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Pracovní\Rozpočty\2025\010 Ondřej Tuček\01 Radnice Varnsdorf (aktualizace)\"/>
    </mc:Choice>
  </mc:AlternateContent>
  <xr:revisionPtr revIDLastSave="0" documentId="13_ncr:1_{4B3D1EAF-6592-43B0-BCDE-8975D1F90D7C}" xr6:coauthVersionLast="47" xr6:coauthVersionMax="47" xr10:uidLastSave="{00000000-0000-0000-0000-000000000000}"/>
  <bookViews>
    <workbookView xWindow="-120" yWindow="-120" windowWidth="29040" windowHeight="15840" xr2:uid="{00000000-000D-0000-FFFF-FFFF00000000}"/>
  </bookViews>
  <sheets>
    <sheet name="Krycí list" sheetId="14" r:id="rId1"/>
    <sheet name="Pokyny pro vypl. " sheetId="13" r:id="rId2"/>
    <sheet name="Rekapitulace stavby" sheetId="1" r:id="rId3"/>
    <sheet name="SO 01.1 - Stavební a kons..." sheetId="2" r:id="rId4"/>
    <sheet name="SO 01.2 - Stavební a kons..." sheetId="3" r:id="rId5"/>
    <sheet name="SO 01.3 - Stavební a kons..." sheetId="4" r:id="rId6"/>
    <sheet name="SO 02 - Zdravotně technic..." sheetId="5" r:id="rId7"/>
    <sheet name="SO 03 - Vzduchotechnika (..." sheetId="6" r:id="rId8"/>
    <sheet name="SO 04 - Vytápění a chlaze..." sheetId="7" r:id="rId9"/>
    <sheet name="SO 05 - Silnoproudá a sla..." sheetId="8" r:id="rId10"/>
    <sheet name="SO 06 - Technologické sou..." sheetId="9" r:id="rId11"/>
    <sheet name="SO 07 - Mobiliář" sheetId="10" r:id="rId12"/>
    <sheet name="OST - Vedlejší a ostatní ..." sheetId="11" r:id="rId13"/>
    <sheet name="Pokyny pro vyplnění" sheetId="12" r:id="rId14"/>
  </sheets>
  <definedNames>
    <definedName name="_xlnm._FilterDatabase" localSheetId="12" hidden="1">'OST - Vedlejší a ostatní ...'!$C$84:$K$115</definedName>
    <definedName name="_xlnm._FilterDatabase" localSheetId="3" hidden="1">'SO 01.1 - Stavební a kons...'!$C$95:$K$1662</definedName>
    <definedName name="_xlnm._FilterDatabase" localSheetId="4" hidden="1">'SO 01.2 - Stavební a kons...'!$C$90:$K$1953</definedName>
    <definedName name="_xlnm._FilterDatabase" localSheetId="5" hidden="1">'SO 01.3 - Stavební a kons...'!$C$106:$K$5545</definedName>
    <definedName name="_xlnm._FilterDatabase" localSheetId="6" hidden="1">'SO 02 - Zdravotně technic...'!$C$83:$K$182</definedName>
    <definedName name="_xlnm._FilterDatabase" localSheetId="7" hidden="1">'SO 03 - Vzduchotechnika (...'!$C$81:$K$149</definedName>
    <definedName name="_xlnm._FilterDatabase" localSheetId="8" hidden="1">'SO 04 - Vytápění a chlaze...'!$C$80:$K$109</definedName>
    <definedName name="_xlnm._FilterDatabase" localSheetId="9" hidden="1">'SO 05 - Silnoproudá a sla...'!$C$84:$K$130</definedName>
    <definedName name="_xlnm._FilterDatabase" localSheetId="10" hidden="1">'SO 06 - Technologické sou...'!$C$80:$K$86</definedName>
    <definedName name="_xlnm._FilterDatabase" localSheetId="11" hidden="1">'SO 07 - Mobiliář'!$C$80:$K$98</definedName>
    <definedName name="_xlnm.Print_Titles" localSheetId="12">'OST - Vedlejší a ostatní ...'!$84:$84</definedName>
    <definedName name="_xlnm.Print_Titles" localSheetId="2">'Rekapitulace stavby'!$52:$52</definedName>
    <definedName name="_xlnm.Print_Titles" localSheetId="3">'SO 01.1 - Stavební a kons...'!$95:$95</definedName>
    <definedName name="_xlnm.Print_Titles" localSheetId="4">'SO 01.2 - Stavební a kons...'!$90:$90</definedName>
    <definedName name="_xlnm.Print_Titles" localSheetId="5">'SO 01.3 - Stavební a kons...'!$106:$106</definedName>
    <definedName name="_xlnm.Print_Titles" localSheetId="6">'SO 02 - Zdravotně technic...'!$83:$83</definedName>
    <definedName name="_xlnm.Print_Titles" localSheetId="7">'SO 03 - Vzduchotechnika (...'!$81:$81</definedName>
    <definedName name="_xlnm.Print_Titles" localSheetId="8">'SO 04 - Vytápění a chlaze...'!$80:$80</definedName>
    <definedName name="_xlnm.Print_Titles" localSheetId="9">'SO 05 - Silnoproudá a sla...'!$84:$84</definedName>
    <definedName name="_xlnm.Print_Titles" localSheetId="10">'SO 06 - Technologické sou...'!$80:$80</definedName>
    <definedName name="_xlnm.Print_Titles" localSheetId="11">'SO 07 - Mobiliář'!$80:$80</definedName>
    <definedName name="_xlnm.Print_Area" localSheetId="0">'Krycí list'!$A$1:$M$63</definedName>
    <definedName name="_xlnm.Print_Area" localSheetId="12">'OST - Vedlejší a ostatní ...'!$C$4:$J$39,'OST - Vedlejší a ostatní ...'!$C$45:$J$66,'OST - Vedlejší a ostatní ...'!$C$72:$K$115</definedName>
    <definedName name="_xlnm.Print_Area" localSheetId="13">'Pokyny pro vyplnění'!$B$2:$K$71,'Pokyny pro vyplnění'!$B$74:$K$118,'Pokyny pro vyplnění'!$B$121:$K$161,'Pokyny pro vyplnění'!$B$164:$K$219</definedName>
    <definedName name="_xlnm.Print_Area" localSheetId="2">'Rekapitulace stavby'!$D$4:$AO$36,'Rekapitulace stavby'!$C$42:$AQ$65</definedName>
    <definedName name="_xlnm.Print_Area" localSheetId="3">'SO 01.1 - Stavební a kons...'!$C$4:$J$39,'SO 01.1 - Stavební a kons...'!$C$45:$J$77,'SO 01.1 - Stavební a kons...'!$C$83:$K$1662</definedName>
    <definedName name="_xlnm.Print_Area" localSheetId="4">'SO 01.2 - Stavební a kons...'!$C$4:$J$39,'SO 01.2 - Stavební a kons...'!$C$45:$J$72,'SO 01.2 - Stavební a kons...'!$C$78:$K$1953</definedName>
    <definedName name="_xlnm.Print_Area" localSheetId="5">'SO 01.3 - Stavební a kons...'!$C$4:$J$39,'SO 01.3 - Stavební a kons...'!$C$45:$J$88,'SO 01.3 - Stavební a kons...'!$C$94:$K$5545</definedName>
    <definedName name="_xlnm.Print_Area" localSheetId="6">'SO 02 - Zdravotně technic...'!$C$4:$J$39,'SO 02 - Zdravotně technic...'!$C$45:$J$65,'SO 02 - Zdravotně technic...'!$C$71:$K$182</definedName>
    <definedName name="_xlnm.Print_Area" localSheetId="7">'SO 03 - Vzduchotechnika (...'!$C$4:$J$39,'SO 03 - Vzduchotechnika (...'!$C$45:$J$63,'SO 03 - Vzduchotechnika (...'!$C$69:$K$149</definedName>
    <definedName name="_xlnm.Print_Area" localSheetId="8">'SO 04 - Vytápění a chlaze...'!$C$4:$J$39,'SO 04 - Vytápění a chlaze...'!$C$45:$J$62,'SO 04 - Vytápění a chlaze...'!$C$68:$K$109</definedName>
    <definedName name="_xlnm.Print_Area" localSheetId="9">'SO 05 - Silnoproudá a sla...'!$C$4:$J$39,'SO 05 - Silnoproudá a sla...'!$C$45:$J$66,'SO 05 - Silnoproudá a sla...'!$C$72:$K$130</definedName>
    <definedName name="_xlnm.Print_Area" localSheetId="10">'SO 06 - Technologické sou...'!$C$4:$J$39,'SO 06 - Technologické sou...'!$C$45:$J$62,'SO 06 - Technologické sou...'!$C$68:$K$86</definedName>
    <definedName name="_xlnm.Print_Area" localSheetId="11">'SO 07 - Mobiliář'!$C$4:$J$39,'SO 07 - Mobiliář'!$C$45:$J$62,'SO 07 - Mobiliář'!$C$68:$K$98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4" i="11" l="1"/>
  <c r="J23" i="11"/>
  <c r="E24" i="11"/>
  <c r="J55" i="11" s="1"/>
  <c r="E24" i="10"/>
  <c r="J24" i="10"/>
  <c r="J23" i="10"/>
  <c r="J24" i="9"/>
  <c r="J23" i="9"/>
  <c r="E24" i="9"/>
  <c r="J78" i="9" s="1"/>
  <c r="E24" i="8"/>
  <c r="J24" i="8"/>
  <c r="J23" i="8"/>
  <c r="J24" i="7"/>
  <c r="J23" i="7"/>
  <c r="E24" i="7"/>
  <c r="E24" i="6"/>
  <c r="J24" i="6"/>
  <c r="J23" i="6"/>
  <c r="J24" i="5"/>
  <c r="J23" i="5"/>
  <c r="E24" i="5"/>
  <c r="E24" i="4"/>
  <c r="J24" i="4"/>
  <c r="J23" i="4"/>
  <c r="J24" i="3"/>
  <c r="J23" i="3"/>
  <c r="E24" i="3"/>
  <c r="E24" i="2"/>
  <c r="J37" i="11"/>
  <c r="J36" i="11"/>
  <c r="AY64" i="1"/>
  <c r="J35" i="11"/>
  <c r="AX64" i="1"/>
  <c r="BI114" i="11"/>
  <c r="BH114" i="11"/>
  <c r="BG114" i="11"/>
  <c r="BF114" i="11"/>
  <c r="T114" i="11"/>
  <c r="R114" i="11"/>
  <c r="P114" i="11"/>
  <c r="BI113" i="11"/>
  <c r="BH113" i="11"/>
  <c r="BG113" i="11"/>
  <c r="BF113" i="11"/>
  <c r="T113" i="11"/>
  <c r="R113" i="11"/>
  <c r="P113" i="11"/>
  <c r="BI111" i="11"/>
  <c r="BH111" i="11"/>
  <c r="BG111" i="11"/>
  <c r="BF111" i="11"/>
  <c r="T111" i="11"/>
  <c r="R111" i="11"/>
  <c r="P111" i="11"/>
  <c r="BI109" i="11"/>
  <c r="BH109" i="11"/>
  <c r="BG109" i="11"/>
  <c r="BF109" i="11"/>
  <c r="T109" i="11"/>
  <c r="R109" i="11"/>
  <c r="P109" i="11"/>
  <c r="BI106" i="11"/>
  <c r="BH106" i="11"/>
  <c r="BG106" i="11"/>
  <c r="BF106" i="11"/>
  <c r="T106" i="11"/>
  <c r="T105" i="11" s="1"/>
  <c r="R106" i="11"/>
  <c r="R105" i="11"/>
  <c r="P106" i="11"/>
  <c r="P105" i="11"/>
  <c r="BI104" i="11"/>
  <c r="BH104" i="11"/>
  <c r="BG104" i="11"/>
  <c r="BF104" i="11"/>
  <c r="T104" i="11"/>
  <c r="T103" i="11" s="1"/>
  <c r="R104" i="11"/>
  <c r="R103" i="11"/>
  <c r="P104" i="11"/>
  <c r="P103" i="11"/>
  <c r="BI101" i="11"/>
  <c r="BH101" i="11"/>
  <c r="BG101" i="11"/>
  <c r="BF101" i="11"/>
  <c r="T101" i="11"/>
  <c r="R101" i="11"/>
  <c r="P101" i="11"/>
  <c r="BI100" i="11"/>
  <c r="BH100" i="11"/>
  <c r="BG100" i="11"/>
  <c r="BF100" i="11"/>
  <c r="T100" i="11"/>
  <c r="R100" i="11"/>
  <c r="P100" i="11"/>
  <c r="BI98" i="11"/>
  <c r="BH98" i="11"/>
  <c r="BG98" i="11"/>
  <c r="BF98" i="11"/>
  <c r="T98" i="11"/>
  <c r="R98" i="11"/>
  <c r="P98" i="11"/>
  <c r="BI96" i="11"/>
  <c r="BH96" i="11"/>
  <c r="BG96" i="11"/>
  <c r="BF96" i="11"/>
  <c r="T96" i="11"/>
  <c r="R96" i="11"/>
  <c r="P96" i="11"/>
  <c r="BI94" i="11"/>
  <c r="BH94" i="11"/>
  <c r="BG94" i="11"/>
  <c r="BF94" i="11"/>
  <c r="T94" i="11"/>
  <c r="R94" i="11"/>
  <c r="P94" i="11"/>
  <c r="BI91" i="11"/>
  <c r="BH91" i="11"/>
  <c r="BG91" i="11"/>
  <c r="BF91" i="11"/>
  <c r="T91" i="11"/>
  <c r="R91" i="11"/>
  <c r="P91" i="11"/>
  <c r="BI90" i="11"/>
  <c r="BH90" i="11"/>
  <c r="BG90" i="11"/>
  <c r="BF90" i="11"/>
  <c r="T90" i="11"/>
  <c r="R90" i="11"/>
  <c r="P90" i="11"/>
  <c r="BI89" i="11"/>
  <c r="BH89" i="11"/>
  <c r="BG89" i="11"/>
  <c r="BF89" i="11"/>
  <c r="T89" i="11"/>
  <c r="R89" i="11"/>
  <c r="P89" i="11"/>
  <c r="BI88" i="11"/>
  <c r="BH88" i="11"/>
  <c r="BG88" i="11"/>
  <c r="BF88" i="11"/>
  <c r="T88" i="11"/>
  <c r="R88" i="11"/>
  <c r="P88" i="11"/>
  <c r="J82" i="11"/>
  <c r="J81" i="11"/>
  <c r="F81" i="11"/>
  <c r="F79" i="11"/>
  <c r="E77" i="11"/>
  <c r="J54" i="11"/>
  <c r="F54" i="11"/>
  <c r="F52" i="11"/>
  <c r="E50" i="11"/>
  <c r="J18" i="11"/>
  <c r="E18" i="11"/>
  <c r="F55" i="11" s="1"/>
  <c r="J17" i="11"/>
  <c r="J12" i="11"/>
  <c r="J79" i="11" s="1"/>
  <c r="E7" i="11"/>
  <c r="E48" i="11" s="1"/>
  <c r="J37" i="10"/>
  <c r="J36" i="10"/>
  <c r="AY63" i="1"/>
  <c r="J35" i="10"/>
  <c r="AX63" i="1"/>
  <c r="BI98" i="10"/>
  <c r="BH98" i="10"/>
  <c r="BG98" i="10"/>
  <c r="BF98" i="10"/>
  <c r="T98" i="10"/>
  <c r="R98" i="10"/>
  <c r="P98" i="10"/>
  <c r="BI97" i="10"/>
  <c r="BH97" i="10"/>
  <c r="BG97" i="10"/>
  <c r="BF97" i="10"/>
  <c r="T97" i="10"/>
  <c r="R97" i="10"/>
  <c r="P97" i="10"/>
  <c r="BI96" i="10"/>
  <c r="BH96" i="10"/>
  <c r="BG96" i="10"/>
  <c r="BF96" i="10"/>
  <c r="T96" i="10"/>
  <c r="R96" i="10"/>
  <c r="P96" i="10"/>
  <c r="BI95" i="10"/>
  <c r="BH95" i="10"/>
  <c r="BG95" i="10"/>
  <c r="BF95" i="10"/>
  <c r="T95" i="10"/>
  <c r="R95" i="10"/>
  <c r="P95" i="10"/>
  <c r="BI94" i="10"/>
  <c r="BH94" i="10"/>
  <c r="BG94" i="10"/>
  <c r="BF94" i="10"/>
  <c r="T94" i="10"/>
  <c r="R94" i="10"/>
  <c r="P94" i="10"/>
  <c r="BI92" i="10"/>
  <c r="BH92" i="10"/>
  <c r="BG92" i="10"/>
  <c r="BF92" i="10"/>
  <c r="T92" i="10"/>
  <c r="R92" i="10"/>
  <c r="P92" i="10"/>
  <c r="BI90" i="10"/>
  <c r="BH90" i="10"/>
  <c r="BG90" i="10"/>
  <c r="BF90" i="10"/>
  <c r="T90" i="10"/>
  <c r="R90" i="10"/>
  <c r="P90" i="10"/>
  <c r="BI88" i="10"/>
  <c r="BH88" i="10"/>
  <c r="BG88" i="10"/>
  <c r="BF88" i="10"/>
  <c r="T88" i="10"/>
  <c r="R88" i="10"/>
  <c r="P88" i="10"/>
  <c r="BI86" i="10"/>
  <c r="BH86" i="10"/>
  <c r="BG86" i="10"/>
  <c r="BF86" i="10"/>
  <c r="T86" i="10"/>
  <c r="R86" i="10"/>
  <c r="P86" i="10"/>
  <c r="BI84" i="10"/>
  <c r="BH84" i="10"/>
  <c r="BG84" i="10"/>
  <c r="BF84" i="10"/>
  <c r="T84" i="10"/>
  <c r="R84" i="10"/>
  <c r="P84" i="10"/>
  <c r="J78" i="10"/>
  <c r="J77" i="10"/>
  <c r="F77" i="10"/>
  <c r="F75" i="10"/>
  <c r="E73" i="10"/>
  <c r="J55" i="10"/>
  <c r="J54" i="10"/>
  <c r="F54" i="10"/>
  <c r="F52" i="10"/>
  <c r="E50" i="10"/>
  <c r="J18" i="10"/>
  <c r="E18" i="10"/>
  <c r="F55" i="10"/>
  <c r="J17" i="10"/>
  <c r="J12" i="10"/>
  <c r="J75" i="10" s="1"/>
  <c r="E7" i="10"/>
  <c r="E71" i="10"/>
  <c r="J37" i="9"/>
  <c r="J36" i="9"/>
  <c r="AY62" i="1" s="1"/>
  <c r="J35" i="9"/>
  <c r="AX62" i="1"/>
  <c r="BI86" i="9"/>
  <c r="BH86" i="9"/>
  <c r="BG86" i="9"/>
  <c r="BF86" i="9"/>
  <c r="T86" i="9"/>
  <c r="R86" i="9"/>
  <c r="P86" i="9"/>
  <c r="BI85" i="9"/>
  <c r="BH85" i="9"/>
  <c r="BG85" i="9"/>
  <c r="BF85" i="9"/>
  <c r="T85" i="9"/>
  <c r="R85" i="9"/>
  <c r="P85" i="9"/>
  <c r="BI84" i="9"/>
  <c r="BH84" i="9"/>
  <c r="BG84" i="9"/>
  <c r="BF84" i="9"/>
  <c r="T84" i="9"/>
  <c r="R84" i="9"/>
  <c r="P84" i="9"/>
  <c r="J77" i="9"/>
  <c r="F77" i="9"/>
  <c r="F75" i="9"/>
  <c r="E73" i="9"/>
  <c r="J55" i="9"/>
  <c r="J54" i="9"/>
  <c r="F54" i="9"/>
  <c r="F52" i="9"/>
  <c r="E50" i="9"/>
  <c r="J18" i="9"/>
  <c r="E18" i="9"/>
  <c r="F55" i="9" s="1"/>
  <c r="J17" i="9"/>
  <c r="J12" i="9"/>
  <c r="J52" i="9" s="1"/>
  <c r="E7" i="9"/>
  <c r="E48" i="9"/>
  <c r="J37" i="8"/>
  <c r="J36" i="8"/>
  <c r="AY61" i="1"/>
  <c r="J35" i="8"/>
  <c r="AX61" i="1" s="1"/>
  <c r="BI130" i="8"/>
  <c r="BH130" i="8"/>
  <c r="BG130" i="8"/>
  <c r="BF130" i="8"/>
  <c r="T130" i="8"/>
  <c r="R130" i="8"/>
  <c r="P130" i="8"/>
  <c r="BI129" i="8"/>
  <c r="BH129" i="8"/>
  <c r="BG129" i="8"/>
  <c r="BF129" i="8"/>
  <c r="T129" i="8"/>
  <c r="R129" i="8"/>
  <c r="P129" i="8"/>
  <c r="BI127" i="8"/>
  <c r="BH127" i="8"/>
  <c r="BG127" i="8"/>
  <c r="BF127" i="8"/>
  <c r="T127" i="8"/>
  <c r="R127" i="8"/>
  <c r="P127" i="8"/>
  <c r="BI126" i="8"/>
  <c r="BH126" i="8"/>
  <c r="BG126" i="8"/>
  <c r="BF126" i="8"/>
  <c r="T126" i="8"/>
  <c r="R126" i="8"/>
  <c r="P126" i="8"/>
  <c r="BI125" i="8"/>
  <c r="BH125" i="8"/>
  <c r="BG125" i="8"/>
  <c r="BF125" i="8"/>
  <c r="T125" i="8"/>
  <c r="R125" i="8"/>
  <c r="P125" i="8"/>
  <c r="BI124" i="8"/>
  <c r="BH124" i="8"/>
  <c r="BG124" i="8"/>
  <c r="BF124" i="8"/>
  <c r="T124" i="8"/>
  <c r="R124" i="8"/>
  <c r="P124" i="8"/>
  <c r="BI123" i="8"/>
  <c r="BH123" i="8"/>
  <c r="BG123" i="8"/>
  <c r="BF123" i="8"/>
  <c r="T123" i="8"/>
  <c r="R123" i="8"/>
  <c r="P123" i="8"/>
  <c r="BI122" i="8"/>
  <c r="BH122" i="8"/>
  <c r="BG122" i="8"/>
  <c r="BF122" i="8"/>
  <c r="T122" i="8"/>
  <c r="R122" i="8"/>
  <c r="P122" i="8"/>
  <c r="BI121" i="8"/>
  <c r="BH121" i="8"/>
  <c r="BG121" i="8"/>
  <c r="BF121" i="8"/>
  <c r="T121" i="8"/>
  <c r="R121" i="8"/>
  <c r="P121" i="8"/>
  <c r="BI120" i="8"/>
  <c r="BH120" i="8"/>
  <c r="BG120" i="8"/>
  <c r="BF120" i="8"/>
  <c r="T120" i="8"/>
  <c r="R120" i="8"/>
  <c r="P120" i="8"/>
  <c r="BI119" i="8"/>
  <c r="BH119" i="8"/>
  <c r="BG119" i="8"/>
  <c r="BF119" i="8"/>
  <c r="T119" i="8"/>
  <c r="R119" i="8"/>
  <c r="P119" i="8"/>
  <c r="BI118" i="8"/>
  <c r="BH118" i="8"/>
  <c r="BG118" i="8"/>
  <c r="BF118" i="8"/>
  <c r="T118" i="8"/>
  <c r="R118" i="8"/>
  <c r="P118" i="8"/>
  <c r="BI117" i="8"/>
  <c r="BH117" i="8"/>
  <c r="BG117" i="8"/>
  <c r="BF117" i="8"/>
  <c r="T117" i="8"/>
  <c r="R117" i="8"/>
  <c r="P117" i="8"/>
  <c r="BI116" i="8"/>
  <c r="BH116" i="8"/>
  <c r="BG116" i="8"/>
  <c r="BF116" i="8"/>
  <c r="T116" i="8"/>
  <c r="R116" i="8"/>
  <c r="P116" i="8"/>
  <c r="BI115" i="8"/>
  <c r="BH115" i="8"/>
  <c r="BG115" i="8"/>
  <c r="BF115" i="8"/>
  <c r="T115" i="8"/>
  <c r="R115" i="8"/>
  <c r="P115" i="8"/>
  <c r="BI113" i="8"/>
  <c r="BH113" i="8"/>
  <c r="BG113" i="8"/>
  <c r="BF113" i="8"/>
  <c r="T113" i="8"/>
  <c r="R113" i="8"/>
  <c r="P113" i="8"/>
  <c r="BI112" i="8"/>
  <c r="BH112" i="8"/>
  <c r="BG112" i="8"/>
  <c r="BF112" i="8"/>
  <c r="T112" i="8"/>
  <c r="R112" i="8"/>
  <c r="P112" i="8"/>
  <c r="BI111" i="8"/>
  <c r="BH111" i="8"/>
  <c r="BG111" i="8"/>
  <c r="BF111" i="8"/>
  <c r="T111" i="8"/>
  <c r="R111" i="8"/>
  <c r="P111" i="8"/>
  <c r="BI110" i="8"/>
  <c r="BH110" i="8"/>
  <c r="BG110" i="8"/>
  <c r="BF110" i="8"/>
  <c r="T110" i="8"/>
  <c r="R110" i="8"/>
  <c r="P110" i="8"/>
  <c r="BI109" i="8"/>
  <c r="BH109" i="8"/>
  <c r="BG109" i="8"/>
  <c r="BF109" i="8"/>
  <c r="T109" i="8"/>
  <c r="R109" i="8"/>
  <c r="P109" i="8"/>
  <c r="BI108" i="8"/>
  <c r="BH108" i="8"/>
  <c r="BG108" i="8"/>
  <c r="BF108" i="8"/>
  <c r="T108" i="8"/>
  <c r="R108" i="8"/>
  <c r="P108" i="8"/>
  <c r="BI107" i="8"/>
  <c r="BH107" i="8"/>
  <c r="BG107" i="8"/>
  <c r="BF107" i="8"/>
  <c r="T107" i="8"/>
  <c r="R107" i="8"/>
  <c r="P107" i="8"/>
  <c r="BI106" i="8"/>
  <c r="BH106" i="8"/>
  <c r="BG106" i="8"/>
  <c r="BF106" i="8"/>
  <c r="T106" i="8"/>
  <c r="R106" i="8"/>
  <c r="P106" i="8"/>
  <c r="BI105" i="8"/>
  <c r="BH105" i="8"/>
  <c r="BG105" i="8"/>
  <c r="BF105" i="8"/>
  <c r="T105" i="8"/>
  <c r="R105" i="8"/>
  <c r="P105" i="8"/>
  <c r="BI104" i="8"/>
  <c r="BH104" i="8"/>
  <c r="BG104" i="8"/>
  <c r="BF104" i="8"/>
  <c r="T104" i="8"/>
  <c r="R104" i="8"/>
  <c r="P104" i="8"/>
  <c r="BI102" i="8"/>
  <c r="BH102" i="8"/>
  <c r="BG102" i="8"/>
  <c r="BF102" i="8"/>
  <c r="T102" i="8"/>
  <c r="T101" i="8"/>
  <c r="R102" i="8"/>
  <c r="R101" i="8" s="1"/>
  <c r="P102" i="8"/>
  <c r="P101" i="8" s="1"/>
  <c r="BI100" i="8"/>
  <c r="BH100" i="8"/>
  <c r="BG100" i="8"/>
  <c r="BF100" i="8"/>
  <c r="T100" i="8"/>
  <c r="R100" i="8"/>
  <c r="P100" i="8"/>
  <c r="BI99" i="8"/>
  <c r="BH99" i="8"/>
  <c r="BG99" i="8"/>
  <c r="BF99" i="8"/>
  <c r="T99" i="8"/>
  <c r="R99" i="8"/>
  <c r="P99" i="8"/>
  <c r="BI98" i="8"/>
  <c r="BH98" i="8"/>
  <c r="BG98" i="8"/>
  <c r="BF98" i="8"/>
  <c r="T98" i="8"/>
  <c r="R98" i="8"/>
  <c r="P98" i="8"/>
  <c r="BI97" i="8"/>
  <c r="BH97" i="8"/>
  <c r="BG97" i="8"/>
  <c r="BF97" i="8"/>
  <c r="T97" i="8"/>
  <c r="R97" i="8"/>
  <c r="P97" i="8"/>
  <c r="BI96" i="8"/>
  <c r="BH96" i="8"/>
  <c r="BG96" i="8"/>
  <c r="BF96" i="8"/>
  <c r="T96" i="8"/>
  <c r="R96" i="8"/>
  <c r="P96" i="8"/>
  <c r="BI95" i="8"/>
  <c r="BH95" i="8"/>
  <c r="BG95" i="8"/>
  <c r="BF95" i="8"/>
  <c r="T95" i="8"/>
  <c r="R95" i="8"/>
  <c r="P95" i="8"/>
  <c r="BI94" i="8"/>
  <c r="BH94" i="8"/>
  <c r="BG94" i="8"/>
  <c r="BF94" i="8"/>
  <c r="T94" i="8"/>
  <c r="R94" i="8"/>
  <c r="P94" i="8"/>
  <c r="BI93" i="8"/>
  <c r="BH93" i="8"/>
  <c r="BG93" i="8"/>
  <c r="BF93" i="8"/>
  <c r="T93" i="8"/>
  <c r="R93" i="8"/>
  <c r="P93" i="8"/>
  <c r="BI92" i="8"/>
  <c r="BH92" i="8"/>
  <c r="BG92" i="8"/>
  <c r="BF92" i="8"/>
  <c r="T92" i="8"/>
  <c r="R92" i="8"/>
  <c r="P92" i="8"/>
  <c r="BI91" i="8"/>
  <c r="BH91" i="8"/>
  <c r="BG91" i="8"/>
  <c r="BF91" i="8"/>
  <c r="T91" i="8"/>
  <c r="R91" i="8"/>
  <c r="P91" i="8"/>
  <c r="BI89" i="8"/>
  <c r="BH89" i="8"/>
  <c r="BG89" i="8"/>
  <c r="BF89" i="8"/>
  <c r="T89" i="8"/>
  <c r="R89" i="8"/>
  <c r="P89" i="8"/>
  <c r="BI88" i="8"/>
  <c r="BH88" i="8"/>
  <c r="BG88" i="8"/>
  <c r="BF88" i="8"/>
  <c r="T88" i="8"/>
  <c r="R88" i="8"/>
  <c r="P88" i="8"/>
  <c r="BI87" i="8"/>
  <c r="BH87" i="8"/>
  <c r="BG87" i="8"/>
  <c r="BF87" i="8"/>
  <c r="T87" i="8"/>
  <c r="R87" i="8"/>
  <c r="P87" i="8"/>
  <c r="J82" i="8"/>
  <c r="J81" i="8"/>
  <c r="F81" i="8"/>
  <c r="F79" i="8"/>
  <c r="E77" i="8"/>
  <c r="J55" i="8"/>
  <c r="J54" i="8"/>
  <c r="F54" i="8"/>
  <c r="F52" i="8"/>
  <c r="E50" i="8"/>
  <c r="J18" i="8"/>
  <c r="E18" i="8"/>
  <c r="F82" i="8" s="1"/>
  <c r="J17" i="8"/>
  <c r="J12" i="8"/>
  <c r="J79" i="8" s="1"/>
  <c r="E7" i="8"/>
  <c r="E75" i="8" s="1"/>
  <c r="J37" i="7"/>
  <c r="J36" i="7"/>
  <c r="AY60" i="1" s="1"/>
  <c r="J35" i="7"/>
  <c r="AX60" i="1"/>
  <c r="BI108" i="7"/>
  <c r="BH108" i="7"/>
  <c r="BG108" i="7"/>
  <c r="BF108" i="7"/>
  <c r="T108" i="7"/>
  <c r="R108" i="7"/>
  <c r="P108" i="7"/>
  <c r="BI107" i="7"/>
  <c r="BH107" i="7"/>
  <c r="BG107" i="7"/>
  <c r="BF107" i="7"/>
  <c r="T107" i="7"/>
  <c r="R107" i="7"/>
  <c r="P107" i="7"/>
  <c r="BI106" i="7"/>
  <c r="BH106" i="7"/>
  <c r="BG106" i="7"/>
  <c r="BF106" i="7"/>
  <c r="T106" i="7"/>
  <c r="R106" i="7"/>
  <c r="P106" i="7"/>
  <c r="BI104" i="7"/>
  <c r="BH104" i="7"/>
  <c r="BG104" i="7"/>
  <c r="BF104" i="7"/>
  <c r="T104" i="7"/>
  <c r="R104" i="7"/>
  <c r="P104" i="7"/>
  <c r="BI103" i="7"/>
  <c r="BH103" i="7"/>
  <c r="BG103" i="7"/>
  <c r="BF103" i="7"/>
  <c r="T103" i="7"/>
  <c r="R103" i="7"/>
  <c r="P103" i="7"/>
  <c r="BI102" i="7"/>
  <c r="BH102" i="7"/>
  <c r="BG102" i="7"/>
  <c r="BF102" i="7"/>
  <c r="T102" i="7"/>
  <c r="R102" i="7"/>
  <c r="P102" i="7"/>
  <c r="BI101" i="7"/>
  <c r="BH101" i="7"/>
  <c r="BG101" i="7"/>
  <c r="BF101" i="7"/>
  <c r="T101" i="7"/>
  <c r="R101" i="7"/>
  <c r="P101" i="7"/>
  <c r="BI100" i="7"/>
  <c r="BH100" i="7"/>
  <c r="BG100" i="7"/>
  <c r="BF100" i="7"/>
  <c r="T100" i="7"/>
  <c r="R100" i="7"/>
  <c r="P100" i="7"/>
  <c r="BI98" i="7"/>
  <c r="BH98" i="7"/>
  <c r="BG98" i="7"/>
  <c r="BF98" i="7"/>
  <c r="T98" i="7"/>
  <c r="R98" i="7"/>
  <c r="P98" i="7"/>
  <c r="BI96" i="7"/>
  <c r="BH96" i="7"/>
  <c r="BG96" i="7"/>
  <c r="BF96" i="7"/>
  <c r="T96" i="7"/>
  <c r="R96" i="7"/>
  <c r="P96" i="7"/>
  <c r="BI94" i="7"/>
  <c r="BH94" i="7"/>
  <c r="BG94" i="7"/>
  <c r="BF94" i="7"/>
  <c r="T94" i="7"/>
  <c r="R94" i="7"/>
  <c r="P94" i="7"/>
  <c r="BI93" i="7"/>
  <c r="BH93" i="7"/>
  <c r="BG93" i="7"/>
  <c r="BF93" i="7"/>
  <c r="T93" i="7"/>
  <c r="R93" i="7"/>
  <c r="P93" i="7"/>
  <c r="BI91" i="7"/>
  <c r="BH91" i="7"/>
  <c r="BG91" i="7"/>
  <c r="BF91" i="7"/>
  <c r="T91" i="7"/>
  <c r="R91" i="7"/>
  <c r="P91" i="7"/>
  <c r="BI89" i="7"/>
  <c r="BH89" i="7"/>
  <c r="BG89" i="7"/>
  <c r="BF89" i="7"/>
  <c r="T89" i="7"/>
  <c r="R89" i="7"/>
  <c r="P89" i="7"/>
  <c r="BI87" i="7"/>
  <c r="BH87" i="7"/>
  <c r="BG87" i="7"/>
  <c r="BF87" i="7"/>
  <c r="T87" i="7"/>
  <c r="R87" i="7"/>
  <c r="P87" i="7"/>
  <c r="BI85" i="7"/>
  <c r="BH85" i="7"/>
  <c r="BG85" i="7"/>
  <c r="BF85" i="7"/>
  <c r="T85" i="7"/>
  <c r="R85" i="7"/>
  <c r="P85" i="7"/>
  <c r="BI83" i="7"/>
  <c r="BH83" i="7"/>
  <c r="BG83" i="7"/>
  <c r="BF83" i="7"/>
  <c r="T83" i="7"/>
  <c r="R83" i="7"/>
  <c r="P83" i="7"/>
  <c r="J78" i="7"/>
  <c r="J77" i="7"/>
  <c r="F77" i="7"/>
  <c r="F75" i="7"/>
  <c r="E73" i="7"/>
  <c r="J55" i="7"/>
  <c r="J54" i="7"/>
  <c r="F54" i="7"/>
  <c r="F52" i="7"/>
  <c r="E50" i="7"/>
  <c r="J18" i="7"/>
  <c r="E18" i="7"/>
  <c r="F78" i="7"/>
  <c r="J17" i="7"/>
  <c r="J12" i="7"/>
  <c r="J52" i="7" s="1"/>
  <c r="E7" i="7"/>
  <c r="E71" i="7" s="1"/>
  <c r="J37" i="6"/>
  <c r="J36" i="6"/>
  <c r="AY59" i="1" s="1"/>
  <c r="J35" i="6"/>
  <c r="AX59" i="1" s="1"/>
  <c r="BI149" i="6"/>
  <c r="BH149" i="6"/>
  <c r="BG149" i="6"/>
  <c r="BF149" i="6"/>
  <c r="T149" i="6"/>
  <c r="R149" i="6"/>
  <c r="P149" i="6"/>
  <c r="BI148" i="6"/>
  <c r="BH148" i="6"/>
  <c r="BG148" i="6"/>
  <c r="BF148" i="6"/>
  <c r="T148" i="6"/>
  <c r="R148" i="6"/>
  <c r="P148" i="6"/>
  <c r="BI147" i="6"/>
  <c r="BH147" i="6"/>
  <c r="BG147" i="6"/>
  <c r="BF147" i="6"/>
  <c r="T147" i="6"/>
  <c r="R147" i="6"/>
  <c r="P147" i="6"/>
  <c r="BI146" i="6"/>
  <c r="BH146" i="6"/>
  <c r="BG146" i="6"/>
  <c r="BF146" i="6"/>
  <c r="T146" i="6"/>
  <c r="R146" i="6"/>
  <c r="P146" i="6"/>
  <c r="BI145" i="6"/>
  <c r="BH145" i="6"/>
  <c r="BG145" i="6"/>
  <c r="BF145" i="6"/>
  <c r="T145" i="6"/>
  <c r="R145" i="6"/>
  <c r="P145" i="6"/>
  <c r="BI144" i="6"/>
  <c r="BH144" i="6"/>
  <c r="BG144" i="6"/>
  <c r="BF144" i="6"/>
  <c r="T144" i="6"/>
  <c r="R144" i="6"/>
  <c r="P144" i="6"/>
  <c r="BI143" i="6"/>
  <c r="BH143" i="6"/>
  <c r="BG143" i="6"/>
  <c r="BF143" i="6"/>
  <c r="T143" i="6"/>
  <c r="R143" i="6"/>
  <c r="P143" i="6"/>
  <c r="BI142" i="6"/>
  <c r="BH142" i="6"/>
  <c r="BG142" i="6"/>
  <c r="BF142" i="6"/>
  <c r="T142" i="6"/>
  <c r="R142" i="6"/>
  <c r="P142" i="6"/>
  <c r="BI140" i="6"/>
  <c r="BH140" i="6"/>
  <c r="BG140" i="6"/>
  <c r="BF140" i="6"/>
  <c r="T140" i="6"/>
  <c r="R140" i="6"/>
  <c r="P140" i="6"/>
  <c r="BI139" i="6"/>
  <c r="BH139" i="6"/>
  <c r="BG139" i="6"/>
  <c r="BF139" i="6"/>
  <c r="T139" i="6"/>
  <c r="R139" i="6"/>
  <c r="P139" i="6"/>
  <c r="BI138" i="6"/>
  <c r="BH138" i="6"/>
  <c r="BG138" i="6"/>
  <c r="BF138" i="6"/>
  <c r="T138" i="6"/>
  <c r="R138" i="6"/>
  <c r="P138" i="6"/>
  <c r="BI137" i="6"/>
  <c r="BH137" i="6"/>
  <c r="BG137" i="6"/>
  <c r="BF137" i="6"/>
  <c r="T137" i="6"/>
  <c r="R137" i="6"/>
  <c r="P137" i="6"/>
  <c r="BI136" i="6"/>
  <c r="BH136" i="6"/>
  <c r="BG136" i="6"/>
  <c r="BF136" i="6"/>
  <c r="T136" i="6"/>
  <c r="R136" i="6"/>
  <c r="P136" i="6"/>
  <c r="BI135" i="6"/>
  <c r="BH135" i="6"/>
  <c r="BG135" i="6"/>
  <c r="BF135" i="6"/>
  <c r="T135" i="6"/>
  <c r="R135" i="6"/>
  <c r="P135" i="6"/>
  <c r="BI134" i="6"/>
  <c r="BH134" i="6"/>
  <c r="BG134" i="6"/>
  <c r="BF134" i="6"/>
  <c r="T134" i="6"/>
  <c r="R134" i="6"/>
  <c r="P134" i="6"/>
  <c r="BI133" i="6"/>
  <c r="BH133" i="6"/>
  <c r="BG133" i="6"/>
  <c r="BF133" i="6"/>
  <c r="T133" i="6"/>
  <c r="R133" i="6"/>
  <c r="P133" i="6"/>
  <c r="BI132" i="6"/>
  <c r="BH132" i="6"/>
  <c r="BG132" i="6"/>
  <c r="BF132" i="6"/>
  <c r="T132" i="6"/>
  <c r="R132" i="6"/>
  <c r="P132" i="6"/>
  <c r="BI131" i="6"/>
  <c r="BH131" i="6"/>
  <c r="BG131" i="6"/>
  <c r="BF131" i="6"/>
  <c r="T131" i="6"/>
  <c r="R131" i="6"/>
  <c r="P131" i="6"/>
  <c r="BI130" i="6"/>
  <c r="BH130" i="6"/>
  <c r="BG130" i="6"/>
  <c r="BF130" i="6"/>
  <c r="T130" i="6"/>
  <c r="R130" i="6"/>
  <c r="P130" i="6"/>
  <c r="BI129" i="6"/>
  <c r="BH129" i="6"/>
  <c r="BG129" i="6"/>
  <c r="BF129" i="6"/>
  <c r="T129" i="6"/>
  <c r="R129" i="6"/>
  <c r="P129" i="6"/>
  <c r="BI128" i="6"/>
  <c r="BH128" i="6"/>
  <c r="BG128" i="6"/>
  <c r="BF128" i="6"/>
  <c r="T128" i="6"/>
  <c r="R128" i="6"/>
  <c r="P128" i="6"/>
  <c r="BI125" i="6"/>
  <c r="BH125" i="6"/>
  <c r="BG125" i="6"/>
  <c r="BF125" i="6"/>
  <c r="T125" i="6"/>
  <c r="R125" i="6"/>
  <c r="P125" i="6"/>
  <c r="BI124" i="6"/>
  <c r="BH124" i="6"/>
  <c r="BG124" i="6"/>
  <c r="BF124" i="6"/>
  <c r="T124" i="6"/>
  <c r="R124" i="6"/>
  <c r="P124" i="6"/>
  <c r="BI122" i="6"/>
  <c r="BH122" i="6"/>
  <c r="BG122" i="6"/>
  <c r="BF122" i="6"/>
  <c r="T122" i="6"/>
  <c r="R122" i="6"/>
  <c r="P122" i="6"/>
  <c r="BI121" i="6"/>
  <c r="BH121" i="6"/>
  <c r="BG121" i="6"/>
  <c r="BF121" i="6"/>
  <c r="T121" i="6"/>
  <c r="R121" i="6"/>
  <c r="P121" i="6"/>
  <c r="BI118" i="6"/>
  <c r="BH118" i="6"/>
  <c r="BG118" i="6"/>
  <c r="BF118" i="6"/>
  <c r="T118" i="6"/>
  <c r="R118" i="6"/>
  <c r="P118" i="6"/>
  <c r="BI117" i="6"/>
  <c r="BH117" i="6"/>
  <c r="BG117" i="6"/>
  <c r="BF117" i="6"/>
  <c r="T117" i="6"/>
  <c r="R117" i="6"/>
  <c r="P117" i="6"/>
  <c r="BI116" i="6"/>
  <c r="BH116" i="6"/>
  <c r="BG116" i="6"/>
  <c r="BF116" i="6"/>
  <c r="T116" i="6"/>
  <c r="R116" i="6"/>
  <c r="P116" i="6"/>
  <c r="BI114" i="6"/>
  <c r="BH114" i="6"/>
  <c r="BG114" i="6"/>
  <c r="BF114" i="6"/>
  <c r="T114" i="6"/>
  <c r="R114" i="6"/>
  <c r="P114" i="6"/>
  <c r="BI112" i="6"/>
  <c r="BH112" i="6"/>
  <c r="BG112" i="6"/>
  <c r="BF112" i="6"/>
  <c r="T112" i="6"/>
  <c r="R112" i="6"/>
  <c r="P112" i="6"/>
  <c r="BI111" i="6"/>
  <c r="BH111" i="6"/>
  <c r="BG111" i="6"/>
  <c r="BF111" i="6"/>
  <c r="T111" i="6"/>
  <c r="R111" i="6"/>
  <c r="P111" i="6"/>
  <c r="BI110" i="6"/>
  <c r="BH110" i="6"/>
  <c r="BG110" i="6"/>
  <c r="BF110" i="6"/>
  <c r="T110" i="6"/>
  <c r="R110" i="6"/>
  <c r="P110" i="6"/>
  <c r="BI109" i="6"/>
  <c r="BH109" i="6"/>
  <c r="BG109" i="6"/>
  <c r="BF109" i="6"/>
  <c r="T109" i="6"/>
  <c r="R109" i="6"/>
  <c r="P109" i="6"/>
  <c r="BI108" i="6"/>
  <c r="BH108" i="6"/>
  <c r="BG108" i="6"/>
  <c r="BF108" i="6"/>
  <c r="T108" i="6"/>
  <c r="R108" i="6"/>
  <c r="P108" i="6"/>
  <c r="BI107" i="6"/>
  <c r="BH107" i="6"/>
  <c r="BG107" i="6"/>
  <c r="BF107" i="6"/>
  <c r="T107" i="6"/>
  <c r="R107" i="6"/>
  <c r="P107" i="6"/>
  <c r="BI106" i="6"/>
  <c r="BH106" i="6"/>
  <c r="BG106" i="6"/>
  <c r="BF106" i="6"/>
  <c r="T106" i="6"/>
  <c r="R106" i="6"/>
  <c r="P106" i="6"/>
  <c r="BI104" i="6"/>
  <c r="BH104" i="6"/>
  <c r="BG104" i="6"/>
  <c r="BF104" i="6"/>
  <c r="T104" i="6"/>
  <c r="R104" i="6"/>
  <c r="P104" i="6"/>
  <c r="BI103" i="6"/>
  <c r="BH103" i="6"/>
  <c r="BG103" i="6"/>
  <c r="BF103" i="6"/>
  <c r="T103" i="6"/>
  <c r="R103" i="6"/>
  <c r="P103" i="6"/>
  <c r="BI102" i="6"/>
  <c r="BH102" i="6"/>
  <c r="BG102" i="6"/>
  <c r="BF102" i="6"/>
  <c r="T102" i="6"/>
  <c r="R102" i="6"/>
  <c r="P102" i="6"/>
  <c r="BI101" i="6"/>
  <c r="BH101" i="6"/>
  <c r="BG101" i="6"/>
  <c r="BF101" i="6"/>
  <c r="T101" i="6"/>
  <c r="R101" i="6"/>
  <c r="P101" i="6"/>
  <c r="BI100" i="6"/>
  <c r="BH100" i="6"/>
  <c r="BG100" i="6"/>
  <c r="BF100" i="6"/>
  <c r="T100" i="6"/>
  <c r="R100" i="6"/>
  <c r="P100" i="6"/>
  <c r="BI97" i="6"/>
  <c r="BH97" i="6"/>
  <c r="BG97" i="6"/>
  <c r="BF97" i="6"/>
  <c r="T97" i="6"/>
  <c r="R97" i="6"/>
  <c r="P97" i="6"/>
  <c r="BI96" i="6"/>
  <c r="BH96" i="6"/>
  <c r="BG96" i="6"/>
  <c r="BF96" i="6"/>
  <c r="T96" i="6"/>
  <c r="R96" i="6"/>
  <c r="P96" i="6"/>
  <c r="BI95" i="6"/>
  <c r="BH95" i="6"/>
  <c r="BG95" i="6"/>
  <c r="BF95" i="6"/>
  <c r="T95" i="6"/>
  <c r="R95" i="6"/>
  <c r="P95" i="6"/>
  <c r="BI94" i="6"/>
  <c r="BH94" i="6"/>
  <c r="BG94" i="6"/>
  <c r="BF94" i="6"/>
  <c r="T94" i="6"/>
  <c r="R94" i="6"/>
  <c r="P94" i="6"/>
  <c r="BI91" i="6"/>
  <c r="BH91" i="6"/>
  <c r="BG91" i="6"/>
  <c r="BF91" i="6"/>
  <c r="T91" i="6"/>
  <c r="R91" i="6"/>
  <c r="P91" i="6"/>
  <c r="BI90" i="6"/>
  <c r="BH90" i="6"/>
  <c r="BG90" i="6"/>
  <c r="BF90" i="6"/>
  <c r="T90" i="6"/>
  <c r="R90" i="6"/>
  <c r="P90" i="6"/>
  <c r="BI89" i="6"/>
  <c r="BH89" i="6"/>
  <c r="BG89" i="6"/>
  <c r="BF89" i="6"/>
  <c r="T89" i="6"/>
  <c r="R89" i="6"/>
  <c r="P89" i="6"/>
  <c r="BI88" i="6"/>
  <c r="BH88" i="6"/>
  <c r="BG88" i="6"/>
  <c r="BF88" i="6"/>
  <c r="T88" i="6"/>
  <c r="R88" i="6"/>
  <c r="P88" i="6"/>
  <c r="BI87" i="6"/>
  <c r="BH87" i="6"/>
  <c r="BG87" i="6"/>
  <c r="BF87" i="6"/>
  <c r="T87" i="6"/>
  <c r="R87" i="6"/>
  <c r="P87" i="6"/>
  <c r="BI85" i="6"/>
  <c r="BH85" i="6"/>
  <c r="BG85" i="6"/>
  <c r="BF85" i="6"/>
  <c r="T85" i="6"/>
  <c r="R85" i="6"/>
  <c r="P85" i="6"/>
  <c r="J79" i="6"/>
  <c r="J78" i="6"/>
  <c r="F78" i="6"/>
  <c r="F76" i="6"/>
  <c r="E74" i="6"/>
  <c r="J55" i="6"/>
  <c r="J54" i="6"/>
  <c r="F54" i="6"/>
  <c r="F52" i="6"/>
  <c r="E50" i="6"/>
  <c r="J18" i="6"/>
  <c r="E18" i="6"/>
  <c r="F79" i="6"/>
  <c r="J17" i="6"/>
  <c r="J12" i="6"/>
  <c r="J52" i="6" s="1"/>
  <c r="E7" i="6"/>
  <c r="E48" i="6" s="1"/>
  <c r="J37" i="5"/>
  <c r="J36" i="5"/>
  <c r="AY58" i="1"/>
  <c r="J35" i="5"/>
  <c r="AX58" i="1"/>
  <c r="BI182" i="5"/>
  <c r="BH182" i="5"/>
  <c r="BG182" i="5"/>
  <c r="BF182" i="5"/>
  <c r="T182" i="5"/>
  <c r="R182" i="5"/>
  <c r="P182" i="5"/>
  <c r="BI181" i="5"/>
  <c r="BH181" i="5"/>
  <c r="BG181" i="5"/>
  <c r="BF181" i="5"/>
  <c r="T181" i="5"/>
  <c r="R181" i="5"/>
  <c r="P181" i="5"/>
  <c r="BI179" i="5"/>
  <c r="BH179" i="5"/>
  <c r="BG179" i="5"/>
  <c r="BF179" i="5"/>
  <c r="T179" i="5"/>
  <c r="R179" i="5"/>
  <c r="P179" i="5"/>
  <c r="BI178" i="5"/>
  <c r="BH178" i="5"/>
  <c r="BG178" i="5"/>
  <c r="BF178" i="5"/>
  <c r="T178" i="5"/>
  <c r="R178" i="5"/>
  <c r="P178" i="5"/>
  <c r="BI177" i="5"/>
  <c r="BH177" i="5"/>
  <c r="BG177" i="5"/>
  <c r="BF177" i="5"/>
  <c r="T177" i="5"/>
  <c r="R177" i="5"/>
  <c r="P177" i="5"/>
  <c r="BI176" i="5"/>
  <c r="BH176" i="5"/>
  <c r="BG176" i="5"/>
  <c r="BF176" i="5"/>
  <c r="T176" i="5"/>
  <c r="R176" i="5"/>
  <c r="P176" i="5"/>
  <c r="BI174" i="5"/>
  <c r="BH174" i="5"/>
  <c r="BG174" i="5"/>
  <c r="BF174" i="5"/>
  <c r="T174" i="5"/>
  <c r="R174" i="5"/>
  <c r="P174" i="5"/>
  <c r="BI173" i="5"/>
  <c r="BH173" i="5"/>
  <c r="BG173" i="5"/>
  <c r="BF173" i="5"/>
  <c r="T173" i="5"/>
  <c r="R173" i="5"/>
  <c r="P173" i="5"/>
  <c r="BI172" i="5"/>
  <c r="BH172" i="5"/>
  <c r="BG172" i="5"/>
  <c r="BF172" i="5"/>
  <c r="T172" i="5"/>
  <c r="R172" i="5"/>
  <c r="P172" i="5"/>
  <c r="BI171" i="5"/>
  <c r="BH171" i="5"/>
  <c r="BG171" i="5"/>
  <c r="BF171" i="5"/>
  <c r="T171" i="5"/>
  <c r="R171" i="5"/>
  <c r="P171" i="5"/>
  <c r="BI170" i="5"/>
  <c r="BH170" i="5"/>
  <c r="BG170" i="5"/>
  <c r="BF170" i="5"/>
  <c r="T170" i="5"/>
  <c r="R170" i="5"/>
  <c r="P170" i="5"/>
  <c r="BI169" i="5"/>
  <c r="BH169" i="5"/>
  <c r="BG169" i="5"/>
  <c r="BF169" i="5"/>
  <c r="T169" i="5"/>
  <c r="R169" i="5"/>
  <c r="P169" i="5"/>
  <c r="BI168" i="5"/>
  <c r="BH168" i="5"/>
  <c r="BG168" i="5"/>
  <c r="BF168" i="5"/>
  <c r="T168" i="5"/>
  <c r="R168" i="5"/>
  <c r="P168" i="5"/>
  <c r="BI167" i="5"/>
  <c r="BH167" i="5"/>
  <c r="BG167" i="5"/>
  <c r="BF167" i="5"/>
  <c r="T167" i="5"/>
  <c r="R167" i="5"/>
  <c r="P167" i="5"/>
  <c r="BI165" i="5"/>
  <c r="BH165" i="5"/>
  <c r="BG165" i="5"/>
  <c r="BF165" i="5"/>
  <c r="T165" i="5"/>
  <c r="R165" i="5"/>
  <c r="P165" i="5"/>
  <c r="BI163" i="5"/>
  <c r="BH163" i="5"/>
  <c r="BG163" i="5"/>
  <c r="BF163" i="5"/>
  <c r="T163" i="5"/>
  <c r="R163" i="5"/>
  <c r="P163" i="5"/>
  <c r="BI161" i="5"/>
  <c r="BH161" i="5"/>
  <c r="BG161" i="5"/>
  <c r="BF161" i="5"/>
  <c r="T161" i="5"/>
  <c r="R161" i="5"/>
  <c r="P161" i="5"/>
  <c r="BI160" i="5"/>
  <c r="BH160" i="5"/>
  <c r="BG160" i="5"/>
  <c r="BF160" i="5"/>
  <c r="T160" i="5"/>
  <c r="R160" i="5"/>
  <c r="P160" i="5"/>
  <c r="BI159" i="5"/>
  <c r="BH159" i="5"/>
  <c r="BG159" i="5"/>
  <c r="BF159" i="5"/>
  <c r="T159" i="5"/>
  <c r="R159" i="5"/>
  <c r="P159" i="5"/>
  <c r="BI158" i="5"/>
  <c r="BH158" i="5"/>
  <c r="BG158" i="5"/>
  <c r="BF158" i="5"/>
  <c r="T158" i="5"/>
  <c r="R158" i="5"/>
  <c r="P158" i="5"/>
  <c r="BI157" i="5"/>
  <c r="BH157" i="5"/>
  <c r="BG157" i="5"/>
  <c r="BF157" i="5"/>
  <c r="T157" i="5"/>
  <c r="R157" i="5"/>
  <c r="P157" i="5"/>
  <c r="BI156" i="5"/>
  <c r="BH156" i="5"/>
  <c r="BG156" i="5"/>
  <c r="BF156" i="5"/>
  <c r="T156" i="5"/>
  <c r="R156" i="5"/>
  <c r="P156" i="5"/>
  <c r="BI154" i="5"/>
  <c r="BH154" i="5"/>
  <c r="BG154" i="5"/>
  <c r="BF154" i="5"/>
  <c r="T154" i="5"/>
  <c r="R154" i="5"/>
  <c r="P154" i="5"/>
  <c r="BI152" i="5"/>
  <c r="BH152" i="5"/>
  <c r="BG152" i="5"/>
  <c r="BF152" i="5"/>
  <c r="T152" i="5"/>
  <c r="R152" i="5"/>
  <c r="P152" i="5"/>
  <c r="BI150" i="5"/>
  <c r="BH150" i="5"/>
  <c r="BG150" i="5"/>
  <c r="BF150" i="5"/>
  <c r="T150" i="5"/>
  <c r="R150" i="5"/>
  <c r="P150" i="5"/>
  <c r="BI148" i="5"/>
  <c r="BH148" i="5"/>
  <c r="BG148" i="5"/>
  <c r="BF148" i="5"/>
  <c r="T148" i="5"/>
  <c r="R148" i="5"/>
  <c r="P148" i="5"/>
  <c r="BI147" i="5"/>
  <c r="BH147" i="5"/>
  <c r="BG147" i="5"/>
  <c r="BF147" i="5"/>
  <c r="T147" i="5"/>
  <c r="R147" i="5"/>
  <c r="P147" i="5"/>
  <c r="BI145" i="5"/>
  <c r="BH145" i="5"/>
  <c r="BG145" i="5"/>
  <c r="BF145" i="5"/>
  <c r="T145" i="5"/>
  <c r="R145" i="5"/>
  <c r="P145" i="5"/>
  <c r="BI143" i="5"/>
  <c r="BH143" i="5"/>
  <c r="BG143" i="5"/>
  <c r="BF143" i="5"/>
  <c r="T143" i="5"/>
  <c r="R143" i="5"/>
  <c r="P143" i="5"/>
  <c r="BI141" i="5"/>
  <c r="BH141" i="5"/>
  <c r="BG141" i="5"/>
  <c r="BF141" i="5"/>
  <c r="T141" i="5"/>
  <c r="R141" i="5"/>
  <c r="P141" i="5"/>
  <c r="BI139" i="5"/>
  <c r="BH139" i="5"/>
  <c r="BG139" i="5"/>
  <c r="BF139" i="5"/>
  <c r="T139" i="5"/>
  <c r="R139" i="5"/>
  <c r="P139" i="5"/>
  <c r="BI137" i="5"/>
  <c r="BH137" i="5"/>
  <c r="BG137" i="5"/>
  <c r="BF137" i="5"/>
  <c r="T137" i="5"/>
  <c r="R137" i="5"/>
  <c r="P137" i="5"/>
  <c r="BI135" i="5"/>
  <c r="BH135" i="5"/>
  <c r="BG135" i="5"/>
  <c r="BF135" i="5"/>
  <c r="T135" i="5"/>
  <c r="R135" i="5"/>
  <c r="P135" i="5"/>
  <c r="BI133" i="5"/>
  <c r="BH133" i="5"/>
  <c r="BG133" i="5"/>
  <c r="BF133" i="5"/>
  <c r="T133" i="5"/>
  <c r="R133" i="5"/>
  <c r="P133" i="5"/>
  <c r="BI131" i="5"/>
  <c r="BH131" i="5"/>
  <c r="BG131" i="5"/>
  <c r="BF131" i="5"/>
  <c r="T131" i="5"/>
  <c r="R131" i="5"/>
  <c r="P131" i="5"/>
  <c r="BI129" i="5"/>
  <c r="BH129" i="5"/>
  <c r="BG129" i="5"/>
  <c r="BF129" i="5"/>
  <c r="T129" i="5"/>
  <c r="R129" i="5"/>
  <c r="P129" i="5"/>
  <c r="BI127" i="5"/>
  <c r="BH127" i="5"/>
  <c r="BG127" i="5"/>
  <c r="BF127" i="5"/>
  <c r="T127" i="5"/>
  <c r="R127" i="5"/>
  <c r="P127" i="5"/>
  <c r="BI125" i="5"/>
  <c r="BH125" i="5"/>
  <c r="BG125" i="5"/>
  <c r="BF125" i="5"/>
  <c r="T125" i="5"/>
  <c r="R125" i="5"/>
  <c r="P125" i="5"/>
  <c r="BI123" i="5"/>
  <c r="BH123" i="5"/>
  <c r="BG123" i="5"/>
  <c r="BF123" i="5"/>
  <c r="T123" i="5"/>
  <c r="R123" i="5"/>
  <c r="P123" i="5"/>
  <c r="BI121" i="5"/>
  <c r="BH121" i="5"/>
  <c r="BG121" i="5"/>
  <c r="BF121" i="5"/>
  <c r="T121" i="5"/>
  <c r="R121" i="5"/>
  <c r="P121" i="5"/>
  <c r="BI119" i="5"/>
  <c r="BH119" i="5"/>
  <c r="BG119" i="5"/>
  <c r="BF119" i="5"/>
  <c r="T119" i="5"/>
  <c r="R119" i="5"/>
  <c r="P119" i="5"/>
  <c r="BI117" i="5"/>
  <c r="BH117" i="5"/>
  <c r="BG117" i="5"/>
  <c r="BF117" i="5"/>
  <c r="T117" i="5"/>
  <c r="R117" i="5"/>
  <c r="P117" i="5"/>
  <c r="BI116" i="5"/>
  <c r="BH116" i="5"/>
  <c r="BG116" i="5"/>
  <c r="BF116" i="5"/>
  <c r="T116" i="5"/>
  <c r="R116" i="5"/>
  <c r="P116" i="5"/>
  <c r="BI114" i="5"/>
  <c r="BH114" i="5"/>
  <c r="BG114" i="5"/>
  <c r="BF114" i="5"/>
  <c r="T114" i="5"/>
  <c r="R114" i="5"/>
  <c r="P114" i="5"/>
  <c r="BI113" i="5"/>
  <c r="BH113" i="5"/>
  <c r="BG113" i="5"/>
  <c r="BF113" i="5"/>
  <c r="T113" i="5"/>
  <c r="R113" i="5"/>
  <c r="P113" i="5"/>
  <c r="BI112" i="5"/>
  <c r="BH112" i="5"/>
  <c r="BG112" i="5"/>
  <c r="BF112" i="5"/>
  <c r="T112" i="5"/>
  <c r="R112" i="5"/>
  <c r="P112" i="5"/>
  <c r="BI111" i="5"/>
  <c r="BH111" i="5"/>
  <c r="BG111" i="5"/>
  <c r="BF111" i="5"/>
  <c r="T111" i="5"/>
  <c r="R111" i="5"/>
  <c r="P111" i="5"/>
  <c r="BI109" i="5"/>
  <c r="BH109" i="5"/>
  <c r="BG109" i="5"/>
  <c r="BF109" i="5"/>
  <c r="T109" i="5"/>
  <c r="R109" i="5"/>
  <c r="P109" i="5"/>
  <c r="BI107" i="5"/>
  <c r="BH107" i="5"/>
  <c r="BG107" i="5"/>
  <c r="BF107" i="5"/>
  <c r="T107" i="5"/>
  <c r="R107" i="5"/>
  <c r="P107" i="5"/>
  <c r="BI105" i="5"/>
  <c r="BH105" i="5"/>
  <c r="BG105" i="5"/>
  <c r="BF105" i="5"/>
  <c r="T105" i="5"/>
  <c r="R105" i="5"/>
  <c r="P105" i="5"/>
  <c r="BI103" i="5"/>
  <c r="BH103" i="5"/>
  <c r="BG103" i="5"/>
  <c r="BF103" i="5"/>
  <c r="T103" i="5"/>
  <c r="R103" i="5"/>
  <c r="P103" i="5"/>
  <c r="BI101" i="5"/>
  <c r="BH101" i="5"/>
  <c r="BG101" i="5"/>
  <c r="BF101" i="5"/>
  <c r="T101" i="5"/>
  <c r="R101" i="5"/>
  <c r="P101" i="5"/>
  <c r="BI99" i="5"/>
  <c r="BH99" i="5"/>
  <c r="BG99" i="5"/>
  <c r="BF99" i="5"/>
  <c r="T99" i="5"/>
  <c r="R99" i="5"/>
  <c r="P99" i="5"/>
  <c r="BI98" i="5"/>
  <c r="BH98" i="5"/>
  <c r="BG98" i="5"/>
  <c r="BF98" i="5"/>
  <c r="T98" i="5"/>
  <c r="R98" i="5"/>
  <c r="P98" i="5"/>
  <c r="BI96" i="5"/>
  <c r="BH96" i="5"/>
  <c r="BG96" i="5"/>
  <c r="BF96" i="5"/>
  <c r="T96" i="5"/>
  <c r="R96" i="5"/>
  <c r="P96" i="5"/>
  <c r="BI94" i="5"/>
  <c r="BH94" i="5"/>
  <c r="BG94" i="5"/>
  <c r="BF94" i="5"/>
  <c r="T94" i="5"/>
  <c r="R94" i="5"/>
  <c r="P94" i="5"/>
  <c r="BI92" i="5"/>
  <c r="BH92" i="5"/>
  <c r="BG92" i="5"/>
  <c r="BF92" i="5"/>
  <c r="T92" i="5"/>
  <c r="R92" i="5"/>
  <c r="P92" i="5"/>
  <c r="BI90" i="5"/>
  <c r="BH90" i="5"/>
  <c r="BG90" i="5"/>
  <c r="BF90" i="5"/>
  <c r="T90" i="5"/>
  <c r="R90" i="5"/>
  <c r="P90" i="5"/>
  <c r="BI88" i="5"/>
  <c r="BH88" i="5"/>
  <c r="BG88" i="5"/>
  <c r="BF88" i="5"/>
  <c r="T88" i="5"/>
  <c r="R88" i="5"/>
  <c r="P88" i="5"/>
  <c r="BI86" i="5"/>
  <c r="BH86" i="5"/>
  <c r="BG86" i="5"/>
  <c r="BF86" i="5"/>
  <c r="T86" i="5"/>
  <c r="R86" i="5"/>
  <c r="P86" i="5"/>
  <c r="J81" i="5"/>
  <c r="J80" i="5"/>
  <c r="F80" i="5"/>
  <c r="F78" i="5"/>
  <c r="E76" i="5"/>
  <c r="J55" i="5"/>
  <c r="J54" i="5"/>
  <c r="F54" i="5"/>
  <c r="F52" i="5"/>
  <c r="E50" i="5"/>
  <c r="J18" i="5"/>
  <c r="E18" i="5"/>
  <c r="F55" i="5" s="1"/>
  <c r="J17" i="5"/>
  <c r="J12" i="5"/>
  <c r="J78" i="5"/>
  <c r="E7" i="5"/>
  <c r="E48" i="5"/>
  <c r="J37" i="4"/>
  <c r="J36" i="4"/>
  <c r="AY57" i="1" s="1"/>
  <c r="J35" i="4"/>
  <c r="AX57" i="1"/>
  <c r="BI5161" i="4"/>
  <c r="BH5161" i="4"/>
  <c r="BG5161" i="4"/>
  <c r="BF5161" i="4"/>
  <c r="T5161" i="4"/>
  <c r="R5161" i="4"/>
  <c r="P5161" i="4"/>
  <c r="BI5154" i="4"/>
  <c r="BH5154" i="4"/>
  <c r="BG5154" i="4"/>
  <c r="BF5154" i="4"/>
  <c r="T5154" i="4"/>
  <c r="R5154" i="4"/>
  <c r="P5154" i="4"/>
  <c r="BI4825" i="4"/>
  <c r="BH4825" i="4"/>
  <c r="BG4825" i="4"/>
  <c r="BF4825" i="4"/>
  <c r="T4825" i="4"/>
  <c r="R4825" i="4"/>
  <c r="P4825" i="4"/>
  <c r="BI4625" i="4"/>
  <c r="BH4625" i="4"/>
  <c r="BG4625" i="4"/>
  <c r="BF4625" i="4"/>
  <c r="T4625" i="4"/>
  <c r="R4625" i="4"/>
  <c r="P4625" i="4"/>
  <c r="BI4619" i="4"/>
  <c r="BH4619" i="4"/>
  <c r="BG4619" i="4"/>
  <c r="BF4619" i="4"/>
  <c r="T4619" i="4"/>
  <c r="R4619" i="4"/>
  <c r="P4619" i="4"/>
  <c r="BI4586" i="4"/>
  <c r="BH4586" i="4"/>
  <c r="BG4586" i="4"/>
  <c r="BF4586" i="4"/>
  <c r="T4586" i="4"/>
  <c r="R4586" i="4"/>
  <c r="P4586" i="4"/>
  <c r="BI4546" i="4"/>
  <c r="BH4546" i="4"/>
  <c r="BG4546" i="4"/>
  <c r="BF4546" i="4"/>
  <c r="T4546" i="4"/>
  <c r="R4546" i="4"/>
  <c r="P4546" i="4"/>
  <c r="BI4543" i="4"/>
  <c r="BH4543" i="4"/>
  <c r="BG4543" i="4"/>
  <c r="BF4543" i="4"/>
  <c r="T4543" i="4"/>
  <c r="R4543" i="4"/>
  <c r="P4543" i="4"/>
  <c r="BI4525" i="4"/>
  <c r="BH4525" i="4"/>
  <c r="BG4525" i="4"/>
  <c r="BF4525" i="4"/>
  <c r="T4525" i="4"/>
  <c r="R4525" i="4"/>
  <c r="P4525" i="4"/>
  <c r="BI4513" i="4"/>
  <c r="BH4513" i="4"/>
  <c r="BG4513" i="4"/>
  <c r="BF4513" i="4"/>
  <c r="T4513" i="4"/>
  <c r="R4513" i="4"/>
  <c r="P4513" i="4"/>
  <c r="BI4502" i="4"/>
  <c r="BH4502" i="4"/>
  <c r="BG4502" i="4"/>
  <c r="BF4502" i="4"/>
  <c r="T4502" i="4"/>
  <c r="R4502" i="4"/>
  <c r="P4502" i="4"/>
  <c r="BI4483" i="4"/>
  <c r="BH4483" i="4"/>
  <c r="BG4483" i="4"/>
  <c r="BF4483" i="4"/>
  <c r="T4483" i="4"/>
  <c r="R4483" i="4"/>
  <c r="P4483" i="4"/>
  <c r="BI4481" i="4"/>
  <c r="BH4481" i="4"/>
  <c r="BG4481" i="4"/>
  <c r="BF4481" i="4"/>
  <c r="T4481" i="4"/>
  <c r="R4481" i="4"/>
  <c r="P4481" i="4"/>
  <c r="BI4457" i="4"/>
  <c r="BH4457" i="4"/>
  <c r="BG4457" i="4"/>
  <c r="BF4457" i="4"/>
  <c r="T4457" i="4"/>
  <c r="R4457" i="4"/>
  <c r="P4457" i="4"/>
  <c r="BI4433" i="4"/>
  <c r="BH4433" i="4"/>
  <c r="BG4433" i="4"/>
  <c r="BF4433" i="4"/>
  <c r="T4433" i="4"/>
  <c r="R4433" i="4"/>
  <c r="P4433" i="4"/>
  <c r="BI4423" i="4"/>
  <c r="BH4423" i="4"/>
  <c r="BG4423" i="4"/>
  <c r="BF4423" i="4"/>
  <c r="T4423" i="4"/>
  <c r="R4423" i="4"/>
  <c r="P4423" i="4"/>
  <c r="BI4420" i="4"/>
  <c r="BH4420" i="4"/>
  <c r="BG4420" i="4"/>
  <c r="BF4420" i="4"/>
  <c r="T4420" i="4"/>
  <c r="R4420" i="4"/>
  <c r="P4420" i="4"/>
  <c r="BI4390" i="4"/>
  <c r="BH4390" i="4"/>
  <c r="BG4390" i="4"/>
  <c r="BF4390" i="4"/>
  <c r="T4390" i="4"/>
  <c r="R4390" i="4"/>
  <c r="P4390" i="4"/>
  <c r="BI4361" i="4"/>
  <c r="BH4361" i="4"/>
  <c r="BG4361" i="4"/>
  <c r="BF4361" i="4"/>
  <c r="T4361" i="4"/>
  <c r="R4361" i="4"/>
  <c r="P4361" i="4"/>
  <c r="BI4323" i="4"/>
  <c r="BH4323" i="4"/>
  <c r="BG4323" i="4"/>
  <c r="BF4323" i="4"/>
  <c r="T4323" i="4"/>
  <c r="R4323" i="4"/>
  <c r="P4323" i="4"/>
  <c r="BI4285" i="4"/>
  <c r="BH4285" i="4"/>
  <c r="BG4285" i="4"/>
  <c r="BF4285" i="4"/>
  <c r="T4285" i="4"/>
  <c r="R4285" i="4"/>
  <c r="P4285" i="4"/>
  <c r="BI4282" i="4"/>
  <c r="BH4282" i="4"/>
  <c r="BG4282" i="4"/>
  <c r="BF4282" i="4"/>
  <c r="T4282" i="4"/>
  <c r="R4282" i="4"/>
  <c r="P4282" i="4"/>
  <c r="BI4280" i="4"/>
  <c r="BH4280" i="4"/>
  <c r="BG4280" i="4"/>
  <c r="BF4280" i="4"/>
  <c r="T4280" i="4"/>
  <c r="R4280" i="4"/>
  <c r="P4280" i="4"/>
  <c r="BI4268" i="4"/>
  <c r="BH4268" i="4"/>
  <c r="BG4268" i="4"/>
  <c r="BF4268" i="4"/>
  <c r="T4268" i="4"/>
  <c r="R4268" i="4"/>
  <c r="P4268" i="4"/>
  <c r="BI4266" i="4"/>
  <c r="BH4266" i="4"/>
  <c r="BG4266" i="4"/>
  <c r="BF4266" i="4"/>
  <c r="T4266" i="4"/>
  <c r="R4266" i="4"/>
  <c r="P4266" i="4"/>
  <c r="BI4254" i="4"/>
  <c r="BH4254" i="4"/>
  <c r="BG4254" i="4"/>
  <c r="BF4254" i="4"/>
  <c r="T4254" i="4"/>
  <c r="R4254" i="4"/>
  <c r="P4254" i="4"/>
  <c r="BI4248" i="4"/>
  <c r="BH4248" i="4"/>
  <c r="BG4248" i="4"/>
  <c r="BF4248" i="4"/>
  <c r="T4248" i="4"/>
  <c r="R4248" i="4"/>
  <c r="P4248" i="4"/>
  <c r="BI4231" i="4"/>
  <c r="BH4231" i="4"/>
  <c r="BG4231" i="4"/>
  <c r="BF4231" i="4"/>
  <c r="T4231" i="4"/>
  <c r="R4231" i="4"/>
  <c r="P4231" i="4"/>
  <c r="BI4228" i="4"/>
  <c r="BH4228" i="4"/>
  <c r="BG4228" i="4"/>
  <c r="BF4228" i="4"/>
  <c r="T4228" i="4"/>
  <c r="R4228" i="4"/>
  <c r="P4228" i="4"/>
  <c r="BI4215" i="4"/>
  <c r="BH4215" i="4"/>
  <c r="BG4215" i="4"/>
  <c r="BF4215" i="4"/>
  <c r="T4215" i="4"/>
  <c r="R4215" i="4"/>
  <c r="P4215" i="4"/>
  <c r="BI4213" i="4"/>
  <c r="BH4213" i="4"/>
  <c r="BG4213" i="4"/>
  <c r="BF4213" i="4"/>
  <c r="T4213" i="4"/>
  <c r="R4213" i="4"/>
  <c r="P4213" i="4"/>
  <c r="BI4200" i="4"/>
  <c r="BH4200" i="4"/>
  <c r="BG4200" i="4"/>
  <c r="BF4200" i="4"/>
  <c r="T4200" i="4"/>
  <c r="R4200" i="4"/>
  <c r="P4200" i="4"/>
  <c r="BI4186" i="4"/>
  <c r="BH4186" i="4"/>
  <c r="BG4186" i="4"/>
  <c r="BF4186" i="4"/>
  <c r="T4186" i="4"/>
  <c r="R4186" i="4"/>
  <c r="P4186" i="4"/>
  <c r="BI4173" i="4"/>
  <c r="BH4173" i="4"/>
  <c r="BG4173" i="4"/>
  <c r="BF4173" i="4"/>
  <c r="T4173" i="4"/>
  <c r="R4173" i="4"/>
  <c r="P4173" i="4"/>
  <c r="BI4160" i="4"/>
  <c r="BH4160" i="4"/>
  <c r="BG4160" i="4"/>
  <c r="BF4160" i="4"/>
  <c r="T4160" i="4"/>
  <c r="R4160" i="4"/>
  <c r="P4160" i="4"/>
  <c r="BI4157" i="4"/>
  <c r="BH4157" i="4"/>
  <c r="BG4157" i="4"/>
  <c r="BF4157" i="4"/>
  <c r="T4157" i="4"/>
  <c r="R4157" i="4"/>
  <c r="P4157" i="4"/>
  <c r="BI4134" i="4"/>
  <c r="BH4134" i="4"/>
  <c r="BG4134" i="4"/>
  <c r="BF4134" i="4"/>
  <c r="T4134" i="4"/>
  <c r="R4134" i="4"/>
  <c r="P4134" i="4"/>
  <c r="BI4132" i="4"/>
  <c r="BH4132" i="4"/>
  <c r="BG4132" i="4"/>
  <c r="BF4132" i="4"/>
  <c r="T4132" i="4"/>
  <c r="R4132" i="4"/>
  <c r="P4132" i="4"/>
  <c r="BI4119" i="4"/>
  <c r="BH4119" i="4"/>
  <c r="BG4119" i="4"/>
  <c r="BF4119" i="4"/>
  <c r="T4119" i="4"/>
  <c r="R4119" i="4"/>
  <c r="P4119" i="4"/>
  <c r="BI4108" i="4"/>
  <c r="BH4108" i="4"/>
  <c r="BG4108" i="4"/>
  <c r="BF4108" i="4"/>
  <c r="T4108" i="4"/>
  <c r="R4108" i="4"/>
  <c r="P4108" i="4"/>
  <c r="BI4106" i="4"/>
  <c r="BH4106" i="4"/>
  <c r="BG4106" i="4"/>
  <c r="BF4106" i="4"/>
  <c r="T4106" i="4"/>
  <c r="R4106" i="4"/>
  <c r="P4106" i="4"/>
  <c r="BI4087" i="4"/>
  <c r="BH4087" i="4"/>
  <c r="BG4087" i="4"/>
  <c r="BF4087" i="4"/>
  <c r="T4087" i="4"/>
  <c r="R4087" i="4"/>
  <c r="P4087" i="4"/>
  <c r="BI4068" i="4"/>
  <c r="BH4068" i="4"/>
  <c r="BG4068" i="4"/>
  <c r="BF4068" i="4"/>
  <c r="T4068" i="4"/>
  <c r="R4068" i="4"/>
  <c r="P4068" i="4"/>
  <c r="BI4055" i="4"/>
  <c r="BH4055" i="4"/>
  <c r="BG4055" i="4"/>
  <c r="BF4055" i="4"/>
  <c r="T4055" i="4"/>
  <c r="R4055" i="4"/>
  <c r="P4055" i="4"/>
  <c r="BI4032" i="4"/>
  <c r="BH4032" i="4"/>
  <c r="BG4032" i="4"/>
  <c r="BF4032" i="4"/>
  <c r="T4032" i="4"/>
  <c r="R4032" i="4"/>
  <c r="P4032" i="4"/>
  <c r="BI4005" i="4"/>
  <c r="BH4005" i="4"/>
  <c r="BG4005" i="4"/>
  <c r="BF4005" i="4"/>
  <c r="T4005" i="4"/>
  <c r="R4005" i="4"/>
  <c r="P4005" i="4"/>
  <c r="BI3981" i="4"/>
  <c r="BH3981" i="4"/>
  <c r="BG3981" i="4"/>
  <c r="BF3981" i="4"/>
  <c r="T3981" i="4"/>
  <c r="R3981" i="4"/>
  <c r="P3981" i="4"/>
  <c r="BI3958" i="4"/>
  <c r="BH3958" i="4"/>
  <c r="BG3958" i="4"/>
  <c r="BF3958" i="4"/>
  <c r="T3958" i="4"/>
  <c r="R3958" i="4"/>
  <c r="P3958" i="4"/>
  <c r="BI3935" i="4"/>
  <c r="BH3935" i="4"/>
  <c r="BG3935" i="4"/>
  <c r="BF3935" i="4"/>
  <c r="T3935" i="4"/>
  <c r="R3935" i="4"/>
  <c r="P3935" i="4"/>
  <c r="BI3932" i="4"/>
  <c r="BH3932" i="4"/>
  <c r="BG3932" i="4"/>
  <c r="BF3932" i="4"/>
  <c r="T3932" i="4"/>
  <c r="R3932" i="4"/>
  <c r="P3932" i="4"/>
  <c r="BI3930" i="4"/>
  <c r="BH3930" i="4"/>
  <c r="BG3930" i="4"/>
  <c r="BF3930" i="4"/>
  <c r="T3930" i="4"/>
  <c r="R3930" i="4"/>
  <c r="P3930" i="4"/>
  <c r="BI3925" i="4"/>
  <c r="BH3925" i="4"/>
  <c r="BG3925" i="4"/>
  <c r="BF3925" i="4"/>
  <c r="T3925" i="4"/>
  <c r="R3925" i="4"/>
  <c r="P3925" i="4"/>
  <c r="BI3906" i="4"/>
  <c r="BH3906" i="4"/>
  <c r="BG3906" i="4"/>
  <c r="BF3906" i="4"/>
  <c r="T3906" i="4"/>
  <c r="R3906" i="4"/>
  <c r="P3906" i="4"/>
  <c r="BI3900" i="4"/>
  <c r="BH3900" i="4"/>
  <c r="BG3900" i="4"/>
  <c r="BF3900" i="4"/>
  <c r="T3900" i="4"/>
  <c r="R3900" i="4"/>
  <c r="P3900" i="4"/>
  <c r="BI3893" i="4"/>
  <c r="BH3893" i="4"/>
  <c r="BG3893" i="4"/>
  <c r="BF3893" i="4"/>
  <c r="T3893" i="4"/>
  <c r="R3893" i="4"/>
  <c r="P3893" i="4"/>
  <c r="BI3877" i="4"/>
  <c r="BH3877" i="4"/>
  <c r="BG3877" i="4"/>
  <c r="BF3877" i="4"/>
  <c r="T3877" i="4"/>
  <c r="R3877" i="4"/>
  <c r="P3877" i="4"/>
  <c r="BI3873" i="4"/>
  <c r="BH3873" i="4"/>
  <c r="BG3873" i="4"/>
  <c r="BF3873" i="4"/>
  <c r="T3873" i="4"/>
  <c r="R3873" i="4"/>
  <c r="P3873" i="4"/>
  <c r="BI3870" i="4"/>
  <c r="BH3870" i="4"/>
  <c r="BG3870" i="4"/>
  <c r="BF3870" i="4"/>
  <c r="T3870" i="4"/>
  <c r="R3870" i="4"/>
  <c r="P3870" i="4"/>
  <c r="BI3867" i="4"/>
  <c r="BH3867" i="4"/>
  <c r="BG3867" i="4"/>
  <c r="BF3867" i="4"/>
  <c r="T3867" i="4"/>
  <c r="R3867" i="4"/>
  <c r="P3867" i="4"/>
  <c r="BI3861" i="4"/>
  <c r="BH3861" i="4"/>
  <c r="BG3861" i="4"/>
  <c r="BF3861" i="4"/>
  <c r="T3861" i="4"/>
  <c r="R3861" i="4"/>
  <c r="P3861" i="4"/>
  <c r="BI3854" i="4"/>
  <c r="BH3854" i="4"/>
  <c r="BG3854" i="4"/>
  <c r="BF3854" i="4"/>
  <c r="T3854" i="4"/>
  <c r="R3854" i="4"/>
  <c r="P3854" i="4"/>
  <c r="BI3848" i="4"/>
  <c r="BH3848" i="4"/>
  <c r="BG3848" i="4"/>
  <c r="BF3848" i="4"/>
  <c r="T3848" i="4"/>
  <c r="R3848" i="4"/>
  <c r="P3848" i="4"/>
  <c r="BI3833" i="4"/>
  <c r="BH3833" i="4"/>
  <c r="BG3833" i="4"/>
  <c r="BF3833" i="4"/>
  <c r="T3833" i="4"/>
  <c r="R3833" i="4"/>
  <c r="P3833" i="4"/>
  <c r="BI3830" i="4"/>
  <c r="BH3830" i="4"/>
  <c r="BG3830" i="4"/>
  <c r="BF3830" i="4"/>
  <c r="T3830" i="4"/>
  <c r="R3830" i="4"/>
  <c r="P3830" i="4"/>
  <c r="BI3829" i="4"/>
  <c r="BH3829" i="4"/>
  <c r="BG3829" i="4"/>
  <c r="BF3829" i="4"/>
  <c r="T3829" i="4"/>
  <c r="R3829" i="4"/>
  <c r="P3829" i="4"/>
  <c r="BI3828" i="4"/>
  <c r="BH3828" i="4"/>
  <c r="BG3828" i="4"/>
  <c r="BF3828" i="4"/>
  <c r="T3828" i="4"/>
  <c r="R3828" i="4"/>
  <c r="P3828" i="4"/>
  <c r="BI3827" i="4"/>
  <c r="BH3827" i="4"/>
  <c r="BG3827" i="4"/>
  <c r="BF3827" i="4"/>
  <c r="T3827" i="4"/>
  <c r="R3827" i="4"/>
  <c r="P3827" i="4"/>
  <c r="BI3826" i="4"/>
  <c r="BH3826" i="4"/>
  <c r="BG3826" i="4"/>
  <c r="BF3826" i="4"/>
  <c r="T3826" i="4"/>
  <c r="R3826" i="4"/>
  <c r="P3826" i="4"/>
  <c r="BI3824" i="4"/>
  <c r="BH3824" i="4"/>
  <c r="BG3824" i="4"/>
  <c r="BF3824" i="4"/>
  <c r="T3824" i="4"/>
  <c r="R3824" i="4"/>
  <c r="P3824" i="4"/>
  <c r="BI3822" i="4"/>
  <c r="BH3822" i="4"/>
  <c r="BG3822" i="4"/>
  <c r="BF3822" i="4"/>
  <c r="T3822" i="4"/>
  <c r="R3822" i="4"/>
  <c r="P3822" i="4"/>
  <c r="BI3820" i="4"/>
  <c r="BH3820" i="4"/>
  <c r="BG3820" i="4"/>
  <c r="BF3820" i="4"/>
  <c r="T3820" i="4"/>
  <c r="R3820" i="4"/>
  <c r="P3820" i="4"/>
  <c r="BI3818" i="4"/>
  <c r="BH3818" i="4"/>
  <c r="BG3818" i="4"/>
  <c r="BF3818" i="4"/>
  <c r="T3818" i="4"/>
  <c r="R3818" i="4"/>
  <c r="P3818" i="4"/>
  <c r="BI3815" i="4"/>
  <c r="BH3815" i="4"/>
  <c r="BG3815" i="4"/>
  <c r="BF3815" i="4"/>
  <c r="T3815" i="4"/>
  <c r="R3815" i="4"/>
  <c r="P3815" i="4"/>
  <c r="BI3811" i="4"/>
  <c r="BH3811" i="4"/>
  <c r="BG3811" i="4"/>
  <c r="BF3811" i="4"/>
  <c r="T3811" i="4"/>
  <c r="R3811" i="4"/>
  <c r="P3811" i="4"/>
  <c r="BI3806" i="4"/>
  <c r="BH3806" i="4"/>
  <c r="BG3806" i="4"/>
  <c r="BF3806" i="4"/>
  <c r="T3806" i="4"/>
  <c r="R3806" i="4"/>
  <c r="P3806" i="4"/>
  <c r="BI3802" i="4"/>
  <c r="BH3802" i="4"/>
  <c r="BG3802" i="4"/>
  <c r="BF3802" i="4"/>
  <c r="T3802" i="4"/>
  <c r="R3802" i="4"/>
  <c r="P3802" i="4"/>
  <c r="BI3797" i="4"/>
  <c r="BH3797" i="4"/>
  <c r="BG3797" i="4"/>
  <c r="BF3797" i="4"/>
  <c r="T3797" i="4"/>
  <c r="R3797" i="4"/>
  <c r="P3797" i="4"/>
  <c r="BI3774" i="4"/>
  <c r="BH3774" i="4"/>
  <c r="BG3774" i="4"/>
  <c r="BF3774" i="4"/>
  <c r="T3774" i="4"/>
  <c r="R3774" i="4"/>
  <c r="P3774" i="4"/>
  <c r="BI3757" i="4"/>
  <c r="BH3757" i="4"/>
  <c r="BG3757" i="4"/>
  <c r="BF3757" i="4"/>
  <c r="T3757" i="4"/>
  <c r="R3757" i="4"/>
  <c r="P3757" i="4"/>
  <c r="BI3744" i="4"/>
  <c r="BH3744" i="4"/>
  <c r="BG3744" i="4"/>
  <c r="BF3744" i="4"/>
  <c r="T3744" i="4"/>
  <c r="R3744" i="4"/>
  <c r="P3744" i="4"/>
  <c r="BI3736" i="4"/>
  <c r="BH3736" i="4"/>
  <c r="BG3736" i="4"/>
  <c r="BF3736" i="4"/>
  <c r="T3736" i="4"/>
  <c r="R3736" i="4"/>
  <c r="P3736" i="4"/>
  <c r="BI3716" i="4"/>
  <c r="BH3716" i="4"/>
  <c r="BG3716" i="4"/>
  <c r="BF3716" i="4"/>
  <c r="T3716" i="4"/>
  <c r="R3716" i="4"/>
  <c r="P3716" i="4"/>
  <c r="BI3711" i="4"/>
  <c r="BH3711" i="4"/>
  <c r="BG3711" i="4"/>
  <c r="BF3711" i="4"/>
  <c r="T3711" i="4"/>
  <c r="R3711" i="4"/>
  <c r="P3711" i="4"/>
  <c r="BI3706" i="4"/>
  <c r="BH3706" i="4"/>
  <c r="BG3706" i="4"/>
  <c r="BF3706" i="4"/>
  <c r="T3706" i="4"/>
  <c r="R3706" i="4"/>
  <c r="P3706" i="4"/>
  <c r="BI3700" i="4"/>
  <c r="BH3700" i="4"/>
  <c r="BG3700" i="4"/>
  <c r="BF3700" i="4"/>
  <c r="T3700" i="4"/>
  <c r="R3700" i="4"/>
  <c r="P3700" i="4"/>
  <c r="BI3697" i="4"/>
  <c r="BH3697" i="4"/>
  <c r="BG3697" i="4"/>
  <c r="BF3697" i="4"/>
  <c r="T3697" i="4"/>
  <c r="R3697" i="4"/>
  <c r="P3697" i="4"/>
  <c r="BI3695" i="4"/>
  <c r="BH3695" i="4"/>
  <c r="BG3695" i="4"/>
  <c r="BF3695" i="4"/>
  <c r="T3695" i="4"/>
  <c r="R3695" i="4"/>
  <c r="P3695" i="4"/>
  <c r="BI3693" i="4"/>
  <c r="BH3693" i="4"/>
  <c r="BG3693" i="4"/>
  <c r="BF3693" i="4"/>
  <c r="T3693" i="4"/>
  <c r="R3693" i="4"/>
  <c r="P3693" i="4"/>
  <c r="BI3691" i="4"/>
  <c r="BH3691" i="4"/>
  <c r="BG3691" i="4"/>
  <c r="BF3691" i="4"/>
  <c r="T3691" i="4"/>
  <c r="R3691" i="4"/>
  <c r="P3691" i="4"/>
  <c r="BI3689" i="4"/>
  <c r="BH3689" i="4"/>
  <c r="BG3689" i="4"/>
  <c r="BF3689" i="4"/>
  <c r="T3689" i="4"/>
  <c r="R3689" i="4"/>
  <c r="P3689" i="4"/>
  <c r="BI3687" i="4"/>
  <c r="BH3687" i="4"/>
  <c r="BG3687" i="4"/>
  <c r="BF3687" i="4"/>
  <c r="T3687" i="4"/>
  <c r="R3687" i="4"/>
  <c r="P3687" i="4"/>
  <c r="BI3685" i="4"/>
  <c r="BH3685" i="4"/>
  <c r="BG3685" i="4"/>
  <c r="BF3685" i="4"/>
  <c r="T3685" i="4"/>
  <c r="R3685" i="4"/>
  <c r="P3685" i="4"/>
  <c r="BI3683" i="4"/>
  <c r="BH3683" i="4"/>
  <c r="BG3683" i="4"/>
  <c r="BF3683" i="4"/>
  <c r="T3683" i="4"/>
  <c r="R3683" i="4"/>
  <c r="P3683" i="4"/>
  <c r="BI3681" i="4"/>
  <c r="BH3681" i="4"/>
  <c r="BG3681" i="4"/>
  <c r="BF3681" i="4"/>
  <c r="T3681" i="4"/>
  <c r="R3681" i="4"/>
  <c r="P3681" i="4"/>
  <c r="BI3679" i="4"/>
  <c r="BH3679" i="4"/>
  <c r="BG3679" i="4"/>
  <c r="BF3679" i="4"/>
  <c r="T3679" i="4"/>
  <c r="R3679" i="4"/>
  <c r="P3679" i="4"/>
  <c r="BI3677" i="4"/>
  <c r="BH3677" i="4"/>
  <c r="BG3677" i="4"/>
  <c r="BF3677" i="4"/>
  <c r="T3677" i="4"/>
  <c r="R3677" i="4"/>
  <c r="P3677" i="4"/>
  <c r="BI3675" i="4"/>
  <c r="BH3675" i="4"/>
  <c r="BG3675" i="4"/>
  <c r="BF3675" i="4"/>
  <c r="T3675" i="4"/>
  <c r="R3675" i="4"/>
  <c r="P3675" i="4"/>
  <c r="BI3673" i="4"/>
  <c r="BH3673" i="4"/>
  <c r="BG3673" i="4"/>
  <c r="BF3673" i="4"/>
  <c r="T3673" i="4"/>
  <c r="R3673" i="4"/>
  <c r="P3673" i="4"/>
  <c r="BI3670" i="4"/>
  <c r="BH3670" i="4"/>
  <c r="BG3670" i="4"/>
  <c r="BF3670" i="4"/>
  <c r="T3670" i="4"/>
  <c r="R3670" i="4"/>
  <c r="P3670" i="4"/>
  <c r="BI3668" i="4"/>
  <c r="BH3668" i="4"/>
  <c r="BG3668" i="4"/>
  <c r="BF3668" i="4"/>
  <c r="T3668" i="4"/>
  <c r="R3668" i="4"/>
  <c r="P3668" i="4"/>
  <c r="BI3666" i="4"/>
  <c r="BH3666" i="4"/>
  <c r="BG3666" i="4"/>
  <c r="BF3666" i="4"/>
  <c r="T3666" i="4"/>
  <c r="R3666" i="4"/>
  <c r="P3666" i="4"/>
  <c r="BI3664" i="4"/>
  <c r="BH3664" i="4"/>
  <c r="BG3664" i="4"/>
  <c r="BF3664" i="4"/>
  <c r="T3664" i="4"/>
  <c r="R3664" i="4"/>
  <c r="P3664" i="4"/>
  <c r="BI3662" i="4"/>
  <c r="BH3662" i="4"/>
  <c r="BG3662" i="4"/>
  <c r="BF3662" i="4"/>
  <c r="T3662" i="4"/>
  <c r="R3662" i="4"/>
  <c r="P3662" i="4"/>
  <c r="BI3660" i="4"/>
  <c r="BH3660" i="4"/>
  <c r="BG3660" i="4"/>
  <c r="BF3660" i="4"/>
  <c r="T3660" i="4"/>
  <c r="R3660" i="4"/>
  <c r="P3660" i="4"/>
  <c r="BI3658" i="4"/>
  <c r="BH3658" i="4"/>
  <c r="BG3658" i="4"/>
  <c r="BF3658" i="4"/>
  <c r="T3658" i="4"/>
  <c r="R3658" i="4"/>
  <c r="P3658" i="4"/>
  <c r="BI3656" i="4"/>
  <c r="BH3656" i="4"/>
  <c r="BG3656" i="4"/>
  <c r="BF3656" i="4"/>
  <c r="T3656" i="4"/>
  <c r="R3656" i="4"/>
  <c r="P3656" i="4"/>
  <c r="BI3654" i="4"/>
  <c r="BH3654" i="4"/>
  <c r="BG3654" i="4"/>
  <c r="BF3654" i="4"/>
  <c r="T3654" i="4"/>
  <c r="R3654" i="4"/>
  <c r="P3654" i="4"/>
  <c r="BI3652" i="4"/>
  <c r="BH3652" i="4"/>
  <c r="BG3652" i="4"/>
  <c r="BF3652" i="4"/>
  <c r="T3652" i="4"/>
  <c r="R3652" i="4"/>
  <c r="P3652" i="4"/>
  <c r="BI3650" i="4"/>
  <c r="BH3650" i="4"/>
  <c r="BG3650" i="4"/>
  <c r="BF3650" i="4"/>
  <c r="T3650" i="4"/>
  <c r="R3650" i="4"/>
  <c r="P3650" i="4"/>
  <c r="BI3648" i="4"/>
  <c r="BH3648" i="4"/>
  <c r="BG3648" i="4"/>
  <c r="BF3648" i="4"/>
  <c r="T3648" i="4"/>
  <c r="R3648" i="4"/>
  <c r="P3648" i="4"/>
  <c r="BI3646" i="4"/>
  <c r="BH3646" i="4"/>
  <c r="BG3646" i="4"/>
  <c r="BF3646" i="4"/>
  <c r="T3646" i="4"/>
  <c r="R3646" i="4"/>
  <c r="P3646" i="4"/>
  <c r="BI3644" i="4"/>
  <c r="BH3644" i="4"/>
  <c r="BG3644" i="4"/>
  <c r="BF3644" i="4"/>
  <c r="T3644" i="4"/>
  <c r="R3644" i="4"/>
  <c r="P3644" i="4"/>
  <c r="BI3642" i="4"/>
  <c r="BH3642" i="4"/>
  <c r="BG3642" i="4"/>
  <c r="BF3642" i="4"/>
  <c r="T3642" i="4"/>
  <c r="R3642" i="4"/>
  <c r="P3642" i="4"/>
  <c r="BI3640" i="4"/>
  <c r="BH3640" i="4"/>
  <c r="BG3640" i="4"/>
  <c r="BF3640" i="4"/>
  <c r="T3640" i="4"/>
  <c r="R3640" i="4"/>
  <c r="P3640" i="4"/>
  <c r="BI3638" i="4"/>
  <c r="BH3638" i="4"/>
  <c r="BG3638" i="4"/>
  <c r="BF3638" i="4"/>
  <c r="T3638" i="4"/>
  <c r="R3638" i="4"/>
  <c r="P3638" i="4"/>
  <c r="BI3636" i="4"/>
  <c r="BH3636" i="4"/>
  <c r="BG3636" i="4"/>
  <c r="BF3636" i="4"/>
  <c r="T3636" i="4"/>
  <c r="R3636" i="4"/>
  <c r="P3636" i="4"/>
  <c r="BI3634" i="4"/>
  <c r="BH3634" i="4"/>
  <c r="BG3634" i="4"/>
  <c r="BF3634" i="4"/>
  <c r="T3634" i="4"/>
  <c r="R3634" i="4"/>
  <c r="P3634" i="4"/>
  <c r="BI3632" i="4"/>
  <c r="BH3632" i="4"/>
  <c r="BG3632" i="4"/>
  <c r="BF3632" i="4"/>
  <c r="T3632" i="4"/>
  <c r="R3632" i="4"/>
  <c r="P3632" i="4"/>
  <c r="BI3630" i="4"/>
  <c r="BH3630" i="4"/>
  <c r="BG3630" i="4"/>
  <c r="BF3630" i="4"/>
  <c r="T3630" i="4"/>
  <c r="R3630" i="4"/>
  <c r="P3630" i="4"/>
  <c r="BI3628" i="4"/>
  <c r="BH3628" i="4"/>
  <c r="BG3628" i="4"/>
  <c r="BF3628" i="4"/>
  <c r="T3628" i="4"/>
  <c r="R3628" i="4"/>
  <c r="P3628" i="4"/>
  <c r="BI3626" i="4"/>
  <c r="BH3626" i="4"/>
  <c r="BG3626" i="4"/>
  <c r="BF3626" i="4"/>
  <c r="T3626" i="4"/>
  <c r="R3626" i="4"/>
  <c r="P3626" i="4"/>
  <c r="BI3624" i="4"/>
  <c r="BH3624" i="4"/>
  <c r="BG3624" i="4"/>
  <c r="BF3624" i="4"/>
  <c r="T3624" i="4"/>
  <c r="R3624" i="4"/>
  <c r="P3624" i="4"/>
  <c r="BI3622" i="4"/>
  <c r="BH3622" i="4"/>
  <c r="BG3622" i="4"/>
  <c r="BF3622" i="4"/>
  <c r="T3622" i="4"/>
  <c r="R3622" i="4"/>
  <c r="P3622" i="4"/>
  <c r="BI3620" i="4"/>
  <c r="BH3620" i="4"/>
  <c r="BG3620" i="4"/>
  <c r="BF3620" i="4"/>
  <c r="T3620" i="4"/>
  <c r="R3620" i="4"/>
  <c r="P3620" i="4"/>
  <c r="BI3618" i="4"/>
  <c r="BH3618" i="4"/>
  <c r="BG3618" i="4"/>
  <c r="BF3618" i="4"/>
  <c r="T3618" i="4"/>
  <c r="R3618" i="4"/>
  <c r="P3618" i="4"/>
  <c r="BI3616" i="4"/>
  <c r="BH3616" i="4"/>
  <c r="BG3616" i="4"/>
  <c r="BF3616" i="4"/>
  <c r="T3616" i="4"/>
  <c r="R3616" i="4"/>
  <c r="P3616" i="4"/>
  <c r="BI3614" i="4"/>
  <c r="BH3614" i="4"/>
  <c r="BG3614" i="4"/>
  <c r="BF3614" i="4"/>
  <c r="T3614" i="4"/>
  <c r="R3614" i="4"/>
  <c r="P3614" i="4"/>
  <c r="BI3612" i="4"/>
  <c r="BH3612" i="4"/>
  <c r="BG3612" i="4"/>
  <c r="BF3612" i="4"/>
  <c r="T3612" i="4"/>
  <c r="R3612" i="4"/>
  <c r="P3612" i="4"/>
  <c r="BI3610" i="4"/>
  <c r="BH3610" i="4"/>
  <c r="BG3610" i="4"/>
  <c r="BF3610" i="4"/>
  <c r="T3610" i="4"/>
  <c r="R3610" i="4"/>
  <c r="P3610" i="4"/>
  <c r="BI3605" i="4"/>
  <c r="BH3605" i="4"/>
  <c r="BG3605" i="4"/>
  <c r="BF3605" i="4"/>
  <c r="T3605" i="4"/>
  <c r="R3605" i="4"/>
  <c r="P3605" i="4"/>
  <c r="BI3602" i="4"/>
  <c r="BH3602" i="4"/>
  <c r="BG3602" i="4"/>
  <c r="BF3602" i="4"/>
  <c r="T3602" i="4"/>
  <c r="R3602" i="4"/>
  <c r="P3602" i="4"/>
  <c r="BI3600" i="4"/>
  <c r="BH3600" i="4"/>
  <c r="BG3600" i="4"/>
  <c r="BF3600" i="4"/>
  <c r="T3600" i="4"/>
  <c r="R3600" i="4"/>
  <c r="P3600" i="4"/>
  <c r="BI3598" i="4"/>
  <c r="BH3598" i="4"/>
  <c r="BG3598" i="4"/>
  <c r="BF3598" i="4"/>
  <c r="T3598" i="4"/>
  <c r="R3598" i="4"/>
  <c r="P3598" i="4"/>
  <c r="BI3596" i="4"/>
  <c r="BH3596" i="4"/>
  <c r="BG3596" i="4"/>
  <c r="BF3596" i="4"/>
  <c r="T3596" i="4"/>
  <c r="R3596" i="4"/>
  <c r="P3596" i="4"/>
  <c r="BI3592" i="4"/>
  <c r="BH3592" i="4"/>
  <c r="BG3592" i="4"/>
  <c r="BF3592" i="4"/>
  <c r="T3592" i="4"/>
  <c r="R3592" i="4"/>
  <c r="P3592" i="4"/>
  <c r="BI3588" i="4"/>
  <c r="BH3588" i="4"/>
  <c r="BG3588" i="4"/>
  <c r="BF3588" i="4"/>
  <c r="T3588" i="4"/>
  <c r="R3588" i="4"/>
  <c r="P3588" i="4"/>
  <c r="BI3585" i="4"/>
  <c r="BH3585" i="4"/>
  <c r="BG3585" i="4"/>
  <c r="BF3585" i="4"/>
  <c r="T3585" i="4"/>
  <c r="R3585" i="4"/>
  <c r="P3585" i="4"/>
  <c r="BI3580" i="4"/>
  <c r="BH3580" i="4"/>
  <c r="BG3580" i="4"/>
  <c r="BF3580" i="4"/>
  <c r="T3580" i="4"/>
  <c r="R3580" i="4"/>
  <c r="P3580" i="4"/>
  <c r="BI3574" i="4"/>
  <c r="BH3574" i="4"/>
  <c r="BG3574" i="4"/>
  <c r="BF3574" i="4"/>
  <c r="T3574" i="4"/>
  <c r="R3574" i="4"/>
  <c r="P3574" i="4"/>
  <c r="BI3569" i="4"/>
  <c r="BH3569" i="4"/>
  <c r="BG3569" i="4"/>
  <c r="BF3569" i="4"/>
  <c r="T3569" i="4"/>
  <c r="R3569" i="4"/>
  <c r="P3569" i="4"/>
  <c r="BI3564" i="4"/>
  <c r="BH3564" i="4"/>
  <c r="BG3564" i="4"/>
  <c r="BF3564" i="4"/>
  <c r="T3564" i="4"/>
  <c r="R3564" i="4"/>
  <c r="P3564" i="4"/>
  <c r="BI3558" i="4"/>
  <c r="BH3558" i="4"/>
  <c r="BG3558" i="4"/>
  <c r="BF3558" i="4"/>
  <c r="T3558" i="4"/>
  <c r="R3558" i="4"/>
  <c r="P3558" i="4"/>
  <c r="BI3554" i="4"/>
  <c r="BH3554" i="4"/>
  <c r="BG3554" i="4"/>
  <c r="BF3554" i="4"/>
  <c r="T3554" i="4"/>
  <c r="R3554" i="4"/>
  <c r="P3554" i="4"/>
  <c r="BI3519" i="4"/>
  <c r="BH3519" i="4"/>
  <c r="BG3519" i="4"/>
  <c r="BF3519" i="4"/>
  <c r="T3519" i="4"/>
  <c r="R3519" i="4"/>
  <c r="P3519" i="4"/>
  <c r="BI3516" i="4"/>
  <c r="BH3516" i="4"/>
  <c r="BG3516" i="4"/>
  <c r="BF3516" i="4"/>
  <c r="T3516" i="4"/>
  <c r="R3516" i="4"/>
  <c r="P3516" i="4"/>
  <c r="BI3498" i="4"/>
  <c r="BH3498" i="4"/>
  <c r="BG3498" i="4"/>
  <c r="BF3498" i="4"/>
  <c r="T3498" i="4"/>
  <c r="R3498" i="4"/>
  <c r="P3498" i="4"/>
  <c r="BI3462" i="4"/>
  <c r="BH3462" i="4"/>
  <c r="BG3462" i="4"/>
  <c r="BF3462" i="4"/>
  <c r="T3462" i="4"/>
  <c r="R3462" i="4"/>
  <c r="P3462" i="4"/>
  <c r="BI3433" i="4"/>
  <c r="BH3433" i="4"/>
  <c r="BG3433" i="4"/>
  <c r="BF3433" i="4"/>
  <c r="T3433" i="4"/>
  <c r="R3433" i="4"/>
  <c r="P3433" i="4"/>
  <c r="BI3427" i="4"/>
  <c r="BH3427" i="4"/>
  <c r="BG3427" i="4"/>
  <c r="BF3427" i="4"/>
  <c r="T3427" i="4"/>
  <c r="R3427" i="4"/>
  <c r="P3427" i="4"/>
  <c r="BI3412" i="4"/>
  <c r="BH3412" i="4"/>
  <c r="BG3412" i="4"/>
  <c r="BF3412" i="4"/>
  <c r="T3412" i="4"/>
  <c r="R3412" i="4"/>
  <c r="P3412" i="4"/>
  <c r="BI3406" i="4"/>
  <c r="BH3406" i="4"/>
  <c r="BG3406" i="4"/>
  <c r="BF3406" i="4"/>
  <c r="T3406" i="4"/>
  <c r="R3406" i="4"/>
  <c r="P3406" i="4"/>
  <c r="BI3401" i="4"/>
  <c r="BH3401" i="4"/>
  <c r="BG3401" i="4"/>
  <c r="BF3401" i="4"/>
  <c r="T3401" i="4"/>
  <c r="R3401" i="4"/>
  <c r="P3401" i="4"/>
  <c r="BI3387" i="4"/>
  <c r="BH3387" i="4"/>
  <c r="BG3387" i="4"/>
  <c r="BF3387" i="4"/>
  <c r="T3387" i="4"/>
  <c r="R3387" i="4"/>
  <c r="P3387" i="4"/>
  <c r="BI3375" i="4"/>
  <c r="BH3375" i="4"/>
  <c r="BG3375" i="4"/>
  <c r="BF3375" i="4"/>
  <c r="T3375" i="4"/>
  <c r="R3375" i="4"/>
  <c r="P3375" i="4"/>
  <c r="BI3371" i="4"/>
  <c r="BH3371" i="4"/>
  <c r="BG3371" i="4"/>
  <c r="BF3371" i="4"/>
  <c r="T3371" i="4"/>
  <c r="R3371" i="4"/>
  <c r="P3371" i="4"/>
  <c r="BI3351" i="4"/>
  <c r="BH3351" i="4"/>
  <c r="BG3351" i="4"/>
  <c r="BF3351" i="4"/>
  <c r="T3351" i="4"/>
  <c r="R3351" i="4"/>
  <c r="P3351" i="4"/>
  <c r="BI3345" i="4"/>
  <c r="BH3345" i="4"/>
  <c r="BG3345" i="4"/>
  <c r="BF3345" i="4"/>
  <c r="T3345" i="4"/>
  <c r="R3345" i="4"/>
  <c r="P3345" i="4"/>
  <c r="BI3330" i="4"/>
  <c r="BH3330" i="4"/>
  <c r="BG3330" i="4"/>
  <c r="BF3330" i="4"/>
  <c r="T3330" i="4"/>
  <c r="R3330" i="4"/>
  <c r="P3330" i="4"/>
  <c r="BI3328" i="4"/>
  <c r="BH3328" i="4"/>
  <c r="BG3328" i="4"/>
  <c r="BF3328" i="4"/>
  <c r="T3328" i="4"/>
  <c r="R3328" i="4"/>
  <c r="P3328" i="4"/>
  <c r="BI3326" i="4"/>
  <c r="BH3326" i="4"/>
  <c r="BG3326" i="4"/>
  <c r="BF3326" i="4"/>
  <c r="T3326" i="4"/>
  <c r="R3326" i="4"/>
  <c r="P3326" i="4"/>
  <c r="BI3320" i="4"/>
  <c r="BH3320" i="4"/>
  <c r="BG3320" i="4"/>
  <c r="BF3320" i="4"/>
  <c r="T3320" i="4"/>
  <c r="R3320" i="4"/>
  <c r="P3320" i="4"/>
  <c r="BI3309" i="4"/>
  <c r="BH3309" i="4"/>
  <c r="BG3309" i="4"/>
  <c r="BF3309" i="4"/>
  <c r="T3309" i="4"/>
  <c r="R3309" i="4"/>
  <c r="P3309" i="4"/>
  <c r="BI3298" i="4"/>
  <c r="BH3298" i="4"/>
  <c r="BG3298" i="4"/>
  <c r="BF3298" i="4"/>
  <c r="T3298" i="4"/>
  <c r="R3298" i="4"/>
  <c r="P3298" i="4"/>
  <c r="BI3287" i="4"/>
  <c r="BH3287" i="4"/>
  <c r="BG3287" i="4"/>
  <c r="BF3287" i="4"/>
  <c r="T3287" i="4"/>
  <c r="R3287" i="4"/>
  <c r="P3287" i="4"/>
  <c r="BI3276" i="4"/>
  <c r="BH3276" i="4"/>
  <c r="BG3276" i="4"/>
  <c r="BF3276" i="4"/>
  <c r="T3276" i="4"/>
  <c r="R3276" i="4"/>
  <c r="P3276" i="4"/>
  <c r="BI3271" i="4"/>
  <c r="BH3271" i="4"/>
  <c r="BG3271" i="4"/>
  <c r="BF3271" i="4"/>
  <c r="T3271" i="4"/>
  <c r="R3271" i="4"/>
  <c r="P3271" i="4"/>
  <c r="BI3265" i="4"/>
  <c r="BH3265" i="4"/>
  <c r="BG3265" i="4"/>
  <c r="BF3265" i="4"/>
  <c r="T3265" i="4"/>
  <c r="R3265" i="4"/>
  <c r="P3265" i="4"/>
  <c r="BI3259" i="4"/>
  <c r="BH3259" i="4"/>
  <c r="BG3259" i="4"/>
  <c r="BF3259" i="4"/>
  <c r="T3259" i="4"/>
  <c r="R3259" i="4"/>
  <c r="P3259" i="4"/>
  <c r="BI3247" i="4"/>
  <c r="BH3247" i="4"/>
  <c r="BG3247" i="4"/>
  <c r="BF3247" i="4"/>
  <c r="T3247" i="4"/>
  <c r="R3247" i="4"/>
  <c r="P3247" i="4"/>
  <c r="BI3235" i="4"/>
  <c r="BH3235" i="4"/>
  <c r="BG3235" i="4"/>
  <c r="BF3235" i="4"/>
  <c r="T3235" i="4"/>
  <c r="R3235" i="4"/>
  <c r="P3235" i="4"/>
  <c r="BI3214" i="4"/>
  <c r="BH3214" i="4"/>
  <c r="BG3214" i="4"/>
  <c r="BF3214" i="4"/>
  <c r="T3214" i="4"/>
  <c r="R3214" i="4"/>
  <c r="P3214" i="4"/>
  <c r="BI3203" i="4"/>
  <c r="BH3203" i="4"/>
  <c r="BG3203" i="4"/>
  <c r="BF3203" i="4"/>
  <c r="T3203" i="4"/>
  <c r="R3203" i="4"/>
  <c r="P3203" i="4"/>
  <c r="BI3186" i="4"/>
  <c r="BH3186" i="4"/>
  <c r="BG3186" i="4"/>
  <c r="BF3186" i="4"/>
  <c r="T3186" i="4"/>
  <c r="R3186" i="4"/>
  <c r="P3186" i="4"/>
  <c r="BI3174" i="4"/>
  <c r="BH3174" i="4"/>
  <c r="BG3174" i="4"/>
  <c r="BF3174" i="4"/>
  <c r="T3174" i="4"/>
  <c r="R3174" i="4"/>
  <c r="P3174" i="4"/>
  <c r="BI3159" i="4"/>
  <c r="BH3159" i="4"/>
  <c r="BG3159" i="4"/>
  <c r="BF3159" i="4"/>
  <c r="T3159" i="4"/>
  <c r="R3159" i="4"/>
  <c r="P3159" i="4"/>
  <c r="BI3153" i="4"/>
  <c r="BH3153" i="4"/>
  <c r="BG3153" i="4"/>
  <c r="BF3153" i="4"/>
  <c r="T3153" i="4"/>
  <c r="R3153" i="4"/>
  <c r="P3153" i="4"/>
  <c r="BI3137" i="4"/>
  <c r="BH3137" i="4"/>
  <c r="BG3137" i="4"/>
  <c r="BF3137" i="4"/>
  <c r="T3137" i="4"/>
  <c r="R3137" i="4"/>
  <c r="P3137" i="4"/>
  <c r="BI3121" i="4"/>
  <c r="BH3121" i="4"/>
  <c r="BG3121" i="4"/>
  <c r="BF3121" i="4"/>
  <c r="T3121" i="4"/>
  <c r="R3121" i="4"/>
  <c r="P3121" i="4"/>
  <c r="BI3116" i="4"/>
  <c r="BH3116" i="4"/>
  <c r="BG3116" i="4"/>
  <c r="BF3116" i="4"/>
  <c r="T3116" i="4"/>
  <c r="R3116" i="4"/>
  <c r="P3116" i="4"/>
  <c r="BI3108" i="4"/>
  <c r="BH3108" i="4"/>
  <c r="BG3108" i="4"/>
  <c r="BF3108" i="4"/>
  <c r="T3108" i="4"/>
  <c r="R3108" i="4"/>
  <c r="P3108" i="4"/>
  <c r="BI3097" i="4"/>
  <c r="BH3097" i="4"/>
  <c r="BG3097" i="4"/>
  <c r="BF3097" i="4"/>
  <c r="T3097" i="4"/>
  <c r="R3097" i="4"/>
  <c r="P3097" i="4"/>
  <c r="BI3094" i="4"/>
  <c r="BH3094" i="4"/>
  <c r="BG3094" i="4"/>
  <c r="BF3094" i="4"/>
  <c r="T3094" i="4"/>
  <c r="R3094" i="4"/>
  <c r="P3094" i="4"/>
  <c r="BI3077" i="4"/>
  <c r="BH3077" i="4"/>
  <c r="BG3077" i="4"/>
  <c r="BF3077" i="4"/>
  <c r="T3077" i="4"/>
  <c r="R3077" i="4"/>
  <c r="P3077" i="4"/>
  <c r="BI3072" i="4"/>
  <c r="BH3072" i="4"/>
  <c r="BG3072" i="4"/>
  <c r="BF3072" i="4"/>
  <c r="T3072" i="4"/>
  <c r="R3072" i="4"/>
  <c r="P3072" i="4"/>
  <c r="BI3055" i="4"/>
  <c r="BH3055" i="4"/>
  <c r="BG3055" i="4"/>
  <c r="BF3055" i="4"/>
  <c r="T3055" i="4"/>
  <c r="R3055" i="4"/>
  <c r="P3055" i="4"/>
  <c r="BI3038" i="4"/>
  <c r="BH3038" i="4"/>
  <c r="BG3038" i="4"/>
  <c r="BF3038" i="4"/>
  <c r="T3038" i="4"/>
  <c r="R3038" i="4"/>
  <c r="P3038" i="4"/>
  <c r="BI3030" i="4"/>
  <c r="BH3030" i="4"/>
  <c r="BG3030" i="4"/>
  <c r="BF3030" i="4"/>
  <c r="T3030" i="4"/>
  <c r="R3030" i="4"/>
  <c r="P3030" i="4"/>
  <c r="BI3021" i="4"/>
  <c r="BH3021" i="4"/>
  <c r="BG3021" i="4"/>
  <c r="BF3021" i="4"/>
  <c r="T3021" i="4"/>
  <c r="R3021" i="4"/>
  <c r="P3021" i="4"/>
  <c r="BI3016" i="4"/>
  <c r="BH3016" i="4"/>
  <c r="BG3016" i="4"/>
  <c r="BF3016" i="4"/>
  <c r="T3016" i="4"/>
  <c r="R3016" i="4"/>
  <c r="P3016" i="4"/>
  <c r="BI3010" i="4"/>
  <c r="BH3010" i="4"/>
  <c r="BG3010" i="4"/>
  <c r="BF3010" i="4"/>
  <c r="T3010" i="4"/>
  <c r="R3010" i="4"/>
  <c r="P3010" i="4"/>
  <c r="BI3005" i="4"/>
  <c r="BH3005" i="4"/>
  <c r="BG3005" i="4"/>
  <c r="BF3005" i="4"/>
  <c r="T3005" i="4"/>
  <c r="R3005" i="4"/>
  <c r="P3005" i="4"/>
  <c r="BI2999" i="4"/>
  <c r="BH2999" i="4"/>
  <c r="BG2999" i="4"/>
  <c r="BF2999" i="4"/>
  <c r="T2999" i="4"/>
  <c r="R2999" i="4"/>
  <c r="P2999" i="4"/>
  <c r="BI2993" i="4"/>
  <c r="BH2993" i="4"/>
  <c r="BG2993" i="4"/>
  <c r="BF2993" i="4"/>
  <c r="T2993" i="4"/>
  <c r="R2993" i="4"/>
  <c r="P2993" i="4"/>
  <c r="BI2986" i="4"/>
  <c r="BH2986" i="4"/>
  <c r="BG2986" i="4"/>
  <c r="BF2986" i="4"/>
  <c r="T2986" i="4"/>
  <c r="R2986" i="4"/>
  <c r="P2986" i="4"/>
  <c r="BI2980" i="4"/>
  <c r="BH2980" i="4"/>
  <c r="BG2980" i="4"/>
  <c r="BF2980" i="4"/>
  <c r="T2980" i="4"/>
  <c r="R2980" i="4"/>
  <c r="P2980" i="4"/>
  <c r="BI2976" i="4"/>
  <c r="BH2976" i="4"/>
  <c r="BG2976" i="4"/>
  <c r="BF2976" i="4"/>
  <c r="T2976" i="4"/>
  <c r="R2976" i="4"/>
  <c r="P2976" i="4"/>
  <c r="BI2972" i="4"/>
  <c r="BH2972" i="4"/>
  <c r="BG2972" i="4"/>
  <c r="BF2972" i="4"/>
  <c r="T2972" i="4"/>
  <c r="R2972" i="4"/>
  <c r="P2972" i="4"/>
  <c r="BI2969" i="4"/>
  <c r="BH2969" i="4"/>
  <c r="BG2969" i="4"/>
  <c r="BF2969" i="4"/>
  <c r="T2969" i="4"/>
  <c r="R2969" i="4"/>
  <c r="P2969" i="4"/>
  <c r="BI2967" i="4"/>
  <c r="BH2967" i="4"/>
  <c r="BG2967" i="4"/>
  <c r="BF2967" i="4"/>
  <c r="T2967" i="4"/>
  <c r="R2967" i="4"/>
  <c r="P2967" i="4"/>
  <c r="BI2961" i="4"/>
  <c r="BH2961" i="4"/>
  <c r="BG2961" i="4"/>
  <c r="BF2961" i="4"/>
  <c r="T2961" i="4"/>
  <c r="R2961" i="4"/>
  <c r="P2961" i="4"/>
  <c r="BI2956" i="4"/>
  <c r="BH2956" i="4"/>
  <c r="BG2956" i="4"/>
  <c r="BF2956" i="4"/>
  <c r="T2956" i="4"/>
  <c r="R2956" i="4"/>
  <c r="P2956" i="4"/>
  <c r="BI2951" i="4"/>
  <c r="BH2951" i="4"/>
  <c r="BG2951" i="4"/>
  <c r="BF2951" i="4"/>
  <c r="T2951" i="4"/>
  <c r="R2951" i="4"/>
  <c r="P2951" i="4"/>
  <c r="BI2949" i="4"/>
  <c r="BH2949" i="4"/>
  <c r="BG2949" i="4"/>
  <c r="BF2949" i="4"/>
  <c r="T2949" i="4"/>
  <c r="R2949" i="4"/>
  <c r="P2949" i="4"/>
  <c r="BI2943" i="4"/>
  <c r="BH2943" i="4"/>
  <c r="BG2943" i="4"/>
  <c r="BF2943" i="4"/>
  <c r="T2943" i="4"/>
  <c r="R2943" i="4"/>
  <c r="P2943" i="4"/>
  <c r="BI2941" i="4"/>
  <c r="BH2941" i="4"/>
  <c r="BG2941" i="4"/>
  <c r="BF2941" i="4"/>
  <c r="T2941" i="4"/>
  <c r="R2941" i="4"/>
  <c r="P2941" i="4"/>
  <c r="BI2920" i="4"/>
  <c r="BH2920" i="4"/>
  <c r="BG2920" i="4"/>
  <c r="BF2920" i="4"/>
  <c r="T2920" i="4"/>
  <c r="R2920" i="4"/>
  <c r="P2920" i="4"/>
  <c r="BI2915" i="4"/>
  <c r="BH2915" i="4"/>
  <c r="BG2915" i="4"/>
  <c r="BF2915" i="4"/>
  <c r="T2915" i="4"/>
  <c r="R2915" i="4"/>
  <c r="P2915" i="4"/>
  <c r="BI2912" i="4"/>
  <c r="BH2912" i="4"/>
  <c r="BG2912" i="4"/>
  <c r="BF2912" i="4"/>
  <c r="T2912" i="4"/>
  <c r="R2912" i="4"/>
  <c r="P2912" i="4"/>
  <c r="BI2896" i="4"/>
  <c r="BH2896" i="4"/>
  <c r="BG2896" i="4"/>
  <c r="BF2896" i="4"/>
  <c r="T2896" i="4"/>
  <c r="R2896" i="4"/>
  <c r="P2896" i="4"/>
  <c r="BI2888" i="4"/>
  <c r="BH2888" i="4"/>
  <c r="BG2888" i="4"/>
  <c r="BF2888" i="4"/>
  <c r="T2888" i="4"/>
  <c r="R2888" i="4"/>
  <c r="P2888" i="4"/>
  <c r="BI2886" i="4"/>
  <c r="BH2886" i="4"/>
  <c r="BG2886" i="4"/>
  <c r="BF2886" i="4"/>
  <c r="T2886" i="4"/>
  <c r="R2886" i="4"/>
  <c r="P2886" i="4"/>
  <c r="BI2869" i="4"/>
  <c r="BH2869" i="4"/>
  <c r="BG2869" i="4"/>
  <c r="BF2869" i="4"/>
  <c r="T2869" i="4"/>
  <c r="R2869" i="4"/>
  <c r="P2869" i="4"/>
  <c r="BI2861" i="4"/>
  <c r="BH2861" i="4"/>
  <c r="BG2861" i="4"/>
  <c r="BF2861" i="4"/>
  <c r="T2861" i="4"/>
  <c r="R2861" i="4"/>
  <c r="P2861" i="4"/>
  <c r="BI2859" i="4"/>
  <c r="BH2859" i="4"/>
  <c r="BG2859" i="4"/>
  <c r="BF2859" i="4"/>
  <c r="T2859" i="4"/>
  <c r="R2859" i="4"/>
  <c r="P2859" i="4"/>
  <c r="BI2857" i="4"/>
  <c r="BH2857" i="4"/>
  <c r="BG2857" i="4"/>
  <c r="BF2857" i="4"/>
  <c r="T2857" i="4"/>
  <c r="R2857" i="4"/>
  <c r="P2857" i="4"/>
  <c r="BI2835" i="4"/>
  <c r="BH2835" i="4"/>
  <c r="BG2835" i="4"/>
  <c r="BF2835" i="4"/>
  <c r="T2835" i="4"/>
  <c r="R2835" i="4"/>
  <c r="P2835" i="4"/>
  <c r="BI2833" i="4"/>
  <c r="BH2833" i="4"/>
  <c r="BG2833" i="4"/>
  <c r="BF2833" i="4"/>
  <c r="T2833" i="4"/>
  <c r="R2833" i="4"/>
  <c r="P2833" i="4"/>
  <c r="BI2810" i="4"/>
  <c r="BH2810" i="4"/>
  <c r="BG2810" i="4"/>
  <c r="BF2810" i="4"/>
  <c r="T2810" i="4"/>
  <c r="R2810" i="4"/>
  <c r="P2810" i="4"/>
  <c r="BI2805" i="4"/>
  <c r="BH2805" i="4"/>
  <c r="BG2805" i="4"/>
  <c r="BF2805" i="4"/>
  <c r="T2805" i="4"/>
  <c r="R2805" i="4"/>
  <c r="P2805" i="4"/>
  <c r="BI2798" i="4"/>
  <c r="BH2798" i="4"/>
  <c r="BG2798" i="4"/>
  <c r="BF2798" i="4"/>
  <c r="T2798" i="4"/>
  <c r="R2798" i="4"/>
  <c r="P2798" i="4"/>
  <c r="BI2794" i="4"/>
  <c r="BH2794" i="4"/>
  <c r="BG2794" i="4"/>
  <c r="BF2794" i="4"/>
  <c r="T2794" i="4"/>
  <c r="T2793" i="4" s="1"/>
  <c r="R2794" i="4"/>
  <c r="R2793" i="4"/>
  <c r="P2794" i="4"/>
  <c r="P2793" i="4"/>
  <c r="BI2791" i="4"/>
  <c r="BH2791" i="4"/>
  <c r="BG2791" i="4"/>
  <c r="BF2791" i="4"/>
  <c r="T2791" i="4"/>
  <c r="R2791" i="4"/>
  <c r="P2791" i="4"/>
  <c r="BI2789" i="4"/>
  <c r="BH2789" i="4"/>
  <c r="BG2789" i="4"/>
  <c r="BF2789" i="4"/>
  <c r="T2789" i="4"/>
  <c r="R2789" i="4"/>
  <c r="P2789" i="4"/>
  <c r="BI2787" i="4"/>
  <c r="BH2787" i="4"/>
  <c r="BG2787" i="4"/>
  <c r="BF2787" i="4"/>
  <c r="T2787" i="4"/>
  <c r="R2787" i="4"/>
  <c r="P2787" i="4"/>
  <c r="BI2785" i="4"/>
  <c r="BH2785" i="4"/>
  <c r="BG2785" i="4"/>
  <c r="BF2785" i="4"/>
  <c r="T2785" i="4"/>
  <c r="R2785" i="4"/>
  <c r="P2785" i="4"/>
  <c r="BI2780" i="4"/>
  <c r="BH2780" i="4"/>
  <c r="BG2780" i="4"/>
  <c r="BF2780" i="4"/>
  <c r="T2780" i="4"/>
  <c r="R2780" i="4"/>
  <c r="P2780" i="4"/>
  <c r="BI2778" i="4"/>
  <c r="BH2778" i="4"/>
  <c r="BG2778" i="4"/>
  <c r="BF2778" i="4"/>
  <c r="T2778" i="4"/>
  <c r="R2778" i="4"/>
  <c r="P2778" i="4"/>
  <c r="BI2776" i="4"/>
  <c r="BH2776" i="4"/>
  <c r="BG2776" i="4"/>
  <c r="BF2776" i="4"/>
  <c r="T2776" i="4"/>
  <c r="R2776" i="4"/>
  <c r="P2776" i="4"/>
  <c r="BI2732" i="4"/>
  <c r="BH2732" i="4"/>
  <c r="BG2732" i="4"/>
  <c r="BF2732" i="4"/>
  <c r="T2732" i="4"/>
  <c r="R2732" i="4"/>
  <c r="P2732" i="4"/>
  <c r="BI2690" i="4"/>
  <c r="BH2690" i="4"/>
  <c r="BG2690" i="4"/>
  <c r="BF2690" i="4"/>
  <c r="T2690" i="4"/>
  <c r="R2690" i="4"/>
  <c r="P2690" i="4"/>
  <c r="BI2685" i="4"/>
  <c r="BH2685" i="4"/>
  <c r="BG2685" i="4"/>
  <c r="BF2685" i="4"/>
  <c r="T2685" i="4"/>
  <c r="R2685" i="4"/>
  <c r="P2685" i="4"/>
  <c r="BI2680" i="4"/>
  <c r="BH2680" i="4"/>
  <c r="BG2680" i="4"/>
  <c r="BF2680" i="4"/>
  <c r="T2680" i="4"/>
  <c r="R2680" i="4"/>
  <c r="P2680" i="4"/>
  <c r="BI2675" i="4"/>
  <c r="BH2675" i="4"/>
  <c r="BG2675" i="4"/>
  <c r="BF2675" i="4"/>
  <c r="T2675" i="4"/>
  <c r="R2675" i="4"/>
  <c r="P2675" i="4"/>
  <c r="BI2672" i="4"/>
  <c r="BH2672" i="4"/>
  <c r="BG2672" i="4"/>
  <c r="BF2672" i="4"/>
  <c r="T2672" i="4"/>
  <c r="R2672" i="4"/>
  <c r="P2672" i="4"/>
  <c r="BI2663" i="4"/>
  <c r="BH2663" i="4"/>
  <c r="BG2663" i="4"/>
  <c r="BF2663" i="4"/>
  <c r="T2663" i="4"/>
  <c r="R2663" i="4"/>
  <c r="P2663" i="4"/>
  <c r="BI2654" i="4"/>
  <c r="BH2654" i="4"/>
  <c r="BG2654" i="4"/>
  <c r="BF2654" i="4"/>
  <c r="T2654" i="4"/>
  <c r="R2654" i="4"/>
  <c r="P2654" i="4"/>
  <c r="BI2496" i="4"/>
  <c r="BH2496" i="4"/>
  <c r="BG2496" i="4"/>
  <c r="BF2496" i="4"/>
  <c r="T2496" i="4"/>
  <c r="R2496" i="4"/>
  <c r="P2496" i="4"/>
  <c r="BI2447" i="4"/>
  <c r="BH2447" i="4"/>
  <c r="BG2447" i="4"/>
  <c r="BF2447" i="4"/>
  <c r="T2447" i="4"/>
  <c r="R2447" i="4"/>
  <c r="P2447" i="4"/>
  <c r="BI2442" i="4"/>
  <c r="BH2442" i="4"/>
  <c r="BG2442" i="4"/>
  <c r="BF2442" i="4"/>
  <c r="T2442" i="4"/>
  <c r="R2442" i="4"/>
  <c r="P2442" i="4"/>
  <c r="BI2437" i="4"/>
  <c r="BH2437" i="4"/>
  <c r="BG2437" i="4"/>
  <c r="BF2437" i="4"/>
  <c r="T2437" i="4"/>
  <c r="R2437" i="4"/>
  <c r="P2437" i="4"/>
  <c r="BI2432" i="4"/>
  <c r="BH2432" i="4"/>
  <c r="BG2432" i="4"/>
  <c r="BF2432" i="4"/>
  <c r="T2432" i="4"/>
  <c r="R2432" i="4"/>
  <c r="P2432" i="4"/>
  <c r="BI2427" i="4"/>
  <c r="BH2427" i="4"/>
  <c r="BG2427" i="4"/>
  <c r="BF2427" i="4"/>
  <c r="T2427" i="4"/>
  <c r="R2427" i="4"/>
  <c r="P2427" i="4"/>
  <c r="BI2421" i="4"/>
  <c r="BH2421" i="4"/>
  <c r="BG2421" i="4"/>
  <c r="BF2421" i="4"/>
  <c r="T2421" i="4"/>
  <c r="R2421" i="4"/>
  <c r="P2421" i="4"/>
  <c r="BI2415" i="4"/>
  <c r="BH2415" i="4"/>
  <c r="BG2415" i="4"/>
  <c r="BF2415" i="4"/>
  <c r="T2415" i="4"/>
  <c r="R2415" i="4"/>
  <c r="P2415" i="4"/>
  <c r="BI2408" i="4"/>
  <c r="BH2408" i="4"/>
  <c r="BG2408" i="4"/>
  <c r="BF2408" i="4"/>
  <c r="T2408" i="4"/>
  <c r="R2408" i="4"/>
  <c r="P2408" i="4"/>
  <c r="BI2404" i="4"/>
  <c r="BH2404" i="4"/>
  <c r="BG2404" i="4"/>
  <c r="BF2404" i="4"/>
  <c r="T2404" i="4"/>
  <c r="R2404" i="4"/>
  <c r="P2404" i="4"/>
  <c r="BI2397" i="4"/>
  <c r="BH2397" i="4"/>
  <c r="BG2397" i="4"/>
  <c r="BF2397" i="4"/>
  <c r="T2397" i="4"/>
  <c r="R2397" i="4"/>
  <c r="P2397" i="4"/>
  <c r="BI2385" i="4"/>
  <c r="BH2385" i="4"/>
  <c r="BG2385" i="4"/>
  <c r="BF2385" i="4"/>
  <c r="T2385" i="4"/>
  <c r="R2385" i="4"/>
  <c r="P2385" i="4"/>
  <c r="BI2374" i="4"/>
  <c r="BH2374" i="4"/>
  <c r="BG2374" i="4"/>
  <c r="BF2374" i="4"/>
  <c r="T2374" i="4"/>
  <c r="R2374" i="4"/>
  <c r="P2374" i="4"/>
  <c r="BI2369" i="4"/>
  <c r="BH2369" i="4"/>
  <c r="BG2369" i="4"/>
  <c r="BF2369" i="4"/>
  <c r="T2369" i="4"/>
  <c r="R2369" i="4"/>
  <c r="P2369" i="4"/>
  <c r="BI2357" i="4"/>
  <c r="BH2357" i="4"/>
  <c r="BG2357" i="4"/>
  <c r="BF2357" i="4"/>
  <c r="T2357" i="4"/>
  <c r="R2357" i="4"/>
  <c r="P2357" i="4"/>
  <c r="BI2349" i="4"/>
  <c r="BH2349" i="4"/>
  <c r="BG2349" i="4"/>
  <c r="BF2349" i="4"/>
  <c r="T2349" i="4"/>
  <c r="R2349" i="4"/>
  <c r="P2349" i="4"/>
  <c r="BI2332" i="4"/>
  <c r="BH2332" i="4"/>
  <c r="BG2332" i="4"/>
  <c r="BF2332" i="4"/>
  <c r="T2332" i="4"/>
  <c r="R2332" i="4"/>
  <c r="P2332" i="4"/>
  <c r="BI2325" i="4"/>
  <c r="BH2325" i="4"/>
  <c r="BG2325" i="4"/>
  <c r="BF2325" i="4"/>
  <c r="T2325" i="4"/>
  <c r="R2325" i="4"/>
  <c r="P2325" i="4"/>
  <c r="BI2316" i="4"/>
  <c r="BH2316" i="4"/>
  <c r="BG2316" i="4"/>
  <c r="BF2316" i="4"/>
  <c r="T2316" i="4"/>
  <c r="R2316" i="4"/>
  <c r="P2316" i="4"/>
  <c r="BI2290" i="4"/>
  <c r="BH2290" i="4"/>
  <c r="BG2290" i="4"/>
  <c r="BF2290" i="4"/>
  <c r="T2290" i="4"/>
  <c r="R2290" i="4"/>
  <c r="P2290" i="4"/>
  <c r="BI2285" i="4"/>
  <c r="BH2285" i="4"/>
  <c r="BG2285" i="4"/>
  <c r="BF2285" i="4"/>
  <c r="T2285" i="4"/>
  <c r="R2285" i="4"/>
  <c r="P2285" i="4"/>
  <c r="BI2280" i="4"/>
  <c r="BH2280" i="4"/>
  <c r="BG2280" i="4"/>
  <c r="BF2280" i="4"/>
  <c r="T2280" i="4"/>
  <c r="R2280" i="4"/>
  <c r="P2280" i="4"/>
  <c r="BI2275" i="4"/>
  <c r="BH2275" i="4"/>
  <c r="BG2275" i="4"/>
  <c r="BF2275" i="4"/>
  <c r="T2275" i="4"/>
  <c r="R2275" i="4"/>
  <c r="P2275" i="4"/>
  <c r="BI2263" i="4"/>
  <c r="BH2263" i="4"/>
  <c r="BG2263" i="4"/>
  <c r="BF2263" i="4"/>
  <c r="T2263" i="4"/>
  <c r="R2263" i="4"/>
  <c r="P2263" i="4"/>
  <c r="BI2242" i="4"/>
  <c r="BH2242" i="4"/>
  <c r="BG2242" i="4"/>
  <c r="BF2242" i="4"/>
  <c r="T2242" i="4"/>
  <c r="R2242" i="4"/>
  <c r="P2242" i="4"/>
  <c r="BI2237" i="4"/>
  <c r="BH2237" i="4"/>
  <c r="BG2237" i="4"/>
  <c r="BF2237" i="4"/>
  <c r="T2237" i="4"/>
  <c r="R2237" i="4"/>
  <c r="P2237" i="4"/>
  <c r="BI2203" i="4"/>
  <c r="BH2203" i="4"/>
  <c r="BG2203" i="4"/>
  <c r="BF2203" i="4"/>
  <c r="T2203" i="4"/>
  <c r="R2203" i="4"/>
  <c r="P2203" i="4"/>
  <c r="BI2198" i="4"/>
  <c r="BH2198" i="4"/>
  <c r="BG2198" i="4"/>
  <c r="BF2198" i="4"/>
  <c r="T2198" i="4"/>
  <c r="R2198" i="4"/>
  <c r="P2198" i="4"/>
  <c r="BI2194" i="4"/>
  <c r="BH2194" i="4"/>
  <c r="BG2194" i="4"/>
  <c r="BF2194" i="4"/>
  <c r="T2194" i="4"/>
  <c r="R2194" i="4"/>
  <c r="P2194" i="4"/>
  <c r="BI2183" i="4"/>
  <c r="BH2183" i="4"/>
  <c r="BG2183" i="4"/>
  <c r="BF2183" i="4"/>
  <c r="T2183" i="4"/>
  <c r="R2183" i="4"/>
  <c r="P2183" i="4"/>
  <c r="BI2178" i="4"/>
  <c r="BH2178" i="4"/>
  <c r="BG2178" i="4"/>
  <c r="BF2178" i="4"/>
  <c r="T2178" i="4"/>
  <c r="R2178" i="4"/>
  <c r="P2178" i="4"/>
  <c r="BI2171" i="4"/>
  <c r="BH2171" i="4"/>
  <c r="BG2171" i="4"/>
  <c r="BF2171" i="4"/>
  <c r="T2171" i="4"/>
  <c r="R2171" i="4"/>
  <c r="P2171" i="4"/>
  <c r="BI2149" i="4"/>
  <c r="BH2149" i="4"/>
  <c r="BG2149" i="4"/>
  <c r="BF2149" i="4"/>
  <c r="T2149" i="4"/>
  <c r="R2149" i="4"/>
  <c r="P2149" i="4"/>
  <c r="BI2130" i="4"/>
  <c r="BH2130" i="4"/>
  <c r="BG2130" i="4"/>
  <c r="BF2130" i="4"/>
  <c r="T2130" i="4"/>
  <c r="R2130" i="4"/>
  <c r="P2130" i="4"/>
  <c r="BI2126" i="4"/>
  <c r="BH2126" i="4"/>
  <c r="BG2126" i="4"/>
  <c r="BF2126" i="4"/>
  <c r="T2126" i="4"/>
  <c r="R2126" i="4"/>
  <c r="P2126" i="4"/>
  <c r="BI2121" i="4"/>
  <c r="BH2121" i="4"/>
  <c r="BG2121" i="4"/>
  <c r="BF2121" i="4"/>
  <c r="T2121" i="4"/>
  <c r="R2121" i="4"/>
  <c r="P2121" i="4"/>
  <c r="BI2117" i="4"/>
  <c r="BH2117" i="4"/>
  <c r="BG2117" i="4"/>
  <c r="BF2117" i="4"/>
  <c r="T2117" i="4"/>
  <c r="R2117" i="4"/>
  <c r="P2117" i="4"/>
  <c r="BI2104" i="4"/>
  <c r="BH2104" i="4"/>
  <c r="BG2104" i="4"/>
  <c r="BF2104" i="4"/>
  <c r="T2104" i="4"/>
  <c r="R2104" i="4"/>
  <c r="P2104" i="4"/>
  <c r="BI2099" i="4"/>
  <c r="BH2099" i="4"/>
  <c r="BG2099" i="4"/>
  <c r="BF2099" i="4"/>
  <c r="T2099" i="4"/>
  <c r="R2099" i="4"/>
  <c r="P2099" i="4"/>
  <c r="BI2090" i="4"/>
  <c r="BH2090" i="4"/>
  <c r="BG2090" i="4"/>
  <c r="BF2090" i="4"/>
  <c r="T2090" i="4"/>
  <c r="R2090" i="4"/>
  <c r="P2090" i="4"/>
  <c r="BI2085" i="4"/>
  <c r="BH2085" i="4"/>
  <c r="BG2085" i="4"/>
  <c r="BF2085" i="4"/>
  <c r="T2085" i="4"/>
  <c r="R2085" i="4"/>
  <c r="P2085" i="4"/>
  <c r="BI2081" i="4"/>
  <c r="BH2081" i="4"/>
  <c r="BG2081" i="4"/>
  <c r="BF2081" i="4"/>
  <c r="T2081" i="4"/>
  <c r="R2081" i="4"/>
  <c r="P2081" i="4"/>
  <c r="BI2076" i="4"/>
  <c r="BH2076" i="4"/>
  <c r="BG2076" i="4"/>
  <c r="BF2076" i="4"/>
  <c r="T2076" i="4"/>
  <c r="R2076" i="4"/>
  <c r="P2076" i="4"/>
  <c r="BI2071" i="4"/>
  <c r="BH2071" i="4"/>
  <c r="BG2071" i="4"/>
  <c r="BF2071" i="4"/>
  <c r="T2071" i="4"/>
  <c r="R2071" i="4"/>
  <c r="P2071" i="4"/>
  <c r="BI2052" i="4"/>
  <c r="BH2052" i="4"/>
  <c r="BG2052" i="4"/>
  <c r="BF2052" i="4"/>
  <c r="T2052" i="4"/>
  <c r="R2052" i="4"/>
  <c r="P2052" i="4"/>
  <c r="BI2035" i="4"/>
  <c r="BH2035" i="4"/>
  <c r="BG2035" i="4"/>
  <c r="BF2035" i="4"/>
  <c r="T2035" i="4"/>
  <c r="R2035" i="4"/>
  <c r="P2035" i="4"/>
  <c r="BI2025" i="4"/>
  <c r="BH2025" i="4"/>
  <c r="BG2025" i="4"/>
  <c r="BF2025" i="4"/>
  <c r="T2025" i="4"/>
  <c r="R2025" i="4"/>
  <c r="P2025" i="4"/>
  <c r="BI2015" i="4"/>
  <c r="BH2015" i="4"/>
  <c r="BG2015" i="4"/>
  <c r="BF2015" i="4"/>
  <c r="T2015" i="4"/>
  <c r="R2015" i="4"/>
  <c r="P2015" i="4"/>
  <c r="BI2011" i="4"/>
  <c r="BH2011" i="4"/>
  <c r="BG2011" i="4"/>
  <c r="BF2011" i="4"/>
  <c r="T2011" i="4"/>
  <c r="R2011" i="4"/>
  <c r="P2011" i="4"/>
  <c r="BI2007" i="4"/>
  <c r="BH2007" i="4"/>
  <c r="BG2007" i="4"/>
  <c r="BF2007" i="4"/>
  <c r="T2007" i="4"/>
  <c r="R2007" i="4"/>
  <c r="P2007" i="4"/>
  <c r="BI2003" i="4"/>
  <c r="BH2003" i="4"/>
  <c r="BG2003" i="4"/>
  <c r="BF2003" i="4"/>
  <c r="T2003" i="4"/>
  <c r="R2003" i="4"/>
  <c r="P2003" i="4"/>
  <c r="BI1999" i="4"/>
  <c r="BH1999" i="4"/>
  <c r="BG1999" i="4"/>
  <c r="BF1999" i="4"/>
  <c r="T1999" i="4"/>
  <c r="R1999" i="4"/>
  <c r="P1999" i="4"/>
  <c r="BI1995" i="4"/>
  <c r="BH1995" i="4"/>
  <c r="BG1995" i="4"/>
  <c r="BF1995" i="4"/>
  <c r="T1995" i="4"/>
  <c r="R1995" i="4"/>
  <c r="P1995" i="4"/>
  <c r="BI1991" i="4"/>
  <c r="BH1991" i="4"/>
  <c r="BG1991" i="4"/>
  <c r="BF1991" i="4"/>
  <c r="T1991" i="4"/>
  <c r="R1991" i="4"/>
  <c r="P1991" i="4"/>
  <c r="BI1987" i="4"/>
  <c r="BH1987" i="4"/>
  <c r="BG1987" i="4"/>
  <c r="BF1987" i="4"/>
  <c r="T1987" i="4"/>
  <c r="R1987" i="4"/>
  <c r="P1987" i="4"/>
  <c r="BI1983" i="4"/>
  <c r="BH1983" i="4"/>
  <c r="BG1983" i="4"/>
  <c r="BF1983" i="4"/>
  <c r="T1983" i="4"/>
  <c r="R1983" i="4"/>
  <c r="P1983" i="4"/>
  <c r="BI1979" i="4"/>
  <c r="BH1979" i="4"/>
  <c r="BG1979" i="4"/>
  <c r="BF1979" i="4"/>
  <c r="T1979" i="4"/>
  <c r="R1979" i="4"/>
  <c r="P1979" i="4"/>
  <c r="BI1975" i="4"/>
  <c r="BH1975" i="4"/>
  <c r="BG1975" i="4"/>
  <c r="BF1975" i="4"/>
  <c r="T1975" i="4"/>
  <c r="R1975" i="4"/>
  <c r="P1975" i="4"/>
  <c r="BI1970" i="4"/>
  <c r="BH1970" i="4"/>
  <c r="BG1970" i="4"/>
  <c r="BF1970" i="4"/>
  <c r="T1970" i="4"/>
  <c r="R1970" i="4"/>
  <c r="P1970" i="4"/>
  <c r="BI1966" i="4"/>
  <c r="BH1966" i="4"/>
  <c r="BG1966" i="4"/>
  <c r="BF1966" i="4"/>
  <c r="T1966" i="4"/>
  <c r="R1966" i="4"/>
  <c r="P1966" i="4"/>
  <c r="BI1894" i="4"/>
  <c r="BH1894" i="4"/>
  <c r="BG1894" i="4"/>
  <c r="BF1894" i="4"/>
  <c r="T1894" i="4"/>
  <c r="R1894" i="4"/>
  <c r="P1894" i="4"/>
  <c r="BI1888" i="4"/>
  <c r="BH1888" i="4"/>
  <c r="BG1888" i="4"/>
  <c r="BF1888" i="4"/>
  <c r="T1888" i="4"/>
  <c r="R1888" i="4"/>
  <c r="P1888" i="4"/>
  <c r="BI1882" i="4"/>
  <c r="BH1882" i="4"/>
  <c r="BG1882" i="4"/>
  <c r="BF1882" i="4"/>
  <c r="T1882" i="4"/>
  <c r="R1882" i="4"/>
  <c r="P1882" i="4"/>
  <c r="BI1877" i="4"/>
  <c r="BH1877" i="4"/>
  <c r="BG1877" i="4"/>
  <c r="BF1877" i="4"/>
  <c r="T1877" i="4"/>
  <c r="R1877" i="4"/>
  <c r="P1877" i="4"/>
  <c r="BI1872" i="4"/>
  <c r="BH1872" i="4"/>
  <c r="BG1872" i="4"/>
  <c r="BF1872" i="4"/>
  <c r="T1872" i="4"/>
  <c r="R1872" i="4"/>
  <c r="P1872" i="4"/>
  <c r="BI1821" i="4"/>
  <c r="BH1821" i="4"/>
  <c r="BG1821" i="4"/>
  <c r="BF1821" i="4"/>
  <c r="T1821" i="4"/>
  <c r="R1821" i="4"/>
  <c r="P1821" i="4"/>
  <c r="BI1770" i="4"/>
  <c r="BH1770" i="4"/>
  <c r="BG1770" i="4"/>
  <c r="BF1770" i="4"/>
  <c r="T1770" i="4"/>
  <c r="R1770" i="4"/>
  <c r="P1770" i="4"/>
  <c r="BI1758" i="4"/>
  <c r="BH1758" i="4"/>
  <c r="BG1758" i="4"/>
  <c r="BF1758" i="4"/>
  <c r="T1758" i="4"/>
  <c r="R1758" i="4"/>
  <c r="P1758" i="4"/>
  <c r="BI1747" i="4"/>
  <c r="BH1747" i="4"/>
  <c r="BG1747" i="4"/>
  <c r="BF1747" i="4"/>
  <c r="T1747" i="4"/>
  <c r="R1747" i="4"/>
  <c r="P1747" i="4"/>
  <c r="BI1742" i="4"/>
  <c r="BH1742" i="4"/>
  <c r="BG1742" i="4"/>
  <c r="BF1742" i="4"/>
  <c r="T1742" i="4"/>
  <c r="R1742" i="4"/>
  <c r="P1742" i="4"/>
  <c r="BI1730" i="4"/>
  <c r="BH1730" i="4"/>
  <c r="BG1730" i="4"/>
  <c r="BF1730" i="4"/>
  <c r="T1730" i="4"/>
  <c r="R1730" i="4"/>
  <c r="P1730" i="4"/>
  <c r="BI1680" i="4"/>
  <c r="BH1680" i="4"/>
  <c r="BG1680" i="4"/>
  <c r="BF1680" i="4"/>
  <c r="T1680" i="4"/>
  <c r="R1680" i="4"/>
  <c r="P1680" i="4"/>
  <c r="BI1650" i="4"/>
  <c r="BH1650" i="4"/>
  <c r="BG1650" i="4"/>
  <c r="BF1650" i="4"/>
  <c r="T1650" i="4"/>
  <c r="R1650" i="4"/>
  <c r="P1650" i="4"/>
  <c r="BI1645" i="4"/>
  <c r="BH1645" i="4"/>
  <c r="BG1645" i="4"/>
  <c r="BF1645" i="4"/>
  <c r="T1645" i="4"/>
  <c r="R1645" i="4"/>
  <c r="P1645" i="4"/>
  <c r="BI1643" i="4"/>
  <c r="BH1643" i="4"/>
  <c r="BG1643" i="4"/>
  <c r="BF1643" i="4"/>
  <c r="T1643" i="4"/>
  <c r="R1643" i="4"/>
  <c r="P1643" i="4"/>
  <c r="BI1604" i="4"/>
  <c r="BH1604" i="4"/>
  <c r="BG1604" i="4"/>
  <c r="BF1604" i="4"/>
  <c r="T1604" i="4"/>
  <c r="R1604" i="4"/>
  <c r="P1604" i="4"/>
  <c r="BI1600" i="4"/>
  <c r="BH1600" i="4"/>
  <c r="BG1600" i="4"/>
  <c r="BF1600" i="4"/>
  <c r="T1600" i="4"/>
  <c r="R1600" i="4"/>
  <c r="P1600" i="4"/>
  <c r="BI1590" i="4"/>
  <c r="BH1590" i="4"/>
  <c r="BG1590" i="4"/>
  <c r="BF1590" i="4"/>
  <c r="T1590" i="4"/>
  <c r="R1590" i="4"/>
  <c r="P1590" i="4"/>
  <c r="BI1586" i="4"/>
  <c r="BH1586" i="4"/>
  <c r="BG1586" i="4"/>
  <c r="BF1586" i="4"/>
  <c r="T1586" i="4"/>
  <c r="R1586" i="4"/>
  <c r="P1586" i="4"/>
  <c r="BI1582" i="4"/>
  <c r="BH1582" i="4"/>
  <c r="BG1582" i="4"/>
  <c r="BF1582" i="4"/>
  <c r="T1582" i="4"/>
  <c r="R1582" i="4"/>
  <c r="P1582" i="4"/>
  <c r="BI1579" i="4"/>
  <c r="BH1579" i="4"/>
  <c r="BG1579" i="4"/>
  <c r="BF1579" i="4"/>
  <c r="T1579" i="4"/>
  <c r="R1579" i="4"/>
  <c r="P1579" i="4"/>
  <c r="BI1576" i="4"/>
  <c r="BH1576" i="4"/>
  <c r="BG1576" i="4"/>
  <c r="BF1576" i="4"/>
  <c r="T1576" i="4"/>
  <c r="R1576" i="4"/>
  <c r="P1576" i="4"/>
  <c r="BI1573" i="4"/>
  <c r="BH1573" i="4"/>
  <c r="BG1573" i="4"/>
  <c r="BF1573" i="4"/>
  <c r="T1573" i="4"/>
  <c r="R1573" i="4"/>
  <c r="P1573" i="4"/>
  <c r="BI1569" i="4"/>
  <c r="BH1569" i="4"/>
  <c r="BG1569" i="4"/>
  <c r="BF1569" i="4"/>
  <c r="T1569" i="4"/>
  <c r="R1569" i="4"/>
  <c r="P1569" i="4"/>
  <c r="BI1564" i="4"/>
  <c r="BH1564" i="4"/>
  <c r="BG1564" i="4"/>
  <c r="BF1564" i="4"/>
  <c r="T1564" i="4"/>
  <c r="R1564" i="4"/>
  <c r="P1564" i="4"/>
  <c r="BI1410" i="4"/>
  <c r="BH1410" i="4"/>
  <c r="BG1410" i="4"/>
  <c r="BF1410" i="4"/>
  <c r="T1410" i="4"/>
  <c r="R1410" i="4"/>
  <c r="P1410" i="4"/>
  <c r="BI1365" i="4"/>
  <c r="BH1365" i="4"/>
  <c r="BG1365" i="4"/>
  <c r="BF1365" i="4"/>
  <c r="T1365" i="4"/>
  <c r="R1365" i="4"/>
  <c r="P1365" i="4"/>
  <c r="BI1323" i="4"/>
  <c r="BH1323" i="4"/>
  <c r="BG1323" i="4"/>
  <c r="BF1323" i="4"/>
  <c r="T1323" i="4"/>
  <c r="R1323" i="4"/>
  <c r="P1323" i="4"/>
  <c r="BI1318" i="4"/>
  <c r="BH1318" i="4"/>
  <c r="BG1318" i="4"/>
  <c r="BF1318" i="4"/>
  <c r="T1318" i="4"/>
  <c r="R1318" i="4"/>
  <c r="P1318" i="4"/>
  <c r="BI1313" i="4"/>
  <c r="BH1313" i="4"/>
  <c r="BG1313" i="4"/>
  <c r="BF1313" i="4"/>
  <c r="T1313" i="4"/>
  <c r="R1313" i="4"/>
  <c r="P1313" i="4"/>
  <c r="BI1269" i="4"/>
  <c r="BH1269" i="4"/>
  <c r="BG1269" i="4"/>
  <c r="BF1269" i="4"/>
  <c r="T1269" i="4"/>
  <c r="R1269" i="4"/>
  <c r="P1269" i="4"/>
  <c r="BI1241" i="4"/>
  <c r="BH1241" i="4"/>
  <c r="BG1241" i="4"/>
  <c r="BF1241" i="4"/>
  <c r="T1241" i="4"/>
  <c r="R1241" i="4"/>
  <c r="P1241" i="4"/>
  <c r="BI1217" i="4"/>
  <c r="BH1217" i="4"/>
  <c r="BG1217" i="4"/>
  <c r="BF1217" i="4"/>
  <c r="T1217" i="4"/>
  <c r="R1217" i="4"/>
  <c r="P1217" i="4"/>
  <c r="BI1084" i="4"/>
  <c r="BH1084" i="4"/>
  <c r="BG1084" i="4"/>
  <c r="BF1084" i="4"/>
  <c r="T1084" i="4"/>
  <c r="R1084" i="4"/>
  <c r="P1084" i="4"/>
  <c r="BI1077" i="4"/>
  <c r="BH1077" i="4"/>
  <c r="BG1077" i="4"/>
  <c r="BF1077" i="4"/>
  <c r="T1077" i="4"/>
  <c r="R1077" i="4"/>
  <c r="P1077" i="4"/>
  <c r="BI1070" i="4"/>
  <c r="BH1070" i="4"/>
  <c r="BG1070" i="4"/>
  <c r="BF1070" i="4"/>
  <c r="T1070" i="4"/>
  <c r="R1070" i="4"/>
  <c r="P1070" i="4"/>
  <c r="BI1063" i="4"/>
  <c r="BH1063" i="4"/>
  <c r="BG1063" i="4"/>
  <c r="BF1063" i="4"/>
  <c r="T1063" i="4"/>
  <c r="R1063" i="4"/>
  <c r="P1063" i="4"/>
  <c r="BI1054" i="4"/>
  <c r="BH1054" i="4"/>
  <c r="BG1054" i="4"/>
  <c r="BF1054" i="4"/>
  <c r="T1054" i="4"/>
  <c r="R1054" i="4"/>
  <c r="P1054" i="4"/>
  <c r="BI1044" i="4"/>
  <c r="BH1044" i="4"/>
  <c r="BG1044" i="4"/>
  <c r="BF1044" i="4"/>
  <c r="T1044" i="4"/>
  <c r="R1044" i="4"/>
  <c r="P1044" i="4"/>
  <c r="BI1011" i="4"/>
  <c r="BH1011" i="4"/>
  <c r="BG1011" i="4"/>
  <c r="BF1011" i="4"/>
  <c r="T1011" i="4"/>
  <c r="R1011" i="4"/>
  <c r="P1011" i="4"/>
  <c r="BI974" i="4"/>
  <c r="BH974" i="4"/>
  <c r="BG974" i="4"/>
  <c r="BF974" i="4"/>
  <c r="T974" i="4"/>
  <c r="R974" i="4"/>
  <c r="P974" i="4"/>
  <c r="BI930" i="4"/>
  <c r="BH930" i="4"/>
  <c r="BG930" i="4"/>
  <c r="BF930" i="4"/>
  <c r="T930" i="4"/>
  <c r="R930" i="4"/>
  <c r="P930" i="4"/>
  <c r="BI886" i="4"/>
  <c r="BH886" i="4"/>
  <c r="BG886" i="4"/>
  <c r="BF886" i="4"/>
  <c r="T886" i="4"/>
  <c r="R886" i="4"/>
  <c r="P886" i="4"/>
  <c r="BI881" i="4"/>
  <c r="BH881" i="4"/>
  <c r="BG881" i="4"/>
  <c r="BF881" i="4"/>
  <c r="T881" i="4"/>
  <c r="R881" i="4"/>
  <c r="P881" i="4"/>
  <c r="BI828" i="4"/>
  <c r="BH828" i="4"/>
  <c r="BG828" i="4"/>
  <c r="BF828" i="4"/>
  <c r="T828" i="4"/>
  <c r="R828" i="4"/>
  <c r="P828" i="4"/>
  <c r="BI819" i="4"/>
  <c r="BH819" i="4"/>
  <c r="BG819" i="4"/>
  <c r="BF819" i="4"/>
  <c r="T819" i="4"/>
  <c r="R819" i="4"/>
  <c r="P819" i="4"/>
  <c r="BI808" i="4"/>
  <c r="BH808" i="4"/>
  <c r="BG808" i="4"/>
  <c r="BF808" i="4"/>
  <c r="T808" i="4"/>
  <c r="R808" i="4"/>
  <c r="P808" i="4"/>
  <c r="BI803" i="4"/>
  <c r="BH803" i="4"/>
  <c r="BG803" i="4"/>
  <c r="BF803" i="4"/>
  <c r="T803" i="4"/>
  <c r="R803" i="4"/>
  <c r="P803" i="4"/>
  <c r="BI798" i="4"/>
  <c r="BH798" i="4"/>
  <c r="BG798" i="4"/>
  <c r="BF798" i="4"/>
  <c r="T798" i="4"/>
  <c r="R798" i="4"/>
  <c r="P798" i="4"/>
  <c r="BI789" i="4"/>
  <c r="BH789" i="4"/>
  <c r="BG789" i="4"/>
  <c r="BF789" i="4"/>
  <c r="T789" i="4"/>
  <c r="R789" i="4"/>
  <c r="P789" i="4"/>
  <c r="BI777" i="4"/>
  <c r="BH777" i="4"/>
  <c r="BG777" i="4"/>
  <c r="BF777" i="4"/>
  <c r="T777" i="4"/>
  <c r="R777" i="4"/>
  <c r="P777" i="4"/>
  <c r="BI756" i="4"/>
  <c r="BH756" i="4"/>
  <c r="BG756" i="4"/>
  <c r="BF756" i="4"/>
  <c r="T756" i="4"/>
  <c r="R756" i="4"/>
  <c r="P756" i="4"/>
  <c r="BI735" i="4"/>
  <c r="BH735" i="4"/>
  <c r="BG735" i="4"/>
  <c r="BF735" i="4"/>
  <c r="T735" i="4"/>
  <c r="R735" i="4"/>
  <c r="P735" i="4"/>
  <c r="BI714" i="4"/>
  <c r="BH714" i="4"/>
  <c r="BG714" i="4"/>
  <c r="BF714" i="4"/>
  <c r="T714" i="4"/>
  <c r="R714" i="4"/>
  <c r="P714" i="4"/>
  <c r="BI693" i="4"/>
  <c r="BH693" i="4"/>
  <c r="BG693" i="4"/>
  <c r="BF693" i="4"/>
  <c r="T693" i="4"/>
  <c r="R693" i="4"/>
  <c r="P693" i="4"/>
  <c r="BI687" i="4"/>
  <c r="BH687" i="4"/>
  <c r="BG687" i="4"/>
  <c r="BF687" i="4"/>
  <c r="T687" i="4"/>
  <c r="R687" i="4"/>
  <c r="P687" i="4"/>
  <c r="BI684" i="4"/>
  <c r="BH684" i="4"/>
  <c r="BG684" i="4"/>
  <c r="BF684" i="4"/>
  <c r="T684" i="4"/>
  <c r="R684" i="4"/>
  <c r="P684" i="4"/>
  <c r="BI678" i="4"/>
  <c r="BH678" i="4"/>
  <c r="BG678" i="4"/>
  <c r="BF678" i="4"/>
  <c r="T678" i="4"/>
  <c r="R678" i="4"/>
  <c r="P678" i="4"/>
  <c r="BI672" i="4"/>
  <c r="BH672" i="4"/>
  <c r="BG672" i="4"/>
  <c r="BF672" i="4"/>
  <c r="T672" i="4"/>
  <c r="R672" i="4"/>
  <c r="P672" i="4"/>
  <c r="BI670" i="4"/>
  <c r="BH670" i="4"/>
  <c r="BG670" i="4"/>
  <c r="BF670" i="4"/>
  <c r="T670" i="4"/>
  <c r="R670" i="4"/>
  <c r="P670" i="4"/>
  <c r="BI659" i="4"/>
  <c r="BH659" i="4"/>
  <c r="BG659" i="4"/>
  <c r="BF659" i="4"/>
  <c r="T659" i="4"/>
  <c r="R659" i="4"/>
  <c r="P659" i="4"/>
  <c r="BI649" i="4"/>
  <c r="BH649" i="4"/>
  <c r="BG649" i="4"/>
  <c r="BF649" i="4"/>
  <c r="T649" i="4"/>
  <c r="R649" i="4"/>
  <c r="P649" i="4"/>
  <c r="BI639" i="4"/>
  <c r="BH639" i="4"/>
  <c r="BG639" i="4"/>
  <c r="BF639" i="4"/>
  <c r="T639" i="4"/>
  <c r="R639" i="4"/>
  <c r="P639" i="4"/>
  <c r="BI632" i="4"/>
  <c r="BH632" i="4"/>
  <c r="BG632" i="4"/>
  <c r="BF632" i="4"/>
  <c r="T632" i="4"/>
  <c r="R632" i="4"/>
  <c r="P632" i="4"/>
  <c r="BI623" i="4"/>
  <c r="BH623" i="4"/>
  <c r="BG623" i="4"/>
  <c r="BF623" i="4"/>
  <c r="T623" i="4"/>
  <c r="R623" i="4"/>
  <c r="P623" i="4"/>
  <c r="BI617" i="4"/>
  <c r="BH617" i="4"/>
  <c r="BG617" i="4"/>
  <c r="BF617" i="4"/>
  <c r="T617" i="4"/>
  <c r="R617" i="4"/>
  <c r="P617" i="4"/>
  <c r="BI608" i="4"/>
  <c r="BH608" i="4"/>
  <c r="BG608" i="4"/>
  <c r="BF608" i="4"/>
  <c r="T608" i="4"/>
  <c r="R608" i="4"/>
  <c r="P608" i="4"/>
  <c r="BI594" i="4"/>
  <c r="BH594" i="4"/>
  <c r="BG594" i="4"/>
  <c r="BF594" i="4"/>
  <c r="T594" i="4"/>
  <c r="R594" i="4"/>
  <c r="P594" i="4"/>
  <c r="BI578" i="4"/>
  <c r="BH578" i="4"/>
  <c r="BG578" i="4"/>
  <c r="BF578" i="4"/>
  <c r="T578" i="4"/>
  <c r="R578" i="4"/>
  <c r="P578" i="4"/>
  <c r="BI559" i="4"/>
  <c r="BH559" i="4"/>
  <c r="BG559" i="4"/>
  <c r="BF559" i="4"/>
  <c r="T559" i="4"/>
  <c r="R559" i="4"/>
  <c r="P559" i="4"/>
  <c r="BI540" i="4"/>
  <c r="BH540" i="4"/>
  <c r="BG540" i="4"/>
  <c r="BF540" i="4"/>
  <c r="T540" i="4"/>
  <c r="R540" i="4"/>
  <c r="P540" i="4"/>
  <c r="BI520" i="4"/>
  <c r="BH520" i="4"/>
  <c r="BG520" i="4"/>
  <c r="BF520" i="4"/>
  <c r="T520" i="4"/>
  <c r="R520" i="4"/>
  <c r="P520" i="4"/>
  <c r="BI514" i="4"/>
  <c r="BH514" i="4"/>
  <c r="BG514" i="4"/>
  <c r="BF514" i="4"/>
  <c r="T514" i="4"/>
  <c r="R514" i="4"/>
  <c r="P514" i="4"/>
  <c r="BI510" i="4"/>
  <c r="BH510" i="4"/>
  <c r="BG510" i="4"/>
  <c r="BF510" i="4"/>
  <c r="T510" i="4"/>
  <c r="R510" i="4"/>
  <c r="P510" i="4"/>
  <c r="BI505" i="4"/>
  <c r="BH505" i="4"/>
  <c r="BG505" i="4"/>
  <c r="BF505" i="4"/>
  <c r="T505" i="4"/>
  <c r="R505" i="4"/>
  <c r="P505" i="4"/>
  <c r="BI498" i="4"/>
  <c r="BH498" i="4"/>
  <c r="BG498" i="4"/>
  <c r="BF498" i="4"/>
  <c r="T498" i="4"/>
  <c r="R498" i="4"/>
  <c r="P498" i="4"/>
  <c r="BI490" i="4"/>
  <c r="BH490" i="4"/>
  <c r="BG490" i="4"/>
  <c r="BF490" i="4"/>
  <c r="T490" i="4"/>
  <c r="R490" i="4"/>
  <c r="P490" i="4"/>
  <c r="BI485" i="4"/>
  <c r="BH485" i="4"/>
  <c r="BG485" i="4"/>
  <c r="BF485" i="4"/>
  <c r="T485" i="4"/>
  <c r="R485" i="4"/>
  <c r="P485" i="4"/>
  <c r="BI478" i="4"/>
  <c r="BH478" i="4"/>
  <c r="BG478" i="4"/>
  <c r="BF478" i="4"/>
  <c r="T478" i="4"/>
  <c r="R478" i="4"/>
  <c r="P478" i="4"/>
  <c r="BI466" i="4"/>
  <c r="BH466" i="4"/>
  <c r="BG466" i="4"/>
  <c r="BF466" i="4"/>
  <c r="T466" i="4"/>
  <c r="R466" i="4"/>
  <c r="P466" i="4"/>
  <c r="BI460" i="4"/>
  <c r="BH460" i="4"/>
  <c r="BG460" i="4"/>
  <c r="BF460" i="4"/>
  <c r="T460" i="4"/>
  <c r="R460" i="4"/>
  <c r="P460" i="4"/>
  <c r="BI452" i="4"/>
  <c r="BH452" i="4"/>
  <c r="BG452" i="4"/>
  <c r="BF452" i="4"/>
  <c r="T452" i="4"/>
  <c r="R452" i="4"/>
  <c r="P452" i="4"/>
  <c r="BI444" i="4"/>
  <c r="BH444" i="4"/>
  <c r="BG444" i="4"/>
  <c r="BF444" i="4"/>
  <c r="T444" i="4"/>
  <c r="R444" i="4"/>
  <c r="P444" i="4"/>
  <c r="BI438" i="4"/>
  <c r="BH438" i="4"/>
  <c r="BG438" i="4"/>
  <c r="BF438" i="4"/>
  <c r="T438" i="4"/>
  <c r="R438" i="4"/>
  <c r="P438" i="4"/>
  <c r="BI423" i="4"/>
  <c r="BH423" i="4"/>
  <c r="BG423" i="4"/>
  <c r="BF423" i="4"/>
  <c r="T423" i="4"/>
  <c r="R423" i="4"/>
  <c r="P423" i="4"/>
  <c r="BI417" i="4"/>
  <c r="BH417" i="4"/>
  <c r="BG417" i="4"/>
  <c r="BF417" i="4"/>
  <c r="T417" i="4"/>
  <c r="R417" i="4"/>
  <c r="P417" i="4"/>
  <c r="BI407" i="4"/>
  <c r="BH407" i="4"/>
  <c r="BG407" i="4"/>
  <c r="BF407" i="4"/>
  <c r="T407" i="4"/>
  <c r="R407" i="4"/>
  <c r="P407" i="4"/>
  <c r="BI384" i="4"/>
  <c r="BH384" i="4"/>
  <c r="BG384" i="4"/>
  <c r="BF384" i="4"/>
  <c r="T384" i="4"/>
  <c r="R384" i="4"/>
  <c r="P384" i="4"/>
  <c r="BI374" i="4"/>
  <c r="BH374" i="4"/>
  <c r="BG374" i="4"/>
  <c r="BF374" i="4"/>
  <c r="T374" i="4"/>
  <c r="R374" i="4"/>
  <c r="P374" i="4"/>
  <c r="BI364" i="4"/>
  <c r="BH364" i="4"/>
  <c r="BG364" i="4"/>
  <c r="BF364" i="4"/>
  <c r="T364" i="4"/>
  <c r="R364" i="4"/>
  <c r="P364" i="4"/>
  <c r="BI357" i="4"/>
  <c r="BH357" i="4"/>
  <c r="BG357" i="4"/>
  <c r="BF357" i="4"/>
  <c r="T357" i="4"/>
  <c r="R357" i="4"/>
  <c r="P357" i="4"/>
  <c r="BI352" i="4"/>
  <c r="BH352" i="4"/>
  <c r="BG352" i="4"/>
  <c r="BF352" i="4"/>
  <c r="T352" i="4"/>
  <c r="R352" i="4"/>
  <c r="P352" i="4"/>
  <c r="BI347" i="4"/>
  <c r="BH347" i="4"/>
  <c r="BG347" i="4"/>
  <c r="BF347" i="4"/>
  <c r="T347" i="4"/>
  <c r="R347" i="4"/>
  <c r="P347" i="4"/>
  <c r="BI342" i="4"/>
  <c r="BH342" i="4"/>
  <c r="BG342" i="4"/>
  <c r="BF342" i="4"/>
  <c r="T342" i="4"/>
  <c r="R342" i="4"/>
  <c r="P342" i="4"/>
  <c r="BI324" i="4"/>
  <c r="BH324" i="4"/>
  <c r="BG324" i="4"/>
  <c r="BF324" i="4"/>
  <c r="T324" i="4"/>
  <c r="R324" i="4"/>
  <c r="P324" i="4"/>
  <c r="BI309" i="4"/>
  <c r="BH309" i="4"/>
  <c r="BG309" i="4"/>
  <c r="BF309" i="4"/>
  <c r="T309" i="4"/>
  <c r="R309" i="4"/>
  <c r="P309" i="4"/>
  <c r="BI298" i="4"/>
  <c r="BH298" i="4"/>
  <c r="BG298" i="4"/>
  <c r="BF298" i="4"/>
  <c r="T298" i="4"/>
  <c r="R298" i="4"/>
  <c r="P298" i="4"/>
  <c r="BI287" i="4"/>
  <c r="BH287" i="4"/>
  <c r="BG287" i="4"/>
  <c r="BF287" i="4"/>
  <c r="T287" i="4"/>
  <c r="R287" i="4"/>
  <c r="P287" i="4"/>
  <c r="BI263" i="4"/>
  <c r="BH263" i="4"/>
  <c r="BG263" i="4"/>
  <c r="BF263" i="4"/>
  <c r="T263" i="4"/>
  <c r="R263" i="4"/>
  <c r="P263" i="4"/>
  <c r="BI257" i="4"/>
  <c r="BH257" i="4"/>
  <c r="BG257" i="4"/>
  <c r="BF257" i="4"/>
  <c r="T257" i="4"/>
  <c r="R257" i="4"/>
  <c r="P257" i="4"/>
  <c r="BI242" i="4"/>
  <c r="BH242" i="4"/>
  <c r="BG242" i="4"/>
  <c r="BF242" i="4"/>
  <c r="T242" i="4"/>
  <c r="R242" i="4"/>
  <c r="P242" i="4"/>
  <c r="BI237" i="4"/>
  <c r="BH237" i="4"/>
  <c r="BG237" i="4"/>
  <c r="BF237" i="4"/>
  <c r="T237" i="4"/>
  <c r="R237" i="4"/>
  <c r="P237" i="4"/>
  <c r="BI231" i="4"/>
  <c r="BH231" i="4"/>
  <c r="BG231" i="4"/>
  <c r="BF231" i="4"/>
  <c r="T231" i="4"/>
  <c r="R231" i="4"/>
  <c r="P231" i="4"/>
  <c r="BI225" i="4"/>
  <c r="BH225" i="4"/>
  <c r="BG225" i="4"/>
  <c r="BF225" i="4"/>
  <c r="T225" i="4"/>
  <c r="R225" i="4"/>
  <c r="P225" i="4"/>
  <c r="BI218" i="4"/>
  <c r="BH218" i="4"/>
  <c r="BG218" i="4"/>
  <c r="BF218" i="4"/>
  <c r="T218" i="4"/>
  <c r="R218" i="4"/>
  <c r="P218" i="4"/>
  <c r="BI213" i="4"/>
  <c r="BH213" i="4"/>
  <c r="BG213" i="4"/>
  <c r="BF213" i="4"/>
  <c r="T213" i="4"/>
  <c r="R213" i="4"/>
  <c r="P213" i="4"/>
  <c r="BI209" i="4"/>
  <c r="BH209" i="4"/>
  <c r="BG209" i="4"/>
  <c r="BF209" i="4"/>
  <c r="T209" i="4"/>
  <c r="R209" i="4"/>
  <c r="P209" i="4"/>
  <c r="BI204" i="4"/>
  <c r="BH204" i="4"/>
  <c r="BG204" i="4"/>
  <c r="BF204" i="4"/>
  <c r="T204" i="4"/>
  <c r="R204" i="4"/>
  <c r="P204" i="4"/>
  <c r="BI189" i="4"/>
  <c r="BH189" i="4"/>
  <c r="BG189" i="4"/>
  <c r="BF189" i="4"/>
  <c r="T189" i="4"/>
  <c r="R189" i="4"/>
  <c r="P189" i="4"/>
  <c r="BI174" i="4"/>
  <c r="BH174" i="4"/>
  <c r="BG174" i="4"/>
  <c r="BF174" i="4"/>
  <c r="T174" i="4"/>
  <c r="R174" i="4"/>
  <c r="P174" i="4"/>
  <c r="BI165" i="4"/>
  <c r="BH165" i="4"/>
  <c r="BG165" i="4"/>
  <c r="BF165" i="4"/>
  <c r="T165" i="4"/>
  <c r="R165" i="4"/>
  <c r="P165" i="4"/>
  <c r="BI160" i="4"/>
  <c r="BH160" i="4"/>
  <c r="BG160" i="4"/>
  <c r="BF160" i="4"/>
  <c r="T160" i="4"/>
  <c r="R160" i="4"/>
  <c r="P160" i="4"/>
  <c r="BI144" i="4"/>
  <c r="BH144" i="4"/>
  <c r="BG144" i="4"/>
  <c r="BF144" i="4"/>
  <c r="T144" i="4"/>
  <c r="R144" i="4"/>
  <c r="P144" i="4"/>
  <c r="BI129" i="4"/>
  <c r="BH129" i="4"/>
  <c r="BG129" i="4"/>
  <c r="BF129" i="4"/>
  <c r="T129" i="4"/>
  <c r="R129" i="4"/>
  <c r="P129" i="4"/>
  <c r="BI121" i="4"/>
  <c r="BH121" i="4"/>
  <c r="BG121" i="4"/>
  <c r="BF121" i="4"/>
  <c r="T121" i="4"/>
  <c r="R121" i="4"/>
  <c r="P121" i="4"/>
  <c r="BI116" i="4"/>
  <c r="BH116" i="4"/>
  <c r="BG116" i="4"/>
  <c r="BF116" i="4"/>
  <c r="T116" i="4"/>
  <c r="R116" i="4"/>
  <c r="P116" i="4"/>
  <c r="BI110" i="4"/>
  <c r="BH110" i="4"/>
  <c r="BG110" i="4"/>
  <c r="BF110" i="4"/>
  <c r="T110" i="4"/>
  <c r="R110" i="4"/>
  <c r="P110" i="4"/>
  <c r="J104" i="4"/>
  <c r="J103" i="4"/>
  <c r="F103" i="4"/>
  <c r="F101" i="4"/>
  <c r="E99" i="4"/>
  <c r="J55" i="4"/>
  <c r="J54" i="4"/>
  <c r="F54" i="4"/>
  <c r="F52" i="4"/>
  <c r="E50" i="4"/>
  <c r="J18" i="4"/>
  <c r="E18" i="4"/>
  <c r="F55" i="4" s="1"/>
  <c r="J17" i="4"/>
  <c r="J12" i="4"/>
  <c r="J101" i="4" s="1"/>
  <c r="E7" i="4"/>
  <c r="E97" i="4" s="1"/>
  <c r="J37" i="3"/>
  <c r="J36" i="3"/>
  <c r="AY56" i="1"/>
  <c r="J35" i="3"/>
  <c r="AX56" i="1" s="1"/>
  <c r="BI1947" i="3"/>
  <c r="BH1947" i="3"/>
  <c r="BG1947" i="3"/>
  <c r="BF1947" i="3"/>
  <c r="T1947" i="3"/>
  <c r="R1947" i="3"/>
  <c r="P1947" i="3"/>
  <c r="P1939" i="3"/>
  <c r="BI1940" i="3"/>
  <c r="BH1940" i="3"/>
  <c r="BG1940" i="3"/>
  <c r="BF1940" i="3"/>
  <c r="T1940" i="3"/>
  <c r="T1939" i="3" s="1"/>
  <c r="R1940" i="3"/>
  <c r="R1939" i="3" s="1"/>
  <c r="P1940" i="3"/>
  <c r="BI1818" i="3"/>
  <c r="BH1818" i="3"/>
  <c r="BG1818" i="3"/>
  <c r="BF1818" i="3"/>
  <c r="T1818" i="3"/>
  <c r="R1818" i="3"/>
  <c r="P1818" i="3"/>
  <c r="BI1786" i="3"/>
  <c r="BH1786" i="3"/>
  <c r="BG1786" i="3"/>
  <c r="BF1786" i="3"/>
  <c r="T1786" i="3"/>
  <c r="R1786" i="3"/>
  <c r="P1786" i="3"/>
  <c r="BI1770" i="3"/>
  <c r="BH1770" i="3"/>
  <c r="BG1770" i="3"/>
  <c r="BF1770" i="3"/>
  <c r="T1770" i="3"/>
  <c r="R1770" i="3"/>
  <c r="P1770" i="3"/>
  <c r="BI1762" i="3"/>
  <c r="BH1762" i="3"/>
  <c r="BG1762" i="3"/>
  <c r="BF1762" i="3"/>
  <c r="T1762" i="3"/>
  <c r="R1762" i="3"/>
  <c r="P1762" i="3"/>
  <c r="BI1641" i="3"/>
  <c r="BH1641" i="3"/>
  <c r="BG1641" i="3"/>
  <c r="BF1641" i="3"/>
  <c r="T1641" i="3"/>
  <c r="R1641" i="3"/>
  <c r="P1641" i="3"/>
  <c r="BI1609" i="3"/>
  <c r="BH1609" i="3"/>
  <c r="BG1609" i="3"/>
  <c r="BF1609" i="3"/>
  <c r="T1609" i="3"/>
  <c r="R1609" i="3"/>
  <c r="P1609" i="3"/>
  <c r="BI1590" i="3"/>
  <c r="BH1590" i="3"/>
  <c r="BG1590" i="3"/>
  <c r="BF1590" i="3"/>
  <c r="T1590" i="3"/>
  <c r="R1590" i="3"/>
  <c r="P1590" i="3"/>
  <c r="BI1571" i="3"/>
  <c r="BH1571" i="3"/>
  <c r="BG1571" i="3"/>
  <c r="BF1571" i="3"/>
  <c r="T1571" i="3"/>
  <c r="R1571" i="3"/>
  <c r="P1571" i="3"/>
  <c r="BI1545" i="3"/>
  <c r="BH1545" i="3"/>
  <c r="BG1545" i="3"/>
  <c r="BF1545" i="3"/>
  <c r="T1545" i="3"/>
  <c r="R1545" i="3"/>
  <c r="P1545" i="3"/>
  <c r="BI1526" i="3"/>
  <c r="BH1526" i="3"/>
  <c r="BG1526" i="3"/>
  <c r="BF1526" i="3"/>
  <c r="T1526" i="3"/>
  <c r="R1526" i="3"/>
  <c r="P1526" i="3"/>
  <c r="BI1507" i="3"/>
  <c r="BH1507" i="3"/>
  <c r="BG1507" i="3"/>
  <c r="BF1507" i="3"/>
  <c r="T1507" i="3"/>
  <c r="R1507" i="3"/>
  <c r="P1507" i="3"/>
  <c r="BI1488" i="3"/>
  <c r="BH1488" i="3"/>
  <c r="BG1488" i="3"/>
  <c r="BF1488" i="3"/>
  <c r="T1488" i="3"/>
  <c r="R1488" i="3"/>
  <c r="P1488" i="3"/>
  <c r="BI1485" i="3"/>
  <c r="BH1485" i="3"/>
  <c r="BG1485" i="3"/>
  <c r="BF1485" i="3"/>
  <c r="T1485" i="3"/>
  <c r="R1485" i="3"/>
  <c r="P1485" i="3"/>
  <c r="BI1480" i="3"/>
  <c r="BH1480" i="3"/>
  <c r="BG1480" i="3"/>
  <c r="BF1480" i="3"/>
  <c r="T1480" i="3"/>
  <c r="R1480" i="3"/>
  <c r="P1480" i="3"/>
  <c r="BI1476" i="3"/>
  <c r="BH1476" i="3"/>
  <c r="BG1476" i="3"/>
  <c r="BF1476" i="3"/>
  <c r="T1476" i="3"/>
  <c r="R1476" i="3"/>
  <c r="P1476" i="3"/>
  <c r="BI1471" i="3"/>
  <c r="BH1471" i="3"/>
  <c r="BG1471" i="3"/>
  <c r="BF1471" i="3"/>
  <c r="T1471" i="3"/>
  <c r="R1471" i="3"/>
  <c r="P1471" i="3"/>
  <c r="BI1466" i="3"/>
  <c r="BH1466" i="3"/>
  <c r="BG1466" i="3"/>
  <c r="BF1466" i="3"/>
  <c r="T1466" i="3"/>
  <c r="R1466" i="3"/>
  <c r="P1466" i="3"/>
  <c r="BI1460" i="3"/>
  <c r="BH1460" i="3"/>
  <c r="BG1460" i="3"/>
  <c r="BF1460" i="3"/>
  <c r="T1460" i="3"/>
  <c r="R1460" i="3"/>
  <c r="P1460" i="3"/>
  <c r="BI1457" i="3"/>
  <c r="BH1457" i="3"/>
  <c r="BG1457" i="3"/>
  <c r="BF1457" i="3"/>
  <c r="T1457" i="3"/>
  <c r="R1457" i="3"/>
  <c r="P1457" i="3"/>
  <c r="BI1448" i="3"/>
  <c r="BH1448" i="3"/>
  <c r="BG1448" i="3"/>
  <c r="BF1448" i="3"/>
  <c r="T1448" i="3"/>
  <c r="R1448" i="3"/>
  <c r="P1448" i="3"/>
  <c r="BI1441" i="3"/>
  <c r="BH1441" i="3"/>
  <c r="BG1441" i="3"/>
  <c r="BF1441" i="3"/>
  <c r="T1441" i="3"/>
  <c r="R1441" i="3"/>
  <c r="P1441" i="3"/>
  <c r="BI1433" i="3"/>
  <c r="BH1433" i="3"/>
  <c r="BG1433" i="3"/>
  <c r="BF1433" i="3"/>
  <c r="T1433" i="3"/>
  <c r="R1433" i="3"/>
  <c r="P1433" i="3"/>
  <c r="BI1424" i="3"/>
  <c r="BH1424" i="3"/>
  <c r="BG1424" i="3"/>
  <c r="BF1424" i="3"/>
  <c r="T1424" i="3"/>
  <c r="R1424" i="3"/>
  <c r="P1424" i="3"/>
  <c r="BI1417" i="3"/>
  <c r="BH1417" i="3"/>
  <c r="BG1417" i="3"/>
  <c r="BF1417" i="3"/>
  <c r="T1417" i="3"/>
  <c r="R1417" i="3"/>
  <c r="P1417" i="3"/>
  <c r="BI1410" i="3"/>
  <c r="BH1410" i="3"/>
  <c r="BG1410" i="3"/>
  <c r="BF1410" i="3"/>
  <c r="T1410" i="3"/>
  <c r="R1410" i="3"/>
  <c r="P1410" i="3"/>
  <c r="BI1404" i="3"/>
  <c r="BH1404" i="3"/>
  <c r="BG1404" i="3"/>
  <c r="BF1404" i="3"/>
  <c r="T1404" i="3"/>
  <c r="R1404" i="3"/>
  <c r="P1404" i="3"/>
  <c r="BI1396" i="3"/>
  <c r="BH1396" i="3"/>
  <c r="BG1396" i="3"/>
  <c r="BF1396" i="3"/>
  <c r="T1396" i="3"/>
  <c r="R1396" i="3"/>
  <c r="P1396" i="3"/>
  <c r="BI1368" i="3"/>
  <c r="BH1368" i="3"/>
  <c r="BG1368" i="3"/>
  <c r="BF1368" i="3"/>
  <c r="T1368" i="3"/>
  <c r="R1368" i="3"/>
  <c r="P1368" i="3"/>
  <c r="BI1361" i="3"/>
  <c r="BH1361" i="3"/>
  <c r="BG1361" i="3"/>
  <c r="BF1361" i="3"/>
  <c r="T1361" i="3"/>
  <c r="R1361" i="3"/>
  <c r="P1361" i="3"/>
  <c r="BI1353" i="3"/>
  <c r="BH1353" i="3"/>
  <c r="BG1353" i="3"/>
  <c r="BF1353" i="3"/>
  <c r="T1353" i="3"/>
  <c r="R1353" i="3"/>
  <c r="P1353" i="3"/>
  <c r="BI1333" i="3"/>
  <c r="BH1333" i="3"/>
  <c r="BG1333" i="3"/>
  <c r="BF1333" i="3"/>
  <c r="T1333" i="3"/>
  <c r="R1333" i="3"/>
  <c r="P1333" i="3"/>
  <c r="BI1317" i="3"/>
  <c r="BH1317" i="3"/>
  <c r="BG1317" i="3"/>
  <c r="BF1317" i="3"/>
  <c r="T1317" i="3"/>
  <c r="R1317" i="3"/>
  <c r="P1317" i="3"/>
  <c r="BI1301" i="3"/>
  <c r="BH1301" i="3"/>
  <c r="BG1301" i="3"/>
  <c r="BF1301" i="3"/>
  <c r="T1301" i="3"/>
  <c r="R1301" i="3"/>
  <c r="P1301" i="3"/>
  <c r="BI1284" i="3"/>
  <c r="BH1284" i="3"/>
  <c r="BG1284" i="3"/>
  <c r="BF1284" i="3"/>
  <c r="T1284" i="3"/>
  <c r="R1284" i="3"/>
  <c r="P1284" i="3"/>
  <c r="BI1276" i="3"/>
  <c r="BH1276" i="3"/>
  <c r="BG1276" i="3"/>
  <c r="BF1276" i="3"/>
  <c r="T1276" i="3"/>
  <c r="R1276" i="3"/>
  <c r="P1276" i="3"/>
  <c r="BI1268" i="3"/>
  <c r="BH1268" i="3"/>
  <c r="BG1268" i="3"/>
  <c r="BF1268" i="3"/>
  <c r="T1268" i="3"/>
  <c r="R1268" i="3"/>
  <c r="P1268" i="3"/>
  <c r="BI1242" i="3"/>
  <c r="BH1242" i="3"/>
  <c r="BG1242" i="3"/>
  <c r="BF1242" i="3"/>
  <c r="T1242" i="3"/>
  <c r="R1242" i="3"/>
  <c r="P1242" i="3"/>
  <c r="BI1225" i="3"/>
  <c r="BH1225" i="3"/>
  <c r="BG1225" i="3"/>
  <c r="BF1225" i="3"/>
  <c r="T1225" i="3"/>
  <c r="R1225" i="3"/>
  <c r="P1225" i="3"/>
  <c r="BI1221" i="3"/>
  <c r="BH1221" i="3"/>
  <c r="BG1221" i="3"/>
  <c r="BF1221" i="3"/>
  <c r="T1221" i="3"/>
  <c r="T1220" i="3"/>
  <c r="R1221" i="3"/>
  <c r="R1220" i="3"/>
  <c r="P1221" i="3"/>
  <c r="P1220" i="3" s="1"/>
  <c r="BI1218" i="3"/>
  <c r="BH1218" i="3"/>
  <c r="BG1218" i="3"/>
  <c r="BF1218" i="3"/>
  <c r="T1218" i="3"/>
  <c r="R1218" i="3"/>
  <c r="P1218" i="3"/>
  <c r="BI1216" i="3"/>
  <c r="BH1216" i="3"/>
  <c r="BG1216" i="3"/>
  <c r="BF1216" i="3"/>
  <c r="T1216" i="3"/>
  <c r="R1216" i="3"/>
  <c r="P1216" i="3"/>
  <c r="BI1211" i="3"/>
  <c r="BH1211" i="3"/>
  <c r="BG1211" i="3"/>
  <c r="BF1211" i="3"/>
  <c r="T1211" i="3"/>
  <c r="R1211" i="3"/>
  <c r="P1211" i="3"/>
  <c r="BI1209" i="3"/>
  <c r="BH1209" i="3"/>
  <c r="BG1209" i="3"/>
  <c r="BF1209" i="3"/>
  <c r="T1209" i="3"/>
  <c r="R1209" i="3"/>
  <c r="P1209" i="3"/>
  <c r="BI1207" i="3"/>
  <c r="BH1207" i="3"/>
  <c r="BG1207" i="3"/>
  <c r="BF1207" i="3"/>
  <c r="T1207" i="3"/>
  <c r="R1207" i="3"/>
  <c r="P1207" i="3"/>
  <c r="BI1069" i="3"/>
  <c r="BH1069" i="3"/>
  <c r="BG1069" i="3"/>
  <c r="BF1069" i="3"/>
  <c r="T1069" i="3"/>
  <c r="R1069" i="3"/>
  <c r="P1069" i="3"/>
  <c r="BI933" i="3"/>
  <c r="BH933" i="3"/>
  <c r="BG933" i="3"/>
  <c r="BF933" i="3"/>
  <c r="T933" i="3"/>
  <c r="R933" i="3"/>
  <c r="P933" i="3"/>
  <c r="BI796" i="3"/>
  <c r="BH796" i="3"/>
  <c r="BG796" i="3"/>
  <c r="BF796" i="3"/>
  <c r="T796" i="3"/>
  <c r="R796" i="3"/>
  <c r="P796" i="3"/>
  <c r="BI675" i="3"/>
  <c r="BH675" i="3"/>
  <c r="BG675" i="3"/>
  <c r="BF675" i="3"/>
  <c r="T675" i="3"/>
  <c r="R675" i="3"/>
  <c r="P675" i="3"/>
  <c r="BI649" i="3"/>
  <c r="BH649" i="3"/>
  <c r="BG649" i="3"/>
  <c r="BF649" i="3"/>
  <c r="T649" i="3"/>
  <c r="R649" i="3"/>
  <c r="P649" i="3"/>
  <c r="BI641" i="3"/>
  <c r="BH641" i="3"/>
  <c r="BG641" i="3"/>
  <c r="BF641" i="3"/>
  <c r="T641" i="3"/>
  <c r="R641" i="3"/>
  <c r="P641" i="3"/>
  <c r="BI635" i="3"/>
  <c r="BH635" i="3"/>
  <c r="BG635" i="3"/>
  <c r="BF635" i="3"/>
  <c r="T635" i="3"/>
  <c r="R635" i="3"/>
  <c r="P635" i="3"/>
  <c r="BI629" i="3"/>
  <c r="BH629" i="3"/>
  <c r="BG629" i="3"/>
  <c r="BF629" i="3"/>
  <c r="T629" i="3"/>
  <c r="R629" i="3"/>
  <c r="P629" i="3"/>
  <c r="BI622" i="3"/>
  <c r="BH622" i="3"/>
  <c r="BG622" i="3"/>
  <c r="BF622" i="3"/>
  <c r="T622" i="3"/>
  <c r="R622" i="3"/>
  <c r="P622" i="3"/>
  <c r="BI617" i="3"/>
  <c r="BH617" i="3"/>
  <c r="BG617" i="3"/>
  <c r="BF617" i="3"/>
  <c r="T617" i="3"/>
  <c r="R617" i="3"/>
  <c r="P617" i="3"/>
  <c r="BI612" i="3"/>
  <c r="BH612" i="3"/>
  <c r="BG612" i="3"/>
  <c r="BF612" i="3"/>
  <c r="T612" i="3"/>
  <c r="R612" i="3"/>
  <c r="P612" i="3"/>
  <c r="BI602" i="3"/>
  <c r="BH602" i="3"/>
  <c r="BG602" i="3"/>
  <c r="BF602" i="3"/>
  <c r="T602" i="3"/>
  <c r="R602" i="3"/>
  <c r="P602" i="3"/>
  <c r="BI591" i="3"/>
  <c r="BH591" i="3"/>
  <c r="BG591" i="3"/>
  <c r="BF591" i="3"/>
  <c r="T591" i="3"/>
  <c r="R591" i="3"/>
  <c r="P591" i="3"/>
  <c r="BI581" i="3"/>
  <c r="BH581" i="3"/>
  <c r="BG581" i="3"/>
  <c r="BF581" i="3"/>
  <c r="T581" i="3"/>
  <c r="R581" i="3"/>
  <c r="P581" i="3"/>
  <c r="BI572" i="3"/>
  <c r="BH572" i="3"/>
  <c r="BG572" i="3"/>
  <c r="BF572" i="3"/>
  <c r="T572" i="3"/>
  <c r="R572" i="3"/>
  <c r="P572" i="3"/>
  <c r="BI562" i="3"/>
  <c r="BH562" i="3"/>
  <c r="BG562" i="3"/>
  <c r="BF562" i="3"/>
  <c r="T562" i="3"/>
  <c r="R562" i="3"/>
  <c r="P562" i="3"/>
  <c r="BI553" i="3"/>
  <c r="BH553" i="3"/>
  <c r="BG553" i="3"/>
  <c r="BF553" i="3"/>
  <c r="T553" i="3"/>
  <c r="R553" i="3"/>
  <c r="P553" i="3"/>
  <c r="BI548" i="3"/>
  <c r="BH548" i="3"/>
  <c r="BG548" i="3"/>
  <c r="BF548" i="3"/>
  <c r="T548" i="3"/>
  <c r="R548" i="3"/>
  <c r="P548" i="3"/>
  <c r="BI542" i="3"/>
  <c r="BH542" i="3"/>
  <c r="BG542" i="3"/>
  <c r="BF542" i="3"/>
  <c r="T542" i="3"/>
  <c r="R542" i="3"/>
  <c r="P542" i="3"/>
  <c r="BI537" i="3"/>
  <c r="BH537" i="3"/>
  <c r="BG537" i="3"/>
  <c r="BF537" i="3"/>
  <c r="T537" i="3"/>
  <c r="R537" i="3"/>
  <c r="P537" i="3"/>
  <c r="BI516" i="3"/>
  <c r="BH516" i="3"/>
  <c r="BG516" i="3"/>
  <c r="BF516" i="3"/>
  <c r="T516" i="3"/>
  <c r="R516" i="3"/>
  <c r="P516" i="3"/>
  <c r="BI512" i="3"/>
  <c r="BH512" i="3"/>
  <c r="BG512" i="3"/>
  <c r="BF512" i="3"/>
  <c r="T512" i="3"/>
  <c r="R512" i="3"/>
  <c r="P512" i="3"/>
  <c r="BI376" i="3"/>
  <c r="BH376" i="3"/>
  <c r="BG376" i="3"/>
  <c r="BF376" i="3"/>
  <c r="T376" i="3"/>
  <c r="R376" i="3"/>
  <c r="P376" i="3"/>
  <c r="BI255" i="3"/>
  <c r="BH255" i="3"/>
  <c r="BG255" i="3"/>
  <c r="BF255" i="3"/>
  <c r="T255" i="3"/>
  <c r="R255" i="3"/>
  <c r="P255" i="3"/>
  <c r="BI229" i="3"/>
  <c r="BH229" i="3"/>
  <c r="BG229" i="3"/>
  <c r="BF229" i="3"/>
  <c r="T229" i="3"/>
  <c r="R229" i="3"/>
  <c r="P229" i="3"/>
  <c r="BI221" i="3"/>
  <c r="BH221" i="3"/>
  <c r="BG221" i="3"/>
  <c r="BF221" i="3"/>
  <c r="T221" i="3"/>
  <c r="R221" i="3"/>
  <c r="P221" i="3"/>
  <c r="BI210" i="3"/>
  <c r="BH210" i="3"/>
  <c r="BG210" i="3"/>
  <c r="BF210" i="3"/>
  <c r="T210" i="3"/>
  <c r="R210" i="3"/>
  <c r="P210" i="3"/>
  <c r="BI200" i="3"/>
  <c r="BH200" i="3"/>
  <c r="BG200" i="3"/>
  <c r="BF200" i="3"/>
  <c r="T200" i="3"/>
  <c r="R200" i="3"/>
  <c r="P200" i="3"/>
  <c r="BI192" i="3"/>
  <c r="BH192" i="3"/>
  <c r="BG192" i="3"/>
  <c r="BF192" i="3"/>
  <c r="T192" i="3"/>
  <c r="R192" i="3"/>
  <c r="P192" i="3"/>
  <c r="BI184" i="3"/>
  <c r="BH184" i="3"/>
  <c r="BG184" i="3"/>
  <c r="BF184" i="3"/>
  <c r="T184" i="3"/>
  <c r="R184" i="3"/>
  <c r="P184" i="3"/>
  <c r="BI176" i="3"/>
  <c r="BH176" i="3"/>
  <c r="BG176" i="3"/>
  <c r="BF176" i="3"/>
  <c r="T176" i="3"/>
  <c r="R176" i="3"/>
  <c r="P176" i="3"/>
  <c r="BI168" i="3"/>
  <c r="BH168" i="3"/>
  <c r="BG168" i="3"/>
  <c r="BF168" i="3"/>
  <c r="T168" i="3"/>
  <c r="R168" i="3"/>
  <c r="P168" i="3"/>
  <c r="BI161" i="3"/>
  <c r="BH161" i="3"/>
  <c r="BG161" i="3"/>
  <c r="BF161" i="3"/>
  <c r="T161" i="3"/>
  <c r="R161" i="3"/>
  <c r="P161" i="3"/>
  <c r="BI155" i="3"/>
  <c r="BH155" i="3"/>
  <c r="BG155" i="3"/>
  <c r="BF155" i="3"/>
  <c r="T155" i="3"/>
  <c r="R155" i="3"/>
  <c r="P155" i="3"/>
  <c r="BI150" i="3"/>
  <c r="BH150" i="3"/>
  <c r="BG150" i="3"/>
  <c r="BF150" i="3"/>
  <c r="T150" i="3"/>
  <c r="R150" i="3"/>
  <c r="P150" i="3"/>
  <c r="BI139" i="3"/>
  <c r="BH139" i="3"/>
  <c r="BG139" i="3"/>
  <c r="BF139" i="3"/>
  <c r="T139" i="3"/>
  <c r="R139" i="3"/>
  <c r="P139" i="3"/>
  <c r="BI131" i="3"/>
  <c r="BH131" i="3"/>
  <c r="BG131" i="3"/>
  <c r="BF131" i="3"/>
  <c r="T131" i="3"/>
  <c r="R131" i="3"/>
  <c r="P131" i="3"/>
  <c r="BI123" i="3"/>
  <c r="BH123" i="3"/>
  <c r="BG123" i="3"/>
  <c r="BF123" i="3"/>
  <c r="T123" i="3"/>
  <c r="R123" i="3"/>
  <c r="P123" i="3"/>
  <c r="BI115" i="3"/>
  <c r="BH115" i="3"/>
  <c r="BG115" i="3"/>
  <c r="BF115" i="3"/>
  <c r="T115" i="3"/>
  <c r="R115" i="3"/>
  <c r="P115" i="3"/>
  <c r="BI107" i="3"/>
  <c r="BH107" i="3"/>
  <c r="BG107" i="3"/>
  <c r="BF107" i="3"/>
  <c r="T107" i="3"/>
  <c r="R107" i="3"/>
  <c r="P107" i="3"/>
  <c r="BI100" i="3"/>
  <c r="BH100" i="3"/>
  <c r="BG100" i="3"/>
  <c r="BF100" i="3"/>
  <c r="T100" i="3"/>
  <c r="R100" i="3"/>
  <c r="P100" i="3"/>
  <c r="BI94" i="3"/>
  <c r="BH94" i="3"/>
  <c r="BG94" i="3"/>
  <c r="BF94" i="3"/>
  <c r="T94" i="3"/>
  <c r="R94" i="3"/>
  <c r="P94" i="3"/>
  <c r="J88" i="3"/>
  <c r="J87" i="3"/>
  <c r="F87" i="3"/>
  <c r="F85" i="3"/>
  <c r="E83" i="3"/>
  <c r="J55" i="3"/>
  <c r="J54" i="3"/>
  <c r="F54" i="3"/>
  <c r="F52" i="3"/>
  <c r="E50" i="3"/>
  <c r="J18" i="3"/>
  <c r="E18" i="3"/>
  <c r="F88" i="3" s="1"/>
  <c r="J17" i="3"/>
  <c r="J12" i="3"/>
  <c r="J52" i="3"/>
  <c r="E7" i="3"/>
  <c r="E81" i="3" s="1"/>
  <c r="T98" i="2"/>
  <c r="J37" i="2"/>
  <c r="J36" i="2"/>
  <c r="AY55" i="1" s="1"/>
  <c r="J35" i="2"/>
  <c r="AX55" i="1" s="1"/>
  <c r="BI1657" i="2"/>
  <c r="BH1657" i="2"/>
  <c r="BG1657" i="2"/>
  <c r="BF1657" i="2"/>
  <c r="T1657" i="2"/>
  <c r="T1656" i="2"/>
  <c r="R1657" i="2"/>
  <c r="R1656" i="2"/>
  <c r="P1657" i="2"/>
  <c r="P1656" i="2" s="1"/>
  <c r="BI1654" i="2"/>
  <c r="BH1654" i="2"/>
  <c r="BG1654" i="2"/>
  <c r="BF1654" i="2"/>
  <c r="T1654" i="2"/>
  <c r="R1654" i="2"/>
  <c r="P1654" i="2"/>
  <c r="BI1651" i="2"/>
  <c r="BH1651" i="2"/>
  <c r="BG1651" i="2"/>
  <c r="BF1651" i="2"/>
  <c r="T1651" i="2"/>
  <c r="R1651" i="2"/>
  <c r="P1651" i="2"/>
  <c r="BI1647" i="2"/>
  <c r="BH1647" i="2"/>
  <c r="BG1647" i="2"/>
  <c r="BF1647" i="2"/>
  <c r="T1647" i="2"/>
  <c r="R1647" i="2"/>
  <c r="P1647" i="2"/>
  <c r="BI1642" i="2"/>
  <c r="BH1642" i="2"/>
  <c r="BG1642" i="2"/>
  <c r="BF1642" i="2"/>
  <c r="T1642" i="2"/>
  <c r="R1642" i="2"/>
  <c r="P1642" i="2"/>
  <c r="BI1637" i="2"/>
  <c r="BH1637" i="2"/>
  <c r="BG1637" i="2"/>
  <c r="BF1637" i="2"/>
  <c r="T1637" i="2"/>
  <c r="R1637" i="2"/>
  <c r="P1637" i="2"/>
  <c r="BI1630" i="2"/>
  <c r="BH1630" i="2"/>
  <c r="BG1630" i="2"/>
  <c r="BF1630" i="2"/>
  <c r="T1630" i="2"/>
  <c r="R1630" i="2"/>
  <c r="P1630" i="2"/>
  <c r="BI1626" i="2"/>
  <c r="BH1626" i="2"/>
  <c r="BG1626" i="2"/>
  <c r="BF1626" i="2"/>
  <c r="T1626" i="2"/>
  <c r="R1626" i="2"/>
  <c r="P1626" i="2"/>
  <c r="BI1623" i="2"/>
  <c r="BH1623" i="2"/>
  <c r="BG1623" i="2"/>
  <c r="BF1623" i="2"/>
  <c r="T1623" i="2"/>
  <c r="R1623" i="2"/>
  <c r="P1623" i="2"/>
  <c r="BI1619" i="2"/>
  <c r="BH1619" i="2"/>
  <c r="BG1619" i="2"/>
  <c r="BF1619" i="2"/>
  <c r="T1619" i="2"/>
  <c r="R1619" i="2"/>
  <c r="P1619" i="2"/>
  <c r="BI1614" i="2"/>
  <c r="BH1614" i="2"/>
  <c r="BG1614" i="2"/>
  <c r="BF1614" i="2"/>
  <c r="T1614" i="2"/>
  <c r="R1614" i="2"/>
  <c r="P1614" i="2"/>
  <c r="BI1613" i="2"/>
  <c r="BH1613" i="2"/>
  <c r="BG1613" i="2"/>
  <c r="BF1613" i="2"/>
  <c r="T1613" i="2"/>
  <c r="R1613" i="2"/>
  <c r="P1613" i="2"/>
  <c r="BI1608" i="2"/>
  <c r="BH1608" i="2"/>
  <c r="BG1608" i="2"/>
  <c r="BF1608" i="2"/>
  <c r="T1608" i="2"/>
  <c r="R1608" i="2"/>
  <c r="P1608" i="2"/>
  <c r="BI1605" i="2"/>
  <c r="BH1605" i="2"/>
  <c r="BG1605" i="2"/>
  <c r="BF1605" i="2"/>
  <c r="T1605" i="2"/>
  <c r="R1605" i="2"/>
  <c r="P1605" i="2"/>
  <c r="BI1603" i="2"/>
  <c r="BH1603" i="2"/>
  <c r="BG1603" i="2"/>
  <c r="BF1603" i="2"/>
  <c r="T1603" i="2"/>
  <c r="R1603" i="2"/>
  <c r="P1603" i="2"/>
  <c r="BI1594" i="2"/>
  <c r="BH1594" i="2"/>
  <c r="BG1594" i="2"/>
  <c r="BF1594" i="2"/>
  <c r="T1594" i="2"/>
  <c r="R1594" i="2"/>
  <c r="P1594" i="2"/>
  <c r="BI1592" i="2"/>
  <c r="BH1592" i="2"/>
  <c r="BG1592" i="2"/>
  <c r="BF1592" i="2"/>
  <c r="T1592" i="2"/>
  <c r="R1592" i="2"/>
  <c r="P1592" i="2"/>
  <c r="BI1559" i="2"/>
  <c r="BH1559" i="2"/>
  <c r="BG1559" i="2"/>
  <c r="BF1559" i="2"/>
  <c r="T1559" i="2"/>
  <c r="R1559" i="2"/>
  <c r="P1559" i="2"/>
  <c r="BI1557" i="2"/>
  <c r="BH1557" i="2"/>
  <c r="BG1557" i="2"/>
  <c r="BF1557" i="2"/>
  <c r="T1557" i="2"/>
  <c r="R1557" i="2"/>
  <c r="P1557" i="2"/>
  <c r="BI1549" i="2"/>
  <c r="BH1549" i="2"/>
  <c r="BG1549" i="2"/>
  <c r="BF1549" i="2"/>
  <c r="T1549" i="2"/>
  <c r="R1549" i="2"/>
  <c r="P1549" i="2"/>
  <c r="BI1547" i="2"/>
  <c r="BH1547" i="2"/>
  <c r="BG1547" i="2"/>
  <c r="BF1547" i="2"/>
  <c r="T1547" i="2"/>
  <c r="R1547" i="2"/>
  <c r="P1547" i="2"/>
  <c r="BI1539" i="2"/>
  <c r="BH1539" i="2"/>
  <c r="BG1539" i="2"/>
  <c r="BF1539" i="2"/>
  <c r="T1539" i="2"/>
  <c r="R1539" i="2"/>
  <c r="P1539" i="2"/>
  <c r="BI1538" i="2"/>
  <c r="BH1538" i="2"/>
  <c r="BG1538" i="2"/>
  <c r="BF1538" i="2"/>
  <c r="T1538" i="2"/>
  <c r="R1538" i="2"/>
  <c r="P1538" i="2"/>
  <c r="BI1524" i="2"/>
  <c r="BH1524" i="2"/>
  <c r="BG1524" i="2"/>
  <c r="BF1524" i="2"/>
  <c r="T1524" i="2"/>
  <c r="R1524" i="2"/>
  <c r="P1524" i="2"/>
  <c r="BI1515" i="2"/>
  <c r="BH1515" i="2"/>
  <c r="BG1515" i="2"/>
  <c r="BF1515" i="2"/>
  <c r="T1515" i="2"/>
  <c r="R1515" i="2"/>
  <c r="P1515" i="2"/>
  <c r="BI1486" i="2"/>
  <c r="BH1486" i="2"/>
  <c r="BG1486" i="2"/>
  <c r="BF1486" i="2"/>
  <c r="T1486" i="2"/>
  <c r="R1486" i="2"/>
  <c r="P1486" i="2"/>
  <c r="BI1477" i="2"/>
  <c r="BH1477" i="2"/>
  <c r="BG1477" i="2"/>
  <c r="BF1477" i="2"/>
  <c r="T1477" i="2"/>
  <c r="R1477" i="2"/>
  <c r="P1477" i="2"/>
  <c r="BI1448" i="2"/>
  <c r="BH1448" i="2"/>
  <c r="BG1448" i="2"/>
  <c r="BF1448" i="2"/>
  <c r="T1448" i="2"/>
  <c r="R1448" i="2"/>
  <c r="P1448" i="2"/>
  <c r="BI1445" i="2"/>
  <c r="BH1445" i="2"/>
  <c r="BG1445" i="2"/>
  <c r="BF1445" i="2"/>
  <c r="T1445" i="2"/>
  <c r="R1445" i="2"/>
  <c r="P1445" i="2"/>
  <c r="BI1440" i="2"/>
  <c r="BH1440" i="2"/>
  <c r="BG1440" i="2"/>
  <c r="BF1440" i="2"/>
  <c r="T1440" i="2"/>
  <c r="R1440" i="2"/>
  <c r="P1440" i="2"/>
  <c r="BI1435" i="2"/>
  <c r="BH1435" i="2"/>
  <c r="BG1435" i="2"/>
  <c r="BF1435" i="2"/>
  <c r="T1435" i="2"/>
  <c r="R1435" i="2"/>
  <c r="P1435" i="2"/>
  <c r="BI1430" i="2"/>
  <c r="BH1430" i="2"/>
  <c r="BG1430" i="2"/>
  <c r="BF1430" i="2"/>
  <c r="T1430" i="2"/>
  <c r="R1430" i="2"/>
  <c r="P1430" i="2"/>
  <c r="BI1426" i="2"/>
  <c r="BH1426" i="2"/>
  <c r="BG1426" i="2"/>
  <c r="BF1426" i="2"/>
  <c r="T1426" i="2"/>
  <c r="R1426" i="2"/>
  <c r="P1426" i="2"/>
  <c r="BI1420" i="2"/>
  <c r="BH1420" i="2"/>
  <c r="BG1420" i="2"/>
  <c r="BF1420" i="2"/>
  <c r="T1420" i="2"/>
  <c r="R1420" i="2"/>
  <c r="P1420" i="2"/>
  <c r="BI1415" i="2"/>
  <c r="BH1415" i="2"/>
  <c r="BG1415" i="2"/>
  <c r="BF1415" i="2"/>
  <c r="T1415" i="2"/>
  <c r="R1415" i="2"/>
  <c r="P1415" i="2"/>
  <c r="BI1409" i="2"/>
  <c r="BH1409" i="2"/>
  <c r="BG1409" i="2"/>
  <c r="BF1409" i="2"/>
  <c r="T1409" i="2"/>
  <c r="R1409" i="2"/>
  <c r="P1409" i="2"/>
  <c r="BI1400" i="2"/>
  <c r="BH1400" i="2"/>
  <c r="BG1400" i="2"/>
  <c r="BF1400" i="2"/>
  <c r="T1400" i="2"/>
  <c r="R1400" i="2"/>
  <c r="P1400" i="2"/>
  <c r="BI1391" i="2"/>
  <c r="BH1391" i="2"/>
  <c r="BG1391" i="2"/>
  <c r="BF1391" i="2"/>
  <c r="T1391" i="2"/>
  <c r="R1391" i="2"/>
  <c r="P1391" i="2"/>
  <c r="BI1385" i="2"/>
  <c r="BH1385" i="2"/>
  <c r="BG1385" i="2"/>
  <c r="BF1385" i="2"/>
  <c r="T1385" i="2"/>
  <c r="R1385" i="2"/>
  <c r="P1385" i="2"/>
  <c r="BI1380" i="2"/>
  <c r="BH1380" i="2"/>
  <c r="BG1380" i="2"/>
  <c r="BF1380" i="2"/>
  <c r="T1380" i="2"/>
  <c r="R1380" i="2"/>
  <c r="P1380" i="2"/>
  <c r="BI1365" i="2"/>
  <c r="BH1365" i="2"/>
  <c r="BG1365" i="2"/>
  <c r="BF1365" i="2"/>
  <c r="T1365" i="2"/>
  <c r="R1365" i="2"/>
  <c r="P1365" i="2"/>
  <c r="BI1353" i="2"/>
  <c r="BH1353" i="2"/>
  <c r="BG1353" i="2"/>
  <c r="BF1353" i="2"/>
  <c r="T1353" i="2"/>
  <c r="R1353" i="2"/>
  <c r="P1353" i="2"/>
  <c r="BI1345" i="2"/>
  <c r="BH1345" i="2"/>
  <c r="BG1345" i="2"/>
  <c r="BF1345" i="2"/>
  <c r="T1345" i="2"/>
  <c r="R1345" i="2"/>
  <c r="P1345" i="2"/>
  <c r="BI1337" i="2"/>
  <c r="BH1337" i="2"/>
  <c r="BG1337" i="2"/>
  <c r="BF1337" i="2"/>
  <c r="T1337" i="2"/>
  <c r="R1337" i="2"/>
  <c r="P1337" i="2"/>
  <c r="BI1332" i="2"/>
  <c r="BH1332" i="2"/>
  <c r="BG1332" i="2"/>
  <c r="BF1332" i="2"/>
  <c r="T1332" i="2"/>
  <c r="R1332" i="2"/>
  <c r="P1332" i="2"/>
  <c r="BI1327" i="2"/>
  <c r="BH1327" i="2"/>
  <c r="BG1327" i="2"/>
  <c r="BF1327" i="2"/>
  <c r="T1327" i="2"/>
  <c r="R1327" i="2"/>
  <c r="P1327" i="2"/>
  <c r="BI1293" i="2"/>
  <c r="BH1293" i="2"/>
  <c r="BG1293" i="2"/>
  <c r="BF1293" i="2"/>
  <c r="T1293" i="2"/>
  <c r="R1293" i="2"/>
  <c r="P1293" i="2"/>
  <c r="BI1278" i="2"/>
  <c r="BH1278" i="2"/>
  <c r="BG1278" i="2"/>
  <c r="BF1278" i="2"/>
  <c r="T1278" i="2"/>
  <c r="R1278" i="2"/>
  <c r="P1278" i="2"/>
  <c r="BI1272" i="2"/>
  <c r="BH1272" i="2"/>
  <c r="BG1272" i="2"/>
  <c r="BF1272" i="2"/>
  <c r="T1272" i="2"/>
  <c r="R1272" i="2"/>
  <c r="P1272" i="2"/>
  <c r="BI1264" i="2"/>
  <c r="BH1264" i="2"/>
  <c r="BG1264" i="2"/>
  <c r="BF1264" i="2"/>
  <c r="T1264" i="2"/>
  <c r="R1264" i="2"/>
  <c r="P1264" i="2"/>
  <c r="BI1259" i="2"/>
  <c r="BH1259" i="2"/>
  <c r="BG1259" i="2"/>
  <c r="BF1259" i="2"/>
  <c r="T1259" i="2"/>
  <c r="R1259" i="2"/>
  <c r="P1259" i="2"/>
  <c r="BI1254" i="2"/>
  <c r="BH1254" i="2"/>
  <c r="BG1254" i="2"/>
  <c r="BF1254" i="2"/>
  <c r="T1254" i="2"/>
  <c r="R1254" i="2"/>
  <c r="P1254" i="2"/>
  <c r="BI1249" i="2"/>
  <c r="BH1249" i="2"/>
  <c r="BG1249" i="2"/>
  <c r="BF1249" i="2"/>
  <c r="T1249" i="2"/>
  <c r="R1249" i="2"/>
  <c r="P1249" i="2"/>
  <c r="BI1246" i="2"/>
  <c r="BH1246" i="2"/>
  <c r="BG1246" i="2"/>
  <c r="BF1246" i="2"/>
  <c r="T1246" i="2"/>
  <c r="R1246" i="2"/>
  <c r="P1246" i="2"/>
  <c r="BI1242" i="2"/>
  <c r="BH1242" i="2"/>
  <c r="BG1242" i="2"/>
  <c r="BF1242" i="2"/>
  <c r="T1242" i="2"/>
  <c r="R1242" i="2"/>
  <c r="P1242" i="2"/>
  <c r="BI1238" i="2"/>
  <c r="BH1238" i="2"/>
  <c r="BG1238" i="2"/>
  <c r="BF1238" i="2"/>
  <c r="T1238" i="2"/>
  <c r="R1238" i="2"/>
  <c r="P1238" i="2"/>
  <c r="BI1235" i="2"/>
  <c r="BH1235" i="2"/>
  <c r="BG1235" i="2"/>
  <c r="BF1235" i="2"/>
  <c r="T1235" i="2"/>
  <c r="R1235" i="2"/>
  <c r="P1235" i="2"/>
  <c r="BI1231" i="2"/>
  <c r="BH1231" i="2"/>
  <c r="BG1231" i="2"/>
  <c r="BF1231" i="2"/>
  <c r="T1231" i="2"/>
  <c r="R1231" i="2"/>
  <c r="P1231" i="2"/>
  <c r="BI1227" i="2"/>
  <c r="BH1227" i="2"/>
  <c r="BG1227" i="2"/>
  <c r="BF1227" i="2"/>
  <c r="T1227" i="2"/>
  <c r="R1227" i="2"/>
  <c r="P1227" i="2"/>
  <c r="BI1222" i="2"/>
  <c r="BH1222" i="2"/>
  <c r="BG1222" i="2"/>
  <c r="BF1222" i="2"/>
  <c r="T1222" i="2"/>
  <c r="R1222" i="2"/>
  <c r="P1222" i="2"/>
  <c r="BI1217" i="2"/>
  <c r="BH1217" i="2"/>
  <c r="BG1217" i="2"/>
  <c r="BF1217" i="2"/>
  <c r="T1217" i="2"/>
  <c r="R1217" i="2"/>
  <c r="P1217" i="2"/>
  <c r="BI1212" i="2"/>
  <c r="BH1212" i="2"/>
  <c r="BG1212" i="2"/>
  <c r="BF1212" i="2"/>
  <c r="T1212" i="2"/>
  <c r="R1212" i="2"/>
  <c r="P1212" i="2"/>
  <c r="BI1208" i="2"/>
  <c r="BH1208" i="2"/>
  <c r="BG1208" i="2"/>
  <c r="BF1208" i="2"/>
  <c r="T1208" i="2"/>
  <c r="R1208" i="2"/>
  <c r="P1208" i="2"/>
  <c r="BI1203" i="2"/>
  <c r="BH1203" i="2"/>
  <c r="BG1203" i="2"/>
  <c r="BF1203" i="2"/>
  <c r="T1203" i="2"/>
  <c r="R1203" i="2"/>
  <c r="P1203" i="2"/>
  <c r="BI1199" i="2"/>
  <c r="BH1199" i="2"/>
  <c r="BG1199" i="2"/>
  <c r="BF1199" i="2"/>
  <c r="T1199" i="2"/>
  <c r="R1199" i="2"/>
  <c r="P1199" i="2"/>
  <c r="BI1184" i="2"/>
  <c r="BH1184" i="2"/>
  <c r="BG1184" i="2"/>
  <c r="BF1184" i="2"/>
  <c r="T1184" i="2"/>
  <c r="R1184" i="2"/>
  <c r="P1184" i="2"/>
  <c r="BI1166" i="2"/>
  <c r="BH1166" i="2"/>
  <c r="BG1166" i="2"/>
  <c r="BF1166" i="2"/>
  <c r="T1166" i="2"/>
  <c r="R1166" i="2"/>
  <c r="P1166" i="2"/>
  <c r="BI1080" i="2"/>
  <c r="BH1080" i="2"/>
  <c r="BG1080" i="2"/>
  <c r="BF1080" i="2"/>
  <c r="T1080" i="2"/>
  <c r="R1080" i="2"/>
  <c r="P1080" i="2"/>
  <c r="BI974" i="2"/>
  <c r="BH974" i="2"/>
  <c r="BG974" i="2"/>
  <c r="BF974" i="2"/>
  <c r="T974" i="2"/>
  <c r="R974" i="2"/>
  <c r="P974" i="2"/>
  <c r="BI970" i="2"/>
  <c r="BH970" i="2"/>
  <c r="BG970" i="2"/>
  <c r="BF970" i="2"/>
  <c r="T970" i="2"/>
  <c r="R970" i="2"/>
  <c r="P970" i="2"/>
  <c r="BI965" i="2"/>
  <c r="BH965" i="2"/>
  <c r="BG965" i="2"/>
  <c r="BF965" i="2"/>
  <c r="T965" i="2"/>
  <c r="R965" i="2"/>
  <c r="P965" i="2"/>
  <c r="BI849" i="2"/>
  <c r="BH849" i="2"/>
  <c r="BG849" i="2"/>
  <c r="BF849" i="2"/>
  <c r="T849" i="2"/>
  <c r="R849" i="2"/>
  <c r="P849" i="2"/>
  <c r="BI823" i="2"/>
  <c r="BH823" i="2"/>
  <c r="BG823" i="2"/>
  <c r="BF823" i="2"/>
  <c r="T823" i="2"/>
  <c r="R823" i="2"/>
  <c r="P823" i="2"/>
  <c r="BI796" i="2"/>
  <c r="BH796" i="2"/>
  <c r="BG796" i="2"/>
  <c r="BF796" i="2"/>
  <c r="T796" i="2"/>
  <c r="R796" i="2"/>
  <c r="P796" i="2"/>
  <c r="BI777" i="2"/>
  <c r="BH777" i="2"/>
  <c r="BG777" i="2"/>
  <c r="BF777" i="2"/>
  <c r="T777" i="2"/>
  <c r="R777" i="2"/>
  <c r="P777" i="2"/>
  <c r="BI755" i="2"/>
  <c r="BH755" i="2"/>
  <c r="BG755" i="2"/>
  <c r="BF755" i="2"/>
  <c r="T755" i="2"/>
  <c r="R755" i="2"/>
  <c r="P755" i="2"/>
  <c r="BI732" i="2"/>
  <c r="BH732" i="2"/>
  <c r="BG732" i="2"/>
  <c r="BF732" i="2"/>
  <c r="T732" i="2"/>
  <c r="R732" i="2"/>
  <c r="P732" i="2"/>
  <c r="BI727" i="2"/>
  <c r="BH727" i="2"/>
  <c r="BG727" i="2"/>
  <c r="BF727" i="2"/>
  <c r="T727" i="2"/>
  <c r="R727" i="2"/>
  <c r="P727" i="2"/>
  <c r="BI722" i="2"/>
  <c r="BH722" i="2"/>
  <c r="BG722" i="2"/>
  <c r="BF722" i="2"/>
  <c r="T722" i="2"/>
  <c r="R722" i="2"/>
  <c r="P722" i="2"/>
  <c r="BI718" i="2"/>
  <c r="BH718" i="2"/>
  <c r="BG718" i="2"/>
  <c r="BF718" i="2"/>
  <c r="T718" i="2"/>
  <c r="R718" i="2"/>
  <c r="P718" i="2"/>
  <c r="BI713" i="2"/>
  <c r="BH713" i="2"/>
  <c r="BG713" i="2"/>
  <c r="BF713" i="2"/>
  <c r="T713" i="2"/>
  <c r="R713" i="2"/>
  <c r="P713" i="2"/>
  <c r="BI707" i="2"/>
  <c r="BH707" i="2"/>
  <c r="BG707" i="2"/>
  <c r="BF707" i="2"/>
  <c r="T707" i="2"/>
  <c r="R707" i="2"/>
  <c r="P707" i="2"/>
  <c r="BI700" i="2"/>
  <c r="BH700" i="2"/>
  <c r="BG700" i="2"/>
  <c r="BF700" i="2"/>
  <c r="T700" i="2"/>
  <c r="R700" i="2"/>
  <c r="P700" i="2"/>
  <c r="BI692" i="2"/>
  <c r="BH692" i="2"/>
  <c r="BG692" i="2"/>
  <c r="BF692" i="2"/>
  <c r="T692" i="2"/>
  <c r="R692" i="2"/>
  <c r="P692" i="2"/>
  <c r="BI677" i="2"/>
  <c r="BH677" i="2"/>
  <c r="BG677" i="2"/>
  <c r="BF677" i="2"/>
  <c r="T677" i="2"/>
  <c r="R677" i="2"/>
  <c r="P677" i="2"/>
  <c r="BI661" i="2"/>
  <c r="BH661" i="2"/>
  <c r="BG661" i="2"/>
  <c r="BF661" i="2"/>
  <c r="T661" i="2"/>
  <c r="R661" i="2"/>
  <c r="P661" i="2"/>
  <c r="BI640" i="2"/>
  <c r="BH640" i="2"/>
  <c r="BG640" i="2"/>
  <c r="BF640" i="2"/>
  <c r="T640" i="2"/>
  <c r="R640" i="2"/>
  <c r="P640" i="2"/>
  <c r="BI618" i="2"/>
  <c r="BH618" i="2"/>
  <c r="BG618" i="2"/>
  <c r="BF618" i="2"/>
  <c r="T618" i="2"/>
  <c r="R618" i="2"/>
  <c r="P618" i="2"/>
  <c r="BI612" i="2"/>
  <c r="BH612" i="2"/>
  <c r="BG612" i="2"/>
  <c r="BF612" i="2"/>
  <c r="T612" i="2"/>
  <c r="R612" i="2"/>
  <c r="P612" i="2"/>
  <c r="BI606" i="2"/>
  <c r="BH606" i="2"/>
  <c r="BG606" i="2"/>
  <c r="BF606" i="2"/>
  <c r="T606" i="2"/>
  <c r="R606" i="2"/>
  <c r="P606" i="2"/>
  <c r="BI601" i="2"/>
  <c r="BH601" i="2"/>
  <c r="BG601" i="2"/>
  <c r="BF601" i="2"/>
  <c r="T601" i="2"/>
  <c r="R601" i="2"/>
  <c r="P601" i="2"/>
  <c r="BI596" i="2"/>
  <c r="BH596" i="2"/>
  <c r="BG596" i="2"/>
  <c r="BF596" i="2"/>
  <c r="T596" i="2"/>
  <c r="R596" i="2"/>
  <c r="P596" i="2"/>
  <c r="BI590" i="2"/>
  <c r="BH590" i="2"/>
  <c r="BG590" i="2"/>
  <c r="BF590" i="2"/>
  <c r="T590" i="2"/>
  <c r="R590" i="2"/>
  <c r="P590" i="2"/>
  <c r="BI585" i="2"/>
  <c r="BH585" i="2"/>
  <c r="BG585" i="2"/>
  <c r="BF585" i="2"/>
  <c r="T585" i="2"/>
  <c r="R585" i="2"/>
  <c r="P585" i="2"/>
  <c r="BI574" i="2"/>
  <c r="BH574" i="2"/>
  <c r="BG574" i="2"/>
  <c r="BF574" i="2"/>
  <c r="T574" i="2"/>
  <c r="R574" i="2"/>
  <c r="P574" i="2"/>
  <c r="BI560" i="2"/>
  <c r="BH560" i="2"/>
  <c r="BG560" i="2"/>
  <c r="BF560" i="2"/>
  <c r="T560" i="2"/>
  <c r="R560" i="2"/>
  <c r="P560" i="2"/>
  <c r="BI556" i="2"/>
  <c r="BH556" i="2"/>
  <c r="BG556" i="2"/>
  <c r="BF556" i="2"/>
  <c r="T556" i="2"/>
  <c r="R556" i="2"/>
  <c r="P556" i="2"/>
  <c r="BI547" i="2"/>
  <c r="BH547" i="2"/>
  <c r="BG547" i="2"/>
  <c r="BF547" i="2"/>
  <c r="T547" i="2"/>
  <c r="R547" i="2"/>
  <c r="P547" i="2"/>
  <c r="BI536" i="2"/>
  <c r="BH536" i="2"/>
  <c r="BG536" i="2"/>
  <c r="BF536" i="2"/>
  <c r="T536" i="2"/>
  <c r="R536" i="2"/>
  <c r="P536" i="2"/>
  <c r="BI516" i="2"/>
  <c r="BH516" i="2"/>
  <c r="BG516" i="2"/>
  <c r="BF516" i="2"/>
  <c r="T516" i="2"/>
  <c r="R516" i="2"/>
  <c r="P516" i="2"/>
  <c r="BI512" i="2"/>
  <c r="BH512" i="2"/>
  <c r="BG512" i="2"/>
  <c r="BF512" i="2"/>
  <c r="T512" i="2"/>
  <c r="R512" i="2"/>
  <c r="P512" i="2"/>
  <c r="BI508" i="2"/>
  <c r="BH508" i="2"/>
  <c r="BG508" i="2"/>
  <c r="BF508" i="2"/>
  <c r="T508" i="2"/>
  <c r="R508" i="2"/>
  <c r="P508" i="2"/>
  <c r="BI499" i="2"/>
  <c r="BH499" i="2"/>
  <c r="BG499" i="2"/>
  <c r="BF499" i="2"/>
  <c r="T499" i="2"/>
  <c r="R499" i="2"/>
  <c r="P499" i="2"/>
  <c r="BI484" i="2"/>
  <c r="BH484" i="2"/>
  <c r="BG484" i="2"/>
  <c r="BF484" i="2"/>
  <c r="T484" i="2"/>
  <c r="R484" i="2"/>
  <c r="P484" i="2"/>
  <c r="BI463" i="2"/>
  <c r="BH463" i="2"/>
  <c r="BG463" i="2"/>
  <c r="BF463" i="2"/>
  <c r="T463" i="2"/>
  <c r="R463" i="2"/>
  <c r="P463" i="2"/>
  <c r="BI455" i="2"/>
  <c r="BH455" i="2"/>
  <c r="BG455" i="2"/>
  <c r="BF455" i="2"/>
  <c r="T455" i="2"/>
  <c r="R455" i="2"/>
  <c r="P455" i="2"/>
  <c r="BI420" i="2"/>
  <c r="BH420" i="2"/>
  <c r="BG420" i="2"/>
  <c r="BF420" i="2"/>
  <c r="T420" i="2"/>
  <c r="R420" i="2"/>
  <c r="P420" i="2"/>
  <c r="BI414" i="2"/>
  <c r="BH414" i="2"/>
  <c r="BG414" i="2"/>
  <c r="BF414" i="2"/>
  <c r="T414" i="2"/>
  <c r="R414" i="2"/>
  <c r="P414" i="2"/>
  <c r="BI406" i="2"/>
  <c r="BH406" i="2"/>
  <c r="BG406" i="2"/>
  <c r="BF406" i="2"/>
  <c r="T406" i="2"/>
  <c r="R406" i="2"/>
  <c r="P406" i="2"/>
  <c r="BI400" i="2"/>
  <c r="BH400" i="2"/>
  <c r="BG400" i="2"/>
  <c r="BF400" i="2"/>
  <c r="T400" i="2"/>
  <c r="R400" i="2"/>
  <c r="P400" i="2"/>
  <c r="BI395" i="2"/>
  <c r="BH395" i="2"/>
  <c r="BG395" i="2"/>
  <c r="BF395" i="2"/>
  <c r="T395" i="2"/>
  <c r="R395" i="2"/>
  <c r="P395" i="2"/>
  <c r="BI376" i="2"/>
  <c r="BH376" i="2"/>
  <c r="BG376" i="2"/>
  <c r="BF376" i="2"/>
  <c r="T376" i="2"/>
  <c r="R376" i="2"/>
  <c r="P376" i="2"/>
  <c r="BI375" i="2"/>
  <c r="BH375" i="2"/>
  <c r="BG375" i="2"/>
  <c r="BF375" i="2"/>
  <c r="T375" i="2"/>
  <c r="R375" i="2"/>
  <c r="P375" i="2"/>
  <c r="BI369" i="2"/>
  <c r="BH369" i="2"/>
  <c r="BG369" i="2"/>
  <c r="BF369" i="2"/>
  <c r="T369" i="2"/>
  <c r="R369" i="2"/>
  <c r="P369" i="2"/>
  <c r="BI364" i="2"/>
  <c r="BH364" i="2"/>
  <c r="BG364" i="2"/>
  <c r="BF364" i="2"/>
  <c r="T364" i="2"/>
  <c r="R364" i="2"/>
  <c r="P364" i="2"/>
  <c r="BI358" i="2"/>
  <c r="BH358" i="2"/>
  <c r="BG358" i="2"/>
  <c r="BF358" i="2"/>
  <c r="T358" i="2"/>
  <c r="R358" i="2"/>
  <c r="P358" i="2"/>
  <c r="BI353" i="2"/>
  <c r="BH353" i="2"/>
  <c r="BG353" i="2"/>
  <c r="BF353" i="2"/>
  <c r="T353" i="2"/>
  <c r="R353" i="2"/>
  <c r="P353" i="2"/>
  <c r="BI344" i="2"/>
  <c r="BH344" i="2"/>
  <c r="BG344" i="2"/>
  <c r="BF344" i="2"/>
  <c r="T344" i="2"/>
  <c r="R344" i="2"/>
  <c r="P344" i="2"/>
  <c r="BI341" i="2"/>
  <c r="BH341" i="2"/>
  <c r="BG341" i="2"/>
  <c r="BF341" i="2"/>
  <c r="T341" i="2"/>
  <c r="R341" i="2"/>
  <c r="P341" i="2"/>
  <c r="BI327" i="2"/>
  <c r="BH327" i="2"/>
  <c r="BG327" i="2"/>
  <c r="BF327" i="2"/>
  <c r="T327" i="2"/>
  <c r="R327" i="2"/>
  <c r="P327" i="2"/>
  <c r="BI325" i="2"/>
  <c r="BH325" i="2"/>
  <c r="BG325" i="2"/>
  <c r="BF325" i="2"/>
  <c r="T325" i="2"/>
  <c r="R325" i="2"/>
  <c r="P325" i="2"/>
  <c r="BI320" i="2"/>
  <c r="BH320" i="2"/>
  <c r="BG320" i="2"/>
  <c r="BF320" i="2"/>
  <c r="T320" i="2"/>
  <c r="R320" i="2"/>
  <c r="P320" i="2"/>
  <c r="BI316" i="2"/>
  <c r="BH316" i="2"/>
  <c r="BG316" i="2"/>
  <c r="BF316" i="2"/>
  <c r="T316" i="2"/>
  <c r="R316" i="2"/>
  <c r="P316" i="2"/>
  <c r="BI305" i="2"/>
  <c r="BH305" i="2"/>
  <c r="BG305" i="2"/>
  <c r="BF305" i="2"/>
  <c r="T305" i="2"/>
  <c r="R305" i="2"/>
  <c r="P305" i="2"/>
  <c r="BI294" i="2"/>
  <c r="BH294" i="2"/>
  <c r="BG294" i="2"/>
  <c r="BF294" i="2"/>
  <c r="T294" i="2"/>
  <c r="R294" i="2"/>
  <c r="P294" i="2"/>
  <c r="BI285" i="2"/>
  <c r="BH285" i="2"/>
  <c r="BG285" i="2"/>
  <c r="BF285" i="2"/>
  <c r="T285" i="2"/>
  <c r="R285" i="2"/>
  <c r="P285" i="2"/>
  <c r="BI273" i="2"/>
  <c r="BH273" i="2"/>
  <c r="BG273" i="2"/>
  <c r="BF273" i="2"/>
  <c r="T273" i="2"/>
  <c r="R273" i="2"/>
  <c r="P273" i="2"/>
  <c r="BI271" i="2"/>
  <c r="BH271" i="2"/>
  <c r="BG271" i="2"/>
  <c r="BF271" i="2"/>
  <c r="T271" i="2"/>
  <c r="R271" i="2"/>
  <c r="P271" i="2"/>
  <c r="BI269" i="2"/>
  <c r="BH269" i="2"/>
  <c r="BG269" i="2"/>
  <c r="BF269" i="2"/>
  <c r="T269" i="2"/>
  <c r="R269" i="2"/>
  <c r="P269" i="2"/>
  <c r="BI263" i="2"/>
  <c r="BH263" i="2"/>
  <c r="BG263" i="2"/>
  <c r="BF263" i="2"/>
  <c r="T263" i="2"/>
  <c r="R263" i="2"/>
  <c r="P263" i="2"/>
  <c r="BI260" i="2"/>
  <c r="BH260" i="2"/>
  <c r="BG260" i="2"/>
  <c r="BF260" i="2"/>
  <c r="T260" i="2"/>
  <c r="R260" i="2"/>
  <c r="P260" i="2"/>
  <c r="BI245" i="2"/>
  <c r="BH245" i="2"/>
  <c r="BG245" i="2"/>
  <c r="BF245" i="2"/>
  <c r="T245" i="2"/>
  <c r="R245" i="2"/>
  <c r="P245" i="2"/>
  <c r="BI230" i="2"/>
  <c r="BH230" i="2"/>
  <c r="BG230" i="2"/>
  <c r="BF230" i="2"/>
  <c r="T230" i="2"/>
  <c r="R230" i="2"/>
  <c r="P230" i="2"/>
  <c r="BI228" i="2"/>
  <c r="BH228" i="2"/>
  <c r="BG228" i="2"/>
  <c r="BF228" i="2"/>
  <c r="T228" i="2"/>
  <c r="R228" i="2"/>
  <c r="P228" i="2"/>
  <c r="BI213" i="2"/>
  <c r="BH213" i="2"/>
  <c r="BG213" i="2"/>
  <c r="BF213" i="2"/>
  <c r="T213" i="2"/>
  <c r="R213" i="2"/>
  <c r="P213" i="2"/>
  <c r="BI208" i="2"/>
  <c r="BH208" i="2"/>
  <c r="BG208" i="2"/>
  <c r="BF208" i="2"/>
  <c r="T208" i="2"/>
  <c r="R208" i="2"/>
  <c r="P208" i="2"/>
  <c r="BI205" i="2"/>
  <c r="BH205" i="2"/>
  <c r="BG205" i="2"/>
  <c r="BF205" i="2"/>
  <c r="T205" i="2"/>
  <c r="R205" i="2"/>
  <c r="P205" i="2"/>
  <c r="BI203" i="2"/>
  <c r="BH203" i="2"/>
  <c r="BG203" i="2"/>
  <c r="BF203" i="2"/>
  <c r="T203" i="2"/>
  <c r="R203" i="2"/>
  <c r="P203" i="2"/>
  <c r="BI197" i="2"/>
  <c r="BH197" i="2"/>
  <c r="BG197" i="2"/>
  <c r="BF197" i="2"/>
  <c r="T197" i="2"/>
  <c r="R197" i="2"/>
  <c r="P197" i="2"/>
  <c r="BI195" i="2"/>
  <c r="BH195" i="2"/>
  <c r="BG195" i="2"/>
  <c r="BF195" i="2"/>
  <c r="T195" i="2"/>
  <c r="R195" i="2"/>
  <c r="P195" i="2"/>
  <c r="BI189" i="2"/>
  <c r="BH189" i="2"/>
  <c r="BG189" i="2"/>
  <c r="BF189" i="2"/>
  <c r="T189" i="2"/>
  <c r="R189" i="2"/>
  <c r="P189" i="2"/>
  <c r="BI185" i="2"/>
  <c r="BH185" i="2"/>
  <c r="BG185" i="2"/>
  <c r="BF185" i="2"/>
  <c r="T185" i="2"/>
  <c r="T184" i="2"/>
  <c r="R185" i="2"/>
  <c r="R184" i="2"/>
  <c r="P185" i="2"/>
  <c r="P184" i="2"/>
  <c r="BI182" i="2"/>
  <c r="BH182" i="2"/>
  <c r="BG182" i="2"/>
  <c r="BF182" i="2"/>
  <c r="T182" i="2"/>
  <c r="R182" i="2"/>
  <c r="P182" i="2"/>
  <c r="BI180" i="2"/>
  <c r="BH180" i="2"/>
  <c r="BG180" i="2"/>
  <c r="BF180" i="2"/>
  <c r="T180" i="2"/>
  <c r="R180" i="2"/>
  <c r="P180" i="2"/>
  <c r="BI178" i="2"/>
  <c r="BH178" i="2"/>
  <c r="BG178" i="2"/>
  <c r="BF178" i="2"/>
  <c r="T178" i="2"/>
  <c r="R178" i="2"/>
  <c r="P178" i="2"/>
  <c r="BI176" i="2"/>
  <c r="BH176" i="2"/>
  <c r="BG176" i="2"/>
  <c r="BF176" i="2"/>
  <c r="T176" i="2"/>
  <c r="R176" i="2"/>
  <c r="P176" i="2"/>
  <c r="BI174" i="2"/>
  <c r="BH174" i="2"/>
  <c r="BG174" i="2"/>
  <c r="BF174" i="2"/>
  <c r="T174" i="2"/>
  <c r="R174" i="2"/>
  <c r="P174" i="2"/>
  <c r="BI169" i="2"/>
  <c r="BH169" i="2"/>
  <c r="BG169" i="2"/>
  <c r="BF169" i="2"/>
  <c r="T169" i="2"/>
  <c r="R169" i="2"/>
  <c r="P169" i="2"/>
  <c r="BI167" i="2"/>
  <c r="BH167" i="2"/>
  <c r="BG167" i="2"/>
  <c r="BF167" i="2"/>
  <c r="T167" i="2"/>
  <c r="R167" i="2"/>
  <c r="P167" i="2"/>
  <c r="BI165" i="2"/>
  <c r="BH165" i="2"/>
  <c r="BG165" i="2"/>
  <c r="BF165" i="2"/>
  <c r="T165" i="2"/>
  <c r="R165" i="2"/>
  <c r="P165" i="2"/>
  <c r="BI159" i="2"/>
  <c r="BH159" i="2"/>
  <c r="BG159" i="2"/>
  <c r="BF159" i="2"/>
  <c r="T159" i="2"/>
  <c r="T158" i="2"/>
  <c r="R159" i="2"/>
  <c r="R158" i="2"/>
  <c r="P159" i="2"/>
  <c r="P158" i="2" s="1"/>
  <c r="BI150" i="2"/>
  <c r="BH150" i="2"/>
  <c r="BG150" i="2"/>
  <c r="BF150" i="2"/>
  <c r="T150" i="2"/>
  <c r="R150" i="2"/>
  <c r="P150" i="2"/>
  <c r="BI145" i="2"/>
  <c r="BH145" i="2"/>
  <c r="BG145" i="2"/>
  <c r="BF145" i="2"/>
  <c r="T145" i="2"/>
  <c r="R145" i="2"/>
  <c r="P145" i="2"/>
  <c r="BI138" i="2"/>
  <c r="BH138" i="2"/>
  <c r="BG138" i="2"/>
  <c r="BF138" i="2"/>
  <c r="T138" i="2"/>
  <c r="R138" i="2"/>
  <c r="P138" i="2"/>
  <c r="BI132" i="2"/>
  <c r="BH132" i="2"/>
  <c r="BG132" i="2"/>
  <c r="BF132" i="2"/>
  <c r="T132" i="2"/>
  <c r="R132" i="2"/>
  <c r="P132" i="2"/>
  <c r="BI126" i="2"/>
  <c r="BH126" i="2"/>
  <c r="BG126" i="2"/>
  <c r="BF126" i="2"/>
  <c r="T126" i="2"/>
  <c r="R126" i="2"/>
  <c r="P126" i="2"/>
  <c r="BI120" i="2"/>
  <c r="BH120" i="2"/>
  <c r="BG120" i="2"/>
  <c r="BF120" i="2"/>
  <c r="T120" i="2"/>
  <c r="R120" i="2"/>
  <c r="P120" i="2"/>
  <c r="BI115" i="2"/>
  <c r="BH115" i="2"/>
  <c r="BG115" i="2"/>
  <c r="BF115" i="2"/>
  <c r="T115" i="2"/>
  <c r="R115" i="2"/>
  <c r="P115" i="2"/>
  <c r="BI105" i="2"/>
  <c r="BH105" i="2"/>
  <c r="BG105" i="2"/>
  <c r="BF105" i="2"/>
  <c r="T105" i="2"/>
  <c r="R105" i="2"/>
  <c r="P105" i="2"/>
  <c r="BI99" i="2"/>
  <c r="BH99" i="2"/>
  <c r="BG99" i="2"/>
  <c r="BF99" i="2"/>
  <c r="T99" i="2"/>
  <c r="R99" i="2"/>
  <c r="R98" i="2" s="1"/>
  <c r="P99" i="2"/>
  <c r="P98" i="2" s="1"/>
  <c r="J93" i="2"/>
  <c r="J92" i="2"/>
  <c r="F92" i="2"/>
  <c r="F90" i="2"/>
  <c r="E88" i="2"/>
  <c r="J55" i="2"/>
  <c r="J54" i="2"/>
  <c r="F54" i="2"/>
  <c r="F52" i="2"/>
  <c r="E50" i="2"/>
  <c r="J18" i="2"/>
  <c r="E18" i="2"/>
  <c r="F93" i="2"/>
  <c r="J17" i="2"/>
  <c r="J12" i="2"/>
  <c r="J52" i="2"/>
  <c r="E7" i="2"/>
  <c r="E48" i="2" s="1"/>
  <c r="L50" i="1"/>
  <c r="AM50" i="1"/>
  <c r="AM49" i="1"/>
  <c r="L49" i="1"/>
  <c r="AM47" i="1"/>
  <c r="L47" i="1"/>
  <c r="L45" i="1"/>
  <c r="L44" i="1"/>
  <c r="BK117" i="5"/>
  <c r="J149" i="6"/>
  <c r="BK95" i="10"/>
  <c r="BK1259" i="2"/>
  <c r="J1212" i="2"/>
  <c r="J1557" i="2"/>
  <c r="J1249" i="2"/>
  <c r="J1630" i="2"/>
  <c r="BK269" i="2"/>
  <c r="J965" i="2"/>
  <c r="BK1278" i="2"/>
  <c r="J369" i="2"/>
  <c r="BK376" i="2"/>
  <c r="J255" i="3"/>
  <c r="J1417" i="3"/>
  <c r="J1476" i="3"/>
  <c r="BK1410" i="3"/>
  <c r="J516" i="3"/>
  <c r="J221" i="3"/>
  <c r="J407" i="4"/>
  <c r="BK639" i="4"/>
  <c r="J309" i="4"/>
  <c r="J3265" i="4"/>
  <c r="J3932" i="4"/>
  <c r="BK2785" i="4"/>
  <c r="J3498" i="4"/>
  <c r="BK2003" i="4"/>
  <c r="J2861" i="4"/>
  <c r="BK1044" i="4"/>
  <c r="J3900" i="4"/>
  <c r="J3685" i="4"/>
  <c r="J3628" i="4"/>
  <c r="J3596" i="4"/>
  <c r="J2969" i="4"/>
  <c r="BK1564" i="4"/>
  <c r="J4213" i="4"/>
  <c r="BK3656" i="4"/>
  <c r="J2972" i="4"/>
  <c r="J3666" i="4"/>
  <c r="J2915" i="4"/>
  <c r="BK1747" i="4"/>
  <c r="BK168" i="5"/>
  <c r="BK96" i="6"/>
  <c r="J111" i="6"/>
  <c r="J96" i="7"/>
  <c r="J129" i="8"/>
  <c r="BK124" i="8"/>
  <c r="J560" i="2"/>
  <c r="BK1080" i="2"/>
  <c r="BK601" i="2"/>
  <c r="BK1614" i="2"/>
  <c r="J1605" i="2"/>
  <c r="BK1337" i="2"/>
  <c r="J327" i="2"/>
  <c r="J974" i="2"/>
  <c r="BK145" i="2"/>
  <c r="BK94" i="3"/>
  <c r="J161" i="3"/>
  <c r="J1333" i="3"/>
  <c r="J1818" i="3"/>
  <c r="BK1507" i="3"/>
  <c r="J514" i="4"/>
  <c r="J559" i="4"/>
  <c r="BK3932" i="4"/>
  <c r="BK2071" i="4"/>
  <c r="BK4543" i="4"/>
  <c r="BK2099" i="4"/>
  <c r="J4543" i="4"/>
  <c r="BK3153" i="4"/>
  <c r="J2325" i="4"/>
  <c r="J4457" i="4"/>
  <c r="BK3828" i="4"/>
  <c r="J3387" i="4"/>
  <c r="J2886" i="4"/>
  <c r="BK3900" i="4"/>
  <c r="BK3668" i="4"/>
  <c r="BK2672" i="4"/>
  <c r="BK1987" i="4"/>
  <c r="J1995" i="4"/>
  <c r="J3930" i="4"/>
  <c r="BK1241" i="4"/>
  <c r="BK735" i="4"/>
  <c r="J133" i="5"/>
  <c r="J152" i="5"/>
  <c r="J108" i="6"/>
  <c r="J106" i="8"/>
  <c r="BK96" i="10"/>
  <c r="J104" i="11"/>
  <c r="BK89" i="11"/>
  <c r="BK3038" i="4"/>
  <c r="J4186" i="4"/>
  <c r="BK3706" i="4"/>
  <c r="BK3648" i="4"/>
  <c r="BK2076" i="4"/>
  <c r="BK135" i="5"/>
  <c r="BK86" i="5"/>
  <c r="J154" i="5"/>
  <c r="BK158" i="5"/>
  <c r="J145" i="6"/>
  <c r="J122" i="6"/>
  <c r="BK102" i="6"/>
  <c r="J121" i="6"/>
  <c r="BK94" i="7"/>
  <c r="BK127" i="8"/>
  <c r="BK159" i="2"/>
  <c r="BK353" i="2"/>
  <c r="BK455" i="2"/>
  <c r="BK1227" i="2"/>
  <c r="J1651" i="2"/>
  <c r="J1430" i="2"/>
  <c r="J205" i="2"/>
  <c r="J640" i="2"/>
  <c r="BK1242" i="2"/>
  <c r="AS54" i="1"/>
  <c r="BK591" i="3"/>
  <c r="J115" i="3"/>
  <c r="J498" i="4"/>
  <c r="BK263" i="4"/>
  <c r="J659" i="4"/>
  <c r="J2680" i="4"/>
  <c r="BK3848" i="4"/>
  <c r="J2442" i="4"/>
  <c r="J2404" i="4"/>
  <c r="J3806" i="4"/>
  <c r="J3602" i="4"/>
  <c r="BK2920" i="4"/>
  <c r="J1564" i="4"/>
  <c r="BK3697" i="4"/>
  <c r="BK3618" i="4"/>
  <c r="BK2680" i="4"/>
  <c r="J364" i="4"/>
  <c r="BK4200" i="4"/>
  <c r="J3605" i="4"/>
  <c r="J2835" i="4"/>
  <c r="J2117" i="4"/>
  <c r="BK678" i="4"/>
  <c r="J4282" i="4"/>
  <c r="BK4186" i="4"/>
  <c r="BK3930" i="4"/>
  <c r="J3811" i="4"/>
  <c r="J3642" i="4"/>
  <c r="BK3574" i="4"/>
  <c r="BK2117" i="4"/>
  <c r="J1590" i="4"/>
  <c r="J3833" i="4"/>
  <c r="BK2941" i="4"/>
  <c r="J2130" i="4"/>
  <c r="BK103" i="5"/>
  <c r="J111" i="5"/>
  <c r="J114" i="5"/>
  <c r="BK169" i="5"/>
  <c r="J161" i="5"/>
  <c r="J90" i="6"/>
  <c r="BK110" i="6"/>
  <c r="J94" i="6"/>
  <c r="J96" i="6"/>
  <c r="BK103" i="7"/>
  <c r="BK84" i="9"/>
  <c r="J94" i="10"/>
  <c r="BK3820" i="4"/>
  <c r="J1991" i="4"/>
  <c r="J3877" i="4"/>
  <c r="J2949" i="4"/>
  <c r="BK2349" i="4"/>
  <c r="J803" i="4"/>
  <c r="BK156" i="5"/>
  <c r="J173" i="5"/>
  <c r="J100" i="6"/>
  <c r="BK148" i="6"/>
  <c r="BK90" i="6"/>
  <c r="J1466" i="3"/>
  <c r="BK1225" i="3"/>
  <c r="J357" i="4"/>
  <c r="BK257" i="4"/>
  <c r="BK789" i="4"/>
  <c r="BK213" i="4"/>
  <c r="J2263" i="4"/>
  <c r="BK3716" i="4"/>
  <c r="BK4546" i="4"/>
  <c r="BK1999" i="4"/>
  <c r="J4266" i="4"/>
  <c r="J3634" i="4"/>
  <c r="J2912" i="4"/>
  <c r="BK1318" i="4"/>
  <c r="J3826" i="4"/>
  <c r="J3600" i="4"/>
  <c r="BK3116" i="4"/>
  <c r="J1680" i="4"/>
  <c r="J4231" i="4"/>
  <c r="J3681" i="4"/>
  <c r="J3320" i="4"/>
  <c r="BK2432" i="4"/>
  <c r="BK1313" i="4"/>
  <c r="BK4248" i="4"/>
  <c r="BK3683" i="4"/>
  <c r="J1975" i="4"/>
  <c r="J158" i="5"/>
  <c r="J129" i="6"/>
  <c r="BK86" i="10"/>
  <c r="J3016" i="4"/>
  <c r="BK1979" i="4"/>
  <c r="J3622" i="4"/>
  <c r="BK165" i="5"/>
  <c r="BK172" i="5"/>
  <c r="J86" i="5"/>
  <c r="J138" i="6"/>
  <c r="J111" i="8"/>
  <c r="J87" i="8"/>
  <c r="J4280" i="4"/>
  <c r="BK2951" i="4"/>
  <c r="BK147" i="6"/>
  <c r="J91" i="11"/>
  <c r="J105" i="2"/>
  <c r="J138" i="2"/>
  <c r="J823" i="2"/>
  <c r="J463" i="2"/>
  <c r="J718" i="2"/>
  <c r="BK512" i="3"/>
  <c r="BK1457" i="3"/>
  <c r="BK675" i="3"/>
  <c r="BK298" i="4"/>
  <c r="BK423" i="4"/>
  <c r="J2011" i="4"/>
  <c r="J2427" i="4"/>
  <c r="J3658" i="4"/>
  <c r="BK2011" i="4"/>
  <c r="J3677" i="4"/>
  <c r="BK2447" i="4"/>
  <c r="J4228" i="4"/>
  <c r="BK3203" i="4"/>
  <c r="J3706" i="4"/>
  <c r="J2999" i="4"/>
  <c r="BK3757" i="4"/>
  <c r="J693" i="4"/>
  <c r="J167" i="5"/>
  <c r="J101" i="5"/>
  <c r="BK146" i="6"/>
  <c r="J87" i="7"/>
  <c r="BK107" i="8"/>
  <c r="BK113" i="11"/>
  <c r="J1203" i="2"/>
  <c r="BK1208" i="2"/>
  <c r="BK1524" i="2"/>
  <c r="BK178" i="2"/>
  <c r="BK1246" i="2"/>
  <c r="J581" i="3"/>
  <c r="BK562" i="3"/>
  <c r="BK1571" i="3"/>
  <c r="BK364" i="4"/>
  <c r="BK174" i="4"/>
  <c r="BK3433" i="4"/>
  <c r="J2896" i="4"/>
  <c r="J374" i="4"/>
  <c r="J2961" i="4"/>
  <c r="J4119" i="4"/>
  <c r="J3309" i="4"/>
  <c r="BK1645" i="4"/>
  <c r="J3673" i="4"/>
  <c r="J1582" i="4"/>
  <c r="BK2198" i="4"/>
  <c r="J684" i="4"/>
  <c r="J101" i="7"/>
  <c r="BK2663" i="4"/>
  <c r="J109" i="6"/>
  <c r="J120" i="8"/>
  <c r="BK114" i="11"/>
  <c r="BK1249" i="2"/>
  <c r="J1623" i="2"/>
  <c r="J732" i="2"/>
  <c r="J364" i="2"/>
  <c r="J512" i="2"/>
  <c r="BK192" i="3"/>
  <c r="J641" i="3"/>
  <c r="BK347" i="4"/>
  <c r="J2496" i="4"/>
  <c r="BK3632" i="4"/>
  <c r="BK3830" i="4"/>
  <c r="BK2976" i="4"/>
  <c r="J242" i="4"/>
  <c r="BK2810" i="4"/>
  <c r="J3802" i="4"/>
  <c r="BK2496" i="4"/>
  <c r="J3247" i="4"/>
  <c r="BK2007" i="4"/>
  <c r="BK3401" i="4"/>
  <c r="J112" i="5"/>
  <c r="BK173" i="5"/>
  <c r="J121" i="5"/>
  <c r="J95" i="8"/>
  <c r="J118" i="8"/>
  <c r="J84" i="10"/>
  <c r="J168" i="5"/>
  <c r="BK104" i="6"/>
  <c r="BK105" i="8"/>
  <c r="J89" i="6"/>
  <c r="BK107" i="6"/>
  <c r="BK110" i="8"/>
  <c r="BK85" i="9"/>
  <c r="BK169" i="2"/>
  <c r="J1654" i="2"/>
  <c r="BK189" i="2"/>
  <c r="BK1293" i="2"/>
  <c r="J1592" i="2"/>
  <c r="BK1391" i="2"/>
  <c r="J316" i="2"/>
  <c r="BK606" i="2"/>
  <c r="J622" i="3"/>
  <c r="J1433" i="3"/>
  <c r="J1396" i="3"/>
  <c r="BK255" i="3"/>
  <c r="J1762" i="3"/>
  <c r="J116" i="4"/>
  <c r="BK374" i="4"/>
  <c r="BK505" i="4"/>
  <c r="J460" i="4"/>
  <c r="BK3802" i="4"/>
  <c r="BK1966" i="4"/>
  <c r="BK684" i="4"/>
  <c r="BK4005" i="4"/>
  <c r="J3612" i="4"/>
  <c r="BK2969" i="4"/>
  <c r="BK1770" i="4"/>
  <c r="BK4228" i="4"/>
  <c r="J3287" i="4"/>
  <c r="J3174" i="4"/>
  <c r="BK2437" i="4"/>
  <c r="J881" i="4"/>
  <c r="J3828" i="4"/>
  <c r="J3554" i="4"/>
  <c r="J1872" i="4"/>
  <c r="J3744" i="4"/>
  <c r="BK3406" i="4"/>
  <c r="BK2171" i="4"/>
  <c r="J143" i="5"/>
  <c r="BK100" i="6"/>
  <c r="BK132" i="6"/>
  <c r="J85" i="7"/>
  <c r="BK129" i="8"/>
  <c r="BK93" i="8"/>
  <c r="J104" i="8"/>
  <c r="J1647" i="2"/>
  <c r="J1426" i="2"/>
  <c r="BK120" i="2"/>
  <c r="BK612" i="2"/>
  <c r="BK105" i="2"/>
  <c r="BK499" i="2"/>
  <c r="J1538" i="2"/>
  <c r="BK205" i="2"/>
  <c r="BK420" i="2"/>
  <c r="J167" i="2"/>
  <c r="BK414" i="2"/>
  <c r="J612" i="3"/>
  <c r="J1410" i="3"/>
  <c r="BK1268" i="3"/>
  <c r="J1448" i="3"/>
  <c r="BK553" i="3"/>
  <c r="BK129" i="4"/>
  <c r="BK490" i="4"/>
  <c r="BK617" i="4"/>
  <c r="J798" i="4"/>
  <c r="BK3677" i="4"/>
  <c r="BK3596" i="4"/>
  <c r="J1569" i="4"/>
  <c r="BK4160" i="4"/>
  <c r="BK3664" i="4"/>
  <c r="BK3005" i="4"/>
  <c r="J4200" i="4"/>
  <c r="BK3636" i="4"/>
  <c r="J2290" i="4"/>
  <c r="BK1011" i="4"/>
  <c r="J4173" i="4"/>
  <c r="BK3622" i="4"/>
  <c r="BK4502" i="4"/>
  <c r="BK3644" i="4"/>
  <c r="J2980" i="4"/>
  <c r="BK2263" i="4"/>
  <c r="J819" i="4"/>
  <c r="BK111" i="5"/>
  <c r="BK121" i="5"/>
  <c r="BK130" i="8"/>
  <c r="BK112" i="8"/>
  <c r="J102" i="8"/>
  <c r="J92" i="10"/>
  <c r="J88" i="10"/>
  <c r="J2415" i="4"/>
  <c r="J2071" i="4"/>
  <c r="J4433" i="4"/>
  <c r="J2432" i="4"/>
  <c r="J808" i="4"/>
  <c r="J182" i="5"/>
  <c r="BK145" i="5"/>
  <c r="BK114" i="5"/>
  <c r="J125" i="5"/>
  <c r="BK125" i="5"/>
  <c r="J97" i="6"/>
  <c r="J118" i="6"/>
  <c r="J95" i="6"/>
  <c r="J108" i="7"/>
  <c r="J91" i="7"/>
  <c r="BK92" i="8"/>
  <c r="BK1327" i="2"/>
  <c r="J677" i="2"/>
  <c r="BK1400" i="2"/>
  <c r="BK677" i="2"/>
  <c r="J1486" i="2"/>
  <c r="J618" i="2"/>
  <c r="BK484" i="2"/>
  <c r="J1217" i="2"/>
  <c r="J420" i="2"/>
  <c r="J210" i="3"/>
  <c r="J1268" i="3"/>
  <c r="BK581" i="3"/>
  <c r="J1317" i="3"/>
  <c r="BK342" i="4"/>
  <c r="BK756" i="4"/>
  <c r="BK144" i="4"/>
  <c r="J2007" i="4"/>
  <c r="BK3330" i="4"/>
  <c r="BK3516" i="4"/>
  <c r="J4390" i="4"/>
  <c r="BK3679" i="4"/>
  <c r="J3235" i="4"/>
  <c r="J2183" i="4"/>
  <c r="BK974" i="4"/>
  <c r="BK3827" i="4"/>
  <c r="BK2972" i="4"/>
  <c r="BK2374" i="4"/>
  <c r="J1054" i="4"/>
  <c r="BK3981" i="4"/>
  <c r="J3646" i="4"/>
  <c r="BK2961" i="4"/>
  <c r="J2437" i="4"/>
  <c r="BK218" i="4"/>
  <c r="J4361" i="4"/>
  <c r="BK4134" i="4"/>
  <c r="BK3958" i="4"/>
  <c r="J3822" i="4"/>
  <c r="BK3675" i="4"/>
  <c r="BK3010" i="4"/>
  <c r="J2194" i="4"/>
  <c r="J1966" i="4"/>
  <c r="BK4266" i="4"/>
  <c r="BK3673" i="4"/>
  <c r="J2685" i="4"/>
  <c r="BK798" i="4"/>
  <c r="BK147" i="5"/>
  <c r="J117" i="5"/>
  <c r="J129" i="5"/>
  <c r="J171" i="5"/>
  <c r="BK112" i="5"/>
  <c r="J98" i="5"/>
  <c r="BK122" i="6"/>
  <c r="BK145" i="6"/>
  <c r="BK95" i="6"/>
  <c r="J124" i="6"/>
  <c r="BK91" i="7"/>
  <c r="J83" i="7"/>
  <c r="BK92" i="10"/>
  <c r="J106" i="11"/>
  <c r="BK3328" i="4"/>
  <c r="J2349" i="4"/>
  <c r="BK4285" i="4"/>
  <c r="BK3387" i="4"/>
  <c r="J112" i="8"/>
  <c r="J97" i="10"/>
  <c r="BK316" i="2"/>
  <c r="BK138" i="2"/>
  <c r="BK1217" i="2"/>
  <c r="BK596" i="2"/>
  <c r="BK327" i="2"/>
  <c r="BK1651" i="2"/>
  <c r="BK1272" i="2"/>
  <c r="J1242" i="2"/>
  <c r="BK849" i="2"/>
  <c r="BK661" i="2"/>
  <c r="BK508" i="2"/>
  <c r="J358" i="2"/>
  <c r="BK1592" i="2"/>
  <c r="J1448" i="2"/>
  <c r="J1385" i="2"/>
  <c r="J180" i="2"/>
  <c r="BK132" i="2"/>
  <c r="BK1184" i="2"/>
  <c r="BK536" i="2"/>
  <c r="BK197" i="2"/>
  <c r="BK1654" i="2"/>
  <c r="BK1166" i="2"/>
  <c r="J585" i="2"/>
  <c r="BK1626" i="2"/>
  <c r="J1549" i="2"/>
  <c r="J1524" i="2"/>
  <c r="BK1448" i="2"/>
  <c r="J1409" i="2"/>
  <c r="J1353" i="2"/>
  <c r="J1199" i="2"/>
  <c r="J612" i="2"/>
  <c r="BK271" i="2"/>
  <c r="BK369" i="2"/>
  <c r="BK1547" i="2"/>
  <c r="J722" i="2"/>
  <c r="BK512" i="2"/>
  <c r="BK375" i="2"/>
  <c r="J1445" i="2"/>
  <c r="J1293" i="2"/>
  <c r="BK823" i="2"/>
  <c r="J269" i="2"/>
  <c r="J260" i="2"/>
  <c r="J126" i="2"/>
  <c r="J596" i="2"/>
  <c r="BK263" i="2"/>
  <c r="J400" i="2"/>
  <c r="J155" i="3"/>
  <c r="BK602" i="3"/>
  <c r="J200" i="3"/>
  <c r="BK629" i="3"/>
  <c r="BK221" i="3"/>
  <c r="J1424" i="3"/>
  <c r="BK542" i="3"/>
  <c r="BK168" i="3"/>
  <c r="J1526" i="3"/>
  <c r="BK1221" i="3"/>
  <c r="J649" i="3"/>
  <c r="BK1424" i="3"/>
  <c r="J1940" i="3"/>
  <c r="BK1466" i="3"/>
  <c r="J1284" i="3"/>
  <c r="J229" i="3"/>
  <c r="BK1526" i="3"/>
  <c r="BK1284" i="3"/>
  <c r="J602" i="3"/>
  <c r="BK155" i="3"/>
  <c r="BK200" i="3"/>
  <c r="BK559" i="4"/>
  <c r="BK121" i="4"/>
  <c r="J438" i="4"/>
  <c r="BK485" i="4"/>
  <c r="J423" i="4"/>
  <c r="J144" i="4"/>
  <c r="J639" i="4"/>
  <c r="BK357" i="4"/>
  <c r="J3827" i="4"/>
  <c r="J3203" i="4"/>
  <c r="BK1975" i="4"/>
  <c r="BK1680" i="4"/>
  <c r="J3186" i="4"/>
  <c r="J2794" i="4"/>
  <c r="BK4055" i="4"/>
  <c r="J2421" i="4"/>
  <c r="J2171" i="4"/>
  <c r="J678" i="4"/>
  <c r="BK110" i="4"/>
  <c r="BK3925" i="4"/>
  <c r="BK3736" i="4"/>
  <c r="BK3662" i="4"/>
  <c r="J3406" i="4"/>
  <c r="BK3021" i="4"/>
  <c r="J2654" i="4"/>
  <c r="J2285" i="4"/>
  <c r="BK1758" i="4"/>
  <c r="BK4513" i="4"/>
  <c r="BK4068" i="4"/>
  <c r="BK3687" i="4"/>
  <c r="J3630" i="4"/>
  <c r="BK3588" i="4"/>
  <c r="BK3265" i="4"/>
  <c r="J2789" i="4"/>
  <c r="J2369" i="4"/>
  <c r="J1983" i="4"/>
  <c r="BK1365" i="4"/>
  <c r="J4546" i="4"/>
  <c r="BK4157" i="4"/>
  <c r="BK3833" i="4"/>
  <c r="BK3711" i="4"/>
  <c r="BK3626" i="4"/>
  <c r="J3558" i="4"/>
  <c r="J2951" i="4"/>
  <c r="J2780" i="4"/>
  <c r="BK2290" i="4"/>
  <c r="BK1590" i="4"/>
  <c r="J1269" i="4"/>
  <c r="J4481" i="4"/>
  <c r="BK4173" i="4"/>
  <c r="BK3873" i="4"/>
  <c r="J3662" i="4"/>
  <c r="J2805" i="4"/>
  <c r="BK2178" i="4"/>
  <c r="J3664" i="4"/>
  <c r="BK2789" i="4"/>
  <c r="J756" i="4"/>
  <c r="BK116" i="6"/>
  <c r="J114" i="6"/>
  <c r="BK108" i="7"/>
  <c r="BK117" i="8"/>
  <c r="J105" i="8"/>
  <c r="J114" i="11"/>
  <c r="BK3681" i="4"/>
  <c r="BK3564" i="4"/>
  <c r="J2967" i="4"/>
  <c r="BK2427" i="4"/>
  <c r="BK1872" i="4"/>
  <c r="J4157" i="4"/>
  <c r="BK3412" i="4"/>
  <c r="J2385" i="4"/>
  <c r="BK1650" i="4"/>
  <c r="BK123" i="5"/>
  <c r="BK141" i="5"/>
  <c r="J174" i="5"/>
  <c r="BK163" i="5"/>
  <c r="BK143" i="6"/>
  <c r="J143" i="6"/>
  <c r="J112" i="6"/>
  <c r="J91" i="6"/>
  <c r="BK85" i="6"/>
  <c r="BK93" i="7"/>
  <c r="J117" i="8"/>
  <c r="J99" i="8"/>
  <c r="J94" i="11"/>
  <c r="J89" i="11"/>
  <c r="BK1063" i="4"/>
  <c r="J3981" i="4"/>
  <c r="BK3326" i="4"/>
  <c r="J2778" i="4"/>
  <c r="BK1742" i="4"/>
  <c r="J103" i="6"/>
  <c r="J107" i="8"/>
  <c r="J101" i="11"/>
  <c r="BK89" i="6"/>
  <c r="BK174" i="2"/>
  <c r="J1626" i="2"/>
  <c r="J516" i="2"/>
  <c r="J1477" i="2"/>
  <c r="BK1608" i="2"/>
  <c r="J1657" i="2"/>
  <c r="BK1477" i="2"/>
  <c r="BK1420" i="2"/>
  <c r="BK230" i="2"/>
  <c r="BK718" i="2"/>
  <c r="J344" i="2"/>
  <c r="J182" i="2"/>
  <c r="J176" i="3"/>
  <c r="BK1209" i="3"/>
  <c r="BK1242" i="3"/>
  <c r="J1301" i="3"/>
  <c r="J591" i="3"/>
  <c r="BK1317" i="3"/>
  <c r="BK572" i="3"/>
  <c r="BK237" i="4"/>
  <c r="BK498" i="4"/>
  <c r="BK324" i="4"/>
  <c r="J209" i="4"/>
  <c r="BK2732" i="4"/>
  <c r="BK3824" i="4"/>
  <c r="BK3094" i="4"/>
  <c r="BK3600" i="4"/>
  <c r="J490" i="4"/>
  <c r="BK3861" i="4"/>
  <c r="J3371" i="4"/>
  <c r="BK2385" i="4"/>
  <c r="J1241" i="4"/>
  <c r="J3818" i="4"/>
  <c r="J3592" i="4"/>
  <c r="BK2912" i="4"/>
  <c r="J1770" i="4"/>
  <c r="BK4525" i="4"/>
  <c r="J3774" i="4"/>
  <c r="BK3519" i="4"/>
  <c r="BK2408" i="4"/>
  <c r="J1063" i="4"/>
  <c r="J3670" i="4"/>
  <c r="J3259" i="4"/>
  <c r="J2447" i="4"/>
  <c r="J1600" i="4"/>
  <c r="BK4423" i="4"/>
  <c r="J3375" i="4"/>
  <c r="BK2369" i="4"/>
  <c r="J90" i="5"/>
  <c r="J157" i="5"/>
  <c r="BK182" i="5"/>
  <c r="J172" i="5"/>
  <c r="BK154" i="5"/>
  <c r="BK142" i="6"/>
  <c r="J106" i="6"/>
  <c r="J125" i="6"/>
  <c r="BK134" i="6"/>
  <c r="BK100" i="7"/>
  <c r="BK106" i="7"/>
  <c r="J113" i="8"/>
  <c r="J95" i="10"/>
  <c r="J100" i="11"/>
  <c r="J169" i="2"/>
  <c r="J1614" i="2"/>
  <c r="J606" i="2"/>
  <c r="BK1538" i="2"/>
  <c r="BK167" i="2"/>
  <c r="BK406" i="2"/>
  <c r="J849" i="2"/>
  <c r="J1594" i="2"/>
  <c r="BK1440" i="2"/>
  <c r="BK320" i="2"/>
  <c r="BK700" i="2"/>
  <c r="J1380" i="2"/>
  <c r="BK165" i="2"/>
  <c r="J178" i="2"/>
  <c r="BK537" i="3"/>
  <c r="BK1417" i="3"/>
  <c r="BK1211" i="3"/>
  <c r="BK796" i="3"/>
  <c r="BK184" i="3"/>
  <c r="J629" i="3"/>
  <c r="J376" i="3"/>
  <c r="J466" i="4"/>
  <c r="BK510" i="4"/>
  <c r="J777" i="4"/>
  <c r="BK5154" i="4"/>
  <c r="BK2183" i="4"/>
  <c r="BK3854" i="4"/>
  <c r="BK4825" i="4"/>
  <c r="J1576" i="4"/>
  <c r="J4215" i="4"/>
  <c r="J3618" i="4"/>
  <c r="BK3055" i="4"/>
  <c r="J2198" i="4"/>
  <c r="J578" i="4"/>
  <c r="BK3693" i="4"/>
  <c r="BK3558" i="4"/>
  <c r="J2956" i="4"/>
  <c r="BK4254" i="4"/>
  <c r="J3893" i="4"/>
  <c r="J3574" i="4"/>
  <c r="BK2778" i="4"/>
  <c r="BK2085" i="4"/>
  <c r="BK3462" i="4"/>
  <c r="J2675" i="4"/>
  <c r="J1070" i="4"/>
  <c r="BK3137" i="4"/>
  <c r="BK2052" i="4"/>
  <c r="J135" i="5"/>
  <c r="J127" i="5"/>
  <c r="BK88" i="8"/>
  <c r="BK97" i="8"/>
  <c r="J3691" i="4"/>
  <c r="J140" i="6"/>
  <c r="J144" i="6"/>
  <c r="BK136" i="6"/>
  <c r="J89" i="7"/>
  <c r="BK99" i="8"/>
  <c r="J86" i="9"/>
  <c r="J203" i="2"/>
  <c r="J145" i="2"/>
  <c r="J700" i="2"/>
  <c r="J1278" i="2"/>
  <c r="J115" i="2"/>
  <c r="BK574" i="2"/>
  <c r="BK344" i="2"/>
  <c r="J727" i="2"/>
  <c r="J1440" i="2"/>
  <c r="BK228" i="2"/>
  <c r="J189" i="2"/>
  <c r="J100" i="3"/>
  <c r="BK1353" i="3"/>
  <c r="J1471" i="3"/>
  <c r="BK1433" i="3"/>
  <c r="J1441" i="3"/>
  <c r="J1368" i="3"/>
  <c r="J617" i="3"/>
  <c r="BK520" i="4"/>
  <c r="BK623" i="4"/>
  <c r="BK803" i="4"/>
  <c r="BK3427" i="4"/>
  <c r="J3870" i="4"/>
  <c r="BK4586" i="4"/>
  <c r="BK2149" i="4"/>
  <c r="BK4213" i="4"/>
  <c r="BK3700" i="4"/>
  <c r="J3094" i="4"/>
  <c r="J1882" i="4"/>
  <c r="J3925" i="4"/>
  <c r="BK3652" i="4"/>
  <c r="J3271" i="4"/>
  <c r="BK2442" i="4"/>
  <c r="J1650" i="4"/>
  <c r="J4248" i="4"/>
  <c r="J3867" i="4"/>
  <c r="BK3691" i="4"/>
  <c r="J3005" i="4"/>
  <c r="BK2325" i="4"/>
  <c r="J974" i="4"/>
  <c r="J2920" i="4"/>
  <c r="BK2332" i="4"/>
  <c r="J1894" i="4"/>
  <c r="J3873" i="4"/>
  <c r="J3116" i="4"/>
  <c r="BK1576" i="4"/>
  <c r="BK777" i="4"/>
  <c r="BK177" i="5"/>
  <c r="BK99" i="5"/>
  <c r="BK157" i="5"/>
  <c r="J148" i="5"/>
  <c r="BK105" i="5"/>
  <c r="J116" i="6"/>
  <c r="J117" i="6"/>
  <c r="BK89" i="8"/>
  <c r="BK87" i="8"/>
  <c r="BK109" i="8"/>
  <c r="J85" i="9"/>
  <c r="BK111" i="11"/>
  <c r="BK109" i="11"/>
  <c r="BK96" i="5"/>
  <c r="BK149" i="6"/>
  <c r="BK106" i="6"/>
  <c r="J93" i="7"/>
  <c r="BK115" i="8"/>
  <c r="BK95" i="8"/>
  <c r="BK135" i="6"/>
  <c r="J110" i="6"/>
  <c r="J376" i="2"/>
  <c r="J1264" i="2"/>
  <c r="J1327" i="2"/>
  <c r="J341" i="2"/>
  <c r="J796" i="3"/>
  <c r="J192" i="3"/>
  <c r="J1353" i="3"/>
  <c r="J537" i="3"/>
  <c r="J714" i="4"/>
  <c r="J3675" i="4"/>
  <c r="J2275" i="4"/>
  <c r="BK3654" i="4"/>
  <c r="J2085" i="4"/>
  <c r="BK2859" i="4"/>
  <c r="J4005" i="4"/>
  <c r="BK2421" i="4"/>
  <c r="BK3174" i="4"/>
  <c r="J145" i="5"/>
  <c r="J93" i="8"/>
  <c r="BK98" i="10"/>
  <c r="BK213" i="2"/>
  <c r="J707" i="2"/>
  <c r="BK692" i="2"/>
  <c r="BK376" i="3"/>
  <c r="J1786" i="3"/>
  <c r="J444" i="4"/>
  <c r="BK417" i="4"/>
  <c r="BK2888" i="4"/>
  <c r="J3620" i="4"/>
  <c r="BK881" i="4"/>
  <c r="BK3247" i="4"/>
  <c r="J4502" i="4"/>
  <c r="BK3309" i="4"/>
  <c r="J1579" i="4"/>
  <c r="J2003" i="4"/>
  <c r="J179" i="5"/>
  <c r="J127" i="8"/>
  <c r="BK86" i="9"/>
  <c r="J1573" i="4"/>
  <c r="J1313" i="4"/>
  <c r="BK179" i="5"/>
  <c r="BK161" i="5"/>
  <c r="BK121" i="6"/>
  <c r="J142" i="6"/>
  <c r="BK106" i="11"/>
  <c r="J1238" i="2"/>
  <c r="BK970" i="2"/>
  <c r="BK1235" i="2"/>
  <c r="J320" i="2"/>
  <c r="BK358" i="2"/>
  <c r="BK150" i="3"/>
  <c r="J231" i="4"/>
  <c r="J520" i="4"/>
  <c r="BK3685" i="4"/>
  <c r="BK2915" i="4"/>
  <c r="BK2090" i="4"/>
  <c r="J4055" i="4"/>
  <c r="J3326" i="4"/>
  <c r="BK1730" i="4"/>
  <c r="J3683" i="4"/>
  <c r="J1877" i="4"/>
  <c r="BK165" i="4"/>
  <c r="BK3689" i="4"/>
  <c r="J3214" i="4"/>
  <c r="BK649" i="4"/>
  <c r="BK3298" i="4"/>
  <c r="BK1077" i="4"/>
  <c r="BK107" i="5"/>
  <c r="J96" i="5"/>
  <c r="BK130" i="6"/>
  <c r="J135" i="6"/>
  <c r="BK83" i="7"/>
  <c r="J96" i="10"/>
  <c r="J3648" i="4"/>
  <c r="BK167" i="5"/>
  <c r="J178" i="5"/>
  <c r="BK129" i="6"/>
  <c r="J87" i="6"/>
  <c r="J213" i="2"/>
  <c r="BK612" i="3"/>
  <c r="BK1276" i="3"/>
  <c r="BK1460" i="3"/>
  <c r="BK1218" i="3"/>
  <c r="J1947" i="3"/>
  <c r="BK1396" i="3"/>
  <c r="J572" i="3"/>
  <c r="J505" i="4"/>
  <c r="BK116" i="4"/>
  <c r="J263" i="4"/>
  <c r="BK2675" i="4"/>
  <c r="BK3867" i="4"/>
  <c r="BK3585" i="4"/>
  <c r="J417" i="4"/>
  <c r="BK3822" i="4"/>
  <c r="BK3121" i="4"/>
  <c r="BK2130" i="4"/>
  <c r="J478" i="4"/>
  <c r="BK3774" i="4"/>
  <c r="J3462" i="4"/>
  <c r="J2076" i="4"/>
  <c r="BK478" i="4"/>
  <c r="J4032" i="4"/>
  <c r="J3660" i="4"/>
  <c r="BK2993" i="4"/>
  <c r="J2126" i="4"/>
  <c r="BK4625" i="4"/>
  <c r="BK4108" i="4"/>
  <c r="BK3077" i="4"/>
  <c r="BK3159" i="4"/>
  <c r="J132" i="6"/>
  <c r="J115" i="8"/>
  <c r="BK3826" i="4"/>
  <c r="BK3235" i="4"/>
  <c r="BK1410" i="4"/>
  <c r="BK3016" i="4"/>
  <c r="BK714" i="4"/>
  <c r="J107" i="5"/>
  <c r="J131" i="5"/>
  <c r="J101" i="6"/>
  <c r="J107" i="7"/>
  <c r="J122" i="8"/>
  <c r="J96" i="11"/>
  <c r="BK3670" i="4"/>
  <c r="BK2280" i="4"/>
  <c r="J160" i="5"/>
  <c r="J98" i="11"/>
  <c r="J111" i="11"/>
  <c r="J755" i="2"/>
  <c r="J230" i="2"/>
  <c r="J1547" i="2"/>
  <c r="BK99" i="2"/>
  <c r="BK98" i="2" s="1"/>
  <c r="J98" i="2" s="1"/>
  <c r="J61" i="2" s="1"/>
  <c r="BK516" i="2"/>
  <c r="BK548" i="3"/>
  <c r="J1641" i="3"/>
  <c r="J540" i="4"/>
  <c r="BK687" i="4"/>
  <c r="J5161" i="4"/>
  <c r="BK1573" i="4"/>
  <c r="BK3614" i="4"/>
  <c r="J1643" i="4"/>
  <c r="BK3345" i="4"/>
  <c r="BK2203" i="4"/>
  <c r="J3854" i="4"/>
  <c r="J2798" i="4"/>
  <c r="J3638" i="4"/>
  <c r="BK2121" i="4"/>
  <c r="BK3030" i="4"/>
  <c r="BK98" i="5"/>
  <c r="BK159" i="5"/>
  <c r="BK125" i="6"/>
  <c r="BK111" i="6"/>
  <c r="BK125" i="8"/>
  <c r="BK94" i="10"/>
  <c r="J970" i="2"/>
  <c r="BK1430" i="2"/>
  <c r="BK1647" i="2"/>
  <c r="BK1222" i="2"/>
  <c r="BK185" i="2"/>
  <c r="BK176" i="2"/>
  <c r="BK1301" i="3"/>
  <c r="BK1480" i="3"/>
  <c r="BK210" i="3"/>
  <c r="J649" i="4"/>
  <c r="J204" i="4"/>
  <c r="BK3271" i="4"/>
  <c r="J687" i="4"/>
  <c r="BK3276" i="4"/>
  <c r="J4285" i="4"/>
  <c r="J3644" i="4"/>
  <c r="BK2404" i="4"/>
  <c r="J4134" i="4"/>
  <c r="BK2980" i="4"/>
  <c r="J3624" i="4"/>
  <c r="BK4361" i="4"/>
  <c r="J1044" i="4"/>
  <c r="BK85" i="7"/>
  <c r="BK103" i="6"/>
  <c r="J104" i="7"/>
  <c r="BK106" i="8"/>
  <c r="J590" i="2"/>
  <c r="J1435" i="2"/>
  <c r="BK965" i="2"/>
  <c r="BK618" i="2"/>
  <c r="J562" i="3"/>
  <c r="BK139" i="3"/>
  <c r="BK1786" i="3"/>
  <c r="BK161" i="3"/>
  <c r="J632" i="4"/>
  <c r="BK930" i="4"/>
  <c r="J735" i="4"/>
  <c r="J3569" i="4"/>
  <c r="J2099" i="4"/>
  <c r="J3598" i="4"/>
  <c r="J1999" i="4"/>
  <c r="J3580" i="4"/>
  <c r="BK1323" i="4"/>
  <c r="BK1582" i="4"/>
  <c r="BK2805" i="4"/>
  <c r="BK540" i="4"/>
  <c r="BK137" i="5"/>
  <c r="BK150" i="5"/>
  <c r="BK109" i="6"/>
  <c r="BK113" i="8"/>
  <c r="J90" i="10"/>
  <c r="BK91" i="11"/>
  <c r="BK140" i="6"/>
  <c r="J89" i="8"/>
  <c r="J141" i="5"/>
  <c r="BK133" i="6"/>
  <c r="J88" i="8"/>
  <c r="BK126" i="2"/>
  <c r="BK1435" i="2"/>
  <c r="BK1539" i="2"/>
  <c r="J185" i="2"/>
  <c r="J675" i="3"/>
  <c r="BK1940" i="3"/>
  <c r="J121" i="4"/>
  <c r="J1410" i="4"/>
  <c r="J3906" i="4"/>
  <c r="BK4433" i="4"/>
  <c r="BK3108" i="4"/>
  <c r="J3516" i="4"/>
  <c r="BK1995" i="4"/>
  <c r="BK3620" i="4"/>
  <c r="BK2275" i="4"/>
  <c r="BK3602" i="4"/>
  <c r="BK171" i="5"/>
  <c r="J100" i="7"/>
  <c r="BK118" i="8"/>
  <c r="BK98" i="11"/>
  <c r="BK1332" i="2"/>
  <c r="BK341" i="2"/>
  <c r="J1420" i="2"/>
  <c r="BK115" i="3"/>
  <c r="BK1545" i="3"/>
  <c r="J139" i="3"/>
  <c r="BK608" i="4"/>
  <c r="J225" i="4"/>
  <c r="BK3906" i="4"/>
  <c r="J3412" i="4"/>
  <c r="J2052" i="4"/>
  <c r="BK3605" i="4"/>
  <c r="J1586" i="4"/>
  <c r="J3820" i="4"/>
  <c r="BK2949" i="4"/>
  <c r="BK2780" i="4"/>
  <c r="BK148" i="5"/>
  <c r="BK87" i="6"/>
  <c r="BK91" i="8"/>
  <c r="J98" i="10"/>
  <c r="J1821" i="4"/>
  <c r="BK3580" i="4"/>
  <c r="J672" i="4"/>
  <c r="BK178" i="5"/>
  <c r="BK1549" i="2"/>
  <c r="J1332" i="2"/>
  <c r="J406" i="2"/>
  <c r="BK1368" i="3"/>
  <c r="J1361" i="3"/>
  <c r="BK1441" i="3"/>
  <c r="J617" i="4"/>
  <c r="BK4032" i="4"/>
  <c r="BK438" i="4"/>
  <c r="BK2397" i="4"/>
  <c r="BK3650" i="4"/>
  <c r="BK2861" i="4"/>
  <c r="J3021" i="4"/>
  <c r="J352" i="4"/>
  <c r="J4423" i="4"/>
  <c r="J4132" i="4"/>
  <c r="BK3630" i="4"/>
  <c r="BK2690" i="4"/>
  <c r="BK3610" i="4"/>
  <c r="J1979" i="4"/>
  <c r="J181" i="5"/>
  <c r="J163" i="5"/>
  <c r="BK152" i="5"/>
  <c r="BK139" i="6"/>
  <c r="J146" i="6"/>
  <c r="BK100" i="11"/>
  <c r="J2776" i="4"/>
  <c r="BK3660" i="4"/>
  <c r="BK1579" i="4"/>
  <c r="BK129" i="5"/>
  <c r="BK101" i="7"/>
  <c r="J103" i="7"/>
  <c r="J106" i="7"/>
  <c r="J109" i="8"/>
  <c r="BK102" i="8"/>
  <c r="J97" i="8"/>
  <c r="J108" i="8"/>
  <c r="J84" i="9"/>
  <c r="BK90" i="10"/>
  <c r="BK101" i="11"/>
  <c r="J228" i="2"/>
  <c r="J271" i="2"/>
  <c r="BK1199" i="2"/>
  <c r="J165" i="2"/>
  <c r="J1642" i="2"/>
  <c r="J1259" i="2"/>
  <c r="J1208" i="2"/>
  <c r="J692" i="2"/>
  <c r="J574" i="2"/>
  <c r="J1515" i="2"/>
  <c r="BK1409" i="2"/>
  <c r="J1231" i="2"/>
  <c r="BK1203" i="2"/>
  <c r="J159" i="2"/>
  <c r="BK1619" i="2"/>
  <c r="J1603" i="2"/>
  <c r="J1080" i="2"/>
  <c r="BK796" i="2"/>
  <c r="BK245" i="2"/>
  <c r="J99" i="2"/>
  <c r="BK1630" i="2"/>
  <c r="J661" i="2"/>
  <c r="BK1642" i="2"/>
  <c r="J1608" i="2"/>
  <c r="J1539" i="2"/>
  <c r="BK1486" i="2"/>
  <c r="BK1426" i="2"/>
  <c r="BK1380" i="2"/>
  <c r="BK1264" i="2"/>
  <c r="BK722" i="2"/>
  <c r="J536" i="2"/>
  <c r="J263" i="2"/>
  <c r="BK203" i="2"/>
  <c r="J1184" i="2"/>
  <c r="BK707" i="2"/>
  <c r="BK285" i="2"/>
  <c r="J208" i="2"/>
  <c r="J1391" i="2"/>
  <c r="J1272" i="2"/>
  <c r="BK585" i="2"/>
  <c r="J395" i="2"/>
  <c r="J174" i="2"/>
  <c r="J796" i="2"/>
  <c r="J273" i="2"/>
  <c r="J484" i="2"/>
  <c r="BK182" i="2"/>
  <c r="BK635" i="3"/>
  <c r="BK516" i="3"/>
  <c r="J168" i="3"/>
  <c r="BK123" i="3"/>
  <c r="J1460" i="3"/>
  <c r="J107" i="3"/>
  <c r="J150" i="3"/>
  <c r="J1457" i="3"/>
  <c r="J1069" i="3"/>
  <c r="BK1818" i="3"/>
  <c r="BK1333" i="3"/>
  <c r="BK1770" i="3"/>
  <c r="BK1361" i="3"/>
  <c r="BK1609" i="3"/>
  <c r="BK107" i="3"/>
  <c r="J1485" i="3"/>
  <c r="BK1207" i="3"/>
  <c r="J553" i="3"/>
  <c r="J123" i="3"/>
  <c r="BK209" i="4"/>
  <c r="BK460" i="4"/>
  <c r="BK309" i="4"/>
  <c r="BK444" i="4"/>
  <c r="BK407" i="4"/>
  <c r="BK808" i="4"/>
  <c r="BK384" i="4"/>
  <c r="J160" i="4"/>
  <c r="J4625" i="4"/>
  <c r="J3055" i="4"/>
  <c r="BK1894" i="4"/>
  <c r="J4108" i="4"/>
  <c r="BK3351" i="4"/>
  <c r="BK5161" i="4"/>
  <c r="J3829" i="4"/>
  <c r="BK2242" i="4"/>
  <c r="BK693" i="4"/>
  <c r="J218" i="4"/>
  <c r="J4106" i="4"/>
  <c r="BK3666" i="4"/>
  <c r="BK3624" i="4"/>
  <c r="J3330" i="4"/>
  <c r="J2993" i="4"/>
  <c r="J2374" i="4"/>
  <c r="J2035" i="4"/>
  <c r="J1084" i="4"/>
  <c r="BK4280" i="4"/>
  <c r="BK3877" i="4"/>
  <c r="J3654" i="4"/>
  <c r="BK3612" i="4"/>
  <c r="J3328" i="4"/>
  <c r="BK3214" i="4"/>
  <c r="J2663" i="4"/>
  <c r="J2015" i="4"/>
  <c r="J1604" i="4"/>
  <c r="J886" i="4"/>
  <c r="BK4481" i="4"/>
  <c r="BK3806" i="4"/>
  <c r="J3650" i="4"/>
  <c r="J3585" i="4"/>
  <c r="J3276" i="4"/>
  <c r="BK2869" i="4"/>
  <c r="BK2776" i="4"/>
  <c r="BK1983" i="4"/>
  <c r="BK578" i="4"/>
  <c r="BK4390" i="4"/>
  <c r="BK3818" i="4"/>
  <c r="J3588" i="4"/>
  <c r="J2397" i="4"/>
  <c r="BK4119" i="4"/>
  <c r="J2242" i="4"/>
  <c r="BK1269" i="4"/>
  <c r="J107" i="6"/>
  <c r="BK96" i="7"/>
  <c r="BK108" i="8"/>
  <c r="J110" i="8"/>
  <c r="BK96" i="8"/>
  <c r="BK3695" i="4"/>
  <c r="BK3640" i="4"/>
  <c r="J2810" i="4"/>
  <c r="BK2126" i="4"/>
  <c r="J4619" i="4"/>
  <c r="J3861" i="4"/>
  <c r="J2888" i="4"/>
  <c r="J2090" i="4"/>
  <c r="J94" i="5"/>
  <c r="BK176" i="5"/>
  <c r="J123" i="5"/>
  <c r="BK143" i="5"/>
  <c r="J147" i="5"/>
  <c r="J136" i="6"/>
  <c r="J88" i="6"/>
  <c r="BK117" i="6"/>
  <c r="BK118" i="6"/>
  <c r="BK98" i="7"/>
  <c r="J94" i="8"/>
  <c r="J123" i="8"/>
  <c r="J34" i="9"/>
  <c r="J91" i="8"/>
  <c r="J125" i="8"/>
  <c r="J90" i="11"/>
  <c r="J325" i="2"/>
  <c r="J777" i="2"/>
  <c r="J1235" i="2"/>
  <c r="BK400" i="2"/>
  <c r="BK974" i="2"/>
  <c r="BK1254" i="2"/>
  <c r="BK1623" i="2"/>
  <c r="BK727" i="2"/>
  <c r="J1222" i="2"/>
  <c r="BK463" i="2"/>
  <c r="J1345" i="2"/>
  <c r="BK180" i="2"/>
  <c r="BK150" i="2"/>
  <c r="BK1448" i="3"/>
  <c r="J635" i="3"/>
  <c r="BK649" i="3"/>
  <c r="J1488" i="3"/>
  <c r="J1609" i="3"/>
  <c r="J623" i="4"/>
  <c r="J452" i="4"/>
  <c r="J189" i="4"/>
  <c r="BK819" i="4"/>
  <c r="J4525" i="4"/>
  <c r="J1730" i="4"/>
  <c r="J4068" i="4"/>
  <c r="BK2104" i="4"/>
  <c r="J213" i="4"/>
  <c r="J3711" i="4"/>
  <c r="J3097" i="4"/>
  <c r="BK2194" i="4"/>
  <c r="BK4420" i="4"/>
  <c r="BK3638" i="4"/>
  <c r="BK3259" i="4"/>
  <c r="J2833" i="4"/>
  <c r="BK1600" i="4"/>
  <c r="BK4087" i="4"/>
  <c r="BK3658" i="4"/>
  <c r="BK2986" i="4"/>
  <c r="J2203" i="4"/>
  <c r="J3830" i="4"/>
  <c r="BK3598" i="4"/>
  <c r="BK2857" i="4"/>
  <c r="J2316" i="4"/>
  <c r="BK670" i="4"/>
  <c r="J3652" i="4"/>
  <c r="BK2791" i="4"/>
  <c r="BK2035" i="4"/>
  <c r="J139" i="5"/>
  <c r="BK160" i="5"/>
  <c r="J159" i="5"/>
  <c r="J156" i="5"/>
  <c r="BK112" i="6"/>
  <c r="J130" i="6"/>
  <c r="BK101" i="6"/>
  <c r="J104" i="6"/>
  <c r="BK89" i="7"/>
  <c r="J124" i="8"/>
  <c r="J121" i="8"/>
  <c r="J100" i="8"/>
  <c r="J109" i="11"/>
  <c r="J245" i="2"/>
  <c r="BK208" i="2"/>
  <c r="J414" i="2"/>
  <c r="BK1345" i="2"/>
  <c r="J1613" i="2"/>
  <c r="J120" i="2"/>
  <c r="BK640" i="2"/>
  <c r="J1415" i="2"/>
  <c r="J713" i="2"/>
  <c r="J1337" i="2"/>
  <c r="J455" i="2"/>
  <c r="J285" i="2"/>
  <c r="J601" i="2"/>
  <c r="BK1069" i="3"/>
  <c r="BK176" i="3"/>
  <c r="BK1947" i="3"/>
  <c r="J1590" i="3"/>
  <c r="J1242" i="3"/>
  <c r="BK1471" i="3"/>
  <c r="J165" i="4"/>
  <c r="J324" i="4"/>
  <c r="BK659" i="4"/>
  <c r="BK287" i="4"/>
  <c r="J2785" i="4"/>
  <c r="BK672" i="4"/>
  <c r="BK3642" i="4"/>
  <c r="J2178" i="4"/>
  <c r="J4513" i="4"/>
  <c r="J3668" i="4"/>
  <c r="BK3498" i="4"/>
  <c r="BK2787" i="4"/>
  <c r="BK1604" i="4"/>
  <c r="BK3893" i="4"/>
  <c r="J3616" i="4"/>
  <c r="J3108" i="4"/>
  <c r="J2025" i="4"/>
  <c r="J1318" i="4"/>
  <c r="BK3811" i="4"/>
  <c r="J3077" i="4"/>
  <c r="J2332" i="4"/>
  <c r="J3693" i="4"/>
  <c r="BK2943" i="4"/>
  <c r="J1987" i="4"/>
  <c r="J3614" i="4"/>
  <c r="J2690" i="4"/>
  <c r="BK113" i="5"/>
  <c r="J105" i="5"/>
  <c r="J103" i="5"/>
  <c r="J98" i="8"/>
  <c r="J113" i="11"/>
  <c r="BK133" i="5"/>
  <c r="BK124" i="6"/>
  <c r="BK104" i="7"/>
  <c r="BK122" i="8"/>
  <c r="J130" i="8"/>
  <c r="J86" i="10"/>
  <c r="J375" i="2"/>
  <c r="BK1637" i="2"/>
  <c r="BK294" i="2"/>
  <c r="J353" i="2"/>
  <c r="BK364" i="2"/>
  <c r="BK1231" i="2"/>
  <c r="BK1613" i="2"/>
  <c r="J1619" i="2"/>
  <c r="BK1238" i="2"/>
  <c r="J132" i="2"/>
  <c r="BK622" i="3"/>
  <c r="J1571" i="3"/>
  <c r="BK1216" i="3"/>
  <c r="J1225" i="3"/>
  <c r="BK1641" i="3"/>
  <c r="J1209" i="3"/>
  <c r="J384" i="4"/>
  <c r="J298" i="4"/>
  <c r="BK4619" i="4"/>
  <c r="J1970" i="4"/>
  <c r="J2943" i="4"/>
  <c r="BK2685" i="4"/>
  <c r="J4483" i="4"/>
  <c r="J3632" i="4"/>
  <c r="J2869" i="4"/>
  <c r="BK2316" i="4"/>
  <c r="J4254" i="4"/>
  <c r="J3700" i="4"/>
  <c r="BK3375" i="4"/>
  <c r="J3159" i="4"/>
  <c r="BK2081" i="4"/>
  <c r="J237" i="4"/>
  <c r="BK4132" i="4"/>
  <c r="J3640" i="4"/>
  <c r="BK2896" i="4"/>
  <c r="BK2025" i="4"/>
  <c r="BK3829" i="4"/>
  <c r="J2732" i="4"/>
  <c r="J2149" i="4"/>
  <c r="J4160" i="4"/>
  <c r="J3679" i="4"/>
  <c r="J2121" i="4"/>
  <c r="BK828" i="4"/>
  <c r="J150" i="5"/>
  <c r="BK94" i="5"/>
  <c r="J170" i="5"/>
  <c r="J176" i="5"/>
  <c r="J148" i="6"/>
  <c r="J134" i="6"/>
  <c r="BK98" i="8"/>
  <c r="BK100" i="8"/>
  <c r="BK126" i="8"/>
  <c r="J119" i="8"/>
  <c r="BK88" i="10"/>
  <c r="BK94" i="11"/>
  <c r="J137" i="5"/>
  <c r="J133" i="6"/>
  <c r="BK88" i="6"/>
  <c r="J98" i="7"/>
  <c r="BK121" i="8"/>
  <c r="J96" i="8"/>
  <c r="J99" i="5"/>
  <c r="BK123" i="8"/>
  <c r="BK96" i="11"/>
  <c r="BK755" i="2"/>
  <c r="BK732" i="2"/>
  <c r="BK560" i="2"/>
  <c r="BK1415" i="2"/>
  <c r="BK1515" i="2"/>
  <c r="J556" i="2"/>
  <c r="BK1605" i="2"/>
  <c r="BK325" i="2"/>
  <c r="BK713" i="2"/>
  <c r="BK195" i="2"/>
  <c r="BK229" i="3"/>
  <c r="J1507" i="3"/>
  <c r="J1207" i="3"/>
  <c r="J1211" i="3"/>
  <c r="J1770" i="3"/>
  <c r="J1218" i="3"/>
  <c r="J510" i="4"/>
  <c r="BK160" i="4"/>
  <c r="J110" i="4"/>
  <c r="J4586" i="4"/>
  <c r="BK2654" i="4"/>
  <c r="J3137" i="4"/>
  <c r="BK204" i="4"/>
  <c r="J3797" i="4"/>
  <c r="J3351" i="4"/>
  <c r="J2357" i="4"/>
  <c r="J5154" i="4"/>
  <c r="J3716" i="4"/>
  <c r="BK2237" i="4"/>
  <c r="J4323" i="4"/>
  <c r="J3697" i="4"/>
  <c r="BK3072" i="4"/>
  <c r="BK2794" i="4"/>
  <c r="J1217" i="4"/>
  <c r="J2408" i="4"/>
  <c r="BK170" i="5"/>
  <c r="BK114" i="6"/>
  <c r="BK108" i="6"/>
  <c r="BK144" i="6"/>
  <c r="BK84" i="10"/>
  <c r="J195" i="2"/>
  <c r="J1254" i="2"/>
  <c r="J305" i="2"/>
  <c r="BK1557" i="2"/>
  <c r="BK1445" i="2"/>
  <c r="BK273" i="2"/>
  <c r="BK1559" i="2"/>
  <c r="BK556" i="2"/>
  <c r="BK1365" i="2"/>
  <c r="BK305" i="2"/>
  <c r="BK395" i="2"/>
  <c r="BK100" i="3"/>
  <c r="J933" i="3"/>
  <c r="J1404" i="3"/>
  <c r="J1276" i="3"/>
  <c r="BK131" i="3"/>
  <c r="J129" i="4"/>
  <c r="J4268" i="4"/>
  <c r="BK1586" i="4"/>
  <c r="J2857" i="4"/>
  <c r="BK2833" i="4"/>
  <c r="BK452" i="4"/>
  <c r="J3757" i="4"/>
  <c r="BK2798" i="4"/>
  <c r="J1747" i="4"/>
  <c r="J3689" i="4"/>
  <c r="J2986" i="4"/>
  <c r="J2672" i="4"/>
  <c r="BK1882" i="4"/>
  <c r="J3736" i="4"/>
  <c r="BK2999" i="4"/>
  <c r="J2280" i="4"/>
  <c r="J1011" i="4"/>
  <c r="BK1643" i="4"/>
  <c r="J3695" i="4"/>
  <c r="BK3287" i="4"/>
  <c r="J113" i="5"/>
  <c r="BK119" i="5"/>
  <c r="J88" i="5"/>
  <c r="BK91" i="6"/>
  <c r="BK94" i="8"/>
  <c r="J126" i="8"/>
  <c r="BK90" i="11"/>
  <c r="J88" i="11"/>
  <c r="BK3569" i="4"/>
  <c r="BK2956" i="4"/>
  <c r="J2237" i="4"/>
  <c r="J3935" i="4"/>
  <c r="BK3097" i="4"/>
  <c r="J930" i="4"/>
  <c r="BK127" i="5"/>
  <c r="BK139" i="5"/>
  <c r="J177" i="5"/>
  <c r="J165" i="5"/>
  <c r="BK138" i="6"/>
  <c r="J128" i="6"/>
  <c r="BK94" i="6"/>
  <c r="J85" i="6"/>
  <c r="J94" i="7"/>
  <c r="BK102" i="7"/>
  <c r="BK260" i="2"/>
  <c r="BK1212" i="2"/>
  <c r="BK1657" i="2"/>
  <c r="BK777" i="2"/>
  <c r="J150" i="2"/>
  <c r="BK1603" i="2"/>
  <c r="BK1385" i="2"/>
  <c r="BK115" i="2"/>
  <c r="J1400" i="2"/>
  <c r="J197" i="2"/>
  <c r="BK1488" i="3"/>
  <c r="BK1762" i="3"/>
  <c r="J1545" i="3"/>
  <c r="BK1485" i="3"/>
  <c r="J1216" i="3"/>
  <c r="J94" i="3"/>
  <c r="J342" i="4"/>
  <c r="BK225" i="4"/>
  <c r="BK594" i="4"/>
  <c r="BK352" i="4"/>
  <c r="J3824" i="4"/>
  <c r="J1645" i="4"/>
  <c r="J1323" i="4"/>
  <c r="BK189" i="4"/>
  <c r="J3958" i="4"/>
  <c r="J3656" i="4"/>
  <c r="J3030" i="4"/>
  <c r="BK1970" i="4"/>
  <c r="BK4323" i="4"/>
  <c r="J3564" i="4"/>
  <c r="BK3186" i="4"/>
  <c r="BK1569" i="4"/>
  <c r="BK4282" i="4"/>
  <c r="BK3815" i="4"/>
  <c r="J3433" i="4"/>
  <c r="J485" i="4"/>
  <c r="J347" i="4"/>
  <c r="BK4483" i="4"/>
  <c r="BK4268" i="4"/>
  <c r="J4087" i="4"/>
  <c r="J3848" i="4"/>
  <c r="J3401" i="4"/>
  <c r="J2859" i="4"/>
  <c r="BK2357" i="4"/>
  <c r="J1758" i="4"/>
  <c r="J2976" i="4"/>
  <c r="J1742" i="4"/>
  <c r="J119" i="5"/>
  <c r="J116" i="5"/>
  <c r="BK90" i="5"/>
  <c r="BK101" i="5"/>
  <c r="J102" i="6"/>
  <c r="J131" i="6"/>
  <c r="BK933" i="3"/>
  <c r="J1480" i="3"/>
  <c r="BK641" i="3"/>
  <c r="BK514" i="4"/>
  <c r="J594" i="4"/>
  <c r="J670" i="4"/>
  <c r="BK3554" i="4"/>
  <c r="BK1054" i="4"/>
  <c r="J2941" i="4"/>
  <c r="J3038" i="4"/>
  <c r="J789" i="4"/>
  <c r="BK4457" i="4"/>
  <c r="J3610" i="4"/>
  <c r="BK2835" i="4"/>
  <c r="BK1888" i="4"/>
  <c r="BK4215" i="4"/>
  <c r="BK3646" i="4"/>
  <c r="BK2415" i="4"/>
  <c r="BK1217" i="4"/>
  <c r="BK3870" i="4"/>
  <c r="BK3634" i="4"/>
  <c r="J3121" i="4"/>
  <c r="J2104" i="4"/>
  <c r="J287" i="4"/>
  <c r="BK3935" i="4"/>
  <c r="BK3371" i="4"/>
  <c r="BK1084" i="4"/>
  <c r="J147" i="6"/>
  <c r="J102" i="7"/>
  <c r="BK97" i="10"/>
  <c r="J3626" i="4"/>
  <c r="BK2285" i="4"/>
  <c r="J3687" i="4"/>
  <c r="J828" i="4"/>
  <c r="BK92" i="5"/>
  <c r="BK174" i="5"/>
  <c r="BK131" i="6"/>
  <c r="J139" i="6"/>
  <c r="BK116" i="8"/>
  <c r="J92" i="8"/>
  <c r="J2081" i="4"/>
  <c r="BK3628" i="4"/>
  <c r="BK886" i="4"/>
  <c r="J169" i="5"/>
  <c r="J176" i="2"/>
  <c r="BK1353" i="2"/>
  <c r="BK590" i="2"/>
  <c r="J1365" i="2"/>
  <c r="J1559" i="2"/>
  <c r="BK617" i="3"/>
  <c r="BK1476" i="3"/>
  <c r="J184" i="3"/>
  <c r="J542" i="3"/>
  <c r="BK466" i="4"/>
  <c r="J4420" i="4"/>
  <c r="J2787" i="4"/>
  <c r="BK4231" i="4"/>
  <c r="BK2886" i="4"/>
  <c r="BK4106" i="4"/>
  <c r="J3010" i="4"/>
  <c r="BK1070" i="4"/>
  <c r="BK3616" i="4"/>
  <c r="BK1821" i="4"/>
  <c r="J3519" i="4"/>
  <c r="BK1877" i="4"/>
  <c r="BK3592" i="4"/>
  <c r="BK131" i="5"/>
  <c r="J92" i="5"/>
  <c r="J109" i="5"/>
  <c r="BK97" i="6"/>
  <c r="BK107" i="7"/>
  <c r="BK120" i="8"/>
  <c r="BK88" i="11"/>
  <c r="J1246" i="2"/>
  <c r="J1166" i="2"/>
  <c r="J1637" i="2"/>
  <c r="J508" i="2"/>
  <c r="J294" i="2"/>
  <c r="J131" i="3"/>
  <c r="BK1404" i="3"/>
  <c r="J1221" i="3"/>
  <c r="J174" i="4"/>
  <c r="J608" i="4"/>
  <c r="J1888" i="4"/>
  <c r="J3427" i="4"/>
  <c r="J3815" i="4"/>
  <c r="BK1991" i="4"/>
  <c r="BK3797" i="4"/>
  <c r="J2791" i="4"/>
  <c r="BK242" i="4"/>
  <c r="J3636" i="4"/>
  <c r="J3153" i="4"/>
  <c r="BK3744" i="4"/>
  <c r="BK109" i="5"/>
  <c r="BK119" i="8"/>
  <c r="BK88" i="5"/>
  <c r="BK137" i="6"/>
  <c r="BK111" i="8"/>
  <c r="J1227" i="2"/>
  <c r="BK547" i="2"/>
  <c r="BK1594" i="2"/>
  <c r="J547" i="2"/>
  <c r="J499" i="2"/>
  <c r="J548" i="3"/>
  <c r="J512" i="3"/>
  <c r="BK1590" i="3"/>
  <c r="BK231" i="4"/>
  <c r="J4825" i="4"/>
  <c r="J3345" i="4"/>
  <c r="J257" i="4"/>
  <c r="BK3320" i="4"/>
  <c r="J1365" i="4"/>
  <c r="BK2967" i="4"/>
  <c r="J1077" i="4"/>
  <c r="J3298" i="4"/>
  <c r="J3072" i="4"/>
  <c r="BK632" i="4"/>
  <c r="BK2015" i="4"/>
  <c r="BK116" i="5"/>
  <c r="BK181" i="5"/>
  <c r="J137" i="6"/>
  <c r="BK104" i="8"/>
  <c r="J116" i="8"/>
  <c r="BK104" i="11"/>
  <c r="BK128" i="6"/>
  <c r="BK87" i="7"/>
  <c r="P83" i="10" l="1"/>
  <c r="P82" i="10"/>
  <c r="P81" i="10"/>
  <c r="AU63" i="1"/>
  <c r="P114" i="2"/>
  <c r="BK144" i="2"/>
  <c r="J144" i="2"/>
  <c r="J63" i="2"/>
  <c r="R144" i="2"/>
  <c r="P164" i="2"/>
  <c r="BK188" i="2"/>
  <c r="J188" i="2"/>
  <c r="J68" i="2" s="1"/>
  <c r="BK207" i="2"/>
  <c r="J207" i="2" s="1"/>
  <c r="J69" i="2" s="1"/>
  <c r="R207" i="2"/>
  <c r="T262" i="2"/>
  <c r="P1248" i="2"/>
  <c r="R1607" i="2"/>
  <c r="BK536" i="3"/>
  <c r="J536" i="3" s="1"/>
  <c r="J64" i="3" s="1"/>
  <c r="BK1206" i="3"/>
  <c r="J1206" i="3"/>
  <c r="J65" i="3" s="1"/>
  <c r="T1224" i="3"/>
  <c r="R1459" i="3"/>
  <c r="P818" i="4"/>
  <c r="P3096" i="4"/>
  <c r="R3604" i="4"/>
  <c r="P3699" i="4"/>
  <c r="T3832" i="4"/>
  <c r="BK3934" i="4"/>
  <c r="J3934" i="4"/>
  <c r="J81" i="4"/>
  <c r="P4159" i="4"/>
  <c r="P4230" i="4"/>
  <c r="P4284" i="4"/>
  <c r="T4422" i="4"/>
  <c r="P85" i="5"/>
  <c r="BK162" i="5"/>
  <c r="J162" i="5"/>
  <c r="J62" i="5"/>
  <c r="T175" i="5"/>
  <c r="R113" i="6"/>
  <c r="BK82" i="7"/>
  <c r="T90" i="8"/>
  <c r="BK128" i="8"/>
  <c r="J128" i="8"/>
  <c r="J65" i="8"/>
  <c r="P84" i="6"/>
  <c r="BK105" i="7"/>
  <c r="J105" i="7" s="1"/>
  <c r="J61" i="7" s="1"/>
  <c r="R90" i="8"/>
  <c r="BK114" i="8"/>
  <c r="J114" i="8" s="1"/>
  <c r="J64" i="8" s="1"/>
  <c r="BK83" i="9"/>
  <c r="J83" i="9"/>
  <c r="J61" i="9" s="1"/>
  <c r="P343" i="2"/>
  <c r="P1447" i="2"/>
  <c r="P1625" i="2"/>
  <c r="P536" i="3"/>
  <c r="P1206" i="3"/>
  <c r="P1224" i="3"/>
  <c r="BK1459" i="3"/>
  <c r="J1459" i="3" s="1"/>
  <c r="J69" i="3" s="1"/>
  <c r="T1459" i="3"/>
  <c r="R109" i="4"/>
  <c r="R217" i="4"/>
  <c r="R363" i="4"/>
  <c r="P622" i="4"/>
  <c r="P1965" i="4"/>
  <c r="BK2775" i="4"/>
  <c r="J2775" i="4"/>
  <c r="J67" i="4" s="1"/>
  <c r="T2775" i="4"/>
  <c r="T2797" i="4"/>
  <c r="R2914" i="4"/>
  <c r="R2971" i="4"/>
  <c r="T3518" i="4"/>
  <c r="P3587" i="4"/>
  <c r="T3587" i="4"/>
  <c r="BK3672" i="4"/>
  <c r="J3672" i="4" s="1"/>
  <c r="J77" i="4" s="1"/>
  <c r="R3699" i="4"/>
  <c r="P3832" i="4"/>
  <c r="P3872" i="4"/>
  <c r="R3934" i="4"/>
  <c r="R4159" i="4"/>
  <c r="T4230" i="4"/>
  <c r="R4284" i="4"/>
  <c r="R4422" i="4"/>
  <c r="P4545" i="4"/>
  <c r="T162" i="5"/>
  <c r="P90" i="8"/>
  <c r="P128" i="8"/>
  <c r="T343" i="2"/>
  <c r="BK1447" i="2"/>
  <c r="J1447" i="2" s="1"/>
  <c r="J73" i="2" s="1"/>
  <c r="T1607" i="2"/>
  <c r="BK209" i="3"/>
  <c r="J209" i="3"/>
  <c r="J63" i="3" s="1"/>
  <c r="T209" i="3"/>
  <c r="T1487" i="3"/>
  <c r="R818" i="4"/>
  <c r="R3096" i="4"/>
  <c r="P3604" i="4"/>
  <c r="P3672" i="4"/>
  <c r="BK4624" i="4"/>
  <c r="J4624" i="4" s="1"/>
  <c r="J87" i="4" s="1"/>
  <c r="BK85" i="5"/>
  <c r="J85" i="5" s="1"/>
  <c r="J60" i="5" s="1"/>
  <c r="P162" i="5"/>
  <c r="P180" i="5"/>
  <c r="T113" i="6"/>
  <c r="T105" i="7"/>
  <c r="R86" i="8"/>
  <c r="R103" i="8"/>
  <c r="T83" i="9"/>
  <c r="T82" i="9" s="1"/>
  <c r="T81" i="9" s="1"/>
  <c r="T83" i="10"/>
  <c r="T82" i="10" s="1"/>
  <c r="T81" i="10" s="1"/>
  <c r="BK84" i="6"/>
  <c r="J84" i="6"/>
  <c r="J61" i="6" s="1"/>
  <c r="R82" i="7"/>
  <c r="BK103" i="8"/>
  <c r="J103" i="8"/>
  <c r="J63" i="8"/>
  <c r="T128" i="8"/>
  <c r="BK93" i="11"/>
  <c r="J93" i="11" s="1"/>
  <c r="J62" i="11" s="1"/>
  <c r="P118" i="5"/>
  <c r="P105" i="7"/>
  <c r="P103" i="8"/>
  <c r="P93" i="11"/>
  <c r="BK217" i="4"/>
  <c r="J217" i="4"/>
  <c r="J62" i="4"/>
  <c r="P363" i="4"/>
  <c r="R622" i="4"/>
  <c r="T622" i="4"/>
  <c r="T3096" i="4"/>
  <c r="T4624" i="4"/>
  <c r="P114" i="8"/>
  <c r="R93" i="11"/>
  <c r="BK343" i="2"/>
  <c r="J343" i="2"/>
  <c r="J71" i="2" s="1"/>
  <c r="BK1248" i="2"/>
  <c r="J1248" i="2"/>
  <c r="J72" i="2" s="1"/>
  <c r="T1447" i="2"/>
  <c r="BK1607" i="2"/>
  <c r="J1607" i="2"/>
  <c r="J74" i="2" s="1"/>
  <c r="T1625" i="2"/>
  <c r="BK93" i="3"/>
  <c r="P93" i="3"/>
  <c r="T536" i="3"/>
  <c r="R1206" i="3"/>
  <c r="BK1224" i="3"/>
  <c r="J1224" i="3" s="1"/>
  <c r="J68" i="3" s="1"/>
  <c r="BK1487" i="3"/>
  <c r="J1487" i="3" s="1"/>
  <c r="J70" i="3" s="1"/>
  <c r="T109" i="4"/>
  <c r="T217" i="4"/>
  <c r="BK622" i="4"/>
  <c r="J622" i="4"/>
  <c r="J64" i="4" s="1"/>
  <c r="T1965" i="4"/>
  <c r="R2775" i="4"/>
  <c r="R2797" i="4"/>
  <c r="P2914" i="4"/>
  <c r="P2971" i="4"/>
  <c r="R3518" i="4"/>
  <c r="R3587" i="4"/>
  <c r="R4624" i="4"/>
  <c r="R162" i="5"/>
  <c r="BK180" i="5"/>
  <c r="J180" i="5"/>
  <c r="J64" i="5" s="1"/>
  <c r="T84" i="6"/>
  <c r="T83" i="6"/>
  <c r="T82" i="6"/>
  <c r="T82" i="7"/>
  <c r="T81" i="7"/>
  <c r="T103" i="8"/>
  <c r="R128" i="8"/>
  <c r="BK83" i="10"/>
  <c r="BK82" i="10" s="1"/>
  <c r="J82" i="10" s="1"/>
  <c r="J60" i="10" s="1"/>
  <c r="BK87" i="11"/>
  <c r="BK118" i="5"/>
  <c r="J118" i="5" s="1"/>
  <c r="J61" i="5" s="1"/>
  <c r="BK175" i="5"/>
  <c r="J175" i="5" s="1"/>
  <c r="J63" i="5" s="1"/>
  <c r="R84" i="6"/>
  <c r="R83" i="6"/>
  <c r="R82" i="6" s="1"/>
  <c r="BK90" i="8"/>
  <c r="J90" i="8" s="1"/>
  <c r="J61" i="8" s="1"/>
  <c r="R114" i="8"/>
  <c r="R83" i="9"/>
  <c r="R82" i="9"/>
  <c r="R81" i="9" s="1"/>
  <c r="R343" i="2"/>
  <c r="R1447" i="2"/>
  <c r="R1625" i="2"/>
  <c r="T93" i="3"/>
  <c r="P167" i="3"/>
  <c r="T167" i="3"/>
  <c r="R209" i="3"/>
  <c r="R1487" i="3"/>
  <c r="BK109" i="4"/>
  <c r="J109" i="4"/>
  <c r="J61" i="4" s="1"/>
  <c r="P217" i="4"/>
  <c r="T363" i="4"/>
  <c r="R1965" i="4"/>
  <c r="P2797" i="4"/>
  <c r="T2914" i="4"/>
  <c r="BK3518" i="4"/>
  <c r="J3518" i="4" s="1"/>
  <c r="J74" i="4" s="1"/>
  <c r="BK3587" i="4"/>
  <c r="J3587" i="4" s="1"/>
  <c r="J75" i="4" s="1"/>
  <c r="BK3699" i="4"/>
  <c r="J3699" i="4" s="1"/>
  <c r="J78" i="4" s="1"/>
  <c r="R3832" i="4"/>
  <c r="R3872" i="4"/>
  <c r="T3872" i="4"/>
  <c r="BK4159" i="4"/>
  <c r="J4159" i="4"/>
  <c r="J82" i="4"/>
  <c r="R4230" i="4"/>
  <c r="BK4422" i="4"/>
  <c r="J4422" i="4" s="1"/>
  <c r="J85" i="4" s="1"/>
  <c r="T4545" i="4"/>
  <c r="R118" i="5"/>
  <c r="R180" i="5"/>
  <c r="P113" i="6"/>
  <c r="R105" i="7"/>
  <c r="T87" i="11"/>
  <c r="P109" i="4"/>
  <c r="P108" i="4" s="1"/>
  <c r="BK363" i="4"/>
  <c r="J363" i="4" s="1"/>
  <c r="J63" i="4" s="1"/>
  <c r="BK1965" i="4"/>
  <c r="J1965" i="4" s="1"/>
  <c r="J66" i="4" s="1"/>
  <c r="P2775" i="4"/>
  <c r="BK2914" i="4"/>
  <c r="J2914" i="4" s="1"/>
  <c r="J71" i="4" s="1"/>
  <c r="T2971" i="4"/>
  <c r="BK3604" i="4"/>
  <c r="J3604" i="4" s="1"/>
  <c r="J76" i="4" s="1"/>
  <c r="R3672" i="4"/>
  <c r="T3672" i="4"/>
  <c r="BK3832" i="4"/>
  <c r="J3832" i="4" s="1"/>
  <c r="J79" i="4" s="1"/>
  <c r="T3934" i="4"/>
  <c r="BK4230" i="4"/>
  <c r="J4230" i="4"/>
  <c r="J83" i="4" s="1"/>
  <c r="T4284" i="4"/>
  <c r="R4545" i="4"/>
  <c r="T118" i="5"/>
  <c r="T180" i="5"/>
  <c r="P86" i="8"/>
  <c r="P85" i="8" s="1"/>
  <c r="AU61" i="1" s="1"/>
  <c r="P83" i="9"/>
  <c r="P82" i="9" s="1"/>
  <c r="P81" i="9" s="1"/>
  <c r="AU62" i="1" s="1"/>
  <c r="R83" i="10"/>
  <c r="R82" i="10"/>
  <c r="R81" i="10" s="1"/>
  <c r="R87" i="11"/>
  <c r="BK108" i="11"/>
  <c r="J108" i="11"/>
  <c r="J65" i="11" s="1"/>
  <c r="BK114" i="2"/>
  <c r="J114" i="2"/>
  <c r="J62" i="2" s="1"/>
  <c r="R114" i="2"/>
  <c r="T144" i="2"/>
  <c r="BK164" i="2"/>
  <c r="J164" i="2" s="1"/>
  <c r="J65" i="2" s="1"/>
  <c r="T164" i="2"/>
  <c r="R188" i="2"/>
  <c r="T188" i="2"/>
  <c r="T207" i="2"/>
  <c r="R262" i="2"/>
  <c r="T1248" i="2"/>
  <c r="BK1625" i="2"/>
  <c r="J1625" i="2" s="1"/>
  <c r="J75" i="2" s="1"/>
  <c r="R93" i="3"/>
  <c r="BK167" i="3"/>
  <c r="J167" i="3" s="1"/>
  <c r="J62" i="3" s="1"/>
  <c r="R167" i="3"/>
  <c r="P209" i="3"/>
  <c r="P1487" i="3"/>
  <c r="BK818" i="4"/>
  <c r="J818" i="4"/>
  <c r="J65" i="4"/>
  <c r="BK3096" i="4"/>
  <c r="J3096" i="4"/>
  <c r="J73" i="4" s="1"/>
  <c r="T3604" i="4"/>
  <c r="T3699" i="4"/>
  <c r="BK3872" i="4"/>
  <c r="J3872" i="4"/>
  <c r="J80" i="4" s="1"/>
  <c r="P3934" i="4"/>
  <c r="T4159" i="4"/>
  <c r="BK4284" i="4"/>
  <c r="J4284" i="4" s="1"/>
  <c r="J84" i="4" s="1"/>
  <c r="P4422" i="4"/>
  <c r="BK4545" i="4"/>
  <c r="J4545" i="4"/>
  <c r="J86" i="4" s="1"/>
  <c r="T85" i="5"/>
  <c r="T84" i="5" s="1"/>
  <c r="P175" i="5"/>
  <c r="BK113" i="6"/>
  <c r="J113" i="6" s="1"/>
  <c r="J62" i="6" s="1"/>
  <c r="P82" i="7"/>
  <c r="P81" i="7" s="1"/>
  <c r="AU60" i="1" s="1"/>
  <c r="T86" i="8"/>
  <c r="P108" i="11"/>
  <c r="T114" i="2"/>
  <c r="T97" i="2" s="1"/>
  <c r="P144" i="2"/>
  <c r="R164" i="2"/>
  <c r="P188" i="2"/>
  <c r="P207" i="2"/>
  <c r="BK262" i="2"/>
  <c r="J262" i="2"/>
  <c r="J70" i="2"/>
  <c r="P262" i="2"/>
  <c r="R1248" i="2"/>
  <c r="P1607" i="2"/>
  <c r="R536" i="3"/>
  <c r="T1206" i="3"/>
  <c r="R1224" i="3"/>
  <c r="R1223" i="3" s="1"/>
  <c r="P1459" i="3"/>
  <c r="T818" i="4"/>
  <c r="BK2797" i="4"/>
  <c r="J2797" i="4"/>
  <c r="J70" i="4" s="1"/>
  <c r="BK2971" i="4"/>
  <c r="J2971" i="4" s="1"/>
  <c r="J72" i="4" s="1"/>
  <c r="P3518" i="4"/>
  <c r="P4624" i="4"/>
  <c r="R85" i="5"/>
  <c r="R84" i="5" s="1"/>
  <c r="R175" i="5"/>
  <c r="BK86" i="8"/>
  <c r="J86" i="8"/>
  <c r="J60" i="8" s="1"/>
  <c r="T114" i="8"/>
  <c r="P87" i="11"/>
  <c r="P86" i="11"/>
  <c r="P85" i="11"/>
  <c r="AU64" i="1" s="1"/>
  <c r="R108" i="11"/>
  <c r="T93" i="11"/>
  <c r="T108" i="11"/>
  <c r="BK184" i="2"/>
  <c r="J184" i="2" s="1"/>
  <c r="J66" i="2" s="1"/>
  <c r="BK1220" i="3"/>
  <c r="J1220" i="3"/>
  <c r="J66" i="3"/>
  <c r="BK105" i="11"/>
  <c r="J105" i="11" s="1"/>
  <c r="J64" i="11" s="1"/>
  <c r="BK2793" i="4"/>
  <c r="J2793" i="4"/>
  <c r="J68" i="4"/>
  <c r="BK101" i="8"/>
  <c r="J101" i="8"/>
  <c r="J62" i="8" s="1"/>
  <c r="BK158" i="2"/>
  <c r="J158" i="2"/>
  <c r="J64" i="2" s="1"/>
  <c r="BK1656" i="2"/>
  <c r="J1656" i="2" s="1"/>
  <c r="J76" i="2" s="1"/>
  <c r="BK1939" i="3"/>
  <c r="J1939" i="3"/>
  <c r="J71" i="3" s="1"/>
  <c r="BK103" i="11"/>
  <c r="J103" i="11" s="1"/>
  <c r="J63" i="11" s="1"/>
  <c r="BE100" i="11"/>
  <c r="F82" i="11"/>
  <c r="BE90" i="11"/>
  <c r="BE98" i="11"/>
  <c r="J52" i="11"/>
  <c r="BE94" i="11"/>
  <c r="E75" i="11"/>
  <c r="BE111" i="11"/>
  <c r="BE88" i="11"/>
  <c r="BE96" i="11"/>
  <c r="BE91" i="11"/>
  <c r="BE104" i="11"/>
  <c r="BE106" i="11"/>
  <c r="BE109" i="11"/>
  <c r="BE114" i="11"/>
  <c r="BE89" i="11"/>
  <c r="BE101" i="11"/>
  <c r="BE113" i="11"/>
  <c r="BK82" i="9"/>
  <c r="BK81" i="9" s="1"/>
  <c r="J81" i="9" s="1"/>
  <c r="J59" i="9" s="1"/>
  <c r="E48" i="10"/>
  <c r="BE86" i="10"/>
  <c r="BE92" i="10"/>
  <c r="BE94" i="10"/>
  <c r="BE95" i="10"/>
  <c r="J52" i="10"/>
  <c r="F78" i="10"/>
  <c r="BE97" i="10"/>
  <c r="BE96" i="10"/>
  <c r="BE84" i="10"/>
  <c r="BE90" i="10"/>
  <c r="BE98" i="10"/>
  <c r="BE88" i="10"/>
  <c r="J75" i="9"/>
  <c r="E71" i="9"/>
  <c r="F78" i="9"/>
  <c r="BE84" i="9"/>
  <c r="BE86" i="9"/>
  <c r="BE85" i="9"/>
  <c r="AW62" i="1"/>
  <c r="BE94" i="8"/>
  <c r="BE98" i="8"/>
  <c r="BE108" i="8"/>
  <c r="BE110" i="8"/>
  <c r="BE92" i="8"/>
  <c r="BE106" i="8"/>
  <c r="BE123" i="8"/>
  <c r="J82" i="7"/>
  <c r="J60" i="7" s="1"/>
  <c r="E48" i="8"/>
  <c r="BE100" i="8"/>
  <c r="BE120" i="8"/>
  <c r="J52" i="8"/>
  <c r="BE88" i="8"/>
  <c r="BE96" i="8"/>
  <c r="BE97" i="8"/>
  <c r="BE102" i="8"/>
  <c r="BE119" i="8"/>
  <c r="BE89" i="8"/>
  <c r="BE91" i="8"/>
  <c r="BE109" i="8"/>
  <c r="BE121" i="8"/>
  <c r="F55" i="8"/>
  <c r="BE122" i="8"/>
  <c r="BE87" i="8"/>
  <c r="BE124" i="8"/>
  <c r="BE127" i="8"/>
  <c r="BE126" i="8"/>
  <c r="BE130" i="8"/>
  <c r="BE95" i="8"/>
  <c r="BE99" i="8"/>
  <c r="BE107" i="8"/>
  <c r="BE111" i="8"/>
  <c r="BE115" i="8"/>
  <c r="BE129" i="8"/>
  <c r="BE93" i="8"/>
  <c r="BE104" i="8"/>
  <c r="BE105" i="8"/>
  <c r="BE112" i="8"/>
  <c r="BE113" i="8"/>
  <c r="BE116" i="8"/>
  <c r="BE117" i="8"/>
  <c r="BE118" i="8"/>
  <c r="BE125" i="8"/>
  <c r="BE98" i="7"/>
  <c r="J75" i="7"/>
  <c r="BE106" i="7"/>
  <c r="BK83" i="6"/>
  <c r="J83" i="6"/>
  <c r="J60" i="6"/>
  <c r="BE83" i="7"/>
  <c r="BE89" i="7"/>
  <c r="BE101" i="7"/>
  <c r="BE103" i="7"/>
  <c r="BE107" i="7"/>
  <c r="BE91" i="7"/>
  <c r="E48" i="7"/>
  <c r="BE94" i="7"/>
  <c r="BE96" i="7"/>
  <c r="BE100" i="7"/>
  <c r="BE108" i="7"/>
  <c r="BE102" i="7"/>
  <c r="F55" i="7"/>
  <c r="BE85" i="7"/>
  <c r="BE104" i="7"/>
  <c r="BE87" i="7"/>
  <c r="BE93" i="7"/>
  <c r="BK84" i="5"/>
  <c r="J84" i="5" s="1"/>
  <c r="J59" i="5" s="1"/>
  <c r="BE100" i="6"/>
  <c r="BE114" i="6"/>
  <c r="BE117" i="6"/>
  <c r="BE128" i="6"/>
  <c r="BE87" i="6"/>
  <c r="BE97" i="6"/>
  <c r="E72" i="6"/>
  <c r="BE88" i="6"/>
  <c r="BE96" i="6"/>
  <c r="BE101" i="6"/>
  <c r="BE125" i="6"/>
  <c r="F55" i="6"/>
  <c r="BE108" i="6"/>
  <c r="BE121" i="6"/>
  <c r="BE122" i="6"/>
  <c r="BE124" i="6"/>
  <c r="BE129" i="6"/>
  <c r="BE89" i="6"/>
  <c r="BE95" i="6"/>
  <c r="BE104" i="6"/>
  <c r="BE110" i="6"/>
  <c r="BE143" i="6"/>
  <c r="BE149" i="6"/>
  <c r="J76" i="6"/>
  <c r="BE85" i="6"/>
  <c r="BE90" i="6"/>
  <c r="BE103" i="6"/>
  <c r="BE142" i="6"/>
  <c r="BE147" i="6"/>
  <c r="BE130" i="6"/>
  <c r="BE133" i="6"/>
  <c r="BE136" i="6"/>
  <c r="BE137" i="6"/>
  <c r="BE91" i="6"/>
  <c r="BE131" i="6"/>
  <c r="BE94" i="6"/>
  <c r="BE109" i="6"/>
  <c r="BE111" i="6"/>
  <c r="BE112" i="6"/>
  <c r="BE118" i="6"/>
  <c r="BE132" i="6"/>
  <c r="BE134" i="6"/>
  <c r="BE135" i="6"/>
  <c r="BE138" i="6"/>
  <c r="BE139" i="6"/>
  <c r="BE140" i="6"/>
  <c r="BE145" i="6"/>
  <c r="BE102" i="6"/>
  <c r="BE106" i="6"/>
  <c r="BE107" i="6"/>
  <c r="BE116" i="6"/>
  <c r="BE144" i="6"/>
  <c r="BE146" i="6"/>
  <c r="BE148" i="6"/>
  <c r="E74" i="5"/>
  <c r="BE90" i="5"/>
  <c r="BE103" i="5"/>
  <c r="BE168" i="5"/>
  <c r="BE92" i="5"/>
  <c r="BE99" i="5"/>
  <c r="BE111" i="5"/>
  <c r="BE129" i="5"/>
  <c r="BE139" i="5"/>
  <c r="BE145" i="5"/>
  <c r="BE152" i="5"/>
  <c r="BE160" i="5"/>
  <c r="BE161" i="5"/>
  <c r="BE170" i="5"/>
  <c r="BE171" i="5"/>
  <c r="BE173" i="5"/>
  <c r="BE94" i="5"/>
  <c r="BE157" i="5"/>
  <c r="BE158" i="5"/>
  <c r="BE165" i="5"/>
  <c r="BE96" i="5"/>
  <c r="BE113" i="5"/>
  <c r="BE179" i="5"/>
  <c r="BE182" i="5"/>
  <c r="BE107" i="5"/>
  <c r="BE121" i="5"/>
  <c r="BE127" i="5"/>
  <c r="BE159" i="5"/>
  <c r="F81" i="5"/>
  <c r="BE109" i="5"/>
  <c r="BE119" i="5"/>
  <c r="BE125" i="5"/>
  <c r="BE141" i="5"/>
  <c r="BE147" i="5"/>
  <c r="BE156" i="5"/>
  <c r="BE117" i="5"/>
  <c r="BE135" i="5"/>
  <c r="BE154" i="5"/>
  <c r="BE163" i="5"/>
  <c r="BE176" i="5"/>
  <c r="BE88" i="5"/>
  <c r="BE112" i="5"/>
  <c r="BE114" i="5"/>
  <c r="BE116" i="5"/>
  <c r="BE123" i="5"/>
  <c r="BE131" i="5"/>
  <c r="BE148" i="5"/>
  <c r="BE167" i="5"/>
  <c r="BE169" i="5"/>
  <c r="BE177" i="5"/>
  <c r="J52" i="5"/>
  <c r="BE101" i="5"/>
  <c r="BE137" i="5"/>
  <c r="BE143" i="5"/>
  <c r="BE150" i="5"/>
  <c r="BE181" i="5"/>
  <c r="BE133" i="5"/>
  <c r="BE172" i="5"/>
  <c r="BE86" i="5"/>
  <c r="BE98" i="5"/>
  <c r="BE105" i="5"/>
  <c r="BE174" i="5"/>
  <c r="BE178" i="5"/>
  <c r="BE514" i="4"/>
  <c r="BE520" i="4"/>
  <c r="BE714" i="4"/>
  <c r="BE735" i="4"/>
  <c r="BE777" i="4"/>
  <c r="BE789" i="4"/>
  <c r="BE808" i="4"/>
  <c r="BE819" i="4"/>
  <c r="BE828" i="4"/>
  <c r="BE1600" i="4"/>
  <c r="BE1645" i="4"/>
  <c r="BE1888" i="4"/>
  <c r="BE2237" i="4"/>
  <c r="BE2242" i="4"/>
  <c r="BE2275" i="4"/>
  <c r="BE2290" i="4"/>
  <c r="BE2316" i="4"/>
  <c r="BE2332" i="4"/>
  <c r="BE2357" i="4"/>
  <c r="BE2421" i="4"/>
  <c r="BE2680" i="4"/>
  <c r="BE2787" i="4"/>
  <c r="BE2798" i="4"/>
  <c r="BE2943" i="4"/>
  <c r="BE3010" i="4"/>
  <c r="BE3038" i="4"/>
  <c r="BE3094" i="4"/>
  <c r="BE3276" i="4"/>
  <c r="BE3406" i="4"/>
  <c r="BE3498" i="4"/>
  <c r="BE3569" i="4"/>
  <c r="BE3574" i="4"/>
  <c r="BE3605" i="4"/>
  <c r="BE3618" i="4"/>
  <c r="BE3632" i="4"/>
  <c r="BE3640" i="4"/>
  <c r="BE3642" i="4"/>
  <c r="BE3664" i="4"/>
  <c r="BE3693" i="4"/>
  <c r="BE3854" i="4"/>
  <c r="BE3893" i="4"/>
  <c r="BE4134" i="4"/>
  <c r="BE4248" i="4"/>
  <c r="BE4420" i="4"/>
  <c r="BE4483" i="4"/>
  <c r="BE608" i="4"/>
  <c r="BE974" i="4"/>
  <c r="BE1044" i="4"/>
  <c r="BE1054" i="4"/>
  <c r="BE1564" i="4"/>
  <c r="BE1569" i="4"/>
  <c r="BE1579" i="4"/>
  <c r="BE1747" i="4"/>
  <c r="BE1770" i="4"/>
  <c r="BE1894" i="4"/>
  <c r="BE1970" i="4"/>
  <c r="BE1995" i="4"/>
  <c r="BE2003" i="4"/>
  <c r="BE2025" i="4"/>
  <c r="BE2085" i="4"/>
  <c r="BE2130" i="4"/>
  <c r="BE2149" i="4"/>
  <c r="BE2171" i="4"/>
  <c r="BE2397" i="4"/>
  <c r="BE2437" i="4"/>
  <c r="BE2685" i="4"/>
  <c r="BE2732" i="4"/>
  <c r="BE2778" i="4"/>
  <c r="BE2941" i="4"/>
  <c r="BE2972" i="4"/>
  <c r="BE2986" i="4"/>
  <c r="BE3005" i="4"/>
  <c r="BE3021" i="4"/>
  <c r="BE3072" i="4"/>
  <c r="BE3108" i="4"/>
  <c r="BE3137" i="4"/>
  <c r="BE3259" i="4"/>
  <c r="BE3265" i="4"/>
  <c r="BE3326" i="4"/>
  <c r="BE3351" i="4"/>
  <c r="BE3387" i="4"/>
  <c r="BE3516" i="4"/>
  <c r="BE3610" i="4"/>
  <c r="BE3628" i="4"/>
  <c r="BE3644" i="4"/>
  <c r="BE3652" i="4"/>
  <c r="BE3658" i="4"/>
  <c r="BE3662" i="4"/>
  <c r="BE3673" i="4"/>
  <c r="BE3691" i="4"/>
  <c r="BE3697" i="4"/>
  <c r="BE3700" i="4"/>
  <c r="BE3711" i="4"/>
  <c r="BE3824" i="4"/>
  <c r="BE3867" i="4"/>
  <c r="BE3870" i="4"/>
  <c r="BE3981" i="4"/>
  <c r="BE4005" i="4"/>
  <c r="BE4231" i="4"/>
  <c r="BE4266" i="4"/>
  <c r="BE4457" i="4"/>
  <c r="BE4513" i="4"/>
  <c r="BK1223" i="3"/>
  <c r="J1223" i="3" s="1"/>
  <c r="J67" i="3" s="1"/>
  <c r="E48" i="4"/>
  <c r="BE174" i="4"/>
  <c r="BE225" i="4"/>
  <c r="BE384" i="4"/>
  <c r="BE466" i="4"/>
  <c r="BE617" i="4"/>
  <c r="BE639" i="4"/>
  <c r="BE886" i="4"/>
  <c r="BE1011" i="4"/>
  <c r="BE1241" i="4"/>
  <c r="BE1318" i="4"/>
  <c r="BE1573" i="4"/>
  <c r="BE1576" i="4"/>
  <c r="BE1680" i="4"/>
  <c r="BE1966" i="4"/>
  <c r="BE1999" i="4"/>
  <c r="BE2081" i="4"/>
  <c r="BE2099" i="4"/>
  <c r="BE2121" i="4"/>
  <c r="BE2198" i="4"/>
  <c r="BE2349" i="4"/>
  <c r="BE2385" i="4"/>
  <c r="BE2415" i="4"/>
  <c r="BE2427" i="4"/>
  <c r="BE2663" i="4"/>
  <c r="BE2791" i="4"/>
  <c r="BE2912" i="4"/>
  <c r="BE2969" i="4"/>
  <c r="BE3030" i="4"/>
  <c r="BE3055" i="4"/>
  <c r="BE3097" i="4"/>
  <c r="BE3247" i="4"/>
  <c r="BE3287" i="4"/>
  <c r="BE3328" i="4"/>
  <c r="BE3585" i="4"/>
  <c r="BE3588" i="4"/>
  <c r="BE3592" i="4"/>
  <c r="BE3596" i="4"/>
  <c r="BE3598" i="4"/>
  <c r="BE3602" i="4"/>
  <c r="BE3638" i="4"/>
  <c r="BE3654" i="4"/>
  <c r="BE3666" i="4"/>
  <c r="BE3670" i="4"/>
  <c r="BE3716" i="4"/>
  <c r="BE3818" i="4"/>
  <c r="BE3830" i="4"/>
  <c r="BE3848" i="4"/>
  <c r="BE3861" i="4"/>
  <c r="BE3873" i="4"/>
  <c r="BE3930" i="4"/>
  <c r="BE4055" i="4"/>
  <c r="BE4215" i="4"/>
  <c r="BE4268" i="4"/>
  <c r="J52" i="4"/>
  <c r="F104" i="4"/>
  <c r="BE144" i="4"/>
  <c r="BE189" i="4"/>
  <c r="BE309" i="4"/>
  <c r="BE324" i="4"/>
  <c r="BE347" i="4"/>
  <c r="BE407" i="4"/>
  <c r="BE505" i="4"/>
  <c r="BE540" i="4"/>
  <c r="BE632" i="4"/>
  <c r="BE649" i="4"/>
  <c r="BE1063" i="4"/>
  <c r="BE1084" i="4"/>
  <c r="BE1313" i="4"/>
  <c r="BE1323" i="4"/>
  <c r="BE1582" i="4"/>
  <c r="BE1643" i="4"/>
  <c r="BE1758" i="4"/>
  <c r="BE1987" i="4"/>
  <c r="BE2011" i="4"/>
  <c r="BE2035" i="4"/>
  <c r="BE2178" i="4"/>
  <c r="BE2263" i="4"/>
  <c r="BE2408" i="4"/>
  <c r="BE2675" i="4"/>
  <c r="BE2915" i="4"/>
  <c r="BE2951" i="4"/>
  <c r="BE3016" i="4"/>
  <c r="BE3174" i="4"/>
  <c r="BE3203" i="4"/>
  <c r="BE3330" i="4"/>
  <c r="BE3622" i="4"/>
  <c r="BE3624" i="4"/>
  <c r="BE3626" i="4"/>
  <c r="BE3634" i="4"/>
  <c r="BE3648" i="4"/>
  <c r="BE3681" i="4"/>
  <c r="BE3683" i="4"/>
  <c r="BE3774" i="4"/>
  <c r="BE3815" i="4"/>
  <c r="BE4032" i="4"/>
  <c r="BE4087" i="4"/>
  <c r="BE4108" i="4"/>
  <c r="BE4119" i="4"/>
  <c r="BE4160" i="4"/>
  <c r="BE4186" i="4"/>
  <c r="BE4213" i="4"/>
  <c r="BE4285" i="4"/>
  <c r="BE4361" i="4"/>
  <c r="BE4390" i="4"/>
  <c r="BE4502" i="4"/>
  <c r="BE4625" i="4"/>
  <c r="BE257" i="4"/>
  <c r="BE357" i="4"/>
  <c r="BE881" i="4"/>
  <c r="BE930" i="4"/>
  <c r="BE1217" i="4"/>
  <c r="BE1269" i="4"/>
  <c r="BE1410" i="4"/>
  <c r="BE1742" i="4"/>
  <c r="BE1877" i="4"/>
  <c r="BE1882" i="4"/>
  <c r="BE1975" i="4"/>
  <c r="BE2071" i="4"/>
  <c r="BE2090" i="4"/>
  <c r="BE2104" i="4"/>
  <c r="BE2126" i="4"/>
  <c r="BE2183" i="4"/>
  <c r="BE2203" i="4"/>
  <c r="BE2442" i="4"/>
  <c r="BE2780" i="4"/>
  <c r="BE2785" i="4"/>
  <c r="BE2794" i="4"/>
  <c r="BE2805" i="4"/>
  <c r="BE2833" i="4"/>
  <c r="BE2857" i="4"/>
  <c r="BE2888" i="4"/>
  <c r="BE2999" i="4"/>
  <c r="BE3077" i="4"/>
  <c r="BE3159" i="4"/>
  <c r="BE3186" i="4"/>
  <c r="BE3214" i="4"/>
  <c r="BE3298" i="4"/>
  <c r="BE3309" i="4"/>
  <c r="BE3412" i="4"/>
  <c r="BE3427" i="4"/>
  <c r="BE3695" i="4"/>
  <c r="BE3802" i="4"/>
  <c r="BE3811" i="4"/>
  <c r="BE3820" i="4"/>
  <c r="BE3822" i="4"/>
  <c r="BE3828" i="4"/>
  <c r="BE3829" i="4"/>
  <c r="BE3900" i="4"/>
  <c r="BE3935" i="4"/>
  <c r="BE4132" i="4"/>
  <c r="BE4228" i="4"/>
  <c r="BE4254" i="4"/>
  <c r="BE4423" i="4"/>
  <c r="BE4546" i="4"/>
  <c r="BE209" i="4"/>
  <c r="BE218" i="4"/>
  <c r="BE444" i="4"/>
  <c r="BE687" i="4"/>
  <c r="BE756" i="4"/>
  <c r="BE1070" i="4"/>
  <c r="BE1365" i="4"/>
  <c r="BE1586" i="4"/>
  <c r="BE1590" i="4"/>
  <c r="BE1604" i="4"/>
  <c r="BE1650" i="4"/>
  <c r="BE1730" i="4"/>
  <c r="BE1872" i="4"/>
  <c r="BE1983" i="4"/>
  <c r="BE2007" i="4"/>
  <c r="BE2015" i="4"/>
  <c r="BE2052" i="4"/>
  <c r="BE2117" i="4"/>
  <c r="BE2194" i="4"/>
  <c r="BE2280" i="4"/>
  <c r="BE2374" i="4"/>
  <c r="BE2432" i="4"/>
  <c r="BE2654" i="4"/>
  <c r="BE2672" i="4"/>
  <c r="BE2690" i="4"/>
  <c r="BE2835" i="4"/>
  <c r="BE2869" i="4"/>
  <c r="BE2920" i="4"/>
  <c r="BE2956" i="4"/>
  <c r="BE2967" i="4"/>
  <c r="BE2976" i="4"/>
  <c r="BE2980" i="4"/>
  <c r="BE2993" i="4"/>
  <c r="BE3121" i="4"/>
  <c r="BE3375" i="4"/>
  <c r="BE3433" i="4"/>
  <c r="BE3519" i="4"/>
  <c r="BE3616" i="4"/>
  <c r="BE3630" i="4"/>
  <c r="BE3646" i="4"/>
  <c r="BE3650" i="4"/>
  <c r="BE3656" i="4"/>
  <c r="BE3660" i="4"/>
  <c r="BE3677" i="4"/>
  <c r="BE3744" i="4"/>
  <c r="BE3797" i="4"/>
  <c r="BE3827" i="4"/>
  <c r="BE3877" i="4"/>
  <c r="BE3932" i="4"/>
  <c r="BE4106" i="4"/>
  <c r="BE4157" i="4"/>
  <c r="BE2447" i="4"/>
  <c r="BE2496" i="4"/>
  <c r="BE2776" i="4"/>
  <c r="BE2789" i="4"/>
  <c r="BE2859" i="4"/>
  <c r="BE2886" i="4"/>
  <c r="BE2949" i="4"/>
  <c r="BE3116" i="4"/>
  <c r="BE3153" i="4"/>
  <c r="BE3235" i="4"/>
  <c r="BE3371" i="4"/>
  <c r="BE3401" i="4"/>
  <c r="BE3554" i="4"/>
  <c r="BE3564" i="4"/>
  <c r="BE3612" i="4"/>
  <c r="BE3636" i="4"/>
  <c r="BE3679" i="4"/>
  <c r="BE3685" i="4"/>
  <c r="BE3689" i="4"/>
  <c r="BE3806" i="4"/>
  <c r="BE3826" i="4"/>
  <c r="BE3925" i="4"/>
  <c r="BE4282" i="4"/>
  <c r="BE4323" i="4"/>
  <c r="BE4586" i="4"/>
  <c r="BE4825" i="4"/>
  <c r="BE5154" i="4"/>
  <c r="BE684" i="4"/>
  <c r="BE1077" i="4"/>
  <c r="BE1821" i="4"/>
  <c r="BE1979" i="4"/>
  <c r="BE1991" i="4"/>
  <c r="BE2076" i="4"/>
  <c r="BE2285" i="4"/>
  <c r="BE2325" i="4"/>
  <c r="BE2369" i="4"/>
  <c r="BE2404" i="4"/>
  <c r="BE2810" i="4"/>
  <c r="BE2861" i="4"/>
  <c r="BE2896" i="4"/>
  <c r="BE2961" i="4"/>
  <c r="BE3271" i="4"/>
  <c r="BE3320" i="4"/>
  <c r="BE3345" i="4"/>
  <c r="BE3462" i="4"/>
  <c r="BE3558" i="4"/>
  <c r="BE3580" i="4"/>
  <c r="BE3600" i="4"/>
  <c r="BE3614" i="4"/>
  <c r="BE3620" i="4"/>
  <c r="BE3668" i="4"/>
  <c r="BE3675" i="4"/>
  <c r="BE3687" i="4"/>
  <c r="BE3706" i="4"/>
  <c r="BE3757" i="4"/>
  <c r="BE3833" i="4"/>
  <c r="BE3906" i="4"/>
  <c r="BE3958" i="4"/>
  <c r="BE4068" i="4"/>
  <c r="BE4525" i="4"/>
  <c r="BE3736" i="4"/>
  <c r="BE4173" i="4"/>
  <c r="BE4200" i="4"/>
  <c r="BE4280" i="4"/>
  <c r="BE4433" i="4"/>
  <c r="BE4481" i="4"/>
  <c r="BE4543" i="4"/>
  <c r="BE4619" i="4"/>
  <c r="BE5161" i="4"/>
  <c r="BE116" i="4"/>
  <c r="BE129" i="4"/>
  <c r="BE342" i="4"/>
  <c r="BE578" i="4"/>
  <c r="BE672" i="4"/>
  <c r="BE678" i="4"/>
  <c r="BE693" i="4"/>
  <c r="BE798" i="4"/>
  <c r="BE803" i="4"/>
  <c r="J93" i="3"/>
  <c r="J61" i="3" s="1"/>
  <c r="BE110" i="4"/>
  <c r="BE160" i="4"/>
  <c r="BE165" i="4"/>
  <c r="BE237" i="4"/>
  <c r="BE287" i="4"/>
  <c r="BE352" i="4"/>
  <c r="BE460" i="4"/>
  <c r="BE670" i="4"/>
  <c r="BE121" i="4"/>
  <c r="BE204" i="4"/>
  <c r="BE231" i="4"/>
  <c r="BE417" i="4"/>
  <c r="BE452" i="4"/>
  <c r="BE559" i="4"/>
  <c r="BE478" i="4"/>
  <c r="BE510" i="4"/>
  <c r="BE623" i="4"/>
  <c r="BE263" i="4"/>
  <c r="BE364" i="4"/>
  <c r="BE423" i="4"/>
  <c r="BE485" i="4"/>
  <c r="BE490" i="4"/>
  <c r="BE659" i="4"/>
  <c r="BE213" i="4"/>
  <c r="BE242" i="4"/>
  <c r="BE298" i="4"/>
  <c r="BE374" i="4"/>
  <c r="BE438" i="4"/>
  <c r="BE498" i="4"/>
  <c r="BE594" i="4"/>
  <c r="BE184" i="3"/>
  <c r="F55" i="3"/>
  <c r="BE107" i="3"/>
  <c r="BE200" i="3"/>
  <c r="BE376" i="3"/>
  <c r="BE581" i="3"/>
  <c r="BE622" i="3"/>
  <c r="BK97" i="2"/>
  <c r="BK187" i="2"/>
  <c r="J187" i="2"/>
  <c r="J67" i="2"/>
  <c r="BE139" i="3"/>
  <c r="BE155" i="3"/>
  <c r="BE512" i="3"/>
  <c r="BE933" i="3"/>
  <c r="BE1069" i="3"/>
  <c r="BE1218" i="3"/>
  <c r="BE1225" i="3"/>
  <c r="BE1276" i="3"/>
  <c r="BE1301" i="3"/>
  <c r="BE1404" i="3"/>
  <c r="BE1433" i="3"/>
  <c r="BE1460" i="3"/>
  <c r="BE1526" i="3"/>
  <c r="BE1545" i="3"/>
  <c r="BE94" i="3"/>
  <c r="BE192" i="3"/>
  <c r="BE210" i="3"/>
  <c r="BE537" i="3"/>
  <c r="BE612" i="3"/>
  <c r="BE649" i="3"/>
  <c r="BE796" i="3"/>
  <c r="BE1424" i="3"/>
  <c r="BE1507" i="3"/>
  <c r="BE617" i="3"/>
  <c r="BE629" i="3"/>
  <c r="BE1207" i="3"/>
  <c r="BE1284" i="3"/>
  <c r="BE1353" i="3"/>
  <c r="BE1396" i="3"/>
  <c r="BE1471" i="3"/>
  <c r="BE1571" i="3"/>
  <c r="BE1590" i="3"/>
  <c r="BE635" i="3"/>
  <c r="BE1216" i="3"/>
  <c r="BE1221" i="3"/>
  <c r="BE1242" i="3"/>
  <c r="BE1317" i="3"/>
  <c r="BE1368" i="3"/>
  <c r="BE1410" i="3"/>
  <c r="BE1448" i="3"/>
  <c r="BE1488" i="3"/>
  <c r="BE1641" i="3"/>
  <c r="BE1770" i="3"/>
  <c r="BE1818" i="3"/>
  <c r="BE1940" i="3"/>
  <c r="BE1209" i="3"/>
  <c r="BE1457" i="3"/>
  <c r="BE1466" i="3"/>
  <c r="BE1485" i="3"/>
  <c r="BE1609" i="3"/>
  <c r="BE1762" i="3"/>
  <c r="BE1786" i="3"/>
  <c r="BE1947" i="3"/>
  <c r="BE176" i="3"/>
  <c r="BE221" i="3"/>
  <c r="BE255" i="3"/>
  <c r="BE1268" i="3"/>
  <c r="BE1333" i="3"/>
  <c r="BE1361" i="3"/>
  <c r="BE1417" i="3"/>
  <c r="BE1441" i="3"/>
  <c r="BE1476" i="3"/>
  <c r="BE1480" i="3"/>
  <c r="J85" i="3"/>
  <c r="BE572" i="3"/>
  <c r="E48" i="3"/>
  <c r="BE100" i="3"/>
  <c r="BE115" i="3"/>
  <c r="BE123" i="3"/>
  <c r="BE131" i="3"/>
  <c r="BE168" i="3"/>
  <c r="BE229" i="3"/>
  <c r="BE516" i="3"/>
  <c r="BE562" i="3"/>
  <c r="BE591" i="3"/>
  <c r="BE602" i="3"/>
  <c r="BE150" i="3"/>
  <c r="BE161" i="3"/>
  <c r="BE542" i="3"/>
  <c r="BE548" i="3"/>
  <c r="BE553" i="3"/>
  <c r="BE641" i="3"/>
  <c r="BE675" i="3"/>
  <c r="BE1211" i="3"/>
  <c r="BE420" i="2"/>
  <c r="BE165" i="2"/>
  <c r="BE167" i="2"/>
  <c r="BE169" i="2"/>
  <c r="BE195" i="2"/>
  <c r="BE294" i="2"/>
  <c r="E86" i="2"/>
  <c r="BE230" i="2"/>
  <c r="BE269" i="2"/>
  <c r="BE305" i="2"/>
  <c r="BE320" i="2"/>
  <c r="BE414" i="2"/>
  <c r="BE707" i="2"/>
  <c r="BE722" i="2"/>
  <c r="BE965" i="2"/>
  <c r="BE970" i="2"/>
  <c r="BE1080" i="2"/>
  <c r="BE1166" i="2"/>
  <c r="BE1208" i="2"/>
  <c r="BE1238" i="2"/>
  <c r="BE1264" i="2"/>
  <c r="BE1559" i="2"/>
  <c r="F55" i="2"/>
  <c r="BE273" i="2"/>
  <c r="BE463" i="2"/>
  <c r="BE271" i="2"/>
  <c r="BE358" i="2"/>
  <c r="BE400" i="2"/>
  <c r="BE536" i="2"/>
  <c r="BE590" i="2"/>
  <c r="BE727" i="2"/>
  <c r="BE732" i="2"/>
  <c r="BE755" i="2"/>
  <c r="BE849" i="2"/>
  <c r="BE1249" i="2"/>
  <c r="BE1415" i="2"/>
  <c r="BE1420" i="2"/>
  <c r="BE1477" i="2"/>
  <c r="BE1538" i="2"/>
  <c r="BE1592" i="2"/>
  <c r="BE159" i="2"/>
  <c r="BE176" i="2"/>
  <c r="BE178" i="2"/>
  <c r="BE484" i="2"/>
  <c r="BE395" i="2"/>
  <c r="BE1231" i="2"/>
  <c r="BE1242" i="2"/>
  <c r="BE1293" i="2"/>
  <c r="BE1547" i="2"/>
  <c r="BE1594" i="2"/>
  <c r="BE1605" i="2"/>
  <c r="BE1613" i="2"/>
  <c r="J90" i="2"/>
  <c r="BE174" i="2"/>
  <c r="BE341" i="2"/>
  <c r="BE260" i="2"/>
  <c r="BE508" i="2"/>
  <c r="BE574" i="2"/>
  <c r="BE585" i="2"/>
  <c r="BE612" i="2"/>
  <c r="BE661" i="2"/>
  <c r="BE718" i="2"/>
  <c r="BE1278" i="2"/>
  <c r="BE1365" i="2"/>
  <c r="BE1409" i="2"/>
  <c r="BE1426" i="2"/>
  <c r="BE1430" i="2"/>
  <c r="BE1435" i="2"/>
  <c r="BE1445" i="2"/>
  <c r="BE1448" i="2"/>
  <c r="BE1549" i="2"/>
  <c r="BE1557" i="2"/>
  <c r="BE1603" i="2"/>
  <c r="BE1608" i="2"/>
  <c r="BE1619" i="2"/>
  <c r="BE1654" i="2"/>
  <c r="BE353" i="2"/>
  <c r="BE406" i="2"/>
  <c r="BE516" i="2"/>
  <c r="BE547" i="2"/>
  <c r="BE596" i="2"/>
  <c r="BE1199" i="2"/>
  <c r="BE1212" i="2"/>
  <c r="BE1217" i="2"/>
  <c r="BE1235" i="2"/>
  <c r="BE1259" i="2"/>
  <c r="BE1272" i="2"/>
  <c r="BE1345" i="2"/>
  <c r="BE1353" i="2"/>
  <c r="BE1623" i="2"/>
  <c r="BE1626" i="2"/>
  <c r="BE1637" i="2"/>
  <c r="BE1642" i="2"/>
  <c r="BE145" i="2"/>
  <c r="BE455" i="2"/>
  <c r="BE499" i="2"/>
  <c r="BE556" i="2"/>
  <c r="BE560" i="2"/>
  <c r="BE677" i="2"/>
  <c r="BE692" i="2"/>
  <c r="BE700" i="2"/>
  <c r="BE1227" i="2"/>
  <c r="BE1254" i="2"/>
  <c r="BE1614" i="2"/>
  <c r="BE1630" i="2"/>
  <c r="BE1647" i="2"/>
  <c r="BE1651" i="2"/>
  <c r="BE1657" i="2"/>
  <c r="BE105" i="2"/>
  <c r="BE115" i="2"/>
  <c r="BE138" i="2"/>
  <c r="BE228" i="2"/>
  <c r="BE1222" i="2"/>
  <c r="BE1246" i="2"/>
  <c r="BE1337" i="2"/>
  <c r="BE1380" i="2"/>
  <c r="BE1385" i="2"/>
  <c r="BE1391" i="2"/>
  <c r="BE1400" i="2"/>
  <c r="BE1440" i="2"/>
  <c r="BE1486" i="2"/>
  <c r="BE1524" i="2"/>
  <c r="BE205" i="2"/>
  <c r="BE208" i="2"/>
  <c r="BE325" i="2"/>
  <c r="BE327" i="2"/>
  <c r="BE364" i="2"/>
  <c r="BE369" i="2"/>
  <c r="BE375" i="2"/>
  <c r="BE512" i="2"/>
  <c r="BE777" i="2"/>
  <c r="BE823" i="2"/>
  <c r="BE1184" i="2"/>
  <c r="BE1332" i="2"/>
  <c r="BE99" i="2"/>
  <c r="BE120" i="2"/>
  <c r="BE180" i="2"/>
  <c r="BE197" i="2"/>
  <c r="BE213" i="2"/>
  <c r="BE245" i="2"/>
  <c r="BE316" i="2"/>
  <c r="BE601" i="2"/>
  <c r="BE606" i="2"/>
  <c r="BE618" i="2"/>
  <c r="BE640" i="2"/>
  <c r="BE713" i="2"/>
  <c r="BE796" i="2"/>
  <c r="BE974" i="2"/>
  <c r="BE1203" i="2"/>
  <c r="BE1327" i="2"/>
  <c r="BE1515" i="2"/>
  <c r="BE1539" i="2"/>
  <c r="BE126" i="2"/>
  <c r="BE150" i="2"/>
  <c r="BE185" i="2"/>
  <c r="BE203" i="2"/>
  <c r="BE132" i="2"/>
  <c r="BE182" i="2"/>
  <c r="BE189" i="2"/>
  <c r="BE263" i="2"/>
  <c r="BE285" i="2"/>
  <c r="BE344" i="2"/>
  <c r="BE376" i="2"/>
  <c r="J34" i="4"/>
  <c r="AW57" i="1" s="1"/>
  <c r="F37" i="2"/>
  <c r="BD55" i="1" s="1"/>
  <c r="F35" i="2"/>
  <c r="BB55" i="1" s="1"/>
  <c r="F35" i="11"/>
  <c r="BB64" i="1"/>
  <c r="F34" i="6"/>
  <c r="BA59" i="1" s="1"/>
  <c r="F35" i="8"/>
  <c r="BB61" i="1" s="1"/>
  <c r="J34" i="11"/>
  <c r="AW64" i="1" s="1"/>
  <c r="F36" i="4"/>
  <c r="BC57" i="1" s="1"/>
  <c r="F34" i="9"/>
  <c r="BA62" i="1"/>
  <c r="F34" i="5"/>
  <c r="BA58" i="1" s="1"/>
  <c r="J34" i="10"/>
  <c r="AW63" i="1" s="1"/>
  <c r="F35" i="4"/>
  <c r="BB57" i="1" s="1"/>
  <c r="F37" i="6"/>
  <c r="BD59" i="1" s="1"/>
  <c r="F36" i="3"/>
  <c r="BC56" i="1" s="1"/>
  <c r="F37" i="5"/>
  <c r="BD58" i="1" s="1"/>
  <c r="F36" i="10"/>
  <c r="BC63" i="1"/>
  <c r="F37" i="4"/>
  <c r="BD57" i="1" s="1"/>
  <c r="J34" i="2"/>
  <c r="AW55" i="1" s="1"/>
  <c r="J34" i="5"/>
  <c r="AW58" i="1" s="1"/>
  <c r="J34" i="6"/>
  <c r="AW59" i="1" s="1"/>
  <c r="F37" i="8"/>
  <c r="BD61" i="1" s="1"/>
  <c r="F36" i="7"/>
  <c r="BC60" i="1" s="1"/>
  <c r="J34" i="7"/>
  <c r="AW60" i="1" s="1"/>
  <c r="F36" i="2"/>
  <c r="BC55" i="1" s="1"/>
  <c r="J34" i="3"/>
  <c r="AW56" i="1"/>
  <c r="F37" i="3"/>
  <c r="BD56" i="1" s="1"/>
  <c r="F34" i="7"/>
  <c r="BA60" i="1" s="1"/>
  <c r="F35" i="7"/>
  <c r="BB60" i="1" s="1"/>
  <c r="F37" i="7"/>
  <c r="BD60" i="1" s="1"/>
  <c r="F36" i="8"/>
  <c r="BC61" i="1" s="1"/>
  <c r="F34" i="4"/>
  <c r="BA57" i="1" s="1"/>
  <c r="F35" i="3"/>
  <c r="BB56" i="1" s="1"/>
  <c r="F34" i="10"/>
  <c r="BA63" i="1"/>
  <c r="F35" i="5"/>
  <c r="BB58" i="1" s="1"/>
  <c r="F36" i="11"/>
  <c r="BC64" i="1" s="1"/>
  <c r="F37" i="9"/>
  <c r="BD62" i="1" s="1"/>
  <c r="F35" i="9"/>
  <c r="BB62" i="1" s="1"/>
  <c r="F34" i="2"/>
  <c r="BA55" i="1" s="1"/>
  <c r="F35" i="10"/>
  <c r="BB63" i="1" s="1"/>
  <c r="F36" i="5"/>
  <c r="BC58" i="1" s="1"/>
  <c r="F36" i="6"/>
  <c r="BC59" i="1"/>
  <c r="F34" i="8"/>
  <c r="BA61" i="1" s="1"/>
  <c r="F36" i="9"/>
  <c r="BC62" i="1" s="1"/>
  <c r="F37" i="10"/>
  <c r="BD63" i="1" s="1"/>
  <c r="F37" i="11"/>
  <c r="BD64" i="1" s="1"/>
  <c r="F34" i="11"/>
  <c r="BA64" i="1" s="1"/>
  <c r="F35" i="6"/>
  <c r="BB59" i="1" s="1"/>
  <c r="J34" i="8"/>
  <c r="AW61" i="1" s="1"/>
  <c r="F34" i="3"/>
  <c r="BA56" i="1"/>
  <c r="J83" i="10" l="1"/>
  <c r="J61" i="10" s="1"/>
  <c r="BK81" i="7"/>
  <c r="J81" i="7"/>
  <c r="J59" i="7"/>
  <c r="P187" i="2"/>
  <c r="R86" i="11"/>
  <c r="R85" i="11" s="1"/>
  <c r="R2796" i="4"/>
  <c r="R107" i="4" s="1"/>
  <c r="P2796" i="4"/>
  <c r="P107" i="4"/>
  <c r="AU57" i="1"/>
  <c r="T2796" i="4"/>
  <c r="T107" i="4" s="1"/>
  <c r="T92" i="3"/>
  <c r="R97" i="2"/>
  <c r="P83" i="6"/>
  <c r="P82" i="6" s="1"/>
  <c r="AU59" i="1" s="1"/>
  <c r="R108" i="4"/>
  <c r="P84" i="5"/>
  <c r="AU58" i="1"/>
  <c r="BK85" i="8"/>
  <c r="J85" i="8" s="1"/>
  <c r="J30" i="8" s="1"/>
  <c r="AG61" i="1" s="1"/>
  <c r="AN61" i="1" s="1"/>
  <c r="P92" i="3"/>
  <c r="R85" i="8"/>
  <c r="P1223" i="3"/>
  <c r="T1223" i="3"/>
  <c r="BK86" i="11"/>
  <c r="BK85" i="11" s="1"/>
  <c r="J85" i="11" s="1"/>
  <c r="J59" i="11" s="1"/>
  <c r="BK92" i="3"/>
  <c r="J92" i="3" s="1"/>
  <c r="J60" i="3" s="1"/>
  <c r="T86" i="11"/>
  <c r="T85" i="11"/>
  <c r="T187" i="2"/>
  <c r="T96" i="2" s="1"/>
  <c r="R187" i="2"/>
  <c r="R92" i="3"/>
  <c r="R91" i="3"/>
  <c r="T108" i="4"/>
  <c r="R81" i="7"/>
  <c r="T85" i="8"/>
  <c r="P97" i="2"/>
  <c r="P96" i="2" s="1"/>
  <c r="AU55" i="1" s="1"/>
  <c r="BK108" i="4"/>
  <c r="J108" i="4"/>
  <c r="J60" i="4"/>
  <c r="BK2796" i="4"/>
  <c r="J2796" i="4"/>
  <c r="J69" i="4" s="1"/>
  <c r="J87" i="11"/>
  <c r="J61" i="11"/>
  <c r="BK81" i="10"/>
  <c r="J81" i="10" s="1"/>
  <c r="J30" i="10" s="1"/>
  <c r="AG63" i="1" s="1"/>
  <c r="J82" i="9"/>
  <c r="J60" i="9"/>
  <c r="BK82" i="6"/>
  <c r="J82" i="6"/>
  <c r="J59" i="6" s="1"/>
  <c r="BK96" i="2"/>
  <c r="J96" i="2" s="1"/>
  <c r="J59" i="2" s="1"/>
  <c r="J97" i="2"/>
  <c r="J60" i="2"/>
  <c r="J33" i="7"/>
  <c r="AV60" i="1"/>
  <c r="AT60" i="1" s="1"/>
  <c r="J33" i="5"/>
  <c r="AV58" i="1"/>
  <c r="AT58" i="1" s="1"/>
  <c r="F33" i="6"/>
  <c r="AZ59" i="1"/>
  <c r="J30" i="5"/>
  <c r="AG58" i="1"/>
  <c r="F33" i="10"/>
  <c r="AZ63" i="1"/>
  <c r="J30" i="9"/>
  <c r="AG62" i="1"/>
  <c r="BB54" i="1"/>
  <c r="W31" i="1" s="1"/>
  <c r="F33" i="5"/>
  <c r="AZ58" i="1"/>
  <c r="F33" i="4"/>
  <c r="AZ57" i="1" s="1"/>
  <c r="F33" i="3"/>
  <c r="AZ56" i="1"/>
  <c r="J33" i="11"/>
  <c r="AV64" i="1"/>
  <c r="AT64" i="1" s="1"/>
  <c r="J33" i="2"/>
  <c r="AV55" i="1" s="1"/>
  <c r="AT55" i="1" s="1"/>
  <c r="BD54" i="1"/>
  <c r="W33" i="1"/>
  <c r="J33" i="10"/>
  <c r="AV63" i="1" s="1"/>
  <c r="AT63" i="1" s="1"/>
  <c r="BA54" i="1"/>
  <c r="W30" i="1"/>
  <c r="J33" i="9"/>
  <c r="AV62" i="1"/>
  <c r="AT62" i="1"/>
  <c r="J33" i="4"/>
  <c r="AV57" i="1" s="1"/>
  <c r="AT57" i="1" s="1"/>
  <c r="F33" i="11"/>
  <c r="AZ64" i="1"/>
  <c r="F33" i="2"/>
  <c r="AZ55" i="1" s="1"/>
  <c r="J33" i="6"/>
  <c r="AV59" i="1" s="1"/>
  <c r="AT59" i="1" s="1"/>
  <c r="J33" i="8"/>
  <c r="AV61" i="1" s="1"/>
  <c r="AT61" i="1" s="1"/>
  <c r="J33" i="3"/>
  <c r="AV56" i="1"/>
  <c r="AT56" i="1" s="1"/>
  <c r="BC54" i="1"/>
  <c r="AY54" i="1" s="1"/>
  <c r="F33" i="8"/>
  <c r="AZ61" i="1"/>
  <c r="F33" i="7"/>
  <c r="AZ60" i="1"/>
  <c r="F33" i="9"/>
  <c r="AZ62" i="1" s="1"/>
  <c r="R96" i="2" l="1"/>
  <c r="P91" i="3"/>
  <c r="AU56" i="1" s="1"/>
  <c r="AU54" i="1" s="1"/>
  <c r="T91" i="3"/>
  <c r="BK107" i="4"/>
  <c r="J107" i="4" s="1"/>
  <c r="J59" i="8"/>
  <c r="BK91" i="3"/>
  <c r="J91" i="3"/>
  <c r="J59" i="3"/>
  <c r="J86" i="11"/>
  <c r="J60" i="11" s="1"/>
  <c r="AN63" i="1"/>
  <c r="J59" i="10"/>
  <c r="AN62" i="1"/>
  <c r="J39" i="10"/>
  <c r="J39" i="9"/>
  <c r="J39" i="8"/>
  <c r="AN58" i="1"/>
  <c r="J39" i="5"/>
  <c r="J30" i="7"/>
  <c r="AG60" i="1"/>
  <c r="J30" i="11"/>
  <c r="AG64" i="1" s="1"/>
  <c r="J30" i="2"/>
  <c r="AG55" i="1" s="1"/>
  <c r="AW54" i="1"/>
  <c r="AK30" i="1"/>
  <c r="AX54" i="1"/>
  <c r="J30" i="6"/>
  <c r="AG59" i="1" s="1"/>
  <c r="AN59" i="1" s="1"/>
  <c r="W32" i="1"/>
  <c r="AZ54" i="1"/>
  <c r="AV54" i="1" s="1"/>
  <c r="AK29" i="1" s="1"/>
  <c r="J30" i="4" l="1"/>
  <c r="AG57" i="1" s="1"/>
  <c r="AN57" i="1" s="1"/>
  <c r="J59" i="4"/>
  <c r="J39" i="7"/>
  <c r="J39" i="11"/>
  <c r="J39" i="6"/>
  <c r="J39" i="4"/>
  <c r="J39" i="2"/>
  <c r="AN55" i="1"/>
  <c r="AN64" i="1"/>
  <c r="AN60" i="1"/>
  <c r="J30" i="3"/>
  <c r="AG56" i="1"/>
  <c r="AN56" i="1"/>
  <c r="AT54" i="1"/>
  <c r="W29" i="1"/>
  <c r="J39" i="3" l="1"/>
  <c r="AG54" i="1"/>
  <c r="AK26" i="1"/>
  <c r="AK35" i="1"/>
  <c r="AN54" i="1" l="1"/>
</calcChain>
</file>

<file path=xl/sharedStrings.xml><?xml version="1.0" encoding="utf-8"?>
<sst xmlns="http://schemas.openxmlformats.org/spreadsheetml/2006/main" count="87121" uniqueCount="6000">
  <si>
    <t>Export Komplet</t>
  </si>
  <si>
    <t>VZ</t>
  </si>
  <si>
    <t>2.0</t>
  </si>
  <si>
    <t/>
  </si>
  <si>
    <t>False</t>
  </si>
  <si>
    <t>{ed8037ba-5e09-405d-8651-5d74c507e3da}</t>
  </si>
  <si>
    <t>&gt;&gt;  skryté sloupce  &lt;&lt;</t>
  </si>
  <si>
    <t>0,01</t>
  </si>
  <si>
    <t>21</t>
  </si>
  <si>
    <t>12</t>
  </si>
  <si>
    <t>REKAPITULACE STAVBY</t>
  </si>
  <si>
    <t>v ---  níže se nacházejí doplnkové a pomocné údaje k sestavám  --- v</t>
  </si>
  <si>
    <t>Návod na vyplnění</t>
  </si>
  <si>
    <t>0,001</t>
  </si>
  <si>
    <t>Kód:</t>
  </si>
  <si>
    <t>2022/04</t>
  </si>
  <si>
    <t>Měnit lze pouze buňky se žlutým podbarvením!_x000D_
_x000D_
1) v Rekapitulaci stavby vyplňte údaje o Účastníkovi (přenesou se do ostatních sestav i v jiných listech)_x000D_
_x000D_
2) na vybraných listech vyplňte v sestavě Soupis prací ceny u položek</t>
  </si>
  <si>
    <t>Stavba:</t>
  </si>
  <si>
    <t>Rekonstrukce městského úřadu - Varnsdorf</t>
  </si>
  <si>
    <t>KSO:</t>
  </si>
  <si>
    <t>801 6</t>
  </si>
  <si>
    <t>CC-CZ:</t>
  </si>
  <si>
    <t>122</t>
  </si>
  <si>
    <t>Místo:</t>
  </si>
  <si>
    <t>Nám. E. Beneše 470, 407 47 Varnsdorf</t>
  </si>
  <si>
    <t>Datum:</t>
  </si>
  <si>
    <t>CZ-CPV:</t>
  </si>
  <si>
    <t>45000000-7</t>
  </si>
  <si>
    <t>CZ-CPA:</t>
  </si>
  <si>
    <t>41.00.23</t>
  </si>
  <si>
    <t>Zadavatel:</t>
  </si>
  <si>
    <t>IČ:</t>
  </si>
  <si>
    <t>00261718</t>
  </si>
  <si>
    <t>Město Varnsdorf</t>
  </si>
  <si>
    <t>DIČ:</t>
  </si>
  <si>
    <t>Účastník:</t>
  </si>
  <si>
    <t>Vyplň údaj</t>
  </si>
  <si>
    <t>Projektant:</t>
  </si>
  <si>
    <t>70735352</t>
  </si>
  <si>
    <t>Ing. arch. Ondřej Tuček</t>
  </si>
  <si>
    <t>True</t>
  </si>
  <si>
    <t>Zpracovatel:</t>
  </si>
  <si>
    <t>Poznámka:</t>
  </si>
  <si>
    <t>Stavba městského úřadu stojí na náměstí Edvarda Beneše, v těsné blízkosti barokního kostela sv. Petra a Pavla. V rámci přípravné fáze je nutno provést bourací a demoliční práce, jak je znázorněno ve výkresové části. Zejména jde o odstranění zastřešení obřadní síně v atriu úřadu, částí stropů na chodbě 1.NP (nad původní garáží), otvorů směrem do dvorany, nebo příček v kancelářích. Dále budou odstraněny některé okenní a dveřní výplně, komín a střešní krytina. V další fázi bude provedena celková oprava fasády budovy, doplnění dominant vstupních průčelí, vybudování konstrukce proskleného zastřešení bývalého dvora a vytvoření kryté dvorany, nový výtah, úprava některých okenních otvorů, oprava poškozených částí krovu, nová střešní krytina, úprava nosných stěn a vnitřních dveřních otvorů, nová zasedací místnost, nový archiv, vybudování vyrovnávacích schodišť ze suterénu do přízemí, vybudování rampy do atria, vybudování nového stropu a vyrovnání výškových úrovní chodby v přízemí. _x000D_
_x000D_
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</si>
  <si>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</si>
  <si>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</si>
  <si>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</si>
  <si>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</si>
  <si>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</si>
  <si>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</si>
  <si>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</si>
  <si>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</si>
  <si>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</si>
  <si>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</si>
  <si>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</si>
  <si>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</si>
  <si>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</si>
  <si>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</si>
  <si>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</si>
  <si>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</si>
  <si>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</si>
  <si>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</si>
  <si>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</si>
  <si>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</si>
  <si>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</si>
  <si>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</si>
  <si>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</si>
  <si>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</si>
  <si>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</si>
  <si>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</si>
  <si>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</si>
  <si>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</si>
  <si>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</si>
  <si>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</si>
  <si>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</si>
  <si>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</si>
  <si>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</si>
  <si>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</si>
  <si>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</si>
  <si>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</si>
  <si>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</si>
  <si>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</si>
  <si>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t>
  </si>
  <si>
    <t>SO 01.1</t>
  </si>
  <si>
    <t>Stavební a konstrukční část - střecha</t>
  </si>
  <si>
    <t>STA</t>
  </si>
  <si>
    <t>1</t>
  </si>
  <si>
    <t>{29a93ecf-3e53-4763-bacb-892db94361d2}</t>
  </si>
  <si>
    <t>2</t>
  </si>
  <si>
    <t>SO 01.2</t>
  </si>
  <si>
    <t>Stavební a konstrukční část - fasáda</t>
  </si>
  <si>
    <t>{b7bc84b8-fcc9-4762-a1ec-744fc1f64082}</t>
  </si>
  <si>
    <t>SO 01.3</t>
  </si>
  <si>
    <t>Stavební a konstrukční část - vnitřní prostory</t>
  </si>
  <si>
    <t>{15a7600f-91c9-4a17-9a6f-784c5f77cb3e}</t>
  </si>
  <si>
    <t>SO 02</t>
  </si>
  <si>
    <t>Zdravotně technické instalace (ZTI)</t>
  </si>
  <si>
    <t>{40861da6-b40f-42ff-8b27-eaf4abd4a6d4}</t>
  </si>
  <si>
    <t>SO 03</t>
  </si>
  <si>
    <t>Vzduchotechnika (VZT)</t>
  </si>
  <si>
    <t>{fd2cec97-9428-4a21-8ee3-b181c12196d1}</t>
  </si>
  <si>
    <t>SO 04</t>
  </si>
  <si>
    <t>Vytápění a chlazení (VYT)</t>
  </si>
  <si>
    <t>{5e42d236-ee63-4fad-aa4e-245048af3aa2}</t>
  </si>
  <si>
    <t>SO 05</t>
  </si>
  <si>
    <t>Silnoproudá a slaboproudá elektrotechnika (SIL+SLA)</t>
  </si>
  <si>
    <t>{c1e873e5-d38a-4773-97f0-e959ee929289}</t>
  </si>
  <si>
    <t>SO 06</t>
  </si>
  <si>
    <t>Technologické soubory</t>
  </si>
  <si>
    <t>{18cc3607-cabb-4640-95c3-7eb0ae5e77ee}</t>
  </si>
  <si>
    <t>SO 07</t>
  </si>
  <si>
    <t>Mobiliář</t>
  </si>
  <si>
    <t>{21f710ca-7145-480f-bb0f-850b2ae0296e}</t>
  </si>
  <si>
    <t>OST</t>
  </si>
  <si>
    <t>Vedlejší a ostatní náklady</t>
  </si>
  <si>
    <t>{125246ec-528f-4a01-9ead-64b84e34b6b5}</t>
  </si>
  <si>
    <t>KRYCÍ LIST SOUPISU PRACÍ</t>
  </si>
  <si>
    <t>Objekt:</t>
  </si>
  <si>
    <t>SO 01.1 - Stavební a konstrukční část - střecha</t>
  </si>
  <si>
    <t>Pokud se ve stavebním rozpočtu vyskytují obchodní názvy materiálů, slouží pouze pro vyjádření vlastností materiálů a mohou být nahrazeny materiály se stejnými nebo lepšími vlastnostmi. Při naceňování je nutné brát v úvahu celkovou projektovou dokumentaci. Jedná se o orientační výkazy výměr, které je nutno ověřit dodavatelskou firmou. V případě nesrovnalostí je nutné kontaktovat projektanta. Součástí nabídkové ceny musí být veškeré náklady, aby cena byla konečná. Každým uchazečem vyplněná položka musí obsahovat veškeré technicky a logicky dovoditélné součásti dodávky a montáže. Označení výrobků konkrétním výrobcem v projektu stavby vyjadřuje standard požadované kvality. Pokud uchazeč nabídne produkt od jiného výrobce je povinen dodržet standard a zároveň, přejímá odpovědnost za správnost náhrady - splnění všech parametrů a koordinaci se všemi navazujícími profesemi, eventuelní nutnost úpravy projektu pro výběr zhotovitele půjde k tíží uchazeče (vybraného dodavatele). Položky níže vykázané je nutné nacenit včetně přívozu, složení, naložení, manipulace, montáže, napojení, kotvení, kování, spojovacího materiálu, povrchové úpravy, atp.</t>
  </si>
  <si>
    <t>REKAPITULACE ČLENĚNÍ SOUPISU PRACÍ</t>
  </si>
  <si>
    <t>Kód dílu - Popis</t>
  </si>
  <si>
    <t>Cena celkem [CZK]</t>
  </si>
  <si>
    <t>-1</t>
  </si>
  <si>
    <t>HSV - Práce a dodávky HSV</t>
  </si>
  <si>
    <t xml:space="preserve">    3 - Svislé a kompletní konstrukce</t>
  </si>
  <si>
    <t xml:space="preserve">    4 - Vodorovné konstrukce</t>
  </si>
  <si>
    <t xml:space="preserve">    6 - Úpravy povrchů, podlahy a osazování výplní</t>
  </si>
  <si>
    <t xml:space="preserve">    9 - Ostatní konstrukce a práce, bourání</t>
  </si>
  <si>
    <t xml:space="preserve">    997 - Přesun sutě</t>
  </si>
  <si>
    <t xml:space="preserve">    998 - Přesun hmot</t>
  </si>
  <si>
    <t>PSV - Práce a dodávky PSV</t>
  </si>
  <si>
    <t xml:space="preserve">    711 - Izolace proti vodě, vlhkosti a plynům</t>
  </si>
  <si>
    <t xml:space="preserve">    712 - Povlakové krytiny</t>
  </si>
  <si>
    <t xml:space="preserve">    713 - Izolace tepelné</t>
  </si>
  <si>
    <t xml:space="preserve">    762 - Konstrukce tesařské</t>
  </si>
  <si>
    <t xml:space="preserve">    764 - Konstrukce klempířské</t>
  </si>
  <si>
    <t xml:space="preserve">    765 - Krytina skládaná</t>
  </si>
  <si>
    <t xml:space="preserve">    766 - Konstrukce truhlářské</t>
  </si>
  <si>
    <t xml:space="preserve">    767 - Konstrukce zámečnické</t>
  </si>
  <si>
    <t xml:space="preserve">    783 - Dokončovací práce - nátěry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</si>
  <si>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</si>
  <si>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</si>
  <si>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</si>
  <si>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</si>
  <si>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</si>
  <si>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</si>
  <si>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</si>
  <si>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</si>
  <si>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</si>
  <si>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</si>
  <si>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</si>
  <si>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</si>
  <si>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</si>
  <si>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</si>
  <si>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</si>
  <si>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</si>
  <si>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3</t>
  </si>
  <si>
    <t>Svislé a kompletní konstrukce</t>
  </si>
  <si>
    <t>34</t>
  </si>
  <si>
    <t>K</t>
  </si>
  <si>
    <t>311231115</t>
  </si>
  <si>
    <t>Zdivo z cihel pálených nosné z cihel plných dl. 290 mm P 7 až 15, na maltu ze suché směsi 5 MPa</t>
  </si>
  <si>
    <t>m3</t>
  </si>
  <si>
    <t>CS ÚRS 2025 01</t>
  </si>
  <si>
    <t>4</t>
  </si>
  <si>
    <t>-1924571189</t>
  </si>
  <si>
    <t>Online PSC</t>
  </si>
  <si>
    <t>https://podminky.urs.cz/item/CS_URS_2025_01/311231115</t>
  </si>
  <si>
    <t>VV</t>
  </si>
  <si>
    <t>SKLADBA NOVÝCH STŘEŠNÍCH ŠTÍTŮ (SKL 33)</t>
  </si>
  <si>
    <t>"štít"3,3*3,25*0,45</t>
  </si>
  <si>
    <t>Součet</t>
  </si>
  <si>
    <t>35</t>
  </si>
  <si>
    <t>311231117</t>
  </si>
  <si>
    <t>Zdivo z cihel pálených nosné z cihel plných dl. 290 mm P 7 až 15, na maltu ze suché směsi 10 MPa</t>
  </si>
  <si>
    <t>540025657</t>
  </si>
  <si>
    <t>https://podminky.urs.cz/item/CS_URS_2025_01/311231117</t>
  </si>
  <si>
    <t>Zesílení pozednic (křížení os 7 a D) - var. A, pozednice se nachází nad osou nosné stěny</t>
  </si>
  <si>
    <t>"podezdívka pod pozednicí (osa 7)"15,1*0,3*0,15</t>
  </si>
  <si>
    <t>Mezisoučet</t>
  </si>
  <si>
    <t>Pultová střecha</t>
  </si>
  <si>
    <t>"pultová střecha, podezdívka pod pozednicí (osa 7)"15,3*0,25*0,3</t>
  </si>
  <si>
    <t>Vodorovné konstrukce</t>
  </si>
  <si>
    <t>69</t>
  </si>
  <si>
    <t>417321515</t>
  </si>
  <si>
    <t>Ztužující pásy a věnce z betonu železového (bez výztuže) tř. C 25/30</t>
  </si>
  <si>
    <t>194852544</t>
  </si>
  <si>
    <t>https://podminky.urs.cz/item/CS_URS_2025_01/417321515</t>
  </si>
  <si>
    <t>"pultová střecha, podezdívka pod pozednicí (osa 7)"15,3*0,11*0,3</t>
  </si>
  <si>
    <t>70</t>
  </si>
  <si>
    <t>417361821</t>
  </si>
  <si>
    <t>Výztuž ztužujících pásů a věnců z betonářské oceli 10 505 (R) nebo BSt 500</t>
  </si>
  <si>
    <t>t</t>
  </si>
  <si>
    <t>1291918179</t>
  </si>
  <si>
    <t>https://podminky.urs.cz/item/CS_URS_2025_01/417361821</t>
  </si>
  <si>
    <t>směrné vyztužení dle metodiky CS ÚRS 70 kg/m3, ztratné 5 %</t>
  </si>
  <si>
    <t>"pultová střecha, podezdívka pod pozednicí (osa 7)"0,5049*(70/1000)*1,05</t>
  </si>
  <si>
    <t>72</t>
  </si>
  <si>
    <t>973031325</t>
  </si>
  <si>
    <t>Vysekání výklenků nebo kapes ve zdivu z cihel na maltu vápennou nebo vápenocementovou kapes, plochy do 0,10 m2, hl. do 300 mm</t>
  </si>
  <si>
    <t>kus</t>
  </si>
  <si>
    <t>-1724997719</t>
  </si>
  <si>
    <t>https://podminky.urs.cz/item/CS_URS_2025_01/973031325</t>
  </si>
  <si>
    <t>Provedení nových štítů (osa 1 a 9)</t>
  </si>
  <si>
    <t>"uložení vaznice - vikýř"1</t>
  </si>
  <si>
    <t>75</t>
  </si>
  <si>
    <t>417351115</t>
  </si>
  <si>
    <t>Bednění bočnic ztužujících pásů a věnců včetně vzpěr zřízení</t>
  </si>
  <si>
    <t>m2</t>
  </si>
  <si>
    <t>-663597817</t>
  </si>
  <si>
    <t>https://podminky.urs.cz/item/CS_URS_2025_01/417351115</t>
  </si>
  <si>
    <t>"pultová střecha, podezdívka pod pozednicí (osa 7)"15,3*0,11*2</t>
  </si>
  <si>
    <t>"pultová střecha, podezdívka pod pozednicí (osa 7)"0,11*0,3*2</t>
  </si>
  <si>
    <t>76</t>
  </si>
  <si>
    <t>417351116</t>
  </si>
  <si>
    <t>Bednění bočnic ztužujících pásů a věnců včetně vzpěr odstranění</t>
  </si>
  <si>
    <t>58236410</t>
  </si>
  <si>
    <t>https://podminky.urs.cz/item/CS_URS_2025_01/417351116</t>
  </si>
  <si>
    <t>6</t>
  </si>
  <si>
    <t>Úpravy povrchů, podlahy a osazování výplní</t>
  </si>
  <si>
    <t>89</t>
  </si>
  <si>
    <t>612321111</t>
  </si>
  <si>
    <t>Omítka vápenocementová vnitřních ploch nanášená ručně jednovrstvá, tloušťky do 10 mm hrubá zatřená svislých konstrukcí stěn</t>
  </si>
  <si>
    <t>-966198452</t>
  </si>
  <si>
    <t>https://podminky.urs.cz/item/CS_URS_2025_01/612321111</t>
  </si>
  <si>
    <t>"podezdívka pod pozednicí (osa 7)"15,1*0,3</t>
  </si>
  <si>
    <t>90</t>
  </si>
  <si>
    <t>622311141</t>
  </si>
  <si>
    <t>Omítka vápenná vnějších ploch nanášená ručně dvouvrstvá, tloušťky jádrové omítky do 15 mm a tloušťky štuku do 3 mm štuková stěn</t>
  </si>
  <si>
    <t>-854935130</t>
  </si>
  <si>
    <t>https://podminky.urs.cz/item/CS_URS_2025_01/622311141</t>
  </si>
  <si>
    <t>"štít"3,3*3,25*2</t>
  </si>
  <si>
    <t>"štít"3,25*0,45*2</t>
  </si>
  <si>
    <t>9</t>
  </si>
  <si>
    <t>Ostatní konstrukce a práce, bourání</t>
  </si>
  <si>
    <t>212</t>
  </si>
  <si>
    <t>997013011</t>
  </si>
  <si>
    <t>Vyklizení ulehlé suti na vzdálenost do 3 m od okraje vyklízeného prostoru nebo s naložením na dopravní prostředek z prostorů o půdorysné ploše přes 15 m2 z výšky (hloubky) do 2 m</t>
  </si>
  <si>
    <t>-801573680</t>
  </si>
  <si>
    <t>https://podminky.urs.cz/item/CS_URS_2025_01/997013011</t>
  </si>
  <si>
    <t>Úprava degradovaných částí krovu</t>
  </si>
  <si>
    <t>"půdní prostory"10*0,3*5</t>
  </si>
  <si>
    <t>997</t>
  </si>
  <si>
    <t>Přesun sutě</t>
  </si>
  <si>
    <t>221</t>
  </si>
  <si>
    <t>997013155</t>
  </si>
  <si>
    <t>Vnitrostaveništní doprava suti a vybouraných hmot vodorovně do 50 m s naložením s omezením mechanizace pro budovy a haly výšky přes 15 do 18 m</t>
  </si>
  <si>
    <t>-356264106</t>
  </si>
  <si>
    <t>https://podminky.urs.cz/item/CS_URS_2025_01/997013155</t>
  </si>
  <si>
    <t>222</t>
  </si>
  <si>
    <t>997013501</t>
  </si>
  <si>
    <t>Odvoz suti a vybouraných hmot na skládku nebo meziskládku se složením, na vzdálenost do 1 km</t>
  </si>
  <si>
    <t>-1363254024</t>
  </si>
  <si>
    <t>https://podminky.urs.cz/item/CS_URS_2025_01/997013501</t>
  </si>
  <si>
    <t>223</t>
  </si>
  <si>
    <t>997013509</t>
  </si>
  <si>
    <t>Odvoz suti a vybouraných hmot na skládku nebo meziskládku se složením, na vzdálenost Příplatek k ceně za každý další započatý 1 km přes 1 km</t>
  </si>
  <si>
    <t>606582044</t>
  </si>
  <si>
    <t>https://podminky.urs.cz/item/CS_URS_2025_01/997013509</t>
  </si>
  <si>
    <t>předpokládaná vzdálenost skládky 15 km</t>
  </si>
  <si>
    <t>78,600*14</t>
  </si>
  <si>
    <t>226</t>
  </si>
  <si>
    <t>997013603</t>
  </si>
  <si>
    <t>Poplatek za uložení stavebního odpadu na skládce (skládkovné) cihelného zatříděného do Katalogu odpadů pod kódem 17 01 02</t>
  </si>
  <si>
    <t>-959845089</t>
  </si>
  <si>
    <t>https://podminky.urs.cz/item/CS_URS_2025_01/997013603</t>
  </si>
  <si>
    <t>227</t>
  </si>
  <si>
    <t>997013631</t>
  </si>
  <si>
    <t>Poplatek za uložení stavebního odpadu na skládce (skládkovné) směsného stavebního a demoličního zatříděného do Katalogu odpadů pod kódem 17 09 04</t>
  </si>
  <si>
    <t>1105977246</t>
  </si>
  <si>
    <t>https://podminky.urs.cz/item/CS_URS_2025_01/997013631</t>
  </si>
  <si>
    <t>228</t>
  </si>
  <si>
    <t>997013811</t>
  </si>
  <si>
    <t>Poplatek za uložení stavebního odpadu na skládce (skládkovné) dřevěného zatříděného do Katalogu odpadů pod kódem 17 02 01</t>
  </si>
  <si>
    <t>1468810379</t>
  </si>
  <si>
    <t>https://podminky.urs.cz/item/CS_URS_2025_01/997013811</t>
  </si>
  <si>
    <t>229</t>
  </si>
  <si>
    <t>997006004</t>
  </si>
  <si>
    <t>Úprava stavebního odpadu pytlování nebezpečného odpadu s obsahem azbestu ze šablon</t>
  </si>
  <si>
    <t>-1377186512</t>
  </si>
  <si>
    <t>https://podminky.urs.cz/item/CS_URS_2025_01/997006004</t>
  </si>
  <si>
    <t>230</t>
  </si>
  <si>
    <t>997013821</t>
  </si>
  <si>
    <t>Poplatek za uložení stavebního odpadu na skládce (skládkovné) ze stavebních materiálů obsahujících azbest zatříděných do Katalogu odpadů pod kódem 17 06 05</t>
  </si>
  <si>
    <t>-1126067246</t>
  </si>
  <si>
    <t>https://podminky.urs.cz/item/CS_URS_2025_01/997013821</t>
  </si>
  <si>
    <t>998</t>
  </si>
  <si>
    <t>Přesun hmot</t>
  </si>
  <si>
    <t>231</t>
  </si>
  <si>
    <t>998011003</t>
  </si>
  <si>
    <t>Přesun hmot pro budovy občanské výstavby, bydlení, výrobu a služby s nosnou svislou konstrukcí zděnou z cihel, tvárnic nebo kamene vodorovná dopravní vzdálenost do 100 m základní pro budovy výšky přes 12 do 24 m</t>
  </si>
  <si>
    <t>-795452463</t>
  </si>
  <si>
    <t>https://podminky.urs.cz/item/CS_URS_2025_01/998011003</t>
  </si>
  <si>
    <t>PSV</t>
  </si>
  <si>
    <t>Práce a dodávky PSV</t>
  </si>
  <si>
    <t>711</t>
  </si>
  <si>
    <t>Izolace proti vodě, vlhkosti a plynům</t>
  </si>
  <si>
    <t>233</t>
  </si>
  <si>
    <t>711131101</t>
  </si>
  <si>
    <t>Provedení izolace proti zemní vlhkosti pásy na sucho AIP nebo tkaniny na ploše vodorovné V</t>
  </si>
  <si>
    <t>16</t>
  </si>
  <si>
    <t>-91213008</t>
  </si>
  <si>
    <t>https://podminky.urs.cz/item/CS_URS_2025_01/711131101</t>
  </si>
  <si>
    <t>"izolace pod štítové zdivo a pozednici"4*0,6</t>
  </si>
  <si>
    <t>234</t>
  </si>
  <si>
    <t>M</t>
  </si>
  <si>
    <t>62852010</t>
  </si>
  <si>
    <t>pás asfaltový samolepicí modifikovaný SBS s vložkou ze skleněné rohože se spalitelnou fólií nebo jemnozrnným minerálním posypem nebo textilií na horním povrchu tl 2,5mm</t>
  </si>
  <si>
    <t>32</t>
  </si>
  <si>
    <t>801555767</t>
  </si>
  <si>
    <t>4,8*1,1655 'Přepočtené koeficientem množství</t>
  </si>
  <si>
    <t>240</t>
  </si>
  <si>
    <t>711132111</t>
  </si>
  <si>
    <t>Provedení izolace proti zemní vlhkosti pásy na sucho samolepícího asfaltového pásu na ploše svislé S</t>
  </si>
  <si>
    <t>837616443</t>
  </si>
  <si>
    <t>https://podminky.urs.cz/item/CS_URS_2025_01/711132111</t>
  </si>
  <si>
    <t>"ošetření zhlaví vaznice "0,3*0,48+0,1*0,14</t>
  </si>
  <si>
    <t>241</t>
  </si>
  <si>
    <t>500718224</t>
  </si>
  <si>
    <t>0,316*1,221 'Přepočtené koeficientem množství</t>
  </si>
  <si>
    <t>248</t>
  </si>
  <si>
    <t>998711103</t>
  </si>
  <si>
    <t>Přesun hmot pro izolace proti vodě, vlhkosti a plynům stanovený z hmotnosti přesunovaného materiálu vodorovná dopravní vzdálenost do 50 m základní v objektech výšky přes 12 do 60 m</t>
  </si>
  <si>
    <t>-1635305630</t>
  </si>
  <si>
    <t>https://podminky.urs.cz/item/CS_URS_2025_01/998711103</t>
  </si>
  <si>
    <t>712</t>
  </si>
  <si>
    <t>Povlakové krytiny</t>
  </si>
  <si>
    <t>249</t>
  </si>
  <si>
    <t>712331811</t>
  </si>
  <si>
    <t>Odstranění povlakové krytiny střech plochých do 10° z pásů uložených na sucho podkladního samolepícího asfaltového pásu</t>
  </si>
  <si>
    <t>-166460216</t>
  </si>
  <si>
    <t>https://podminky.urs.cz/item/CS_URS_2025_01/712331811</t>
  </si>
  <si>
    <t>BOURACÍ PRÁCE - KRYTINA</t>
  </si>
  <si>
    <t>"pultová střecha"7,2*5,2</t>
  </si>
  <si>
    <t>250</t>
  </si>
  <si>
    <t>712363005</t>
  </si>
  <si>
    <t>Provedení povlakové krytiny střech plochých do 10° fólií termoplastickou mPVC (měkčené PVC) aplikace fólie na oplechování (na tzv. fóliový plech) horkovzdušným navařením v plné ploše</t>
  </si>
  <si>
    <t>237303660</t>
  </si>
  <si>
    <t>https://podminky.urs.cz/item/CS_URS_2025_01/712363005</t>
  </si>
  <si>
    <t>Detail odvodňovacího žlabu ve dvoraně (detail 18a; P0 31)</t>
  </si>
  <si>
    <t>14,6*0,55</t>
  </si>
  <si>
    <t>Detail odvodňovacího žlabu ve dvoraně (detail 18b; P0 31)</t>
  </si>
  <si>
    <t>9,75*0,55*2</t>
  </si>
  <si>
    <t>Detail odvodňovacího žlabu ve dvoraně (detail 18c; P0 31)</t>
  </si>
  <si>
    <t>3,7*0,7*2</t>
  </si>
  <si>
    <t>Detail odvodňovacího žlabu ve dvoraně (detail 18d; P0 31)</t>
  </si>
  <si>
    <t>7,2*0,6</t>
  </si>
  <si>
    <t>251</t>
  </si>
  <si>
    <t>28322012</t>
  </si>
  <si>
    <t>fólie hydroizolační střešní mPVC mechanicky kotvená šedá tl 1,5mm</t>
  </si>
  <si>
    <t>-1623849789</t>
  </si>
  <si>
    <t>28,255*1,1655 'Přepočtené koeficientem množství</t>
  </si>
  <si>
    <t>252</t>
  </si>
  <si>
    <t>712363351</t>
  </si>
  <si>
    <t>Povlakové krytiny střech plochých do 10° z tvarovaných poplastovaných lišt pro mPVC pásek rš 50 mm</t>
  </si>
  <si>
    <t>m</t>
  </si>
  <si>
    <t>-1953539964</t>
  </si>
  <si>
    <t>https://podminky.urs.cz/item/CS_URS_2025_01/712363351</t>
  </si>
  <si>
    <t>14,60</t>
  </si>
  <si>
    <t>9,75*2</t>
  </si>
  <si>
    <t>3,7*2</t>
  </si>
  <si>
    <t>7,20</t>
  </si>
  <si>
    <t>253</t>
  </si>
  <si>
    <t>712363352</t>
  </si>
  <si>
    <t>Povlakové krytiny střech plochých do 10° z tvarovaných poplastovaných lišt pro mPVC vnitřní koutová lišta rš 100 mm</t>
  </si>
  <si>
    <t>-952011414</t>
  </si>
  <si>
    <t>https://podminky.urs.cz/item/CS_URS_2025_01/712363352</t>
  </si>
  <si>
    <t>14,6*2</t>
  </si>
  <si>
    <t>9,75*4</t>
  </si>
  <si>
    <t>3,7*4</t>
  </si>
  <si>
    <t>7,2*2</t>
  </si>
  <si>
    <t>254</t>
  </si>
  <si>
    <t>998712103</t>
  </si>
  <si>
    <t>Přesun hmot pro povlakové krytiny stanovený z hmotnosti přesunovaného materiálu vodorovná dopravní vzdálenost do 50 m základní v objektech výšky přes 12 do 24 m</t>
  </si>
  <si>
    <t>-235189525</t>
  </si>
  <si>
    <t>https://podminky.urs.cz/item/CS_URS_2025_01/998712103</t>
  </si>
  <si>
    <t>713</t>
  </si>
  <si>
    <t>Izolace tepelné</t>
  </si>
  <si>
    <t>260</t>
  </si>
  <si>
    <t>713121131</t>
  </si>
  <si>
    <t>Montáž tepelné izolace podlah parotěsnými reflexními pásy, tloušťka izolace do 5 mm</t>
  </si>
  <si>
    <t>-58625586</t>
  </si>
  <si>
    <t>https://podminky.urs.cz/item/CS_URS_2025_01/713121131</t>
  </si>
  <si>
    <t>"pultová sřecha (vodorovná plocha)"41,25</t>
  </si>
  <si>
    <t>"pultová sřecha (svislá plocha)"0,2*34,5</t>
  </si>
  <si>
    <t>261</t>
  </si>
  <si>
    <t>28355300</t>
  </si>
  <si>
    <t>pás podstřešní parotěsný tepelně izolační s reflexní Al vrstvou tl 0,25mm</t>
  </si>
  <si>
    <t>8</t>
  </si>
  <si>
    <t>-1382633764</t>
  </si>
  <si>
    <t>48,15*1,05 'Přepočtené koeficientem množství</t>
  </si>
  <si>
    <t>262</t>
  </si>
  <si>
    <t>713141151</t>
  </si>
  <si>
    <t>Montáž tepelné izolace střech plochých rohožemi, pásy, deskami, dílci, bloky (izolační materiál ve specifikaci) kladenými volně jednovrstvá</t>
  </si>
  <si>
    <t>-262983483</t>
  </si>
  <si>
    <t>https://podminky.urs.cz/item/CS_URS_2025_01/713141151</t>
  </si>
  <si>
    <t>263</t>
  </si>
  <si>
    <t>63148107</t>
  </si>
  <si>
    <t>deska tepelně izolační minerální univerzální λ=0,038-0,039 tl 160mm</t>
  </si>
  <si>
    <t>-849030309</t>
  </si>
  <si>
    <t>14,6*0,4</t>
  </si>
  <si>
    <t>9,75*0,4*2</t>
  </si>
  <si>
    <t>3,7*0,4*2</t>
  </si>
  <si>
    <t>16,6*1,02 'Přepočtené koeficientem množství</t>
  </si>
  <si>
    <t>264</t>
  </si>
  <si>
    <t>63148103</t>
  </si>
  <si>
    <t>deska tepelně izolační minerální univerzální λ=0,038-0,039 tl 80mm</t>
  </si>
  <si>
    <t>-1911718045</t>
  </si>
  <si>
    <t>14,6*0,15</t>
  </si>
  <si>
    <t>7,2*0,14</t>
  </si>
  <si>
    <t>3,198*1,02 'Přepočtené koeficientem množství</t>
  </si>
  <si>
    <t>265</t>
  </si>
  <si>
    <t>63148102</t>
  </si>
  <si>
    <t>deska tepelně izolační minerální univerzální λ=0,038-0,039 tl 60mm</t>
  </si>
  <si>
    <t>-2107847681</t>
  </si>
  <si>
    <t>9,75*0,14*2</t>
  </si>
  <si>
    <t>3,7*0,14*2</t>
  </si>
  <si>
    <t>7,2*0,42</t>
  </si>
  <si>
    <t>266</t>
  </si>
  <si>
    <t>63148109</t>
  </si>
  <si>
    <t>deska tepelně izolační minerální univerzální λ=0,038-0,039 tl 150mm</t>
  </si>
  <si>
    <t>1671414742</t>
  </si>
  <si>
    <t>9,75*0,28*2</t>
  </si>
  <si>
    <t>7,2*0,65</t>
  </si>
  <si>
    <t>267</t>
  </si>
  <si>
    <t>63148104</t>
  </si>
  <si>
    <t>deska tepelně izolační minerální univerzální λ=0,038-0,039 tl 100mm</t>
  </si>
  <si>
    <t>-81587343</t>
  </si>
  <si>
    <t>7,2*0,5</t>
  </si>
  <si>
    <t>268</t>
  </si>
  <si>
    <t>713141152</t>
  </si>
  <si>
    <t>Montáž tepelné izolace střech plochých rohožemi, pásy, deskami, dílci, bloky (izolační materiál ve specifikaci) kladenými volně dvouvrstvá</t>
  </si>
  <si>
    <t>-319291735</t>
  </si>
  <si>
    <t>https://podminky.urs.cz/item/CS_URS_2025_01/713141152</t>
  </si>
  <si>
    <t>"pultová sřecha"41,25</t>
  </si>
  <si>
    <t>269</t>
  </si>
  <si>
    <t>63140406</t>
  </si>
  <si>
    <t>deska tepelně izolační minerální plochých střech dvouvrstvá λ=0,038-0,039 tl 150mm</t>
  </si>
  <si>
    <t>-2015428433</t>
  </si>
  <si>
    <t>41,25*2,04 'Přepočtené koeficientem množství</t>
  </si>
  <si>
    <t>274</t>
  </si>
  <si>
    <t>R-pol 10</t>
  </si>
  <si>
    <t>D+M systémový izolační panel - vč. všech syst. detailů, spojovacího a pomocného materiálu, kotvení</t>
  </si>
  <si>
    <t>-1474951568</t>
  </si>
  <si>
    <t>275</t>
  </si>
  <si>
    <t>998713103</t>
  </si>
  <si>
    <t>Přesun hmot pro izolace tepelné stanovený z hmotnosti přesunovaného materiálu vodorovná dopravní vzdálenost do 50 m s užitím mechanizace v objektech výšky přes 12 m do 24 m</t>
  </si>
  <si>
    <t>1230978691</t>
  </si>
  <si>
    <t>https://podminky.urs.cz/item/CS_URS_2025_01/998713103</t>
  </si>
  <si>
    <t>762</t>
  </si>
  <si>
    <t>Konstrukce tesařské</t>
  </si>
  <si>
    <t>276</t>
  </si>
  <si>
    <t>762331811</t>
  </si>
  <si>
    <t>Demontáž vázaných konstrukcí krovů sklonu do 60° z hranolů, hranolků, fošen, průřezové plochy do 120 cm2</t>
  </si>
  <si>
    <t>-305872533</t>
  </si>
  <si>
    <t>https://podminky.urs.cz/item/CS_URS_2025_01/762331811</t>
  </si>
  <si>
    <t>Vytvoření nového úžlabí (mezi osami 2; 3 a B; C)</t>
  </si>
  <si>
    <t>"krokve 70/140 mm "7,5</t>
  </si>
  <si>
    <t>"krokve pultové střechy 70/140 mm (T66)"3,8*19</t>
  </si>
  <si>
    <t>277</t>
  </si>
  <si>
    <t>762331812</t>
  </si>
  <si>
    <t>Demontáž vázaných konstrukcí krovů sklonu do 60° z hranolů, hranolků, fošen, průřezové plochy přes 120 do 224 cm2</t>
  </si>
  <si>
    <t>-1090170446</t>
  </si>
  <si>
    <t>https://podminky.urs.cz/item/CS_URS_2025_01/762331812</t>
  </si>
  <si>
    <t>"sloupky 140/140 mm (S30)"2,5*2</t>
  </si>
  <si>
    <t>278</t>
  </si>
  <si>
    <t>762331813</t>
  </si>
  <si>
    <t>Demontáž vázaných konstrukcí krovů sklonu do 60° z hranolů, hranolků, fošen, průřezové plochy přes 224 do 288 cm2</t>
  </si>
  <si>
    <t>-2046717669</t>
  </si>
  <si>
    <t>https://podminky.urs.cz/item/CS_URS_2025_01/762331813</t>
  </si>
  <si>
    <t>"úžlabní (rohová) krokev 140/220 mm"9,45</t>
  </si>
  <si>
    <t>"středová vaznice 140/200 mm"4,8</t>
  </si>
  <si>
    <t>279</t>
  </si>
  <si>
    <t>762322911</t>
  </si>
  <si>
    <t>Ztužení konstrukcí (materiál v ceně) fošnami nebo hranolky průřezové plochy do 100 cm2</t>
  </si>
  <si>
    <t>-210219822</t>
  </si>
  <si>
    <t>https://podminky.urs.cz/item/CS_URS_2025_01/762322911</t>
  </si>
  <si>
    <t>"pásky 100/100 mm (S10)"3,2</t>
  </si>
  <si>
    <t>280</t>
  </si>
  <si>
    <t>413941121</t>
  </si>
  <si>
    <t>Osazování ocelových válcovaných nosníků ve stropech I nebo IE nebo U nebo UE nebo L do č.12 nebo výšky do 120 mm</t>
  </si>
  <si>
    <t>1866169454</t>
  </si>
  <si>
    <t>https://podminky.urs.cz/item/CS_URS_2025_01/413941121</t>
  </si>
  <si>
    <t>"ocel profil U-120"2,5*2*(13,43/1000)</t>
  </si>
  <si>
    <t>"ocel profil U-120"3,5*2*(13,43/1000)</t>
  </si>
  <si>
    <t>281</t>
  </si>
  <si>
    <t>13010818</t>
  </si>
  <si>
    <t>ocel profilová jakost S235JR (11 375) průřez U (UPN) 120</t>
  </si>
  <si>
    <t>-1543986245</t>
  </si>
  <si>
    <t>282</t>
  </si>
  <si>
    <t>762331911</t>
  </si>
  <si>
    <t>Vyřezání části střešní vazby vázané konstrukce krovů průřezové plochy řeziva do 120 cm2, délky vyřezané části krovového prvku do 3 m</t>
  </si>
  <si>
    <t>519587709</t>
  </si>
  <si>
    <t>https://podminky.urs.cz/item/CS_URS_2025_01/762331911</t>
  </si>
  <si>
    <t>osa 1</t>
  </si>
  <si>
    <t>"zkrácení krokví 70/140 mm - štít"0,8*4</t>
  </si>
  <si>
    <t>osa 9</t>
  </si>
  <si>
    <t>"poškozené krokve vlivem zatékání 70/140 mm (T66) (osa J - 7)"1,5*4</t>
  </si>
  <si>
    <t>"poškozené krokve vlivem zatékání 70/140 mm (T66) (osa F - 9)"1,5*3</t>
  </si>
  <si>
    <t>"poškozené krokve vlivem zatékání 70/140 mm (T66) (osa A - 6)"1,5*5</t>
  </si>
  <si>
    <t>"poškozené krokve vlivem zatékání 70/140 mm (T66) (osa E - 1)"1,5*8</t>
  </si>
  <si>
    <t>"poškozené krokve vlivem zatékání 70/140 mm (T66) (osa J - 1)"3*2</t>
  </si>
  <si>
    <t>"poškozené krokve vlivem zatékání 70/140 mm (T66) (osa D - 5)"1,5*6</t>
  </si>
  <si>
    <t>"poškozené krokve vlivem zatékání v celé délce hřebene 70/140 mm  (T66) "1,5*84</t>
  </si>
  <si>
    <t>"zkrácení krokví pro vytvoření nadřímsového dešťového žlabu 70/140 mm (T66)"0,5*104</t>
  </si>
  <si>
    <t>283</t>
  </si>
  <si>
    <t>762331912</t>
  </si>
  <si>
    <t>Vyřezání části střešní vazby vázané konstrukce krovů průřezové plochy řeziva do 120 cm2, délky vyřezané části krovového prvku přes 3 do 5 m</t>
  </si>
  <si>
    <t>136299913</t>
  </si>
  <si>
    <t>https://podminky.urs.cz/item/CS_URS_2025_01/762331912</t>
  </si>
  <si>
    <t>"poškození pozednice vlivem zatékání 80/120 mm (T02) (osa A - 6)"4,5</t>
  </si>
  <si>
    <t>284</t>
  </si>
  <si>
    <t>762331913</t>
  </si>
  <si>
    <t>Vyřezání části střešní vazby vázané konstrukce krovů průřezové plochy řeziva do 120 cm2, délky vyřezané části krovového prvku přes 5 do 8 m</t>
  </si>
  <si>
    <t>-505925678</t>
  </si>
  <si>
    <t>https://podminky.urs.cz/item/CS_URS_2025_01/762331913</t>
  </si>
  <si>
    <t>"poškození pozednice vlivem zatékání 80/120 mm (T02) (osa E - 1)"7</t>
  </si>
  <si>
    <t>"poškození pozednice vlivem zatékání 80/120 mm (T02) (osa D - 5)"7</t>
  </si>
  <si>
    <t>285</t>
  </si>
  <si>
    <t>762331922</t>
  </si>
  <si>
    <t>Vyřezání části střešní vazby vázané konstrukce krovů průřezové plochy řeziva přes 120 do 224 cm2, délky vyřezané části krovového prvku přes 3 do 5 m</t>
  </si>
  <si>
    <t>-644898570</t>
  </si>
  <si>
    <t>https://podminky.urs.cz/item/CS_URS_2025_01/762331922</t>
  </si>
  <si>
    <t>"přerušení pozednice v místě nového štítu"4</t>
  </si>
  <si>
    <t>286</t>
  </si>
  <si>
    <t>762331931</t>
  </si>
  <si>
    <t>Vyřezání části střešní vazby vázané konstrukce krovů průřezové plochy řeziva přes 224 do 288 cm2, délky vyřezané části krovového prvku do 3 m</t>
  </si>
  <si>
    <t>946041372</t>
  </si>
  <si>
    <t>https://podminky.urs.cz/item/CS_URS_2025_01/762331931</t>
  </si>
  <si>
    <t>"poškozenná část zhlaví vazného trámu (osa D - 5)"1*2</t>
  </si>
  <si>
    <t>"poškozenná část zhlaví vazného trámu (osa A - 6)"1*3</t>
  </si>
  <si>
    <t>287</t>
  </si>
  <si>
    <t>762332131</t>
  </si>
  <si>
    <t>Montáž vázaných konstrukcí krovů střech pultových, sedlových, valbových, stanových čtvercového nebo obdélníkového půdorysu z řeziva hraněného pomocí tesařských spojů průřezové plochy přes 50 do 120 cm2</t>
  </si>
  <si>
    <t>1314357272</t>
  </si>
  <si>
    <t>https://podminky.urs.cz/item/CS_URS_2025_01/762332131</t>
  </si>
  <si>
    <t>"kleštiny 2x70/140 mm(T67)"8,59*2</t>
  </si>
  <si>
    <t>"krokve 70/140 mm (T66)"7,5</t>
  </si>
  <si>
    <t>"zesílení pozednice oboustrannými příložky 2x20/200 mm (T69)"15,1*2</t>
  </si>
  <si>
    <t>"krokve 70/140 mm (T66) - v blízkosti štítu"2,9*2</t>
  </si>
  <si>
    <t>"krokve 70/140 mm (T66) - v blízkosti štítu"2,7*2</t>
  </si>
  <si>
    <t>Zesílení krokví na straně dvorany vč. zasílení příložek</t>
  </si>
  <si>
    <t>"zesílení krokví 2x 40/180 mm (T68) - osa 4"3,2*28</t>
  </si>
  <si>
    <t>"zesílení krokví 2x 40/180 mm (T68) - osa 4"2,8*2</t>
  </si>
  <si>
    <t>"zesílení krokví 2x 40/180 mm (T68) - osaa D + K"3,13*56</t>
  </si>
  <si>
    <t>"zesílení krokví 2x 40/180 mm (T68) - osa D"2,6*2</t>
  </si>
  <si>
    <t>"zesílení krokví 2x 40/180 mm (T68) - osa 7"2,9*30</t>
  </si>
  <si>
    <t>"zesílení uložení na středovou vaznici 2x 20/100 mm (T69)"0,8*122</t>
  </si>
  <si>
    <t>Zesílení vazných trámů</t>
  </si>
  <si>
    <t>"zesílení vazného trámu 2x 60/200 mm (T70) - osa 4"10,4*14</t>
  </si>
  <si>
    <t>"zesílení vazného trámu 2x 60/200 mm (T70) - osa D"10,1*10</t>
  </si>
  <si>
    <t>"zesílení vazného trámu 2x 60/200 mm (T70) - osa 7"9,6*2</t>
  </si>
  <si>
    <t>"zesílení vazného trámu 2x 60/200 mm (T70) - osa 7"9,1*8</t>
  </si>
  <si>
    <t>"zesílení vazného trámu 2x 60/200 mm (T70) - osa 7"6,4*2</t>
  </si>
  <si>
    <t>"zesílení vazného trámu 2x 60/200 mm (T70) - osa K"10,1*10</t>
  </si>
  <si>
    <t>"pozednice pultové střechy 80/120 mm (T02)"4,4*2</t>
  </si>
  <si>
    <t>"roznášecí profily (pro VZT jednotky) 80/120 mm (T02)"3,1*4</t>
  </si>
  <si>
    <t>"roznášecí profily (pro VZT jednotky) 80/120 mm (T02)"3,8*4</t>
  </si>
  <si>
    <t>288</t>
  </si>
  <si>
    <t>60512126</t>
  </si>
  <si>
    <t>hranol stavební řezivo průřezu do 120cm2 dl 6-8m</t>
  </si>
  <si>
    <t>-1416640708</t>
  </si>
  <si>
    <t>"krokve 70/140 mm (T66)"7,5*0,07*0,14</t>
  </si>
  <si>
    <t>"zesílení vazného trámu 2x 60/200 mm (T70) - osa 7"6,4*2*0,06*0,2</t>
  </si>
  <si>
    <t>289</t>
  </si>
  <si>
    <t>60512125</t>
  </si>
  <si>
    <t>hranol stavební řezivo průřezu do 120cm2 do dl 6m</t>
  </si>
  <si>
    <t>973252028</t>
  </si>
  <si>
    <t>"krokve 70/140 mm (T66) - v blízkosti štítu"2,9*2*0,07*0,14</t>
  </si>
  <si>
    <t>"krokve 70/140 mm (T66) - v blízkosti štítu"2,7*2*0,07*0,14</t>
  </si>
  <si>
    <t>"zesílení krokví 2x 40/180 mm (T68) - osa 4"3,2*28*0,04*0,18</t>
  </si>
  <si>
    <t>"zesílení krokví 2x 40/180 mm (T68) - osa 4"2,8*2*0,04*0,18</t>
  </si>
  <si>
    <t>"zesílení krokví 2x 40/180 mm (T68) - osaa D + K"3,13*56*0,04*0,18</t>
  </si>
  <si>
    <t>"zesílení krokví 2x 40/180 mm (T68) - osa D"2,6*2*0,04*0,18</t>
  </si>
  <si>
    <t>"zesílení krokví 2x 40/180 mm (T68) - osa 7"2,9*30*0,04*0,18</t>
  </si>
  <si>
    <t>"zesílení uložení na středovou vaznici 2x 20/100 mm (T69)"0,8*122*0,02*0,1</t>
  </si>
  <si>
    <t>"pozednice pultové střechy 80/120 mm (T02)"4,4*2*0,08*0,12</t>
  </si>
  <si>
    <t>"roznášecí profily (pro VZT jednotky) 80/120 mm (T02)"3,1*4*0,08*0,12</t>
  </si>
  <si>
    <t>"roznášecí profily (pro VZT jednotky) 80/120 mm (T02)"3,8*4*0,08*0,12</t>
  </si>
  <si>
    <t>290</t>
  </si>
  <si>
    <t>60512127</t>
  </si>
  <si>
    <t>hranol stavební řezivo průřezu do 120cm2 přes dl 8m</t>
  </si>
  <si>
    <t>1522306391</t>
  </si>
  <si>
    <t>"kleštiny 2x70/140 mm(T67)"8,59*2*0,07*0,14</t>
  </si>
  <si>
    <t>"zesílení pozednice oboustrannými příložky 2x20/200 mm (T69)"15,1*2*0,02*0,2</t>
  </si>
  <si>
    <t>"zesílení vazného trámu 2x 60/200 mm (T70) - osa 4"10,4*14*0,06*0,2</t>
  </si>
  <si>
    <t>"zesílení vazného trámu 2x 60/200 mm (T70) - osa D"10,1*10*0,06*0,2</t>
  </si>
  <si>
    <t>"zesílení vazného trámu 2x 60/200 mm (T70) - osa 7"9,6*2*0,06*0,2</t>
  </si>
  <si>
    <t>"zesílení vazného trámu 2x 60/200 mm (T70) - osa 7"9,1*8*0,06*0,2</t>
  </si>
  <si>
    <t>"zesílení vazného trámu 2x 60/200 mm (T70) - osa K"10,1*10*0,06*0,2</t>
  </si>
  <si>
    <t>291</t>
  </si>
  <si>
    <t>762332132</t>
  </si>
  <si>
    <t>Montáž vázaných konstrukcí krovů střech pultových, sedlových, valbových, stanových čtvercového nebo obdélníkového půdorysu z řeziva hraněného pomocí tesařských spojů průřezové plochy přes 120 do 224 cm2</t>
  </si>
  <si>
    <t>219695033</t>
  </si>
  <si>
    <t>https://podminky.urs.cz/item/CS_URS_2025_01/762332132</t>
  </si>
  <si>
    <t>"sloupky 140/140 mm (S30)"2,5</t>
  </si>
  <si>
    <t>"pozednice pultové střechy 140/140 mm (S30)"15,3</t>
  </si>
  <si>
    <t>292</t>
  </si>
  <si>
    <t>60512130</t>
  </si>
  <si>
    <t>hranol stavební řezivo průřezu do 224cm2 do dl 6m</t>
  </si>
  <si>
    <t>-1261173520</t>
  </si>
  <si>
    <t>"sloupky 140/140 mm (S30)"2,5*0,14*0,14</t>
  </si>
  <si>
    <t>293</t>
  </si>
  <si>
    <t>60512132</t>
  </si>
  <si>
    <t>hranol stavební řezivo průřezu do 224cm2 přes dl 8m</t>
  </si>
  <si>
    <t>-562618003</t>
  </si>
  <si>
    <t>"pozednice pultové střechy 140/140 mm (S30)"15,3*0,14*0,14</t>
  </si>
  <si>
    <t>294</t>
  </si>
  <si>
    <t>762332133</t>
  </si>
  <si>
    <t>Montáž vázaných konstrukcí krovů střech pultových, sedlových, valbových, stanových čtvercového nebo obdélníkového půdorysu z řeziva hraněného pomocí tesařských spojů průřezové plochy přes 224 do 288 cm2</t>
  </si>
  <si>
    <t>-355227799</t>
  </si>
  <si>
    <t>https://podminky.urs.cz/item/CS_URS_2025_01/762332133</t>
  </si>
  <si>
    <t>"úžlabní (rohová) krokev 140/200 mm (T33)"9,45</t>
  </si>
  <si>
    <t>"středová vaznice 140/200 mm (T33)"7,8</t>
  </si>
  <si>
    <t>"nahrazená pozednice140/180 mm (T32) - štít"4</t>
  </si>
  <si>
    <t>"krokve 140x200 mm (T33)"3,8*19</t>
  </si>
  <si>
    <t>Zastřešení dvorany</t>
  </si>
  <si>
    <t>"zastřešení dvorany 140/180 mm (T32)"1,95*35</t>
  </si>
  <si>
    <t>"pozednice (průvlak) pultové střech 140/200 mm (T33)"1,95*3</t>
  </si>
  <si>
    <t>295</t>
  </si>
  <si>
    <t>60512136</t>
  </si>
  <si>
    <t>hranol stavební řezivo průřezu do 288cm2 dl 6-8m</t>
  </si>
  <si>
    <t>1839517273</t>
  </si>
  <si>
    <t>"středová vaznice 140/200 mm (T33)"7,8*0,14*0,20</t>
  </si>
  <si>
    <t>"nahrazená pozednice140/180 mm (T32) - štít"4*0,14*0,18</t>
  </si>
  <si>
    <t>296</t>
  </si>
  <si>
    <t>60512135</t>
  </si>
  <si>
    <t>hranol stavební řezivo průřezu do 288cm2 do dl 6m</t>
  </si>
  <si>
    <t>-270430621</t>
  </si>
  <si>
    <t>"krokve 140x200 mm (T33)"3,8*19*0,14*0,2</t>
  </si>
  <si>
    <t>"zastřešení dvorany 140/180 mm (T32)"1,95*35*0,14*0,18</t>
  </si>
  <si>
    <t>"pozednice (průvlak) pultové střech 140/200 mm (T33)"1,95*3*0,14*0,2</t>
  </si>
  <si>
    <t>297</t>
  </si>
  <si>
    <t>60512137</t>
  </si>
  <si>
    <t>hranol stavební řezivo průřezu do 288cm2 přes dl 8m</t>
  </si>
  <si>
    <t>746049876</t>
  </si>
  <si>
    <t>"úžlabní (rohová) krokev 140/200 mm (T33)"9,45*0,14*0,2</t>
  </si>
  <si>
    <t>298</t>
  </si>
  <si>
    <t>762332931</t>
  </si>
  <si>
    <t>Doplnění střešní vazby řezivem - montáž (materiál ve specifikaci) nehoblovaným, průřezové plochy do 120 cm2</t>
  </si>
  <si>
    <t>-926421180</t>
  </si>
  <si>
    <t>https://podminky.urs.cz/item/CS_URS_2025_01/762332931</t>
  </si>
  <si>
    <t>"náhrada poškozené pozednice vlivem zatékání 80/120 mm (T02) (osa A - 6)"4,5</t>
  </si>
  <si>
    <t>"náhrada poškozené pozednice vlivem zatékání 80/120 mm (T02) (osa E - 1)"7</t>
  </si>
  <si>
    <t>"náhrada poškozené pozednice vlivem zatékání 80/120 mm (T02) (osa D - 5)"7</t>
  </si>
  <si>
    <t>"náhrada poškozené krokve vlivem zatékání 70/140 mm (T66) (osa J - 7)"1,5*4</t>
  </si>
  <si>
    <t>"náhrada poškozené krokve vlivem zatékání 70/140 mm (T66) (osa F - 9)"1,5*3</t>
  </si>
  <si>
    <t>"náhrada poškozené krokve vlivem zatékání 70/140 mm (T66) (osa A - 6)"1,5*5</t>
  </si>
  <si>
    <t>"náhrada poškozené krokve vlivem zatékání 70/140 mm (T66) (osa E - 1)"1,5*8</t>
  </si>
  <si>
    <t>"náhrada poškozené krokve vlivem zatékání 70/140 mm (T66) (osa J - 1)"3*2</t>
  </si>
  <si>
    <t>"náhrada poškozené krokve vlivem zatékání 70/140 mm (T66) (osa D - 5)"1,5*6</t>
  </si>
  <si>
    <t>"náhrada poškozené krokve vlivem zatékání v celé délce hřebene 70/140 mm  (T66) "1,5*84</t>
  </si>
  <si>
    <t>299</t>
  </si>
  <si>
    <t>-655623591</t>
  </si>
  <si>
    <t>"náhrada poškozené pozednice vlivem zatékání 80/120 mm (T02) (osa A - 6)"4,5*0,08*0,12</t>
  </si>
  <si>
    <t>"náhrada poškozené krokve vlivem zatékání 70/140 mm (T66) (osa J - 7)"1,5*4*0,07*0,14</t>
  </si>
  <si>
    <t>"náhrada poškozené krokve vlivem zatékání 70/140 mm (T66) (osa F - 9)"1,5*3*0,07*0,14</t>
  </si>
  <si>
    <t>"náhrada poškozené krokve vlivem zatékání 70/140 mm (T66) (osa A - 6)"1,5*5*0,07*0,14</t>
  </si>
  <si>
    <t>"náhrada poškozené krokve vlivem zatékání 70/140 mm (T66) (osa E - 1)"1,5*8*0,07*0,14</t>
  </si>
  <si>
    <t>"náhrada poškozené krokve vlivem zatékání 70/140 mm (T66) (osa J - 1)"3*2*0,07*0,14</t>
  </si>
  <si>
    <t>"náhrada poškozené krokve vlivem zatékání 70/140 mm (T66) (osa D - 5)"1,5*6*0,07*0,14</t>
  </si>
  <si>
    <t>"náhrada poškozené krokve vlivem zatékání v celé délce hřebene 70/140 mm  (T66) "1,5*84*0,07*0,14</t>
  </si>
  <si>
    <t>300</t>
  </si>
  <si>
    <t>2017491633</t>
  </si>
  <si>
    <t>"náhrada poškozené pozednice vlivem zatékání 80/120 mm (T02) (osa E - 1)"7*0,08*0,12</t>
  </si>
  <si>
    <t>"náhrada poškozené pozednice vlivem zatékání 80/120 mm (T02) (osa D - 5)"7*0,08*0,12</t>
  </si>
  <si>
    <t>301</t>
  </si>
  <si>
    <t>762332933</t>
  </si>
  <si>
    <t>Doplnění střešní vazby řezivem - montáž (materiál ve specifikaci) nehoblovaným, průřezové plochy přes 224 do 288 cm2</t>
  </si>
  <si>
    <t>751393313</t>
  </si>
  <si>
    <t>https://podminky.urs.cz/item/CS_URS_2025_01/762332933</t>
  </si>
  <si>
    <t>"náhrada poškozené část zhlaví vazného trámu (osa D - 5)"1*2</t>
  </si>
  <si>
    <t>"náhrada poškozené část zhlaví vazného trámu (osa A - 6)"1*3</t>
  </si>
  <si>
    <t>302</t>
  </si>
  <si>
    <t>-276618419</t>
  </si>
  <si>
    <t>"náhrada poškozené část zhlaví vazného trámu (osa D - 5)"1*2*0,14*0,20</t>
  </si>
  <si>
    <t>"náhrada poškozené část zhlaví vazného trámu (osa A - 6)"1*3*0,14*0,20</t>
  </si>
  <si>
    <t>303</t>
  </si>
  <si>
    <t>762342812</t>
  </si>
  <si>
    <t>Demontáž bednění a laťování laťování střech sklonu do 60° se všemi nadstřešními konstrukcemi, z latí průřezové plochy do 25 cm2 při osové vzdálenosti přes 0,22 do 0,50 m</t>
  </si>
  <si>
    <t>-463077991</t>
  </si>
  <si>
    <t>https://podminky.urs.cz/item/CS_URS_2025_01/762342812</t>
  </si>
  <si>
    <t>"střešní  azbestocementová  krytina "1344,4995</t>
  </si>
  <si>
    <t>304</t>
  </si>
  <si>
    <t>762343912</t>
  </si>
  <si>
    <t>Zabednění otvorů ve střeše prkny (materiál v ceně) tl. do 32 mm, otvoru plochy jednotlivě přes 1 do 4 m2</t>
  </si>
  <si>
    <t>-1522040313</t>
  </si>
  <si>
    <t>https://podminky.urs.cz/item/CS_URS_2025_01/762343912</t>
  </si>
  <si>
    <t>"napojení střechy nad rizalitem na rovinu hlavní střechy (osa D)"3*0,4</t>
  </si>
  <si>
    <t>"napojení střechy nad rizalitem na rovinu hlavní střechy (osa K)"2,9*0,4</t>
  </si>
  <si>
    <t>305</t>
  </si>
  <si>
    <t>762345811</t>
  </si>
  <si>
    <t>Demontáž bednění a laťování k dalšímu použití sklonu do 60° se všemi nadstřešními konstrukcemi bednění střech rovných, obloukových z prken hrubých, hoblovaných tl. do 32 mm</t>
  </si>
  <si>
    <t>2010038493</t>
  </si>
  <si>
    <t>https://podminky.urs.cz/item/CS_URS_2025_01/762345811</t>
  </si>
  <si>
    <t>306</t>
  </si>
  <si>
    <t>762353310</t>
  </si>
  <si>
    <t>Montáž nadstřešních konstrukcí střešních vikýřů z hraněného řeziva, sedlových, průřezové plochy do 100 cm2</t>
  </si>
  <si>
    <t>-228262380</t>
  </si>
  <si>
    <t>https://podminky.urs.cz/item/CS_URS_2025_01/762353310</t>
  </si>
  <si>
    <t>"krokve 70/140 mm (T66) - vikýř"2*2</t>
  </si>
  <si>
    <t>"krokve 70/140 mm (T66) - vikýř"1,3*2</t>
  </si>
  <si>
    <t>"krokve 70/140 mm (T66) - vikýř"0,7*2</t>
  </si>
  <si>
    <t>"krokve 70/140 mm (T66) - vikýř"1,2*2</t>
  </si>
  <si>
    <t>"krokve 70/140 mm (T66) - vikýř"0,5*2</t>
  </si>
  <si>
    <t>"konstrukce pro hodinový stroj, prkno 30/240 mm"0,7</t>
  </si>
  <si>
    <t>"konstrukce pro hodinový stroj, hranol 60/70 mm"0,8</t>
  </si>
  <si>
    <t>Vikýř u pultové střechy</t>
  </si>
  <si>
    <t>"napojení střechy nad rizalitem na vikýř -vyztužující kotevní trámek 70/100 mm"1</t>
  </si>
  <si>
    <t>"napojení střechy nad rizalitem na vikýř - trámek 100/100 mm (S10)"1,4*2</t>
  </si>
  <si>
    <t>"napojení střechy nad rizalitem na vikýř - trámek 70/140 mm (T66)"1*2</t>
  </si>
  <si>
    <t>"napojení střechy nad rizalitem na vikýř - vaznice 70/140 mm (T66)"1,6</t>
  </si>
  <si>
    <t>"napojení střechy nad rizalitem na vikýř - krokev 70/140 mm (T66)"1,5*4</t>
  </si>
  <si>
    <t>307</t>
  </si>
  <si>
    <t>-1867660567</t>
  </si>
  <si>
    <t>"krokve 70/140 mm (T66) - vikýř"2*2*0,07*0,14</t>
  </si>
  <si>
    <t>"krokve 70/140 mm (T66) - vikýř"1,3*2*0,07*0,14</t>
  </si>
  <si>
    <t>"krokve 70/140 mm (T66) - vikýř"0,7*2*0,07*0,14</t>
  </si>
  <si>
    <t>"krokve 70/140 mm (T66) - vikýř"1,2*2*0,07*0,14</t>
  </si>
  <si>
    <t>"krokve 70/140 mm (T66) - vikýř"0,5*2*0,07*0,14</t>
  </si>
  <si>
    <t>"konstrukce pro hodinový stroj, prkno 30/240 mm"0,7*0,03*0,24</t>
  </si>
  <si>
    <t>"konstrukce pro hodinový stroj, hranol 60/70 mm"0,8*0,06*0,07</t>
  </si>
  <si>
    <t>"napojení střechy nad rizalitem na vikýř -vyztužující kotevní trámek 70/100 mm"1*0,07*0,1</t>
  </si>
  <si>
    <t>"napojení střechy nad rizalitem na vikýř - trámek 100/100 mm (S10)"1,4*2*0,1*0,1</t>
  </si>
  <si>
    <t>"napojení střechy nad rizalitem na vikýř - trámek 70/140 mm (T66)"1*2*0,07*0,14</t>
  </si>
  <si>
    <t>"napojení střechy nad rizalitem na vikýř - vaznice 70/140 mm (T66)"1,6*0,07*0,14</t>
  </si>
  <si>
    <t>"napojení střechy nad rizalitem na vikýř - krokev 70/140 mm (T66)"1,5*4*0,07*0,14</t>
  </si>
  <si>
    <t>308</t>
  </si>
  <si>
    <t>762353320</t>
  </si>
  <si>
    <t>Montáž nadstřešních konstrukcí střešních vikýřů z hraněného řeziva, sedlových, průřezové plochy přes 100 do 144 cm2</t>
  </si>
  <si>
    <t>1865258276</t>
  </si>
  <si>
    <t>https://podminky.urs.cz/item/CS_URS_2025_01/762353320</t>
  </si>
  <si>
    <t>"vaznice 100/140 mm (T12) - vikýř"2</t>
  </si>
  <si>
    <t>"mezikrokevní trám pro opření šikmých trámků 100/140 (T12) - vikýř"1*3</t>
  </si>
  <si>
    <t>"šikmý trám 100/140 mm (T12) - vikýř"3,3*2</t>
  </si>
  <si>
    <t>"vaznice 100/140 mm (T12) - vikýř"1,8</t>
  </si>
  <si>
    <t>"šikmý trám 100/140 mm (T12) - vikýř"3*2</t>
  </si>
  <si>
    <t>"napojení střechy nad rizalitem na vikýř -vyztužující kotevní trámek 125/100 mm"1*2</t>
  </si>
  <si>
    <t>309</t>
  </si>
  <si>
    <t>-775473000</t>
  </si>
  <si>
    <t>"vaznice 100/140 mm (T12) - vikýř"2*0,1*0,14</t>
  </si>
  <si>
    <t>"mezikrokevní trám pro opření šikmých trámků 100/140 (T12) - vikýř"1*3*0,1*0,14</t>
  </si>
  <si>
    <t>"šikmý trám 100/140 mm (T12) - vikýř"3,3*2*0,1*0,14</t>
  </si>
  <si>
    <t>"vaznice 100/140 mm (T12) - vikýř"1,8*0,1*0,14</t>
  </si>
  <si>
    <t>"šikmý trám 100/140 mm (T12) - vikýř"3*2*0,1*0,14</t>
  </si>
  <si>
    <t>"napojení střechy nad rizalitem na vikýř -vyztužující kotevní trámek 125/100 mm"1*2*0,125*0,1</t>
  </si>
  <si>
    <t>310</t>
  </si>
  <si>
    <t>762353330</t>
  </si>
  <si>
    <t>Montáž nadstřešních konstrukcí střešních vikýřů z hraněného řeziva, sedlových, průřezové plochy přes 144 do 224 cm2</t>
  </si>
  <si>
    <t>1532956816</t>
  </si>
  <si>
    <t>https://podminky.urs.cz/item/CS_URS_2025_01/762353330</t>
  </si>
  <si>
    <t>"sloupek 140/140 mm (S30) - vikýř"1,7</t>
  </si>
  <si>
    <t>311</t>
  </si>
  <si>
    <t>-1355712390</t>
  </si>
  <si>
    <t>"sloupek 140/140 mm (S30) - vikýř"1,7*0,14*0,14</t>
  </si>
  <si>
    <t>312</t>
  </si>
  <si>
    <t>762522811</t>
  </si>
  <si>
    <t>Demontáž podlah s polštáři z prken tl. do 32 mm</t>
  </si>
  <si>
    <t>-1094049930</t>
  </si>
  <si>
    <t>https://podminky.urs.cz/item/CS_URS_2025_01/762522811</t>
  </si>
  <si>
    <t>P</t>
  </si>
  <si>
    <t xml:space="preserve">Poznámka k položce:_x000D_
odstranění silně napadených neodkorněných prken podlahy _x000D_
</t>
  </si>
  <si>
    <t>"osa L - 8"30</t>
  </si>
  <si>
    <t>313</t>
  </si>
  <si>
    <t>762526110</t>
  </si>
  <si>
    <t>Položení podlah položení polštářů pod podlahy osové vzdálenosti do 65 cm</t>
  </si>
  <si>
    <t>-597652862</t>
  </si>
  <si>
    <t>https://podminky.urs.cz/item/CS_URS_2025_01/762526110</t>
  </si>
  <si>
    <t>314</t>
  </si>
  <si>
    <t>170535277</t>
  </si>
  <si>
    <t>"osa L - 8"47,7*0,04*0,04</t>
  </si>
  <si>
    <t>315</t>
  </si>
  <si>
    <t>762595001</t>
  </si>
  <si>
    <t>Spojovací prostředky podlah a podkladových konstrukcí hřebíky, vruty</t>
  </si>
  <si>
    <t>-846585810</t>
  </si>
  <si>
    <t>https://podminky.urs.cz/item/CS_URS_2025_01/762595001</t>
  </si>
  <si>
    <t>316</t>
  </si>
  <si>
    <t>762711921</t>
  </si>
  <si>
    <t>Vyřezání prostorových vázaných konstrukcí z řeziva hraněného nebo polohraněného průřezové plochy řeziva přes 120 do 224 cm2, délky vyřezané části prostorového prvku do 3 m</t>
  </si>
  <si>
    <t>1290490625</t>
  </si>
  <si>
    <t>https://podminky.urs.cz/item/CS_URS_2025_01/762711921</t>
  </si>
  <si>
    <t>Přerušení pozednice vč. následného kotvení (podél osy 4)</t>
  </si>
  <si>
    <t>"přerušení pozednice v místě betonových loží (podél osy 4)"0,3*8</t>
  </si>
  <si>
    <t>322</t>
  </si>
  <si>
    <t>762341250</t>
  </si>
  <si>
    <t>Montáž bednění střech rovných a šikmých sklonu do 60° s vyřezáním otvorů z prken hoblovaných</t>
  </si>
  <si>
    <t>-1919754199</t>
  </si>
  <si>
    <t>https://podminky.urs.cz/item/CS_URS_2025_01/762341250</t>
  </si>
  <si>
    <t>14,6*0,6</t>
  </si>
  <si>
    <t>9,75*0,6*2</t>
  </si>
  <si>
    <t>3,7*0,6*2</t>
  </si>
  <si>
    <t>STŘECHA ŠIKMÁ S ŠABLONOVOU KRYTINOU (SKL 32)</t>
  </si>
  <si>
    <t>1283,29*2</t>
  </si>
  <si>
    <t>odečet opětovného použití zdemontovaného bednění:</t>
  </si>
  <si>
    <t>-1381,94+280,86</t>
  </si>
  <si>
    <t>STŘECHA PULTOVÁ S PLECHOVOU KRYTINOU (SKL 31)</t>
  </si>
  <si>
    <t>67,04*2</t>
  </si>
  <si>
    <t>323</t>
  </si>
  <si>
    <t>60515111</t>
  </si>
  <si>
    <t>řezivo jehličnaté boční prkno 20-30mm</t>
  </si>
  <si>
    <t>1746153244</t>
  </si>
  <si>
    <t>14,6*0,025*0,6</t>
  </si>
  <si>
    <t>9,75*0,025*0,6*2</t>
  </si>
  <si>
    <t>3,7*0,025*0,6*2</t>
  </si>
  <si>
    <t>7,2*0,025*0,65</t>
  </si>
  <si>
    <t>1283,29*2*0,025</t>
  </si>
  <si>
    <t>-(1381,94+280,86)*0,025</t>
  </si>
  <si>
    <t>67,04*2*0,025</t>
  </si>
  <si>
    <t>324</t>
  </si>
  <si>
    <t>762431012</t>
  </si>
  <si>
    <t>Obložení stěn z dřevoštěpkových desek OSB přibíjených na sraz, tloušťky desky 12 mm</t>
  </si>
  <si>
    <t>-612420714</t>
  </si>
  <si>
    <t>https://podminky.urs.cz/item/CS_URS_2025_01/762431012</t>
  </si>
  <si>
    <t>"pojistný žlab"14,6*0,14*2</t>
  </si>
  <si>
    <t>"pojistný žlab"14,6*0,1</t>
  </si>
  <si>
    <t>"pojistný žlab"9,75*0,28*4</t>
  </si>
  <si>
    <t>"pojistný žlab"9,75*0,1*2</t>
  </si>
  <si>
    <t>"pojistný žlab"3,7*0,7*4</t>
  </si>
  <si>
    <t>"pojistný žlab"3,7*0,1*2</t>
  </si>
  <si>
    <t>"pojistný žlab"7,2*0,14*2</t>
  </si>
  <si>
    <t>"pojistný žlab"7,2*0,2</t>
  </si>
  <si>
    <t>325</t>
  </si>
  <si>
    <t>762342511</t>
  </si>
  <si>
    <t>Montáž laťování montáž kontralatí na podklad bez tepelné izolace</t>
  </si>
  <si>
    <t>-1241255370</t>
  </si>
  <si>
    <t>https://podminky.urs.cz/item/CS_URS_2025_01/762342511</t>
  </si>
  <si>
    <t>"dřevený špalík (vyztužení žlabu)"14,6*2</t>
  </si>
  <si>
    <t>"kotevní lať"14,6</t>
  </si>
  <si>
    <t>"dřevený špalík (vyztužení žlabu)"9,75*4</t>
  </si>
  <si>
    <t>"kotevní lať"9,75*2</t>
  </si>
  <si>
    <t>"dřevený špalík (vyztužení žlabu)"3,7*4</t>
  </si>
  <si>
    <t>"kotevní lať"3,7*2</t>
  </si>
  <si>
    <t>"dřevený špalík (vyztužení žlabu)"7,2*2</t>
  </si>
  <si>
    <t>"kotevní lať"7,2</t>
  </si>
  <si>
    <t>kontralatě</t>
  </si>
  <si>
    <t>13,3*90</t>
  </si>
  <si>
    <t>3,8*19</t>
  </si>
  <si>
    <t>326</t>
  </si>
  <si>
    <t>60514114</t>
  </si>
  <si>
    <t>řezivo jehličnaté lať impregnovaná dl 4 m</t>
  </si>
  <si>
    <t>-738438808</t>
  </si>
  <si>
    <t>"dřevený špalík (vyztužení žlabu)"14,6*0,02*0,02*2</t>
  </si>
  <si>
    <t>"kotevní lať"14,6*0,06*0,08</t>
  </si>
  <si>
    <t>"dřevený špalík (vyztužení žlabu)"9,75*0,02*0,02*4</t>
  </si>
  <si>
    <t>"kotevní lať"9,75*0,06*0,08*2</t>
  </si>
  <si>
    <t>"dřevený špalík (vyztužení žlabu)"3,7*0,02*0,02*4</t>
  </si>
  <si>
    <t>"kotevní lať"3,7*0,06*0,08*2</t>
  </si>
  <si>
    <t>"dřevený špalík (vyztužení žlabu)"7,2*0,02*0,02*2</t>
  </si>
  <si>
    <t>"kotevní lať"7,2*0,06*0,08</t>
  </si>
  <si>
    <t>13,3*90*0,07*0,06</t>
  </si>
  <si>
    <t>3,8*19*0,07*0,06</t>
  </si>
  <si>
    <t>5,605*1,1 'Přepočtené koeficientem množství</t>
  </si>
  <si>
    <t>327</t>
  </si>
  <si>
    <t>762395000</t>
  </si>
  <si>
    <t>Spojovací prostředky krovů, bednění a laťování, nadstřešních konstrukcí svorníky, prkna, hřebíky, pásová ocel, vruty</t>
  </si>
  <si>
    <t>74848065</t>
  </si>
  <si>
    <t>https://podminky.urs.cz/item/CS_URS_2025_01/762395000</t>
  </si>
  <si>
    <t>"středová vaznice 140/200 mm (T33)"7,8*0,14*0,2</t>
  </si>
  <si>
    <t>"kleštiny 2x70/140 mm(T67)"8,59*0,07*0,14*2</t>
  </si>
  <si>
    <t>"pásky 100/100 mm (S10)"3,2*0,1*0,1</t>
  </si>
  <si>
    <t>"sloupky 140/140 mm (S30)"0,14*2,5*0,14</t>
  </si>
  <si>
    <t>"zesílení pozednice oboustrannými příložky 2x20/200 mm (T69)"15,1*0,02*0,2*2</t>
  </si>
  <si>
    <t>"krokve 70/140 mm (T66) - vikýř"8*0,07*0,14</t>
  </si>
  <si>
    <t>"mezikrokevní trám pro opření šikmých trámků 100/140 (T12) - vikýř"3*0,1*0,14</t>
  </si>
  <si>
    <t>"šikmý trám 100/140 mm (T12) - vikýř"6,6*0,1*0,14</t>
  </si>
  <si>
    <t>"sloupek 140/140 mm (S30) - vikýř"0,14*1,7*0,14</t>
  </si>
  <si>
    <t>"krokve 70/140 mm (T66) - v blízkosti štítu"5,8*0,07*0,14</t>
  </si>
  <si>
    <t>"krokve 70/140 mm (T66) - vikýř"7,4*0,07*0,14</t>
  </si>
  <si>
    <t>"šikmý trám 100/140 mm (T12) - vikýř"6*0,1*0,14</t>
  </si>
  <si>
    <t>"krokve 70/140 mm (T66) - v blízkosti štítu"5,4*0,07*0,14</t>
  </si>
  <si>
    <t>"pozednice pultové střechy 80/120 mm (T02)"8,8*0,08*0,12</t>
  </si>
  <si>
    <t>"roznášecí profily (pro VZT jednotky) 80/120 mm (T02)"12,4*0,08*0,12</t>
  </si>
  <si>
    <t>"roznášecí profily (pro VZT jednotky) 80/120 mm (T02)"15,2*0,08*0,12</t>
  </si>
  <si>
    <t>"krokve 140x200 mm (T33)"72,2*0,14*0,2</t>
  </si>
  <si>
    <t>"napojení střechy nad rizalitem na rovinu hlavní střechy (osa D)"0,025*1,2</t>
  </si>
  <si>
    <t>"napojení střechy nad rizalitem na rovinu hlavní střechy (osa K)"0,025*1,16</t>
  </si>
  <si>
    <t>"napojení střechy nad rizalitem na vikýř - trámek 100/100 mm (S10)"1,4*0,1*0,1</t>
  </si>
  <si>
    <t>"napojení střechy nad rizalitem na vikýř - trámek 70/140 mm (T66)"1*0,07*0,14</t>
  </si>
  <si>
    <t>"napojení střechy nad rizalitem na vikýř - krokev 70/140 mm (T66)"1,5*0,07*0,14</t>
  </si>
  <si>
    <t>"napojení střechy nad rizalitem na vikýř -vyztužující kotevní trámek 125/100 mm"1*0,125*0,1</t>
  </si>
  <si>
    <t>"napojení střechy nad rizalitem na vikýř - prkenný obklad tl. 30 mm"0,01*1,2</t>
  </si>
  <si>
    <t>"zastřešení dvorany 140/180 mm (T32)"68,25*0,14*0,18</t>
  </si>
  <si>
    <t>"pozednice (průvlak) pultové střech 140/200 mm (T33)"5,85*0,14*0,2</t>
  </si>
  <si>
    <t>"náhrada poškozené část zhlaví vazného trámu (osa D - 5)"1*0,14*0,2*2</t>
  </si>
  <si>
    <t>"náhrada poškozené část zhlaví vazného trámu (osa A - 6)"1*0,14*0,2*3</t>
  </si>
  <si>
    <t>"náhrada poškozené krokve vlivem zatékání 70/140 mm (T66) (osa J - 7)"1,5*0,07*0,14*4</t>
  </si>
  <si>
    <t>"náhrada poškozené krokve vlivem zatékání 70/140 mm (T66) (osa F - 9)"1,5*0,07*0,14*3</t>
  </si>
  <si>
    <t>"náhrada poškozené krokve vlivem zatékání 70/140 mm (T66) (osa A - 6)"1,5*0,07*0,14*5</t>
  </si>
  <si>
    <t>"náhrada poškozené krokve vlivem zatékání 70/140 mm (T66) (osa E - 1)"1,5*0,07*0,14*8</t>
  </si>
  <si>
    <t>"náhrada poškozené krokve vlivem zatékání 70/140 mm (T66) (osa J - 1)"3*0,07*0,14*2</t>
  </si>
  <si>
    <t>"náhrada poškozené krokve vlivem zatékání 70/140 mm (T66) (osa D - 5)"1,5*0,07*0,14*6</t>
  </si>
  <si>
    <t>"náhrada poškozené krokve vlivem zatékání v celé délce hřebene 70/140 mm  (T66) "1,5*0,07*0,14*84</t>
  </si>
  <si>
    <t>332</t>
  </si>
  <si>
    <t>762521104</t>
  </si>
  <si>
    <t>Položení podlah nehoblovaných na sraz z prken hrubých</t>
  </si>
  <si>
    <t>-32690401</t>
  </si>
  <si>
    <t>https://podminky.urs.cz/item/CS_URS_2025_01/762521104</t>
  </si>
  <si>
    <t>333</t>
  </si>
  <si>
    <t>1709640916</t>
  </si>
  <si>
    <t>"osa L - 8"30*0,02</t>
  </si>
  <si>
    <t>334</t>
  </si>
  <si>
    <t>762081150</t>
  </si>
  <si>
    <t>Hoblování hraněného řeziva přímo na staveništi ve staveništní dílně</t>
  </si>
  <si>
    <t>-728844247</t>
  </si>
  <si>
    <t>https://podminky.urs.cz/item/CS_URS_2025_01/762081150</t>
  </si>
  <si>
    <t>335</t>
  </si>
  <si>
    <t>762083111</t>
  </si>
  <si>
    <t>Impregnace řeziva máčením proti dřevokaznému hmyzu a houbám, třída ohrožení 1 a 2 (dřevo v interiéru)</t>
  </si>
  <si>
    <t>-1343203415</t>
  </si>
  <si>
    <t>https://podminky.urs.cz/item/CS_URS_2025_01/762083111</t>
  </si>
  <si>
    <t>336</t>
  </si>
  <si>
    <t>762083122</t>
  </si>
  <si>
    <t>Impregnace řeziva máčením proti dřevokaznému hmyzu, houbám a plísním, třída ohrožení 3 a 4 (dřevo v exteriéru)</t>
  </si>
  <si>
    <t>-1266685117</t>
  </si>
  <si>
    <t>https://podminky.urs.cz/item/CS_URS_2025_01/762083122</t>
  </si>
  <si>
    <t>337</t>
  </si>
  <si>
    <t>762895000</t>
  </si>
  <si>
    <t>Spojovací prostředky záklopu stropů, stropnic, podbíjení hřebíky, svorníky</t>
  </si>
  <si>
    <t>-758197842</t>
  </si>
  <si>
    <t>https://podminky.urs.cz/item/CS_URS_2025_01/762895000</t>
  </si>
  <si>
    <t>338</t>
  </si>
  <si>
    <t>R-pol 33</t>
  </si>
  <si>
    <t>D+M zajištění uvolněných spojů vzpěr a rozpěr ocelevým páskem s vruty vč. vytmělení uvolněných spojů</t>
  </si>
  <si>
    <t>kpl</t>
  </si>
  <si>
    <t>-832844160</t>
  </si>
  <si>
    <t>krov</t>
  </si>
  <si>
    <t>339</t>
  </si>
  <si>
    <t>R-pol 34</t>
  </si>
  <si>
    <t>D+M svorník délky do 300 mm, průměr Ø12 mm, vč. všech syst. detailů, vyvrtání otvoru, aktivace, povrchové úpravy</t>
  </si>
  <si>
    <t>-990996420</t>
  </si>
  <si>
    <t>340</t>
  </si>
  <si>
    <t>R-pol 35</t>
  </si>
  <si>
    <t>Revize vyložení pozednice (podél osy 7)</t>
  </si>
  <si>
    <t>-1156070826</t>
  </si>
  <si>
    <t>341</t>
  </si>
  <si>
    <t>R-pol 42</t>
  </si>
  <si>
    <t>D+M krajní vaznice z lepeného lamenového dřeva, průřez 140/640 mm, délky do 2 000 mm - vč. všech syst. detailů, manipulace a přesunu, kotvení, spojovacího a pomocného materiálu, povrchové úpravy</t>
  </si>
  <si>
    <t>1575059428</t>
  </si>
  <si>
    <t>Poznámka k položce:_x000D_
Propojemí vazníků pomocí skrytých závěsných spojovacích prvků rothoblaas.Kovevní prvky jsou umístěny do vyfrézovaných drážek ve vaznících a na čele vaznic. Budou kotveny použitím plného počtu doporučených spojovacích prostředků, vč. zajištění proti nadzvednutí.</t>
  </si>
  <si>
    <t>"zastřešení dvorany (T71 GLT)"7</t>
  </si>
  <si>
    <t>342</t>
  </si>
  <si>
    <t>R-pol 43</t>
  </si>
  <si>
    <t>D+M krajní vaznice z lepeného lamenového dřeva, průřez 140/820 mm, délky do 2 000 mm - vč. všech syst. detailů, manipulace a přesunu, kotvení, spojovacího a pomocného materiálu, povrchové úpravy</t>
  </si>
  <si>
    <t>303533005</t>
  </si>
  <si>
    <t>"zastřešení dvorany (TL2 GLT)"7</t>
  </si>
  <si>
    <t>343</t>
  </si>
  <si>
    <t>R-pol 44</t>
  </si>
  <si>
    <t>D+M vazníku z lepeného lamenového dřeva sadlového tvaru, průřez 160/500-1174 mm, délky do 11 000 mm - vč. všech syst. detailů, manipulace a přesunu, kotvení, spojovacího a pomocného materiálu, povrchové úpravy</t>
  </si>
  <si>
    <t>-1990454847</t>
  </si>
  <si>
    <t xml:space="preserve">Poznámka k položce:_x000D_
Propojemí vazníků pomocí skrytých závěsných spojovacích prvků rothoblaas.Kovevní prvky jsou umístěny do vyfrézovaných drážek ve vaznících a na čele vaznic. Budou kotveny použitím plného počtu doporučených spojovacích prostředků, vč. zajištění proti nadzvednutí._x000D_
</t>
  </si>
  <si>
    <t>"zastřešení dvorany 160/500-1174 mm (T73 GLT)"8</t>
  </si>
  <si>
    <t>344</t>
  </si>
  <si>
    <t>R-pol 45</t>
  </si>
  <si>
    <t>D+M ukončovací hranol z lepeného lamenového dřeva, průřez 120/370 mm, délky do 15 000 mm - vč. všech syst. detailů, manipulace a přesunu, kotvení, spojovacího a pomocného materiálu, povrchové úpravy</t>
  </si>
  <si>
    <t>-1337248858</t>
  </si>
  <si>
    <t>"zastřešení dvorany  - detail odvodňovacího žlabu ve dvoraně (18.d)"1</t>
  </si>
  <si>
    <t>345</t>
  </si>
  <si>
    <t>R-pol 46</t>
  </si>
  <si>
    <t>D+M ukončovací hranol z lepeného lamenového dřeva, průřez 140/160 mm, délky do 11 200 mm - vč. všech syst. detailů, manipulace a přesunu, kotvení, spojovacího a pomocného materiálu, povrchové úpravy</t>
  </si>
  <si>
    <t>168253961</t>
  </si>
  <si>
    <t>346</t>
  </si>
  <si>
    <t>R-pol 47</t>
  </si>
  <si>
    <t>Příplatek za seříznutí tesařských konstrukcí do požadovaného tvaru vč. sražení hran</t>
  </si>
  <si>
    <t>-1647598482</t>
  </si>
  <si>
    <t>347</t>
  </si>
  <si>
    <t>R-pol 49</t>
  </si>
  <si>
    <t xml:space="preserve">Impregnace fungicidy pro preventivní povrchovou ochranu stávajících částí krovu </t>
  </si>
  <si>
    <t>-1447655708</t>
  </si>
  <si>
    <t>348</t>
  </si>
  <si>
    <t>R-pol 50</t>
  </si>
  <si>
    <t>Rozkrytí a sanování zhlaví vazných trámů ocelovými příložky</t>
  </si>
  <si>
    <t>455030513</t>
  </si>
  <si>
    <t>5</t>
  </si>
  <si>
    <t>349</t>
  </si>
  <si>
    <t>998762103</t>
  </si>
  <si>
    <t>Přesun hmot pro konstrukce tesařské stanovený z hmotnosti přesunovaného materiálu vodorovná dopravní vzdálenost do 50 m základní v objektech výšky přes 12 do 24 m</t>
  </si>
  <si>
    <t>162524560</t>
  </si>
  <si>
    <t>https://podminky.urs.cz/item/CS_URS_2025_01/998762103</t>
  </si>
  <si>
    <t>764</t>
  </si>
  <si>
    <t>Konstrukce klempířské</t>
  </si>
  <si>
    <t>387</t>
  </si>
  <si>
    <t>764001891</t>
  </si>
  <si>
    <t>Demontáž klempířských konstrukcí oplechování úžlabí do suti</t>
  </si>
  <si>
    <t>882754979</t>
  </si>
  <si>
    <t>https://podminky.urs.cz/item/CS_URS_2025_01/764001891</t>
  </si>
  <si>
    <t>7*4</t>
  </si>
  <si>
    <t>388</t>
  </si>
  <si>
    <t>764002801</t>
  </si>
  <si>
    <t>Demontáž klempířských konstrukcí závětrné lišty do suti</t>
  </si>
  <si>
    <t>629811111</t>
  </si>
  <si>
    <t>https://podminky.urs.cz/item/CS_URS_2025_01/764002801</t>
  </si>
  <si>
    <t>"pultová střecha"5,2*2</t>
  </si>
  <si>
    <t>389</t>
  </si>
  <si>
    <t>764002821</t>
  </si>
  <si>
    <t>Demontáž klempířských konstrukcí střešního výlezu do suti</t>
  </si>
  <si>
    <t>404143753</t>
  </si>
  <si>
    <t>https://podminky.urs.cz/item/CS_URS_2025_01/764002821</t>
  </si>
  <si>
    <t>BOURACÍ PRÁCE - KLEMPÍŘSKÉ PRVKY</t>
  </si>
  <si>
    <t>11,00</t>
  </si>
  <si>
    <t>390</t>
  </si>
  <si>
    <t>764002831</t>
  </si>
  <si>
    <t>Demontáž klempířských konstrukcí sněhového zachytávače průběžného do suti</t>
  </si>
  <si>
    <t>1167620881</t>
  </si>
  <si>
    <t>https://podminky.urs.cz/item/CS_URS_2025_01/764002831</t>
  </si>
  <si>
    <t>"sever"34,2</t>
  </si>
  <si>
    <t>"jih"34,2</t>
  </si>
  <si>
    <t>"západ"32,3</t>
  </si>
  <si>
    <t>"východ"32,3</t>
  </si>
  <si>
    <t>391</t>
  </si>
  <si>
    <t>764002841</t>
  </si>
  <si>
    <t>Demontáž klempířských konstrukcí oplechování horních ploch zdí a nadezdívek do suti</t>
  </si>
  <si>
    <t>-689282954</t>
  </si>
  <si>
    <t>https://podminky.urs.cz/item/CS_URS_2025_01/764002841</t>
  </si>
  <si>
    <t>"komínové těleso"7,4</t>
  </si>
  <si>
    <t>"komínové těleso"6,7</t>
  </si>
  <si>
    <t>396</t>
  </si>
  <si>
    <t>764021402</t>
  </si>
  <si>
    <t>Podkladní plech z hliníkového plechu rš 200 mm</t>
  </si>
  <si>
    <t>243147689</t>
  </si>
  <si>
    <t>https://podminky.urs.cz/item/CS_URS_2025_01/764021402</t>
  </si>
  <si>
    <t>"podkladní pás pro střešení šablonu, hliníkový"14,6</t>
  </si>
  <si>
    <t>"podkladní pás pro střešení šablonu, hliníkový"9,75*2</t>
  </si>
  <si>
    <t>"podkladní pás pro střešení šablonu, hliníkový"3,7*2</t>
  </si>
  <si>
    <t>"podkladní pás pro střešení šablonu, hliníkový"7,2</t>
  </si>
  <si>
    <t>397</t>
  </si>
  <si>
    <t>764121443</t>
  </si>
  <si>
    <t>Krytina z hliníkového plechu s úpravou u okapů, prostupů a výčnělků ze šablon, počet kusů do 4 ks/m2 přes 30 do 60°</t>
  </si>
  <si>
    <t>1483497042</t>
  </si>
  <si>
    <t>https://podminky.urs.cz/item/CS_URS_2025_01/764121443</t>
  </si>
  <si>
    <t>Poznámka k položce:_x000D_
šablonová Al krytina čtvercového formátu s přírodní břidlicově šedou patinou tl. 5 mm</t>
  </si>
  <si>
    <t>západ:</t>
  </si>
  <si>
    <t>"strana do ulice"23,35*6,7</t>
  </si>
  <si>
    <t>"strana do ulice (nároží)"(4,8*6,7)/2</t>
  </si>
  <si>
    <t>"strana do ulice (nároží)"(5,4*6,7)/2</t>
  </si>
  <si>
    <t>"strana do dvorany"13,9*6,7</t>
  </si>
  <si>
    <t>"strana do dvorany (úžlabí)"(5,4*6,7)/2</t>
  </si>
  <si>
    <t>"strana do dvorany (úžlabí)"(4,1*6,5)/2</t>
  </si>
  <si>
    <t>východ:</t>
  </si>
  <si>
    <t>sever:</t>
  </si>
  <si>
    <t>"strana do ulice"25,05*6,4</t>
  </si>
  <si>
    <t>"strana do ulice (nároží)"(5,25*6,4)/2</t>
  </si>
  <si>
    <t>"strana do dvorany"16,08*5,4</t>
  </si>
  <si>
    <t>"strana do dvorany (úžlabí)"(4,5*5,4)/2</t>
  </si>
  <si>
    <t>jih:</t>
  </si>
  <si>
    <t>"strana do ulice"11,5*7,15</t>
  </si>
  <si>
    <t>"strana do ulice"13,6*6,9</t>
  </si>
  <si>
    <t>"strana do ulice (nároží)"(5,225*6,9)/2</t>
  </si>
  <si>
    <t>"strana do dvorany"14,6*6,85</t>
  </si>
  <si>
    <t>"strana do dvorany (úžlabí)"(5,225*6,85)/2</t>
  </si>
  <si>
    <t>398</t>
  </si>
  <si>
    <t>764141301.R-pol</t>
  </si>
  <si>
    <t>Oplechová prostupů rozvodů k jednotkám VZT na pultové střeše, rš 300 mm, délka 1200 mm</t>
  </si>
  <si>
    <t>-1478949794</t>
  </si>
  <si>
    <t xml:space="preserve">Poznámka k položce:_x000D_
včetně příponek a kotevního materiálu_x000D_
</t>
  </si>
  <si>
    <t>PRVEK K 40</t>
  </si>
  <si>
    <t>399</t>
  </si>
  <si>
    <t>764141303.R-pol</t>
  </si>
  <si>
    <t>Oplechová šachet v šikmé střeše, rš 300 mm, délka 3000 mm</t>
  </si>
  <si>
    <t>899664330</t>
  </si>
  <si>
    <t>400</t>
  </si>
  <si>
    <t>764141401</t>
  </si>
  <si>
    <t>Krytina ze svitků nebo tabulí z titanzinkového předzvětralého plechu s úpravou u okapů, prostupů a výčnělků střechy rovné drážkováním ze svitků rš 500 mm, sklon střechy do 30°</t>
  </si>
  <si>
    <t>705317570</t>
  </si>
  <si>
    <t>https://podminky.urs.cz/item/CS_URS_2025_01/764141401</t>
  </si>
  <si>
    <t>1*3,9</t>
  </si>
  <si>
    <t>13,6*4,4</t>
  </si>
  <si>
    <t>(0,75*4,4)/2</t>
  </si>
  <si>
    <t>401</t>
  </si>
  <si>
    <t>764141491</t>
  </si>
  <si>
    <t>Krytina ze svitků nebo tabulí z titanzinkového předzvětralého plechu s úpravou u okapů, prostupů a výčnělků Příplatek k cenám za těsnění drážek ve sklonu do 10°</t>
  </si>
  <si>
    <t>1423223326</t>
  </si>
  <si>
    <t>https://podminky.urs.cz/item/CS_URS_2025_01/764141491</t>
  </si>
  <si>
    <t>402</t>
  </si>
  <si>
    <t>764222432</t>
  </si>
  <si>
    <t>Oplechování střešních prvků z hliníkového plechu okapu okapovým plechem střechy rovné rš 200 mm</t>
  </si>
  <si>
    <t>625578425</t>
  </si>
  <si>
    <t>https://podminky.urs.cz/item/CS_URS_2025_01/764222432</t>
  </si>
  <si>
    <t>3,70*2</t>
  </si>
  <si>
    <t>403</t>
  </si>
  <si>
    <t>764222433</t>
  </si>
  <si>
    <t>Oplechování střešních prvků z hliníkového plechu okapu okapovým plechem střechy rovné rš 250 mm</t>
  </si>
  <si>
    <t>769922253</t>
  </si>
  <si>
    <t>https://podminky.urs.cz/item/CS_URS_2025_01/764222433</t>
  </si>
  <si>
    <t>"bod 3"9,75*2</t>
  </si>
  <si>
    <t>"bod 3"3,7*2</t>
  </si>
  <si>
    <t>404</t>
  </si>
  <si>
    <t>764222435</t>
  </si>
  <si>
    <t>Oplechování střešních prvků z hliníkového plechu okapu okapovým plechem střechy rovné rš 400 mm</t>
  </si>
  <si>
    <t>-1171284606</t>
  </si>
  <si>
    <t>https://podminky.urs.cz/item/CS_URS_2025_01/764222435</t>
  </si>
  <si>
    <t>405</t>
  </si>
  <si>
    <t>764223458</t>
  </si>
  <si>
    <t>Oplechování střešních prvků z hliníkového plechu sněhový hák pro falcované tašky, šindele nebo šablony</t>
  </si>
  <si>
    <t>921845431</t>
  </si>
  <si>
    <t>https://podminky.urs.cz/item/CS_URS_2025_01/764223458</t>
  </si>
  <si>
    <t>Poznámka k položce:_x000D_
sněhové háky (2 ks/m2)</t>
  </si>
  <si>
    <t>406</t>
  </si>
  <si>
    <t>764224402</t>
  </si>
  <si>
    <t>Oplechování horních ploch zdí a nadezdívek (atik) z hliníkového plechu mechanicky kotvené rš 200 mm</t>
  </si>
  <si>
    <t>669288224</t>
  </si>
  <si>
    <t>https://podminky.urs.cz/item/CS_URS_2025_01/764224402</t>
  </si>
  <si>
    <t>7,2</t>
  </si>
  <si>
    <t>407</t>
  </si>
  <si>
    <t>764224404</t>
  </si>
  <si>
    <t>Oplechování horních ploch zdí a nadezdívek (atik) z hliníkového plechu mechanicky kotvené rš 330 mm</t>
  </si>
  <si>
    <t>1851919636</t>
  </si>
  <si>
    <t>https://podminky.urs.cz/item/CS_URS_2025_01/764224404</t>
  </si>
  <si>
    <t>408</t>
  </si>
  <si>
    <t>764241306</t>
  </si>
  <si>
    <t>Oplechování střešních prvků z titanzinkového lesklého válcovaného plechu hřebene větraného, včetně větrací mřížky rš 500 mm</t>
  </si>
  <si>
    <t>458512310</t>
  </si>
  <si>
    <t>https://podminky.urs.cz/item/CS_URS_2025_01/764241306</t>
  </si>
  <si>
    <t xml:space="preserve">Poznámka k položce:_x000D_
včetně příponek a kotevního materiálu, 2x děrovaný větrací pás (rš 270 mm, délka 105 m)_x000D_
</t>
  </si>
  <si>
    <t>PRVEK K 42</t>
  </si>
  <si>
    <t>105,00</t>
  </si>
  <si>
    <t>409</t>
  </si>
  <si>
    <t>764241366.R-pol</t>
  </si>
  <si>
    <t>Oplechování střešních prvků z titanzinkového lesklého válcovaného plechu úžlabí rš 300 mm</t>
  </si>
  <si>
    <t>-1463211735</t>
  </si>
  <si>
    <t>PRVEK K 37</t>
  </si>
  <si>
    <t>100,00</t>
  </si>
  <si>
    <t>410</t>
  </si>
  <si>
    <t>764244304</t>
  </si>
  <si>
    <t>Oplechování horních ploch zdí a nadezdívek (atik) z titanzinkového lesklého válcovaného plechu mechanicky kotvené rš 330 mm</t>
  </si>
  <si>
    <t>-1285531742</t>
  </si>
  <si>
    <t>https://podminky.urs.cz/item/CS_URS_2025_01/764244304</t>
  </si>
  <si>
    <t>PRVEK K 41</t>
  </si>
  <si>
    <t>60</t>
  </si>
  <si>
    <t>411</t>
  </si>
  <si>
    <t>764244304.R-pol</t>
  </si>
  <si>
    <t>Příplatek za povrchovou úpravu TiZn plechu prvku K 41 v barvě střechy RAL 7015 (nutno vzorkovat)</t>
  </si>
  <si>
    <t>163585224</t>
  </si>
  <si>
    <t>60*0,33</t>
  </si>
  <si>
    <t>421</t>
  </si>
  <si>
    <t>764321413</t>
  </si>
  <si>
    <t>Lemování zdí z hliníkového plechu boční nebo horní rovných, střech s krytinou skládanou mimo prejzovou rš 250 mm</t>
  </si>
  <si>
    <t>1359542663</t>
  </si>
  <si>
    <t>https://podminky.urs.cz/item/CS_URS_2025_01/764321413</t>
  </si>
  <si>
    <t>422</t>
  </si>
  <si>
    <t>764321414</t>
  </si>
  <si>
    <t>Lemování zdí z hliníkového plechu boční nebo horní rovných, střech s krytinou skládanou mimo prejzovou rš 330 mm</t>
  </si>
  <si>
    <t>531872898</t>
  </si>
  <si>
    <t>https://podminky.urs.cz/item/CS_URS_2025_01/764321414</t>
  </si>
  <si>
    <t>423</t>
  </si>
  <si>
    <t>764321415</t>
  </si>
  <si>
    <t>Lemování zdí z hliníkového plechu boční nebo horní rovných, střech s krytinou skládanou mimo prejzovou rš 400 mm</t>
  </si>
  <si>
    <t>982550810</t>
  </si>
  <si>
    <t>https://podminky.urs.cz/item/CS_URS_2025_01/764321415</t>
  </si>
  <si>
    <t>434</t>
  </si>
  <si>
    <t>998764103</t>
  </si>
  <si>
    <t>Přesun hmot pro konstrukce klempířské stanovený z hmotnosti přesunovaného materiálu vodorovná dopravní vzdálenost do 50 m základní v objektech výšky přes 12 do 24 m</t>
  </si>
  <si>
    <t>-764672828</t>
  </si>
  <si>
    <t>https://podminky.urs.cz/item/CS_URS_2025_01/998764103</t>
  </si>
  <si>
    <t>765</t>
  </si>
  <si>
    <t>Krytina skládaná</t>
  </si>
  <si>
    <t>435</t>
  </si>
  <si>
    <t>765131803</t>
  </si>
  <si>
    <t>Demontáž azbestocementové krytiny skládané sklonu do 30° do suti</t>
  </si>
  <si>
    <t>1209642074</t>
  </si>
  <si>
    <t>https://podminky.urs.cz/item/CS_URS_2025_01/765131803</t>
  </si>
  <si>
    <t>sever</t>
  </si>
  <si>
    <t>"strana do ulice"25,05*6,5</t>
  </si>
  <si>
    <t>"strana do ulice (nároží)"14,896875*2</t>
  </si>
  <si>
    <t>"strana do dvorany (ve styku s pultovou střechou)"7,2*5,8</t>
  </si>
  <si>
    <t>"strana do dvorany"4,4*7*2</t>
  </si>
  <si>
    <t>"strana do dvorany (úžlabí)"15,75*2</t>
  </si>
  <si>
    <t>jih</t>
  </si>
  <si>
    <t>"strana do ulice"25,05*7,9</t>
  </si>
  <si>
    <t>"strana do ulice (nároží)"20,7375*2</t>
  </si>
  <si>
    <t>"strana do dvorany"14,6*7,39</t>
  </si>
  <si>
    <t>"strana do dvorany (úžlabí)"19,306375*2</t>
  </si>
  <si>
    <t>západ</t>
  </si>
  <si>
    <t>"strana do ulice"23,4*7,1</t>
  </si>
  <si>
    <t>"strana do ulice (nároží)"19,17</t>
  </si>
  <si>
    <t>"strana do ulice (nároží)"17,04</t>
  </si>
  <si>
    <t>"strana do dvorany"13,9*7,28</t>
  </si>
  <si>
    <t>"strana do dvorany (úžlabí)"5,69</t>
  </si>
  <si>
    <t>"strana do dvorany (úžlabí)"6,34</t>
  </si>
  <si>
    <t>východ</t>
  </si>
  <si>
    <t>436</t>
  </si>
  <si>
    <t>765131823</t>
  </si>
  <si>
    <t>Demontáž azbestocementové krytiny skládané sklonu do 30° hřebene nebo nároží z hřebenáčů do suti</t>
  </si>
  <si>
    <t>75564615</t>
  </si>
  <si>
    <t>https://podminky.urs.cz/item/CS_URS_2025_01/765131823</t>
  </si>
  <si>
    <t>"sever"25,05</t>
  </si>
  <si>
    <t>"jih"25,05</t>
  </si>
  <si>
    <t>"západ"23,35</t>
  </si>
  <si>
    <t>"východ"23,35</t>
  </si>
  <si>
    <t>"nároží"7,5*4</t>
  </si>
  <si>
    <t>437</t>
  </si>
  <si>
    <t>765131843</t>
  </si>
  <si>
    <t>Demontáž azbestocementové krytiny skládané Příplatek k cenám za sklon přes 30° demontáže krytiny</t>
  </si>
  <si>
    <t>358387386</t>
  </si>
  <si>
    <t>https://podminky.urs.cz/item/CS_URS_2025_01/765131843</t>
  </si>
  <si>
    <t>438</t>
  </si>
  <si>
    <t>765131853</t>
  </si>
  <si>
    <t>Demontáž azbestocementové krytiny skládané Příplatek k cenám za sklon přes 30° demontáže hřebene nebo nároží</t>
  </si>
  <si>
    <t>872597220</t>
  </si>
  <si>
    <t>https://podminky.urs.cz/item/CS_URS_2025_01/765131853</t>
  </si>
  <si>
    <t>439</t>
  </si>
  <si>
    <t>765111203.R-pol</t>
  </si>
  <si>
    <t>Montáž větrací mřížky</t>
  </si>
  <si>
    <t>1850813092</t>
  </si>
  <si>
    <t>440</t>
  </si>
  <si>
    <t>59660202.R-pol</t>
  </si>
  <si>
    <t>Větrací mřížka proti hmyzu z Al děrovaného plechu</t>
  </si>
  <si>
    <t>-1295427607</t>
  </si>
  <si>
    <t>441</t>
  </si>
  <si>
    <t>765191001</t>
  </si>
  <si>
    <t>Montáž pojistné hydroizolační nebo parotěsné fólie kladené ve sklonu do 20° lepením (vodotěsné podstřeší) na bednění nebo tepelnou izolaci</t>
  </si>
  <si>
    <t>-1778054663</t>
  </si>
  <si>
    <t>https://podminky.urs.cz/item/CS_URS_2025_01/765191001</t>
  </si>
  <si>
    <t>442</t>
  </si>
  <si>
    <t>28329223</t>
  </si>
  <si>
    <t>fólie difuzně propustné s nakašírovanou strukturovanou rohoží pod hladkou plechovou krytinu</t>
  </si>
  <si>
    <t>899886515</t>
  </si>
  <si>
    <t>67,04*1,1 'Přepočtené koeficientem množství</t>
  </si>
  <si>
    <t>443</t>
  </si>
  <si>
    <t>500812441</t>
  </si>
  <si>
    <t>444</t>
  </si>
  <si>
    <t>28329324</t>
  </si>
  <si>
    <t>fólie kontaktní difuzně propustná pro doplňkovou hydroizolační vrstvu, třívrstvá mikroporézní PP 130-140g/m2</t>
  </si>
  <si>
    <t>-73998278</t>
  </si>
  <si>
    <t>445</t>
  </si>
  <si>
    <t>765191013</t>
  </si>
  <si>
    <t>Montáž pojistné hydroizolační nebo parotěsné fólie kladené ve sklonu přes 20° volně na bednění nebo tepelnou izolaci</t>
  </si>
  <si>
    <t>1856346166</t>
  </si>
  <si>
    <t>https://podminky.urs.cz/item/CS_URS_2025_01/765191013</t>
  </si>
  <si>
    <t>446</t>
  </si>
  <si>
    <t>1960934226</t>
  </si>
  <si>
    <t>1283,291*1,1 'Přepočtené koeficientem množství</t>
  </si>
  <si>
    <t>447</t>
  </si>
  <si>
    <t>765191031</t>
  </si>
  <si>
    <t>Montáž pojistné hydroizolační nebo parotěsné fólie lepení těsnících pásků pod kontralatě</t>
  </si>
  <si>
    <t>567967866</t>
  </si>
  <si>
    <t>https://podminky.urs.cz/item/CS_URS_2025_01/765191031</t>
  </si>
  <si>
    <t>448</t>
  </si>
  <si>
    <t>28329303</t>
  </si>
  <si>
    <t>páska těsnící jednostranně lepící butylkaučuková pod kontralatě š 50mm</t>
  </si>
  <si>
    <t>-243293235</t>
  </si>
  <si>
    <t>1269,2*1,1 'Přepočtené koeficientem množství</t>
  </si>
  <si>
    <t>449</t>
  </si>
  <si>
    <t>998765103</t>
  </si>
  <si>
    <t>Přesun hmot pro krytiny skládané stanovený z hmotnosti přesunovaného materiálu vodorovná dopravní vzdálenost do 50 m základní na objektech výšky přes 12 do 24 m</t>
  </si>
  <si>
    <t>1666436987</t>
  </si>
  <si>
    <t>https://podminky.urs.cz/item/CS_URS_2025_01/998765103</t>
  </si>
  <si>
    <t>766</t>
  </si>
  <si>
    <t>Konstrukce truhlářské</t>
  </si>
  <si>
    <t>452</t>
  </si>
  <si>
    <t>766414212</t>
  </si>
  <si>
    <t>Montáž obložení stěn panely obkladovými plochy do 5 m2 z měkkého dřeva, plochy přes 0,60 do 1,50 m2</t>
  </si>
  <si>
    <t>-320488080</t>
  </si>
  <si>
    <t>https://podminky.urs.cz/item/CS_URS_2025_01/766414212</t>
  </si>
  <si>
    <t>"napojení střechy nad rizalitem na vikýř - prkenný obklad tl. 30 mm"1*1,2</t>
  </si>
  <si>
    <t>453</t>
  </si>
  <si>
    <t>60621191</t>
  </si>
  <si>
    <t>překližka truhlářská borovice tl 10mm</t>
  </si>
  <si>
    <t>1690744010</t>
  </si>
  <si>
    <t>454</t>
  </si>
  <si>
    <t>766694111</t>
  </si>
  <si>
    <t>Montáž ostatních truhlářských konstrukcí parapetních desek dřevěných nebo plastových šířky do 300 mm, délky do 1000 mm</t>
  </si>
  <si>
    <t>CS ÚRS 2022 01</t>
  </si>
  <si>
    <t>1015134012</t>
  </si>
  <si>
    <t>https://podminky.urs.cz/item/CS_URS_2022_01/766694111</t>
  </si>
  <si>
    <t>455</t>
  </si>
  <si>
    <t>60794101</t>
  </si>
  <si>
    <t>parapet dřevotřískový vnitřní povrch laminátový š 200mm</t>
  </si>
  <si>
    <t>499118500</t>
  </si>
  <si>
    <t>"napojení střechy nad rizalitem na vikýř - parapet 30/160"1</t>
  </si>
  <si>
    <t>459</t>
  </si>
  <si>
    <t>998766103</t>
  </si>
  <si>
    <t>Přesun hmot pro konstrukce truhlářské stanovený z hmotnosti přesunovaného materiálu vodorovná dopravní vzdálenost do 50 m základní v objektech výšky přes 12 do 24 m</t>
  </si>
  <si>
    <t>1712571789</t>
  </si>
  <si>
    <t>https://podminky.urs.cz/item/CS_URS_2025_01/998766103</t>
  </si>
  <si>
    <t>767</t>
  </si>
  <si>
    <t>Konstrukce zámečnické</t>
  </si>
  <si>
    <t>522</t>
  </si>
  <si>
    <t>R-pol 32</t>
  </si>
  <si>
    <t>Revize a oprava stávajícíh ocelových táhel vč. následého odrezení, vyčištění, odmaštění, antikorozního a krycího nátěru</t>
  </si>
  <si>
    <t>1728040760</t>
  </si>
  <si>
    <t>523</t>
  </si>
  <si>
    <t>R-pol 38</t>
  </si>
  <si>
    <t>Systém ztužujícíh táhel průměru Ø12 mm, délky do 4 300 mm vč. všech syst. detailů, aktivace, kotvení, spojovacího a pomocného materiálu, povrchové úpravy</t>
  </si>
  <si>
    <t>2125985406</t>
  </si>
  <si>
    <t xml:space="preserve">Poznámka k položce:_x000D_
ref. systém táhel HALFEN  DETAN_x000D_
</t>
  </si>
  <si>
    <t xml:space="preserve">Ztužení plné vazby táhlem </t>
  </si>
  <si>
    <t>"osa M"4</t>
  </si>
  <si>
    <t>"osa B"2</t>
  </si>
  <si>
    <t>"osa 8"1</t>
  </si>
  <si>
    <t>524</t>
  </si>
  <si>
    <t>R-pol 39</t>
  </si>
  <si>
    <t>Systém ztužujícíh táhel průměru Ø12 mm, délky do 4 500 mm vč. všech syst. detailů, aktivace, kotvení, spojovacího a pomocného materiálu, povrchové úpravy</t>
  </si>
  <si>
    <t>-1184424727</t>
  </si>
  <si>
    <t>"osa 2"6</t>
  </si>
  <si>
    <t>525</t>
  </si>
  <si>
    <t>R-pol 40</t>
  </si>
  <si>
    <t>D+M ztužení krovu ocelovým rámem z profilů U-160, propojení rámu šroubovým spojem přes kotevní desky a vevařenými výztuhami, propojení rámu s prvky krovu řešeno svorníky průměru Ø10 mm - vč. všech syst. detailů, manipulace a přesunu, kotvení, spojovacího a pomocného materiálu</t>
  </si>
  <si>
    <t>-1757305255</t>
  </si>
  <si>
    <t>Poznámka k položce:_x000D_
Ocelový rám je umístěn z boční strany vazného trámu, sloupku a rozpěry. V místě propojení s vazným trámem je přerušeno z jedné strany zesílení tohoto trámu. Propojení s prvky krovu je řešeno svorníky průměru Ø10 mm s přesnými otvory (jako pro kolík). Propojení a napojení ztužujícího rámu je nutné provést s minimální vůlí.</t>
  </si>
  <si>
    <t>Ztužení plné vazby ocel profilem U 160</t>
  </si>
  <si>
    <t>(((4,1*1+2*2+1*2+3*1)*18,8*1,15)/1000)*7</t>
  </si>
  <si>
    <t>526</t>
  </si>
  <si>
    <t>R-pol 48</t>
  </si>
  <si>
    <t>D+M ocelové kotvení se dvěma svorníky průměru Ø12 mm pro zajištění vazníků zastřešující dvoranu - vč. všech syst. detailů, kotvení, spojovacího a pomocného materiálu, povrchové úpravy</t>
  </si>
  <si>
    <t>-1599856623</t>
  </si>
  <si>
    <t>"zastřešení dvorany "16</t>
  </si>
  <si>
    <t>527</t>
  </si>
  <si>
    <t>R-pol 41</t>
  </si>
  <si>
    <t>Příplatek za řezání tvaru zámečnických konstrukcí</t>
  </si>
  <si>
    <t>-263648628</t>
  </si>
  <si>
    <t>536</t>
  </si>
  <si>
    <t>998767103</t>
  </si>
  <si>
    <t>Přesun hmot pro zámečnické konstrukce stanovený z hmotnosti přesunovaného materiálu vodorovná dopravní vzdálenost do 50 m základní v objektech výšky přes 12 do 24 m</t>
  </si>
  <si>
    <t>620810854</t>
  </si>
  <si>
    <t>https://podminky.urs.cz/item/CS_URS_2025_01/998767103</t>
  </si>
  <si>
    <t>783</t>
  </si>
  <si>
    <t>Dokončovací práce - nátěry</t>
  </si>
  <si>
    <t>596</t>
  </si>
  <si>
    <t>783314201</t>
  </si>
  <si>
    <t>Základní antikorozní nátěr zámečnických konstrukcí jednonásobný syntetický standardní</t>
  </si>
  <si>
    <t>-18000513</t>
  </si>
  <si>
    <t>https://podminky.urs.cz/item/CS_URS_2025_01/783314201</t>
  </si>
  <si>
    <t>"ocel profil U-120"2,5*(0,12*2+0,055*2)*2</t>
  </si>
  <si>
    <t>"ocel profil U-120"3,5*(0,12*2+0,055*2)*2</t>
  </si>
  <si>
    <t>SO 01.2 - Stavební a konstrukční část - fasáda</t>
  </si>
  <si>
    <t>HZS - Hodinové zúčtovací sazby</t>
  </si>
  <si>
    <t>310238211</t>
  </si>
  <si>
    <t>Zazdívka otvorů ve zdivu nadzákladovém cihlami pálenými plochy přes 0,25 m2 do 1 m2 na maltu vápenocementovou</t>
  </si>
  <si>
    <t>1454848635</t>
  </si>
  <si>
    <t>https://podminky.urs.cz/item/CS_URS_2025_01/310238211</t>
  </si>
  <si>
    <t>FASÁDA</t>
  </si>
  <si>
    <t>"východ - okno O 11"0,45*1,2*0,6</t>
  </si>
  <si>
    <t>"západ - okno O 01"1*1,4*0,75*2</t>
  </si>
  <si>
    <t>310239211</t>
  </si>
  <si>
    <t>Zazdívka otvorů ve zdivu nadzákladovém cihlami pálenými plochy přes 1 m2 do 4 m2 na maltu vápenocementovou</t>
  </si>
  <si>
    <t>-1219474895</t>
  </si>
  <si>
    <t>https://podminky.urs.cz/item/CS_URS_2025_01/310239211</t>
  </si>
  <si>
    <t>"východ - dveře"2,4*2,1*0,75</t>
  </si>
  <si>
    <t>-1,6*0,9*0,75</t>
  </si>
  <si>
    <t>"západ - dveře"1,6*1,9*0,75</t>
  </si>
  <si>
    <t>317234410</t>
  </si>
  <si>
    <t>Vyzdívka mezi nosníky cihlami pálenými na maltu cementovou</t>
  </si>
  <si>
    <t>920740385</t>
  </si>
  <si>
    <t>https://podminky.urs.cz/item/CS_URS_2025_01/317234410</t>
  </si>
  <si>
    <t>FASÁDA - PŘEKLADY</t>
  </si>
  <si>
    <t>"východ - okno O 11"1,95*0,1*0,6</t>
  </si>
  <si>
    <t>"západ - okno O 01"1,4*0,1*0,75</t>
  </si>
  <si>
    <t>317944321</t>
  </si>
  <si>
    <t>Válcované nosníky dodatečně osazované do připravených otvorů bez zazdění hlav do č. 12</t>
  </si>
  <si>
    <t>393853118</t>
  </si>
  <si>
    <t>https://podminky.urs.cz/item/CS_URS_2025_01/317944321</t>
  </si>
  <si>
    <t>"východ - okno O 11 (IPE 100)"1,95*4*(8,10/1000)</t>
  </si>
  <si>
    <t>"západ - okno O 01 (IPE 100)"1,4*5*(8,10/1000)</t>
  </si>
  <si>
    <t>346244381</t>
  </si>
  <si>
    <t>Plentování ocelových válcovaných nosníků jednostranné cihlami na maltu, výška stojiny do 200 mm</t>
  </si>
  <si>
    <t>-646150092</t>
  </si>
  <si>
    <t>https://podminky.urs.cz/item/CS_URS_2025_01/346244381</t>
  </si>
  <si>
    <t>"východ - okno O 11"1,95*0,1*2</t>
  </si>
  <si>
    <t>"západ - okno O 01"1,4*0,1*2</t>
  </si>
  <si>
    <t>346481111</t>
  </si>
  <si>
    <t>Zaplentování rýh, potrubí, válcovaných nosníků, výklenků nebo nik jakéhokoliv tvaru, na maltu ve stěnách nebo před stěnami rabicovým pletivem</t>
  </si>
  <si>
    <t>1094478950</t>
  </si>
  <si>
    <t>https://podminky.urs.cz/item/CS_URS_2025_01/346481111</t>
  </si>
  <si>
    <t>"východ - okno O 11"1,95*(0,1*2+0,6)</t>
  </si>
  <si>
    <t>"západ - okno O 01"1,4*(0,1*2+0,75)</t>
  </si>
  <si>
    <t>7</t>
  </si>
  <si>
    <t>349231821</t>
  </si>
  <si>
    <t>Přizdívka z cihel ostění s ozubem ve vybouraných otvorech, s vysekáním kapes pro zavázaní přes 150 do 300 mm</t>
  </si>
  <si>
    <t>1870945096</t>
  </si>
  <si>
    <t>https://podminky.urs.cz/item/CS_URS_2025_01/349231821</t>
  </si>
  <si>
    <t>"východ - okno O 11"0,3*1,8*2+0,3*0,95</t>
  </si>
  <si>
    <t>"západ - okno O 01"0,3*1,4*2</t>
  </si>
  <si>
    <t>"západ - okno O 01"0,3*1</t>
  </si>
  <si>
    <t>349234841</t>
  </si>
  <si>
    <t>Doplnění zdiva (s dodáním hmot) říms podokenních a nadokenních</t>
  </si>
  <si>
    <t>-14259485</t>
  </si>
  <si>
    <t>https://podminky.urs.cz/item/CS_URS_2025_01/349234841</t>
  </si>
  <si>
    <t>"východ - okno O 11"1,25</t>
  </si>
  <si>
    <t>349235851</t>
  </si>
  <si>
    <t>Doplnění plošných fasádních prvků (s dodáním hmot) vyložených do 80 mm</t>
  </si>
  <si>
    <t>406945606</t>
  </si>
  <si>
    <t>https://podminky.urs.cz/item/CS_URS_2025_01/349235851</t>
  </si>
  <si>
    <t>"východ - okno O 11 (šambrána)"4,75*0,1</t>
  </si>
  <si>
    <t>"západ - okno O 01 (šambrána)"4,05*0,15*3</t>
  </si>
  <si>
    <t>10</t>
  </si>
  <si>
    <t>349235861</t>
  </si>
  <si>
    <t>Doplnění plošných fasádních prvků (s dodáním hmot) vyložených přes 80 do 150 mm</t>
  </si>
  <si>
    <t>1340980758</t>
  </si>
  <si>
    <t>https://podminky.urs.cz/item/CS_URS_2025_01/349235861</t>
  </si>
  <si>
    <t>"průběžná (parapetní) římsa (2NP)"1,15*0,15</t>
  </si>
  <si>
    <t>11</t>
  </si>
  <si>
    <t>632451024</t>
  </si>
  <si>
    <t>Potěr cementový vyrovnávací z malty (MC-15) v pásu o průměrné (střední) tl. přes 40 do 50 mm</t>
  </si>
  <si>
    <t>-34779149</t>
  </si>
  <si>
    <t>https://podminky.urs.cz/item/CS_URS_2025_01/632451024</t>
  </si>
  <si>
    <t>"východ - okno O 11"0,6*0,2*2</t>
  </si>
  <si>
    <t>"západ - okno O 01"0,75*0,2*2</t>
  </si>
  <si>
    <t>632459175</t>
  </si>
  <si>
    <t>Příplatky k cenám potěrů za malou plochu do 5 m2 jednotlivě, tl. potěru přes 40 do 50 mm</t>
  </si>
  <si>
    <t>1745353264</t>
  </si>
  <si>
    <t>https://podminky.urs.cz/item/CS_URS_2025_01/632459175</t>
  </si>
  <si>
    <t>13</t>
  </si>
  <si>
    <t>1141620311</t>
  </si>
  <si>
    <t>"východ - okno O 11"1*0,05*2</t>
  </si>
  <si>
    <t>"západ - okno O 01"1,15*0,05*2</t>
  </si>
  <si>
    <t>14</t>
  </si>
  <si>
    <t>-615578506</t>
  </si>
  <si>
    <t>15</t>
  </si>
  <si>
    <t>417362021</t>
  </si>
  <si>
    <t>Výztuž ztužujících pásů a věnců ze svařovaných sítí z drátů typu KARI</t>
  </si>
  <si>
    <t>1904471972</t>
  </si>
  <si>
    <t>https://podminky.urs.cz/item/CS_URS_2025_01/417362021</t>
  </si>
  <si>
    <t>kari síť 150/150/5, směrné množství dle cenové CS ÚRS je 2,105 kg/m2, ztratné na překrytí výztuže uvažováno 20 %</t>
  </si>
  <si>
    <t>"východ - okno O 11"0,6*0,2*2*(2,105/1000)*1,2</t>
  </si>
  <si>
    <t>"západ - okno O 01"0,75*0,2*2*(2,105/1000)*1,2</t>
  </si>
  <si>
    <t>3,60</t>
  </si>
  <si>
    <t>1,38</t>
  </si>
  <si>
    <t>0,65</t>
  </si>
  <si>
    <t>20,50</t>
  </si>
  <si>
    <t>1*1,4*2</t>
  </si>
  <si>
    <t>17</t>
  </si>
  <si>
    <t>R-pol 23</t>
  </si>
  <si>
    <t>Příplatek za provedení profilace bosáží</t>
  </si>
  <si>
    <t>1231184237</t>
  </si>
  <si>
    <t>18</t>
  </si>
  <si>
    <t>622325357</t>
  </si>
  <si>
    <t>Oprava vápenné omítky s celoplošným přeštukováním vnějších ploch stupně členitosti 2, v rozsahu opravované plochy přes 50 do 65%</t>
  </si>
  <si>
    <t>-1985654298</t>
  </si>
  <si>
    <t>https://podminky.urs.cz/item/CS_URS_2025_01/622325357</t>
  </si>
  <si>
    <t>EXTERIÉROVÁ OMÍTKA HRUBÁ, SVĚTLÁ (P 05)</t>
  </si>
  <si>
    <t>115,22</t>
  </si>
  <si>
    <t>EXTERIÉROVÁ OMÍTKA HLADKÁ, SVĚTLÁ - DETAILY (P 06)</t>
  </si>
  <si>
    <t>"korunní římsa"35,8*0,72</t>
  </si>
  <si>
    <t>"pilastr"7,02*1,1*4</t>
  </si>
  <si>
    <t>"vlys propojující okna "4,2*0,25*24</t>
  </si>
  <si>
    <t>"šambrány - okno malé"5,05*0,25*12</t>
  </si>
  <si>
    <t>"šambrány - okno velké"6*0,25</t>
  </si>
  <si>
    <t>"špalety oken - okno malé"4,55*0,2*24</t>
  </si>
  <si>
    <t>"špalety oken - okno velké"5,5*0,2</t>
  </si>
  <si>
    <t>"vstupní portál"10,72</t>
  </si>
  <si>
    <t>"špalety vstup dveří"6,85*0,85</t>
  </si>
  <si>
    <t>"podokenní římsy - okno malé"1,25*0,15*24</t>
  </si>
  <si>
    <t>"podokenní římsy - okno velké"2,15*0,15</t>
  </si>
  <si>
    <t>EXTERIÉROVÁ OMÍTKA HRUBÁ, TMAVÁ - SOKL (P 07)</t>
  </si>
  <si>
    <t>25,00</t>
  </si>
  <si>
    <t>19</t>
  </si>
  <si>
    <t>622325457</t>
  </si>
  <si>
    <t>Oprava vápenné omítky s celoplošným přeštukováním vnějších ploch stupně členitosti 3, v rozsahu opravované plochy přes 50 do 65%</t>
  </si>
  <si>
    <t>1875593867</t>
  </si>
  <si>
    <t>https://podminky.urs.cz/item/CS_URS_2025_01/622325457</t>
  </si>
  <si>
    <t>"krajní pole"75,44*2</t>
  </si>
  <si>
    <t>-2,46*8</t>
  </si>
  <si>
    <t>-2,8*4</t>
  </si>
  <si>
    <t>-3*4</t>
  </si>
  <si>
    <t>"střední pole - s podokenními zrcátky"7,33*2</t>
  </si>
  <si>
    <t>"střední pole - s balustrádou"5,82</t>
  </si>
  <si>
    <t>"střední pole - suterén, 1NP"22,5*2</t>
  </si>
  <si>
    <t>-1,9*8</t>
  </si>
  <si>
    <t>-1,8*0,55*2</t>
  </si>
  <si>
    <t>-2,45*0,45*2</t>
  </si>
  <si>
    <t>"střední pole - vnitřní plochy portálu"0,075*2</t>
  </si>
  <si>
    <t>"krajní pole"8,05*6,9</t>
  </si>
  <si>
    <t>-2,46*3</t>
  </si>
  <si>
    <t>-2,8*2</t>
  </si>
  <si>
    <t>-3,00</t>
  </si>
  <si>
    <t>"střední pole"22,1*6,9</t>
  </si>
  <si>
    <t>-27,80</t>
  </si>
  <si>
    <t>-2,4*6</t>
  </si>
  <si>
    <t>-6,37</t>
  </si>
  <si>
    <t>-0,57</t>
  </si>
  <si>
    <t>-0,2775*3</t>
  </si>
  <si>
    <t>"střední pole"22,05*7,2</t>
  </si>
  <si>
    <t>-2,4*12</t>
  </si>
  <si>
    <t>-6,2*2</t>
  </si>
  <si>
    <t>"krajní pole"8*7,02</t>
  </si>
  <si>
    <t>-2,5*3</t>
  </si>
  <si>
    <t>"korunní římsa"36,7*0,72</t>
  </si>
  <si>
    <t>"průběžná (nad soklová) římsa - krajní pole"12,65*0,75*2</t>
  </si>
  <si>
    <t>"průběžná (parapetní) římsa - střední pole (pod balustádou)"13,42*0,38</t>
  </si>
  <si>
    <t>"průběžná (parapetní) římsa - střední pole (pod okny 3NP)"10,25*0,19</t>
  </si>
  <si>
    <t>"balustráda"1,9*0,9</t>
  </si>
  <si>
    <t>"pilastr - kajní pole"7,02*0,65*2</t>
  </si>
  <si>
    <t>"pilastr - střední pole (postranní)"9,42*1,1*2</t>
  </si>
  <si>
    <t>"pilastry - střední pole (2NP)"3,62*0,6*2</t>
  </si>
  <si>
    <t>"pilastry - střední pole (2NP, podokenní)"0,8*0,45*4</t>
  </si>
  <si>
    <t>"šambrány (suterén, 1NP; 2NP)"4,75*0,1*25</t>
  </si>
  <si>
    <t>"šambrány (1NP)"4,15*0,15*8</t>
  </si>
  <si>
    <t>"špalety - okno (suterén; 1NP; 2NP)"4,55*0,2*30</t>
  </si>
  <si>
    <t>"špalety - okno (suterén)"3,85*0,2*8</t>
  </si>
  <si>
    <t>"klenák"0,1*17</t>
  </si>
  <si>
    <t>"nadokenní římsa rovná"1,25*0,15*4</t>
  </si>
  <si>
    <t>"naokenní římsa trojúhelníkového tvaru"0,255*4</t>
  </si>
  <si>
    <t>"nadokenní zrcátka"0,95*0,2*8</t>
  </si>
  <si>
    <t>"podokenní zrcátka"0,95*0,45*8</t>
  </si>
  <si>
    <t>"podokenní zrcátka"2,45*0,45*2</t>
  </si>
  <si>
    <t>"podokenní římsy - okno (1NP; 2NP)"1,25*0,15*20</t>
  </si>
  <si>
    <t>"meziokenní vlys - střední pole"1,8*0,55*2</t>
  </si>
  <si>
    <t>"vstupní portál"26,95</t>
  </si>
  <si>
    <t>-0,075*2</t>
  </si>
  <si>
    <t>-0,95*1,8</t>
  </si>
  <si>
    <t>-4,00</t>
  </si>
  <si>
    <t>"šambrány - vstupní portál"6,45*0,2</t>
  </si>
  <si>
    <t>"korunní římsa"33,8*0,72</t>
  </si>
  <si>
    <t>"průběžná (parapetní) římsa"22,25*0,15</t>
  </si>
  <si>
    <t>"průběžná (nad soklová) římsa"9,15*0,75</t>
  </si>
  <si>
    <t>"pilastr - karjní pole"7,02*1,1*2</t>
  </si>
  <si>
    <t>"pilastr - střední pole"7,02*1,15</t>
  </si>
  <si>
    <t>"šambrány (suterén)"4,15*0,15*3</t>
  </si>
  <si>
    <t>"šambrány (suterén, 1NP; 2NP)"4,75*0,1*16</t>
  </si>
  <si>
    <t>"šambrány (2NP)"5,7*0,1</t>
  </si>
  <si>
    <t>"šambrány (2NP)"1,66*3</t>
  </si>
  <si>
    <t>"špalety - okno (suterén)"3,85*0,2*3</t>
  </si>
  <si>
    <t>"špalety - okno (suterén; 1NP; 2NP)"4,55*0,2*19</t>
  </si>
  <si>
    <t>"špalety - okno (1NP; 2NP)"4,3*0,2*6</t>
  </si>
  <si>
    <t>"špalety - okno (2NP)"5,55*0,2</t>
  </si>
  <si>
    <t>"klenák"0,1*3</t>
  </si>
  <si>
    <t>"nadokenní římsa rovná"1,25*0,15*2</t>
  </si>
  <si>
    <t>"nadokenní římsa trojúhelníkového tvaru"0,255</t>
  </si>
  <si>
    <t>"nadokenní římsa s konzoly (velká)"0,57</t>
  </si>
  <si>
    <t>"nadokenní římsa s konzoly (malá)"0,28*3</t>
  </si>
  <si>
    <t>"nadokenní zrcátka"1,15*0,2*3</t>
  </si>
  <si>
    <t>"podokenní římsy - okno (1NP; 2NP)"1,25*0,15*12</t>
  </si>
  <si>
    <t>"podokenní římsy - okno (1NP)"3,2*0,15</t>
  </si>
  <si>
    <t>"podokenní zrcátka"0,95*0,45*3</t>
  </si>
  <si>
    <t>"korunní římsa"39,1*0,72</t>
  </si>
  <si>
    <t>"průběžná (nad soklová) římsa"24,7*0,2</t>
  </si>
  <si>
    <t>"průběžná (nad soklová) římsa"9,1*0,75</t>
  </si>
  <si>
    <t>"pilastr - krajní pole"7,2*1,25</t>
  </si>
  <si>
    <t>"pilastr - střední pole"7,2*1,1</t>
  </si>
  <si>
    <t>"pilastr - krajní pole"7,02*1,1</t>
  </si>
  <si>
    <t>"šambrány (suterén)"4,1*0,15*3</t>
  </si>
  <si>
    <t>"šambrány (1NP; 2NP)"4,75*0,1*18</t>
  </si>
  <si>
    <t>"šambrány (1NP; 2NP)"6,6*0,1*2</t>
  </si>
  <si>
    <t>"špalety - okno (suterén)"3,8*0,2*3</t>
  </si>
  <si>
    <t>"špalety - okno (1NP; 2NP)"4,55*0,2*18</t>
  </si>
  <si>
    <t>"špalety - okno (1NP; 2NP)"6,4*0,2*2</t>
  </si>
  <si>
    <t>"nadokenní zrcátka"1,15*0,2*2</t>
  </si>
  <si>
    <t>"podokenní římsy - okno (1NP; 2NP)"1,25*0,15*18</t>
  </si>
  <si>
    <t>"podokenní římsy - okno (1NP)"3,1*0,15*2</t>
  </si>
  <si>
    <t>11,55*2,7*2</t>
  </si>
  <si>
    <t>-1,25*1,6*8</t>
  </si>
  <si>
    <t>59,85</t>
  </si>
  <si>
    <t>-1,25*1,6*3</t>
  </si>
  <si>
    <t>-1,6*0,9</t>
  </si>
  <si>
    <t>61,20</t>
  </si>
  <si>
    <t>-0,9*1,4*3</t>
  </si>
  <si>
    <t>20</t>
  </si>
  <si>
    <t>R-pol 22</t>
  </si>
  <si>
    <t>Přípatek za zpevnění a injekáž vnějších stěn vč. proškrábnutí a očištění prasklin</t>
  </si>
  <si>
    <t>1870485251</t>
  </si>
  <si>
    <t>R-pol 37</t>
  </si>
  <si>
    <t>D+M Městský znak na štítě - vč. všech syst. detailů, modelace, formování, spojovacího a pomocného materiálu, kotvení, finální povrchové úpravy</t>
  </si>
  <si>
    <t>130061185</t>
  </si>
  <si>
    <t>štít</t>
  </si>
  <si>
    <t>22</t>
  </si>
  <si>
    <t>629991011</t>
  </si>
  <si>
    <t>Zakrytí vnějších ploch před znečištěním včetně pozdějšího odkrytí výplní otvorů a svislých ploch fólií přilepenou lepící páskou</t>
  </si>
  <si>
    <t>-282974411</t>
  </si>
  <si>
    <t>https://podminky.urs.cz/item/CS_URS_2025_01/629991011</t>
  </si>
  <si>
    <t>"okno malé"0,95*1,8*24</t>
  </si>
  <si>
    <t>"okno velké"1,9*1,8</t>
  </si>
  <si>
    <t>"vstupní dveře"3,78</t>
  </si>
  <si>
    <t>"okno (suterén; 1NP; 2NP)"0,95*1,8*30</t>
  </si>
  <si>
    <t>"okno (suterén)"0,95*1,4*8</t>
  </si>
  <si>
    <t>"vstupní dveře"4</t>
  </si>
  <si>
    <t>"okno (suterén; 1NP; 2NP)"0,95*1,8*19</t>
  </si>
  <si>
    <t>"okno (1NP; 2NP)"0,7*1,8*6</t>
  </si>
  <si>
    <t>"okno (2NP)"3,42</t>
  </si>
  <si>
    <t>"okno (suterén)"0,95*1,4*3</t>
  </si>
  <si>
    <t>"okno (1NP; 2NP)"0,95*1,8*18</t>
  </si>
  <si>
    <t>"okno (1NP; 2NP)"2,8*1,8*2</t>
  </si>
  <si>
    <t>23</t>
  </si>
  <si>
    <t>941111131</t>
  </si>
  <si>
    <t>Lešení řadové trubkové lehké pracovní s podlahami s provozním zatížením tř. 3 do 200 kg/m2 šířky tř. W12 od 1,2 do 1,5 m, výšky výšky do 10 m montáž</t>
  </si>
  <si>
    <t>-873581903</t>
  </si>
  <si>
    <t>https://podminky.urs.cz/item/CS_URS_2025_01/941111131</t>
  </si>
  <si>
    <t>"sever"330</t>
  </si>
  <si>
    <t>24</t>
  </si>
  <si>
    <t>941111231</t>
  </si>
  <si>
    <t>Lešení řadové trubkové lehké pracovní s podlahami s provozním zatížením tř. 3 do 200 kg/m2 šířky tř. W12 od 1,2 do 1,5 m, výšky výšky do 10 m příplatek k ceně za každý den použití</t>
  </si>
  <si>
    <t>-1732965589</t>
  </si>
  <si>
    <t>https://podminky.urs.cz/item/CS_URS_2025_01/941111231</t>
  </si>
  <si>
    <t>předpokládaná doba pronájmu 3 měsíce</t>
  </si>
  <si>
    <t>"sever"330*30*3</t>
  </si>
  <si>
    <t>25</t>
  </si>
  <si>
    <t>941111831</t>
  </si>
  <si>
    <t>Lešení řadové trubkové lehké pracovní s podlahami s provozním zatížením tř. 3 do 200 kg/m2 šířky tř. W12 od 1,2 do 1,5 m, výšky výšky do 10 m demontáž</t>
  </si>
  <si>
    <t>136173580</t>
  </si>
  <si>
    <t>https://podminky.urs.cz/item/CS_URS_2025_01/941111831</t>
  </si>
  <si>
    <t>26</t>
  </si>
  <si>
    <t>941111132</t>
  </si>
  <si>
    <t>Lešení řadové trubkové lehké pracovní s podlahami s provozním zatížením tř. 3 do 200 kg/m2 šířky tř. W12 od 1,2 do 1,5 m, výšky výšky přes 10 do 25 m montáž</t>
  </si>
  <si>
    <t>823149830</t>
  </si>
  <si>
    <t>https://podminky.urs.cz/item/CS_URS_2025_01/941111132</t>
  </si>
  <si>
    <t>"jih"38,5*10,8</t>
  </si>
  <si>
    <t>"východ"345</t>
  </si>
  <si>
    <t>"západ"360</t>
  </si>
  <si>
    <t>"štít"3,3*3,25</t>
  </si>
  <si>
    <t>27</t>
  </si>
  <si>
    <t>941111232</t>
  </si>
  <si>
    <t>Lešení řadové trubkové lehké pracovní s podlahami s provozním zatížením tř. 3 do 200 kg/m2 šířky tř. W12 od 1,2 do 1,5 m, výšky výšky přes 10 do 25 m příplatek k ceně za každý den použití</t>
  </si>
  <si>
    <t>1461060890</t>
  </si>
  <si>
    <t>https://podminky.urs.cz/item/CS_URS_2025_01/941111232</t>
  </si>
  <si>
    <t>"jih"38,5*10,8*30*3</t>
  </si>
  <si>
    <t>"východ"345*30*3</t>
  </si>
  <si>
    <t>"západ"360*30*3</t>
  </si>
  <si>
    <t>"štít"3,3*3,25*30*3</t>
  </si>
  <si>
    <t>28</t>
  </si>
  <si>
    <t>941111832</t>
  </si>
  <si>
    <t>Lešení řadové trubkové lehké pracovní s podlahami s provozním zatížením tř. 3 do 200 kg/m2 šířky tř. W12 od 1,2 do 1,5 m, výšky výšky přes 10 do 25 m demontáž</t>
  </si>
  <si>
    <t>157972510</t>
  </si>
  <si>
    <t>https://podminky.urs.cz/item/CS_URS_2025_01/941111832</t>
  </si>
  <si>
    <t>29</t>
  </si>
  <si>
    <t>944511111</t>
  </si>
  <si>
    <t>Síť ochranná zavěšená na konstrukci lešení z textilie z umělých vláken montáž</t>
  </si>
  <si>
    <t>1507443237</t>
  </si>
  <si>
    <t>https://podminky.urs.cz/item/CS_URS_2025_01/944511111</t>
  </si>
  <si>
    <t>30</t>
  </si>
  <si>
    <t>944511211</t>
  </si>
  <si>
    <t>Síť ochranná zavěšená na konstrukci lešení z textilie z umělých vláken příplatek k ceně za každý den použití</t>
  </si>
  <si>
    <t>529817042</t>
  </si>
  <si>
    <t>https://podminky.urs.cz/item/CS_URS_2025_01/944511211</t>
  </si>
  <si>
    <t>31</t>
  </si>
  <si>
    <t>944511811</t>
  </si>
  <si>
    <t>Síť ochranná zavěšená na konstrukci lešení z textilie z umělých vláken demontáž</t>
  </si>
  <si>
    <t>728970656</t>
  </si>
  <si>
    <t>https://podminky.urs.cz/item/CS_URS_2025_01/944511811</t>
  </si>
  <si>
    <t>966032921</t>
  </si>
  <si>
    <t>Odsekání říms podokenních nebo nadokenních předsazených přes líc zdiva přes 80 mm</t>
  </si>
  <si>
    <t>1107192403</t>
  </si>
  <si>
    <t>https://podminky.urs.cz/item/CS_URS_2025_01/966032921</t>
  </si>
  <si>
    <t>"východ"1,25</t>
  </si>
  <si>
    <t>33</t>
  </si>
  <si>
    <t>967032974</t>
  </si>
  <si>
    <t>Odsekání plošných fasádních prvků předsazených před líc zdiva do 80 mm</t>
  </si>
  <si>
    <t>-1570828085</t>
  </si>
  <si>
    <t>https://podminky.urs.cz/item/CS_URS_2025_01/967032974</t>
  </si>
  <si>
    <t>"východ - šambrána"3,55*0,1</t>
  </si>
  <si>
    <t>967032975</t>
  </si>
  <si>
    <t>Odsekání plošných fasádních prvků předsazených před líc zdiva přes 80 mm</t>
  </si>
  <si>
    <t>518698704</t>
  </si>
  <si>
    <t>https://podminky.urs.cz/item/CS_URS_2025_01/967032975</t>
  </si>
  <si>
    <t>"východ - pilastr"2,7*0,6+8,2*1,15</t>
  </si>
  <si>
    <t>"západ - spodní soklová římsa"24,6*0,2</t>
  </si>
  <si>
    <t>"západ - pilastr"7,82*1,25*2</t>
  </si>
  <si>
    <t>968062456</t>
  </si>
  <si>
    <t>Vybourání dřevěných rámů oken s křídly, dveřních zárubní, vrat, stěn, ostění nebo obkladů dveřních zárubní, plochy přes 2 m2</t>
  </si>
  <si>
    <t>-2030660993</t>
  </si>
  <si>
    <t>https://podminky.urs.cz/item/CS_URS_2025_01/968062456</t>
  </si>
  <si>
    <t>"východ"2,4*2,1</t>
  </si>
  <si>
    <t>"západ"1,5*1,9</t>
  </si>
  <si>
    <t>36</t>
  </si>
  <si>
    <t>968082016</t>
  </si>
  <si>
    <t>Vybourání plastových rámů oken s křídly, dveřních zárubní, vrat rámu oken s křídly, plochy přes 1 do 2 m2</t>
  </si>
  <si>
    <t>-1640018788</t>
  </si>
  <si>
    <t>https://podminky.urs.cz/item/CS_URS_2025_01/968082016</t>
  </si>
  <si>
    <t>"východ"0,95*1,2</t>
  </si>
  <si>
    <t>"západ"1*1,4*2</t>
  </si>
  <si>
    <t>37</t>
  </si>
  <si>
    <t>974031664</t>
  </si>
  <si>
    <t>Vysekání rýh ve zdivu cihelném na maltu vápennou nebo vápenocementovou pro vtahování nosníků do zdí, před vybouráním otvoru do hl. 150 mm, při v. nosníku do 150 mm</t>
  </si>
  <si>
    <t>-774997180</t>
  </si>
  <si>
    <t>https://podminky.urs.cz/item/CS_URS_2025_01/974031664</t>
  </si>
  <si>
    <t>"východ - okno O 11"1,95*4</t>
  </si>
  <si>
    <t>"západ - okno O 01"1,4*5</t>
  </si>
  <si>
    <t>38</t>
  </si>
  <si>
    <t>978015351</t>
  </si>
  <si>
    <t>Otlučení vápenných nebo vápenocementových omítek vnějších ploch s vyškrabáním spar a s očištěním zdiva stupně členitosti 1 a 2, v rozsahu přes 30 do 40 %</t>
  </si>
  <si>
    <t>-1289704663</t>
  </si>
  <si>
    <t>https://podminky.urs.cz/item/CS_URS_2025_01/978015351</t>
  </si>
  <si>
    <t>39</t>
  </si>
  <si>
    <t>978019351</t>
  </si>
  <si>
    <t>Otlučení vápenných nebo vápenocementových omítek vnějších ploch s vyškrabáním spar a s očištěním zdiva stupně členitosti 3 až 5, v rozsahu přes 30 do 40 %</t>
  </si>
  <si>
    <t>2082519418</t>
  </si>
  <si>
    <t>https://podminky.urs.cz/item/CS_URS_2025_01/978019351</t>
  </si>
  <si>
    <t>40</t>
  </si>
  <si>
    <t>985131111</t>
  </si>
  <si>
    <t>Očištění ploch stěn, rubu kleneb a podlah tlakovou vodou</t>
  </si>
  <si>
    <t>1807406397</t>
  </si>
  <si>
    <t>https://podminky.urs.cz/item/CS_URS_2025_01/985131111</t>
  </si>
  <si>
    <t>41</t>
  </si>
  <si>
    <t>R-pol 21</t>
  </si>
  <si>
    <t>Přípatek za očištění vnějších omítek chemií a párou</t>
  </si>
  <si>
    <t>-945135850</t>
  </si>
  <si>
    <t>42</t>
  </si>
  <si>
    <t>985131311</t>
  </si>
  <si>
    <t>Očištění ploch stěn, rubu kleneb a podlah ruční dočištění ocelovými kartáči</t>
  </si>
  <si>
    <t>325320042</t>
  </si>
  <si>
    <t>https://podminky.urs.cz/item/CS_URS_2025_01/985131311</t>
  </si>
  <si>
    <t>43</t>
  </si>
  <si>
    <t>44</t>
  </si>
  <si>
    <t>45</t>
  </si>
  <si>
    <t>44,260*14</t>
  </si>
  <si>
    <t>46</t>
  </si>
  <si>
    <t>47</t>
  </si>
  <si>
    <t>48</t>
  </si>
  <si>
    <t>49</t>
  </si>
  <si>
    <t>764002851</t>
  </si>
  <si>
    <t>Demontáž klempířských konstrukcí oplechování parapetů do suti</t>
  </si>
  <si>
    <t>391010349</t>
  </si>
  <si>
    <t>https://podminky.urs.cz/item/CS_URS_2025_01/764002851</t>
  </si>
  <si>
    <t>"okno malé"1,25*24</t>
  </si>
  <si>
    <t>"okno velké"2,15*1</t>
  </si>
  <si>
    <t>"okno (suterén; 1NP; 2NP)"1,25*24</t>
  </si>
  <si>
    <t>"okno (suterén)"0,95*8</t>
  </si>
  <si>
    <t>"okno (suterén; 1NP; 2NP)"1,25*15</t>
  </si>
  <si>
    <t>"okno (1NP)"3,2</t>
  </si>
  <si>
    <t>"okno (suterén)"1*2</t>
  </si>
  <si>
    <t>"okno (1NP; 2NP)"1,25*18</t>
  </si>
  <si>
    <t>"okno (1NP; 2NP)"3,1*2</t>
  </si>
  <si>
    <t>50</t>
  </si>
  <si>
    <t>764002861</t>
  </si>
  <si>
    <t>Demontáž klempířských konstrukcí oplechování říms do suti</t>
  </si>
  <si>
    <t>958280249</t>
  </si>
  <si>
    <t>https://podminky.urs.cz/item/CS_URS_2025_01/764002861</t>
  </si>
  <si>
    <t>3,4*2</t>
  </si>
  <si>
    <t>"nadokenní římsa - rovná"1,25*4</t>
  </si>
  <si>
    <t>"nadokenní římsa - trojúhelníkového tvaru"1,4*4</t>
  </si>
  <si>
    <t>"nadokenní římsa - voluty"2,3</t>
  </si>
  <si>
    <t>"průběžná (parapetní) římsa - krajní pole"12,85*2</t>
  </si>
  <si>
    <t>"parapetní římsa - střední pole (2NP)"10,25</t>
  </si>
  <si>
    <t>"průběžná (parapetní) římsa - střední pole (pod balustrádou)"13,68</t>
  </si>
  <si>
    <t>"parapetní římsa - střední pole (1NP)"4,3</t>
  </si>
  <si>
    <t>"nadokenní římsa - rovná"1,25*2</t>
  </si>
  <si>
    <t>"nadokenní římsa - rovná"1,4*3</t>
  </si>
  <si>
    <t>"nadokenní římsa - rovná"3,35</t>
  </si>
  <si>
    <t>"nadokenní římsa - trojúhelníkového tvaru"1,4</t>
  </si>
  <si>
    <t>"průběžná (parapetní) římsa"21,25</t>
  </si>
  <si>
    <t>"parapetní římsa"9,1</t>
  </si>
  <si>
    <t>"průběžná (parapetní) římsa"33,9</t>
  </si>
  <si>
    <t>"parapetní římsa"24,8</t>
  </si>
  <si>
    <t>51</t>
  </si>
  <si>
    <t>764004801</t>
  </si>
  <si>
    <t>Demontáž klempířských konstrukcí žlabu podokapního do suti</t>
  </si>
  <si>
    <t>-348882581</t>
  </si>
  <si>
    <t>https://podminky.urs.cz/item/CS_URS_2025_01/764004801</t>
  </si>
  <si>
    <t>"sever"36,4</t>
  </si>
  <si>
    <t>"jih"37,3</t>
  </si>
  <si>
    <t>"východ"34,4</t>
  </si>
  <si>
    <t>"západ"34,4</t>
  </si>
  <si>
    <t>52</t>
  </si>
  <si>
    <t>764004861</t>
  </si>
  <si>
    <t>Demontáž klempířských konstrukcí svodu do suti</t>
  </si>
  <si>
    <t>-1108679846</t>
  </si>
  <si>
    <t>https://podminky.urs.cz/item/CS_URS_2025_01/764004861</t>
  </si>
  <si>
    <t>"sever"9,9*2</t>
  </si>
  <si>
    <t>"jih"12,6*2</t>
  </si>
  <si>
    <t>"východ"12,3</t>
  </si>
  <si>
    <t>"západ"12,6</t>
  </si>
  <si>
    <t>53</t>
  </si>
  <si>
    <t>764246305</t>
  </si>
  <si>
    <t>Oplechování parapetů z titanzinkového lesklého válcovaného plechu rovných mechanicky kotvené, bez rohů rš 400 mm</t>
  </si>
  <si>
    <t>411855451</t>
  </si>
  <si>
    <t>https://podminky.urs.cz/item/CS_URS_2025_01/764246305</t>
  </si>
  <si>
    <t>PRVEK K01</t>
  </si>
  <si>
    <t>"okno (suterén; 1NP; 2NP)"1,25*30</t>
  </si>
  <si>
    <t>"okno (1NP; 2NP)"1,25*21</t>
  </si>
  <si>
    <t>54</t>
  </si>
  <si>
    <t>764246365</t>
  </si>
  <si>
    <t>Oplechování parapetů z titanzinkového lesklého válcovaného plechu rovných celoplošně lepené, bez rohů Příplatek k cenám za zvýšenou pracnost při provedení rohu nebo koutu do rš 400 mm</t>
  </si>
  <si>
    <t>-1797835911</t>
  </si>
  <si>
    <t>https://podminky.urs.cz/item/CS_URS_2025_01/764246365</t>
  </si>
  <si>
    <t>PRVEK K 01</t>
  </si>
  <si>
    <t>"okno malé"48</t>
  </si>
  <si>
    <t>"okno velké"2</t>
  </si>
  <si>
    <t>"okno (suterén; 1NP; 2NP)"60</t>
  </si>
  <si>
    <t>"okno (suterén)"16</t>
  </si>
  <si>
    <t>"okno (suterén; 1NP; 2NP)"30</t>
  </si>
  <si>
    <t>"okno (1NP)"2</t>
  </si>
  <si>
    <t>"okno (1NP; 2NP)"42</t>
  </si>
  <si>
    <t>"okno (1NP; 2NP)"4</t>
  </si>
  <si>
    <t>55</t>
  </si>
  <si>
    <t>764248304</t>
  </si>
  <si>
    <t>Oplechování říms a ozdobných prvků z titanzinkového lesklého válcovaného plechu rovných, bez rohů mechanicky kotvené rš 330 mm</t>
  </si>
  <si>
    <t>-1489502870</t>
  </si>
  <si>
    <t>https://podminky.urs.cz/item/CS_URS_2025_01/764248304</t>
  </si>
  <si>
    <t>Poznámka k položce:_x000D_
včetně příponek a kotevního materiálu</t>
  </si>
  <si>
    <t>PRVEK K 02</t>
  </si>
  <si>
    <t>56</t>
  </si>
  <si>
    <t>764248305</t>
  </si>
  <si>
    <t>Oplechování říms a ozdobných prvků z titanzinkového lesklého válcovaného plechu rovných, bez rohů mechanicky kotvené rš 400 mm</t>
  </si>
  <si>
    <t>-1200424393</t>
  </si>
  <si>
    <t>https://podminky.urs.cz/item/CS_URS_2025_01/764248305</t>
  </si>
  <si>
    <t>PRVEK K 36</t>
  </si>
  <si>
    <t>"východ"13</t>
  </si>
  <si>
    <t>PRVEK K 39</t>
  </si>
  <si>
    <t>"průběžná (parapetní) římsa "22,25</t>
  </si>
  <si>
    <t>"průběžná (parapetní) římsa "33,9</t>
  </si>
  <si>
    <t>57</t>
  </si>
  <si>
    <t>764248307.R-pol</t>
  </si>
  <si>
    <t>Oplechování říms a ozdobných prvků z titanzinkového lesklého válcovaného plechu rovných, bez rohů mechanicky kotvené rš 600 mm</t>
  </si>
  <si>
    <t>-1374351384</t>
  </si>
  <si>
    <t>58</t>
  </si>
  <si>
    <t>764248311</t>
  </si>
  <si>
    <t>Oplechování říms a ozdobných prvků z titanzinkového lesklého válcovaného plechu rovných, bez rohů mechanicky kotvené přes rš 670 mm</t>
  </si>
  <si>
    <t>1466672204</t>
  </si>
  <si>
    <t>https://podminky.urs.cz/item/CS_URS_2025_01/764248311</t>
  </si>
  <si>
    <t xml:space="preserve">Poznámka k položce:_x000D_
včetně příponek a kotevního materiálu a podkladních dřevěných desek_x000D_
</t>
  </si>
  <si>
    <t>PRVEK K 38</t>
  </si>
  <si>
    <t>"zděný štít - sever"3,4*0,68</t>
  </si>
  <si>
    <t>"zděný štít - jih"3,4*0,68</t>
  </si>
  <si>
    <t>59</t>
  </si>
  <si>
    <t>764248345.R-pol</t>
  </si>
  <si>
    <t>Oplechování říms a ozdobných prvků z titanzinkového lesklého válcovaného plechu rovných, bez rohů Příplatek k cenám za zvýšenou pracnost při provedení rohu nebo koutu rovné římsy do rš 420 mm</t>
  </si>
  <si>
    <t>1312431734</t>
  </si>
  <si>
    <t>"nadokenní římsa - rovná"8</t>
  </si>
  <si>
    <t>"nadokenní římsa - trojúhelníkového tvaru"8</t>
  </si>
  <si>
    <t>"nadokenní římsa - rovná"4</t>
  </si>
  <si>
    <t>"nadokenní římsa - rovná"6</t>
  </si>
  <si>
    <t>"nadokenní římsa - rovná"2</t>
  </si>
  <si>
    <t>"nadokenní římsa - trojúhelníkového tvaru"2</t>
  </si>
  <si>
    <t>2,00</t>
  </si>
  <si>
    <t>"průběžná (parapetní) římsa - krajní pole"4</t>
  </si>
  <si>
    <t>"parapetní římsa - střední pole (2NP)"2</t>
  </si>
  <si>
    <t>"průběžná (parapetní) římsa - střední pole (pod balustrádou)"4</t>
  </si>
  <si>
    <t>"parapetní římsa - střední pole (1NP)"2</t>
  </si>
  <si>
    <t>"průběžná (parapetní) římsa "2</t>
  </si>
  <si>
    <t>"průběžná (parapetní) římsa "4</t>
  </si>
  <si>
    <t>764248347</t>
  </si>
  <si>
    <t>Oplechování říms a ozdobných prvků z titanzinkového lesklého válcovaného plechu rovných, bez rohů Příplatek k cenám za zvýšenou pracnost při provedení rohu nebo koutu rovné římsy přes rš 400 mm</t>
  </si>
  <si>
    <t>542953265</t>
  </si>
  <si>
    <t>https://podminky.urs.cz/item/CS_URS_2025_01/764248347</t>
  </si>
  <si>
    <t>"sever"2</t>
  </si>
  <si>
    <t>"jih"2</t>
  </si>
  <si>
    <t>"východ"2</t>
  </si>
  <si>
    <t>"západ"2</t>
  </si>
  <si>
    <t>61</t>
  </si>
  <si>
    <t>764248354</t>
  </si>
  <si>
    <t>Oplechování říms a ozdobných prvků z titanzinkového lesklého válcovaného plechu oblých nebo ze segmentů, včetně rohů mechanicky kotvené rš 330 mm</t>
  </si>
  <si>
    <t>-758864500</t>
  </si>
  <si>
    <t>https://podminky.urs.cz/item/CS_URS_2025_01/764248354</t>
  </si>
  <si>
    <t>62</t>
  </si>
  <si>
    <t>764341313</t>
  </si>
  <si>
    <t>Lemování zdí z titanzinkového lesklého válcovaného plechu boční nebo horní rovných, střech s krytinou skládanou mimo prejzovou rš 250 mm</t>
  </si>
  <si>
    <t>-331283624</t>
  </si>
  <si>
    <t>https://podminky.urs.cz/item/CS_URS_2025_01/764341313</t>
  </si>
  <si>
    <t>PRVEK K 31a</t>
  </si>
  <si>
    <t>"zděný štít - sever"5</t>
  </si>
  <si>
    <t>"zděný štít - jih"5</t>
  </si>
  <si>
    <t>63</t>
  </si>
  <si>
    <t>764341316</t>
  </si>
  <si>
    <t>Lemování zdí z titanzinkového lesklého válcovaného plechu boční nebo horní rovných, střech s krytinou skládanou mimo prejzovou rš 500 mm</t>
  </si>
  <si>
    <t>-2062956021</t>
  </si>
  <si>
    <t>https://podminky.urs.cz/item/CS_URS_2025_01/764341316</t>
  </si>
  <si>
    <t>PRVEK K 31b</t>
  </si>
  <si>
    <t>"zděný štít - sever"4</t>
  </si>
  <si>
    <t>"zděný štít - jih"4</t>
  </si>
  <si>
    <t>64</t>
  </si>
  <si>
    <t>764542328</t>
  </si>
  <si>
    <t>Žlab nadřímsový z titanzinkového lesklého válcovaného plechu hranatý, včetně čel a hrdel uložený v lůžku rš 700 mm</t>
  </si>
  <si>
    <t>-1189613640</t>
  </si>
  <si>
    <t>https://podminky.urs.cz/item/CS_URS_2025_01/764542328</t>
  </si>
  <si>
    <t xml:space="preserve">Poznámka k položce:_x000D_
včetně příponek a kotevního materiálu, žlab kotvený na háky_x000D_
</t>
  </si>
  <si>
    <t>PRVEK K 35</t>
  </si>
  <si>
    <t>65</t>
  </si>
  <si>
    <t>764542348</t>
  </si>
  <si>
    <t>Žlab nadřímsový z titanzinkového lesklého válcovaného plechu hranatý, včetně čel a hrdel Příplatek k cenám za zvýšenou pracnost při provedení rohu nebo koutu žlabu rš 700 mm</t>
  </si>
  <si>
    <t>-1048415219</t>
  </si>
  <si>
    <t>https://podminky.urs.cz/item/CS_URS_2025_01/764542348</t>
  </si>
  <si>
    <t>PRVEK 35</t>
  </si>
  <si>
    <t>66</t>
  </si>
  <si>
    <t>764541343.R-polK34</t>
  </si>
  <si>
    <t>Kotlík z TiZn lesklého plechu</t>
  </si>
  <si>
    <t>1462137999</t>
  </si>
  <si>
    <t>PRVEK K 34</t>
  </si>
  <si>
    <t>"východ"1</t>
  </si>
  <si>
    <t>"západ"1</t>
  </si>
  <si>
    <t>67</t>
  </si>
  <si>
    <t>764548325</t>
  </si>
  <si>
    <t>Svod z titanzinkového lesklého válcovaného plechu včetně objímek, kolen a odskoků kruhový, průměru 150 mm</t>
  </si>
  <si>
    <t>314268463</t>
  </si>
  <si>
    <t>https://podminky.urs.cz/item/CS_URS_2025_01/764548325</t>
  </si>
  <si>
    <t>68</t>
  </si>
  <si>
    <t>767661811</t>
  </si>
  <si>
    <t>Demontáž mříží pevných nebo otevíravých</t>
  </si>
  <si>
    <t>-970642591</t>
  </si>
  <si>
    <t>https://podminky.urs.cz/item/CS_URS_2025_01/767661811</t>
  </si>
  <si>
    <t>R-pol 24</t>
  </si>
  <si>
    <t>D+M fasádní ventilační mříž pro přívod vzduchu do atria, rozměr 1600x900 mm - vč. všech syst. detailů,spojovacího a pomocného materiálu, kotvení, finální povrchové úpravy</t>
  </si>
  <si>
    <t>1234958308</t>
  </si>
  <si>
    <t>71</t>
  </si>
  <si>
    <t>R-pol 25</t>
  </si>
  <si>
    <t>Restaurování bronzové desky s nápisem „Městský úřad“ vč. vyčistění a navoskování povrchu</t>
  </si>
  <si>
    <t>-1188957039</t>
  </si>
  <si>
    <t>R-pol 26</t>
  </si>
  <si>
    <t>D+M smaltované cedule s názvem ulice - vč. všech syst. detailů, spojovacího a pomocného materiálu, kotvení, finální povrchové úpravy</t>
  </si>
  <si>
    <t>1068761275</t>
  </si>
  <si>
    <t>73</t>
  </si>
  <si>
    <t>R-pol 27</t>
  </si>
  <si>
    <t>D+M smaltovaný ovál se státním znakem ČR a názvem úřadu - vč. všech syst. detailů, spojovacího a pomocného materiálu, kotvení, finální povrchové úpravy</t>
  </si>
  <si>
    <t>484741001</t>
  </si>
  <si>
    <t>"sever"1</t>
  </si>
  <si>
    <t>"jih"1</t>
  </si>
  <si>
    <t>74</t>
  </si>
  <si>
    <t>783301313</t>
  </si>
  <si>
    <t>Příprava podkladu zámečnických konstrukcí před provedením nátěru odmaštění odmašťovačem ředidlovým</t>
  </si>
  <si>
    <t>-158220961</t>
  </si>
  <si>
    <t>https://podminky.urs.cz/item/CS_URS_2025_01/783301313</t>
  </si>
  <si>
    <t>ventilační mřížky, vstup do objektu mříž</t>
  </si>
  <si>
    <t>"sokl, ventilační mřížky "0,8*0,4*2*2</t>
  </si>
  <si>
    <t>"vstup do objektu, mříž"3,9*1*2</t>
  </si>
  <si>
    <t>"sokl, ventilační mřížky "0,3*0,3</t>
  </si>
  <si>
    <t>"mříže v oknech"1,40*0,95*8*2</t>
  </si>
  <si>
    <t>"revizní dvířka"0,8*0,4</t>
  </si>
  <si>
    <t>"revizní dvířka"0,4*0,7</t>
  </si>
  <si>
    <t>"sokl, mříže v oknech"0,95*1,4*3*2</t>
  </si>
  <si>
    <t>"1NP, mříže v oknech"0,95*1,8*2*2</t>
  </si>
  <si>
    <t>"revizní dvířka"1*0,5</t>
  </si>
  <si>
    <t>783301401</t>
  </si>
  <si>
    <t>Příprava podkladu zámečnických konstrukcí před provedením nátěru ometení</t>
  </si>
  <si>
    <t>-1289307393</t>
  </si>
  <si>
    <t>https://podminky.urs.cz/item/CS_URS_2025_01/783301401</t>
  </si>
  <si>
    <t>77</t>
  </si>
  <si>
    <t>783301303</t>
  </si>
  <si>
    <t>Příprava podkladu zámečnických konstrukcí před provedením nátěru odrezivění odrezovačem bezoplachovým</t>
  </si>
  <si>
    <t>-2137271570</t>
  </si>
  <si>
    <t>https://podminky.urs.cz/item/CS_URS_2025_01/783301303</t>
  </si>
  <si>
    <t>78</t>
  </si>
  <si>
    <t>-1660604413</t>
  </si>
  <si>
    <t>"východ - okno O 11 (IPE 100)"1,95*(0,1*2+0,055*2)*4</t>
  </si>
  <si>
    <t>"západ - okno O 01 (IPE 100)"1,4*(0,1*2+0,055*2)*5</t>
  </si>
  <si>
    <t>79</t>
  </si>
  <si>
    <t>783315101</t>
  </si>
  <si>
    <t>Mezinátěr zámečnických konstrukcí jednonásobný syntetický standardní</t>
  </si>
  <si>
    <t>778206849</t>
  </si>
  <si>
    <t>https://podminky.urs.cz/item/CS_URS_2025_01/783315101</t>
  </si>
  <si>
    <t>80</t>
  </si>
  <si>
    <t>783317101</t>
  </si>
  <si>
    <t>Krycí nátěr (email) zámečnických konstrukcí jednonásobný syntetický standardní</t>
  </si>
  <si>
    <t>2071379246</t>
  </si>
  <si>
    <t>https://podminky.urs.cz/item/CS_URS_2025_01/783317101</t>
  </si>
  <si>
    <t>81</t>
  </si>
  <si>
    <t>783823137</t>
  </si>
  <si>
    <t>Penetrační nátěr omítek hladkých omítek hladkých, zrnitých tenkovrstvých nebo štukových stupně členitosti 1 a 2 vápenný</t>
  </si>
  <si>
    <t>-662863099</t>
  </si>
  <si>
    <t>https://podminky.urs.cz/item/CS_URS_2025_01/783823137</t>
  </si>
  <si>
    <t>EXTERIÉROVÁ OMÍTKA HLADKÁ, SVĚTLÁ - ZNAK (P 09)</t>
  </si>
  <si>
    <t>82</t>
  </si>
  <si>
    <t>783823167</t>
  </si>
  <si>
    <t>Penetrační nátěr omítek hladkých omítek hladkých, zrnitých tenkovrstvých nebo štukových stupně členitosti 3 vápenný</t>
  </si>
  <si>
    <t>1968256113</t>
  </si>
  <si>
    <t>https://podminky.urs.cz/item/CS_URS_2025_01/783823167</t>
  </si>
  <si>
    <t>83</t>
  </si>
  <si>
    <t>783826615</t>
  </si>
  <si>
    <t>Hydrofobizační nátěr omítek silikonový, transparentní, povrchů hladkých omítek hladkých, zrnitých tenkovrstvých nebo štukových stupně členitosti 1 a 2</t>
  </si>
  <si>
    <t>-1549210710</t>
  </si>
  <si>
    <t>https://podminky.urs.cz/item/CS_URS_2025_01/783826615</t>
  </si>
  <si>
    <t>84</t>
  </si>
  <si>
    <t>783826625</t>
  </si>
  <si>
    <t>Hydrofobizační nátěr omítek silikonový, transparentní, povrchů hladkých omítek hladkých, zrnitých tenkovrstvých nebo štukových stupně členitosti 3</t>
  </si>
  <si>
    <t>-346761800</t>
  </si>
  <si>
    <t>https://podminky.urs.cz/item/CS_URS_2025_01/783826625</t>
  </si>
  <si>
    <t>85</t>
  </si>
  <si>
    <t>783827127</t>
  </si>
  <si>
    <t>Krycí (ochranný) nátěr omítek jednonásobný hladkých omítek hladkých, zrnitých tenkovrstvých nebo štukových stupně členitosti 1 a 2 vápenný</t>
  </si>
  <si>
    <t>-1691994857</t>
  </si>
  <si>
    <t>https://podminky.urs.cz/item/CS_URS_2025_01/783827127</t>
  </si>
  <si>
    <t>86</t>
  </si>
  <si>
    <t>783827147</t>
  </si>
  <si>
    <t>Krycí (ochranný) nátěr omítek jednonásobný hladkých omítek hladkých, zrnitých tenkovrstvých nebo štukových stupně členitosti 3 vápenný</t>
  </si>
  <si>
    <t>1707242355</t>
  </si>
  <si>
    <t>https://podminky.urs.cz/item/CS_URS_2025_01/783827147</t>
  </si>
  <si>
    <t>HZS</t>
  </si>
  <si>
    <t>Hodinové zúčtovací sazby</t>
  </si>
  <si>
    <t>87</t>
  </si>
  <si>
    <t>HZS1292</t>
  </si>
  <si>
    <t>Hodinové zúčtovací sazby profesí HSV zemní a pomocné práce stavební dělník</t>
  </si>
  <si>
    <t>hod</t>
  </si>
  <si>
    <t>512</t>
  </si>
  <si>
    <t>-785533610</t>
  </si>
  <si>
    <t>https://podminky.urs.cz/item/CS_URS_2025_01/HZS1292</t>
  </si>
  <si>
    <t>"sever (demontáž a zpětná montáž cedulí a dalších prvků umístěných na fasádě)"8</t>
  </si>
  <si>
    <t>"jih (demontáž a zpětná montáž cedulí a dalších prvků umístěných na fasádě)"8</t>
  </si>
  <si>
    <t>"východ (demontáž konzolý nefunkčního el. vedení, chlazení a dalších prvků umístěných na fasádě)"8</t>
  </si>
  <si>
    <t>88</t>
  </si>
  <si>
    <t>HZS2232</t>
  </si>
  <si>
    <t>Hodinové zúčtovací sazby profesí PSV provádění stavebních instalací elektrikář odborný</t>
  </si>
  <si>
    <t>-1510935924</t>
  </si>
  <si>
    <t>https://podminky.urs.cz/item/CS_URS_2025_01/HZS2232</t>
  </si>
  <si>
    <t>"sever (demontáž a zpětná montáž reproduktorů veřejného hlášením, kamerový systém)"8</t>
  </si>
  <si>
    <t>"jih (demontáž a zpětná montáž kamerového systému)"8</t>
  </si>
  <si>
    <t>"východ (demontáž zvonkového tabla, demontáž a zpětná montáž kamerového systému)"8</t>
  </si>
  <si>
    <t>"západ (odizolování el. vedení)"8</t>
  </si>
  <si>
    <t>SO 01.3 - Stavební a konstrukční část - vnitřní prostory</t>
  </si>
  <si>
    <t xml:space="preserve">    1 - Zemní práce</t>
  </si>
  <si>
    <t xml:space="preserve">    2 - Zakládání</t>
  </si>
  <si>
    <t xml:space="preserve">    763 - Konstrukce suché výstavby</t>
  </si>
  <si>
    <t xml:space="preserve">    766.1 - Výplně otvorů - dveře</t>
  </si>
  <si>
    <t xml:space="preserve">    766.2 - Výplně otvorů - okna</t>
  </si>
  <si>
    <t xml:space="preserve">    771 - Podlahy z dlaždic</t>
  </si>
  <si>
    <t xml:space="preserve">    772 - Podlahy z kamene</t>
  </si>
  <si>
    <t xml:space="preserve">    773 - Podlahy z litého teraca</t>
  </si>
  <si>
    <t xml:space="preserve">    775 - Podlahy skládané</t>
  </si>
  <si>
    <t xml:space="preserve">    776 - Podlahy povlakové</t>
  </si>
  <si>
    <t xml:space="preserve">    777 - Podlahy lité</t>
  </si>
  <si>
    <t xml:space="preserve">    781 - Dokončovací práce - obklady</t>
  </si>
  <si>
    <t xml:space="preserve">    784 - Dokončovací práce - malby a tapety</t>
  </si>
  <si>
    <t>Zemní práce</t>
  </si>
  <si>
    <t>122211101</t>
  </si>
  <si>
    <t>Odkopávky a prokopávky ručně zapažené i nezapažené v hornině třídy těžitelnosti I skupiny 3</t>
  </si>
  <si>
    <t>-1387364808</t>
  </si>
  <si>
    <t>https://podminky.urs.cz/item/CS_URS_2025_01/122211101</t>
  </si>
  <si>
    <t>"mč 0.02 (dvorana) "8,25*0,15*14,6</t>
  </si>
  <si>
    <t>"mč 0.03 (prostor schodiště) - rozšíření dvorany po demolici stěn, uvažuje se totožná úroveň původních podlah"3,7*0,15*1,65*2</t>
  </si>
  <si>
    <t>"mč 0.10 (sklad) - snížení úrovně podlahy"2,85*0,65*9,55</t>
  </si>
  <si>
    <t>131213712</t>
  </si>
  <si>
    <t>Hloubení zapažených jam ručně s urovnáním dna do předepsaného profilu a spádu v hornině třídy těžitelnosti I skupiny 3 nesoudržných</t>
  </si>
  <si>
    <t>231842934</t>
  </si>
  <si>
    <t>https://podminky.urs.cz/item/CS_URS_2025_01/131213712</t>
  </si>
  <si>
    <t xml:space="preserve">VÝTAHOVÁ ŠACHTA  </t>
  </si>
  <si>
    <t>"výtahová šachta "3,81*1,33*3,06</t>
  </si>
  <si>
    <t>132212332</t>
  </si>
  <si>
    <t>Hloubení nezapažených rýh šířky přes 800 do 2 000 mm ručně s urovnáním dna do předepsaného profilu a spádu v hornině třídy těžitelnosti I skupiny 3 nesoudržných</t>
  </si>
  <si>
    <t>-890989159</t>
  </si>
  <si>
    <t>https://podminky.urs.cz/item/CS_URS_2025_01/132212332</t>
  </si>
  <si>
    <t>instalační kanál</t>
  </si>
  <si>
    <t>"mč 0.13 (zázemí dvorany)"2,65*0,7*1,2</t>
  </si>
  <si>
    <t>"mč 0.02 (dvorana) + mč 0.03 (prostor schodiště)"18,1*0,5*1,2</t>
  </si>
  <si>
    <t>"mč 0.02 (dvorana) + mč 0.03 (prostor schodiště)"6*1,5*1,2</t>
  </si>
  <si>
    <t>"mč 0.10 (sklad)"9,675*0,5*1,2</t>
  </si>
  <si>
    <t>162211311</t>
  </si>
  <si>
    <t>Vodorovné přemístění výkopku nebo sypaniny stavebním kolečkem s vyprázdněním kolečka na hromady nebo do dopravního prostředku na vzdálenost do 10 m z horniny třídy těžitelnosti I, skupiny 1 až 3</t>
  </si>
  <si>
    <t>1495035782</t>
  </si>
  <si>
    <t>https://podminky.urs.cz/item/CS_URS_2025_01/162211311</t>
  </si>
  <si>
    <t>přesun výkopku na mezideponii pro budoucí zásyp</t>
  </si>
  <si>
    <t>10,387</t>
  </si>
  <si>
    <t>přesun výkopku z mezideponii na zásyp</t>
  </si>
  <si>
    <t>přesun výkopku na místo určeného k odvozu</t>
  </si>
  <si>
    <t>"odkopávky"37,591</t>
  </si>
  <si>
    <t>"hloubení jam"15,506</t>
  </si>
  <si>
    <t>"hloubení rýh"29,691</t>
  </si>
  <si>
    <t>"zpětný zásyp výkopkem"-10,387</t>
  </si>
  <si>
    <t>162211319</t>
  </si>
  <si>
    <t>Vodorovné přemístění výkopku nebo sypaniny stavebním kolečkem s vyprázdněním kolečka na hromady nebo do dopravního prostředku na vzdálenost do 10 m Příplatek za každých dalších 10 m k ceně -1311</t>
  </si>
  <si>
    <t>1334588220</t>
  </si>
  <si>
    <t>https://podminky.urs.cz/item/CS_URS_2025_01/162211319</t>
  </si>
  <si>
    <t xml:space="preserve">předpokládaná vzdálenost mezideponie 30 m </t>
  </si>
  <si>
    <t>10,387*2</t>
  </si>
  <si>
    <t>167111101</t>
  </si>
  <si>
    <t>Nakládání, skládání a překládání neulehlého výkopku nebo sypaniny ručně nakládání, z hornin třídy těžitelnosti I, skupiny 1 až 3</t>
  </si>
  <si>
    <t>921961555</t>
  </si>
  <si>
    <t>https://podminky.urs.cz/item/CS_URS_2025_01/167111101</t>
  </si>
  <si>
    <t>nakládání výkopku na mezideponii na zásyp</t>
  </si>
  <si>
    <t>174111102</t>
  </si>
  <si>
    <t>Zásyp sypaninou z jakékoliv horniny ručně s uložením výkopku ve vrstvách se zhutněním v uzavřených prostorách s urovnáním povrchu zásypu</t>
  </si>
  <si>
    <t>-1274584132</t>
  </si>
  <si>
    <t>https://podminky.urs.cz/item/CS_URS_2025_01/174111102</t>
  </si>
  <si>
    <t>"mč 0.03 (prostor schodiště)"1,05*5,8</t>
  </si>
  <si>
    <t>"výtahová šachta "9,23*1,33*0,35</t>
  </si>
  <si>
    <t>181912112</t>
  </si>
  <si>
    <t>Úprava pláně vyrovnáním výškových rozdílů ručně v hornině třídy těžitelnosti I skupiny 3 se zhutněním</t>
  </si>
  <si>
    <t>253906189</t>
  </si>
  <si>
    <t>https://podminky.urs.cz/item/CS_URS_2025_01/181912112</t>
  </si>
  <si>
    <t>PODLAHA DVORANY NA TERÉNU (SKL 02a; P 08)</t>
  </si>
  <si>
    <t>"mč 0.02 (dvorana)"127,32</t>
  </si>
  <si>
    <t>PODLAHA DVORANY NA TERÉNU (SKL 02b; P 02)</t>
  </si>
  <si>
    <t>"mč 0.10 (sklad)"27,65</t>
  </si>
  <si>
    <t>Nová podlaha mč 0.13</t>
  </si>
  <si>
    <t>"mč 0.13 (zázemí dvorany) - v místě provedeného nového otvoru"0,78</t>
  </si>
  <si>
    <t>"výtahová šachta "3,81*3,06</t>
  </si>
  <si>
    <t>162751117</t>
  </si>
  <si>
    <t>Vodorovné přemístění výkopku nebo sypaniny po suchu na obvyklém dopravním prostředku, bez naložení výkopku, avšak se složením bez rozhrnutí z horniny třídy těžitelnosti I skupiny 1 až 3 na vzdálenost přes 9 000 do 10 000 m</t>
  </si>
  <si>
    <t>-2035525299</t>
  </si>
  <si>
    <t>https://podminky.urs.cz/item/CS_URS_2025_01/162751117</t>
  </si>
  <si>
    <t>odkopávky</t>
  </si>
  <si>
    <t>37,591</t>
  </si>
  <si>
    <t>hloubení jam</t>
  </si>
  <si>
    <t>15,506</t>
  </si>
  <si>
    <t>hloubení rýh</t>
  </si>
  <si>
    <t>29,691</t>
  </si>
  <si>
    <t>zpětný zásyp výkopkem</t>
  </si>
  <si>
    <t>-10,387</t>
  </si>
  <si>
    <t>162751119</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</si>
  <si>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</si>
  <si>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140188488</t>
  </si>
  <si>
    <t>https://podminky.urs.cz/item/CS_URS_2025_01/162751119</t>
  </si>
  <si>
    <t>72,401*5</t>
  </si>
  <si>
    <t>171251201</t>
  </si>
  <si>
    <t>Uložení sypaniny na skládky nebo meziskládky bez hutnění s upravením uložené sypaniny do předepsaného tvaru</t>
  </si>
  <si>
    <t>-1368579804</t>
  </si>
  <si>
    <t>https://podminky.urs.cz/item/CS_URS_2025_01/171251201</t>
  </si>
  <si>
    <t>72,401</t>
  </si>
  <si>
    <t>171201221</t>
  </si>
  <si>
    <t>Poplatek za uložení stavebního odpadu na skládce (skládkovné) zeminy a kamení zatříděného do Katalogu odpadů pod kódem 17 05 04</t>
  </si>
  <si>
    <t>492971560</t>
  </si>
  <si>
    <t>https://podminky.urs.cz/item/CS_URS_2025_01/171201221</t>
  </si>
  <si>
    <t>72,401*1,8</t>
  </si>
  <si>
    <t>Zakládání</t>
  </si>
  <si>
    <t>213311131</t>
  </si>
  <si>
    <t>Polštáře zhutněné pod základy z kameniva drobného drceného, frakce 0 - 4 mm</t>
  </si>
  <si>
    <t>915978016</t>
  </si>
  <si>
    <t>https://podminky.urs.cz/item/CS_URS_2025_01/213311131</t>
  </si>
  <si>
    <t>"mč 0.02 (dvorana) "18,1*0,05*1,2</t>
  </si>
  <si>
    <t>"mč 0.03 (prostor schodiště)"6*0,05*1,2</t>
  </si>
  <si>
    <t>"mč 0.10 (sklad)"9,675*0,05*1,2</t>
  </si>
  <si>
    <t>278381126</t>
  </si>
  <si>
    <t>Základ (podezdívka) betonový pod ventilátory, čerpadla, ohřívače, motorová zařízení apod. z betonu prostého nebo železového včetně potřebného bednění, s hladkou cementovou omítkou stěn, s potěrem, s vynecháním otvorů pro kotevní železa, bez zemních prací a izolace půdorysná plocha základu do 0,09 m2 tř. C 25/30</t>
  </si>
  <si>
    <t>2135280097</t>
  </si>
  <si>
    <t>https://podminky.urs.cz/item/CS_URS_2025_01/278381126</t>
  </si>
  <si>
    <t>VZT STROJOVNA - PODKLADNÍ ROŠT</t>
  </si>
  <si>
    <t>"roznášecí rošt (osa G-K)"0,3*0,05*0,3*15</t>
  </si>
  <si>
    <t>"roznášecí rošt (osa 4-5)"0,3*0,05*0,3*12</t>
  </si>
  <si>
    <t>275361821</t>
  </si>
  <si>
    <t>Výztuž základů patek z betonářské oceli 10 505 (R)</t>
  </si>
  <si>
    <t>-1284628047</t>
  </si>
  <si>
    <t>https://podminky.urs.cz/item/CS_URS_2025_01/275361821</t>
  </si>
  <si>
    <t>"roznášecí rošt (osa G-K)"0,3*0,05*0,3*15*(120/1000)</t>
  </si>
  <si>
    <t>"roznášecí rošt (osa 4-5)"0,3*0,05*0,3*12*(120/1000)</t>
  </si>
  <si>
    <t>279234311</t>
  </si>
  <si>
    <t>Zdivo základové z cihel pálených stěn z cihel plných, dl. 290 mm P 20 M, na maltu MC-5 až MC-10</t>
  </si>
  <si>
    <t>1279550323</t>
  </si>
  <si>
    <t>https://podminky.urs.cz/item/CS_URS_2025_01/279234311</t>
  </si>
  <si>
    <t>"výtahová šachta (dozdívka)"8,23*1,18*0,15</t>
  </si>
  <si>
    <t>273313511</t>
  </si>
  <si>
    <t>Základy z betonu prostého desky z betonu kamenem neprokládaného tř. C 12/15</t>
  </si>
  <si>
    <t>1527930501</t>
  </si>
  <si>
    <t>https://podminky.urs.cz/item/CS_URS_2025_01/273313511</t>
  </si>
  <si>
    <t>"mč 0.02 (dvorana), podkladní beton"127,32*0,05</t>
  </si>
  <si>
    <t>"mč 0.10 (sklad), podkladní beton"27,65*0,05</t>
  </si>
  <si>
    <t>"mč 0.13 (zázemí dvorany), podkladní beton"0,78*0,05</t>
  </si>
  <si>
    <t>"výtahová šachta, podkladní beton "3,21*0,15*2,76</t>
  </si>
  <si>
    <t>273313811</t>
  </si>
  <si>
    <t>Základy z betonu prostého desky z betonu kamenem neprokládaného tř. C 25/30</t>
  </si>
  <si>
    <t>1873338652</t>
  </si>
  <si>
    <t>https://podminky.urs.cz/item/CS_URS_2025_01/273313811</t>
  </si>
  <si>
    <t>"mč 0.13 (zázemí dvorany)"2,65*0,05*1,2</t>
  </si>
  <si>
    <t>"mč 0.03 (prostor schodiště)"0,05*5,8</t>
  </si>
  <si>
    <t>273321511</t>
  </si>
  <si>
    <t>Základy z betonu železového (bez výztuže) desky z betonu bez zvláštních nároků na prostředí tř. C 25/30</t>
  </si>
  <si>
    <t>-2001993443</t>
  </si>
  <si>
    <t>https://podminky.urs.cz/item/CS_URS_2025_01/273321511</t>
  </si>
  <si>
    <t>"mč 0.13 (zázemí dvorany)"2,65*0,2*1,2</t>
  </si>
  <si>
    <t>"mč 0.03 (prostor schodiště)"0,2*5,8</t>
  </si>
  <si>
    <t>"mč 0.02 (dvorana)"127,32*0,15</t>
  </si>
  <si>
    <t>"mč 0.10 (sklad)"27,65*0,15</t>
  </si>
  <si>
    <t>"mč 0.13 (zázemí dvorany) - v místě provedeného nového otvoru"0,78*0,15</t>
  </si>
  <si>
    <t>"výtahová šachta "2,81*0,25*2,56</t>
  </si>
  <si>
    <t>"betonové lože pro uložení vazníků (zastřešení dvorany)"0,48*0,15*0,3*8</t>
  </si>
  <si>
    <t>"betonové lože pro uložení vazníků (zastřešení dvorany)"0,6*0,15*0,3*4</t>
  </si>
  <si>
    <t>"betonové lože pro uložení vazníků (zastřešení dvorany)"0,3*0,15*0,3*4</t>
  </si>
  <si>
    <t>273351121</t>
  </si>
  <si>
    <t>Bednění základů desek zřízení</t>
  </si>
  <si>
    <t>766886274</t>
  </si>
  <si>
    <t>https://podminky.urs.cz/item/CS_URS_2025_01/273351121</t>
  </si>
  <si>
    <t>"výtahová šachta "8,73*0,15</t>
  </si>
  <si>
    <t>"betonové lože pro uložení vazníků (zastřešení dvorany)"0,15*(0,4*2+0,3*2)*8</t>
  </si>
  <si>
    <t>"betonové lože pro uložení vazníků (zastřešení dvorany)"0,15*(0,6*2+0,3*2)*4</t>
  </si>
  <si>
    <t>"betonové lože pro uložení vazníků (zastřešení dvorany)"0,15*(0,3*4)*4</t>
  </si>
  <si>
    <t>273351122</t>
  </si>
  <si>
    <t>Bednění základů desek odstranění</t>
  </si>
  <si>
    <t>1648957609</t>
  </si>
  <si>
    <t>https://podminky.urs.cz/item/CS_URS_2025_01/273351122</t>
  </si>
  <si>
    <t>273362021</t>
  </si>
  <si>
    <t>Výztuž základů desek ze svařovaných sítí z drátů typu KARI</t>
  </si>
  <si>
    <t>1240704124</t>
  </si>
  <si>
    <t>https://podminky.urs.cz/item/CS_URS_2025_01/273362021</t>
  </si>
  <si>
    <t>kari síť 150/150/5, směrné množství dle cenové CS ÚRS je 2,105 kg/m2, ztratné na překrytí výztuže uvažováno 20%</t>
  </si>
  <si>
    <t>"mč 0.02 (dvorana)"127,32*(2,105/1000)*1,2</t>
  </si>
  <si>
    <t>"mč 0.10 (sklad)"27,65*(2,105/1000)*1,2</t>
  </si>
  <si>
    <t>"mč 0.13 (zázemí dvorany) - v místě provedeného nového otvoru"0,78*0,15*(2,105/1000)*1,2</t>
  </si>
  <si>
    <t>273361821</t>
  </si>
  <si>
    <t>Výztuž základů desek z betonářské oceli 10 505 (R) nebo BSt 500</t>
  </si>
  <si>
    <t>-1380123237</t>
  </si>
  <si>
    <t>https://podminky.urs.cz/item/CS_URS_2025_01/273361821</t>
  </si>
  <si>
    <t>směrné množství vyztužení základových desek dle cenové CS ÚRS je 120,00kg/m3</t>
  </si>
  <si>
    <t>"mč 0.13 (zázemí dvorany)"2,65*0,2*1,2*(120/1000)</t>
  </si>
  <si>
    <t>"mč 0.03 (prostor schodiště)"0,2*5,8*(120/1000)</t>
  </si>
  <si>
    <t>směrné množství dle cenové CS ÚRS je 120,00 kg/m3, ztratné 5 %</t>
  </si>
  <si>
    <t>"výtahová šachta "2,81*0,25*2,56*(120/1000)*1,05</t>
  </si>
  <si>
    <t>"betonové lože pro uložení vazníků (zastřešení dvorany)"0,48*0,15*0,3*8*(120/1000)*1,05</t>
  </si>
  <si>
    <t>"betonové lože pro uložení vazníků (zastřešení dvorany)"0,6*0,15*0,3*4*(120/1000)*1,05</t>
  </si>
  <si>
    <t>"betonové lože pro uložení vazníků (zastřešení dvorany)"0,3*0,15*0,3*4*(120/1000)*1,05</t>
  </si>
  <si>
    <t>279321347</t>
  </si>
  <si>
    <t>Základové zdi z betonu železového (bez výztuže) bez zvláštních nároků na prostředí tř. C 25/30</t>
  </si>
  <si>
    <t>-1111432435</t>
  </si>
  <si>
    <t>https://podminky.urs.cz/item/CS_URS_2025_01/279321347</t>
  </si>
  <si>
    <t>"výtahová šachta "7,43*0,93*0,25</t>
  </si>
  <si>
    <t>279351311</t>
  </si>
  <si>
    <t>Bednění základových zdí rovné jednostranné zřízení</t>
  </si>
  <si>
    <t>-1146193491</t>
  </si>
  <si>
    <t>https://podminky.urs.cz/item/CS_URS_2025_01/279351311</t>
  </si>
  <si>
    <t>"výtahová šachta "6,93*0,93</t>
  </si>
  <si>
    <t>279351312</t>
  </si>
  <si>
    <t>Bednění základových zdí rovné jednostranné odstranění</t>
  </si>
  <si>
    <t>2009281957</t>
  </si>
  <si>
    <t>https://podminky.urs.cz/item/CS_URS_2025_01/279351312</t>
  </si>
  <si>
    <t>279361821</t>
  </si>
  <si>
    <t>Výztuž základových zdí nosných svislých nebo odkloněných od svislice, rovinných nebo oblých, deskových nebo žebrových, včetně výztuže jejich žeber z betonářské oceli 10 505 (R) nebo BSt 500</t>
  </si>
  <si>
    <t>-880042032</t>
  </si>
  <si>
    <t>https://podminky.urs.cz/item/CS_URS_2025_01/279361821</t>
  </si>
  <si>
    <t>"výtahová šachta "7,43*0,93*0,25*(120/1000)*1,05</t>
  </si>
  <si>
    <t>310231025</t>
  </si>
  <si>
    <t>Zazdívka otvorů ve zdivu nadzákladovém děrovanými cihlami plochy přes 1 do 4 m2 do P10, tl. zdiva 200 mm</t>
  </si>
  <si>
    <t>484119884</t>
  </si>
  <si>
    <t>https://podminky.urs.cz/item/CS_URS_2025_01/310231025</t>
  </si>
  <si>
    <t>"mč 1.03 (oddělení IT) - zazd. (11)"1,15*2,1</t>
  </si>
  <si>
    <t>"mč 1.08 (kancelář) - zazd. (13)"1*2,1</t>
  </si>
  <si>
    <t>"mč 1.10 (jednací místnost) - zazd. (15)"1,2*2,1</t>
  </si>
  <si>
    <t>"mč 2.02 (chodba 2.NP) - zazd. (16b)"0,95*1,7</t>
  </si>
  <si>
    <t>"mč 2.02 (chodba 2.NP) - zazd. (17b)"0,95*1,7</t>
  </si>
  <si>
    <t>"mč 2.02 (chodba 2.NP) - zazd. (18)"1,35*1,7</t>
  </si>
  <si>
    <t>"mč 2.02 (chodba 2.NP) - zazd. (19)"1,45*1,7</t>
  </si>
  <si>
    <t>310231035</t>
  </si>
  <si>
    <t>Zazdívka otvorů ve zdivu nadzákladovém děrovanými cihlami plochy přes 1 do 4 m2 do P10, tl. zdiva 240 mm</t>
  </si>
  <si>
    <t>-269302902</t>
  </si>
  <si>
    <t>https://podminky.urs.cz/item/CS_URS_2025_01/310231035</t>
  </si>
  <si>
    <t>310231051</t>
  </si>
  <si>
    <t>Zazdívka otvorů ve zdivu nadzákladovém děrovanými cihlami plochy do 1 m2 přes P10 do P15, tl. zdiva 300 mm</t>
  </si>
  <si>
    <t>1755101680</t>
  </si>
  <si>
    <t>https://podminky.urs.cz/item/CS_URS_2025_01/310231051</t>
  </si>
  <si>
    <t>"mč 1.02 (chodba 1.NP) - zazd. (02a)"0,7*0,5</t>
  </si>
  <si>
    <t>"mč 1.02 (chodba 1.NP) - zazd. (02b)"0,9*0,5*2</t>
  </si>
  <si>
    <t>"mč 1.02 (chodba 1.NP) - zazd. (03a)"0,45*0,5</t>
  </si>
  <si>
    <t>"mč 1.02 (chodba 1.NP) - zazd. (03b)"0,55*0,5*2</t>
  </si>
  <si>
    <t>"mč 1.02 (chodba 1.NP) - zazd. (04a)"0,45*0,5</t>
  </si>
  <si>
    <t>"mč 1.02 (chodba 1.NP) - zazd. (04b)"0,55*0,5*2</t>
  </si>
  <si>
    <t>"mč 1.02 (chodba 1.NP) - zazd. (05a)"0,7*0,5</t>
  </si>
  <si>
    <t>"mč 1.02 (chodba 1.NP) - zazd. (05b)"0,9*0,5*2</t>
  </si>
  <si>
    <t>"mč 1.02 (chodba 1.NP) - zazd. (06a)"0,7*0,5</t>
  </si>
  <si>
    <t>"mč 1.02 (chodba 1.NP) - zazd. (06b)"0,9*0,5*2</t>
  </si>
  <si>
    <t>"mč 1.02 (chodba 1.NP) - zazd. (07a)"0,7*0,5</t>
  </si>
  <si>
    <t>"mč 1.02 (chodba 1.NP) - zazd. (07b)"0,9*0,5*2</t>
  </si>
  <si>
    <t>"mč 1.02 (chodba 1.NP) - zazd. (08a)"0,55*0,6</t>
  </si>
  <si>
    <t>"mč 1.02 (chodba 1.NP) - zazd. (08b)"0,6*0,6*2</t>
  </si>
  <si>
    <t>"mč 1.02 (chodba 1.NP) - zazd. (09a1)"1,15*0,234</t>
  </si>
  <si>
    <t>"mč 1.02 (chodba 1.NP) - zazd. (09a2)"0,2*0,365</t>
  </si>
  <si>
    <t>"mč 1.02 (chodba 1.NP) - zazd. (10a1)"1,275*0,234</t>
  </si>
  <si>
    <t>"mč 1.02 (chodba 1.NP) - zazd. (10a2)"0,325*0,365</t>
  </si>
  <si>
    <t>"mč 2.02 (chodba 2.NP) - zazd. (20a)"0,25*0,6</t>
  </si>
  <si>
    <t>"mč 2.02 (chodba 2.NP) - zazd. (21a)"0,375*0,6</t>
  </si>
  <si>
    <t>310231055</t>
  </si>
  <si>
    <t>Zazdívka otvorů ve zdivu nadzákladovém děrovanými cihlami plochy přes 1 do 4 m2 přes P10 do P15, tl. zdiva 300 mm</t>
  </si>
  <si>
    <t>146204157</t>
  </si>
  <si>
    <t>https://podminky.urs.cz/item/CS_URS_2025_01/310231055</t>
  </si>
  <si>
    <t>"mč 0.12 (kancelář) - zazd. (01)"1,05*2</t>
  </si>
  <si>
    <t>"mč 1.04 (oddělení IT - server) - zazd. (12)"1*2,1*2</t>
  </si>
  <si>
    <t>"mč 1.09 (kancelář) - zazd. (14)"1*2,1*2</t>
  </si>
  <si>
    <t>"mč 2.02 (chodba 2.NP) - zazd. (16a)"0,85*1,7</t>
  </si>
  <si>
    <t>"mč 2.02 (chodba 2.NP) - zazd. (17a)"0,85*1,7</t>
  </si>
  <si>
    <t>317142442</t>
  </si>
  <si>
    <t>Překlady nenosné z pórobetonu osazené do tenkého maltového lože, výšky do 250 mm, šířky překladu 150 mm, délky překladu přes 1000 do 1250 mm</t>
  </si>
  <si>
    <t>-1400848466</t>
  </si>
  <si>
    <t>https://podminky.urs.cz/item/CS_URS_2025_01/317142442</t>
  </si>
  <si>
    <t>"mč 0.06 (technická místnost) - př (01)"1</t>
  </si>
  <si>
    <t>"mč 0.11 (zázemí dvorany) - př (02)"1</t>
  </si>
  <si>
    <t>"mč 0.13 (zázemí dvorany) - př (03)"1</t>
  </si>
  <si>
    <t>INTERIÉR - PŘEKLADY</t>
  </si>
  <si>
    <t>"mč 0.02 (dvorana) - okno O 02; 4x IPE 100"1,6*0,1*0,6*3</t>
  </si>
  <si>
    <t>"mč 0.08 (archiv) - dveře D 07; 5x IPE 100"1,5*0,1*0,9*1</t>
  </si>
  <si>
    <t>"mč 0.13 (zázemí dvorany) - dveře D 12a; 5X IPE 120"1,45*0,1*0,9*1</t>
  </si>
  <si>
    <t>"1NP - okna do dvorany; 5x IPE 100"1,8*0,1*0,9*2</t>
  </si>
  <si>
    <t>"1NP - okna do dvorany; 5x IPE 100"1,5*0,1*0,9*3</t>
  </si>
  <si>
    <t>"1NP - okna do dvorany; 2x IPE 100"1,65*0,1*0,3*1</t>
  </si>
  <si>
    <t>"1NP - okna do dvorany; 2x IPE 100"1,775*0,1*0,3*1</t>
  </si>
  <si>
    <t>"2NP - okna do dvorany; 5x IPE 100"1,5*0,1*0,75*2</t>
  </si>
  <si>
    <t>"mč 0.11 (zázemí dvorany) - dveře D 15a; 2x IPE 160"1,45*0,16*0,3*1</t>
  </si>
  <si>
    <t>"mč 0.10 (sklad) - přívod vzduchu do dvorany; 2x IPE 180"1,8*0,18*0,3*1</t>
  </si>
  <si>
    <t>"mč 1.08 (kancelář) - průchod; 2x I 160"3,75*0,16*0,3*1</t>
  </si>
  <si>
    <t>317321411</t>
  </si>
  <si>
    <t>Překlady z betonu železového (bez výztuže) tř. C 25/30</t>
  </si>
  <si>
    <t>247013585</t>
  </si>
  <si>
    <t>https://podminky.urs.cz/item/CS_URS_2025_01/317321411</t>
  </si>
  <si>
    <t>"mč 2.03 (wc ženy)"3,7*0,2*0,3</t>
  </si>
  <si>
    <t>"mč 2.04 (wc muži)"3,7*0,2*0,3</t>
  </si>
  <si>
    <t>317351107</t>
  </si>
  <si>
    <t>Bednění klenbových pásů, říms nebo překladů překladů neproměnného nebo proměnného průřezu nebo při tvaru zalomeném půdorysně nebo nárysně včetně podpěrné konstrukce do výše 4 m zřízení</t>
  </si>
  <si>
    <t>-1684580317</t>
  </si>
  <si>
    <t>https://podminky.urs.cz/item/CS_URS_2025_01/317351107</t>
  </si>
  <si>
    <t>"mč 2.03 (wc ženy)"3,7*0,2</t>
  </si>
  <si>
    <t>"mč 2.03 (wc ženy)"3,7*0,3</t>
  </si>
  <si>
    <t>"mč 2.04 (wc muži)"3,7*0,2</t>
  </si>
  <si>
    <t>"mč 2.04 (wc muži)"3,7*0,3</t>
  </si>
  <si>
    <t>317351108</t>
  </si>
  <si>
    <t>Bednění klenbových pásů, říms nebo překladů překladů neproměnného nebo proměnného průřezu nebo při tvaru zalomeném půdorysně nebo nárysně včetně podpěrné konstrukce do výše 4 m odstranění</t>
  </si>
  <si>
    <t>-1347803947</t>
  </si>
  <si>
    <t>https://podminky.urs.cz/item/CS_URS_2025_01/317351108</t>
  </si>
  <si>
    <t>317361821</t>
  </si>
  <si>
    <t>Výztuž překladů, říms, žlabů, žlabových říms, klenbových pásů z betonářské oceli 10 505 (R) nebo BSt 500</t>
  </si>
  <si>
    <t>1439809095</t>
  </si>
  <si>
    <t>https://podminky.urs.cz/item/CS_URS_2025_01/317361821</t>
  </si>
  <si>
    <t>"mč 2.03 (wc ženy)"3,7*0,2*0,3*(200/1000)*1,05</t>
  </si>
  <si>
    <t>"mč 2.04 (wc muži)"3,7*0,2*0,3*(200/1000)*1,05</t>
  </si>
  <si>
    <t>"mč 0.02 (dvorana) - okno O 02; 4x IPE 100"1,5*12*(8,1/1000)</t>
  </si>
  <si>
    <t>"mč 0.08 (archiv) - dveře D 07; 5x IPE 100"1,4*5*(8,1/1000)</t>
  </si>
  <si>
    <t>"mč 0.13 (zázemí dvorany) - dveře D 12a; 5X IPE 120"1,35*5*(10,6/1000)</t>
  </si>
  <si>
    <t>"1NP - okna do dvorany; 5x IPE 100"1,7*10*(8,1/1000)</t>
  </si>
  <si>
    <t>"1NP - okna do dvorany; 5x IPE 100"1,4*15*(8,1/1000)</t>
  </si>
  <si>
    <t>"1NP - okna do dvorany; 2x IPE 100"1,55*2*(8,1/1000)</t>
  </si>
  <si>
    <t>"1NP - okna do dvorany; 2x IPE 100"1,675*2*(8,1/1000)</t>
  </si>
  <si>
    <t>"2NP - okna do dvorany; 5x IPE 100"1,4*10*(8,1/1000)</t>
  </si>
  <si>
    <t>317944323</t>
  </si>
  <si>
    <t>Válcované nosníky dodatečně osazované do připravených otvorů bez zazdění hlav č. 14 až 22</t>
  </si>
  <si>
    <t>-1021384346</t>
  </si>
  <si>
    <t>https://podminky.urs.cz/item/CS_URS_2025_01/317944323</t>
  </si>
  <si>
    <t>"mč 0.11 (zázemí dvorany) - dveře D 15a; 2x IPE 160"1,35*2*(16,2/1000)</t>
  </si>
  <si>
    <t>"mč 0.10 (sklad) - přívod vzduchu do dvorany; 2x IPE 180"1,7*2*(19,3/1000)</t>
  </si>
  <si>
    <t>"mč 1.08 (kancelář) - průchod; 2x I 160"3,05*2*(16,2/1000)</t>
  </si>
  <si>
    <t>319202116</t>
  </si>
  <si>
    <t>Dodatečná izolace zdiva injektáží nízkotlakou metodou silikonovou mikroemulzí, tloušťka zdiva přes 900 do 1 200 mm</t>
  </si>
  <si>
    <t>-1932436389</t>
  </si>
  <si>
    <t>https://podminky.urs.cz/item/CS_URS_2025_01/319202116</t>
  </si>
  <si>
    <t>"výtahová šachta "3,21</t>
  </si>
  <si>
    <t>316121001</t>
  </si>
  <si>
    <t>Montáž krycí desky prefabrikované</t>
  </si>
  <si>
    <t>1314276304</t>
  </si>
  <si>
    <t>https://podminky.urs.cz/item/CS_URS_2025_01/316121001</t>
  </si>
  <si>
    <t>"mč 0.13 (zázemí dvorany); 2,65/0,30"9</t>
  </si>
  <si>
    <t>"mč 0.02 (dvorana); 18,1/0,30"61</t>
  </si>
  <si>
    <t>"mč 0.03 (prostor schodiště); 6/0,30"20</t>
  </si>
  <si>
    <t>"mč 0.10 (sklad); 9,675/0,30"33</t>
  </si>
  <si>
    <t>59341218</t>
  </si>
  <si>
    <t>deska stropní plná PZD 1200x300x90mm</t>
  </si>
  <si>
    <t>1820530298</t>
  </si>
  <si>
    <t>342272225</t>
  </si>
  <si>
    <t>Příčky z pórobetonových tvárnic hladkých na tenké maltové lože objemová hmotnost do 500 kg/m3, tloušťka příčky 100 mm</t>
  </si>
  <si>
    <t>-1194916386</t>
  </si>
  <si>
    <t>https://podminky.urs.cz/item/CS_URS_2025_01/342272225</t>
  </si>
  <si>
    <t>"mč 0.11 (zázemí dvorany) - př (02)"1,1*2,05-0,9*2</t>
  </si>
  <si>
    <t>"mč 0.13 (zázemí dvorany) - př (03)"1*2,05-0,9*2</t>
  </si>
  <si>
    <t>342272245</t>
  </si>
  <si>
    <t>Příčky z pórobetonových tvárnic hladkých na tenké maltové lože objemová hmotnost do 500 kg/m3, tloušťka příčky 150 mm</t>
  </si>
  <si>
    <t>114161507</t>
  </si>
  <si>
    <t>https://podminky.urs.cz/item/CS_URS_2025_01/342272245</t>
  </si>
  <si>
    <t>"mč 0.06 (technická místnost) - př (01)"1,35*3,75-0,9*2</t>
  </si>
  <si>
    <t>342291121</t>
  </si>
  <si>
    <t>Ukotvení příček plochými kotvami, do konstrukce cihelné</t>
  </si>
  <si>
    <t>-858893682</t>
  </si>
  <si>
    <t>https://podminky.urs.cz/item/CS_URS_2025_01/342291121</t>
  </si>
  <si>
    <t>"mč 0.06 (technická místnost) - př (01)"3,75*2</t>
  </si>
  <si>
    <t>"mč 0.11 (zázemí dvorany) - př (02)"2,05*2</t>
  </si>
  <si>
    <t>"mč 0.13 (zázemí dvorany) - př (03)"2,05*2</t>
  </si>
  <si>
    <t>SKLADBA NOVÉHO STROPU (SKL 13) - statika</t>
  </si>
  <si>
    <t>"nová stropní konstrukce 1PP - IPE 180"0,25*0,25*20</t>
  </si>
  <si>
    <t>"nová stropní konstrukce 2NP - mč 2.02 (chodna 2.NP)  - 2x I 180"0,3*0,25*4</t>
  </si>
  <si>
    <t>"mč 0.02 (dvorana) - okno O 02; 4x IPE 100"1,6*0,1*6</t>
  </si>
  <si>
    <t>"mč 0.08 (archiv) - dveře D 07; 5x IPE 100"1,5*0,1*2</t>
  </si>
  <si>
    <t>"mč 0.13 (zázemí dvorany) - dveře D 12a; 5X IPE 120"1,45*0,1*2</t>
  </si>
  <si>
    <t>"1NP - okna do dvorany; 5x IPE 100"1,8*0,1*4</t>
  </si>
  <si>
    <t>"1NP - okna do dvorany; 5x IPE 100"1,5*0,1*6</t>
  </si>
  <si>
    <t>"1NP - okna do dvorany; 2x IPE 100"1,65*0,1*2</t>
  </si>
  <si>
    <t>"1NP - okna do dvorany; 2x IPE 100"1,775*0,1*2</t>
  </si>
  <si>
    <t>"2NP - okna do dvorany; 5x IPE 100"1,5*0,1*4</t>
  </si>
  <si>
    <t>"mč 0.11 (zázemí dvorany) - dveře D 15a; 2x IPE 160"1,45*0,16*2</t>
  </si>
  <si>
    <t>"mč 0.10 (sklad) - přívod vzduchu do dvorany; 2x IPE 180"1,8*0,18*2</t>
  </si>
  <si>
    <t>"mč 1.08 (kancelář) - průchod; 2x I 160"3,75*0,16*2</t>
  </si>
  <si>
    <t>346272216</t>
  </si>
  <si>
    <t>Přizdívky z pórobetonových tvárnic objemová hmotnost do 500 kg/m3, na tenké maltové lože, tloušťka přizdívky 50 mm</t>
  </si>
  <si>
    <t>-1405615722</t>
  </si>
  <si>
    <t>https://podminky.urs.cz/item/CS_URS_2025_01/346272216</t>
  </si>
  <si>
    <t>"mč 1.02 (chodba 1.NP) - přizdív. (01)"0,9*2,1</t>
  </si>
  <si>
    <t>"mč 1.02 (chodba 1.NP) - přizdív. (02)"0,6*2,1</t>
  </si>
  <si>
    <t>"mč 1.02 (chodba 1.NP) - přizdív. (03)"0,6*1,9*2</t>
  </si>
  <si>
    <t>"mč 1.02 (chodba 1.NP) - přizdív. (05)"0,6*1,9*2</t>
  </si>
  <si>
    <t>"mč 2.02 (chodba 2.NP) - přizdív. (10)"0,45*1,85*2</t>
  </si>
  <si>
    <t>"mč 2.02 (chodba 2.NP) - přizdív. (11)"0,45*1,85*2</t>
  </si>
  <si>
    <t>"mč 2.02 (chodba 2.NP) - přizdív. (12)"0,3*1,85</t>
  </si>
  <si>
    <t>"mč 2.02 (chodba 2.NP) - přizdív. (15)"0,3*2,1</t>
  </si>
  <si>
    <t>"mč 2.02 (chodba 2.NP) - přizdív. (17)"0,3*2,1</t>
  </si>
  <si>
    <t>"mč 2.02 (chodba 2.NP) - přizdív. (18)"0,45*2,1*2</t>
  </si>
  <si>
    <t>"mč 2.02 (chodba 2.NP) - přizdív. (19)"0,45*2,1</t>
  </si>
  <si>
    <t>"mč 2.02 (chodba 2.NP) - přizdív. (20)"0,45*2,1</t>
  </si>
  <si>
    <t>"mč 2.02 (chodba 2.NP) - přizdív. (21)"0,45*2,1*2</t>
  </si>
  <si>
    <t>"mč 1.02 (chodba 1.NP) - přizdív. (02) - nadpraží"1,15*0,6</t>
  </si>
  <si>
    <t>"mč 1.02 (chodba 1.NP) - přizdív. (24) - nadpraží"0,35*0,6*2</t>
  </si>
  <si>
    <t>"mč 1.02 (chodba 1.NP) - přizdív. (25) - nadpraží"0,9*0,6</t>
  </si>
  <si>
    <t>346272236</t>
  </si>
  <si>
    <t>Přizdívky z pórobetonových tvárnic objemová hmotnost do 500 kg/m3, na tenké maltové lože, tloušťka přizdívky 100 mm</t>
  </si>
  <si>
    <t>-2034161159</t>
  </si>
  <si>
    <t>https://podminky.urs.cz/item/CS_URS_2025_01/346272236</t>
  </si>
  <si>
    <t>"mč 1.02 (chodba 1.NP) - přizdív. (04)"0,6*1,9</t>
  </si>
  <si>
    <t>"mč 2.02 (chodba 2.NP) - přizdív. (13)"0,45*1,85</t>
  </si>
  <si>
    <t>"mč 2.02 (chodba 2.NP) - přizdív. (14)"0,45*2,1</t>
  </si>
  <si>
    <t>"mč 2.02 (chodba 2.NP) - přizdív. (10) - nadpraží"1,15*0,45</t>
  </si>
  <si>
    <t>"mč 2.02 (chodba 2.NP) - přizdív. (11) - nadpraží"1,15*0,45</t>
  </si>
  <si>
    <t>"mč 2.02 (chodba 2.NP) - přizdív. (13) - nadpraží"1,175*0,45</t>
  </si>
  <si>
    <t>"mč 1.02 (chodba 1.NP) - přizdív. (06) - nadpraží"1,2*0,15</t>
  </si>
  <si>
    <t>"mč 1.02 (chodba 1.NP) - přizdív. (07) - nadpraží"1,2*0,15</t>
  </si>
  <si>
    <t>"mč 2.02 (chodba 2.NP) - přizdív. (14) - napraží"1,2*0,45</t>
  </si>
  <si>
    <t>"mč 2.02 (chodba 2.NP) - přizdív. (16) - napraží"1,15*0,45</t>
  </si>
  <si>
    <t>"mč 2.02 (chodba 2.NP) - přizdív. (18) - napraží"1,15*0,45</t>
  </si>
  <si>
    <t>"mč 2.02 (chodba 2.NP) - přizdív. (19) - napraží"1,15*0,45</t>
  </si>
  <si>
    <t>"mč 2.02 (chodba 2.NP) - přizdív. (20) - napraží"1,15*0,45</t>
  </si>
  <si>
    <t>"mč 2.02 (chodba 2.NP) - přizdív. (21) - napraží"1,15*0,45</t>
  </si>
  <si>
    <t>"mč 2.02 (chodba 2.NP) - přizdív. (22) - napraží"1,2*0,15</t>
  </si>
  <si>
    <t>"mč 2.02 (chodba 2.NP) - přizdív. (23) - napraží"1,2*0,15</t>
  </si>
  <si>
    <t>346272256</t>
  </si>
  <si>
    <t>Přizdívky z pórobetonových tvárnic objemová hmotnost do 500 kg/m3, na tenké maltové lože, tloušťka přizdívky 150 mm</t>
  </si>
  <si>
    <t>1488416867</t>
  </si>
  <si>
    <t>https://podminky.urs.cz/item/CS_URS_2025_01/346272256</t>
  </si>
  <si>
    <t>"mč 1.02 (chodba 1.NP) - přizdív. (06)"0,1*0,6</t>
  </si>
  <si>
    <t>"mč 1.02 (chodba 1.NP) - přizdív. (07)"0,1*0,6</t>
  </si>
  <si>
    <t>"mč 1.09 (kancelář) - přizdív. (08)"1,25*2,1</t>
  </si>
  <si>
    <t>"mč 1.10 (jednací místnost) - přizdív. (09)"1,25*2,1</t>
  </si>
  <si>
    <t>"mč 2.02 (chodba 2.NP) - přizdív. (16)"0,45*2,1</t>
  </si>
  <si>
    <t>"mč 2.02 (chodba 2.NP) - přizdív. (22)"0,1*0,6</t>
  </si>
  <si>
    <t>"mč 2.02 (chodba 2.NP) - přizdív. (23)"0,1*0,6</t>
  </si>
  <si>
    <t>"mč 1.09 (kancelář) - přizdív. (08) - nadpraží"1,1*0,6</t>
  </si>
  <si>
    <t>"mč 1.02 (chodba 1.NP) - přizdív. (25) - nadpraží"1,1*0,3</t>
  </si>
  <si>
    <t>"mč 1.02 (chodba 1.NP) - přizdív. (26) - nadpraží"1,1*0,6</t>
  </si>
  <si>
    <t>"mč 1.02 (chodba 1.NP) - přizdív. (03) - nadpraží"1,15*0,6</t>
  </si>
  <si>
    <t>"mč 1.02 (chodba 1.NP) - přizdív. (04) - nadpraží"1,1*0,6</t>
  </si>
  <si>
    <t>"mč 1.02 (chodba 1.NP) - přizdív. (05) - nadpraží"1,2*0,6</t>
  </si>
  <si>
    <t>"mč 0.02 (dvorana) - okno O 02; 4x IPE 100"1,28*3</t>
  </si>
  <si>
    <t>"mč 0.08 (archiv) - dveře D 07; 5x IPE 100"1,65*1</t>
  </si>
  <si>
    <t>"mč 0.13 (zázemí dvorany) - dveře D 12a; 5X IPE 120"1,595*1</t>
  </si>
  <si>
    <t>"1NP - okna do dvorany; 5x IPE 100"1,98*2</t>
  </si>
  <si>
    <t>"1NP - okna do dvorany; 5x IPE 100"1,65*3</t>
  </si>
  <si>
    <t>"1NP - okna do dvorany; 2x IPE 100"0,825*1</t>
  </si>
  <si>
    <t>"1NP - okna do dvorany; 2x IPE 100"0,8875*1</t>
  </si>
  <si>
    <t>"2NP - okna do dvorany; 5x IPE 100"1,425*2</t>
  </si>
  <si>
    <t>"mč 0.11 (zázemí dvorany) - dveře D 15a; 2x IPE 160"0,899*1</t>
  </si>
  <si>
    <t>"mč 0.10 (sklad) - přívod vzduchu do dvorany; 2x IPE 180"1,188*1</t>
  </si>
  <si>
    <t>"mč 1.08 (kancelář) - průchod; 2x I 160"2,325*1</t>
  </si>
  <si>
    <t>388231116</t>
  </si>
  <si>
    <t>Kanály (suché) pro rozvody inženýrských sítí zděné z pálených cihel cihly délky 290 mm na cementovou maltu, s betonovou základovou deskou a se zatřením dna, se zatřením spár do roviny zdiva nebo s omítnutím vnitřních stěn zatřenou omítkou, bez úpravy vnějších stěn, bez zakrytí volné, vnitřního průřezu (šířka x výška) přes 600x900 do 900x900 mm</t>
  </si>
  <si>
    <t>-1311853421</t>
  </si>
  <si>
    <t>https://podminky.urs.cz/item/CS_URS_2025_01/388231116</t>
  </si>
  <si>
    <t>Poznámka k položce:_x000D_
vč. konstrukce pro uložení potrubí</t>
  </si>
  <si>
    <t>"mč 0.13 (zázemí dvorany)"2,65</t>
  </si>
  <si>
    <t>"mč 0.02 (dvorana) "18,1</t>
  </si>
  <si>
    <t>"mč 0.03 (prostor schodiště)"6</t>
  </si>
  <si>
    <t>"mč 0.10 (sklad)"9,675</t>
  </si>
  <si>
    <t>R-pol 01</t>
  </si>
  <si>
    <t>D+M revizní šachta, světlý rozměr 600x600 mm, hloubka do 600 mm, zadlažďovací poklop, světlý rozměr 600x600x50 mm - vč. všech syst. detailů, pomocného a spojovacího materiálu, kotvení</t>
  </si>
  <si>
    <t>ks</t>
  </si>
  <si>
    <t>-662178886</t>
  </si>
  <si>
    <t>Poznámka k položce:_x000D_
revizní šachta:_x000D_
- Skládaná se z jednotlivých komponentů. Prvky vysoké 150 mm, se skládají po jednotlivých patrech. Světlý rozměr: délka 600 mm / šířka 600 mm / hloubka do 600 mm._x000D_
zadlažďovací poklop:_x000D_
- S vnitřní výztuží pro dodatečné dobetonování. Povrch možno doplnit dlažbou. Mezi rámem a krytem je těsnění. Uzavírání na šrouby. Pro méně zatěžované plochy bez pojezdu aut. Materiál žárově pozinkovaná ocel. Světlý rozměr: délka 600 mm / šířka 600 mm / Výška 50  mm.</t>
  </si>
  <si>
    <t>411321414</t>
  </si>
  <si>
    <t>Stropy z betonu železového (bez výztuže) stropů deskových, plochých střech, desek balkonových, desek hřibových stropů včetně hlavic hřibových sloupů tř. C 25/30</t>
  </si>
  <si>
    <t>665255436</t>
  </si>
  <si>
    <t>https://podminky.urs.cz/item/CS_URS_2025_01/411321414</t>
  </si>
  <si>
    <t>"nová stropní konstrukce 1PP"9,55*0,14*3</t>
  </si>
  <si>
    <t>"nová stropní konstrukce 2NP - mč 2.02 (chodna 2.NP) "2,1*0,14*1,2</t>
  </si>
  <si>
    <t>SKLADBA PODLAHY V CHODBĚ 1NP PO ZBOURANÉM KOMÍNU (SKL 14; P 13)</t>
  </si>
  <si>
    <t>"mč 1.02 (chodba 1.NP)"3*0,14*1,25</t>
  </si>
  <si>
    <t>411354209</t>
  </si>
  <si>
    <t>Bednění stropů ztracené ocelové žebrované ze širokých tenkostěnných ohýbaných profilů (hraněných trapézových vln), bez úpravy povrchu otevřeného podhledu, bez podpěrné konstrukce, s osazením nasucho na zdech do připravených ozubů, popř. na rovných zdech, trámech, průvlacích, do traverz s povrchem lesklým, výšky vln 40 mm, tl. plechu 1,00 mm</t>
  </si>
  <si>
    <t>760611936</t>
  </si>
  <si>
    <t>https://podminky.urs.cz/item/CS_URS_2025_01/411354209</t>
  </si>
  <si>
    <t>Poznámka k položce:_x000D_
trapézový plech TR 40/160/1</t>
  </si>
  <si>
    <t>"nová stropní konstrukce 1PP"9,55*3</t>
  </si>
  <si>
    <t>"nová stropní konstrukce 2NP - mč 2.02 (chodna 2.NP) "2,1*1,2</t>
  </si>
  <si>
    <t>411354311</t>
  </si>
  <si>
    <t>Podpěrná konstrukce stropů - desek, kleneb a skořepin výška podepření do 4 m tloušťka stropu přes 5 do 15 cm zřízení</t>
  </si>
  <si>
    <t>-339943882</t>
  </si>
  <si>
    <t>https://podminky.urs.cz/item/CS_URS_2025_01/411354311</t>
  </si>
  <si>
    <t>"nová stropní konstrukce 1PP"9,55*2,85</t>
  </si>
  <si>
    <t>"mč 1.02 (chodba 1.NP)"3*1,25</t>
  </si>
  <si>
    <t>411354312</t>
  </si>
  <si>
    <t>Podpěrná konstrukce stropů - desek, kleneb a skořepin výška podepření do 4 m tloušťka stropu přes 5 do 15 cm odstranění</t>
  </si>
  <si>
    <t>-1540038320</t>
  </si>
  <si>
    <t>https://podminky.urs.cz/item/CS_URS_2025_01/411354312</t>
  </si>
  <si>
    <t>411361821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</si>
  <si>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 betonářské oceli 10 505 (R) nebo BSt 500</t>
  </si>
  <si>
    <t>1224581177</t>
  </si>
  <si>
    <t>https://podminky.urs.cz/item/CS_URS_2025_01/411361821</t>
  </si>
  <si>
    <t>směrné vyztužení dle metodiky CS ÚRS 150 kg/m3, ztratné 5 %</t>
  </si>
  <si>
    <t>"nová stropní konstrukce 1PP"9,55*0,14*3*(150/1000)*1,05</t>
  </si>
  <si>
    <t>"nová stropní konstrukce 2NP - mč 2.02 (chodna 2.NP) "2,1*0,14*1,2*(150/1000)*1,05</t>
  </si>
  <si>
    <t>"mč 1.02 (chodba 1.NP)"3*0,14*1,25*(150/1000)*1,05</t>
  </si>
  <si>
    <t>413941123</t>
  </si>
  <si>
    <t>Osazování ocelových válcovaných nosníků ve stropech I nebo IE nebo U nebo UE nebo L č. 14 až 22 nebo výšky přes 120 do 220 mm</t>
  </si>
  <si>
    <t>1803166718</t>
  </si>
  <si>
    <t>https://podminky.urs.cz/item/CS_URS_2025_01/413941123</t>
  </si>
  <si>
    <t>13010750</t>
  </si>
  <si>
    <t>ocel profilová jakost S235JR (11 375) průřez IPE 180</t>
  </si>
  <si>
    <t>1249013311</t>
  </si>
  <si>
    <t>Poznámka k položce:_x000D_
Hmotnost: 19,30 kg/m</t>
  </si>
  <si>
    <t>hmotnost válc. profilu IPE 180 19,30 kg/m, ztratné uvažováno 5 %</t>
  </si>
  <si>
    <t>"nová stropní konstrukce 1PP - IPE 180"3,25*10*(19,3/1000)*1,05</t>
  </si>
  <si>
    <t>13010720</t>
  </si>
  <si>
    <t>ocel profilová jakost S235JR (11 375) průřez I (IPN) 180</t>
  </si>
  <si>
    <t>-1208414483</t>
  </si>
  <si>
    <t>Poznámka k položce:_x000D_
Hmotnost: 21,90 kg/m</t>
  </si>
  <si>
    <t>hmotnost válc. profilu I 180 21,90 kg/m, ztratné uvažováno 5 %</t>
  </si>
  <si>
    <t>"nová stropní konstrukce 2NP - mč 2.02 (chodna 2.NP)  - 2x I 180"5,4*4*(21,90/1000)*1,05</t>
  </si>
  <si>
    <t>R-pol 04</t>
  </si>
  <si>
    <t>Příplatek za bodové svařování (propojení) válcovaných nosníků s trapézovým plechem</t>
  </si>
  <si>
    <t>-392071859</t>
  </si>
  <si>
    <t>"nová stropní konstrukce 1PP - IPE 180"20</t>
  </si>
  <si>
    <t>"nová stropní konstrukce 2NP - mč 2.02 (chodna 2.NP)  - 2x I 180"4</t>
  </si>
  <si>
    <t>"nová stropní konstrukce 2NP - mč 2.02 (chodna 2.NP)  - 2x I 180"0,25*0,3*4</t>
  </si>
  <si>
    <t>"mč 0.02 (dvorana) - okno O 02; 4x IPE 100"0,25*0,6*6</t>
  </si>
  <si>
    <t>"mč 0.08 (archiv) - dveře D 07; 5x IPE 100"0,2*0,9*2</t>
  </si>
  <si>
    <t>"mč 0.13 (zázemí dvorany) - dveře D 12a; 5X IPE 120"0,2*0,9*2</t>
  </si>
  <si>
    <t>"1NP - okna do dvorany; 5x IPE 100"0,2*0,9*4</t>
  </si>
  <si>
    <t>"1NP - okna do dvorany; 5x IPE 100"0,2*0,9*6</t>
  </si>
  <si>
    <t>"1NP - okna do dvorany; 2x IPE 100"0,2*0,3*2</t>
  </si>
  <si>
    <t>"2NP - okna do dvorany; 5x IPE 100"0,2*0,75*4</t>
  </si>
  <si>
    <t>"mč 0.11 (zázemí dvorany) - dveře D 15a; 2x IPE 160"0,2*0,3*2</t>
  </si>
  <si>
    <t>"mč 0.10 (sklad) - přívod vzduchu do dvorany; 2x IPE 180"0,2*0,3*2</t>
  </si>
  <si>
    <t>"mč 1.08 (kancelář) - průchod; 2x I 160"0,7*0,3*1</t>
  </si>
  <si>
    <t>"mč 1.08 (kancelář) - průchod; 2x I 160"0,3*0,3*1</t>
  </si>
  <si>
    <t>"nová stropní konstrukce 1PP - IPE 180"0,4*0,1*20</t>
  </si>
  <si>
    <t>"nová stropní konstrukce 2NP - mč 2.02 (chodna 2.NP)  - 2x I 180"0,5*0,1*4</t>
  </si>
  <si>
    <t>"mč 0.02 (dvorana) - okno O 02; 4x IPE 100"1,1*0,1*6</t>
  </si>
  <si>
    <t>"mč 0.08 (archiv) - dveře D 07; 5x IPE 100"1,3*0,1*2</t>
  </si>
  <si>
    <t>"mč 0.13 (zázemí dvorany) - dveře D 12a; 5X IPE 120"1,3*0,1*2</t>
  </si>
  <si>
    <t>"1NP - okna do dvorany; 5x IPE 100"1,3*0,1*4</t>
  </si>
  <si>
    <t>"1NP - okna do dvorany; 5x IPE 100"1,3*0,1*6</t>
  </si>
  <si>
    <t>"1NP - okna do dvorany; 2x IPE 100"0,7*0,1*2</t>
  </si>
  <si>
    <t>"2NP - okna do dvorany; 5x IPE 100"1,15*0,1*4</t>
  </si>
  <si>
    <t>"mč 0.11 (zázemí dvorany) - dveře D 15a; 2x IPE 160"0,7*0,1*2</t>
  </si>
  <si>
    <t>"mč 0.10 (sklad) - přívod vzduchu do dvorany; 2x IPE 180"0,7*0,1*2</t>
  </si>
  <si>
    <t>"mč 1.08 (kancelář) - průchod; 2x I 160"1,7*0,1</t>
  </si>
  <si>
    <t>"mč 1.08 (kancelář) - průchod; 2x I 160"0,9*0,1</t>
  </si>
  <si>
    <t>"mč 1.02 (chodba 1.NP) - IPE 180"0,25*0,25*8*(2,105/1000)*1,2</t>
  </si>
  <si>
    <t>"mč 2.02 (chodna 2.NP) - 2x I 180"0,25*0,3*4*(2,105/1000)*1,2</t>
  </si>
  <si>
    <t>1,56*(2,105/1000)*1,2</t>
  </si>
  <si>
    <t>430321414</t>
  </si>
  <si>
    <t>Schodišťové konstrukce a rampy z betonu železového (bez výztuže) stupně, schodnice, ramena, podesty s nosníky tř. C 25/30</t>
  </si>
  <si>
    <t>-1655635303</t>
  </si>
  <si>
    <t>https://podminky.urs.cz/item/CS_URS_2025_01/430321414</t>
  </si>
  <si>
    <t>SKLADBA VYROVNÁVACÍ RAMPY (SKL 01)</t>
  </si>
  <si>
    <t>"mč 0.01 (vstupní foyer)"0,88*3,3</t>
  </si>
  <si>
    <t>Schodiště mč 0.13 (ozn. P 02)</t>
  </si>
  <si>
    <t>"mč 0.13 (zázemí dvorany)"0,2*1,05</t>
  </si>
  <si>
    <t>434351141</t>
  </si>
  <si>
    <t>Bednění stupňů betonovaných na podstupňové desce nebo na terénu půdorysně přímočarých zřízení</t>
  </si>
  <si>
    <t>-1604985240</t>
  </si>
  <si>
    <t>https://podminky.urs.cz/item/CS_URS_2025_01/434351141</t>
  </si>
  <si>
    <t>"mč 0.13 (zázemí dvorany)"1,05*0,15*3</t>
  </si>
  <si>
    <t>434351142</t>
  </si>
  <si>
    <t>Bednění stupňů betonovaných na podstupňové desce nebo na terénu půdorysně přímočarých odstranění</t>
  </si>
  <si>
    <t>1887679719</t>
  </si>
  <si>
    <t>https://podminky.urs.cz/item/CS_URS_2025_01/434351142</t>
  </si>
  <si>
    <t>430361821</t>
  </si>
  <si>
    <t>Výztuž schodišťových konstrukcí a ramp stupňů, schodnic, ramen, podest s nosníky z betonářské oceli 10 505 (R) nebo BSt 500</t>
  </si>
  <si>
    <t>1042171330</t>
  </si>
  <si>
    <t>https://podminky.urs.cz/item/CS_URS_2025_01/430361821</t>
  </si>
  <si>
    <t>směrné vyztužení dle metodiky CS ÚRS 90 kg/m3, ztratné 5 %</t>
  </si>
  <si>
    <t>"mč 0.01 (vstupní foyer)"0,88*3,3*(90/1000)*1,05</t>
  </si>
  <si>
    <t>"mč 0.13 (zázemí dvorany)"0,2*1,05*(90/1000)*1,05</t>
  </si>
  <si>
    <t>611142001</t>
  </si>
  <si>
    <t>Pletivo vnitřních ploch v ploše nebo pruzích, na plném podkladu sklovláknité vtlačené do tmelu včetně tmelu stropů</t>
  </si>
  <si>
    <t>-1533313635</t>
  </si>
  <si>
    <t>https://podminky.urs.cz/item/CS_URS_2025_01/611142001</t>
  </si>
  <si>
    <t>SÁDROKARTONOVÝ PODHLED DESKOVÝ PROTIPOŽÁRNÍ REI 45 DP1 (PO 02)</t>
  </si>
  <si>
    <t>"mč 0.10 (sklad)"9,55*2,85</t>
  </si>
  <si>
    <t>"mč 1.02 (chodba 1.NP)"14,54+3,23</t>
  </si>
  <si>
    <t>"mč 1.02 (chodba 1.NP) - čelo"4,45*0,2</t>
  </si>
  <si>
    <t>"mč 2.02 (chodba 2.NP)"14,8</t>
  </si>
  <si>
    <t>"mč 2.02 (chodba 2.NP) - čelo"3,15*0,2</t>
  </si>
  <si>
    <t>611311131</t>
  </si>
  <si>
    <t>Vápenný štuk vnitřních ploch tloušťky do 3 mm vodorovných konstrukcí stropů rovných</t>
  </si>
  <si>
    <t>1392942779</t>
  </si>
  <si>
    <t>https://podminky.urs.cz/item/CS_URS_2025_01/611311131</t>
  </si>
  <si>
    <t>Plochy opravované (společenské místnosti, kanceláře, atd.)</t>
  </si>
  <si>
    <t>- stropy:</t>
  </si>
  <si>
    <t>"mč 0.01 (foyer) - strop opr. (01a)"4,8*3,3</t>
  </si>
  <si>
    <t>"mč 0.01 (foyer - 1.NP: postranní schodiště) - strop opr. (02)"3,16*1,45</t>
  </si>
  <si>
    <t>"mč 0.01 (foyer - 1.NP: postranní schodiště) - strop opr. (02)"5,07-3,23</t>
  </si>
  <si>
    <t>"mč 0.03 (prostor schodiště) - strop opr. (03)"6*1,5</t>
  </si>
  <si>
    <t>"mč 0.03 (prostor schodiště - 1.NP: postranní schodiště) - strop opr. (04)"3,03*1,65</t>
  </si>
  <si>
    <t>"mč 0.04 (sklad l) - strop opr. (05)"8,96</t>
  </si>
  <si>
    <t>"mč 0.05 (sklad ll) - strop opr. (06)"3,7*2,4</t>
  </si>
  <si>
    <t>"mč 0.06 (tech. místnost) - strop opr. (07)"4,4</t>
  </si>
  <si>
    <t>"mč 0.07 (strojovna výtahu) - strop opr. (08)"2,9*1,14</t>
  </si>
  <si>
    <t>"mč 0.08 (archiv l) - strop opr. (09)"2,9*4,45</t>
  </si>
  <si>
    <t>"mč 0.09 (archiv ll) - strop opr. (10)"5,45*5,4</t>
  </si>
  <si>
    <t>"mč 0.11 (zázemí dvorany) - strop opr. (11)"19,91</t>
  </si>
  <si>
    <t>"mč 0.12 (kancelář) - strop opr. (12)"5,05*3,1</t>
  </si>
  <si>
    <t>"mč 0.13 (zázemí dvorany) - strop opr. (13)"13,17</t>
  </si>
  <si>
    <t>"mč 1.01 (hlavní schodiště) - strop opr. (14)"6*4,2</t>
  </si>
  <si>
    <t>"mč 1.01 (hlavní schodiště) - strop opr. (15)"8,7*2,03</t>
  </si>
  <si>
    <t>"mč 1.02 (chodba 1NP) - strop opr. (16)"2*1,9</t>
  </si>
  <si>
    <t>"mč 1.02 (chodba 1NP) - strop opr. (17)"56,9-14,54</t>
  </si>
  <si>
    <t>"mč 1.02 (chodba 1NP) - strop opr. (18)"3,65*2,1</t>
  </si>
  <si>
    <t>"mč 1.02 (chodba 1NP) - strop opr. (19)"3,3*2,1</t>
  </si>
  <si>
    <t>"mč 1.02 (chodba 1NP) - strop opr. (20)"18,6</t>
  </si>
  <si>
    <t>"mč 1.02 (chodba 1NP) - strop opr. (21)"5,2*3,09</t>
  </si>
  <si>
    <t>"mč 1.02 (chodba 1NP) - strop opr. (22)"27,3</t>
  </si>
  <si>
    <t>"mč 1.02 (chodba 1NP) - strop opr. (23)"2*1,6</t>
  </si>
  <si>
    <t>"mč 1.03 (oddělení IT) - strop opr. (24)"30,75</t>
  </si>
  <si>
    <t>"mč 1.04 (oddělení IT - server) - strop opr. (25)"16,7</t>
  </si>
  <si>
    <t>"mč 1.05 (pokladna l) - strop opr. (26)"6,55*2,45</t>
  </si>
  <si>
    <t>"mč 1.05 (pokladna l) - strop opr. (27)"27,5</t>
  </si>
  <si>
    <t>"mč 1.07 (archiv l) - strop opr. (28)"9,32*5,5</t>
  </si>
  <si>
    <t>"mč 1.08 (kancelář) - strop opr. (29)"5,45*2,19</t>
  </si>
  <si>
    <t>"mč 1.08 (kancelář) - strop opr. (29)"5,68*3</t>
  </si>
  <si>
    <t>"mč 1.09 (kancelář) - strop opr. (30)"28,5</t>
  </si>
  <si>
    <t>"mč 1.11 (kuchyňka) - strop opr. (32)"14,75</t>
  </si>
  <si>
    <t>"mč 2.01 (hlavní schodiště) - strop opr. (33)"18</t>
  </si>
  <si>
    <t>"mč 2.02 (choddba 2NP) - strop opr. (34)"8,18</t>
  </si>
  <si>
    <t>"mč 2.02 (chodba 2NP) - strop opr. (35)"52,75-14,8</t>
  </si>
  <si>
    <t>"mč 2.02 (chodba 2NP) - strop opr. (36)"11,2*2,9</t>
  </si>
  <si>
    <t>"mč 2.02 (chodba 2NP) - strop opr. (37)"74,6</t>
  </si>
  <si>
    <t>"mč 2.05 (spisovna) - strop opr. (38)"5,9*5,65</t>
  </si>
  <si>
    <t>"mč 1.14 (hl. rozvaděč) - strop opr. (39)"2,59*1,58</t>
  </si>
  <si>
    <t>611311121</t>
  </si>
  <si>
    <t>Omítka vápenná vnitřních ploch nanášená ručně jednovrstvá hladká, tloušťky do 10 mm vodorovných konstrukcí stropů rovných</t>
  </si>
  <si>
    <t>26714380</t>
  </si>
  <si>
    <t>https://podminky.urs.cz/item/CS_URS_2025_01/611311121</t>
  </si>
  <si>
    <t>STĚNY V JEDNACÍ MÍSTNOSTI 1.08 (P 12)</t>
  </si>
  <si>
    <t>"mč 1.10 (jednací místnost) - strop opr. (31)"50,45</t>
  </si>
  <si>
    <t>612131100</t>
  </si>
  <si>
    <t>Podkladní a spojovací vrstva vnitřních omítaných ploch vápenný postřik nanášený ručně celoplošně stěn</t>
  </si>
  <si>
    <t>1454839874</t>
  </si>
  <si>
    <t>https://podminky.urs.cz/item/CS_URS_2025_01/612131100</t>
  </si>
  <si>
    <t>INTERIÉROVÁ OMÍTKA DRÁŽKOVANÁ S RELIÉFEM KANELUR VELKÝCH (P 01)</t>
  </si>
  <si>
    <t>"mč 0.02 (dvorana) - západní stěna"9,45*3,15</t>
  </si>
  <si>
    <t>"mč 0.02 (dvorana) - východ stěna"4,575*3,15-1,4*2,1</t>
  </si>
  <si>
    <t>"mč 0.02 (dvorana) - východ stěna"2,625*3,15-1,1*2,175</t>
  </si>
  <si>
    <t>"mč 0.02 (dvorana) - severní stěna"3,55*3,15-0,9*2,045</t>
  </si>
  <si>
    <t>"mč 0.02 (dvorana) - jižní stěna"14,3*3,15-0,95*2,045*2-1,7*2,2</t>
  </si>
  <si>
    <t>INTERIÉROVÁ OMÍTKA DRÁŽKOVANÁ S RELIÉFEM KANELUR MALÝCH (P 11)</t>
  </si>
  <si>
    <t>"mč 0.02 (dvorana) - západní stěna"9,45*3,5-1,1*1,9*4</t>
  </si>
  <si>
    <t>"mč 0.02 (dvorana) - východ stěna"4,575*3,5-1,1*1,9*2</t>
  </si>
  <si>
    <t>"mč 0.02 (dvorana) - východ stěna"2,625*3,5-1,1*1,9</t>
  </si>
  <si>
    <t>"mč 0.02 (dvorana) - severní stěna"3,09*3,5-0,9*1,9</t>
  </si>
  <si>
    <t>"mč 0.02 (dvorana) - jižní stěna"14,3*3,5-1,1*1,9*3</t>
  </si>
  <si>
    <t>INTERIÉROVÁ OMÍTKA HLADKÁ (P 21)</t>
  </si>
  <si>
    <t>"mč 0.02 (dvorana) - západní stěna"9,75*2,9-1,1*2,1*4</t>
  </si>
  <si>
    <t>"mč 0.02 (dvorana) - západní stěna (plocha za svody suterén - 1.NP)"6,9*0,15*2</t>
  </si>
  <si>
    <t>"mč 0.02 (dvorana) - západní stěna (plocha za SDK šachtou)"1,5*9,8-1,05*2,175</t>
  </si>
  <si>
    <t>"mč 0.02 (dvorana) - západní stěna (plocha průběžné nuty oddělující omítky P 01; P 11; P 21)"9,55*0,15</t>
  </si>
  <si>
    <t>"mč 0.02 (dvorana) - západní stěna (plocha průběžné nuty oddělující omítky P 01; P 11; P 21)"9,55*0,1</t>
  </si>
  <si>
    <t>"mč 0.02 (dvorana) - východ stěna"43,8-1,1*2,1*3-1,1*2,55-1,1*2,35</t>
  </si>
  <si>
    <t>"mč 0.02 (dvorana) - východní stěna (plocha za svody suterén - 1.NP)"6,9*0,15*2</t>
  </si>
  <si>
    <t>"mč 0.02 (dvorana) - východní stěna (plocha za SDK šachtou)"1,5*9,8-1,05*2,175</t>
  </si>
  <si>
    <t>"mč 0.02 (dvorana) - východní stěna (plocha průběžné nuty oddělující omítky P 01; P 11; P 21)"7,2*0,15</t>
  </si>
  <si>
    <t>"mč 0.02 (dvorana) - východní stěna (plocha průběžné nuty oddělující omítky P 01; P 11; P 21)"7,2*0,1</t>
  </si>
  <si>
    <t>"mč 0.02 (dvorana) - severní stěna"3,24*2,9*2-0,9*2,1*2</t>
  </si>
  <si>
    <t>"mč 0.02 (dvorana) - severní stěna (plocha za svody suterén - 1.NP)"6,9*0,15*2</t>
  </si>
  <si>
    <t>"mč 0.02 (dvorana) - severní stěna (plocha mezi nosníky)"0,395*0,415*2</t>
  </si>
  <si>
    <t>"mč 0.02 (dvorana) - severní stěna (plocha mezi nosníky)"1,79*0,415*7</t>
  </si>
  <si>
    <t>"mč 0.02 (dvorana) - severní stěna (plocha za SDK šachtou)"0,46*6,65*2</t>
  </si>
  <si>
    <t>"mč 0.02 (dvorana) - severní stěna (plocha průběžné nuty oddělující omítky P 01; P 11; P 21)"3,09*0,15*2</t>
  </si>
  <si>
    <t>"mč 0.02 (dvorana) - severní stěna (plocha průběžné nuty oddělující omítky P 01; P 11; P 21)"3,09*0,1*2</t>
  </si>
  <si>
    <t>"mč 0.02 (dvorana) - jižní stěna"14,6*2,9-1,1*2,1*3</t>
  </si>
  <si>
    <t>"mč 0.02 (dvorana) - jižní stěna (plocha za svody suterén - 1.NP)"6,9*0,15*2</t>
  </si>
  <si>
    <t>"mč 0.02 (dvorana) - jižní stěna (plocha mezi nosníky)"0,395*0,415*2</t>
  </si>
  <si>
    <t>"mč 0.02 (dvorana) - jižní stěna (plocha mezi nosníky)"1,79*0,415*7</t>
  </si>
  <si>
    <t>"mč 0.02 (dvorana) - severní stěna (plocha průběžné nuty oddělující omítky P 01; P 11; P 21)"14,3*0,15*2</t>
  </si>
  <si>
    <t>"mč 0.02 (dvorana) - severní stěna (plocha průběžné nuty oddělující omítky P 01; P 11; P 21)"14,3*0,1*2</t>
  </si>
  <si>
    <t>612135000</t>
  </si>
  <si>
    <t>Vyrovnání nerovností podkladu vnitřních omítaných ploch maltou, tl. do 10 mm vápennou stěn</t>
  </si>
  <si>
    <t>160706282</t>
  </si>
  <si>
    <t>https://podminky.urs.cz/item/CS_URS_2025_01/612135000</t>
  </si>
  <si>
    <t>612311121</t>
  </si>
  <si>
    <t>Omítka vápenná vnitřních ploch nanášená ručně jednovrstvá hladká, tloušťky do 10 mm svislých konstrukcí stěn</t>
  </si>
  <si>
    <t>-312151591</t>
  </si>
  <si>
    <t>https://podminky.urs.cz/item/CS_URS_2025_01/612311121</t>
  </si>
  <si>
    <t>"mč 1.10 (jednací místnost) - stěna opr. (55)"29,5*3,15-0,9*2,1*3-1,2*1,8*5-1,25*2,1-1,2*2,1</t>
  </si>
  <si>
    <t>"mč 1.10 (jednací místnost) - špalety opr. (51; 52; 53; 54; 55)"4,8*0,31*5</t>
  </si>
  <si>
    <t>612311191</t>
  </si>
  <si>
    <t>Omítka vápenná vnitřních ploch nanášená ručně Příplatek k cenám za každých dalších i započatých 5 mm tloušťky jádrové omítky přes 10 mm stěn</t>
  </si>
  <si>
    <t>-130554980</t>
  </si>
  <si>
    <t>https://podminky.urs.cz/item/CS_URS_2025_01/612311191</t>
  </si>
  <si>
    <t>R-pol 11</t>
  </si>
  <si>
    <t>Příplatek za provedení kanelur (půlkruh o poloměru 25 mm), drážky šířky 40 mm, rozestup mezi jednotlivými drážkami 10 mm, osová rozteč mezi drážkami 60 mm - vč. všech syst. detailů, pomocného bednění, spojovacího a pomocného materiálu</t>
  </si>
  <si>
    <t>1287165216</t>
  </si>
  <si>
    <t>Poznámka k položce:_x000D_
viz. detail profilace omítky</t>
  </si>
  <si>
    <t>R-pol 12</t>
  </si>
  <si>
    <t>Příplatek za provedení kanelur (půlkruh o poloměru 12,50 mm), drážky šířky 20 mm, rozestup mezi jednotlivými drážkami 5 mm, osová rozteč mezi drážkami 25 mm - vč. všech syst. detailů, pomocného bednění, spojovacího a pomocného materiálu</t>
  </si>
  <si>
    <t>-410913940</t>
  </si>
  <si>
    <t>R-pol 13</t>
  </si>
  <si>
    <t>Přípratek za provedení nuty v. 150 probíhající mezi omítkou P 01 a P 11 - vč. všech syst. detailů, pomocného bednění, spojovacího a pomocného materiálu</t>
  </si>
  <si>
    <t>880630570</t>
  </si>
  <si>
    <t>"mč 0.02 (dvorana) - západní stěna "9,55</t>
  </si>
  <si>
    <t>"mč 0.02 (dvorana) - východ stěna"7,2</t>
  </si>
  <si>
    <t>"mč 0.02 (dvorana) - severní stěna"3,09*2</t>
  </si>
  <si>
    <t>"mč 0.02 (dvorana) - jižní stěna"14,3</t>
  </si>
  <si>
    <t>R-pol 14</t>
  </si>
  <si>
    <t>Přípratek za provedení nuty v. 100 probíhající mezi omítkou P 11 a P 21 - vč. všech syst. detailů, pomocného bednění, spojovacího a pomocného materiálu</t>
  </si>
  <si>
    <t>-774969315</t>
  </si>
  <si>
    <t>612142001</t>
  </si>
  <si>
    <t>Pletivo vnitřních ploch v ploše nebo pruzích, na plném podkladu sklovláknité vtlačené do tmelu včetně tmelu stěn</t>
  </si>
  <si>
    <t>1843142603</t>
  </si>
  <si>
    <t>https://podminky.urs.cz/item/CS_URS_2025_01/612142001</t>
  </si>
  <si>
    <t>Plochy stěn nové (porobetonové zdivo)</t>
  </si>
  <si>
    <t>"mč 0.06 (technická místnost) - př (01)"1,35*3,75*2-0,9*2*2</t>
  </si>
  <si>
    <t>"mč 0.13 (zázemí dvorany) - př (03)"1,1*2,05-0,9*2</t>
  </si>
  <si>
    <t>612311131</t>
  </si>
  <si>
    <t>Vápenný štuk vnitřních ploch tloušťky do 3 mm svislých konstrukcí stěn</t>
  </si>
  <si>
    <t>688452639</t>
  </si>
  <si>
    <t>https://podminky.urs.cz/item/CS_URS_2025_01/612311131</t>
  </si>
  <si>
    <t>- stěny:</t>
  </si>
  <si>
    <t>"mč 0.01 (foyer) - stěna opr. (01)"22,78-3,15*2,1-1,45*2,4</t>
  </si>
  <si>
    <t>"mč 0.01 (foyer) - stěna opr. (02)"22,78-3,15*2,1</t>
  </si>
  <si>
    <t>"mč 0.01 (foyer) - stěna opr. (03)"3,3*2,95</t>
  </si>
  <si>
    <t>"mč 0.01 (foyer) - stěna opr. (04)"3,3*2,4-1,7*2,1</t>
  </si>
  <si>
    <t>"mč 0.01 (foyer - 1.NP: postranní schodiště) - stěna opr. (05)"24,3-0,9*0,5-0,55*0,5-0,55*0,5-1,1*2,1</t>
  </si>
  <si>
    <t>"mč 0.01 (foyer - 1.NP: postranní schodiště) - stěna opr. (06)"21,12</t>
  </si>
  <si>
    <t>"mč 0.01 (foyer - 1.NP: postranní schodiště) - stěna opr. (07)"1,45*4,12-1,45*2,4</t>
  </si>
  <si>
    <t>"mč 0.01 (foyer - 1.NP: postranní schodiště) - stěna opr. (08)"1,76*3,15-1*2,1</t>
  </si>
  <si>
    <t>"mč 0.03 (prostor schodiště) - stěna opr. (09)"6*3,75-1*2,7*3</t>
  </si>
  <si>
    <t>"mč 0.03 (prostor schodiště) - stěna opr. (10)"6*3,75-1,35*3,75-0,9*2,1-1,65*2,15</t>
  </si>
  <si>
    <t>"mč 0.03 (prostor schodiště) - stěna opr. (11)"1,5*3,75-1,05*2,175</t>
  </si>
  <si>
    <t>"mč 0.03 (prostor schodiště) - stěna opr. (12)"1,5*3,75-1,05*2,175</t>
  </si>
  <si>
    <t>"mč 0.03 (prostor schodiště - 1.NP: postranní schodiště) - stěna opr. (13)"10,4*2</t>
  </si>
  <si>
    <t>"mč 0.03 (prostor schodiště - 1.NP: postranní schodiště) - stěna opr. (14)"1,65*1,88</t>
  </si>
  <si>
    <t>"mč 0.03 (prostor schodiště - 1.NP: postranní schodiště) - stěna opr. (15)"1,65*1,25</t>
  </si>
  <si>
    <t>"mč 0.04 (sklad l) - stěna opr. (16)"12,45*2,55-0,9*2,045</t>
  </si>
  <si>
    <t>"mč 0.05 (sklad ll) - stěna opr. (17)"12,2*2,55-0,9*2,045</t>
  </si>
  <si>
    <t>"mč 0.06 (tech. místnost) - stěna opr. (18)"7,45*2,55</t>
  </si>
  <si>
    <t>"mč 0.07 (strojovna výtahu) - stěna opr. (19)"5,05*2,55</t>
  </si>
  <si>
    <t>"mč 0.08 (archiv l) - stěna opr. (20)"11,35*2,55-0,95*2,1-1,2*2,1</t>
  </si>
  <si>
    <t>"mč 0.09 (archiv ll) - stěna opr. (21)"21,7*2,55-1,2*2,1-1,05*2,1</t>
  </si>
  <si>
    <t>"mč 0.10 (sklad) - stěna opr. (22)"24,8*2,5-1,4*2,1-2,4*1,4</t>
  </si>
  <si>
    <t>"mč 0.11 (zázemí dvorany) - stěna opr. (23)"17,7*2,95-1,3*2,95-0,9*2,1*2-1,05*2,1</t>
  </si>
  <si>
    <t>"mč 0.11 (zázemí dvorany) - stěna opr. (24)"4*2</t>
  </si>
  <si>
    <t>"mč 0.11 (zázemí dvorany) - stěna opr. (25)"1,3*2,2-1,1*2,05</t>
  </si>
  <si>
    <t>"mč 0.12 (kancelář) - stěna opr. (26)"16,3*2,95-1,05*2,1-1,05*2-1,1*1,4</t>
  </si>
  <si>
    <t>"mč 0.13 (zázemí dvorany) - stěna opr. (27)"14,2*2,95-1,05*2,95-0,9*2,1</t>
  </si>
  <si>
    <t>"mč 0.13 (zázemí dvorany) - stěna opr. (28)"1,63*2</t>
  </si>
  <si>
    <t>"mč 0.13 (zázemí dvorany) - stěna opr. (29)"1,05*2,55-1*2,05</t>
  </si>
  <si>
    <t>"mč 1.01 (hlavní schodiště - na rameni) - stěny opr. (30)"12,04*2</t>
  </si>
  <si>
    <t>"mč 1.01 (hlavní schodiště - na rameni) - stěny opr. (31)"3,5*2</t>
  </si>
  <si>
    <t>"mč 1.01 (hlavní schodiště - na mezipodestě) - stěny opr. (32)"9*4,75-3,62*2</t>
  </si>
  <si>
    <t>"mč 1.01 (hlavní schodiště - sloupy na mezipodestě) - stěny opr. (33)"0,61*2</t>
  </si>
  <si>
    <t>"mč 1.01 (hlavní schodiště - sloupy na mezipodestě) - stěny opr. (33)"0,45*1,3*4</t>
  </si>
  <si>
    <t>"mč 1.01 (hlavní schodiště - sloupy na mezipodestě) - stěny opr. (33)"0,55*2</t>
  </si>
  <si>
    <t>"mč 1.01 (hlavní schodiště - sloupy 1NP) - stěny opr. (34)"2,19*2</t>
  </si>
  <si>
    <t>"mč 1.01 (hlavní schodiště - sloupy 1NP) - stěny opr. (34)"0,45*3,15*6</t>
  </si>
  <si>
    <t>"mč 1.01 (hlavní schodiště - sloupy 2NP) - stěny opr. (34)"0,45*2,75*8</t>
  </si>
  <si>
    <t>"mč 1.01 (hlavní schodiště - chodba) - stěny opr. (35)"9,1*3,15-3,3*2,5</t>
  </si>
  <si>
    <t>"mč 1.01 (hlavní schodiště - chodba) - stěny opr. (36)"1,55*3,15</t>
  </si>
  <si>
    <t>"mč 1.01 (hlavní schodiště - chodba) - stěny opr. (37)"3,05*3,15</t>
  </si>
  <si>
    <t>"mč 1.01 (hlavní schodiště - chodba) - stěny opr. (38)"6,11-0,9*2,1</t>
  </si>
  <si>
    <t>"mč 1.01 (hlavní schodiště - chodba) - stěny opr. (39)"6,11-0,9*2,1</t>
  </si>
  <si>
    <t>"mč 1.02 (chodba 1NP) - stěny opr. (40)"7,8*3,15-0,9*2,1-1,2*2,5-1,65*2,5</t>
  </si>
  <si>
    <t>"mč 1.02 (chodba 1NP) - stěny opr. (41)"50,62*3,15-1,65*2,5-1,2*2,5-1*2,5-1,1*2,5*4-1*2,1-0,9*2,1-0,8*2,1-1,35*2,5-1,1*1,9*4</t>
  </si>
  <si>
    <t>"mč 1.02 (chodba 1NP) - stěny opr. (42)"11,5*3,15-1,35*2,5*2-0,9*2,1</t>
  </si>
  <si>
    <t>"mč 1.02 (chodba 1NP) - stěny opr. (43)"10,8*3,15-1,35*2,5*2-1,3*2,5-0,9*2,1</t>
  </si>
  <si>
    <t>"mč 1.02 (chodba 1NP) - stěny opr. (44)"26*3,15-1,35*2,5-0,9*2,1*3-0,8*2,1*2-1,1*2,5-1,05*2,5</t>
  </si>
  <si>
    <t>"mč 1.02 (chodba 1NP) - stěny opr. (45)"16,4*3,15-1,05*2,5-2,4*2,5-0,9*2,1-1,1*1,9-1,1*2,35-0,6*0,6</t>
  </si>
  <si>
    <t>"mč 1.02 (chodba 1NP) - stěny opr. (46)"31,4*3,15-2,4*2,5-1,1*1,9*2-0,9*2,1-1,2*2,5*2-1,1*2,5-1,05*2,5-4,75</t>
  </si>
  <si>
    <t>"mč 1.02 (chodba 1NP) - stěny opr. (47)"7,2*3,15-4,75-0,9*2,1</t>
  </si>
  <si>
    <t>"mč 1.03 (oddělení IT) - stěny opr. (48)"22,27*3,15-1,2*1,8*2-0,95*2,1-0,9*2,1-1,15*2,1</t>
  </si>
  <si>
    <t>"mč 1.04 (oddělení IT - server) - stěny opr. (49)"17,17*3,15-1,2*1,8*3-0,95*2,1-1*2,1</t>
  </si>
  <si>
    <t>"mč 1.05 (pokladna l) - stěny opr. (50)"18*3,15-1,2*1,8-0,95*2,1-0,9*2,1-1*2,1</t>
  </si>
  <si>
    <t>"mč 1.06 (pokladna ll) - stěny opr. (51)"21,32*3,15-0,95*2,1-0,9*2,1-3,05*1,8</t>
  </si>
  <si>
    <t>"mč 1.07 (archiv l) - stěny opr. (52)"28,7*3,15-1,2*1,8*3-1,2*2,5</t>
  </si>
  <si>
    <t>"mč 1.08 (kancelář) - stěny opr. (53)"23*3,15-1*2,5-0,9*2,1*2-1,2*1,8*2-1*2,1</t>
  </si>
  <si>
    <t>"mč 1.09 (kancelář) - stěny opr. (54)"21,25*3,15-0,9*2,1-1,2*1,8*2-1*2,1-1,25*2,1-1,2*2,1</t>
  </si>
  <si>
    <t>"mč 1.11 (kuchyňka) - stěny opr. (56)"16,4*3,15-0,9*2,1*3-1,2*1,8</t>
  </si>
  <si>
    <t>"mč 1.02 (chodba 1NP - postranní schodiště) - stěny opr. (58)"7,44</t>
  </si>
  <si>
    <t>"mč 1.02 (chodba 1NP - postranní schodiště) - stěny opr. (59)"1,45*3,24</t>
  </si>
  <si>
    <t>"mč 1.02 (chodba 1NP - postranní schodiště) - stěny opr. (60)"11,65-1,1*2,1</t>
  </si>
  <si>
    <t>"mč 2.01 (hlavní schodiště) - stěny opr. (61)"6*0,4</t>
  </si>
  <si>
    <t>"mč 2.01 (hlavní schodiště) - stěny opr. (62)"16,7*3,15-0,9*2,1*3</t>
  </si>
  <si>
    <t>"mč 2.02 (chodba 2NP) - stěny opr. (63)"12,43*3,15-0,9*2,1-1,1*2,5-5,03</t>
  </si>
  <si>
    <t>"mč 2.02 (chodba 2NP) - stěny opr. (64)"44,42*3,15-5,03-1,15*2,5-0,9*2,1*2-1*2,1*2-2,1*2,5-0,95*1,7-1,1*2,1*4-1,45*1,7-0,8*2,1</t>
  </si>
  <si>
    <t>"mč 2.02 (chodba 2NP) - stěny opr. (65)"28,2*3,15-2,1*2,5-1*2,1*2-0,9*2,1-2,05*2,5-1,1*1,85*3</t>
  </si>
  <si>
    <t>"mč 2.02 (chodba 2NP) - stěny opr. (66)"64,5*3,15-2,05*2,5-0,9*2,1*7-1*2,1-1,05*2,5-1,1*2,5-1,1*2,1*3-1,1*2,55-0,95*1,7</t>
  </si>
  <si>
    <t>"mč 2.05 (spisovna) - stěny opr. (67)"23,1*3,15-1,1*2,5-1,2*1,8*2</t>
  </si>
  <si>
    <t>"mč 1.14 (hl. rozvaděč) - stěny opr. (68)"4,93*2</t>
  </si>
  <si>
    <t>"mč 1.14 (hl. rozvaděč) - stěny opr. (69)"1,58*2,83-0,9*2,1</t>
  </si>
  <si>
    <t>- špalety:</t>
  </si>
  <si>
    <t>"mč 0.01 (foyer) - špalety opr. (01)"5,9*0,9</t>
  </si>
  <si>
    <t>"mč 0.01 (foyer) - špalety opr. (02)"7,35*0,3</t>
  </si>
  <si>
    <t>"mč 0.01 (foyer) - špalety opr. (03)"7,35*0,3</t>
  </si>
  <si>
    <t>"mč 0.03 (prostor schodiště) - špalety opr. (04)"5,4*0,6</t>
  </si>
  <si>
    <t>"mč 0.03 (prostor schodiště) - špalety opr. (05)"5,4*0,6</t>
  </si>
  <si>
    <t>"mč 0.04 (sklad l) - špalety opr. (06)"4,99*0,45</t>
  </si>
  <si>
    <t>"mč 0.05 (sklad ll) - špalety opr. (07)"4,99*0,45</t>
  </si>
  <si>
    <t>"mč 0.08 (archiv l) - špalety opr. (08)"5,4*0,6</t>
  </si>
  <si>
    <t>"mč 0.09 (archiv ll) - špalety opr. (09)"5,25*0,5</t>
  </si>
  <si>
    <t>"mč 0.11 (zázemí dvorany) - špalety opr. (10)"5,25*0,2</t>
  </si>
  <si>
    <t>"mč 0.12 (kancelář) - špalety opr. (11)"3,9*0,45</t>
  </si>
  <si>
    <t>"mč 0.13 (zázemí dvorany) - špalety opr. (12)"5,1*0,2</t>
  </si>
  <si>
    <t>"mč 1.01 (hlavní schodiště) - špalety opr. (13)"7,28*0,3*2</t>
  </si>
  <si>
    <t>"mč 1.01 (hlavní schodiště) - špalety opr. (14)"7,82*0,3</t>
  </si>
  <si>
    <t>"mč 1.02 (chodba 1NP) - špalety opr. (15)"6,65*0,45</t>
  </si>
  <si>
    <t>"mč 1.02 (chodba 1NP) - špalety opr. (16)"6,2*0,65</t>
  </si>
  <si>
    <t>"mč 1.02 (chodba 1NP) - špalety opr. (17)"6,2*0,45</t>
  </si>
  <si>
    <t>"mč 1.02 (chodba 1NP) - špalety opr. (18)"6,1*0,5</t>
  </si>
  <si>
    <t>"mč 1.02 (chodba 1NP) - špalety opr. (19; 20; 22)"6,1*0,35*3</t>
  </si>
  <si>
    <t>"mč 1.02 (chodba 1NP) - špalety opr. (21)"6*0,35</t>
  </si>
  <si>
    <t>"mč 1.02 (chodba 1NP) - špalety opr. (23)"6,35*0,6</t>
  </si>
  <si>
    <t>"mč 1.02 (chodba 1NP) - špalety opr. (24; 25)"6,35*0,3*2</t>
  </si>
  <si>
    <t>"mč 1.02 (chodba 1NP) - špalety opr. (26)"6,3*0,35</t>
  </si>
  <si>
    <t>"mč 1.02 (chodba 1NP) - špalety opr. (27)"6,1*0,35</t>
  </si>
  <si>
    <t>"mč 1.02 (chodba 1NP) - špalety opr. (28)"6,05*0,75</t>
  </si>
  <si>
    <t>"mč 1.02 (chodba 1NP) - špalety opr. (29)"7,45*0,8</t>
  </si>
  <si>
    <t>"mč 1.02 (chodba 1NP) - špalety opr. (30)"6,2*0,5</t>
  </si>
  <si>
    <t>"mč 1.02 (chodba 1NP) - špalety opr. (31)"6,1*0,5</t>
  </si>
  <si>
    <t>"mč 1.02 (chodba 1NP) - špalety opr. (32)"7,21*0,5</t>
  </si>
  <si>
    <t>"mč 1.02 (chodba 1NP) - špalety opr. (33)"6,2*0,65</t>
  </si>
  <si>
    <t>"mč 1.02 (chodba 1NP) - špalety opr. (34)"6,05*0,65</t>
  </si>
  <si>
    <t>"mč 1.03 (oddělení IT) - špalety opr. (35; 36)"4,8*0,31*2</t>
  </si>
  <si>
    <t>"mč 1.04 (oddělení IT - server) - špalety opr. (37; 38; 39)"4,8*0,31*3</t>
  </si>
  <si>
    <t>"mč 1.05 (pokladna l) - špalety opr. (40)"4,8*0,31</t>
  </si>
  <si>
    <t>"mč 1.06 (pokladna ll) - špalety opr. (41)"6,65*0,3</t>
  </si>
  <si>
    <t>"mč 1.07 (archiv l) - špalety opr. (42; 43; 44)"4,8*0,31*3</t>
  </si>
  <si>
    <t>"mč 1.07 (archiv l) - špalety opr. (45)"6,2*0,35</t>
  </si>
  <si>
    <t>"mč 1.08 (kancelář) - špalety opr. (46)"6*0,2</t>
  </si>
  <si>
    <t>"mč 1.08 (kancelář) - špalety opr. (47; 48)"4,8*0,31*2</t>
  </si>
  <si>
    <t>"mč 1.09 (kancelář) - špalety opr. (49; 50)"4,8*0,31*2</t>
  </si>
  <si>
    <t>"mč 1.11 (kuchyňka) - špalety opr. (56)"4,8*0,31</t>
  </si>
  <si>
    <t>"mč 2.02 (chodba 2NP) - špalety opr. (57)"6,1*0,2</t>
  </si>
  <si>
    <t>"mč 2.02 (chodba 2NP) - špalety opr. (58)"6,48*0,66</t>
  </si>
  <si>
    <t>"mč 2.02 (chodba 2NP) - špalety opr. (59)"6,15*0,2</t>
  </si>
  <si>
    <t>"mč 2.02 (chodba 2NP) - špalety opr. (60)"7,1*0,18</t>
  </si>
  <si>
    <t>"mč 2.02 (chodba 2NP) - špalety opr. (61)"6,78*0,45</t>
  </si>
  <si>
    <t>"mč 2.02 (chodba 2NP) - špalety opr. (62)"6,05*0,45</t>
  </si>
  <si>
    <t>"mč 2.02 (chodba 2NP) - špalety opr. (63)"6,1*0,2</t>
  </si>
  <si>
    <t>"mč 2.05 (spisovna) - špalety opr. (64)"6,1*0,2</t>
  </si>
  <si>
    <t>"mč 2.05 (spisovna) - špalety opr. (65; 66)"4,8*0,31*2</t>
  </si>
  <si>
    <t>612321121</t>
  </si>
  <si>
    <t>Omítka vápenocementová vnitřních ploch nanášená ručně jednovrstvá, tloušťky do 10 mm hladká svislých konstrukcí stěn</t>
  </si>
  <si>
    <t>-424269876</t>
  </si>
  <si>
    <t>https://podminky.urs.cz/item/CS_URS_2025_01/612321121</t>
  </si>
  <si>
    <t>Keramický obklad (P 15)</t>
  </si>
  <si>
    <t>"mč 1.12 (wc ženy) - obklad (01)"10,8*2-0,8*2*4-0,9*1,55</t>
  </si>
  <si>
    <t>"mč 1.12 (wc ženy) - obklad (02)"4,26*2-0,8*2</t>
  </si>
  <si>
    <t>"mč 1.12 (wc ženy) - obklad (03)"4,24*2-0,8*2</t>
  </si>
  <si>
    <t>"mč 1.12 (wc ženy) - obklad (04)"4,3*2-0,8*2</t>
  </si>
  <si>
    <t>"mč 1.13 (wc muži) - obklad (05)"10,8*2-0,8*2*3-1*2-0,9*1,55</t>
  </si>
  <si>
    <t>"mč 1.13 (wc muži) - obklad (06)"4,26*2-0,8*2</t>
  </si>
  <si>
    <t>"mč 1.13 (wc muži) - obklad (07)"4,24*2-0,8*2</t>
  </si>
  <si>
    <t>"mč 1.13 (wc muži) - obklad (08)"4,3*2-0,8*2</t>
  </si>
  <si>
    <t>"mč 1.15 (wc invalidé) - obklad (09)"4,2*2</t>
  </si>
  <si>
    <t>"mč 1.16 (úklidová místnost) - obklad (10)"6,8*2-0,8*2</t>
  </si>
  <si>
    <t>"mč 1.17 (zázemí personálu) - obklad (11)"2,6*2</t>
  </si>
  <si>
    <t>"mč 1.17 (zázemí personálu) - obklad (12)"2,95*2</t>
  </si>
  <si>
    <t>"mč 2.03 (wc ženy) - obklad (13)"10,6*2-0,8*2*4-0,9*1,55</t>
  </si>
  <si>
    <t>"mč 2.03 (wc ženy) - obklad (14)"4,26*2-0,8*2</t>
  </si>
  <si>
    <t>"mč 2.03 (wc ženy) - obklad (15)"4,24*2-0,8*2</t>
  </si>
  <si>
    <t>"mč 2.03 (wc ženy) - obklad (16)"4,3*2-0,8*2</t>
  </si>
  <si>
    <t>"mč 2.04 (wc muži) - obklad (17)"10,8*2-1*2-0,8*2*3-0,9*1,55</t>
  </si>
  <si>
    <t>"mč 2.04 (wc muži) - obklad (18)"4,26*2-0,8*2</t>
  </si>
  <si>
    <t>"mč 2.04 (wc muži) - obklad (19)"4,24*2-0,8*2</t>
  </si>
  <si>
    <t>"mč 2.04 (wc muži) - obklad (20)"4,3*2-0,8*2</t>
  </si>
  <si>
    <t>612321131</t>
  </si>
  <si>
    <t>Vápenocementový štuk vnitřních ploch tloušťky do 3 mm svislých konstrukcí stěn</t>
  </si>
  <si>
    <t>280664304</t>
  </si>
  <si>
    <t>https://podminky.urs.cz/item/CS_URS_2025_01/612321131</t>
  </si>
  <si>
    <t>Plochy stěn opravované (wc; zázemí personálu; úklidová místnost)</t>
  </si>
  <si>
    <t>"mč 1.12 (wc ženy) - omítka (01)"10,8*0,75-0,9*0,55</t>
  </si>
  <si>
    <t>"mč 1.12 (wc ženy) - omítka (02)"4,26*0,75</t>
  </si>
  <si>
    <t>"mč 1.12 (wc ženy) - omítka (03)"4,24*0,75</t>
  </si>
  <si>
    <t>"mč 1.12 (wc ženy) - omítka (04)"4,3*0,75</t>
  </si>
  <si>
    <t>"mč 1.13 (wc muži) - omítka (05)"10,8*0,75-0,9*0,55</t>
  </si>
  <si>
    <t>"mč 1.13 (wc muži) - omítka (06)"4,26*0,75</t>
  </si>
  <si>
    <t>"mč 1.13 (wc muži) - omítka (07)"4,24*0,75</t>
  </si>
  <si>
    <t>"mč 1.13 (wc muži) - omítka (08)"4,3*0,75</t>
  </si>
  <si>
    <t>"mč 1.15 (wc invalidé) - omítka (09)"4,2*0,75</t>
  </si>
  <si>
    <t>"mč 1.15 (wc invalidé) - omítka (10)"5,2*2,75-0,9*2-1,1*2,1</t>
  </si>
  <si>
    <t>"mč 1.16 (úklidová místnost) - omítka (11)"6,8*0,75</t>
  </si>
  <si>
    <t>"mč 1.17 (zázemí personálu) - omítka (12)"2,6*0,75</t>
  </si>
  <si>
    <t>"mč 1.17 (zázemí personálu) - omítka (13)"2,95*0,75</t>
  </si>
  <si>
    <t>"mč 1.17 (zázemí personálu) - omítka (14)"4,7*2,75-0,8*2</t>
  </si>
  <si>
    <t>"mč 1.17 (zázemí personálu) - omítka (15)"2,65*2,75-0,8*2*2</t>
  </si>
  <si>
    <t>"mč 2.03 (wc ženy) - omítka (16)"10,6*0,75-0,9*0,55</t>
  </si>
  <si>
    <t>"mč 2.03 (wc ženy) - omítka (17)"4,26*0,75</t>
  </si>
  <si>
    <t>"mč 2.03 (wc ženy) - omítka (18)"4,24*0,75</t>
  </si>
  <si>
    <t>"mč 2.03 (wc ženy) - omítka (19)"4,3*0,75</t>
  </si>
  <si>
    <t>"mč 2.04 (wc muži) - omítka (20)"10,8*0,75-0,9*0,55</t>
  </si>
  <si>
    <t>"mč 2.04 (wc muži) - omítka (21)"4,26*0,75</t>
  </si>
  <si>
    <t>"mč 2.04 (wc muži) - omítka (22)"4,24*0,75</t>
  </si>
  <si>
    <t>"mč 2.04 (wc muži) - omítka (23)"4,3*0,75</t>
  </si>
  <si>
    <t>"odečet nových omítek (provedení v místech původního bouraného obkladu)"-25,1</t>
  </si>
  <si>
    <t>612321141</t>
  </si>
  <si>
    <t>Omítka vápenocementová vnitřních ploch nanášená ručně dvouvrstvá, tloušťky jádrové omítky do 10 mm a tloušťky štuku do 3 mm štuková svislých konstrukcí stěn</t>
  </si>
  <si>
    <t>1938058091</t>
  </si>
  <si>
    <t>https://podminky.urs.cz/item/CS_URS_2025_01/612321141</t>
  </si>
  <si>
    <t>Plochy stěn nové (wc; zázemí personálu)</t>
  </si>
  <si>
    <t>"mč 1.15 (wc invalidé) - omítka (10)"5,2*2-0,9*2-1,1*1,55</t>
  </si>
  <si>
    <t>"mč 1.17 (zázemí personálu) - omítka (14)"4,7*2-0,8*2</t>
  </si>
  <si>
    <t>"mč 1.17 (zázemí personálu) - omítka (15)"2,65*2-0,8*2*2</t>
  </si>
  <si>
    <t>Plochy stěn nové (zazdívky a přizdívky otvorů)</t>
  </si>
  <si>
    <t>"mč 0.12 (kancelář) - zazd. (01)"1,05*2*2</t>
  </si>
  <si>
    <t>"mč 1.02 (chodba 1.NP) - zazd. (02b)"0,9*0,5</t>
  </si>
  <si>
    <t>"mč 1.02 (chodba 1.NP) - zazd. (03b)"0,55*0,5</t>
  </si>
  <si>
    <t>"mč 1.02 (chodba 1.NP) - zazd. (04b)"0,55*0,5</t>
  </si>
  <si>
    <t>"mč 1.02 (chodba 1.NP) - zazd. (05b)"0,9*0,5</t>
  </si>
  <si>
    <t>"mč 1.02 (chodba 1.NP) - zazd. (06b)"0,9*0,5</t>
  </si>
  <si>
    <t>"mč 1.02 (chodba 1.NP) - zazd. (07b)"0,9*0,5</t>
  </si>
  <si>
    <t>"mč 1.02 (chodba 1.NP) - zazd. (08b)"0,6*0,6</t>
  </si>
  <si>
    <t>"mč 1.03 (oddělení IT) - zazd. (11)"1,15*2,1*2</t>
  </si>
  <si>
    <t>"mč 1.08 (kancelář) - zazd. (13)"1*2,1*2</t>
  </si>
  <si>
    <t>"mč 1.10 (jednací místnost) - zazd. (15)"1,2*2,1*2</t>
  </si>
  <si>
    <t>"mč 2.02 (chodba 2.NP) - zazd. (18b)"1,35*1,7</t>
  </si>
  <si>
    <t>"mč 2.02 (chodba 2.NP) - zazd. (19b)"1,45*1,7</t>
  </si>
  <si>
    <t>"mč 0.10 (sklad) "2,4*1,4-1,6*0,9</t>
  </si>
  <si>
    <t>612325131</t>
  </si>
  <si>
    <t>Omítka sanační vnitřních ploch jádrová tloušťky do 15 mm nanášená ručně svislých konstrukcí stěn</t>
  </si>
  <si>
    <t>742592136</t>
  </si>
  <si>
    <t>https://podminky.urs.cz/item/CS_URS_2025_01/612325131</t>
  </si>
  <si>
    <t>"výtahová šachta "2,31*1,3</t>
  </si>
  <si>
    <t>612328131</t>
  </si>
  <si>
    <t>Sanační štuk vnitřních ploch tloušťky do 3 mm svislých konstrukcí stěn</t>
  </si>
  <si>
    <t>-1088250688</t>
  </si>
  <si>
    <t>https://podminky.urs.cz/item/CS_URS_2025_01/612328131</t>
  </si>
  <si>
    <t>612325302</t>
  </si>
  <si>
    <t>Vápenocementová omítka ostění nebo nadpraží štuková dvouvrstvá</t>
  </si>
  <si>
    <t>-560675786</t>
  </si>
  <si>
    <t>https://podminky.urs.cz/item/CS_URS_2025_01/612325302</t>
  </si>
  <si>
    <t>Plochy ostění a nadpraží nové</t>
  </si>
  <si>
    <t>"mč 0.02 (dvorana) - otvor (32)"5,6*0,3</t>
  </si>
  <si>
    <t>"mč 0.02 (dvorana) - otvor (33)"6,5*0,6</t>
  </si>
  <si>
    <t>"mč 0.02 (dvorana) - otvor (34)"6,5*0,6</t>
  </si>
  <si>
    <t>"mč 0.02 (dvorana) - otvor (35)"6,5*0,6</t>
  </si>
  <si>
    <t>"mč 0.08 (archiv) - otvor (01)"5,45*0,9</t>
  </si>
  <si>
    <t>"mč 0.11 (zázemí dvorany) - otvor (02)"5,4*0,3</t>
  </si>
  <si>
    <t>"mč 0.13 (zázemí dvorany) - otvor (03)"5,14*0,9</t>
  </si>
  <si>
    <t>"mč 1.01 (hlavní schodiště) - otvor (18)"7,16*0,2</t>
  </si>
  <si>
    <t>"mč 1.01 (hlavní schodiště) - otvor (19)"7,7*0,2</t>
  </si>
  <si>
    <t>"mč 1.01 (hlavní schodiště) - otvor (20)"7,16*0,2</t>
  </si>
  <si>
    <t>"mč 1.02 (chodba 1.NP) - otvor (04)"5,3*0,9</t>
  </si>
  <si>
    <t>"mč 1.02 (chodba 1.NP) - otvor (05)"5,3*0,9</t>
  </si>
  <si>
    <t>"mč 1.05 (pokladba l) - otvor (17)"4,99*0,6</t>
  </si>
  <si>
    <t>"mč 1.15 (wc invalidé) - otvor (06)"5,3*0,9</t>
  </si>
  <si>
    <t>"mč 1.02 (chodba 1.NP) - otvor (07)"4,9*0,9</t>
  </si>
  <si>
    <t>"mč 1.02 (chodba 1.NP) - otvor (08)"5,8*0,9</t>
  </si>
  <si>
    <t>"mč 1.02 (chodba 1.NP) - otvor (09)"4,9*0,6</t>
  </si>
  <si>
    <t>"mč 1.02 (chodba 1.NP) - otvor (10)"4,9*0,9</t>
  </si>
  <si>
    <t>"mč 1.02 (chodba 1.NP) - otvor (11)"4,9*0,9</t>
  </si>
  <si>
    <t>"mč 1.02 (chodba 1.NP) - otvor (12)"4,9*0,9</t>
  </si>
  <si>
    <t>"mč 1.02 (chodba 1.NP) - otvor (13)"4,9*0,9</t>
  </si>
  <si>
    <t>"mč 1.02 (chodba 1.NP) - otvor (14)"4,9*0,9</t>
  </si>
  <si>
    <t>"mč 1.12 (wc ženy) - otvor (15)"4,7*0,3</t>
  </si>
  <si>
    <t>"mč 1.13 (wc muži) - otvor (16)"4,7*0,3</t>
  </si>
  <si>
    <t>"mč 2.02 (chodba 2.NP) - otvor (21)"4,8*0,75</t>
  </si>
  <si>
    <t>"mč 2.02 (chodba 2.NP) - otvor (22)"4,8*0,75</t>
  </si>
  <si>
    <t>"mč 2.02 (chodba 2.NP) - otvor (23)"4,8*0,75</t>
  </si>
  <si>
    <t>"mč 2.02 (chodba 2.NP) - otvor (24)"5,3*0,75</t>
  </si>
  <si>
    <t>"mč 2.02 (chodba 2.NP) - otvor (25)"5,3*0,75</t>
  </si>
  <si>
    <t>"mč 2.02 (chodba 2.NP) - otvor (26)"5,3*0,75</t>
  </si>
  <si>
    <t>"mč 2.02 (chodba 2.NP) - otvor (27)"5,3*0,75</t>
  </si>
  <si>
    <t>"mč 2.02 (chodba 2.NP) - otvor (28)"5,3*0,75</t>
  </si>
  <si>
    <t>"mč 2.02 (chodba 2.NP) - otvor (29)"5,3*0,75</t>
  </si>
  <si>
    <t>"mč 2.03 (wc ženy) - otvor (30)"5,1*0,3</t>
  </si>
  <si>
    <t>"mč 2.04 (wc muži) - otvor (31)"5,1*0,3</t>
  </si>
  <si>
    <t>"mč 2.02 (chodba 2.NP) - otvor (30)"5,3*0,75</t>
  </si>
  <si>
    <t>"mč 2.02 (chodba 2.NP) - otvor (31)"6,2*0,9</t>
  </si>
  <si>
    <t>"mč 0.10 (sklad) - otvor (36)"3,4*0,75</t>
  </si>
  <si>
    <t>91</t>
  </si>
  <si>
    <t>611325421</t>
  </si>
  <si>
    <t>Oprava vápenocementové omítky vnitřních ploch štukové dvouvrstvé, tl. jádrové omítky do 20 mm a tl. štuku do 3 mm stropů, v rozsahu opravované plochy do 10%</t>
  </si>
  <si>
    <t>-1824746058</t>
  </si>
  <si>
    <t>https://podminky.urs.cz/item/CS_URS_2025_01/611325421</t>
  </si>
  <si>
    <t>92</t>
  </si>
  <si>
    <t>612325421</t>
  </si>
  <si>
    <t>Oprava vápenocementové omítky vnitřních ploch štukové dvouvrstvé, tl. jádrové omítky do 20 mm a tl. štuku do 3 mm stěn, v rozsahu opravované plochy do 10%</t>
  </si>
  <si>
    <t>-1455214589</t>
  </si>
  <si>
    <t>https://podminky.urs.cz/item/CS_URS_2025_01/612325421</t>
  </si>
  <si>
    <t>93</t>
  </si>
  <si>
    <t>R-pol 15</t>
  </si>
  <si>
    <t>Příplatek za opravu profilace hlavice sloupu</t>
  </si>
  <si>
    <t>-1626408615</t>
  </si>
  <si>
    <t>"mč 1.01 (hlavní schodiště) - hlavní sloup 1NP "1,8*2</t>
  </si>
  <si>
    <t>"mč 1.01 (hlavní schodiště) - hlavní sloup 2NP "1,8*2</t>
  </si>
  <si>
    <t>"mč 1.01 (hlavní schodiště) - sloupy na mezipodestě "1,8*2</t>
  </si>
  <si>
    <t>94</t>
  </si>
  <si>
    <t>R-pol 16</t>
  </si>
  <si>
    <t>Příplatek za opravu profilace průběžné římsy a zrcátka stropu</t>
  </si>
  <si>
    <t>-2043188291</t>
  </si>
  <si>
    <t>"mč 1.01 (hlavní schodiště) - strop"20,4</t>
  </si>
  <si>
    <t>"mč 2.01 (hlavní schodiště) - strop"16</t>
  </si>
  <si>
    <t>95</t>
  </si>
  <si>
    <t>R-pol 17</t>
  </si>
  <si>
    <t>Příplatek za opravu profilace fabionové římsy</t>
  </si>
  <si>
    <t>138348344</t>
  </si>
  <si>
    <t>"mč 2.02 (chodba 2NP) - strop"94,62</t>
  </si>
  <si>
    <t>96</t>
  </si>
  <si>
    <t>R-pol 18</t>
  </si>
  <si>
    <t>Příplatek za opravu profilace zrcátek</t>
  </si>
  <si>
    <t>2051690052</t>
  </si>
  <si>
    <t>"mč 2.02 (chodba 2NP) - strop"40,35</t>
  </si>
  <si>
    <t>97</t>
  </si>
  <si>
    <t>R-pol 19</t>
  </si>
  <si>
    <t>Příplatek za opravu profilace nad dveřbní římsy</t>
  </si>
  <si>
    <t>-605046057</t>
  </si>
  <si>
    <t>"mč 1.01 (hlavní schodiště - chodba)"3,3</t>
  </si>
  <si>
    <t>98</t>
  </si>
  <si>
    <t>R-pol 20</t>
  </si>
  <si>
    <t>Příplatek za opravu profilace hlavice pilastrů</t>
  </si>
  <si>
    <t>1031410421</t>
  </si>
  <si>
    <t>"mč 1.01 (hlavní schodiště - chodba)"0,6*2</t>
  </si>
  <si>
    <t>"mč 1.01 (hlavní schodiště - chodba)"0,3*2</t>
  </si>
  <si>
    <t>99</t>
  </si>
  <si>
    <t>619991011</t>
  </si>
  <si>
    <t>Zakrytí vnitřních ploch před znečištěním PE fólií včetně pozdějšího odkrytí samostatných konstrukcí a prvků</t>
  </si>
  <si>
    <t>-1387833562</t>
  </si>
  <si>
    <t>https://podminky.urs.cz/item/CS_URS_2025_01/619991011</t>
  </si>
  <si>
    <t>"mč 0.01 (foyer) - mosazný strop zakrytí"3,6*3,3</t>
  </si>
  <si>
    <t>100</t>
  </si>
  <si>
    <t>619996117</t>
  </si>
  <si>
    <t>Ochrana stavebních konstrukcí a samostatných prvků včetně pozdějšího odstranění obedněním z OSB desek podlahy</t>
  </si>
  <si>
    <t>-388849974</t>
  </si>
  <si>
    <t>https://podminky.urs.cz/item/CS_URS_2025_01/619996117</t>
  </si>
  <si>
    <t>"mč 0.01 (vstupní foyer) - ochranna kamenné dlažby"20,9</t>
  </si>
  <si>
    <t>"1.NP - vstupní zádveří"21,1</t>
  </si>
  <si>
    <t>"mč 1.01 (hlavní schodiště) - ochranna kamenné dlažby"17</t>
  </si>
  <si>
    <t>"mč 1.01 (hlavní schodiště) - ochranna kamenných stupňů (hlavní schodiště)"5,2*2,55</t>
  </si>
  <si>
    <t>"mč 1.01 (hlavní schodiště) - ochranna kamenných stupňů (postranní schodiště)"4,3*1,5*2</t>
  </si>
  <si>
    <t>"mč 1.01 (hlavní schodiště) - ochranna kamenné dlažby (mezipodesta)"9,32</t>
  </si>
  <si>
    <t>"mč 2.01 (hlavní schodiště) - ochranna kamenné dlažby"18</t>
  </si>
  <si>
    <t>101</t>
  </si>
  <si>
    <t>619996127</t>
  </si>
  <si>
    <t>Ochrana stavebních konstrukcí a samostatných prvků včetně pozdějšího odstranění obedněním z OSB desek svislých ploch</t>
  </si>
  <si>
    <t>1072264827</t>
  </si>
  <si>
    <t>https://podminky.urs.cz/item/CS_URS_2025_01/619996127</t>
  </si>
  <si>
    <t>"mč 0.01 (vstupní foyer) - zabednění otvorů do postranních místnosti"3,15*2,1*2</t>
  </si>
  <si>
    <t>102</t>
  </si>
  <si>
    <t>622143003</t>
  </si>
  <si>
    <t>Montáž omítkových profilů plastových, pozinkovaných nebo dřevěných upevněných vtlačením do podkladní vrstvy nebo přibitím rohových s tkaninou</t>
  </si>
  <si>
    <t>877480607</t>
  </si>
  <si>
    <t>https://podminky.urs.cz/item/CS_URS_2025_01/622143003</t>
  </si>
  <si>
    <t>"mč 0.02 (dvorana) - otvor (32)"5,6*2</t>
  </si>
  <si>
    <t>"mč 0.02 (dvorana) - otvor (33)"6,5</t>
  </si>
  <si>
    <t>"mč 0.02 (dvorana) - otvor (34)"6,5</t>
  </si>
  <si>
    <t>"mč 0.02 (dvorana) - otvor (35)"6,5</t>
  </si>
  <si>
    <t>"mč 0.08 (archiv) - otvor (01)"5,45*2</t>
  </si>
  <si>
    <t>"mč 0.11 (zázemí dvorany) - otvor (02)"5,4</t>
  </si>
  <si>
    <t>"mč 0.13 (zázemí dvorany) - otvor (03)"5,04</t>
  </si>
  <si>
    <t>"mč 1.02 (chodba 1.NP) - otvor (04)"5,3</t>
  </si>
  <si>
    <t>"mč 1.02 (chodba 1.NP) - otvor (05)"5,3</t>
  </si>
  <si>
    <t>"mč 1.05 (pokladba l) - otvor (17)"4,99*2</t>
  </si>
  <si>
    <t>"mč 1.15 (wc invalidé) - otvor (06)"5,3</t>
  </si>
  <si>
    <t>"mč 1.02 (chodba 1.NP) - otvor (07)"4,9</t>
  </si>
  <si>
    <t>"mč 1.02 (chodba 1.NP) - otvor (08)"5,8*2</t>
  </si>
  <si>
    <t>"mč 1.02 (chodba 1.NP) - otvor (09)"4,9</t>
  </si>
  <si>
    <t>"mč 1.02 (chodba 1.NP) - otvor (10)"4,9</t>
  </si>
  <si>
    <t>"mč 1.02 (chodba 1.NP) - otvor (11)"4,9</t>
  </si>
  <si>
    <t>"mč 1.02 (chodba 1.NP) - otvor (12)"4,9</t>
  </si>
  <si>
    <t>"mč 1.02 (chodba 1.NP) - otvor (13)"4,9</t>
  </si>
  <si>
    <t>"mč 1.02 (chodba 1.NP) - otvor (14)"4,9</t>
  </si>
  <si>
    <t>"mč 1.12 (wc ženy) - otvor (15)"4,7</t>
  </si>
  <si>
    <t>"mč 1.13 (wc muži) - otvor (16)"4,7</t>
  </si>
  <si>
    <t>"mč 2.02 (chodba 2.NP) - otvor (21)"4,8</t>
  </si>
  <si>
    <t>"mč 2.02 (chodba 2.NP) - otvor (22)"4,8</t>
  </si>
  <si>
    <t>"mč 2.02 (chodba 2.NP) - otvor (23)"4,8</t>
  </si>
  <si>
    <t>"mč 2.02 (chodba 2.NP) - otvor (24)"5,3</t>
  </si>
  <si>
    <t>"mč 2.02 (chodba 2.NP) - otvor (25)"5,3</t>
  </si>
  <si>
    <t>"mč 2.02 (chodba 2.NP) - otvor (26)"5,3</t>
  </si>
  <si>
    <t>"mč 2.02 (chodba 2.NP) - otvor (27)"5,3</t>
  </si>
  <si>
    <t>"mč 2.02 (chodba 2.NP) - otvor (28)"5,3</t>
  </si>
  <si>
    <t>"mč 2.02 (chodba 2.NP) - otvor (29)"5,3</t>
  </si>
  <si>
    <t>"mč 2.02 (chodba 2.NP) - otvor (30)"6,2*2</t>
  </si>
  <si>
    <t>"mč 2.02 (chodba 2.NP) - otvor (31)"5,3</t>
  </si>
  <si>
    <t>"mč 2.03 (wc ženy) - otvor (30)"5,1</t>
  </si>
  <si>
    <t>"mč 2.04 (wc muži) - otvor (31)"5,1</t>
  </si>
  <si>
    <t>"mč 0.10 (sklad) - otvor (36)"3,4</t>
  </si>
  <si>
    <t>103</t>
  </si>
  <si>
    <t>55343025</t>
  </si>
  <si>
    <t>profil rohový Pz+PVC pro vnější omítky tl 7mm</t>
  </si>
  <si>
    <t>-1881390626</t>
  </si>
  <si>
    <t>210,72*1,05 'Přepočtené koeficientem množství</t>
  </si>
  <si>
    <t>104</t>
  </si>
  <si>
    <t>635111141</t>
  </si>
  <si>
    <t>Násyp ze štěrkopísku, písku nebo kameniva pod podlahy s udusáním a urovnáním povrchu z kameniva hrubého 8-16</t>
  </si>
  <si>
    <t>-1362072073</t>
  </si>
  <si>
    <t>https://podminky.urs.cz/item/CS_URS_2025_01/635111141</t>
  </si>
  <si>
    <t>"mč 0.13 (zázemí dvorany)"2,65*0,25*1,2</t>
  </si>
  <si>
    <t>105</t>
  </si>
  <si>
    <t>632481213</t>
  </si>
  <si>
    <t>Separační vrstva k oddělení podlahových vrstev z polyetylénové fólie</t>
  </si>
  <si>
    <t>-1986650099</t>
  </si>
  <si>
    <t>https://podminky.urs.cz/item/CS_URS_2025_01/632481213</t>
  </si>
  <si>
    <t>ztratné na překrytí  uvažováno 20%</t>
  </si>
  <si>
    <t>"mč 0.02 (dvorana) "127,32*1,2</t>
  </si>
  <si>
    <t>"mč 0.10 (sklad)"27,65*1,2</t>
  </si>
  <si>
    <t>PODLAHA NA STÁVAJÍCÍ KONSTRUKCI (SKL 03; P 02)</t>
  </si>
  <si>
    <t>"mč 0.03 (prostor schodiště)"10,44*1,2</t>
  </si>
  <si>
    <t>"mč 0.04 (sklad l)"9,4*1,2</t>
  </si>
  <si>
    <t>"mč 0.05 (sklad ll)"9,3*1,2</t>
  </si>
  <si>
    <t>"mč 0.06 (tech. místnost)"4,4*1,2</t>
  </si>
  <si>
    <t>"mč 0.13 (zázemí dvorany)"12,8*1,2</t>
  </si>
  <si>
    <t>"mč 0.07 (strojovna výtahu) + 0.08 (archiv) - ztratné na překrytí  uvažováno 20%"17,4*1,2</t>
  </si>
  <si>
    <t>"mč 0.09 (archiv ll) - ztratné na překrytí  uvažováno 20%"30*1,2</t>
  </si>
  <si>
    <t>"mč 1.02 (chodba 1.NP)"3,3*1,25</t>
  </si>
  <si>
    <t>SKLADBA PODLAHY NA PŮDĚ 3NP PO ZBOURANÉM KOMÍNU (SKL 38)</t>
  </si>
  <si>
    <t>"doplnění podlahy po bourání komínu - krov"5,55*2,74</t>
  </si>
  <si>
    <t>106</t>
  </si>
  <si>
    <t>634111115</t>
  </si>
  <si>
    <t>Obvodová dilatace mezi stěnou a mazaninou nebo potěrem pružnou těsnicí páskou na bázi syntetického kaučuku výšky 120 mm</t>
  </si>
  <si>
    <t>-1201558008</t>
  </si>
  <si>
    <t>https://podminky.urs.cz/item/CS_URS_2025_01/634111115</t>
  </si>
  <si>
    <t>"mč 0.01 (vstupní foyer)"4,4*2+3,3*2</t>
  </si>
  <si>
    <t>"mč 0.02 (dvorana)"56,92</t>
  </si>
  <si>
    <t>"mč 0.10 (sklad)"24</t>
  </si>
  <si>
    <t>"mč 0.03 (prostor schodiště)"15,7</t>
  </si>
  <si>
    <t>"mč 0.04 (sklad l)"12,45</t>
  </si>
  <si>
    <t>"mč 0.05 (sklad ll)"12,2</t>
  </si>
  <si>
    <t>"mč 0.06 (tech. místnost)"7,9</t>
  </si>
  <si>
    <t>"mč 0.13 (zázemí dvorany)"14,8</t>
  </si>
  <si>
    <t>"mč 0.07 (strojovna výtahu) + 0.08 (archiv)"22,9</t>
  </si>
  <si>
    <t>"mč 0.09 (archiv ll)"18,4</t>
  </si>
  <si>
    <t>"mč 0.13 (zázemí dvorany) - v místě provedeného nového otvoru"3,6</t>
  </si>
  <si>
    <t>PODLAHA V CHODBĚ 1NP (SKL 11; P 13)</t>
  </si>
  <si>
    <t>"mč 1.02 (chodba 1.NP)"147,93</t>
  </si>
  <si>
    <t>"mč 1.12 (wc ženy)"19,5</t>
  </si>
  <si>
    <t>"mč 1.13 (wc muži)"20,3</t>
  </si>
  <si>
    <t>"mč 1.15 (wc invalidé)"8,7</t>
  </si>
  <si>
    <t>"mč 1.16 (úklidová místnost)"6,2</t>
  </si>
  <si>
    <t>"mč 1.17 (zázemí personálu)"10,9</t>
  </si>
  <si>
    <t>PODLAHA V JEDNACÍ MÍSTNOSTI (SKL 12; P 14)</t>
  </si>
  <si>
    <t>"mč 1.10 (jednací místnost), ozn. P 14"29,3</t>
  </si>
  <si>
    <t>"mč 1.11 (kuchyň), ozn. P 14"14</t>
  </si>
  <si>
    <t>SKLADBA NOVÉHO STROPU (SKL 13a; P 13)</t>
  </si>
  <si>
    <t>"mč 1.02 (chodba 1.NP)"17,9</t>
  </si>
  <si>
    <t>SKLADBA NOVÉHO STROPU (SKL 13b; P 14)</t>
  </si>
  <si>
    <t>"mč 1.07 (chodba 1.NP) "11,8</t>
  </si>
  <si>
    <t>PODLAHA V CHODBĚ 2NP A NA SOCIÁLKÁCH (SKL 21; P 13)</t>
  </si>
  <si>
    <t>"mč 2.02 (chodba 2.NP)"148,95</t>
  </si>
  <si>
    <t>"mč 2.03 (wc ženy)"19,3</t>
  </si>
  <si>
    <t>"mč 2.04 (wc muži)"19,8</t>
  </si>
  <si>
    <t>PODLAHA VE SPISOVNĚ (SKL 22; P 14)</t>
  </si>
  <si>
    <t>"mč 2.05 (spisovna)"22,6</t>
  </si>
  <si>
    <t>107</t>
  </si>
  <si>
    <t>632682111</t>
  </si>
  <si>
    <t>Vyspravení povrchu betonových schodišť rychletuhnoucím polymerem s možností okamžitého zatížení stupňů a podest tl. do 10 mm</t>
  </si>
  <si>
    <t>-1074474306</t>
  </si>
  <si>
    <t>https://podminky.urs.cz/item/CS_URS_2025_01/632682111</t>
  </si>
  <si>
    <t>SKLADBA POVRCHU NA STÁVAJÍCÍCH BETONOVÝCH SCHODIŠTÍCH (SKL 04; P 02)</t>
  </si>
  <si>
    <t>vyspravení a vytmelení stávající betonové konstrukce do 10%</t>
  </si>
  <si>
    <t>"mč 0.01 (vstupní foyer) - postranní schodiště"(6,8*1,45)*0,1</t>
  </si>
  <si>
    <t>"mč 0.01 (vstupní foyer) - postranní schodiště (horní podesta)"(3,25)*0,1</t>
  </si>
  <si>
    <t>"mč 0.03 (prostor schodiště) - rameno schodiště"(5,12*1,5)*0,1</t>
  </si>
  <si>
    <t>"postranní schodiště 1.NP-2.NP"(0,63*1,3)*0,1</t>
  </si>
  <si>
    <t>"postranní schodiště 1.NP-2.NP"(8*1,45)*0,1</t>
  </si>
  <si>
    <t>"postranní schodiště 1.NP-2.NP (horní podesta)"(2,4)*0,1</t>
  </si>
  <si>
    <t>"postranní schodiště 1.NP-2.NP (mezipodesta)"(1,3*1,8)*0,1</t>
  </si>
  <si>
    <t>108</t>
  </si>
  <si>
    <t>635221111</t>
  </si>
  <si>
    <t>Násyp ze škváry pod podlahy s udusáním a urovnáním povrchu, ze škváry netříděné</t>
  </si>
  <si>
    <t>120060430</t>
  </si>
  <si>
    <t>https://podminky.urs.cz/item/CS_URS_2025_01/635221111</t>
  </si>
  <si>
    <t>"doplnění podlahy po bourání komínu - krov"5,55*0,22*2,74</t>
  </si>
  <si>
    <t>109</t>
  </si>
  <si>
    <t>965046111</t>
  </si>
  <si>
    <t>Broušení stávajících betonových podlah úběr do 3 mm</t>
  </si>
  <si>
    <t>1131741487</t>
  </si>
  <si>
    <t>https://podminky.urs.cz/item/CS_URS_2025_01/965046111</t>
  </si>
  <si>
    <t>"mč 0.01 (vstupní foyer) - postranní schodiště"6,8*1,45</t>
  </si>
  <si>
    <t>"mč 0.01 (vstupní foyer) - postranní schodiště (horní podesta)"3,25</t>
  </si>
  <si>
    <t>"mč 0.03 (prostor schodiště) - rameno schodiště"5,12*1,5</t>
  </si>
  <si>
    <t>"postranní schodiště 1.NP-2.NP"0,63*1,3</t>
  </si>
  <si>
    <t>"postranní schodiště 1.NP-2.NP"8*1,45</t>
  </si>
  <si>
    <t>"postranní schodiště 1.NP-2.NP (horní podesta)"2,4</t>
  </si>
  <si>
    <t>"postranní schodiště 1.NP-2.NP (mezipodesta)"1,3*1,8</t>
  </si>
  <si>
    <t>110</t>
  </si>
  <si>
    <t>632451107</t>
  </si>
  <si>
    <t>Potěr cementový samonivelační ze suchých směsí tloušťky přes 15 do 20 mm</t>
  </si>
  <si>
    <t>21259758</t>
  </si>
  <si>
    <t>https://podminky.urs.cz/item/CS_URS_2025_01/632451107</t>
  </si>
  <si>
    <t>Poznámka k položce:_x000D_
výška nivelační vrstvy dle potřeby</t>
  </si>
  <si>
    <t>111</t>
  </si>
  <si>
    <t>631311116</t>
  </si>
  <si>
    <t>Mazanina z betonu prostého bez zvýšených nároků na prostředí tl. přes 50 do 80 mm tř. C 25/30</t>
  </si>
  <si>
    <t>-909086271</t>
  </si>
  <si>
    <t>https://podminky.urs.cz/item/CS_URS_2025_01/631311116</t>
  </si>
  <si>
    <t>"mč 0.02 (dvorana)"127,32*0,05</t>
  </si>
  <si>
    <t>"mč 0.10 (sklad)"27,65*0,05</t>
  </si>
  <si>
    <t>"mč 0.03 (prostor schodiště)"10,44*0,05</t>
  </si>
  <si>
    <t>"mč 0.04 (sklad l)"9,4*0,05</t>
  </si>
  <si>
    <t>"mč 0.05 (sklad ll)"9,3*0,05</t>
  </si>
  <si>
    <t>"mč 0.06 (tech. místnost)"4,4*0,05</t>
  </si>
  <si>
    <t>"mč 0.13 (zázemí dvorany)"12,8*0,05</t>
  </si>
  <si>
    <t>"mč 0.07 (strojovna výtahu) + 0.08 (archiv)"17,4*0,05</t>
  </si>
  <si>
    <t>"mč 0.09 (archiv ll)"30*0,05</t>
  </si>
  <si>
    <t>"mč 0.13 (zázemí dvorany) - v místě provedeného nového otvoru"0,78*0,05</t>
  </si>
  <si>
    <t>"mč 1.02 (chodba 1.NP)"132,27*0,05</t>
  </si>
  <si>
    <t>"mč 1.12 (wc ženy)"10,7*0,05</t>
  </si>
  <si>
    <t>"mč 1.13 (wc muži)"11,52*0,05</t>
  </si>
  <si>
    <t>"mč 1.15 (wc invalidé)"5,61*0,05</t>
  </si>
  <si>
    <t>"mč 1.16 (úklidová místnost)"2,41*0,05</t>
  </si>
  <si>
    <t>"mč 1.17 (zázemí personálu)"4,99*0,05</t>
  </si>
  <si>
    <t>"mč 1.10 (jednací místnost), ozn. P 14"50,7*0,05</t>
  </si>
  <si>
    <t>"mč 1.11 (kuchyň), ozn. P 14"14,7*0,05</t>
  </si>
  <si>
    <t>"mč 1.02 (chodba 1.NP) "19,4*0,05</t>
  </si>
  <si>
    <t>"mč 2.02 (chodna 2.NP) "2,1*0,05*1,2</t>
  </si>
  <si>
    <t>"mč 1.07 (chodba 1.NP) "5,5*0,05*3,15</t>
  </si>
  <si>
    <t>"mč 1.02 (chodba 1.NP)"3,3*0,05*1,25</t>
  </si>
  <si>
    <t>"mč 2.02 (chodba 2.NP)"166*0,05</t>
  </si>
  <si>
    <t>"mč 2.03 (wc ženy)"10,7*0,05</t>
  </si>
  <si>
    <t>"mč 2.04 (wc muži)"11,3*0,05</t>
  </si>
  <si>
    <t>"mč 2.05 (spisovna)"33,4*0,05</t>
  </si>
  <si>
    <t>112</t>
  </si>
  <si>
    <t>631319171</t>
  </si>
  <si>
    <t>Příplatek k cenám mazanin za stržení povrchu spodní vrstvy mazaniny latí před vložením výztuže nebo pletiva pro tl. obou vrstev mazaniny přes 50 do 80 mm</t>
  </si>
  <si>
    <t>546201315</t>
  </si>
  <si>
    <t>https://podminky.urs.cz/item/CS_URS_2025_01/631319171</t>
  </si>
  <si>
    <t>113</t>
  </si>
  <si>
    <t>631311126</t>
  </si>
  <si>
    <t>Mazanina z betonu prostého bez zvýšených nároků na prostředí tl. přes 80 do 120 mm tř. C 25/30</t>
  </si>
  <si>
    <t>1183156930</t>
  </si>
  <si>
    <t>https://podminky.urs.cz/item/CS_URS_2025_01/631311126</t>
  </si>
  <si>
    <t>"mč 0.01 (vstupní foyer)"4,4*0,1*3,3</t>
  </si>
  <si>
    <t>114</t>
  </si>
  <si>
    <t>631319173</t>
  </si>
  <si>
    <t>Příplatek k cenám mazanin za stržení povrchu spodní vrstvy mazaniny latí před vložením výztuže nebo pletiva pro tl. obou vrstev mazaniny přes 80 do 120 mm</t>
  </si>
  <si>
    <t>-857642975</t>
  </si>
  <si>
    <t>https://podminky.urs.cz/item/CS_URS_2025_01/631319173</t>
  </si>
  <si>
    <t>115</t>
  </si>
  <si>
    <t>631311136</t>
  </si>
  <si>
    <t>Mazanina z betonu prostého bez zvýšených nároků na prostředí tl. přes 120 do 240 mm tř. C 25/30</t>
  </si>
  <si>
    <t>980904226</t>
  </si>
  <si>
    <t>https://podminky.urs.cz/item/CS_URS_2025_01/631311136</t>
  </si>
  <si>
    <t>116</t>
  </si>
  <si>
    <t>631319175</t>
  </si>
  <si>
    <t>Příplatek k cenám mazanin za stržení povrchu spodní vrstvy mazaniny latí před vložením výztuže nebo pletiva pro tl. obou vrstev mazaniny přes 120 do 240 mm</t>
  </si>
  <si>
    <t>-694585174</t>
  </si>
  <si>
    <t>https://podminky.urs.cz/item/CS_URS_2025_01/631319175</t>
  </si>
  <si>
    <t>117</t>
  </si>
  <si>
    <t>631362021</t>
  </si>
  <si>
    <t>Výztuž mazanin ze svařovaných sítí z drátů typu KARI</t>
  </si>
  <si>
    <t>-1749260087</t>
  </si>
  <si>
    <t>https://podminky.urs.cz/item/CS_URS_2025_01/631362021</t>
  </si>
  <si>
    <t>kari síť 150/150/6, směrné množství dle cenové CS ÚRS je 3,033kg/m2, ztratné na překrytí výztuže uvažováno 20%</t>
  </si>
  <si>
    <t>"mč 0.13 (zázemí dvorany)"2,65*1,2*(3,033/1000)*1,2</t>
  </si>
  <si>
    <t>"mč 0.03 (prostor schodiště)"5,8*(3,033/1000)*1,2</t>
  </si>
  <si>
    <t>"mč 0.01 (vstupní foyer)"4,4*3,3*(2,105/1000)*1,2</t>
  </si>
  <si>
    <t>"mč 0.03 (prostor schodiště)"10,44*(2,105/1000)*1,2</t>
  </si>
  <si>
    <t>"mč 0.04 (sklad l)"9,4*(2,105/1000)*1,2</t>
  </si>
  <si>
    <t>"mč 0.05 (sklad ll)"9,3*(2,105/1000)*1,2</t>
  </si>
  <si>
    <t>"mč 0.06 (tech. místnost)"4,4*(2,105/1000)*1,2</t>
  </si>
  <si>
    <t>"mč 0.13 (zázemí dvorany)"12,8*(2,105/1000)*1,2</t>
  </si>
  <si>
    <t>"mč 0.07 (strojovna výtahu) + 0.08 (archiv)"17,4*(2,105/1000)*1,2</t>
  </si>
  <si>
    <t>"mč 0.09 (archiv ll)"30*(2,105/1000)*1,2</t>
  </si>
  <si>
    <t>"mč 0.13 (zázemí dvorany) - v místě provedeného nového otvoru"0,78*(2,105/1000)*1,2</t>
  </si>
  <si>
    <t>"mč 1.02 (chodba 1.NP)"132,27*(2,105/1000)*1,2</t>
  </si>
  <si>
    <t>"mč 1.12 (wc ženy)"10,7*(2,105/1000)*1,2</t>
  </si>
  <si>
    <t>"mč 1.13 (wc muži)"11,52*(2,105/1000)*1,2</t>
  </si>
  <si>
    <t>"mč 1.15 (wc invalidé)"5,61*(2,105/1000)*1,2</t>
  </si>
  <si>
    <t>"mč 1.16 (úklidová místnost)"2,41*(2,105/1000)*1,2</t>
  </si>
  <si>
    <t>"mč 1.17 (zázemí personálu)"4,99*(2,105/1000)*1,2</t>
  </si>
  <si>
    <t>"mč 1.10 (jednací místnost), ozn. P 14"50,7*(2,105/1000)*1,2</t>
  </si>
  <si>
    <t>"mč 1.11 (kuchyň), ozn. P 14"14,7*(2,105/1000)*1,2</t>
  </si>
  <si>
    <t>"mč 1.02 (chodba 1.NP) - IPE 180"19,4*(2,105/1000)*1,2</t>
  </si>
  <si>
    <t>"mč 2.02 (chodna 2.NP) - 2x I 180"2,1*1,2*(2,105/1000)*1,2</t>
  </si>
  <si>
    <t>"mč 1.07 (chodba 1.NP) - IPE 180"5,5*3,15*(2,105/1000)*1,2</t>
  </si>
  <si>
    <t>"mč 1.02 (chodba 1.NP)"3,00*1,25*(2,105/1000)*1,2</t>
  </si>
  <si>
    <t>"mč 2.02 (chodba 2.NP)"166*(2,105/1000)*1,2</t>
  </si>
  <si>
    <t>"mč 2.03 (wc ženy)"10,7*(2,105/1000)*1,2</t>
  </si>
  <si>
    <t>"mč 2.04 (wc muži)"11,3*(2,105/1000)*1,2</t>
  </si>
  <si>
    <t>"mč 2.05 (spisovna)"33,4*(2,105/1000)*1,2</t>
  </si>
  <si>
    <t>118</t>
  </si>
  <si>
    <t>941211112</t>
  </si>
  <si>
    <t>Lešení řadové rámové lehké pracovní s podlahami s provozním zatížením tř. 3 do 200 kg/m2 šířky tř. SW06 od 0,6 do 0,9 m výšky přes 10 do 25 m montáž</t>
  </si>
  <si>
    <t>530280983</t>
  </si>
  <si>
    <t>https://podminky.urs.cz/item/CS_URS_2025_01/941211112</t>
  </si>
  <si>
    <t>"mč 0.02 (dvorana) "51,7*10,4</t>
  </si>
  <si>
    <t>119</t>
  </si>
  <si>
    <t>941211211</t>
  </si>
  <si>
    <t>Lešení řadové rámové lehké pracovní s podlahami s provozním zatížením tř. 3 do 200 kg/m2 šířky tř. SW06 od 0,6 do 0,9 m výšky do 10 m příplatek za každý den použití</t>
  </si>
  <si>
    <t>-800807157</t>
  </si>
  <si>
    <t>https://podminky.urs.cz/item/CS_URS_2025_01/941211211</t>
  </si>
  <si>
    <t>předpokládaná doba realizace 90 dní</t>
  </si>
  <si>
    <t>"mč 0.02 (dvorana) "51,7*10,4*30*3</t>
  </si>
  <si>
    <t>120</t>
  </si>
  <si>
    <t>941211812</t>
  </si>
  <si>
    <t>Lešení řadové rámové lehké pracovní s podlahami s provozním zatížením tř. 3 do 200 kg/m2 šířky tř. SW06 od 0,6 do 0,9 m výšky přes 10 do 25 m demontáž</t>
  </si>
  <si>
    <t>2118733733</t>
  </si>
  <si>
    <t>https://podminky.urs.cz/item/CS_URS_2025_01/941211812</t>
  </si>
  <si>
    <t>121</t>
  </si>
  <si>
    <t>943111111</t>
  </si>
  <si>
    <t>Lešení prostorové trubkové lehké pracovní bez podlah s provozním zatížením tř. 3 do 200 kg/m2 výšky do 10 m montáž</t>
  </si>
  <si>
    <t>343657442</t>
  </si>
  <si>
    <t>https://podminky.urs.cz/item/CS_URS_2025_01/943111111</t>
  </si>
  <si>
    <t>"mč 1.01 (hlavní schodiště)"131,51</t>
  </si>
  <si>
    <t>943111211</t>
  </si>
  <si>
    <t>Lešení prostorové trubkové lehké pracovní bez podlah s provozním zatížením tř. 3 do 200 kg/m2 výšky do 10 m příplatek k ceně za každý den použití</t>
  </si>
  <si>
    <t>1095381251</t>
  </si>
  <si>
    <t>https://podminky.urs.cz/item/CS_URS_2025_01/943111211</t>
  </si>
  <si>
    <t>"mč 1.01 (hlavní schodiště)"131,51*30*2</t>
  </si>
  <si>
    <t>123</t>
  </si>
  <si>
    <t>943111811</t>
  </si>
  <si>
    <t>Lešení prostorové trubkové lehké pracovní bez podlah s provozním zatížením tř. 3 do 200 kg/m2 výšky do 10 m demontáž</t>
  </si>
  <si>
    <t>-2125691849</t>
  </si>
  <si>
    <t>https://podminky.urs.cz/item/CS_URS_2025_01/943111811</t>
  </si>
  <si>
    <t>124</t>
  </si>
  <si>
    <t>949211111</t>
  </si>
  <si>
    <t>Lešeňová podlaha pro trubková lešení z fošen, prken nebo dřevěných sbíjených lešeňových dílců s příčníky nebo podélníky, ve výšce do 10 m montáž</t>
  </si>
  <si>
    <t>1248849484</t>
  </si>
  <si>
    <t>https://podminky.urs.cz/item/CS_URS_2025_01/949211111</t>
  </si>
  <si>
    <t>"mč 1.01 (hlavní schodiště)"27,90</t>
  </si>
  <si>
    <t>125</t>
  </si>
  <si>
    <t>949211211</t>
  </si>
  <si>
    <t>Lešeňová podlaha pro trubková lešení z fošen, prken nebo dřevěných sbíjených lešeňových dílců s příčníky nebo podélníky, ve výšce do 10 m příplatek k ceně za každý den použití</t>
  </si>
  <si>
    <t>802411093</t>
  </si>
  <si>
    <t>https://podminky.urs.cz/item/CS_URS_2025_01/949211211</t>
  </si>
  <si>
    <t>"mč 1.01 (hlavní schodiště)"27,90*30*2</t>
  </si>
  <si>
    <t>126</t>
  </si>
  <si>
    <t>949211811</t>
  </si>
  <si>
    <t>Lešeňová podlaha pro trubková lešení z fošen, prken nebo dřevěných sbíjených lešeňových dílců s příčníky nebo podélníky, ve výšce do 10 m demontáž</t>
  </si>
  <si>
    <t>-1338126932</t>
  </si>
  <si>
    <t>https://podminky.urs.cz/item/CS_URS_2025_01/949211811</t>
  </si>
  <si>
    <t>127</t>
  </si>
  <si>
    <t>946112114</t>
  </si>
  <si>
    <t>Věže pojízdné trubkové nebo dílcové s maximálním zatížením podlahy do 200 kg/m2 šířky přes 0,9 do 1,6 m, délky do 3,2 m výšky přes 3,5 m do 4,5 m montáž</t>
  </si>
  <si>
    <t>293129475</t>
  </si>
  <si>
    <t>https://podminky.urs.cz/item/CS_URS_2025_01/946112114</t>
  </si>
  <si>
    <t>128</t>
  </si>
  <si>
    <t>946111214</t>
  </si>
  <si>
    <t>Věže pojízdné trubkové nebo dílcové s maximálním zatížením podlahy do 200 kg/m2 šířky od 0,6 do 0,9 m, délky do 3,2 m výšky přes 3,5 m do 4,5 m příplatek k ceně za každý den použití</t>
  </si>
  <si>
    <t>-403444847</t>
  </si>
  <si>
    <t>https://podminky.urs.cz/item/CS_URS_2025_01/946111214</t>
  </si>
  <si>
    <t>30*2</t>
  </si>
  <si>
    <t>129</t>
  </si>
  <si>
    <t>946112814</t>
  </si>
  <si>
    <t>Věže pojízdné trubkové nebo dílcové s maximálním zatížením podlahy do 200 kg/m2 šířky přes 0,9 do 1,6 m, délky do 3,2 m výšky přes 3,5 m do 4,5 m demontáž</t>
  </si>
  <si>
    <t>1335193742</t>
  </si>
  <si>
    <t>https://podminky.urs.cz/item/CS_URS_2025_01/946112814</t>
  </si>
  <si>
    <t>130</t>
  </si>
  <si>
    <t>961044111</t>
  </si>
  <si>
    <t>Bourání základů z betonu prostého</t>
  </si>
  <si>
    <t>989598051</t>
  </si>
  <si>
    <t>https://podminky.urs.cz/item/CS_URS_2025_01/961044111</t>
  </si>
  <si>
    <t>"mč 0.13 (zázemí dvorany) - podkladní beton tl. 50 mm"2,65*0,05*1,2</t>
  </si>
  <si>
    <t>"mč 0.03 (prostor schodiště)"5,8*0,05</t>
  </si>
  <si>
    <t>"mč 0.02 (dvorana) - podkladní beton"8,25*0,05*14,6</t>
  </si>
  <si>
    <t>"mč 0.03 (prostor schodiště) - rozšíření dvorany po demolici stěn, uvažuje se totožná úroveň původních podlah"3,7*0,05*1,65*2</t>
  </si>
  <si>
    <t>131</t>
  </si>
  <si>
    <t>961055111</t>
  </si>
  <si>
    <t>Bourání základů z betonu železového</t>
  </si>
  <si>
    <t>1039323720</t>
  </si>
  <si>
    <t>https://podminky.urs.cz/item/CS_URS_2025_01/961055111</t>
  </si>
  <si>
    <t>"mč 0.13 (zázemí dvorany) - základová deska tl. 200 mm"2,65*0,2*1,2</t>
  </si>
  <si>
    <t>"mč 0.03 (prostor schodiště) - základová deska tl. 200 mm"5,8*0,2</t>
  </si>
  <si>
    <t>"mč 0.02 (dvorana) - základová deska"8,25*0,15*14,6</t>
  </si>
  <si>
    <t>132</t>
  </si>
  <si>
    <t>962031132</t>
  </si>
  <si>
    <t>Bourání příček nebo přizdívek z cihel pálených plných nebo dutých, tl. do 100 mm</t>
  </si>
  <si>
    <t>-1878220554</t>
  </si>
  <si>
    <t>https://podminky.urs.cz/item/CS_URS_2025_01/962031132</t>
  </si>
  <si>
    <t>"mč 1.01 (hlavní schodiště 1.NP) - Dem. (zd) 07"1,5*3,15-0,8*1,97</t>
  </si>
  <si>
    <t>"mč 1.02 (chodba 1.NP) - Dem. (zd) 03"0,95*3,15</t>
  </si>
  <si>
    <t>"mč 1.02 (chodba 1.NP) - Dem. (zd) 04"1,65*3,15-0,8*1,97</t>
  </si>
  <si>
    <t>"mč 1.02 (chodba 1.NP) - Dem. (zd) 05"1,75*3,15</t>
  </si>
  <si>
    <t>"mč 1.10 (jednací místnost) - Dem. (zd) 08"5,5*3,15-0,8*1,97-4,37</t>
  </si>
  <si>
    <t>"mč 2.02 (chodba 2.NP) - Dem. (zd) 09"0,27*3,15</t>
  </si>
  <si>
    <t>"mč 2.02 (chodba 2.NP) - Dem. (zd) 10"1,05*3,15</t>
  </si>
  <si>
    <t>"mč 2.02 (chodba 2.NP) - Dem. (zd) 11"8,6*3,15-0,8*1,97*2</t>
  </si>
  <si>
    <t>"mč 2.02 (chodba 2.NP) - Dem. (zd) 12"1,6*3,15</t>
  </si>
  <si>
    <t>"mč 2.02 (chodba 2.NP) - Dem. (zd) 13"1,6*3,15</t>
  </si>
  <si>
    <t>"mč 2.05 (spisovna) - Dem. (zd) 14"2,7*3,15-0,9*1,97</t>
  </si>
  <si>
    <t>"mč 2.05 (spisovna) - Dem. (zd) 15"2,95*3,15</t>
  </si>
  <si>
    <t>"mč 2.05 (spisovna) - Dem. (zd) 16"0,15*3,15</t>
  </si>
  <si>
    <t>"mč 2.05 (spisovna) - Dem. (zd) 17"3,4*3,15-0,8*1,97</t>
  </si>
  <si>
    <t>133</t>
  </si>
  <si>
    <t>962032231</t>
  </si>
  <si>
    <t>Bourání zdiva nadzákladového z cihel pálených plných nebo lícových nebo vápenopískových na maltu vápennou nebo vápenocementovou, objemu přes 1 m3</t>
  </si>
  <si>
    <t>961520219</t>
  </si>
  <si>
    <t>https://podminky.urs.cz/item/CS_URS_2025_01/962032231</t>
  </si>
  <si>
    <t>"mč 0.02 (dvorana) - Dem. (zd) 01"3,7*3,1*0,3</t>
  </si>
  <si>
    <t>"mč 0.02 (dvorana) - Dem. (zd) 02"3,7*3,1*0,3</t>
  </si>
  <si>
    <t>"mč 1.02 (chodba 1.NP) - Dem. (zd) 06"2,75*3,15*0,3</t>
  </si>
  <si>
    <t>"Dem. komín 01 - pod úrovní  střechy (krov)"9,75*1,2-0,3*4,4*0,3-0,3*3,9*0,3-0,3*3,39*0,3</t>
  </si>
  <si>
    <t>"Dem. komín 01 - pod úrovní  střechy (2.NP)"2,1*3,6*1,2-0,3*3,6*0,3*3</t>
  </si>
  <si>
    <t>"Dem. komín 01 - pod úrovní  střechy (1.NP)"1,9*3,7*1,2-0,3*3,6*0,3*3</t>
  </si>
  <si>
    <t>"Dem. komín 02 - pod úrovní  střechy (krov)"9,43*0,8-0,4*4,38*0,35-0,4*3,93*0,35-0,4*3,48*0,35</t>
  </si>
  <si>
    <t>"Dem. komín 03 - pod úrovní  střechy (krov)"0,75*3*0,5</t>
  </si>
  <si>
    <t>"Dem. komín 04 - pod úrovní  střechy (krov)"0,75*3*0,75</t>
  </si>
  <si>
    <t>"Dem. komín 05 - pod úrovní  střechy (krov)"1,3*3*0,65</t>
  </si>
  <si>
    <t>"Dem. komín 06 - pod úrovní  střechy (krov)"0,75*3*0,5</t>
  </si>
  <si>
    <t>"Dem. komín 07 - pod úrovní  střechy (krov)"0,85*3*0,5</t>
  </si>
  <si>
    <t>"Dem. komín 08 - pod úrovní  střechy (krov)"0,85*3*0,5</t>
  </si>
  <si>
    <t>"Dem. komín 09 - pod úrovní  střechy (krov)"0,85*3*0,5</t>
  </si>
  <si>
    <t>"Dem. komín 10 - pod úrovní  střechy (krov)"1,35*3*0,55</t>
  </si>
  <si>
    <t>"Dem. komín 11 - pod úrovní  střechy (krov)"0,8*3,5*0,45</t>
  </si>
  <si>
    <t>134</t>
  </si>
  <si>
    <t>962032631</t>
  </si>
  <si>
    <t>Bourání zdiva nadzákladového komínového z cihel pálených, šamotových nebo vápenopískových, na maltu vápennou nebo vápenocementovou</t>
  </si>
  <si>
    <t>1607373317</t>
  </si>
  <si>
    <t>https://podminky.urs.cz/item/CS_URS_2025_01/962032631</t>
  </si>
  <si>
    <t>"Dem. komín 01 - nad střešní část"5*1,2-0,3*2,5*0,3-0,3*2*0,3-0,3*1,5*0,3</t>
  </si>
  <si>
    <t>"Dem. komín 02 - nad střešní část"3,75*0,8-0,4*2*0,35-0,4*1,55*0,35-0,4*1,1*0,35</t>
  </si>
  <si>
    <t>135</t>
  </si>
  <si>
    <t>963011510</t>
  </si>
  <si>
    <t>Bourání stropů z tvárnic pálených do nosníků ocelových, bez jejich vybourání a odklizení, tloušťky do 80 mm</t>
  </si>
  <si>
    <t>101450415</t>
  </si>
  <si>
    <t>https://podminky.urs.cz/item/CS_URS_2025_01/963011510</t>
  </si>
  <si>
    <t>"mč 1.02 (chodba 1.NP - demolice stropu nad bývalým průjezdem)"13,7</t>
  </si>
  <si>
    <t>"mč 1.07 (archiv - demolice stropu nad bývalým průjezdem)"3,15*5,5</t>
  </si>
  <si>
    <t>136</t>
  </si>
  <si>
    <t>963042819</t>
  </si>
  <si>
    <t>Bourání schodišťových stupňů betonových zhotovených na místě</t>
  </si>
  <si>
    <t>-810196012</t>
  </si>
  <si>
    <t>https://podminky.urs.cz/item/CS_URS_2025_01/963042819</t>
  </si>
  <si>
    <t>"mč 0.01 (vstupní foyer)"3,3*3</t>
  </si>
  <si>
    <t>137</t>
  </si>
  <si>
    <t>963051110</t>
  </si>
  <si>
    <t>Bourání železobetonových stropů deskových, tl. do 80 mm</t>
  </si>
  <si>
    <t>-165427677</t>
  </si>
  <si>
    <t>https://podminky.urs.cz/item/CS_URS_2025_01/963051110</t>
  </si>
  <si>
    <t>"mč 0.10 (sklad)  - stropní kce (podlaha) vč. trapézového plechu"2,85*0,08*9,55</t>
  </si>
  <si>
    <t>"mč 0.02 (dvorana) - střešní kce vč. trapézového plechu"131,55*0,08</t>
  </si>
  <si>
    <t>138</t>
  </si>
  <si>
    <t>963051113</t>
  </si>
  <si>
    <t>Bourání železobetonových stropů deskových, tl. přes 80 mm</t>
  </si>
  <si>
    <t>1350132607</t>
  </si>
  <si>
    <t>https://podminky.urs.cz/item/CS_URS_2025_01/963051113</t>
  </si>
  <si>
    <t>"mč 1.07 (archiv l) - prostup"0,35*0,3*0,35</t>
  </si>
  <si>
    <t>"mč 1.11 (kuchyň) - prostup"0,35*0,3*0,35</t>
  </si>
  <si>
    <t>"mč 1.17 (zázemí personál) - prostup"0,5*0,3*0,25</t>
  </si>
  <si>
    <t>"mč 2.02 (chodba 2.NP) - prostup"0,55*0,3*0,45</t>
  </si>
  <si>
    <t>"mč 2.02 (chodba 2.NP) - prostup"0,5*0,3*0,3</t>
  </si>
  <si>
    <t>"mč 2.05 (spisovna) - prostup"0,5*0,3*0,35</t>
  </si>
  <si>
    <t>139</t>
  </si>
  <si>
    <t>963053935</t>
  </si>
  <si>
    <t>Bourání železobetonových monolitických schodišťových ramen zazděných oboustranně</t>
  </si>
  <si>
    <t>1109262428</t>
  </si>
  <si>
    <t>https://podminky.urs.cz/item/CS_URS_2025_01/963053935</t>
  </si>
  <si>
    <t>"mč 1.02 (chodba 1.NP - demolice stropu nad bývalým průjezdem)"2,4*1,2</t>
  </si>
  <si>
    <t>"mč 1.02 (chodba 1.NP - demolice stropu nad bývalým průjezdem)"1,8*1,4</t>
  </si>
  <si>
    <t>140</t>
  </si>
  <si>
    <t>964072221</t>
  </si>
  <si>
    <t>Vybourání válcovaných nosníků uložených ve zdivu smíšeném nebo kamenném délky do 4 m, hmotnosti do 20 kg/m</t>
  </si>
  <si>
    <t>1502349482</t>
  </si>
  <si>
    <t>https://podminky.urs.cz/item/CS_URS_2025_01/964072221</t>
  </si>
  <si>
    <t>"mč 0.10 (sklad) - válc. nosník IPE 160 - stropní kce (podlaha)"3,2*12*(15,8/1000)</t>
  </si>
  <si>
    <t>"mč 1.02 (chodba 1.NP - demolice stropu nad bývalým průjezdem) - válc. nosník I 140"4,05*4*(15,8/1000)</t>
  </si>
  <si>
    <t>"mč 1.02 (chodba 1.NP - demolice stropu nad bývalým průjezdem) - válc. nosník I 140"3,45*3*(15,8/1000)</t>
  </si>
  <si>
    <t>"mč 1.02 (chodba 1.NP - bourání oken O.02 (b)  - válc. nosník IPE 160"0,9*3*(15,8/1000)</t>
  </si>
  <si>
    <t>"mč 1.02 (chodba 1.NP - bourání oken O.03 (b)  - válc. nosník IPE 160"0,9*3*(15,8/1000)</t>
  </si>
  <si>
    <t>"mč 1.02 (chodba 1.NP) - bourání oken O.12 (b) - válc. nosník IPE 160"1,1*3*(15,8/1000)</t>
  </si>
  <si>
    <t>"mč 1.12 (wc ženy) O.15 (b) - válc. nosník IPE 160"1,2*3*(15,8/1000)</t>
  </si>
  <si>
    <t>"mč 1.12 (wc muži) O.16 (b) - válc. nosník IPE 160"1,2*3*(15,8/1000)</t>
  </si>
  <si>
    <t>"mč 2.03 (wc ženy) O.28 (b) - válc. nosník IPE 160"1,2*3*(15,8/1000)</t>
  </si>
  <si>
    <t>"mč 1.04 (wc muži) O.29 (b) - válc. nosník IPE 160"1,2*3*(15,8/1000)</t>
  </si>
  <si>
    <t>141</t>
  </si>
  <si>
    <t>964072231</t>
  </si>
  <si>
    <t>Vybourání válcovaných nosníků uložených ve zdivu smíšeném nebo kamenném délky do 4 m, hmotnosti do 35 kg/m</t>
  </si>
  <si>
    <t>-274072484</t>
  </si>
  <si>
    <t>https://podminky.urs.cz/item/CS_URS_2025_01/964072231</t>
  </si>
  <si>
    <t>"mč 1.07 (archiv - demolice stropu nad bývalým průjezdem) - válc. nosník I 180"5,9*4*(21,9/1000)</t>
  </si>
  <si>
    <t>142</t>
  </si>
  <si>
    <t>964072551</t>
  </si>
  <si>
    <t>Vybourání válcovaných nosníků uložených ve zdivu smíšeném nebo kamenném délky přes 8 m, hmotnosti přes 55 kg/m</t>
  </si>
  <si>
    <t>-183864539</t>
  </si>
  <si>
    <t>https://podminky.urs.cz/item/CS_URS_2025_01/964072551</t>
  </si>
  <si>
    <t>"mč 0.02 (dvorana) - 2x I 260 (10,40 bm x 8 ks) - střešní kce"10,4*8*(41,90*2/1000)</t>
  </si>
  <si>
    <t>"mč 0.02 (dvorana) - 2x I 260 (8,90 bm x 8 ks) - střešní kce"8,9*5*(83,8/1000)</t>
  </si>
  <si>
    <t>143</t>
  </si>
  <si>
    <t>965042131</t>
  </si>
  <si>
    <t>Bourání mazanin betonových nebo z litého asfaltu tl. do 100 mm, plochy do 4 m2</t>
  </si>
  <si>
    <t>952502576</t>
  </si>
  <si>
    <t>https://podminky.urs.cz/item/CS_URS_2025_01/965042131</t>
  </si>
  <si>
    <t>"mč 1.16 (úklidová místnost)"2,5*0,05</t>
  </si>
  <si>
    <t>144</t>
  </si>
  <si>
    <t>965042141</t>
  </si>
  <si>
    <t>Bourání mazanin betonových nebo z litého asfaltu tl. do 100 mm, plochy přes 4 m2</t>
  </si>
  <si>
    <t>-1622263845</t>
  </si>
  <si>
    <t>https://podminky.urs.cz/item/CS_URS_2025_01/965042141</t>
  </si>
  <si>
    <t>"mč 0.02 (dvorana)"8,25*0,05*14,6</t>
  </si>
  <si>
    <t>"mč 0.10 (sklad) - stropní kce (podlaha)"2,85*0,05*9,55</t>
  </si>
  <si>
    <t>"mč 1.02 (chodba 1.NP)"134,9*0,05</t>
  </si>
  <si>
    <t>"mč 1.02 (chodba 1.NP - demolice stropu nad bývalým průjezdem)"13,7*0,05</t>
  </si>
  <si>
    <t>"mč 1.07 (archiv - demolice stropu nad bývalým průjezdem)"3,15*0,05*5,5</t>
  </si>
  <si>
    <t>"mč 1.10 (jednací místnost)"50,5*0,05</t>
  </si>
  <si>
    <t>"mč 1.11 (kuchyň)"14,8*0,05</t>
  </si>
  <si>
    <t>"mč 1.13 (wc muži)"11,5*0,05</t>
  </si>
  <si>
    <t>"mč 1.15 (wc invalidé)"5,52*0,05</t>
  </si>
  <si>
    <t>"mč 1.17 (zázemí personálu)"4,9*0,05</t>
  </si>
  <si>
    <t>"mč 2.02 (chodba)"165,1*0,05</t>
  </si>
  <si>
    <t>"mč 2.04 (wc muži)"11,4*0,05</t>
  </si>
  <si>
    <t>"mč 2.05 (spisovna)"33,6*0,05</t>
  </si>
  <si>
    <t>145</t>
  </si>
  <si>
    <t>965049111</t>
  </si>
  <si>
    <t>Bourání mazanin Příplatek k cenám za bourání mazanin betonových se svařovanou sítí, tl. do 100 mm</t>
  </si>
  <si>
    <t>-1190248743</t>
  </si>
  <si>
    <t>https://podminky.urs.cz/item/CS_URS_2025_01/965049111</t>
  </si>
  <si>
    <t>146</t>
  </si>
  <si>
    <t>965042231</t>
  </si>
  <si>
    <t>Bourání mazanin betonových nebo z litého asfaltu tl. přes 100 mm, plochy do 4 m2</t>
  </si>
  <si>
    <t>-1876717660</t>
  </si>
  <si>
    <t>https://podminky.urs.cz/item/CS_URS_2025_01/965042231</t>
  </si>
  <si>
    <t>"výměníková stanice"0,6*0,05*0,6</t>
  </si>
  <si>
    <t>147</t>
  </si>
  <si>
    <t>965042241</t>
  </si>
  <si>
    <t>Bourání mazanin betonových nebo z litého asfaltu tl. přes 100 mm, plochy přes 4 m2</t>
  </si>
  <si>
    <t>433168519</t>
  </si>
  <si>
    <t>https://podminky.urs.cz/item/CS_URS_2025_01/965042241</t>
  </si>
  <si>
    <t>"mč 0.02 (dvorana) - střešní kce"131,55*0,12</t>
  </si>
  <si>
    <t>148</t>
  </si>
  <si>
    <t>965049112</t>
  </si>
  <si>
    <t>Bourání mazanin Příplatek k cenám za bourání mazanin betonových se svařovanou sítí, tl. přes 100 mm</t>
  </si>
  <si>
    <t>1348266528</t>
  </si>
  <si>
    <t>https://podminky.urs.cz/item/CS_URS_2025_01/965049112</t>
  </si>
  <si>
    <t>149</t>
  </si>
  <si>
    <t>965045113</t>
  </si>
  <si>
    <t>Bourání potěrů tl. do 50 mm cementových nebo pískocementových, plochy přes 4 m2</t>
  </si>
  <si>
    <t>-1609049970</t>
  </si>
  <si>
    <t>https://podminky.urs.cz/item/CS_URS_2025_01/965045113</t>
  </si>
  <si>
    <t>"mč 0.02 (dvorana) - střešní kce"131,55</t>
  </si>
  <si>
    <t>150</t>
  </si>
  <si>
    <t>965082941</t>
  </si>
  <si>
    <t>Odstranění násypu pod podlahami nebo ochranného násypu na střechách tl. přes 200 mm jakékoliv plochy</t>
  </si>
  <si>
    <t>1133370392</t>
  </si>
  <si>
    <t>https://podminky.urs.cz/item/CS_URS_2025_01/965082941</t>
  </si>
  <si>
    <t>"mč 1.02 (chodba 1.NP - demolice stropu nad bývalým průjezdem)"13,7*0,22</t>
  </si>
  <si>
    <t>"mč 1.07 (archiv - demolice stropu nad bývalým průjezdem)"3,15*0,22*5,5</t>
  </si>
  <si>
    <t>151</t>
  </si>
  <si>
    <t>968062455</t>
  </si>
  <si>
    <t>Vybourání dřevěných rámů oken s křídly, dveřních zárubní, vrat, stěn, ostění nebo obkladů dveřních zárubní, plochy do 2 m2</t>
  </si>
  <si>
    <t>1296966745</t>
  </si>
  <si>
    <t>https://podminky.urs.cz/item/CS_URS_2025_01/968062455</t>
  </si>
  <si>
    <t>"mč 0.01 (vstupní foyer) D.03 (b)"0,9*1,97</t>
  </si>
  <si>
    <t>"mč 0.02 (dvorana) D.04 (b)"0,8*1,97</t>
  </si>
  <si>
    <t>"mč 0.03 (prostor schodiště) D.05 (b)"0,8*1,97</t>
  </si>
  <si>
    <t>"mč 0.10 (sklad)  D.06 (b)"0,8*1,97</t>
  </si>
  <si>
    <t>"mč 0.12 (kancelář) D.07 (b)"0,9*1,97</t>
  </si>
  <si>
    <t>"mč 0.13 (zázemí dvorana)  D.08 (b)"0,7*1,97</t>
  </si>
  <si>
    <t>"mč 1.01 (hlavní schodiště) D.09 (b)"0,8*1,97</t>
  </si>
  <si>
    <t>"mč 1.02 (chodba 1.NP) D.10 (b)"0,8*1,97</t>
  </si>
  <si>
    <t>"mč 1.02 (chodba 1.NP) D.11 (b)"0,8*1,97</t>
  </si>
  <si>
    <t>"mč 1.02 (chodba 1.NP) D.12 (b)"0,8*1,97</t>
  </si>
  <si>
    <t>"mč 1.02 (chodba 1.NP) D.13 (b)"0,8*1,97</t>
  </si>
  <si>
    <t>"mč 1.02 (chodba 1.NP) D.14 (b)"0,9*1,97</t>
  </si>
  <si>
    <t>"mč 1.02 (chodba 1.NP) D.18 (b)"0,7*1,97</t>
  </si>
  <si>
    <t>"mč 1.02 (chodba 1.NP) D.19 (b)"0,8*1,97</t>
  </si>
  <si>
    <t>"mč 1.02 (chodba 1.NP) D.20 (b)"0,8*1,97</t>
  </si>
  <si>
    <t>"mč 1.02 (chodba 1.NP) D.21 (b)"0,8*1,97</t>
  </si>
  <si>
    <t>"mč 1.03 (podatelna) D.22 (b)"0,8*1,97</t>
  </si>
  <si>
    <t>"mč 1.03 (podatelna) D.23 (b)"0,8*1,97</t>
  </si>
  <si>
    <t>"mč 1.05 (pokladna l) D.24 (b)"0,8*1,97</t>
  </si>
  <si>
    <t>"mč 1.08 (kancelář) D.25 (b)"0,8*1,97</t>
  </si>
  <si>
    <t>"mč 1.08 (kancelář) D.26 (b)"0,8*1,97</t>
  </si>
  <si>
    <t>"mč 1.10 (kancelář) D.27 (b)"0,8*1,97</t>
  </si>
  <si>
    <t>"mč 2.01 (hlavní schodiště) D.28 (b)"0,8*1,97</t>
  </si>
  <si>
    <t>"mč 2.02 (chodba 2.NP) D.29 (b)"0,8*1,97</t>
  </si>
  <si>
    <t>"mč 2.02 (chodba 2.NP) D.30 (b)"0,8*1,97</t>
  </si>
  <si>
    <t>"mč 2.02 (chodba 2.NP) D.31 (b)"0,8*1,97</t>
  </si>
  <si>
    <t>"mč 2.02 (chodba 2.NP) D.32 (b)"0,8*1,97</t>
  </si>
  <si>
    <t>"mč 2.02 (chodba 2.NP) D.33 (b)"0,8*1,97</t>
  </si>
  <si>
    <t>"mč 2.02 (chodba 2.NP) D.34 (b)"0,8*1,97</t>
  </si>
  <si>
    <t>"mč 2.05 (spisovna) D.35 (b)"0,9*1,97</t>
  </si>
  <si>
    <t>"mč 2.05 (spisovna) D.36 (b)"0,8*1,97</t>
  </si>
  <si>
    <t>152</t>
  </si>
  <si>
    <t>"mč 0.01 (vstupní foyer) D.01 (b)"1,55*2,125</t>
  </si>
  <si>
    <t>"mč 0.01 (vstupní foyer) D.02 (b)"1,25*2,125</t>
  </si>
  <si>
    <t>153</t>
  </si>
  <si>
    <t>968082015</t>
  </si>
  <si>
    <t>Vybourání plastových rámů oken s křídly, dveřních zárubní, vrat rámu oken s křídly, plochy do 1 m2</t>
  </si>
  <si>
    <t>-160101281</t>
  </si>
  <si>
    <t>https://podminky.urs.cz/item/CS_URS_2025_01/968082015</t>
  </si>
  <si>
    <t>"mč 1.02 (chodba 1.NP) O.01 (b)"0,7*0,5</t>
  </si>
  <si>
    <t>"mč 1.02 (chodba 1.NP) O.02 (b)"0,7*0,5</t>
  </si>
  <si>
    <t>"mč 1.02 (chodba 1.NP) O.03 (b)"0,7*0,5</t>
  </si>
  <si>
    <t>"mč 1.02 (chodba 1.NP) O.04 (b)"1,05*0,5</t>
  </si>
  <si>
    <t>"mč 1.02 (chodba 1.NP) O.05 (b)"0,7*0,5</t>
  </si>
  <si>
    <t>"mč 1.02 (chodba 1.NP) O.06 (b)"0,7*0,5</t>
  </si>
  <si>
    <t>"mč 1.02 (chodba 1.NP) O.07 (b)"0,7*0,5</t>
  </si>
  <si>
    <t>"mč 1.02 (chodba 1.NP) O.08 (b)"0,7*0,5</t>
  </si>
  <si>
    <t>"mč 1.02 (chodba 1.NP) O.09 (b)"0,9*0,5</t>
  </si>
  <si>
    <t>"mč 1.02 (chodba 1.NP) O.10 (b)"0,9*0,5</t>
  </si>
  <si>
    <t>"mč 1.02 (chodba 1.NP) O.11 (b)"0,9*0,5</t>
  </si>
  <si>
    <t>"mč 1.02 (chodba 1.NP) O.12 (b)"0,9*0,55</t>
  </si>
  <si>
    <t>"mč 1.02 (chodba 1.NP) O.13 (b)"0,9*0,55</t>
  </si>
  <si>
    <t>"mč 1.02 (chodba 1.NP) O.14 (b)"0,9*0,55</t>
  </si>
  <si>
    <t>"mč 1.12 (wc ženy) O.15 (b)"1*0,6</t>
  </si>
  <si>
    <t>"mč 1.12 (wc muži) O.16 (b)"1*0,6</t>
  </si>
  <si>
    <t>"mč 2.03 (wc ženy) O.28 (b)"1*0,6</t>
  </si>
  <si>
    <t>"mč 2.04 (wc muži) O.29 (b)"1*0,6</t>
  </si>
  <si>
    <t>154</t>
  </si>
  <si>
    <t>"mč 2.02 (chodba 2.NP) O.17 (b)"0,85*1,7</t>
  </si>
  <si>
    <t>"mč 2.02 (chodba 2.NP) O.18 (b)"1*1,7</t>
  </si>
  <si>
    <t>"mč 2.02 (chodba 2.NP) O.19 (b)"1*1,7</t>
  </si>
  <si>
    <t>"mč 2.02 (chodba 2.NP) O.20 (b)"1*1,7</t>
  </si>
  <si>
    <t>"mč 2.02 (chodba 2.NP) O.21 (b)"0,85*1,7</t>
  </si>
  <si>
    <t>"mč 2.02 (chodba 2.NP) O.23 (b)"1*1,7</t>
  </si>
  <si>
    <t>"mč 2.02 (chodba 2.NP) O.24 (b)"1*1,7</t>
  </si>
  <si>
    <t>"mč 2.02 (chodba 2.NP) O.26 (b)"1*1,7</t>
  </si>
  <si>
    <t>"mč 2.02 (chodba 2.NP) O.27 (b)"1*1,7</t>
  </si>
  <si>
    <t>155</t>
  </si>
  <si>
    <t>968082017</t>
  </si>
  <si>
    <t>Vybourání plastových rámů oken s křídly, dveřních zárubní, vrat rámu oken s křídly, plochy přes 2 do 4 m2</t>
  </si>
  <si>
    <t>827613389</t>
  </si>
  <si>
    <t>https://podminky.urs.cz/item/CS_URS_2025_01/968082017</t>
  </si>
  <si>
    <t>"mč 2.02 (chodba 2.NP) O.22 (b)"2,5*1,7</t>
  </si>
  <si>
    <t>"mč 2.02 (chodba 2.NP) O.25 (b)"2,5*1,7</t>
  </si>
  <si>
    <t>156</t>
  </si>
  <si>
    <t>971033621</t>
  </si>
  <si>
    <t>Vybourání otvorů ve zdivu základovém nebo nadzákladovém z cihel, tvárnic, příčkovek z cihel pálených na maltu vápennou nebo vápenocementovou plochy do 4 m2, tl. do 100 mm</t>
  </si>
  <si>
    <t>775024397</t>
  </si>
  <si>
    <t>https://podminky.urs.cz/item/CS_URS_2025_01/971033621</t>
  </si>
  <si>
    <t>"mč 0.02 (dvorana) - Dem. (ot) 02"0,95*2,045-0,8*1,97</t>
  </si>
  <si>
    <t>"mč 1.03 (oddělení IT) - Dem. (ot) 22"1*2,1</t>
  </si>
  <si>
    <t>157</t>
  </si>
  <si>
    <t>971033631</t>
  </si>
  <si>
    <t>Vybourání otvorů ve zdivu základovém nebo nadzákladovém z cihel, tvárnic, příčkovek z cihel pálených na maltu vápennou nebo vápenocementovou plochy do 4 m2, tl. do 150 mm</t>
  </si>
  <si>
    <t>-1449598049</t>
  </si>
  <si>
    <t>https://podminky.urs.cz/item/CS_URS_2025_01/971033631</t>
  </si>
  <si>
    <t>"mč 1.10 (jednací místnost) - Dem. (ot) 23"0,85*2,125</t>
  </si>
  <si>
    <t>"mč 1.10 (jednací místnost) - Dem. (ot) 24"0,85*2,125</t>
  </si>
  <si>
    <t>158</t>
  </si>
  <si>
    <t>971033681</t>
  </si>
  <si>
    <t>Vybourání otvorů ve zdivu základovém nebo nadzákladovém z cihel, tvárnic, příčkovek z cihel pálených na maltu vápennou nebo vápenocementovou plochy do 4 m2, tl. do 900 mm</t>
  </si>
  <si>
    <t>824495928</t>
  </si>
  <si>
    <t>https://podminky.urs.cz/item/CS_URS_2025_01/971033681</t>
  </si>
  <si>
    <t>"mč 0.02 (dvorana) - Dem. (ot) 01"1,05*2,045*0,9</t>
  </si>
  <si>
    <t>"mč 0.02 (dvorana) - Dem. (ot) 03"1,1*2,1*0,9</t>
  </si>
  <si>
    <t>"mč 1.02 (chodba 1.NP - postranní schodiště) - Dem. (ot) 09"1,1*2,1*0,9-0,6*0,5*0,9</t>
  </si>
  <si>
    <t>"mč 1.02 (chodba 1.NP - postranní schodiště) - Dem. (ot) 10"1,1*2,1*0,9-1,05*0,5*0,9</t>
  </si>
  <si>
    <t>"mč 1.15 (wc invalidé) - Dem. (ot) 11"1,1*2,1*0,9-0,7*0,5*0,9</t>
  </si>
  <si>
    <t>"mč 1.02 (chodba 1.NP) - Dem. (ot) 12"1,1*1,9*0,9</t>
  </si>
  <si>
    <t>"mč 1.02 (chodba 1.NP) - Dem. (ot) 13"1,1*2,35*0,9-0,35*0,55*0,9</t>
  </si>
  <si>
    <t>"mč 1.02 (chodba 1.NP) - Dem. (ot) 15"1,1*1,9*0,9-0,9*0,55*0,9</t>
  </si>
  <si>
    <t>"mč 1.02 (chodba 1.NP) - Dem. (ot) 16"1,1*1,9*0,9-0,9*0,5*0,9</t>
  </si>
  <si>
    <t>"mč 1.02 (chodba 1.NP) - Dem. (ot) 17"1,1*1,9*0,9</t>
  </si>
  <si>
    <t>"mč 1.02 (chodba 1.NP) - Dem. (ot) 18"1,1*1,9*0,9-0,9*0,5*0,9</t>
  </si>
  <si>
    <t>"mč 1.02 (chodba 1.NP) - Dem. (ot) 19"1,1*1,9*0,9-0,9*0,5*0,9</t>
  </si>
  <si>
    <t>"mč 2.02 (chodba 2.NP) - Dem. (ot) 25"1,1*1,85*0,75-1*1,7*0,75</t>
  </si>
  <si>
    <t>"mč 2.02 (chodba 2.NP) - Dem. (ot) 26"1,1*1,85*0,75-1*1,7*0,75</t>
  </si>
  <si>
    <t>"mč 2.02 (chodba 2.NP) - Dem. (ot) 27"1,1*1,85*0,75-1*1,7*0,75</t>
  </si>
  <si>
    <t>"mč 2.02 (chodba 2.NP) - Dem. (ot) 28"1,1*2,1*0,75-1,2*1,7*0,75</t>
  </si>
  <si>
    <t>"mč 2.02 (chodba 2.NP) - Dem. (ot) 29"1,1*2,55*0,75</t>
  </si>
  <si>
    <t>"mč 2.02 (chodba 2.NP) - Dem. (ot) 30"1,1*2,1*0,75-1*1,7*0,75</t>
  </si>
  <si>
    <t>"mč 2.02 (chodba 2.NP) - Dem. (ot) 31"1,1*2,1*0,75-1*1,7*0,75</t>
  </si>
  <si>
    <t>"mč 2.02 (chodba 2.NP) - Dem. (ot) 32"1,1*2,1*0,75-1*1,7*0,75</t>
  </si>
  <si>
    <t>"mč 2.02 (chodba 2.NP) - Dem. (ot) 33"1,1*2,1*0,75</t>
  </si>
  <si>
    <t>"mč 2.02 (chodba 2.NP) - Dem. (ot) 34"1,1*2,1*0,75-1*1,7*0,75</t>
  </si>
  <si>
    <t>"mč 2.02 (chodba 2.NP) - Dem. (ot) 35"1,1*2,1*0,75-1*1,7*0,75</t>
  </si>
  <si>
    <t>159</t>
  </si>
  <si>
    <t>971035641</t>
  </si>
  <si>
    <t>Vybourání otvorů ve zdivu základovém nebo nadzákladovém z cihel, tvárnic, příčkovek z cihel pálených na maltu cementovou plochy do 4 m2, tl. do 300 mm</t>
  </si>
  <si>
    <t>1786547486</t>
  </si>
  <si>
    <t>https://podminky.urs.cz/item/CS_URS_2025_01/971035641</t>
  </si>
  <si>
    <t>"mč 0.02 (dvorana) - Dem. (ot) 04"1,4*2,1*0,3</t>
  </si>
  <si>
    <t>"mč 0.11 (zázemí dvorany) - Dem. (ot) 08"1,05*2,03*0,3</t>
  </si>
  <si>
    <t>"mč 1.12 (wc ženy) - Dem. (ot) 20"0,9*1,9*0,3-0,85*0,42*0,3</t>
  </si>
  <si>
    <t>"mč 1.13 (wc muži) - Dem. (ot) 21"0,9*1,9*0,3-0,75*0,42*0,3</t>
  </si>
  <si>
    <t>"mč 2.03 (wc ženy) - Dem. (ot) 36"0,9*2,1*0,3-0,85*0,6*0,3</t>
  </si>
  <si>
    <t>"mč 2.04 (wc muži) - Dem. (ot) 37"0,9*2,1*0,3-0,75*0,6*0,3</t>
  </si>
  <si>
    <t>160</t>
  </si>
  <si>
    <t>971035661</t>
  </si>
  <si>
    <t>Vybourání otvorů ve zdivu základovém nebo nadzákladovém z cihel, tvárnic, příčkovek z cihel pálených na maltu cementovou plochy do 4 m2, tl. do 600 mm</t>
  </si>
  <si>
    <t>1569582813</t>
  </si>
  <si>
    <t>https://podminky.urs.cz/item/CS_URS_2025_01/971035661</t>
  </si>
  <si>
    <t>"mč 0.02 (dvorana) - Dem. (ot) 05"1,1*2,7*0,6</t>
  </si>
  <si>
    <t>"mč 0.02 (dvorana) - Dem. (ot) 06"1,1*2,7*0,6</t>
  </si>
  <si>
    <t>"mč 0.02 (dvorana) - Dem. (ot) 07"1,1*2,7*0,6</t>
  </si>
  <si>
    <t>"mč 1.02 (chodba 1.NP) - Dem. (ot) 14"1,1*1,9*0,6-0,9*0,55*0,6</t>
  </si>
  <si>
    <t>161</t>
  </si>
  <si>
    <t>973031824</t>
  </si>
  <si>
    <t>Vysekání výklenků nebo kapes ve zdivu z cihel na maltu vápennou nebo vápenocementovou kapes pro zavázání nových zdí, tl. do 300 mm</t>
  </si>
  <si>
    <t>1126018985</t>
  </si>
  <si>
    <t>https://podminky.urs.cz/item/CS_URS_2025_01/973031824</t>
  </si>
  <si>
    <t>"mč 1.02 (chodba 1.NP) - zazd. (02a)"0,5*2</t>
  </si>
  <si>
    <t>"mč 1.02 (chodba 1.NP) - zazd. (03a)"0,5</t>
  </si>
  <si>
    <t>"mč 1.02 (chodba 1.NP) - zazd. (04a)"0,5</t>
  </si>
  <si>
    <t>"mč 1.02 (chodba 1.NP) - zazd. (05a)"0,5*2</t>
  </si>
  <si>
    <t>"mč 1.02 (chodba 1.NP) - zazd. (06a)"0,5*2</t>
  </si>
  <si>
    <t>"mč 1.02 (chodba 1.NP) - zazd. (07a)"0,5*2</t>
  </si>
  <si>
    <t>"mč 1.02 (chodba 1.NP) - zazd. (08a)"0,6</t>
  </si>
  <si>
    <t>"mč 1.02 (chodba 1.NP) - zazd. (09a2)"0,365*2</t>
  </si>
  <si>
    <t>"mč 1.02 (chodba 1.NP) - zazd. (10a2)"0,365*2</t>
  </si>
  <si>
    <t>"mč 2.02 (chodba 2.NP) - zazd. (16a)"1,7*2</t>
  </si>
  <si>
    <t>"mč 2.02 (chodba 2.NP) - zazd. (17a)"1,7*2</t>
  </si>
  <si>
    <t>"mč 2.02 (chodba 2.NP) - zazd. (20a)"0,6</t>
  </si>
  <si>
    <t>"mč 2.02 (chodba 2.NP) - zazd. (21a)"0,6</t>
  </si>
  <si>
    <t>"mč 0.12 (kancelář) - zazd. (01)"2*2</t>
  </si>
  <si>
    <t>162</t>
  </si>
  <si>
    <t>973031825</t>
  </si>
  <si>
    <t>Vysekání výklenků nebo kapes ve zdivu z cihel na maltu vápennou nebo vápenocementovou kapes pro zavázání nových zdí, tl. do 450 mm</t>
  </si>
  <si>
    <t>645552937</t>
  </si>
  <si>
    <t>https://podminky.urs.cz/item/CS_URS_2025_01/973031825</t>
  </si>
  <si>
    <t>"mč 1.03 (oddělení IT) - zazd. (11)"2,1*2</t>
  </si>
  <si>
    <t>"mč 1.08 (kancelář) - zazd. (13)"2,1*2</t>
  </si>
  <si>
    <t>"mč 1.10 (jednací místnost) - zazd. (15)"2,1*2</t>
  </si>
  <si>
    <t>"mč 2.02 (chodba 2.NP) - zazd. (16b)"1,7*2</t>
  </si>
  <si>
    <t>"mč 2.02 (chodba 2.NP) - zazd. (17b)"1,7*2</t>
  </si>
  <si>
    <t>163</t>
  </si>
  <si>
    <t>973031826</t>
  </si>
  <si>
    <t>Vysekání výklenků nebo kapes ve zdivu z cihel na maltu vápennou nebo vápenocementovou kapes pro zavázání nových zdí, tl. do 600 mm</t>
  </si>
  <si>
    <t>1246019883</t>
  </si>
  <si>
    <t>https://podminky.urs.cz/item/CS_URS_2025_01/973031826</t>
  </si>
  <si>
    <t>"mč 1.02 (chodba 1.NP) - zazd. (02b)"0,5*2</t>
  </si>
  <si>
    <t>"mč 1.02 (chodba 1.NP) - zazd. (03b)"0,5</t>
  </si>
  <si>
    <t>"mč 1.02 (chodba 1.NP) - zazd. (04b)"0,5</t>
  </si>
  <si>
    <t>"mč 1.02 (chodba 1.NP) - zazd. (05b)"0,5*2</t>
  </si>
  <si>
    <t>"mč 1.02 (chodba 1.NP) - zazd. (06b)"0,5*2</t>
  </si>
  <si>
    <t>"mč 1.02 (chodba 1.NP) - zazd. (07b)"0,5*2</t>
  </si>
  <si>
    <t>"mč 1.02 (chodba 1.NP) - zazd. (08b)"0,6</t>
  </si>
  <si>
    <t>"mč 1.04 (oddělení IT - server) - zazd. (12)"2,1*2</t>
  </si>
  <si>
    <t>"mč 1.09 (kancelář) - zazd. (14)"2,1*2</t>
  </si>
  <si>
    <t>164</t>
  </si>
  <si>
    <t>973031826.R-pol</t>
  </si>
  <si>
    <t>Vysekání výklenků nebo kapes ve zdivu z cihel na maltu vápennou nebo vápenocementovou kapes pro zavázání nových zdí, tl. do 750 mm</t>
  </si>
  <si>
    <t>1177073637</t>
  </si>
  <si>
    <t>https://podminky.urs.cz/item/CS_URS_2022_01/973031826.R-pol</t>
  </si>
  <si>
    <t>"mč 2.02 (chodba 2.NP) - zazd. (18)"1,7*2</t>
  </si>
  <si>
    <t>"mč 2.02 (chodba 2.NP) - zazd. (19)"1,7*2</t>
  </si>
  <si>
    <t>165</t>
  </si>
  <si>
    <t>974031133</t>
  </si>
  <si>
    <t>Vysekání rýh ve zdivu cihelném na maltu vápennou nebo vápenocementovou do hl. 50 mm a šířky do 100 mm</t>
  </si>
  <si>
    <t>-65255268</t>
  </si>
  <si>
    <t>https://podminky.urs.cz/item/CS_URS_2025_01/974031133</t>
  </si>
  <si>
    <t>"mč 0.02 (dvorana) - osazení výplní otvorů 0 02 (1100x2700 mm)"8*3</t>
  </si>
  <si>
    <t>"mč 0.02 (dvorana) - osazení výplní otvorů 0 12 (1100x2100 mm)"6,4*9</t>
  </si>
  <si>
    <t>"mč 0.02 (dvorana) - osazení výplní otvorů 0 13 (1100x2100 mm)"2,4*1</t>
  </si>
  <si>
    <t>"mč 0.02 (dvorana) - osazení výplní otvorů 0 14 (900x1900 mm)"6*2</t>
  </si>
  <si>
    <t>"mč 0.02 (dvorana) - osazení výplní otvorů 0 15 (1060x3050 mm)"8,62*2</t>
  </si>
  <si>
    <t>"mč 0.02 (dvorana) - osazení výplní otvorů 0 16 (1600x3050 mm)"9,7*1</t>
  </si>
  <si>
    <t>"mč 0.02 (dvorana) - osazení výplní otvorů 0 21 (1100x2100 mm)"6,8*10</t>
  </si>
  <si>
    <t>"mč 0.02 (dvorana) - osazení výplní otvorů 0 22 (900x2100 mm)"6,4*2</t>
  </si>
  <si>
    <t>166</t>
  </si>
  <si>
    <t>"mč 0.02 (dvorana) - okno O 02; 4x IPE 100"1,6*12</t>
  </si>
  <si>
    <t>"mč 0.08 (archiv) - dveře D 07; 5x IPE 100"1,5*6</t>
  </si>
  <si>
    <t>"mč 0.13 (zázemí dvorany) - dveře D 12a; 5X IPE 120"1,45*6</t>
  </si>
  <si>
    <t>"1NP - okna do dvorany; 5x IPE 100"1,8*12</t>
  </si>
  <si>
    <t>"1NP - okna do dvorany; 5x IPE 100"1,5*18</t>
  </si>
  <si>
    <t>"1NP - okna do dvorany; 2x IPE 100"1,65*2</t>
  </si>
  <si>
    <t>"1NP - okna do dvorany; 2x IPE 100"1,775*2</t>
  </si>
  <si>
    <t>"2NP - okna do dvorany; 5x IPE 100"1,5*10</t>
  </si>
  <si>
    <t>167</t>
  </si>
  <si>
    <t>974031666</t>
  </si>
  <si>
    <t>Vysekání rýh ve zdivu cihelném na maltu vápennou nebo vápenocementovou pro vtahování nosníků do zdí, před vybouráním otvoru do hl. 150 mm, při v. nosníku do 250 mm</t>
  </si>
  <si>
    <t>1343469299</t>
  </si>
  <si>
    <t>https://podminky.urs.cz/item/CS_URS_2025_01/974031666</t>
  </si>
  <si>
    <t>"mč 0.11 (zázemí dvorany) - dveře D 15a; 2x IPE 160"1,45*2</t>
  </si>
  <si>
    <t>"mč 0.10 (sklad) - přívod vzduchu do dvorany; 2x IPE 180"1,8*2</t>
  </si>
  <si>
    <t>"mč 1.08 (kancelář) - průchod; 2x I 160"3,75*3</t>
  </si>
  <si>
    <t>168</t>
  </si>
  <si>
    <t>977312112</t>
  </si>
  <si>
    <t>Řezání stávajících betonových mazanin s vyztužením hloubky přes 50 do 100 mm</t>
  </si>
  <si>
    <t>3760938</t>
  </si>
  <si>
    <t>https://podminky.urs.cz/item/CS_URS_2025_01/977312112</t>
  </si>
  <si>
    <t>"mč 0.01 (vstupní foyer)"4,7</t>
  </si>
  <si>
    <t>169</t>
  </si>
  <si>
    <t>977312114</t>
  </si>
  <si>
    <t>Řezání stávajících betonových mazanin s vyztužením hloubky přes 150 do 200 mm</t>
  </si>
  <si>
    <t>-1922305437</t>
  </si>
  <si>
    <t>https://podminky.urs.cz/item/CS_URS_2025_01/977312114</t>
  </si>
  <si>
    <t>"mč 0.13 (zázemí dvorany)"6,5</t>
  </si>
  <si>
    <t>"výměníková stanice"2,4</t>
  </si>
  <si>
    <t>"mč 0.03 (prostor schodiště)"14,4</t>
  </si>
  <si>
    <t>170</t>
  </si>
  <si>
    <t>971024561</t>
  </si>
  <si>
    <t>Vybourání otvorů ve zdivu základovém nebo nadzákladovém kamenném, smíšeném kamenném, na maltu vápennou nebo vápenocementovou, plochy do 1 m2, tl. do 600 mm</t>
  </si>
  <si>
    <t>-426842044</t>
  </si>
  <si>
    <t>https://podminky.urs.cz/item/CS_URS_2025_01/971024561</t>
  </si>
  <si>
    <t>"mč 0.02 (dvorana)"0,6*0,5*0,9</t>
  </si>
  <si>
    <t>171</t>
  </si>
  <si>
    <t>971024591</t>
  </si>
  <si>
    <t>Vybourání otvorů ve zdivu základovém nebo nadzákladovém kamenném, smíšeném kamenném, na maltu vápennou nebo vápenocementovou, plochy do 1 m2, tl. přes 900 mm</t>
  </si>
  <si>
    <t>1046010346</t>
  </si>
  <si>
    <t>https://podminky.urs.cz/item/CS_URS_2025_01/971024591</t>
  </si>
  <si>
    <t>"mč 0.13 (zázemí dvorany) - mč 0.02 (dvorana)"1,2*0,5*0,9</t>
  </si>
  <si>
    <t>"mč 0.02 (dvorana) - mč 0.10 (sklad)"1,2*0,5*0,9</t>
  </si>
  <si>
    <t>172</t>
  </si>
  <si>
    <t>971033441</t>
  </si>
  <si>
    <t>Vybourání otvorů ve zdivu základovém nebo nadzákladovém z cihel, tvárnic, příčkovek z cihel pálených na maltu vápennou nebo vápenocementovou plochy do 0,25 m2, tl. do 300 mm</t>
  </si>
  <si>
    <t>1266577993</t>
  </si>
  <si>
    <t>https://podminky.urs.cz/item/CS_URS_2025_01/971033441</t>
  </si>
  <si>
    <t>"svislé zdivo (sklepní prostory)"1</t>
  </si>
  <si>
    <t>173</t>
  </si>
  <si>
    <t>971033461</t>
  </si>
  <si>
    <t>Vybourání otvorů ve zdivu základovém nebo nadzákladovém z cihel, tvárnic, příčkovek z cihel pálených na maltu vápennou nebo vápenocementovou plochy do 0,25 m2, tl. do 600 mm</t>
  </si>
  <si>
    <t>-1936917086</t>
  </si>
  <si>
    <t>https://podminky.urs.cz/item/CS_URS_2025_01/971033461</t>
  </si>
  <si>
    <t>174</t>
  </si>
  <si>
    <t>971033471</t>
  </si>
  <si>
    <t>Vybourání otvorů ve zdivu základovém nebo nadzákladovém z cihel, tvárnic, příčkovek z cihel pálených na maltu vápennou nebo vápenocementovou plochy do 0,25 m2, tl. do 750 mm</t>
  </si>
  <si>
    <t>669975107</t>
  </si>
  <si>
    <t>https://podminky.urs.cz/item/CS_URS_2025_01/971033471</t>
  </si>
  <si>
    <t>175</t>
  </si>
  <si>
    <t>972054491</t>
  </si>
  <si>
    <t>Vybourání otvorů ve stropech nebo klenbách železobetonových bez odstranění podlahy a násypu, plochy do 1 m2, tl. přes 80 mm</t>
  </si>
  <si>
    <t>1649556868</t>
  </si>
  <si>
    <t>https://podminky.urs.cz/item/CS_URS_2025_01/972054491</t>
  </si>
  <si>
    <t>"výměníková stanice"0,6*0,25*0,6</t>
  </si>
  <si>
    <t>176</t>
  </si>
  <si>
    <t>978011111</t>
  </si>
  <si>
    <t>Otlučení vápenných nebo vápenocementových omítek vnitřních ploch stropů, v rozsahu do 5 %</t>
  </si>
  <si>
    <t>433053152</t>
  </si>
  <si>
    <t>https://podminky.urs.cz/item/CS_URS_2025_01/978011111</t>
  </si>
  <si>
    <t>177</t>
  </si>
  <si>
    <t>978013111</t>
  </si>
  <si>
    <t>Otlučení vápenných nebo vápenocementových omítek vnitřních ploch stěn s vyškrabáním spar, s očištěním zdiva, v rozsahu do 5 %</t>
  </si>
  <si>
    <t>-1437933131</t>
  </si>
  <si>
    <t>https://podminky.urs.cz/item/CS_URS_2025_01/978013111</t>
  </si>
  <si>
    <t>178</t>
  </si>
  <si>
    <t>978013191</t>
  </si>
  <si>
    <t>Otlučení vápenných nebo vápenocementových omítek vnitřních ploch stěn s vyškrabáním spar, s očištěním zdiva, v rozsahu přes 50 do 100 %</t>
  </si>
  <si>
    <t>146345681</t>
  </si>
  <si>
    <t>https://podminky.urs.cz/item/CS_URS_2025_01/978013191</t>
  </si>
  <si>
    <t>"mč 0.02 (dvorana) Dem. (om) 01a"9,75*4</t>
  </si>
  <si>
    <t>"mč 0.02 (dvorana) Dem. (om) 01b"1,5*4-1,05*3,11</t>
  </si>
  <si>
    <t>"mč 0.02 (dvorana) Dem. (om) 03a"9,75*4</t>
  </si>
  <si>
    <t>"mč 0.02 (dvorana) Dem. (om) 03b"1,5*4-1,05*3,11</t>
  </si>
  <si>
    <t>"mč 0.02 (dvorana) Dem. (om) 05"14,6*4</t>
  </si>
  <si>
    <t>"mč 0.02 (dvorana) Dem. (om) 07"14,6*4-0,9*2,1-1,7*2,1</t>
  </si>
  <si>
    <t>179</t>
  </si>
  <si>
    <t>978015391</t>
  </si>
  <si>
    <t>Otlučení vápenných nebo vápenocementových omítek vnějších ploch s vyškrabáním spar a s očištěním zdiva stupně členitosti 1 a 2, v rozsahu přes 80 do 100 %</t>
  </si>
  <si>
    <t>671455247</t>
  </si>
  <si>
    <t>https://podminky.urs.cz/item/CS_URS_2025_01/978015391</t>
  </si>
  <si>
    <t>"mč 0.02 (dvorana) Dem. (om) 02a"9,75*6,4-0,9*0,5*3-1*1,7*2-2,5*1,7</t>
  </si>
  <si>
    <t>"mč 0.02 (dvorana) Dem. (om) 02b"1,5*6,4-1,05*0,668</t>
  </si>
  <si>
    <t>"mč 0.02 (dvorana) Dem. (om) 04a"9,75*6,4-0,9*0,5*3-1*1,7*2-2,5*1,7</t>
  </si>
  <si>
    <t>"mč 0.02 (dvorana) Dem. (om) 04b"1,5*6,4-1,05*0,668</t>
  </si>
  <si>
    <t>"mč 0.02 (dvorana) Dem. (om) 06"14,6*6,4-1*0,6*4-1,06*2,95*2-1,6*2,95</t>
  </si>
  <si>
    <t>"mč 0.02 (dvorana) Dem. (om) 08"14,6*6,4-0,7*0,5*7-1,05*0,5-0,85*1,7*2-1*1,7*3</t>
  </si>
  <si>
    <t>180</t>
  </si>
  <si>
    <t>R-pol 104</t>
  </si>
  <si>
    <t xml:space="preserve">Požární ucpávky prostupů </t>
  </si>
  <si>
    <t>-1715864250</t>
  </si>
  <si>
    <t>5,50</t>
  </si>
  <si>
    <t>181</t>
  </si>
  <si>
    <t>"výtahová šachta "3,21*1,7</t>
  </si>
  <si>
    <t>182</t>
  </si>
  <si>
    <t>985139111</t>
  </si>
  <si>
    <t>Očištění ploch Příplatek k cenám za práci ve stísněném prostoru</t>
  </si>
  <si>
    <t>-1531881394</t>
  </si>
  <si>
    <t>https://podminky.urs.cz/item/CS_URS_2025_01/985139111</t>
  </si>
  <si>
    <t>183</t>
  </si>
  <si>
    <t>985139112</t>
  </si>
  <si>
    <t>Očištění ploch Příplatek k cenám za plochu do 10 m2 jednotlivě</t>
  </si>
  <si>
    <t>-1376144881</t>
  </si>
  <si>
    <t>https://podminky.urs.cz/item/CS_URS_2025_01/985139112</t>
  </si>
  <si>
    <t>184</t>
  </si>
  <si>
    <t>949101111</t>
  </si>
  <si>
    <t>Lešení pomocné pracovní pro objekty pozemních staveb pro zatížení do 150 kg/m2, o výšce lešeňové podlahy do 1,9 m</t>
  </si>
  <si>
    <t>-694163848</t>
  </si>
  <si>
    <t>https://podminky.urs.cz/item/CS_URS_2025_01/949101111</t>
  </si>
  <si>
    <t>"mč 0.01 (vstupní foyer)"27,89</t>
  </si>
  <si>
    <t>"mč 0.01 (vstupní foyer - postranní schodiště)"8,51</t>
  </si>
  <si>
    <t>"mč 0.03 (prostor schodiště)"10,26</t>
  </si>
  <si>
    <t>"mč 0.03 (prostor schodiště - postranní schodiště)"7,67</t>
  </si>
  <si>
    <t>"mč 0.04 (sklad l)"9,37</t>
  </si>
  <si>
    <t>"mč 0.05 (sklad ll)"9,29</t>
  </si>
  <si>
    <t>"mč 0.06 (tech. místnost)"4,54</t>
  </si>
  <si>
    <t>"mč 0.07 (strojovna výtahu)"3,22</t>
  </si>
  <si>
    <t>"mč 0.08 (archiv l)"13,96</t>
  </si>
  <si>
    <t>"mč 0.09 (archiv ll)"29,95</t>
  </si>
  <si>
    <t>"mč 0.10 (sklad)"27,73</t>
  </si>
  <si>
    <t>"mč 0.11 (zázemí dvorany)"20,7</t>
  </si>
  <si>
    <t>"mč 0.12 (kancelář)"15,87</t>
  </si>
  <si>
    <t>"mč 0.13 (zázemí dvorany)"14,27</t>
  </si>
  <si>
    <t>"mč 1.01 (hlavní schodiště)"17,9</t>
  </si>
  <si>
    <t>"mč 1.02 (chodba 1NP)"153,45</t>
  </si>
  <si>
    <t>"mč 1.02 (chodba 1NP - postranní schodiště)"9,43</t>
  </si>
  <si>
    <t>"mč 1.03 (oddělení IT)"30,9</t>
  </si>
  <si>
    <t>"mč 1.04 (oddělení IT - server)"16,8</t>
  </si>
  <si>
    <t>"mč 1.05 (pokladna I)"16,25</t>
  </si>
  <si>
    <t>"mč 1.06 (pokladna ll)"28</t>
  </si>
  <si>
    <t>"mč 1.07 (archiv l)"49,2</t>
  </si>
  <si>
    <t>"mč 1.08 (kancelář)"27,7</t>
  </si>
  <si>
    <t>"mč 1.09 (kancelář)"28,5</t>
  </si>
  <si>
    <t>"mč 1.10 (jednací místnost)"50,7</t>
  </si>
  <si>
    <t>"mč 1.11 (kuchyňka)"14,75</t>
  </si>
  <si>
    <t>"mč 1.12 (wc ženy)"10,6</t>
  </si>
  <si>
    <t>"mč 1.13 (wc muži)"11,4</t>
  </si>
  <si>
    <t>"mč 1.14 (hl. rozvaděč)"4,15</t>
  </si>
  <si>
    <t>"mč 1.15 (wc invalidé)"5,52</t>
  </si>
  <si>
    <t>"mč 1.16 (úklidová místnost)"2,33</t>
  </si>
  <si>
    <t>"mč 1.17 (zázemí personálu)"4,9</t>
  </si>
  <si>
    <t>"mč 2.01 (hlavní schodiště)"20</t>
  </si>
  <si>
    <t>"mč 2.02 (chodba 2NP)"170</t>
  </si>
  <si>
    <t>"mč 2.03 (wc ženy)"10,7</t>
  </si>
  <si>
    <t>"mč 2.04 (wc muži)"11,35</t>
  </si>
  <si>
    <t>"mč 2.05 (spisovna)"33,6</t>
  </si>
  <si>
    <t>"mč 3.01 (strojovna VZT l)"19,5</t>
  </si>
  <si>
    <t>"mč 3.02 (strojovna VZT ll)"32,8</t>
  </si>
  <si>
    <t>185</t>
  </si>
  <si>
    <t>952901111</t>
  </si>
  <si>
    <t>Vyčištění budov nebo objektů před předáním do užívání budov bytové nebo občanské výstavby, světlé výšky podlaží do 4 m</t>
  </si>
  <si>
    <t>-1165359063</t>
  </si>
  <si>
    <t>https://podminky.urs.cz/item/CS_URS_2025_01/952901111</t>
  </si>
  <si>
    <t>"mč 0.02 (dvorana)"132,1</t>
  </si>
  <si>
    <t>"mč 1.01 (hlavní schodiště)"45,8</t>
  </si>
  <si>
    <t>186</t>
  </si>
  <si>
    <t>187</t>
  </si>
  <si>
    <t>188</t>
  </si>
  <si>
    <t>550,555*14</t>
  </si>
  <si>
    <t>189</t>
  </si>
  <si>
    <t>997013601</t>
  </si>
  <si>
    <t>Poplatek za uložení stavebního odpadu na skládce (skládkovné) z prostého betonu zatříděného do Katalogu odpadů pod kódem 17 01 01</t>
  </si>
  <si>
    <t>-440277338</t>
  </si>
  <si>
    <t>https://podminky.urs.cz/item/CS_URS_2025_01/997013601</t>
  </si>
  <si>
    <t>190</t>
  </si>
  <si>
    <t>997013602</t>
  </si>
  <si>
    <t>Poplatek za uložení stavebního odpadu na skládce (skládkovné) z armovaného betonu zatříděného do Katalogu odpadů pod kódem 17 01 01</t>
  </si>
  <si>
    <t>-196492867</t>
  </si>
  <si>
    <t>https://podminky.urs.cz/item/CS_URS_2025_01/997013602</t>
  </si>
  <si>
    <t>191</t>
  </si>
  <si>
    <t>192</t>
  </si>
  <si>
    <t>193</t>
  </si>
  <si>
    <t>194</t>
  </si>
  <si>
    <t>711131811</t>
  </si>
  <si>
    <t>Odstranění izolace proti zemní vlhkosti na ploše vodorovné V</t>
  </si>
  <si>
    <t>-253684589</t>
  </si>
  <si>
    <t>https://podminky.urs.cz/item/CS_URS_2022_01/711131811</t>
  </si>
  <si>
    <t>"mč 0.02 (dvorana)"8,25*14,6*2</t>
  </si>
  <si>
    <t>"mč 0.03 (prostor schodiště) - rozšíření dvorany po demolici stěn, uvažuje se totožná úroveň původních podlah"3,7*1,65*2</t>
  </si>
  <si>
    <t>"mč 0.10 (sklad) - stropní kce (podlaha)"2,85*9,55</t>
  </si>
  <si>
    <t>195</t>
  </si>
  <si>
    <t>711113127</t>
  </si>
  <si>
    <t>Izolace proti zemní vlhkosti natěradly a tmely za studena na ploše svislé S těsnicí stěrkou jednosložkovu na bázi cementu</t>
  </si>
  <si>
    <t>-1069770677</t>
  </si>
  <si>
    <t>https://podminky.urs.cz/item/CS_URS_2025_01/711113127</t>
  </si>
  <si>
    <t>196</t>
  </si>
  <si>
    <t>711111001</t>
  </si>
  <si>
    <t>Provedení izolace proti zemní vlhkosti natěradly a tmely za studena na ploše vodorovné V nátěrem penetračním</t>
  </si>
  <si>
    <t>1907536</t>
  </si>
  <si>
    <t>https://podminky.urs.cz/item/CS_URS_2025_01/711111001</t>
  </si>
  <si>
    <t>"mč 0.13 (zázemí dvorany)"2,65*1,2</t>
  </si>
  <si>
    <t>"mč 0.02 (dvorana) "18,1*1,2</t>
  </si>
  <si>
    <t>"mč 0.03 (prostor schodiště)"6*1,2</t>
  </si>
  <si>
    <t>"mč 0.10 (sklad)"9,675*1,2</t>
  </si>
  <si>
    <t>"výtahová šachta (dno)"2,61*2,36</t>
  </si>
  <si>
    <t>"výtahová šachta (klín)"10,54*0,15</t>
  </si>
  <si>
    <t>"výtahová šachta (vyztužijící pás)"10,54*0,3</t>
  </si>
  <si>
    <t>197</t>
  </si>
  <si>
    <t>11163150</t>
  </si>
  <si>
    <t>lak penetrační asfaltový</t>
  </si>
  <si>
    <t>490013412</t>
  </si>
  <si>
    <t>210,363*0,00033 'Přepočtené koeficientem množství</t>
  </si>
  <si>
    <t>198</t>
  </si>
  <si>
    <t>711112001</t>
  </si>
  <si>
    <t>Provedení izolace proti zemní vlhkosti natěradly a tmely za studena na ploše svislé S nátěrem penetračním</t>
  </si>
  <si>
    <t>2136528114</t>
  </si>
  <si>
    <t>https://podminky.urs.cz/item/CS_URS_2025_01/711112001</t>
  </si>
  <si>
    <t>"mč 0.13 (zázemí dvorany)"2,65*0,45*2</t>
  </si>
  <si>
    <t>"mč 0.02 (dvorana) "18,1*0,45*2</t>
  </si>
  <si>
    <t>"mč 0.03 (prostor schodiště)"6*0,45*2</t>
  </si>
  <si>
    <t>"mč 0.10 (sklad)"9,675*0,45*2</t>
  </si>
  <si>
    <t>"mč 0.02 (dvorana)"56,92*0,2</t>
  </si>
  <si>
    <t>"mč 0.10 (sklad)"25,4*0,2</t>
  </si>
  <si>
    <t>"mč 0.13 (zázemí dvorany) - v místě provedeného nového otvoru"3,6*0,2</t>
  </si>
  <si>
    <t>"výtahová šachta "7,93*1,1</t>
  </si>
  <si>
    <t>"výtahová šachta (obvod zdivo)"2,81*0,3</t>
  </si>
  <si>
    <t>199</t>
  </si>
  <si>
    <t>-1607455969</t>
  </si>
  <si>
    <t>59,533*0,00034 'Přepočtené koeficientem množství</t>
  </si>
  <si>
    <t>200</t>
  </si>
  <si>
    <t>711141559</t>
  </si>
  <si>
    <t>Provedení izolace proti zemní vlhkosti pásy přitavením NAIP na ploše vodorovné V</t>
  </si>
  <si>
    <t>1875391890</t>
  </si>
  <si>
    <t>https://podminky.urs.cz/item/CS_URS_2025_01/711141559</t>
  </si>
  <si>
    <t>201</t>
  </si>
  <si>
    <t>62832001</t>
  </si>
  <si>
    <t>pás asfaltový natavitelný oxidovaný s vložkou ze skleněné rohože typu V60 s jemnozrnným minerálním posypem tl 3,5mm</t>
  </si>
  <si>
    <t>1291279680</t>
  </si>
  <si>
    <t>43,71*1,1655 'Přepočtené koeficientem množství</t>
  </si>
  <si>
    <t>202</t>
  </si>
  <si>
    <t>62855002</t>
  </si>
  <si>
    <t>pás asfaltový natavitelný modifikovaný SBS s vložkou z polyesterové rohože a spalitelnou PE fólií nebo jemnozrnným minerálním posypem na horním povrchu tl 5,0mm</t>
  </si>
  <si>
    <t>-1647446827</t>
  </si>
  <si>
    <t>"mč 0.02 (dvorana)"127,32*2</t>
  </si>
  <si>
    <t>"mč 0.10 (sklad)"27,65*2</t>
  </si>
  <si>
    <t>"mč 0.13 (zázemí dvorany) - v místě provedeného nového otvoru"0,78*2</t>
  </si>
  <si>
    <t>"výtahová šachta (dno)"2,61*2,36*2</t>
  </si>
  <si>
    <t>"výtahová šachta (klín)"10,54*0,15*2</t>
  </si>
  <si>
    <t>"výtahová šachta (vyztužijící pás)"10,54*0,3*2</t>
  </si>
  <si>
    <t>333,305*1,1655 'Přepočtené koeficientem množství</t>
  </si>
  <si>
    <t>203</t>
  </si>
  <si>
    <t>711142559</t>
  </si>
  <si>
    <t>Provedení izolace proti zemní vlhkosti pásy přitavením NAIP na ploše svislé S</t>
  </si>
  <si>
    <t>-1728216591</t>
  </si>
  <si>
    <t>https://podminky.urs.cz/item/CS_URS_2025_01/711142559</t>
  </si>
  <si>
    <t>204</t>
  </si>
  <si>
    <t>1021426258</t>
  </si>
  <si>
    <t>32,783*1,221 'Přepočtené koeficientem množství</t>
  </si>
  <si>
    <t>205</t>
  </si>
  <si>
    <t>237757755</t>
  </si>
  <si>
    <t>"mč 0.02 (dvorana)"56,92*0,2*2</t>
  </si>
  <si>
    <t>"mč 0.10 (sklad)"25,4*0,2*2</t>
  </si>
  <si>
    <t>"mč 0.13 (zázemí dvorany) - v místě provedeného nového otvoru"3,6*0,2*2</t>
  </si>
  <si>
    <t>"výtahová šachta "7,93*1,1*2</t>
  </si>
  <si>
    <t>"výtahová šachta (obvod zdivo)"2,81*0,3*2</t>
  </si>
  <si>
    <t>53,5*1,221 'Přepočtené koeficientem množství</t>
  </si>
  <si>
    <t>206</t>
  </si>
  <si>
    <t>207</t>
  </si>
  <si>
    <t>713120821</t>
  </si>
  <si>
    <t>Odstranění tepelné izolace podlah z rohoží, pásů, dílců, desek, bloků podlah volně kladených nebo mezi trámy z polystyrenu, tloušťka izolace suchého, tloušťka izolace do 100 mm</t>
  </si>
  <si>
    <t>-1137897123</t>
  </si>
  <si>
    <t>https://podminky.urs.cz/item/CS_URS_2025_01/713120821</t>
  </si>
  <si>
    <t>208</t>
  </si>
  <si>
    <t>713121111</t>
  </si>
  <si>
    <t>Montáž tepelné izolace podlah rohožemi, pásy, deskami, dílci, bloky (izolační materiál ve specifikaci) kladenými volně jednovrstvá</t>
  </si>
  <si>
    <t>-246509705</t>
  </si>
  <si>
    <t>https://podminky.urs.cz/item/CS_URS_2025_01/713121111</t>
  </si>
  <si>
    <t>"mč 0.03 (prostor schodiště)"10,44</t>
  </si>
  <si>
    <t>"mč 0.04 (sklad l)"9,4</t>
  </si>
  <si>
    <t>"mč 0.05 (sklad ll)"9,3</t>
  </si>
  <si>
    <t>"mč 0.06 (tech. místnost)"4,4</t>
  </si>
  <si>
    <t>"mč 0.13 (zázemí dvorany)"12,8</t>
  </si>
  <si>
    <t>"mč 0.07 (strojovna výtahu) + 0.08 (archiv)"17,4</t>
  </si>
  <si>
    <t>"mč 0.09 (archiv ll)"30</t>
  </si>
  <si>
    <t>209</t>
  </si>
  <si>
    <t>28375033</t>
  </si>
  <si>
    <t>deska EPS 150 pro konstrukce s vysokým zatížením λ=0,035 tl 150mm</t>
  </si>
  <si>
    <t>-648835276</t>
  </si>
  <si>
    <t>249,49*1,02 'Přepočtené koeficientem množství</t>
  </si>
  <si>
    <t>210</t>
  </si>
  <si>
    <t>713121112</t>
  </si>
  <si>
    <t>Montáž tepelné izolace podlah rohožemi, pásy, deskami, dílci, bloky (izolační materiál ve specifikaci) kladenými volně jednovrstvá mezi trámy nebo rošt</t>
  </si>
  <si>
    <t>553696057</t>
  </si>
  <si>
    <t>https://podminky.urs.cz/item/CS_URS_2025_01/713121112</t>
  </si>
  <si>
    <t>SKLADBA PODLAHY VE VZDUCHOTECHNICKÉ STROJOVNĚ (SKL 36)</t>
  </si>
  <si>
    <t>"strojovna VZT l (osa 4-5)"6,25*3,555</t>
  </si>
  <si>
    <t>"strojovna VZT ll (osa G-K)"11,15*3,25</t>
  </si>
  <si>
    <t>211</t>
  </si>
  <si>
    <t>63152096</t>
  </si>
  <si>
    <t>pás tepelně izolační univerzální λ=0,032-0,033 tl 50mm</t>
  </si>
  <si>
    <t>2022534106</t>
  </si>
  <si>
    <t>58,457*1,02 'Přepočtené koeficientem množství</t>
  </si>
  <si>
    <t>713141212</t>
  </si>
  <si>
    <t>Montáž tepelné izolace střech plochých atikovými klíny přilepenými za studena nízkoexpanzní (PUR) pěnou</t>
  </si>
  <si>
    <t>969272252</t>
  </si>
  <si>
    <t>https://podminky.urs.cz/item/CS_URS_2025_01/713141212</t>
  </si>
  <si>
    <t>"výtahová šachta (přířez XPS)"10,54</t>
  </si>
  <si>
    <t>213</t>
  </si>
  <si>
    <t>28376105</t>
  </si>
  <si>
    <t>klín izolační z XPS spádový</t>
  </si>
  <si>
    <t>258448260</t>
  </si>
  <si>
    <t>"výtahová šachta (přířez XPS)"10,54*0,005</t>
  </si>
  <si>
    <t>0,053*1,02 'Přepočtené koeficientem množství</t>
  </si>
  <si>
    <t>214</t>
  </si>
  <si>
    <t>713151111</t>
  </si>
  <si>
    <t>Montáž tepelné izolace střech šikmých rohožemi, pásy, deskami (izolační materiál ve specifikaci) kladenými volně mezi krokve</t>
  </si>
  <si>
    <t>-1776412291</t>
  </si>
  <si>
    <t>https://podminky.urs.cz/item/CS_URS_2025_01/713151111</t>
  </si>
  <si>
    <t>SKLADBA PODHLEDU VE VZDUCHOTECHNICKÉ STROJOVNĚ (SKL 35)</t>
  </si>
  <si>
    <t>"strojovna VZT l (osa 4-5)"6*4,55</t>
  </si>
  <si>
    <t>"strojovna VZT ll (osa G-K) "10,9*4,15</t>
  </si>
  <si>
    <t>215</t>
  </si>
  <si>
    <t>63152102</t>
  </si>
  <si>
    <t>pás tepelně izolační univerzální λ=0,032-0,033 tl 140mm</t>
  </si>
  <si>
    <t>587343977</t>
  </si>
  <si>
    <t>72,535*1,02 'Přepočtené koeficientem množství</t>
  </si>
  <si>
    <t>216</t>
  </si>
  <si>
    <t>217</t>
  </si>
  <si>
    <t>762953801</t>
  </si>
  <si>
    <t>Demontáž teras nášlapné vrstvy z dřevěných nebo dřevoplastových prken, připevněných šroubováním</t>
  </si>
  <si>
    <t>1512898304</t>
  </si>
  <si>
    <t>https://podminky.urs.cz/item/CS_URS_2025_01/762953801</t>
  </si>
  <si>
    <t>"mč 0.02 (dvorana) - vyvýšené pódium"11,5</t>
  </si>
  <si>
    <t>218</t>
  </si>
  <si>
    <t>762953811</t>
  </si>
  <si>
    <t>Demontáž teras podkladního roštu z plných nebo dutých profilů jakékoli vzdálenosti podpěr</t>
  </si>
  <si>
    <t>-1826333108</t>
  </si>
  <si>
    <t>https://podminky.urs.cz/item/CS_URS_2025_01/762953811</t>
  </si>
  <si>
    <t>219</t>
  </si>
  <si>
    <t>762511166</t>
  </si>
  <si>
    <t>Podlahové konstrukce podkladové z cementotřískových desek jednovrstvých šroubovaných na pero a drážku broušených, tloušťky desky 22 mm</t>
  </si>
  <si>
    <t>1191925112</t>
  </si>
  <si>
    <t>https://podminky.urs.cz/item/CS_URS_2025_01/762511166</t>
  </si>
  <si>
    <t>"strojovna VZT l (osa 4-5)"(6,25*3,555)*2</t>
  </si>
  <si>
    <t>"strojovna VZT ll (osa G-K)"(11,15*3,25)*2</t>
  </si>
  <si>
    <t>220</t>
  </si>
  <si>
    <t>762512261</t>
  </si>
  <si>
    <t>Podlahové konstrukce podkladové montáž roštu podkladového</t>
  </si>
  <si>
    <t>-560050651</t>
  </si>
  <si>
    <t>https://podminky.urs.cz/item/CS_URS_2025_01/762512261</t>
  </si>
  <si>
    <t>trámek 50/30 mm</t>
  </si>
  <si>
    <t>"strojovna VZT l (osa 4-5)"3,555*14</t>
  </si>
  <si>
    <t>"strojovna VZT ll (osa G-K)"3,25*24</t>
  </si>
  <si>
    <t>-1863837374</t>
  </si>
  <si>
    <t>"strojovna VZT l (osa 4-5)"3,555*0,05*0,03*14</t>
  </si>
  <si>
    <t>"strojovna VZT ll (osa G-K)"3,25*0,05*0,03*24</t>
  </si>
  <si>
    <t>762823220</t>
  </si>
  <si>
    <t>Montáž stropních trámů z hoblovaného řeziva s trámovými výměnami, průřezové plochy přes 144 do 288 cm2</t>
  </si>
  <si>
    <t>-471858547</t>
  </si>
  <si>
    <t>https://podminky.urs.cz/item/CS_URS_2025_01/762823220</t>
  </si>
  <si>
    <t>dřevěný trámek 100x200 mm (T16)</t>
  </si>
  <si>
    <t>"doplnění podlahy po bourání komínu - krov"5,55*4</t>
  </si>
  <si>
    <t>1811115119</t>
  </si>
  <si>
    <t>"doplnění podlahy po bourání komínu - krov"5,55*0,1*0,2*4</t>
  </si>
  <si>
    <t>224</t>
  </si>
  <si>
    <t>762823210</t>
  </si>
  <si>
    <t>Montáž stropních trámů z hoblovaného řeziva s trámovými výměnami, průřezové plochy do 144 cm2</t>
  </si>
  <si>
    <t>-293240036</t>
  </si>
  <si>
    <t>https://podminky.urs.cz/item/CS_URS_2025_01/762823210</t>
  </si>
  <si>
    <t>dřevěný trámek 80x120 mm (T02)</t>
  </si>
  <si>
    <t>"mč 1.02 (chodba 1.NP)"1,25*6</t>
  </si>
  <si>
    <t>225</t>
  </si>
  <si>
    <t>162851790</t>
  </si>
  <si>
    <t>"mč 1.02 (chodba 1.NP)"1,25*0,08*0,12*6</t>
  </si>
  <si>
    <t>"mč 1.02 (chodba 1.NP)"3,30*1,25</t>
  </si>
  <si>
    <t>"mč 1.02 (chodba 1.NP)"3,30*0,02*1,25</t>
  </si>
  <si>
    <t>"doplnění podlahy po bourání komínu - krov"5,55*0,02*2,74</t>
  </si>
  <si>
    <t>232</t>
  </si>
  <si>
    <t>763</t>
  </si>
  <si>
    <t>Konstrukce suché výstavby</t>
  </si>
  <si>
    <t>763135811</t>
  </si>
  <si>
    <t>Demontáž podhledu sádrokartonového kazetového zavěšeného na roštu viditelném</t>
  </si>
  <si>
    <t>1342839347</t>
  </si>
  <si>
    <t>https://podminky.urs.cz/item/CS_URS_2025_01/763135811</t>
  </si>
  <si>
    <t>"mč 1.12 (wc ženy)"10,09</t>
  </si>
  <si>
    <t>"mč 1.13 (wc muži)"10,39</t>
  </si>
  <si>
    <t>"mč 1.17 (zázemí personálu)"4,83</t>
  </si>
  <si>
    <t>"mč 2.03 (wc ženy)"9,95</t>
  </si>
  <si>
    <t>"mč 2.04 (wc muži)"10,39</t>
  </si>
  <si>
    <t>763111326</t>
  </si>
  <si>
    <t>Příčka ze sádrokartonových desek s nosnou konstrukcí z jednoduchých ocelových profilů UW, CW jednoduše opláštěná deskou protipožární DF tl. 12,5 mm s izolací, EI 45, příčka tl. 125 mm, profil 100, Rw do 51 dB</t>
  </si>
  <si>
    <t>972685</t>
  </si>
  <si>
    <t>https://podminky.urs.cz/item/CS_URS_2025_01/763111326</t>
  </si>
  <si>
    <t>SKLADBA PŘÍČKY VE VZDUCHOTECHNICKÉ STROJOVNĚ (SKL 34)</t>
  </si>
  <si>
    <t>"strojovna VZT l (osa 4-5) - čelo"11,82*2</t>
  </si>
  <si>
    <t>"strojovna VZT l (osa 4-5) - boky"6,25*2,62*2</t>
  </si>
  <si>
    <t>"strojovna VZT ll (osa G-K) - čelo"10,3*2</t>
  </si>
  <si>
    <t>"strojovna VZT ll (osa G-K) - boky"11,15*2,64*2</t>
  </si>
  <si>
    <t>235</t>
  </si>
  <si>
    <t>763111421</t>
  </si>
  <si>
    <t>Příčka ze sádrokartonových desek s nosnou konstrukcí z jednoduchých ocelových profilů UW, CW dvojitě opláštěná deskami protipožárními DF tl. 2 x 12,5 mm EI 90, příčka tl. 100 mm, profil 50, s izolací, Rw do 56 dB</t>
  </si>
  <si>
    <t>-2143243228</t>
  </si>
  <si>
    <t>https://podminky.urs.cz/item/CS_URS_2025_01/763111421</t>
  </si>
  <si>
    <t>Příčka SDK</t>
  </si>
  <si>
    <t>"mč 0.07 (strojovna výtahu)"2,9*2,55</t>
  </si>
  <si>
    <t>236</t>
  </si>
  <si>
    <t>763111771</t>
  </si>
  <si>
    <t>Příčka ze sádrokartonových desek Příplatek k cenám za rovinnost speciální tmelení kvality Q3</t>
  </si>
  <si>
    <t>1383745902</t>
  </si>
  <si>
    <t>https://podminky.urs.cz/item/CS_URS_2025_01/763111771</t>
  </si>
  <si>
    <t>"mč 0.07 (strojovna výtahu)"2,9*2,55*2</t>
  </si>
  <si>
    <t>"strojovna VZT l (osa 4-5) - boky"6,25*2,62*4</t>
  </si>
  <si>
    <t>"strojovna VZT ll (osa G-K) - boky"11,15*2,64*4</t>
  </si>
  <si>
    <t>SKLADBA ŠACHTY U PLNÉ VAZBY STROJOVNY VZDUCHOTECHNIKY (SKL 37)</t>
  </si>
  <si>
    <t>3,8*2*2</t>
  </si>
  <si>
    <t>3,5*2*2</t>
  </si>
  <si>
    <t>237</t>
  </si>
  <si>
    <t>763111717</t>
  </si>
  <si>
    <t>Příčka ze sádrokartonových desek ostatní konstrukce a práce na příčkách ze sádrokartonových desek základní penetrační nátěr (oboustranný)</t>
  </si>
  <si>
    <t>-1355393947</t>
  </si>
  <si>
    <t>https://podminky.urs.cz/item/CS_URS_2025_01/763111717</t>
  </si>
  <si>
    <t>238</t>
  </si>
  <si>
    <t>763111711</t>
  </si>
  <si>
    <t>Příčka ze sádrokartonových desek ostatní konstrukce a práce na příčkách ze sádrokartonových desek dilatace</t>
  </si>
  <si>
    <t>-1070585815</t>
  </si>
  <si>
    <t>https://podminky.urs.cz/item/CS_URS_2025_01/763111711</t>
  </si>
  <si>
    <t>"strojovna VZT l (osa 4-5)"9,8</t>
  </si>
  <si>
    <t>"strojovna VZT ll (osa G-K) "9,5</t>
  </si>
  <si>
    <t>239</t>
  </si>
  <si>
    <t>763111719</t>
  </si>
  <si>
    <t>Příčka ze sádrokartonových desek ostatní konstrukce a práce na příčkách ze sádrokartonových desek úprava styku příčky a podhledu (oboustranně) akrylátovým tmelem</t>
  </si>
  <si>
    <t>1122615768</t>
  </si>
  <si>
    <t>https://podminky.urs.cz/item/CS_URS_2025_01/763111719</t>
  </si>
  <si>
    <t>"mč 0.07 (strojovna výtahu)"2,55*2</t>
  </si>
  <si>
    <t>"mč 0.07 (strojovna výtahu)"2,9</t>
  </si>
  <si>
    <t>"strojovna VZT l (osa 4-5) - styk příčka / podhled"6*2</t>
  </si>
  <si>
    <t>"strojovna VZT l (osa 4-5) - vnitřní rohy"2,62*4</t>
  </si>
  <si>
    <t>"strojovna VZT l (osa 4-5) - styk přříčka / podlaha"19,11</t>
  </si>
  <si>
    <t>"strojovna VZT ll (osa G-K) - styk příčka / podhled"10,9*2</t>
  </si>
  <si>
    <t>"strojovna VZT ll (osa G-K) - vnitřní rohy"2,64*4</t>
  </si>
  <si>
    <t>"strojovna VZT ll (osa G-K) - styk přříčka / podlaha"27,8</t>
  </si>
  <si>
    <t>763122411</t>
  </si>
  <si>
    <t>Stěna šachtová ze sádrokartonových desek s nosnou konstrukcí z ocelových profilů CW, UW dvojitě opláštěná deskami protipožárními DF tl. 2 x 12,5 mm bez izolace, EI 30, stěna tl. 75 mm, profil 50</t>
  </si>
  <si>
    <t>1978833824</t>
  </si>
  <si>
    <t>https://podminky.urs.cz/item/CS_URS_2025_01/763122411</t>
  </si>
  <si>
    <t>Šachty SDK</t>
  </si>
  <si>
    <t>"mč 1.07 (archiv l)"0,8*3,15</t>
  </si>
  <si>
    <t>"mč 1.11 (kuchyň)"0,8*3,15</t>
  </si>
  <si>
    <t>"mč 2.02 (chodba 2.NP)"1,15*3,15</t>
  </si>
  <si>
    <t>"mč 2.02 (chodba 2.NP)"0,9*3,15</t>
  </si>
  <si>
    <t>"mč 2.05 (spisovna)"0,95*3,15</t>
  </si>
  <si>
    <t>"mč 0.02 (dvorana) - suterén"1,4*3,15*2</t>
  </si>
  <si>
    <t>"mč 0.02 (dvorana) - suterén (podhled)"1,05*0,46*2</t>
  </si>
  <si>
    <t>"mč 0.02 (dvorana) - 1.NP+2.NP"2,3*7,2*2</t>
  </si>
  <si>
    <t>763121716</t>
  </si>
  <si>
    <t>Stěna předsazená ze sádrokartonových desek ostatní konstrukce a práce na předsazených stěnách ze sádrokartonových desek úprava styku stěny a podhledu akrylátovým tmelem</t>
  </si>
  <si>
    <t>2074977263</t>
  </si>
  <si>
    <t>https://podminky.urs.cz/item/CS_URS_2025_01/763121716</t>
  </si>
  <si>
    <t>"mč 1.07 (archiv l) - stěna"3,15*2</t>
  </si>
  <si>
    <t>"mč 1.07 (archiv l) - strop"0,8</t>
  </si>
  <si>
    <t>"mč 1.11 (kuchyň) - stěna"3,15*2</t>
  </si>
  <si>
    <t>"mč 1.11 (kuchyň) - strop"0,9</t>
  </si>
  <si>
    <t>"mč 2.02 (chodba 2.NP) - stěna"3,15*2</t>
  </si>
  <si>
    <t>"mč 2.02 (chodba 2.NP) - strop"1,25</t>
  </si>
  <si>
    <t>"mč 2.02 (chodba 2.NP) - strop"1</t>
  </si>
  <si>
    <t>"mč 2.05 (spisovna) - stěna"3,15*2</t>
  </si>
  <si>
    <t>"mč 2.05 (spisovna) - strop"1,05</t>
  </si>
  <si>
    <t>"mč 0.02 (dvorana) - suterén"3,15*2</t>
  </si>
  <si>
    <t>"mč 0.02 (dvorana) - suterén (podhled)"1,97*2</t>
  </si>
  <si>
    <t>"mč 0.02 (dvorana) - 1.NP+2.NP"7,2*2</t>
  </si>
  <si>
    <t>242</t>
  </si>
  <si>
    <t>763121751</t>
  </si>
  <si>
    <t>Stěna předsazená ze sádrokartonových desek Příplatek k cenám za plochu do 6 m2 jednotlivě</t>
  </si>
  <si>
    <t>1592764912</t>
  </si>
  <si>
    <t>https://podminky.urs.cz/item/CS_URS_2025_01/763121751</t>
  </si>
  <si>
    <t>243</t>
  </si>
  <si>
    <t>763111722</t>
  </si>
  <si>
    <t>Příčka ze sádrokartonových desek ostatní konstrukce a práce na příčkách ze sádrokartonových desek ochrana rohů úhelníky pozinkované</t>
  </si>
  <si>
    <t>-1998869825</t>
  </si>
  <si>
    <t>https://podminky.urs.cz/item/CS_URS_2025_01/763111722</t>
  </si>
  <si>
    <t>"mč 1.07 (archiv l)"3,15</t>
  </si>
  <si>
    <t>"mč 1.11 (kuchyň)"3,15</t>
  </si>
  <si>
    <t>"mč 2.02 (chodba 2.NP)"3,15</t>
  </si>
  <si>
    <t>"mč 2.05 (spisovna)"3,15</t>
  </si>
  <si>
    <t>"mč 0.02 (dvorana)"10,35*2</t>
  </si>
  <si>
    <t>"mč 0.02 (dvorana) - suterén (podhled)"1,05*2</t>
  </si>
  <si>
    <t>"mč 0.02 (dvorana)"3,15*2</t>
  </si>
  <si>
    <t>"strojovna VZT l (osa 4-5)"3,8*8</t>
  </si>
  <si>
    <t>"strojovna VZT ll (osa G-K)"3,5*8</t>
  </si>
  <si>
    <t>244</t>
  </si>
  <si>
    <t>763121761</t>
  </si>
  <si>
    <t>Stěna předsazená ze sádrokartonových desek Příplatek k cenám za rovinnost kvality speciální tmelení kvality Q3</t>
  </si>
  <si>
    <t>-1730373102</t>
  </si>
  <si>
    <t>https://podminky.urs.cz/item/CS_URS_2025_01/763121761</t>
  </si>
  <si>
    <t>"mč 0.02 (dvorana) - suterén"1,52*3,15</t>
  </si>
  <si>
    <t>"mč 0.02 (dvorana) - 1.NP+2.NP"1,96*7,2*2</t>
  </si>
  <si>
    <t>245</t>
  </si>
  <si>
    <t>763121714</t>
  </si>
  <si>
    <t>Stěna předsazená ze sádrokartonových desek ostatní konstrukce a práce na předsazených stěnách ze sádrokartonových desek základní penetrační nátěr</t>
  </si>
  <si>
    <t>-128362365</t>
  </si>
  <si>
    <t>https://podminky.urs.cz/item/CS_URS_2025_01/763121714</t>
  </si>
  <si>
    <t>246</t>
  </si>
  <si>
    <t>763264642</t>
  </si>
  <si>
    <t>Obklad ocelových nosníků sádrovláknitými deskami bez spodní konstrukce uzavřeného tvaru rozvinuté šíře přes 1,75 m do 2 m, opláštění deskou protipožární tl. 2x12,5 mm</t>
  </si>
  <si>
    <t>854454043</t>
  </si>
  <si>
    <t>https://podminky.urs.cz/item/CS_URS_2025_01/763264642</t>
  </si>
  <si>
    <t>"strojovna VZT l (osa 4-5)"3,8*2</t>
  </si>
  <si>
    <t>"strojovna VZT ll (osa G-K)"3,5*2</t>
  </si>
  <si>
    <t>247</t>
  </si>
  <si>
    <t>763111611</t>
  </si>
  <si>
    <t>Příčka ze sádrokartonových desek montáž nosné konstrukce</t>
  </si>
  <si>
    <t>992023552</t>
  </si>
  <si>
    <t>https://podminky.urs.cz/item/CS_URS_2025_01/763111611</t>
  </si>
  <si>
    <t>"strojovna VZT l (osa 4-5)"3,8*2*2</t>
  </si>
  <si>
    <t>"strojovna VZT ll (osa G-K)"3,5*2*2</t>
  </si>
  <si>
    <t>19111000</t>
  </si>
  <si>
    <t>hydroprofil stěnový CW 50</t>
  </si>
  <si>
    <t>1149073192</t>
  </si>
  <si>
    <t>"strojovna VZT l (osa 4-5)"3,8*2*4</t>
  </si>
  <si>
    <t>"strojovna VZT ll (osa G-K)"3,5*2*4</t>
  </si>
  <si>
    <t>R-pol 06</t>
  </si>
  <si>
    <t>D+M protipožární deska tl. 25 mm, tvaru U rš do 0,20 m - vč. všech syst. detailů, spojovacího a pomocného materiálu, kotvení, povrchové upravy</t>
  </si>
  <si>
    <t>1855461573</t>
  </si>
  <si>
    <t>Detail ukotvení požárního zasklení ve dvoraně (detail 17)</t>
  </si>
  <si>
    <t>R-pol 07</t>
  </si>
  <si>
    <t xml:space="preserve">Dilatace pružnou těsnicí páskou mezi parapetem a rámem okna v 50 mm </t>
  </si>
  <si>
    <t>-216378079</t>
  </si>
  <si>
    <t>"mč 0.02 (dvorana) - osazení výplní otvorů 0 02 (1100x2700 mm)"1,1*3</t>
  </si>
  <si>
    <t>"mč 0.02 (dvorana) - osazení výplní otvorů 0 12 (1100x2100 mm)"1,1*9</t>
  </si>
  <si>
    <t>"mč 0.02 (dvorana) - osazení výplní otvorů 0 13 (1100x2100 mm)"1,1*1</t>
  </si>
  <si>
    <t>"mč 0.02 (dvorana) - osazení výplní otvorů 0 14 (900x1900 mm)"0,9*2</t>
  </si>
  <si>
    <t>"mč 0.02 (dvorana) - osazení výplní otvorů 0 15 (1060x3050 mm)"1,06*2</t>
  </si>
  <si>
    <t>"mč 0.02 (dvorana) - osazení výplní otvorů 0 16 (1600x3050 mm)"1,6*1</t>
  </si>
  <si>
    <t>"mč 0.02 (dvorana) - osazení výplní otvorů 0 21 (1100x2100 mm)"1,1*10</t>
  </si>
  <si>
    <t>"mč 0.02 (dvorana) - osazení výplní otvorů 0 22 (900x2100 mm)"0,9*2</t>
  </si>
  <si>
    <t>R-pol 08</t>
  </si>
  <si>
    <t xml:space="preserve">Elastický těsnící pásek </t>
  </si>
  <si>
    <t>-1887371228</t>
  </si>
  <si>
    <t>"mč 0.02 (dvorana) - osazení výplní otvorů 0 02 (1100x2700 mm)"7,6*3</t>
  </si>
  <si>
    <t>"mč 0.02 (dvorana) - osazení výplní otvorů 0 12 (1100x1900 mm)"6*9</t>
  </si>
  <si>
    <t>"mč 0.02 (dvorana) - osazení výplní otvorů 0 13 (1100x1900 mm)"6*1</t>
  </si>
  <si>
    <t>"mč 0.02 (dvorana) - osazení výplní otvorů 0 14 (900x1900 mm)"5,6*2</t>
  </si>
  <si>
    <t>"mč 0.02 (dvorana) - osazení výplní otvorů 0 15 (1060x3050 mm)"8,22*2</t>
  </si>
  <si>
    <t>"mč 0.02 (dvorana) - osazení výplní otvorů 0 16 (1600x3050 mm)"9,3*1</t>
  </si>
  <si>
    <t>"mč 0.02 (dvorana) - osazení výplní otvorů 0 21 (1100x2100 mm)"6,4*10</t>
  </si>
  <si>
    <t>"mč 0.02 (dvorana) - osazení výplní otvorů 0 22 (900x2100 mm)"6*2</t>
  </si>
  <si>
    <t>R-pol 09</t>
  </si>
  <si>
    <t>Požární silikonový tmel</t>
  </si>
  <si>
    <t>820043030</t>
  </si>
  <si>
    <t>763131752</t>
  </si>
  <si>
    <t>Podhled ze sádrokartonových desek ostatní práce a konstrukce na podhledech ze sádrokartonových desek montáž jedné vrstvy tepelné izolace</t>
  </si>
  <si>
    <t>633529186</t>
  </si>
  <si>
    <t>https://podminky.urs.cz/item/CS_URS_2025_01/763131752</t>
  </si>
  <si>
    <t>63152098</t>
  </si>
  <si>
    <t>pás tepelně izolační univerzální λ=0,032-0,033 tl 80mm</t>
  </si>
  <si>
    <t>20673915</t>
  </si>
  <si>
    <t>255</t>
  </si>
  <si>
    <t>763131751</t>
  </si>
  <si>
    <t>Podhled ze sádrokartonových desek ostatní práce a konstrukce na podhledech ze sádrokartonových desek montáž parotěsné zábrany</t>
  </si>
  <si>
    <t>2085215669</t>
  </si>
  <si>
    <t>https://podminky.urs.cz/item/CS_URS_2025_01/763131751</t>
  </si>
  <si>
    <t>256</t>
  </si>
  <si>
    <t>28329276</t>
  </si>
  <si>
    <t>fólie PE vyztužená pro parotěsnou vrstvu (reakce na oheň - třída E) 140g/m2</t>
  </si>
  <si>
    <t>422415244</t>
  </si>
  <si>
    <t>31*1,1235 'Přepočtené koeficientem množství</t>
  </si>
  <si>
    <t>257</t>
  </si>
  <si>
    <t>28329274</t>
  </si>
  <si>
    <t>fólie PE vyztužená pro parotěsnou vrstvu (reakce na oheň - třída E) 110g/m2</t>
  </si>
  <si>
    <t>1036797139</t>
  </si>
  <si>
    <t>258</t>
  </si>
  <si>
    <t>763331209.R-pol</t>
  </si>
  <si>
    <t>Podhled dvojitě opláštěný z cementovápenných desek tl. 2x18 mm, EI 45, kotvení přes přířezy - vč. všech syst. detailů, spojovacího a pomocného materiálu, kotvení</t>
  </si>
  <si>
    <t>924006002</t>
  </si>
  <si>
    <t>"přířezy"14,6*0,1*2</t>
  </si>
  <si>
    <t>"podhled  "14,6*0,4</t>
  </si>
  <si>
    <t>"přířezy"9,75*0,1*4</t>
  </si>
  <si>
    <t>"podhled  "9,75*0,4*2</t>
  </si>
  <si>
    <t>"přířezy"3,7*0,1*4</t>
  </si>
  <si>
    <t>"podhled  "3,7*0,4*2</t>
  </si>
  <si>
    <t>"přířezy"7,2*0,1</t>
  </si>
  <si>
    <t>"přířezy"7,2*0,35</t>
  </si>
  <si>
    <t>"podhled  "7,2*1,4</t>
  </si>
  <si>
    <t>"podhled  "7,2*0,31</t>
  </si>
  <si>
    <t>259</t>
  </si>
  <si>
    <t>R-pol 05</t>
  </si>
  <si>
    <t>D+M Akustický lamelový podhled, lamely 75 x 20 mm, bílý matný lak, kladeny s mezerou cca 125 mm, systémový rošt tl. 45 mm zavěšen 180 mm pod stávající strop - vč. všech syst. detailů, spojovacího a pomocného materiálu, kotvení, povrchové úpravy</t>
  </si>
  <si>
    <t>-1183223352</t>
  </si>
  <si>
    <t>AKUSTICKÝ LAMELOVÝ PODHLED (PO 11)</t>
  </si>
  <si>
    <t>"mč 1.10 (jednací místnost)"8,65*5,5</t>
  </si>
  <si>
    <t>763131451</t>
  </si>
  <si>
    <t>Podhled ze sádrokartonových desek dvouvrstvá zavěšená spodní konstrukce z ocelových profilů CD, UD jednoduše opláštěná deskou impregnovanou H2, tl. 12,5 mm, bez izolace</t>
  </si>
  <si>
    <t>1958417320</t>
  </si>
  <si>
    <t>https://podminky.urs.cz/item/CS_URS_2025_01/763131451</t>
  </si>
  <si>
    <t>SÁDROKARTONOVÝ PODHLED DESKOVÝ PROTIVLHKOSTNÍ (PO 01)</t>
  </si>
  <si>
    <t>"mč 0.03 (prostor schodiště)"6*1,5</t>
  </si>
  <si>
    <t>"mč 1.12 (wc ženy)"6,73+1,12+1,1+1,14</t>
  </si>
  <si>
    <t>"mč 1.13 (wc muži)"7,03+1,12+1,1+1,14</t>
  </si>
  <si>
    <t>"mč 1.15 (wc invalidé)"2,4*2,3</t>
  </si>
  <si>
    <t>"mč 1.16 (úklidová místnost)"2,45*0,95</t>
  </si>
  <si>
    <t>"mč 1.17 (zázemí personálu)"2,96+1,87</t>
  </si>
  <si>
    <t>"mč 2.03 (wc ženy)"6,74+1,12+1,1+1,14</t>
  </si>
  <si>
    <t>"mč 2.04 (wc muži)"7,03+1,12+1,1+1,14</t>
  </si>
  <si>
    <t>763131441</t>
  </si>
  <si>
    <t>Podhled ze sádrokartonových desek dvouvrstvá zavěšená spodní konstrukce z ocelových profilů CD, UD dvojitě opláštěná deskami protipožárními DF, tl. 2 x 12,5 mm, bez izolace, REI do 120</t>
  </si>
  <si>
    <t>-1364903586</t>
  </si>
  <si>
    <t>https://podminky.urs.cz/item/CS_URS_2025_01/763131441</t>
  </si>
  <si>
    <t>R-pol 31</t>
  </si>
  <si>
    <t>Příplatek za pracnost provedení podhledu v podkroví vč. spojovacího a pomocného materiálu</t>
  </si>
  <si>
    <t>-1898457444</t>
  </si>
  <si>
    <t>763131731</t>
  </si>
  <si>
    <t>Podhled ze sádrokartonových desek ostatní práce a konstrukce na podhledech ze sádrokartonových desek čelo pro kazetové podhledy (F lišta) tl. 12,5 mm</t>
  </si>
  <si>
    <t>-2081110733</t>
  </si>
  <si>
    <t>https://podminky.urs.cz/item/CS_URS_2025_01/763131731</t>
  </si>
  <si>
    <t>"mč 1.02 (chodba 1.NP) - čelo"3+1,45</t>
  </si>
  <si>
    <t>"mč 2.02 (chodba 2.NP) - čelo"3,15</t>
  </si>
  <si>
    <t>763131761</t>
  </si>
  <si>
    <t>Podhled ze sádrokartonových desek Příplatek k cenám za plochu do 3 m2 jednotlivě</t>
  </si>
  <si>
    <t>-239004660</t>
  </si>
  <si>
    <t>https://podminky.urs.cz/item/CS_URS_2025_01/763131761</t>
  </si>
  <si>
    <t>"mč 1.12 (wc ženy)"1,12+1,1+1,14</t>
  </si>
  <si>
    <t>"mč 1.13 (wc muži)"1,12+1,1+1,14</t>
  </si>
  <si>
    <t>"mč 1.17 (zázemí personálu)"1,87</t>
  </si>
  <si>
    <t>"mč 2.03 (wc ženy)"1,12+1,1+1,14</t>
  </si>
  <si>
    <t>"mč 2.04 (wc muži)"1,12+1,1+1,14</t>
  </si>
  <si>
    <t>763131711</t>
  </si>
  <si>
    <t>Podhled ze sádrokartonových desek ostatní práce a konstrukce na podhledech ze sádrokartonových desek dilatace</t>
  </si>
  <si>
    <t>-1477581468</t>
  </si>
  <si>
    <t>https://podminky.urs.cz/item/CS_URS_2025_01/763131711</t>
  </si>
  <si>
    <t>"strojovna VZT l (osa 4-5)"4,55</t>
  </si>
  <si>
    <t>"strojovna VZT ll (osa G-K) "4,15</t>
  </si>
  <si>
    <t>763131771</t>
  </si>
  <si>
    <t>Podhled ze sádrokartonových desek Příplatek k cenám za rovinnost kvality speciální tmelení kvality Q3</t>
  </si>
  <si>
    <t>666411288</t>
  </si>
  <si>
    <t>https://podminky.urs.cz/item/CS_URS_2025_01/763131771</t>
  </si>
  <si>
    <t>"podhled "7,2*0,7</t>
  </si>
  <si>
    <t>"strojovna VZT l (osa 4-5)"6*4,15</t>
  </si>
  <si>
    <t>"strojovna VZT ll (osa G-K) "10,9*3,75</t>
  </si>
  <si>
    <t>763131714</t>
  </si>
  <si>
    <t>Podhled ze sádrokartonových desek ostatní práce a konstrukce na podhledech ze sádrokartonových desek základní penetrační nátěr</t>
  </si>
  <si>
    <t>-1880490909</t>
  </si>
  <si>
    <t>https://podminky.urs.cz/item/CS_URS_2025_01/763131714</t>
  </si>
  <si>
    <t>784161001</t>
  </si>
  <si>
    <t>Tmelení spar a rohů, šířky do 3 mm akrylátovým tmelem v místnostech výšky do 3,80 m</t>
  </si>
  <si>
    <t>1806758080</t>
  </si>
  <si>
    <t>https://podminky.urs.cz/item/CS_URS_2025_01/784161001</t>
  </si>
  <si>
    <t>"mč 0.03 (prostor schodiště)"6*2+1,5*2</t>
  </si>
  <si>
    <t>"mč 1.12 (wc ženy)"10,78+4,26+4,24+4,3</t>
  </si>
  <si>
    <t>"mč 1.13 (wc muži)"10,8+4,26+4,24+4,3</t>
  </si>
  <si>
    <t>"mč 1.15 (wc invalidé)"2,4*2+2,3*2</t>
  </si>
  <si>
    <t>"mč 1.16 (úklidová místnost)"2,45*2+0,95*2</t>
  </si>
  <si>
    <t>"mč 1.17 (zázemí personálu)"7,3+5,6</t>
  </si>
  <si>
    <t>"mč 2.03 (wc ženy)"10,62+4,26+4,24+4,3</t>
  </si>
  <si>
    <t>"mč 2.04 (wc muži)"10,8+4,26+4,24+4,3</t>
  </si>
  <si>
    <t>"mč 0.10 (sklad)"9,55*2+2,85*2</t>
  </si>
  <si>
    <t>"mč 1.02 (chodba 1.NP)"16,5+7,67</t>
  </si>
  <si>
    <t>"mč 2.02 (chodba 2.NP)"13,64</t>
  </si>
  <si>
    <t>998763303</t>
  </si>
  <si>
    <t>Přesun hmot pro konstrukce montované z desek sádrokartonových, sádrovláknitých, cementovláknitých nebo cementových stanovený z hmotnosti přesunovaného materiálu vodorovná dopravní vzdálenost do 50 m základní v objektech výšky přes 12 do 24 m</t>
  </si>
  <si>
    <t>-1291340094</t>
  </si>
  <si>
    <t>https://podminky.urs.cz/item/CS_URS_2025_01/998763303</t>
  </si>
  <si>
    <t>270</t>
  </si>
  <si>
    <t>"dvorana - Dem. (klemp) 01"0,7</t>
  </si>
  <si>
    <t>"dvorana - Dem. (klemp) 02"0,7</t>
  </si>
  <si>
    <t>"dvorana - Dem. (klemp) 03"0,7</t>
  </si>
  <si>
    <t>"dvorana - Dem. (klemp) 04"1,05</t>
  </si>
  <si>
    <t>"dvorana - Dem. (klemp) 05"0,7</t>
  </si>
  <si>
    <t>"dvorana - Dem. (klemp) 06"0,7</t>
  </si>
  <si>
    <t>"dvorana - Dem. (klemp) 07"0,7</t>
  </si>
  <si>
    <t>"dvorana - Dem. (klemp) 08"0,7</t>
  </si>
  <si>
    <t>"dvorana - Dem. (klemp) 09"0,9</t>
  </si>
  <si>
    <t>"dvorana - Dem. (klemp) 10"0,9</t>
  </si>
  <si>
    <t>"dvorana - Dem. (klemp) 11"0,9</t>
  </si>
  <si>
    <t>"dvorana - Dem. (klemp) 12"0,9</t>
  </si>
  <si>
    <t>"dvorana - Dem. (klemp) 13"0,9</t>
  </si>
  <si>
    <t>"dvorana - Dem. (klemp) 14"0,9</t>
  </si>
  <si>
    <t>"dvorana - Dem. (klemp) 15"1</t>
  </si>
  <si>
    <t>"dvorana - Dem. (klemp) 16"1</t>
  </si>
  <si>
    <t>"dvorana - Dem. (klemp) 17"0,85</t>
  </si>
  <si>
    <t>"dvorana - Dem. (klemp) 18"1</t>
  </si>
  <si>
    <t>"dvorana - Dem. (klemp) 19"1</t>
  </si>
  <si>
    <t>"dvorana - Dem. (klemp) 20"1</t>
  </si>
  <si>
    <t>"dvorana - Dem. (klemp) 21"0,85</t>
  </si>
  <si>
    <t>"dvorana - Dem. (klemp) 22"2,5</t>
  </si>
  <si>
    <t>"dvorana - Dem. (klemp) 23"1</t>
  </si>
  <si>
    <t>"dvorana - Dem. (klemp) 24"1</t>
  </si>
  <si>
    <t>"dvorana - Dem. (klemp) 25"2,5</t>
  </si>
  <si>
    <t>"dvorana - Dem. (klemp) 26"1</t>
  </si>
  <si>
    <t>"dvorana - Dem. (klemp) 27"1</t>
  </si>
  <si>
    <t>"dvorana - Dem. (klemp) 28"1</t>
  </si>
  <si>
    <t>"dvorana - Dem. (klemp) 29"1,06</t>
  </si>
  <si>
    <t>"dvorana - Dem. (klemp) 30"1,6</t>
  </si>
  <si>
    <t>"dvorana - Dem. (klemp) 31"1,06</t>
  </si>
  <si>
    <t>"dvorana - Dem. (klemp) 32"1</t>
  </si>
  <si>
    <t>271</t>
  </si>
  <si>
    <t>"dvorana"51,7</t>
  </si>
  <si>
    <t>272</t>
  </si>
  <si>
    <t>"dvorana - Dem. (svod) 01"6,9</t>
  </si>
  <si>
    <t>"dvorana - Dem. (svod) 02"6,9</t>
  </si>
  <si>
    <t>"dvorana - Dem. (svod) 03"6,9</t>
  </si>
  <si>
    <t>273</t>
  </si>
  <si>
    <t>764541307.R-polK33a</t>
  </si>
  <si>
    <t>Žlab atypický z TiZn lesklého plechu rš 830 - 1220 mm</t>
  </si>
  <si>
    <t>-1965724386</t>
  </si>
  <si>
    <t xml:space="preserve">Poznámka k položce:_x000D_
včetně příponek a kotevního materiálu, oplechování kopíruje tvar vazníku, který se směrem do středu zvyšuje_x000D_
</t>
  </si>
  <si>
    <t>PRVEK K 33a</t>
  </si>
  <si>
    <t>"dvorana"20</t>
  </si>
  <si>
    <t>764541307.R-polK33b</t>
  </si>
  <si>
    <t>Žlab atypický z TiZn lesklého plechu rš 650 mm</t>
  </si>
  <si>
    <t>-5331280</t>
  </si>
  <si>
    <t>PRVEK K 33b</t>
  </si>
  <si>
    <t>"dvorana"29</t>
  </si>
  <si>
    <t>764548302</t>
  </si>
  <si>
    <t>Svod z titanzinkového lesklého válcovaného plechu včetně objímek, kolen a odskoků hranatý, o straně 80 mm</t>
  </si>
  <si>
    <t>-2097595245</t>
  </si>
  <si>
    <t>https://podminky.urs.cz/item/CS_URS_2025_01/764548302</t>
  </si>
  <si>
    <t xml:space="preserve">Poznámka k položce:_x000D_
včetně příponek a kotevního materiálu, robustní dešťový svod s vysokým útlumem zvuku, kotvený na zvukově izolační podpěrné upevnění_x000D_
</t>
  </si>
  <si>
    <t>PRVEK K 32</t>
  </si>
  <si>
    <t>"dvorana"41</t>
  </si>
  <si>
    <t>764541343.R-polK32</t>
  </si>
  <si>
    <t>245230922</t>
  </si>
  <si>
    <t xml:space="preserve">Poznámka k položce:_x000D_
včetně příponek a kotevního materiálu, pro robustní dešťový svod s vysokým útlumem zvuku, kotvený na zvukově izolační podpěrné upevnění_x000D_
</t>
  </si>
  <si>
    <t>"dvorana"4</t>
  </si>
  <si>
    <t>766441812</t>
  </si>
  <si>
    <t>Demontáž parapetních desek dřevěných nebo plastových šířky přes 300 mm, délky do 1000 mm</t>
  </si>
  <si>
    <t>-1262858101</t>
  </si>
  <si>
    <t>https://podminky.urs.cz/item/CS_URS_2022_01/766441812</t>
  </si>
  <si>
    <t>"Dem (parap) 01; 02; 03; 11; 12; 13; 14; 15"8</t>
  </si>
  <si>
    <t>766441822</t>
  </si>
  <si>
    <t>Demontáž parapetních desek dřevěných nebo plastových šířky přes 300 mm, délky přes 1000 do 2000 mm</t>
  </si>
  <si>
    <t>-1973378389</t>
  </si>
  <si>
    <t>https://podminky.urs.cz/item/CS_URS_2022_01/766441822</t>
  </si>
  <si>
    <t>"Dem (parap) 04; 05; 06; 07; 08; 09; 10; 16; 17; 18; 19; 20; 21"13</t>
  </si>
  <si>
    <t>R-pol 93</t>
  </si>
  <si>
    <t>D+M okenní parapet interiér 13x1100x875 mm, ozn. T 03 - vč. všech syst. detailů, spojovacího a pomocného materiálu, kotvení, finální povrchové úpravy</t>
  </si>
  <si>
    <t>-1596968836</t>
  </si>
  <si>
    <t>Poznámka k položce:_x000D_
- materiál:_x000D_
MDF deska tl. 12,5 mm s dýhou dub světlý, s hladkým ozubem, nalepená na zdivo, matný lak (dýha)</t>
  </si>
  <si>
    <t>R-pol 94</t>
  </si>
  <si>
    <t>D+M okenní parapet interiér 13x1100x575 mm, ozn. T 04 - vč. všech syst. detailů, spojovacího a pomocného materiálu, kotvení, finální povrchové úpravy</t>
  </si>
  <si>
    <t>-2078471428</t>
  </si>
  <si>
    <t>R-pol 95</t>
  </si>
  <si>
    <t>D+M okenní parapet interiér 13x1100x725 mm, ozn. T 05 - vč. všech syst. detailů, spojovacího a pomocného materiálu, kotvení, finální povrchové úpravy</t>
  </si>
  <si>
    <t>1885581800</t>
  </si>
  <si>
    <t>766.1</t>
  </si>
  <si>
    <t>Výplně otvorů - dveře</t>
  </si>
  <si>
    <t>R-pol 02</t>
  </si>
  <si>
    <t>Podříznutí dveří do v. 30 mm</t>
  </si>
  <si>
    <t>-284865126</t>
  </si>
  <si>
    <t>"mč 1.02 (chodba 1.NP) D.15 (b)"0,8</t>
  </si>
  <si>
    <t>"mč 1.02 (chodba 1.NP) D.16 (b)"0,7</t>
  </si>
  <si>
    <t>"mč 1.02 (chodba 1.NP) D.17 (b)"0,7</t>
  </si>
  <si>
    <t>R-pol 51</t>
  </si>
  <si>
    <t>D+M interiérové dvoukřídle vstupní dveře do dvorany 1550/2125 mm, ozn. D 01 - vč. všech syst. detailů, kování, křídla, zárubně, spojovacího a pomocného materiálu, kotvení</t>
  </si>
  <si>
    <t>1583129133</t>
  </si>
  <si>
    <t xml:space="preserve">Poznámka k položce:_x000D_
- požární odolnost: EW 30 DP3-C,K
_x000D_
- křídlo: _x000D_
prosklené, dřevěný rám_x000D_
povrchová úprava - bílý lak polomatný RAL 9010_x000D_
zasleklení - bezpečnostní (Connex)
- _x000D_
zárubeň:
_x000D_
dřevěná, rámová, bezfalcová
_x000D_
povrchová úprava - bílý lak polomatný RAL 9010
_x000D_
- kování:_x000D_
klika - nerezová_x000D_
panty - skryté
_x000D_
zámek - vložkový
- doplňky:
samozavírač"_x000D_
</t>
  </si>
  <si>
    <t>R-pol 52</t>
  </si>
  <si>
    <t>D+M interiérové dveře na schodiště 900/2100 mm (L), ozn. D 02 - vč. všech syst. detailů, kování, křídla, zárubně, spojovacího a pomocného materiálu, kotvení</t>
  </si>
  <si>
    <t>-1667617532</t>
  </si>
  <si>
    <t>Poznámka k položce:_x000D_
- požární odolnost: EW 30 DP3-C_x000D_
- křídlo: _x000D_
prosklené, dřevěný rám_x000D_
povrchová úprava - bílý lak polomatný RAL 9010_x000D_
zasleklení - bezpečnostní (Connex)_x000D_
- zárubeň:_x000D_
dřevěná, rámová, bezfalcová_x000D_
povrchová úprava - bílý lak polomatný RAL 9010_x000D_
- kování:_x000D_
klika - nerezová_x000D_
panty - skryté_x000D_
zámek - vložkový_x000D_
- doplňky:_x000D_
samozavírač</t>
  </si>
  <si>
    <t>R-pol 53</t>
  </si>
  <si>
    <t>D+M interiérové dveře na schodiště 900/2100 mm (P), ozn. D 02 - vč. všech syst. detailů, kování, křídla, zárubně, spojovacího a pomocného materiálu, kotvení</t>
  </si>
  <si>
    <t>380335033</t>
  </si>
  <si>
    <t xml:space="preserve">R-pol 54_x000D_
</t>
  </si>
  <si>
    <t>D+M interiérové dveře na schodiště 800/1970 mm (L), ozn. D 03 - vč. všech syst. detailů, kování, křídla, zárubně, spojovacího a pomocného materiálu, kotvení</t>
  </si>
  <si>
    <t>-1419513718</t>
  </si>
  <si>
    <t>Poznámka k položce:_x000D_
- požární odolnost: EW 30 DP3-C_x000D_
- křídlo: _x000D_
prosklené, dřevěný rám_x000D_
povrchová úprava - bílý lak polomatný RAL 9010_x000D_
zasleklení - bezpečnostní (Connex)_x000D_
- zárubeň:_x000D_
dřevěná, rámová, bezfalcová_x000D_
povrchová úprava - bílý lak polomatný RAL 9010_x000D_
- kování:_x000D_
klika - nerezová_x000D_
panty - nerezový závěs_x000D_
zámek - vložkový</t>
  </si>
  <si>
    <t>R-pol 55</t>
  </si>
  <si>
    <t>D+M interiérové dveře na schodiště 800/1970 mm (P), ozn. D 03 - vč. všech syst. detailů, kování, křídla, zárubně, spojovacího a pomocného materiálu, kotvení</t>
  </si>
  <si>
    <t>2131182845</t>
  </si>
  <si>
    <t>R-pol 56</t>
  </si>
  <si>
    <t>D+M interiérové dveře do zázemí 750/1970 mm (L), ozn. D 04 - vč. všech syst. detailů, kování, křídla, zárubně, spojovacího a pomocného materiálu, kotvení</t>
  </si>
  <si>
    <t>-512037939</t>
  </si>
  <si>
    <t>Poznámka k položce:_x000D_
- křídlo: _x000D_
dřevěné, jednoduché_x000D_
povrchová úprava - bílý lak polomatný RAL 9010_x000D_
- zárubeň:_x000D_
dřevěná, rámová_x000D_
povrchová úprava - bílý lak polomatný RAL 9010_x000D_
- kování:_x000D_
klika - nerezová_x000D_
panty - skryté_x000D_
zámek - vložkový_x000D_
- doplňky:_x000D_
dveře podříznuté - 30 mm</t>
  </si>
  <si>
    <t>R-pol 57</t>
  </si>
  <si>
    <t>D+M interiérové dveře do zázemí 750/1970 mm (P), ozn. D 04 - vč. všech syst. detailů, kování, křídla, zárubně, spojovacího a pomocného materiálu, kotvení</t>
  </si>
  <si>
    <t>-1105126395</t>
  </si>
  <si>
    <t>R-pol 58</t>
  </si>
  <si>
    <t>D+M interiérové dveře do zázemí 800/1970 mm (L), ozn. D 05 - vč. všech syst. detailů, kování, křídla, zárubně, spojovacího a pomocného materiálu, kotvení</t>
  </si>
  <si>
    <t>1982108766</t>
  </si>
  <si>
    <t>Poznámka k položce:_x000D_
- křídlo: _x000D_
dřevěné, jednoduché_x000D_
povrchová úprava - bílý lak polomatný RAL 9010_x000D_
- zárubeň:_x000D_
dřevěná, obložková, bezfalcová_x000D_
povrchová úprava - bílý lak polomatný RAL 9010_x000D_
- kování:_x000D_
klika - nerezová_x000D_
panty - nerezový závěs_x000D_
zámek - vložkový_x000D_
- doplňky:_x000D_
větrací mřížka 100 x 600 mm, hliník</t>
  </si>
  <si>
    <t>R-pol 59</t>
  </si>
  <si>
    <t>D+M interiérové dveře do zázemí 800/1970 mm (L), ozn. D 06 - vč. všech syst. detailů, kování, křídla, zárubně, spojovacího a pomocného materiálu, kotvení</t>
  </si>
  <si>
    <t>892207535</t>
  </si>
  <si>
    <t>Poznámka k položce:_x000D_
- požární odolnost: EW 30 DP3 - C_x000D_
- křídlo: _x000D_
dřevěné, jednoduché_x000D_
povrchová úprava - bílý lak polomatný RAL 9010_x000D_
- zárubeň:_x000D_
dřevěná, obložková, bezfalcová_x000D_
povrchová úprava - bílý lak polomatný RAL 9010_x000D_
- kování:_x000D_
klika - nerezová_x000D_
panty - nerezový závěs_x000D_
zámek - vložkový</t>
  </si>
  <si>
    <t>R-pol 60</t>
  </si>
  <si>
    <t>D+M interiérové dveře do zázemí 950/2100 mm (P), ozn. D 07 - vč. všech syst. detailů, kování, křídla, zárubně, spojovacího a pomocného materiálu, kotvení</t>
  </si>
  <si>
    <t>697532150</t>
  </si>
  <si>
    <t>Poznámka k položce:_x000D_
- křídlo: _x000D_
dřevěné, jednoduché_x000D_
povrchová úprava - bílý lak polomatný RAL 9010_x000D_
- zárubeň:_x000D_
dřevěná, rámová_x000D_
povrchová úprava - bílý lak polomatný RAL 9010_x000D_
- kování:_x000D_
klika - nerezová_x000D_
panty - skryté_x000D_
zámek - vložkový_x000D_
- doplňky: dveře podříznuté - 30 mm</t>
  </si>
  <si>
    <t>R-pol 61</t>
  </si>
  <si>
    <t>D+M interiérové dveře do zázemí 900/2100 mm (L), ozn. D 08 - vč. všech syst. detailů, kování, křídla, zárubně, spojovacího a pomocného materiálu, kotvení</t>
  </si>
  <si>
    <t>-371589499</t>
  </si>
  <si>
    <t>Poznámka k položce:_x000D_
- křídlo: _x000D_
dřevěné, jednoduché_x000D_
povrchová úprava - bílý lak polomatný RAL 9010_x000D_
- zárubeň:_x000D_
ocelová, bezfalcová_x000D_
povrchová úprava - bílý lak polomatný RAL 9010_x000D_
- kování:_x000D_
klika - nerezová_x000D_
panty - nerezové závěsy_x000D_
zámek - vložkový</t>
  </si>
  <si>
    <t>R-pol 62</t>
  </si>
  <si>
    <t>D+M interiérové dveře do chodby 1250/2020 mm (P), ozn. D 09 - vč. všech syst. detailů, kování, křídla, zárubně, spojovacího a pomocného materiálu, kotvení</t>
  </si>
  <si>
    <t>2082574103</t>
  </si>
  <si>
    <t>Poznámka k položce:_x000D_
- požární odolnost: EW 30 DP3-C,K_x000D_
- křídlo: _x000D_
prosklené, dřevěný rám_x000D_
povrchová úprava - bílý lak polomatný RAL 9010_x000D_
zasklení: bezpečnostní (Connex)_x000D_
- zárubeň:_x000D_
dřevěná, rámová_x000D_
povrchová úprava - bílý lak polomatný RAL 9010_x000D_
- kování:_x000D_
klika - nerezová_x000D_
panty - skryté_x000D_
zámek - vložkový</t>
  </si>
  <si>
    <t>R-pol 63</t>
  </si>
  <si>
    <t>D+M interiérové dveře do zázemí 700/1970 mm (P), ozn. D 10 - vč. všech syst. detailů, kování, křídla, zárubně, spojovacího a pomocného materiálu, kotvení</t>
  </si>
  <si>
    <t>-711689760</t>
  </si>
  <si>
    <t>Poznámka k položce:_x000D_
- požární odolnost: EW 30 DP3-C_x000D_
- křídlo: _x000D_
dřevěné, jednoduché_x000D_
povrchová úprava - bílý lak polomatný RAL 9010_x000D_
- zárubeň:_x000D_
ocelová, bezfalcová_x000D_
povrchová úprava - bílý lak polomatný RAL 9010_x000D_
- kování:_x000D_
klika - nerezová_x000D_
panty - nerezové závěsy_x000D_
zámek - vložkový_x000D_
- doplňky:_x000D_
samozavírač</t>
  </si>
  <si>
    <t>R-pol 64</t>
  </si>
  <si>
    <t>D+M interiérové dveře do zázemí 800/1970 mm (P), ozn. D 11 - vč. všech syst. detailů, kování, křídla, zárubně, spojovacího a pomocného materiálu, kotvení</t>
  </si>
  <si>
    <t>187544261</t>
  </si>
  <si>
    <t>Poznámka k položce:_x000D_
- požární odolnost: EW 30 DP3-C_x000D_
- křídlo: _x000D_
dřevěné, jednoduché_x000D_
povrchová úprava - bílý lak polomatný RAL 9010_x000D_
- zárubeň:_x000D_
dřevěná, rámová, bezfalcová_x000D_
povrchová úprava - bílý lak polomatný RAL 9010_x000D_
- kování:_x000D_
klika - nerezová_x000D_
panty - skryté_x000D_
zámek - vložkový_x000D_
- doplňky:_x000D_
samozavírač</t>
  </si>
  <si>
    <t>R-pol 65</t>
  </si>
  <si>
    <t>D+M interiérové dveře do zázemí 800/1980 mm (L), ozn. D 12a - vč. všech syst. detailů, kování, křídla, zárubně, spojovacího a pomocného materiálu, kotvení</t>
  </si>
  <si>
    <t>2133341414</t>
  </si>
  <si>
    <t>Poznámka k položce:_x000D_
- křídlo: _x000D_
dřevěné, jednoduché_x000D_
povrchová úprava - bílý lak polomatný RAL 9010_x000D_
- zárubeň:_x000D_
dřevěná, rámová, bezfalcová_x000D_
povrchová úprava - bílý lak polomatný RAL 9010_x000D_
- kování:_x000D_
klika - nerezová_x000D_
panty - skryté_x000D_
zámek - vložkový_x000D_
- doplňky:_x000D_
dveře podříznuté - 30 mm</t>
  </si>
  <si>
    <t>R-pol 66</t>
  </si>
  <si>
    <t>D+M interiérové dveře do zázemí 800/1980 mm (P), ozn. D 12b - vč. všech syst. detailů, kování, křídla, zárubně, spojovacího a pomocného materiálu, kotvení</t>
  </si>
  <si>
    <t>99774550</t>
  </si>
  <si>
    <t>Poznámka k položce:_x000D_
- požární odolnost: EW 30 DP3-C_x000D_
- křídlo: _x000D_
dřevěné, jednoduché_x000D_
povrchová úprava - bílý lak polomatný RAL 9010_x000D_
- zárubeň:_x000D_
dřevěná, rámová, bezfalcová_x000D_
povrchová úprava - bílý lak polomatný RAL 9010_x000D_
- kování:_x000D_
klika - nerezová_x000D_
panty - skryté_x000D_
zámek - vložkový</t>
  </si>
  <si>
    <t>R-pol 67</t>
  </si>
  <si>
    <t>D+M interiérové dveře 850/2100 mm (L), ozn. D 13 - vč. všech syst. detailů, kování, křídla, zárubně, spojovacího a pomocného materiálu, kotvení</t>
  </si>
  <si>
    <t>831053159</t>
  </si>
  <si>
    <t>Poznámka k položce:_x000D_
- křídlo: _x000D_
dřevěné, falcované_x000D_
povrchová úprava - bílý lak polomatný RAL 9010_x000D_
- zárubeň:_x000D_
skrytá, ocelová, bezfalcová_x000D_
povrchová úprava - bílý lak polomatný RAL 9010_x000D_
- kování:_x000D_
klika - nerezová_x000D_
panty - skryté_x000D_
zámek - vložkový</t>
  </si>
  <si>
    <t>R-pol 68</t>
  </si>
  <si>
    <t>D+M interiérové dveře 800/2100 mm (P), ozn. D 13 - vč. všech syst. detailů, kování, křídla, zárubně, spojovacího a pomocného materiálu, kotvení</t>
  </si>
  <si>
    <t>-1529299912</t>
  </si>
  <si>
    <t>R-pol 69</t>
  </si>
  <si>
    <t>D+M interiérové dveře 800/1970 mm (L), ozn. D 14 - vč. všech syst. detailů, kování, křídla, zárubně, spojovacího a pomocného materiálu, kotvení</t>
  </si>
  <si>
    <t>1884650836</t>
  </si>
  <si>
    <t>Poznámka k položce:_x000D_
- křídlo: _x000D_
prosklené, dřevěný rám_x000D_
povrchová úprava - bílý lak polomatný RAL 9010_x000D_
zasklení - bezpečnostní (Connex)_x000D_
- zárubeň:_x000D_
dřevěná, obložková, bezfalcová_x000D_
povrchová úprava - bílý lak polomatný RAL 9010_x000D_
- kování:_x000D_
klika - nerezová_x000D_
panty - nerezové _x000D_
zámek - vložkový</t>
  </si>
  <si>
    <t>R-pol 70</t>
  </si>
  <si>
    <t>D+M interiérové dveře 930/2045 mm (L), ozn. D 15a - vč. všech syst. detailů, kování, křídla, zárubně, spojovacího a pomocného materiálu, kotvení</t>
  </si>
  <si>
    <t>1376893138</t>
  </si>
  <si>
    <t>Poznámka k položce:_x000D_
- křídlo: _x000D_
dřevěné, jednoduché_x000D_
povrchová úprava - bílý lak polomatný RAL 9010_x000D_
- zárubeň:_x000D_
ocelová, bezfalcová_x000D_
povrchová úprava - bílý lak polomatný RAL 9010_x000D_
- kování:_x000D_
klika - nerezová_x000D_
panty - nerezové _x000D_
zámek - vložkový</t>
  </si>
  <si>
    <t>R-pol 71</t>
  </si>
  <si>
    <t>D+M interiérové dveře 930/2045 mm (P), ozn. D 15a - vč. všech syst. detailů, kování, křídla, zárubně, spojovacího a pomocného materiálu, kotvení</t>
  </si>
  <si>
    <t>1016420163</t>
  </si>
  <si>
    <t xml:space="preserve">Poznámka k položce:_x000D_
- křídlo: _x000D_
dřevěné, jednoduché_x000D_
povrchová úprava - bílý lak polomatný RAL 9010_x000D_
- zárubeň:_x000D_
ocelová, bezfalcová_x000D_
povrchová úprava - bílý lak polomatný RAL 9010_x000D_
- kování:_x000D_
klika - nerezová_x000D_
panty - nerezové _x000D_
zámek - vložkový_x000D_
</t>
  </si>
  <si>
    <t>R-pol 72</t>
  </si>
  <si>
    <t>D+M interiérové dveře 930/2045 mm (L), ozn. D 15b - vč. všech syst. detailů, kování, křídla, zárubně, spojovacího a pomocného materiálu, kotvení</t>
  </si>
  <si>
    <t>1585040607</t>
  </si>
  <si>
    <t>Poznámka k položce:_x000D_
- požární odolnost: EW 30 DP3 - C_x000D_
- křídlo: _x000D_
dřevěné, jednoduché_x000D_
povrchová úprava - bílý lak polomatný RAL 9010_x000D_
- zárubeň:_x000D_
ocelová, bezfalcová_x000D_
povrchová úprava - bílý lak polomatný RAL 9010_x000D_
- kování:_x000D_
klika - nerezová_x000D_
panty - nerezové _x000D_
zámek - vložkový</t>
  </si>
  <si>
    <t>R-pol 73</t>
  </si>
  <si>
    <t>D+M interiérové dveře 800/1970 mm (P), ozn. D 15b - vč. všech syst. detailů, kování, křídla, zárubně, spojovacího a pomocného materiálu, kotvení</t>
  </si>
  <si>
    <t>338664906</t>
  </si>
  <si>
    <t>R-pol 74</t>
  </si>
  <si>
    <t>D+M interiérové dveře 900/1970 mm (P), ozn. D 16 - vč. všech syst. detailů, kování, křídla, zárubně, spojovacího a pomocného materiálu, kotvení</t>
  </si>
  <si>
    <t>348259321</t>
  </si>
  <si>
    <t>Poznámka k položce:_x000D_
- požární odolnost: EW 30 DP3 - C_x000D_
- křídlo: _x000D_
prosklené, dřevěný rám_x000D_
povrchová úprava - bílý lak polomatný RAL 9010_x000D_
zasklení - bezpečnostní (Connex)_x000D_
- zárubeň:_x000D_
dřevěná, obložková, bezfalcová_x000D_
povrchová úprava - bílý lak polomatný RAL 9010_x000D_
- kování:_x000D_
klika - nerezová_x000D_
panty - nerezové _x000D_
zámek - vložkový_x000D_
- doplňky:_x000D_
samozavírač</t>
  </si>
  <si>
    <t>R-pol 75</t>
  </si>
  <si>
    <t>D+M interiérové dveře 800/1970 mm (P), ozn. D 17 - vč. všech syst. detailů, kování, křídla, zárubně, spojovacího a pomocného materiálu, kotvení</t>
  </si>
  <si>
    <t>-1372715105</t>
  </si>
  <si>
    <t>Poznámka k položce:_x000D_
- křídlo: _x000D_
dřevěné, jednoduché_x000D_
povrchová úprava - bílý lak polomatný RAL 9010_x000D_
- zárubeň:_x000D_
dřevěná, obložková, bezfalcová_x000D_
povrchová úprava - bílý lak polomatný RAL 9010_x000D_
- kování:_x000D_
klika - nerezová_x000D_
panty - skryté_x000D_
zámek - vložkový</t>
  </si>
  <si>
    <t>R-pol 76</t>
  </si>
  <si>
    <t>D+M interiérové dveře 800/1970 mm (L), ozn. D 18 - vč. všech syst. detailů, kování, křídla, zárubně, spojovacího a pomocného materiálu, kotvení</t>
  </si>
  <si>
    <t>-957167600</t>
  </si>
  <si>
    <t>Poznámka k položce:_x000D_
- křídlo: _x000D_
dřevěné, jednoduché_x000D_
povrchová úprava - bílý lak polomatný RAL 9010_x000D_
- zárubeň:_x000D_
ocelová, rámová, bezfalcová_x000D_
povrchová úprava - bílý lak polomatný RAL 9010_x000D_
- kování:_x000D_
klika - nerezová_x000D_
panty - nerezové_x000D_
zámek - vložkový_x000D_
- doplňky:_x000D_
větrací mřížka 100 x 600 mm, hliník</t>
  </si>
  <si>
    <t>R-pol 77</t>
  </si>
  <si>
    <t>D+M interiérové dveře 800/1970 mm (P), ozn. D 19 - vč. všech syst. detailů, kování, křídla, zárubně, spojovacího a pomocného materiálu, kotvení</t>
  </si>
  <si>
    <t>1483409839</t>
  </si>
  <si>
    <t>Poznámka k položce:_x000D_
- křídlo: _x000D_
dřevěné, jednoduché_x000D_
povrchová úprava - bílý lak polomatný RAL 9010_x000D_
- zárubeň:_x000D_
ocelová, bezfalcová_x000D_
povrchová úprava - bílý lak polomatný RAL 9010_x000D_
- kování:_x000D_
klika - nerezová_x000D_
panty - nerezové_x000D_
zámek - vložkový_x000D_
- doplňky:_x000D_
větrací mřížka 100 x 600 mm, hliník</t>
  </si>
  <si>
    <t>R-pol 78</t>
  </si>
  <si>
    <t>D+M interiérové dveře 1200/2100 mm (L), ozn. D 20 - vč. všech syst. detailů, kování, křídla, zárubně, spojovacího a pomocného materiálu, kotvení</t>
  </si>
  <si>
    <t>1806383387</t>
  </si>
  <si>
    <t>Poznámka k položce:_x000D_
- požární odolnost: EW 30 DP3-C_x000D_
- křídlo: _x000D_
dřevěné, jednoduché_x000D_
povrchová úprava - bílý lak polomatný RAL 9010_x000D_
- zárubeň:_x000D_
ocelová, bezfalcová_x000D_
povrchová úprava - bílý lak polomatný RAL 9010_x000D_
- kování:_x000D_
klika - nerezová_x000D_
panty - nerezové_x000D_
zámek - vložkový_x000D_
- doplňky:_x000D_
samozavírač</t>
  </si>
  <si>
    <t>R-pol 79</t>
  </si>
  <si>
    <t>D+M interiérové dveře 1200/2100 mm (P), ozn. D 20 - vč. všech syst. detailů, kování, křídla, zárubně, spojovacího a pomocného materiálu, kotvení</t>
  </si>
  <si>
    <t>-14070283</t>
  </si>
  <si>
    <t>R-pol 80</t>
  </si>
  <si>
    <t>D+M interiérové dveře 1200/1650 mm (P), ozn. D 20 - vč. všech syst. detailů, kování, křídla, zárubně, spojovacího a pomocného materiálu, kotvení</t>
  </si>
  <si>
    <t>1903656194</t>
  </si>
  <si>
    <t>998766203</t>
  </si>
  <si>
    <t>Přesun hmot pro konstrukce truhlářské stanovený procentní sazbou (%) z ceny vodorovná dopravní vzdálenost do 50 m základní v objektech výšky přes 12 do 24 m</t>
  </si>
  <si>
    <t>%</t>
  </si>
  <si>
    <t>1332200268</t>
  </si>
  <si>
    <t>https://podminky.urs.cz/item/CS_URS_2025_01/998766203</t>
  </si>
  <si>
    <t>766.2</t>
  </si>
  <si>
    <t>Výplně otvorů - okna</t>
  </si>
  <si>
    <t>R-pol 81</t>
  </si>
  <si>
    <t>D+M okno fasádní 1000/1400 mm, ozn. O 01 - vč. všech syst. detailů, začištění ostění a nadpraží, izolačních pásek, podkladního hranolu, kování, křídla, rámu, spojovacího a pomocného materiálu, kotvení</t>
  </si>
  <si>
    <t>1491522098</t>
  </si>
  <si>
    <t>Poznámka k položce:_x000D_
- rám, křídlo: _x000D_
plastový profil jednoduchý_x000D_
klika - plastová_x000D_
- zasklení:_x000D_
dvojsklo čiré, U = 1,1_x000D_
- doplňky:_x000D_
plastové okno, otvíravé dovnitř</t>
  </si>
  <si>
    <t>317</t>
  </si>
  <si>
    <t>R-pol 82</t>
  </si>
  <si>
    <t>D+M okno neotevíravé 1100/2700 mm (stavební otvor), 1200/1800 mm (rám), ozn. O 02 - vč. všech syst. detailů, začištění ostění a nadpraží, izolačních pásek, podkladního hranolu, kování, křídla, rámu, spojovacího a pomocného materiálu, kotvení</t>
  </si>
  <si>
    <t>850587896</t>
  </si>
  <si>
    <t>Poznámka k položce:_x000D_
- rám, křídlo: _x000D_
skrytý rám, pevné zasklení, omítnuto_x000D_
- zasklení:_x000D_
lepené sklo čiré, požární sklo, EI 45 DP1_x000D_
- doplňky:_x000D_
rám je skrytý (zapuštěný o 50 mm) z protipožárních desek</t>
  </si>
  <si>
    <t>318</t>
  </si>
  <si>
    <t>R-pol 83</t>
  </si>
  <si>
    <t>D+M okno fasádní 950/1800 mm, ozn. O 11 - vč. všech syst. detailů, začištění ostění a nadpraží, izolačních pásek, podkladního hranolu, kování, křídla, rámu, spojovacího a pomocného materiálu, kotvení</t>
  </si>
  <si>
    <t>-1160881062</t>
  </si>
  <si>
    <t>319</t>
  </si>
  <si>
    <t>R-pol 84</t>
  </si>
  <si>
    <t>D+M okno neotevíravé 1100/1900 mm (stavební otvor), 1200/2000 mm (rám), ozn. O 12 - vč. všech syst. detailů, začištění ostění a nadpraží, izolačních pásek, podkladního hranolu, kování, křídla, rámu, spojovacího a pomocného materiálu, kotvení</t>
  </si>
  <si>
    <t>1259943376</t>
  </si>
  <si>
    <t>320</t>
  </si>
  <si>
    <t>R-pol 85</t>
  </si>
  <si>
    <t>D+M okno neotevíravé 1100/1900 mm (stavební otvor), 1200/2000 mm (rám), ozn. O 13 - vč. všech syst. detailů, začištění ostění a nadpraží, izolačních pásek, podkladního hranolu, kování, křídla, rámu, spojovacího a pomocného materiálu, kotvení</t>
  </si>
  <si>
    <t>2143319969</t>
  </si>
  <si>
    <t>Poznámka k položce:_x000D_
- rám, křídlo: _x000D_
skrytý rám, pevné zasklení, omítnuto_x000D_
- zasklení:_x000D_
lepené sklo mléčné, požární sklo, EI 45 DP1_x000D_
- doplňky:_x000D_
rám je skrytý (zapuštěný o 50 mm) z protipožárních desek</t>
  </si>
  <si>
    <t>321</t>
  </si>
  <si>
    <t>R-pol 86</t>
  </si>
  <si>
    <t>D+M okno neotevíravé 900/1900 mm (stavební otvor), 1000/2000 mm (rám), ozn. O 14 - vč. všech syst. detailů, začištění ostění a nadpraží, izolačních pásek, podkladního hranolu, kování, křídla, rámu, spojovacího a pomocného materiálu, kotvení</t>
  </si>
  <si>
    <t>-545976472</t>
  </si>
  <si>
    <t>R-pol 87</t>
  </si>
  <si>
    <t>D+M okno neotevíravé 1060/3050 mm (stavební otvor), 1160/3150 mm (rám), ozn. O 15 - vč. všech syst. detailů, začištění ostění a nadpraží, izolačních pásek, podkladního hranolu, kování, křídla, rámu, spojovacího a pomocného materiálu, kotvení</t>
  </si>
  <si>
    <t>-937026301</t>
  </si>
  <si>
    <t>R-pol 88</t>
  </si>
  <si>
    <t>D+M okno neotevíravé 1600/3050 mm (stavební otvor), 1700/3150 mm (rám), ozn. O 16 - vč. všech syst. detailů, začištění ostění a nadpraží, izolačních pásek, podkladního hranolu, kování, křídla, rámu, spojovacího a pomocného materiálu, kotvení</t>
  </si>
  <si>
    <t>-1614184630</t>
  </si>
  <si>
    <t>R-pol 89</t>
  </si>
  <si>
    <t>D+M okno neotevíravé 1100/2100 mm (stavební otvor), 1200/2200 mm (rám), ozn. O 21 - vč. všech syst. detailů, začištění ostění a nadpraží, izolačních pásek, podkladního hranolu, kování, křídla, rámu, spojovacího a pomocného materiálu, kotvení</t>
  </si>
  <si>
    <t>1052905862</t>
  </si>
  <si>
    <t>R-pol 90</t>
  </si>
  <si>
    <t>D+M okno neotevíravé 900/2100 mm (stavební otvor), 1000/2200 mm (rám), ozn. O 22 - vč. všech syst. detailů, začištění ostění a nadpraží, izolačních pásek, podkladního hranolu, kování, křídla, rámu, spojovacího a pomocného materiálu, kotvení</t>
  </si>
  <si>
    <t>-37379707</t>
  </si>
  <si>
    <t>R-pol 91</t>
  </si>
  <si>
    <t>D+M systémové zastřešení dvorany 8900/13700 mm, ozn. O 31; O 31a - vč. všech syst. detailů, začištění ostění a nadpraží, izolačních pásek, podkladního hranolu, kování, křídla, rámu, spojovacího a pomocného materiálu, kotvení</t>
  </si>
  <si>
    <t>1908410978</t>
  </si>
  <si>
    <t>Poznámka k položce:_x000D_
- rám, křídlo: _x000D_
hliníkový profil vč. systémových doplňků_x000D_
- zasklení:_x000D_
dvojsklo reflexní a bezpečnostní, požární sklo, EI 45 DP1; U = 1,1_x000D_
- doplňky:_x000D_
fixní zasklení čiré i neprůhledné O31a, vnější tabule bude z kaleného skla ESG a vniřní bude z bezpečnostního vrstveného skla, zasklení bude mít bezpečnostní antireflexní úpravu a bude dimenzováno jako pochozí z důvodu možnosti údržby.</t>
  </si>
  <si>
    <t>R-pol 92</t>
  </si>
  <si>
    <t>D+M systémové zastřešení dvorany 630/1410 mm, ozn. O 31b - vč. všech syst. detailů, začištění ostění a nadpraží, izolačních pásek, podkladního hranolu, kování, křídla, rámu, spojovacího a pomocného materiálu, kotvení</t>
  </si>
  <si>
    <t>-2024779365</t>
  </si>
  <si>
    <t>Poznámka k položce:_x000D_
- rám, křídlo: _x000D_
hliníkový profil, střešní světlík vč. systémových doplňků_x000D_
- zasklení:_x000D_
dvojsklo reflexní a bezpečnostní, požární sklo, EI 45 DP1; U = 1,1_x000D_
- doplňky:_x000D_
motoricky ovládaný systém otevírání, vnější tabule bude z kaleného skla ESG a vniřní bude z bezpečnostního vrstveného skla, zasklení bude mít bezpečnostní antireflexní úpravu a bude dimenzováno jako pochozí z důvodu možnosti údržby.</t>
  </si>
  <si>
    <t>328</t>
  </si>
  <si>
    <t>624891428</t>
  </si>
  <si>
    <t>329</t>
  </si>
  <si>
    <t>767161811</t>
  </si>
  <si>
    <t>Demontáž zábradlí do suti rovného rozebíratelný spoj hmotnosti 1 m zábradlí do 20 kg</t>
  </si>
  <si>
    <t>494547970</t>
  </si>
  <si>
    <t>https://podminky.urs.cz/item/CS_URS_2025_01/767161811</t>
  </si>
  <si>
    <t>"mč 0.01 (vstupní foyer) - bourané schodišťové stupně"4,8*2</t>
  </si>
  <si>
    <t>"mč 0.01 (vstupní foyer) - postranní schodiště"1,5</t>
  </si>
  <si>
    <t>"postranní schodiště 1.NP-2.NP"4,8*2</t>
  </si>
  <si>
    <t>330</t>
  </si>
  <si>
    <t>767996701</t>
  </si>
  <si>
    <t>Demontáž ostatních zámečnických konstrukcí řezáním o hmotnosti jednotlivých dílů do 50 kg</t>
  </si>
  <si>
    <t>kg</t>
  </si>
  <si>
    <t>13376837</t>
  </si>
  <si>
    <t>https://podminky.urs.cz/item/CS_URS_2025_01/767996701</t>
  </si>
  <si>
    <t>ocel schodiště</t>
  </si>
  <si>
    <t>"mč 1.07 (archiv l)"50</t>
  </si>
  <si>
    <t>331</t>
  </si>
  <si>
    <t>767996702</t>
  </si>
  <si>
    <t>Demontáž ostatních zámečnických konstrukcí řezáním o hmotnosti jednotlivých dílů přes 50 do 100 kg</t>
  </si>
  <si>
    <t>-1272084706</t>
  </si>
  <si>
    <t>https://podminky.urs.cz/item/CS_URS_2025_01/767996702</t>
  </si>
  <si>
    <t>"mč 0.09 (archiv ll)"70</t>
  </si>
  <si>
    <t>767590120</t>
  </si>
  <si>
    <t>Montáž podlahových konstrukcí podlahových roštů, podlah připevněných šroubováním</t>
  </si>
  <si>
    <t>125311804</t>
  </si>
  <si>
    <t>https://podminky.urs.cz/item/CS_URS_2022_01/767590120</t>
  </si>
  <si>
    <t>Poznámka k položce:_x000D_
vč. spojovacího a pomocného materiálu, kotvení, manipulace</t>
  </si>
  <si>
    <t>"roznášecí rošt J-140/80/6,3 (osa G-K)"10,9*5*16,53</t>
  </si>
  <si>
    <t>"roznášecí rošt J-140/80/6,3 (osa G-K)"0,30*15*16,53</t>
  </si>
  <si>
    <t>"roznášecí rošt J-60/60/5 (osa G-K)"0,735*5*8,13</t>
  </si>
  <si>
    <t>"roznášecí rošt J-60/60/5 (osa G-K)"0,635*5*8,13</t>
  </si>
  <si>
    <t>"roznášecí rošt J-60/60/5 (osa G-K)"0,78*5*8,13</t>
  </si>
  <si>
    <t>"roznášecí rošt J-60/60/5 (osa G-K)"1*5*8,13</t>
  </si>
  <si>
    <t>"roznášecí rošt (osa G-K) spojovací, pomocný a kotevní materiál vč. prořezu"165,497625</t>
  </si>
  <si>
    <t>"roznášecí rošt J-140/80/6,3 (osa 4-5)"6,2*6*16,53</t>
  </si>
  <si>
    <t>"roznášecí rošt J-140/80/6,3 (osa 4-5)"0,30*12*16,53</t>
  </si>
  <si>
    <t>"roznášecí rošt J-60/60/5 (osa 4-5)"0,755*3*8,13</t>
  </si>
  <si>
    <t>"roznášecí rošt J-60/60/5 (osa 4-5)"0,444*3*8,13</t>
  </si>
  <si>
    <t>"roznášecí rošt J-60/60/5 (osa 4-5)"0,735*3*8,13</t>
  </si>
  <si>
    <t>"roznášecí rošt J-60/60/5 (osa 4-5)"0,741*3*8,13</t>
  </si>
  <si>
    <t>"roznášecí rošt (osa 4-5) spojovací, pomocný a kotevní materiál vč. prořezu"113,639085</t>
  </si>
  <si>
    <t>14550329.R-pol</t>
  </si>
  <si>
    <t>profil ocelový obdélníkový svařovaný J-140/80/6,30 mm</t>
  </si>
  <si>
    <t>-1435048379</t>
  </si>
  <si>
    <t>"roznášecí rošt J-140/80/6,3 (osa G-K)"(10,9*5*16,53)/1000</t>
  </si>
  <si>
    <t>"roznášecí rošt J-140/80/6,3 (osa G-K)"(0,3*15*16,53)/1000</t>
  </si>
  <si>
    <t>"roznášecí rošt (osa G-K) spojovací, pomocný a kotevní materiál vč. prořezu"0,1462905</t>
  </si>
  <si>
    <t>"roznášecí rošt J-140/80/6,3 (osa 4-5)"(6,2*6*16,53)/1000</t>
  </si>
  <si>
    <t>"roznášecí rošt J-140/80/6,3 (osa 4-5)"(0,3*12*16,53)/1000</t>
  </si>
  <si>
    <t>"roznášecí rošt (osa 4-5) spojovací, pomocný a kotevní materiál vč. prořezu"0,1011636</t>
  </si>
  <si>
    <t>14550335.R-pol</t>
  </si>
  <si>
    <t>profil ocelový obdélníkový svařovaný J-60/60/5 mm</t>
  </si>
  <si>
    <t>556109035</t>
  </si>
  <si>
    <t>"roznášecí rošt J-60/60/5 (osa G-K)"(0,735*5*8,13)/1000</t>
  </si>
  <si>
    <t>"roznášecí rošt J-60/60/5 (osa G-K)"(0,635*5*8,13)/1000</t>
  </si>
  <si>
    <t>"roznášecí rošt J-60/60/5 (osa G-K)"(0,78*5*8,13)/1000</t>
  </si>
  <si>
    <t>"roznášecí rošt J-60/60/5 (osa G-K)"(1*5*8,13)/1000</t>
  </si>
  <si>
    <t>"roznášecí rošt (osa G-K) spojovací, pomocný a kotevní materiál vč. prořezu"0,019207125</t>
  </si>
  <si>
    <t>"roznášecí rošt J-60/60/5 (osa 4-5)"(0,755*3*8,13)/1000</t>
  </si>
  <si>
    <t>"roznášecí rošt J-60/60/5 (osa 4-5)"(0,444*3*8,13)/1000</t>
  </si>
  <si>
    <t>"roznášecí rošt J-60/60/5 (osa 4-5)"(0,735*3*8,13)/1000</t>
  </si>
  <si>
    <t>"roznášecí rošt J-60/60/5 (osa 4-5)"(0,741*3*8,13)/1000</t>
  </si>
  <si>
    <t>"roznášecí rošt (osa 4-5) spojovací, pomocný a kotevní materiál vč. prořezu"0,012475485</t>
  </si>
  <si>
    <t>767590192</t>
  </si>
  <si>
    <t>Montáž podlahových konstrukcí podlahových roštů, podlah připevněných Příplatek k cenám za úpravu roštů (krácení)</t>
  </si>
  <si>
    <t>-740379330</t>
  </si>
  <si>
    <t>https://podminky.urs.cz/item/CS_URS_2025_01/767590192</t>
  </si>
  <si>
    <t>"roznášecí rošt J-140/80/6,3 (osa G-K)"10,9*5</t>
  </si>
  <si>
    <t>"roznášecí rošt J-140/80/6,3 (osa G-K)"0,3*15</t>
  </si>
  <si>
    <t>"roznášecí rošt J-60/60/5 (osa G-K)"0,735*5</t>
  </si>
  <si>
    <t>"roznášecí rošt J-60/60/5 (osa G-K)"0,635*5</t>
  </si>
  <si>
    <t>"roznášecí rošt J-60/60/5 (osa G-K)"0,78*5</t>
  </si>
  <si>
    <t>"roznášecí rošt J-60/60/5 (osa G-K)"1*5</t>
  </si>
  <si>
    <t>"roznášecí rošt J-140/80/6,3 (osa 4-5)"6,2*6</t>
  </si>
  <si>
    <t>"roznášecí rošt J-140/80/6,3 (osa 4-5)"0,3*12</t>
  </si>
  <si>
    <t>"roznášecí rošt J-60/60/5 (osa 4-5)"0,755*3</t>
  </si>
  <si>
    <t>"roznášecí rošt J-60/60/5 (osa 4-5)"0,444*3</t>
  </si>
  <si>
    <t>"roznášecí rošt J-60/60/5 (osa 4-5)"0,735*3</t>
  </si>
  <si>
    <t>"roznášecí rošt J-60/60/5 (osa 4-5)"0,741*3</t>
  </si>
  <si>
    <t>R-pol 28</t>
  </si>
  <si>
    <t>Kotva chemická průměru Ø10 mm, do cihly s vyvrtáním otvoru</t>
  </si>
  <si>
    <t>1228490618</t>
  </si>
  <si>
    <t>detail uložení - základ</t>
  </si>
  <si>
    <t>"roznášecí rošt (osa G-K)"(5*3)*4</t>
  </si>
  <si>
    <t>"roznášecí rošt (osa 4-5)"(6*2)*4</t>
  </si>
  <si>
    <t>"kotvení přerušené pozednice (podél osy 4)"20</t>
  </si>
  <si>
    <t>"kotvení přerušené/nové pozednice"5</t>
  </si>
  <si>
    <t>"kotvení pozednice pultové střechy 140/140 mm (S30)"32</t>
  </si>
  <si>
    <t>"kotvení pozednice pultové střechy 80/120 mm (T02)"20</t>
  </si>
  <si>
    <t>"zastřešení dvorany (ocelové kotvení vazníků)"64</t>
  </si>
  <si>
    <t>R-pol 29</t>
  </si>
  <si>
    <t>D+M schody do strojovny s navařenými bočnicemi, 2x pororoštové schody, rozměr 1200x180x50 mm - vč. všech syst. detailů, spojovacího a pomocného materiálu, kotvení, porvchové úpravy</t>
  </si>
  <si>
    <t>-558515313</t>
  </si>
  <si>
    <t>"roznášecí rošt (osa G-K)"2</t>
  </si>
  <si>
    <t>"roznášecí rošt (osa 4-5)"2</t>
  </si>
  <si>
    <t>R-pol 30</t>
  </si>
  <si>
    <t>Připlatek za svářečské práce (navaření kotevních desek)</t>
  </si>
  <si>
    <t>50361117</t>
  </si>
  <si>
    <t>767995112</t>
  </si>
  <si>
    <t>Montáž ostatních atypických zámečnických konstrukcí hmotnosti přes 5 do 10 kg</t>
  </si>
  <si>
    <t>2138188894</t>
  </si>
  <si>
    <t>https://podminky.urs.cz/item/CS_URS_2025_01/767995112</t>
  </si>
  <si>
    <t>"výtahová šachta "8,5</t>
  </si>
  <si>
    <t>13611218.R-pol</t>
  </si>
  <si>
    <t>krycí plech tl. 5 mm kotven do základové stěny šachty, profil L 225x100 mm</t>
  </si>
  <si>
    <t>-2066716895</t>
  </si>
  <si>
    <t>"výtahová šachta "6,93</t>
  </si>
  <si>
    <t>48281103</t>
  </si>
  <si>
    <t>R-pol 96</t>
  </si>
  <si>
    <t>D+M ocel svařované schodiště ve dvoraně 0.02 1500x2190x1820 mm, ozn. Z 01 - vč. všech syst. detailů, nosné konstrukce, spojovacího a pomocného materiálu, kotvení, finální povrchové úpravy</t>
  </si>
  <si>
    <t>868325367</t>
  </si>
  <si>
    <t>Poznámka k položce:_x000D_
- materiál:_x000D_
ocelová pásovina a perforovaný plech, černý komaxit RAL 9005 (povrch P 03), nosná konstrukce ze sloupků (svařovaná pásovina 60 x 15 mm), stupně a podesta tl. 20 mm z ocelového plechu,_x000D_
podstupnice a bok schodiště zakryté perforovaným plechem, viz D.1.1.24 Detail schodiště ve dvoraně</t>
  </si>
  <si>
    <t>R-pol 97</t>
  </si>
  <si>
    <t>D+M ocel madlo schodiště v suterénu rizalitu 15x30x3300 mm, ozn. Z 02 - vč. všech syst. detailů, nosné konstrukce, spojovacího a pomocného materiálu, kotvení, finální povrchové úpravy</t>
  </si>
  <si>
    <t>111990559</t>
  </si>
  <si>
    <t>Poznámka k položce:_x000D_
- materiál:_x000D_
ocelová pásovina, bílý komaxit RAL 9003 (povrch P 22), madlo z ocelové pásoviny 15 x 30 mm kotvené na ocelové konzolky (bílý komaxit)</t>
  </si>
  <si>
    <t>R-pol 98</t>
  </si>
  <si>
    <t>D+M ocel madlo vedlejšího schodiště 15x30x4700 mm, ozn. Z 03 - vč. všech syst. detailů, nosné konstrukce, spojovacího a pomocného materiálu, kotvení, finální povrchové úpravy</t>
  </si>
  <si>
    <t>-637101381</t>
  </si>
  <si>
    <t>R-pol 99</t>
  </si>
  <si>
    <t>D+M ocel svařované zábradlí schodišťového otvoru 3620x1000 mm a 1620x1000 mm, ozn. Z 21 - vč. všech syst. detailů, spojovacího a pomocného materiálu, kotvení, finální povrchové úpravy</t>
  </si>
  <si>
    <t>2023452760</t>
  </si>
  <si>
    <t>Poznámka k položce:_x000D_
- materiál:_x000D_
průřez madla a sloupků = 15 x 30 mm, ocelová pásovina, bílý komaxit RAL 9003 (povrch P 22), zábradlí schodišťového otvoru ve tvaru L z pásoviny, svařované, rozměry mezi sloupky je 135 mm, celé zábradlí svařeno z ocelové pásoviny. Kotveny přes ocelové kotvy M10 do podlahy a do zdi</t>
  </si>
  <si>
    <t>R-pol 100</t>
  </si>
  <si>
    <t>D+M ocel VZT mřížka s lamely zakrývací otvor pro přívod vzducho do dvorany 1400x2150 mm - vč. všech syst. detailů, spojovacího a pomocného materiálu, kotvení, finální povrchové úprava v barevnosti okolních omítek</t>
  </si>
  <si>
    <t>-475064755</t>
  </si>
  <si>
    <t>R-pol 101</t>
  </si>
  <si>
    <t>D+M hasicí přístroj práškový 6kg (34 A, 183 B) vč. všech syst. detailů, spojovacího a pomocného materiálu, kotvení soupravy na stěnu</t>
  </si>
  <si>
    <t>-1342171554</t>
  </si>
  <si>
    <t>R-pol 102</t>
  </si>
  <si>
    <t>D+M hasicí přístroj práškový 6kg (21A, 113B) vč. všech syst. detailů, spojovacího a pomocného materiálu, kotvení soupravy na stěnu</t>
  </si>
  <si>
    <t>-1375655369</t>
  </si>
  <si>
    <t>R-pol 103</t>
  </si>
  <si>
    <t>D+M bezpečnostní a výstražné značky a tabulky</t>
  </si>
  <si>
    <t>2063069897</t>
  </si>
  <si>
    <t>350</t>
  </si>
  <si>
    <t>771</t>
  </si>
  <si>
    <t>Podlahy z dlaždic</t>
  </si>
  <si>
    <t>351</t>
  </si>
  <si>
    <t>771571810</t>
  </si>
  <si>
    <t>Demontáž podlah z dlaždic keramických kladených do malty</t>
  </si>
  <si>
    <t>-1783501753</t>
  </si>
  <si>
    <t>https://podminky.urs.cz/item/CS_URS_2025_01/771571810</t>
  </si>
  <si>
    <t>"mč 1.02 (chodba 1.NP)"134,9</t>
  </si>
  <si>
    <t>"mč 1.02 (chodba 1.NP - demolice stropu nad bývalým průjezdem)"23,204</t>
  </si>
  <si>
    <t>"mč 1.11 (kuchyň)"14,8</t>
  </si>
  <si>
    <t>"mč 1.12 (wc ženy)"10,7</t>
  </si>
  <si>
    <t>"mč 1.13 (wc muži)"11,5</t>
  </si>
  <si>
    <t>"mč 1.16 (úklidová místnost)"2,5</t>
  </si>
  <si>
    <t>"mč 2.02 (chodba)"165,1</t>
  </si>
  <si>
    <t>"mč 2.04 (wc muži)"11,4</t>
  </si>
  <si>
    <t>352</t>
  </si>
  <si>
    <t>771121011</t>
  </si>
  <si>
    <t>Příprava podkladu před provedením dlažby nátěr penetrační na podlahu</t>
  </si>
  <si>
    <t>764181746</t>
  </si>
  <si>
    <t>https://podminky.urs.cz/item/CS_URS_2025_01/771121011</t>
  </si>
  <si>
    <t>"mč 0.02 (dvorana) - základní dlaždice A"1*0,5*129</t>
  </si>
  <si>
    <t>"mč 0.02 (dvorana) - základní dlaždice B"1*0,5*129</t>
  </si>
  <si>
    <t>353</t>
  </si>
  <si>
    <t>771591184.R-pol</t>
  </si>
  <si>
    <t>Podlahy pracnější řezání keramických dlaždic rovné, řezaní vodním paprskem pod úhlem 45°</t>
  </si>
  <si>
    <t>-2095194903</t>
  </si>
  <si>
    <t>"mč 0.02 (dvorana) - základní dlaždice A - rozříznutí dlažby na rozměr 500x500"0,5*129</t>
  </si>
  <si>
    <t>"mč 0.02 (dvorana) - základní dlaždice A - rozříznutí dlažby 500x500 na jednotlivé pásky (6ks)"2,121*257</t>
  </si>
  <si>
    <t>"mč 0.02 (dvorana) - základní dlaždice B - rozříznutí dlažby na rozměr 500x500"0,5*129</t>
  </si>
  <si>
    <t>"mč 0.02 (dvorana) - základní dlaždice B - rozříznutí dlažby 500x500 na jednotlivé pásky (6ks)"2,121*257</t>
  </si>
  <si>
    <t>354</t>
  </si>
  <si>
    <t>771576122</t>
  </si>
  <si>
    <t>Montáž podlah z dlaždic keramických lepených cementovým flexibilním rychletuhnoucím lepidlem reliéfních nebo z dekorů, tloušťky do 10 mm přes 0,5 do 2 ks/m2</t>
  </si>
  <si>
    <t>-926876438</t>
  </si>
  <si>
    <t>https://podminky.urs.cz/item/CS_URS_2025_01/771576122</t>
  </si>
  <si>
    <t>355</t>
  </si>
  <si>
    <t>59761370</t>
  </si>
  <si>
    <t>dlažba velkoformátová keramická slinutá přes 0,5 do 2ks/m2</t>
  </si>
  <si>
    <t>1772746031</t>
  </si>
  <si>
    <t>Poznámka k položce:_x000D_
Keramická dlažba (součinitel smykového tření ≥ 0,5) s imitací mramoru, viz D.1.1.29 detail spárořezu dlažby ve dvoraně na lepidlo.</t>
  </si>
  <si>
    <t>129*1,1 'Přepočtené koeficientem množství</t>
  </si>
  <si>
    <t>356</t>
  </si>
  <si>
    <t>998771103</t>
  </si>
  <si>
    <t>Přesun hmot pro podlahy z dlaždic stanovený z hmotnosti přesunovaného materiálu vodorovná dopravní vzdálenost do 50 m základní v objektech výšky přes 12 do 24 m</t>
  </si>
  <si>
    <t>-77884104</t>
  </si>
  <si>
    <t>https://podminky.urs.cz/item/CS_URS_2025_01/998771103</t>
  </si>
  <si>
    <t>772</t>
  </si>
  <si>
    <t>Podlahy z kamene</t>
  </si>
  <si>
    <t>357</t>
  </si>
  <si>
    <t>772521811</t>
  </si>
  <si>
    <t>Demontáž dlažby z kamene do suti z měkkých kamenů kladených do malty</t>
  </si>
  <si>
    <t>-1439021496</t>
  </si>
  <si>
    <t>https://podminky.urs.cz/item/CS_URS_2025_01/772521811</t>
  </si>
  <si>
    <t>"mč 0.01 (vstupní foyer)"3*3,3</t>
  </si>
  <si>
    <t>358</t>
  </si>
  <si>
    <t>952902141</t>
  </si>
  <si>
    <t>Čištění budov při provádění oprav a udržovacích prací podlah drsných nebo chodníků drhnutím s chemickými prostředky</t>
  </si>
  <si>
    <t>-599315273</t>
  </si>
  <si>
    <t>https://podminky.urs.cz/item/CS_URS_2025_01/952902141</t>
  </si>
  <si>
    <t>ÚPRAVA POVRCHU STÁVAJÍCÍHO SCHODIŠTĚ (P 04)</t>
  </si>
  <si>
    <t>"mč 0.01 (vstupní foyer) - kamenná dlažba"13,8+7,1</t>
  </si>
  <si>
    <t>"mč 1.01 (hlavní schodiště) - kamenná dlažba"17</t>
  </si>
  <si>
    <t>"mč 2.01 (hlavní schodiště) - kamenná dlažba"18</t>
  </si>
  <si>
    <t>sever (schody):</t>
  </si>
  <si>
    <t>"stupeň 1"2,8*0,15</t>
  </si>
  <si>
    <t>"stupeň 1"0,7</t>
  </si>
  <si>
    <t>"stupeň 2"1,7*0,15</t>
  </si>
  <si>
    <t>"stupeň 2"1,7*0,3</t>
  </si>
  <si>
    <t>359</t>
  </si>
  <si>
    <t>952902241</t>
  </si>
  <si>
    <t>Čištění budov při provádění oprav a udržovacích prací schodišť drhnutím s chemickými prostředky</t>
  </si>
  <si>
    <t>1562095123</t>
  </si>
  <si>
    <t>https://podminky.urs.cz/item/CS_URS_2025_01/952902241</t>
  </si>
  <si>
    <t>"mč 1.01 (hlavní schodiště)"5,2*2,55</t>
  </si>
  <si>
    <t>"mč 1.01 (hlavní schodiště)"4,3*1,5*2</t>
  </si>
  <si>
    <t>"mč 1.01 (hlavní schodiště)"9,32</t>
  </si>
  <si>
    <t>360</t>
  </si>
  <si>
    <t>777991901.R-pol</t>
  </si>
  <si>
    <t>Opravy podlah z kamene, strojní broušení povrchu</t>
  </si>
  <si>
    <t>-656261933</t>
  </si>
  <si>
    <t>"mč 1.01 (hlavní schodiště) - ozn. P 04"5,2*2,55</t>
  </si>
  <si>
    <t>"mč 1.01 (hlavní schodiště) - ozn. P 04"4,3*1,5*2</t>
  </si>
  <si>
    <t>"mč 1.01 (hlavní schodiště) - ozn. P 04"9,32</t>
  </si>
  <si>
    <t>361</t>
  </si>
  <si>
    <t>772991431</t>
  </si>
  <si>
    <t>Dlažby z kamene - ostatní práce voskování a leštění ručně</t>
  </si>
  <si>
    <t>-2044258578</t>
  </si>
  <si>
    <t>https://podminky.urs.cz/item/CS_URS_2025_01/772991431</t>
  </si>
  <si>
    <t>"mč 0.01 (vstupní foyer) - kamenná dlažba"20,9</t>
  </si>
  <si>
    <t>"mč 1.01 (hlavní schodiště) "9,32</t>
  </si>
  <si>
    <t>362</t>
  </si>
  <si>
    <t>772521140</t>
  </si>
  <si>
    <t>Kladení dlažby z kamene do malty z nejvýše dvou rozdílných druhů pravoúhlých desek nebo dlaždic ve skladbě se pravidelně opakujících, tl. přes 15 do 30 mm</t>
  </si>
  <si>
    <t>-784633615</t>
  </si>
  <si>
    <t>https://podminky.urs.cz/item/CS_URS_2025_01/772521140</t>
  </si>
  <si>
    <t>"mč 0.01 (vstupní foyer)"4,42*3,3</t>
  </si>
  <si>
    <t>363</t>
  </si>
  <si>
    <t>58381091.R-pol</t>
  </si>
  <si>
    <t>kamenná dlažba žulová tl. 10 mm, černá, součinitel smykového tření ≥ 0,5</t>
  </si>
  <si>
    <t>-522886208</t>
  </si>
  <si>
    <t>14,586*1,1 'Přepočtené koeficientem množství</t>
  </si>
  <si>
    <t>364</t>
  </si>
  <si>
    <t>998772103</t>
  </si>
  <si>
    <t>Přesun hmot pro kamenné dlažby, obklady schodišťových stupňů a soklů stanovený z hmotnosti přesunovaného materiálu vodorovná dopravní vzdálenost do 50 m základní v objektech výšky přes 12 do 60 m</t>
  </si>
  <si>
    <t>1631693021</t>
  </si>
  <si>
    <t>https://podminky.urs.cz/item/CS_URS_2025_01/998772103</t>
  </si>
  <si>
    <t>773</t>
  </si>
  <si>
    <t>Podlahy z litého teraca</t>
  </si>
  <si>
    <t>365</t>
  </si>
  <si>
    <t>777111111</t>
  </si>
  <si>
    <t>Příprava podkladu před provedením litých podlah vysátí</t>
  </si>
  <si>
    <t>1756814214</t>
  </si>
  <si>
    <t>https://podminky.urs.cz/item/CS_URS_2025_01/777111111</t>
  </si>
  <si>
    <t>"mč 1.02 (chodba 1.NP)"132,27</t>
  </si>
  <si>
    <t>"mč 1.13 (wc muži)"11,52</t>
  </si>
  <si>
    <t>"mč 1.15 (wc invalidé)"5,61</t>
  </si>
  <si>
    <t>"mč 1.16 (úklidová místnost)"2,41</t>
  </si>
  <si>
    <t>"mč 1.17 (zázemí personálu)"4,99</t>
  </si>
  <si>
    <t>"mč 1.02 (chodba 1.NP) "19,4</t>
  </si>
  <si>
    <t>"mč 2.02 (chodna 2.NP) "2,1*1,2</t>
  </si>
  <si>
    <t>"mč 1.02 (chodba 1.NP)"3*1,2</t>
  </si>
  <si>
    <t>"mč 2.02 (chodba 2.NP)"166</t>
  </si>
  <si>
    <t>"mč 2.04 (wc muži)"11,3</t>
  </si>
  <si>
    <t>366</t>
  </si>
  <si>
    <t>783913171</t>
  </si>
  <si>
    <t>Penetrační nátěr betonových podlah hrubých syntetický</t>
  </si>
  <si>
    <t>-1487743311</t>
  </si>
  <si>
    <t>https://podminky.urs.cz/item/CS_URS_2025_01/783913171</t>
  </si>
  <si>
    <t>367</t>
  </si>
  <si>
    <t>773521260</t>
  </si>
  <si>
    <t>Podlaha z barevného litého teraca prostá tloušťky do 20 mm</t>
  </si>
  <si>
    <t>-1048416785</t>
  </si>
  <si>
    <t>https://podminky.urs.cz/item/CS_URS_2025_01/773521260</t>
  </si>
  <si>
    <t>Poznámka k položce:_x000D_
součinitel smykového tření ≥ 0,5</t>
  </si>
  <si>
    <t>368</t>
  </si>
  <si>
    <t>773529195</t>
  </si>
  <si>
    <t>Podlaha z barevného litého teraca Příplatek k cenám za každých dalších i započatých 5 mm tloušťky</t>
  </si>
  <si>
    <t>810124416</t>
  </si>
  <si>
    <t>https://podminky.urs.cz/item/CS_URS_2025_01/773529195</t>
  </si>
  <si>
    <t>celková tl. 30 mm (příplatek 2x 5 mm)</t>
  </si>
  <si>
    <t>"mč 1.02 (chodba 1.NP)"132,27*2</t>
  </si>
  <si>
    <t>"mč 1.12 (wc ženy)"10,7*2</t>
  </si>
  <si>
    <t>"mč 1.13 (wc muži)"11,52*2</t>
  </si>
  <si>
    <t>"mč 1.15 (wc invalidé)"5,61*2</t>
  </si>
  <si>
    <t>"mč 1.16 (úklidová místnost)"2,41*2</t>
  </si>
  <si>
    <t>"mč 1.17 (zázemí personálu)"4,99*2</t>
  </si>
  <si>
    <t>"mč 1.02 (chodba 1.NP) "19,4*2</t>
  </si>
  <si>
    <t>"mč 2.02 (chodna 2.NP) "2,1*1,2*2</t>
  </si>
  <si>
    <t>"mč 1.02 (chodba 1.NP)"3*1,2*2</t>
  </si>
  <si>
    <t>"mč 2.02 (chodba 2.NP)"166*2</t>
  </si>
  <si>
    <t>"mč 2.03 (wc ženy)"10,7*2</t>
  </si>
  <si>
    <t>"mč 2.04 (wc muži)"11,3*2</t>
  </si>
  <si>
    <t>369</t>
  </si>
  <si>
    <t>773529090</t>
  </si>
  <si>
    <t>Podlaha z barevného litého teraca Příplatek k cenám za bílý cement</t>
  </si>
  <si>
    <t>493276200</t>
  </si>
  <si>
    <t>https://podminky.urs.cz/item/CS_URS_2025_01/773529090</t>
  </si>
  <si>
    <t>370</t>
  </si>
  <si>
    <t>773529190</t>
  </si>
  <si>
    <t>Podlaha z barevného litého teraca Příplatek k cenám za plochu do 5 m2 jednotlivě</t>
  </si>
  <si>
    <t>625072929</t>
  </si>
  <si>
    <t>https://podminky.urs.cz/item/CS_URS_2025_01/773529190</t>
  </si>
  <si>
    <t>371</t>
  </si>
  <si>
    <t>634911113</t>
  </si>
  <si>
    <t>Řezání dilatačních nebo smršťovacích spár v čerstvé betonové mazanině nebo potěru šířky do 5 mm, hloubky přes 20 do 50 mm</t>
  </si>
  <si>
    <t>55682421</t>
  </si>
  <si>
    <t>https://podminky.urs.cz/item/CS_URS_2025_01/634911113</t>
  </si>
  <si>
    <t>"mč 1.02 (chodba 1.NP)"49,14</t>
  </si>
  <si>
    <t>"mč 1.12 (wc ženy)"3,5</t>
  </si>
  <si>
    <t>"mč 1.13 (wc muži)"3,9</t>
  </si>
  <si>
    <t>"mč 1.15 (wc invalidé)"0,9</t>
  </si>
  <si>
    <t>"mč 1.16 (úklidová místnost)"0,8</t>
  </si>
  <si>
    <t>"mč 1.17 (zázemí personálu)"1,6</t>
  </si>
  <si>
    <t>"mč 1.02 (chodba 1.NP) "12,65</t>
  </si>
  <si>
    <t>"mč 2.02 (chodba 2.NP)"56,04</t>
  </si>
  <si>
    <t>"mč 2.03 (wc ženy)"3,65</t>
  </si>
  <si>
    <t>"mč 2.04 (wc muži)"3,75</t>
  </si>
  <si>
    <t>372</t>
  </si>
  <si>
    <t>773992011</t>
  </si>
  <si>
    <t>Ostatní práce vyplnění dilatačních spár teraca (materiál ve specifikaci) vložkami z barevných kovů nebo z PVC</t>
  </si>
  <si>
    <t>-1922033302</t>
  </si>
  <si>
    <t>https://podminky.urs.cz/item/CS_URS_2025_01/773992011</t>
  </si>
  <si>
    <t>373</t>
  </si>
  <si>
    <t>19713001</t>
  </si>
  <si>
    <t>profil plochý mosaz 15x3mm</t>
  </si>
  <si>
    <t>-304827445</t>
  </si>
  <si>
    <t>135,93*1,05 'Přepočtené koeficientem množství</t>
  </si>
  <si>
    <t>374</t>
  </si>
  <si>
    <t>773421200.R-pol</t>
  </si>
  <si>
    <t>Nasazovací terrazzo lišta 16 x 50 mm, stejný odstín a vzor jako litá podlaha</t>
  </si>
  <si>
    <t>-1247988836</t>
  </si>
  <si>
    <t>"mč 1.02 (chodba 1.NP)"119,48</t>
  </si>
  <si>
    <t>"mč 1.02 (chodba 1.NP) "15,825</t>
  </si>
  <si>
    <t>"mč 2.02 (chodba 2.NP)"118,05</t>
  </si>
  <si>
    <t>375</t>
  </si>
  <si>
    <t>775429124</t>
  </si>
  <si>
    <t>Montáž lišty přechodové (vyrovnávací) zaklapnuté</t>
  </si>
  <si>
    <t>-2070725876</t>
  </si>
  <si>
    <t>https://podminky.urs.cz/item/CS_URS_2025_01/775429124</t>
  </si>
  <si>
    <t>"mč 1.02 (chodba 1.NP)"0,7*1</t>
  </si>
  <si>
    <t>"mč 1.02 (chodba 1.NP)"0,8*20</t>
  </si>
  <si>
    <t>"mč 1.02 (chodba 1.NP)"0,9*1</t>
  </si>
  <si>
    <t>"mč 2.02 (chodba 2.NP)"1*0,7</t>
  </si>
  <si>
    <t>"mč 2.02 (chodba 2.NP)"15*0,8</t>
  </si>
  <si>
    <t>"mč 2.02 (chodba 2.NP)"5*0,9</t>
  </si>
  <si>
    <t>376</t>
  </si>
  <si>
    <t>55343118</t>
  </si>
  <si>
    <t>profil přechodový Al narážecí 40mm bronz</t>
  </si>
  <si>
    <t>-1544272276</t>
  </si>
  <si>
    <t>34,8*1,08 'Přepočtené koeficientem množství</t>
  </si>
  <si>
    <t>377</t>
  </si>
  <si>
    <t>-629271027</t>
  </si>
  <si>
    <t>378</t>
  </si>
  <si>
    <t>998773103</t>
  </si>
  <si>
    <t>Přesun hmot pro podlahy teracové lité stanovený z hmotnosti přesunovaného materiálu vodorovná dopravní vzdálenost do 50 m základní v objektech výšky přes 12 do 24 m</t>
  </si>
  <si>
    <t>-455256554</t>
  </si>
  <si>
    <t>https://podminky.urs.cz/item/CS_URS_2025_01/998773103</t>
  </si>
  <si>
    <t>775</t>
  </si>
  <si>
    <t>Podlahy skládané</t>
  </si>
  <si>
    <t>379</t>
  </si>
  <si>
    <t>775111311</t>
  </si>
  <si>
    <t>Příprava podkladu skládaných podlah a stěn vysátí podlah</t>
  </si>
  <si>
    <t>-1736097490</t>
  </si>
  <si>
    <t>https://podminky.urs.cz/item/CS_URS_2025_01/775111311</t>
  </si>
  <si>
    <t>"mč 1.10 (jednací místnost), ozn. P 14"50,7</t>
  </si>
  <si>
    <t>"mč 1.11 (kuchyň), ozn. P 14"14,7</t>
  </si>
  <si>
    <t>"mč 1.07 (chodba 1.NP) "48,9</t>
  </si>
  <si>
    <t>"mč 2.05 (spisovna)"33,4</t>
  </si>
  <si>
    <t>380</t>
  </si>
  <si>
    <t>775121111</t>
  </si>
  <si>
    <t>Příprava podkladu skládaných podlah a stěn penetrace vodou ředitelná na savý podklad (válečkováním) podlah</t>
  </si>
  <si>
    <t>-2127897567</t>
  </si>
  <si>
    <t>https://podminky.urs.cz/item/CS_URS_2025_01/775121111</t>
  </si>
  <si>
    <t>381</t>
  </si>
  <si>
    <t>775511411</t>
  </si>
  <si>
    <t>Podlahy vlysové masivní lepené rybinový, řemenový, průpletový vzor s tmelením a broušením, bez povrchové úpravy a olištování z vlysů tl. do 22 mm šířky přes 40 do 50 mm, délky přes 240 do 300 mm dub, třída I</t>
  </si>
  <si>
    <t>-297146738</t>
  </si>
  <si>
    <t>https://podminky.urs.cz/item/CS_URS_2025_01/775511411</t>
  </si>
  <si>
    <t>Poznámka k položce:_x000D_
Klasické dubové lišty ve stejném odstínu - 30 x 10 mm. Součinitel smykového tření ≥ 0,5.</t>
  </si>
  <si>
    <t>382</t>
  </si>
  <si>
    <t>775413401</t>
  </si>
  <si>
    <t>Montáž lišty obvodové lepené</t>
  </si>
  <si>
    <t>1606837131</t>
  </si>
  <si>
    <t>https://podminky.urs.cz/item/CS_URS_2025_01/775413401</t>
  </si>
  <si>
    <t>"mč 1.10 (jednací místnost), ozn. P 14"26,8</t>
  </si>
  <si>
    <t>"mč 1.11 (kuchyň), ozn. P 14"13,7</t>
  </si>
  <si>
    <t>"mč 1.07 (chodba 1.NP) "28,5</t>
  </si>
  <si>
    <t>383</t>
  </si>
  <si>
    <t>61418151.R-pol</t>
  </si>
  <si>
    <t>lišta podlahová dřevěná dub 30x10 mm</t>
  </si>
  <si>
    <t>51353464</t>
  </si>
  <si>
    <t>91,6*1,08 'Přepočtené koeficientem množství</t>
  </si>
  <si>
    <t>384</t>
  </si>
  <si>
    <t>775591411</t>
  </si>
  <si>
    <t>Skládané podlahy - ostatní práce dokončovací nátěr olejem a voskování</t>
  </si>
  <si>
    <t>-1839168262</t>
  </si>
  <si>
    <t>https://podminky.urs.cz/item/CS_URS_2025_01/775591411</t>
  </si>
  <si>
    <t>385</t>
  </si>
  <si>
    <t>998775103</t>
  </si>
  <si>
    <t>Přesun hmot pro podlahy skládané stanovený z hmotnosti přesunovaného materiálu vodorovná dopravní vzdálenost do 50 m základní v objektech výšky přes 12 do 24 m</t>
  </si>
  <si>
    <t>92848455</t>
  </si>
  <si>
    <t>https://podminky.urs.cz/item/CS_URS_2025_01/998775103</t>
  </si>
  <si>
    <t>776</t>
  </si>
  <si>
    <t>Podlahy povlakové</t>
  </si>
  <si>
    <t>386</t>
  </si>
  <si>
    <t>776201812</t>
  </si>
  <si>
    <t>Demontáž povlakových podlahovin lepených ručně s podložkou</t>
  </si>
  <si>
    <t>-1829281883</t>
  </si>
  <si>
    <t>https://podminky.urs.cz/item/CS_URS_2025_01/776201812</t>
  </si>
  <si>
    <t>"mč 0.02 (dvorana)"8,25*14,6</t>
  </si>
  <si>
    <t>"mč 0.11 (zázemí dvorany)"20,69</t>
  </si>
  <si>
    <t>"mč 0.12 (kancelář)"16</t>
  </si>
  <si>
    <t>"mč 1.03 (IT oddělení)"30,75</t>
  </si>
  <si>
    <t>"mč 1.04 (IT oddělení - server)"16,8</t>
  </si>
  <si>
    <t>"mč 1.05 (pokladna l)"16,5</t>
  </si>
  <si>
    <t>"mč 1.06 (pokladna ll)"27,5</t>
  </si>
  <si>
    <t>"mč 1.07 (archiv)"49,1</t>
  </si>
  <si>
    <t>"mč 1.10 (jednací místnost)"50,5</t>
  </si>
  <si>
    <t>776301812</t>
  </si>
  <si>
    <t>Demontáž povlakových podlahovin ze schodišťových stupňů s podložkou</t>
  </si>
  <si>
    <t>325788565</t>
  </si>
  <si>
    <t>https://podminky.urs.cz/item/CS_URS_2025_01/776301812</t>
  </si>
  <si>
    <t>"mč 0.01 (vstupní foyer) - postranní schodiště"1,45*16</t>
  </si>
  <si>
    <t>"postranní schodiště 1.NP-2.NP"1,3*2</t>
  </si>
  <si>
    <t>"postranní schodiště 1.NP-2.NP"1,45*18</t>
  </si>
  <si>
    <t>776211111</t>
  </si>
  <si>
    <t>Montáž textilních podlahovin lepením pásů standardních</t>
  </si>
  <si>
    <t>-1741201697</t>
  </si>
  <si>
    <t>https://podminky.urs.cz/item/CS_URS_2025_01/776211111</t>
  </si>
  <si>
    <t>ÚPRAVA STÁVAJÍCÍCH PODLAH</t>
  </si>
  <si>
    <t>69751061</t>
  </si>
  <si>
    <t>koberec zátěžový vpichovaný vlákno 100% PA, třída zátěže 33, útlum 21dB, hm 400g/m2</t>
  </si>
  <si>
    <t>794250786</t>
  </si>
  <si>
    <t>184,44*1,1 'Přepočtené koeficientem množství</t>
  </si>
  <si>
    <t>776421111</t>
  </si>
  <si>
    <t>Montáž lišt obvodových lepených</t>
  </si>
  <si>
    <t>675168658</t>
  </si>
  <si>
    <t>https://podminky.urs.cz/item/CS_URS_2025_01/776421111</t>
  </si>
  <si>
    <t>"mč 0.11 (zázemí dvorany)"18,55</t>
  </si>
  <si>
    <t>"mč 0.12 (kancelář)"15,33</t>
  </si>
  <si>
    <t>"mč 1.03 (IT oddělení)"20,43</t>
  </si>
  <si>
    <t>"mč 1.04 (IT oddělení - server)"16,25</t>
  </si>
  <si>
    <t>"mč 1.05 (pokladna l)"16,15</t>
  </si>
  <si>
    <t>"mč 1.06 (pokladna ll)"20,4</t>
  </si>
  <si>
    <t>"mč 1.08 (kancelář)"18,65</t>
  </si>
  <si>
    <t>"mč 1.09 (kancelář)"20,35</t>
  </si>
  <si>
    <t>69751200</t>
  </si>
  <si>
    <t>lišta kobercová 50x7mm</t>
  </si>
  <si>
    <t>730041315</t>
  </si>
  <si>
    <t>146,11*1,05 'Přepočtené koeficientem množství</t>
  </si>
  <si>
    <t>392</t>
  </si>
  <si>
    <t>998776103</t>
  </si>
  <si>
    <t>Přesun hmot pro podlahy povlakové stanovený z hmotnosti přesunovaného materiálu vodorovná dopravní vzdálenost do 50 m základní v objektech výšky přes 12 do 24 m</t>
  </si>
  <si>
    <t>-1819599046</t>
  </si>
  <si>
    <t>https://podminky.urs.cz/item/CS_URS_2025_01/998776103</t>
  </si>
  <si>
    <t>777</t>
  </si>
  <si>
    <t>Podlahy lité</t>
  </si>
  <si>
    <t>393</t>
  </si>
  <si>
    <t>1625591731</t>
  </si>
  <si>
    <t>"mč 0.13 (zázemí dvorany)"1,15*1,05</t>
  </si>
  <si>
    <t>394</t>
  </si>
  <si>
    <t>803741391</t>
  </si>
  <si>
    <t>395</t>
  </si>
  <si>
    <t>632451105.R-pol</t>
  </si>
  <si>
    <t>Cementová betonová stěrka litá broušená tloušťky přes 10 do 15 mm, součinitel smykového tření ≥ 0,5</t>
  </si>
  <si>
    <t>1597634453</t>
  </si>
  <si>
    <t>633811111</t>
  </si>
  <si>
    <t>Povrchová úprava betonových podlah broušení nerovností do 2 mm (stržení šlemu)</t>
  </si>
  <si>
    <t>1052260969</t>
  </si>
  <si>
    <t>https://podminky.urs.cz/item/CS_URS_2025_01/633811111</t>
  </si>
  <si>
    <t>998777103</t>
  </si>
  <si>
    <t>Přesun hmot pro podlahy lité stanovený z hmotnosti přesunovaného materiálu vodorovná dopravní vzdálenost do 50 m základní v objektech výšky přes 12 do 24 m</t>
  </si>
  <si>
    <t>1554527845</t>
  </si>
  <si>
    <t>https://podminky.urs.cz/item/CS_URS_2025_01/998777103</t>
  </si>
  <si>
    <t>781</t>
  </si>
  <si>
    <t>Dokončovací práce - obklady</t>
  </si>
  <si>
    <t>781473810</t>
  </si>
  <si>
    <t>Demontáž obkladů z dlaždic keramických lepených</t>
  </si>
  <si>
    <t>126733901</t>
  </si>
  <si>
    <t>https://podminky.urs.cz/item/CS_URS_2025_01/781473810</t>
  </si>
  <si>
    <t>"mč 1.11 (kuchyň)"7,2*1,5</t>
  </si>
  <si>
    <t>"mč 1.12 (wc ženy)"23,6*2-0,8*2*7</t>
  </si>
  <si>
    <t>"mč 1.13 (wc muži)"23,6*2-0,9*2-0,8*2*6</t>
  </si>
  <si>
    <t>"mč 1.15 (wc invalidé)"9,4*2-0,9*2</t>
  </si>
  <si>
    <t>"mč 1.16 (úklidová místnost)"6,8*2-0,8*2</t>
  </si>
  <si>
    <t>"mč 1.17 (zázemí personál)"12,9*2-0,8*2*7</t>
  </si>
  <si>
    <t>"mč 2.03 (wc ženy)"23,6*2-0,9*2-0,8*2*6</t>
  </si>
  <si>
    <t>781121011</t>
  </si>
  <si>
    <t>Příprava podkladu před provedením obkladu nátěr penetrační na stěnu</t>
  </si>
  <si>
    <t>-1555235908</t>
  </si>
  <si>
    <t>https://podminky.urs.cz/item/CS_URS_2025_01/781121011</t>
  </si>
  <si>
    <t>781484116</t>
  </si>
  <si>
    <t>Montáž obkladů vnitřních stěn z mozaikových lepenců keramických nebo skleněných lepených flexibilním lepidlem dílce vel. 300 x 300 mm</t>
  </si>
  <si>
    <t>809300960</t>
  </si>
  <si>
    <t>https://podminky.urs.cz/item/CS_URS_2022_01/781484116</t>
  </si>
  <si>
    <t>59761170</t>
  </si>
  <si>
    <t>mozaika keramická hladká na podlahu i stěnu pro interiér i exteriér (100x100)-set 300x300mm</t>
  </si>
  <si>
    <t>305802956</t>
  </si>
  <si>
    <t>168,72*12,22222 'Přepočtené koeficientem množství</t>
  </si>
  <si>
    <t>781489191</t>
  </si>
  <si>
    <t>Montáž keramických obkladů stěn z mozaiky nebo dekoru lepených na síti Příplatek k cenám za plochu do 10 m2 jednotlivě</t>
  </si>
  <si>
    <t>1780699932</t>
  </si>
  <si>
    <t>https://podminky.urs.cz/item/CS_URS_2025_01/781489191</t>
  </si>
  <si>
    <t>781494511</t>
  </si>
  <si>
    <t>Obklad - dokončující práce profily ukončovací lepené flexibilním lepidlem ukončovací</t>
  </si>
  <si>
    <t>1643929967</t>
  </si>
  <si>
    <t>https://podminky.urs.cz/item/CS_URS_2022_01/781494511</t>
  </si>
  <si>
    <t>"mč 1.12 (wc ženy)"2*14</t>
  </si>
  <si>
    <t>"mč 1.13 (wc muži)"2*14</t>
  </si>
  <si>
    <t>"mč 1.15 (wc invalidé)"2*2</t>
  </si>
  <si>
    <t>"mč 1.16 (úklidová místnost) "2*2</t>
  </si>
  <si>
    <t>"mč 1.17 (zázemí personálu) "2*4</t>
  </si>
  <si>
    <t>"mč 2.03 (wc ženy)"2*14</t>
  </si>
  <si>
    <t>"mč 2.04 (wc muži)"2*14</t>
  </si>
  <si>
    <t>781494111</t>
  </si>
  <si>
    <t>Obklad - dokončující práce profily ukončovací lepené flexibilním lepidlem rohové</t>
  </si>
  <si>
    <t>24844428</t>
  </si>
  <si>
    <t>https://podminky.urs.cz/item/CS_URS_2022_01/781494111</t>
  </si>
  <si>
    <t>"mč 1.12 (wc ženy)"2</t>
  </si>
  <si>
    <t>"mč 1.12 (wc ženy)"4</t>
  </si>
  <si>
    <t>"mč 1.13 (wc muži)"2</t>
  </si>
  <si>
    <t>"mč 1.13 (wc muži)"4</t>
  </si>
  <si>
    <t>"mč 2.03 (wc ženy)"2*2</t>
  </si>
  <si>
    <t>"mč 2.03 (wc ženy)"4</t>
  </si>
  <si>
    <t>"mč 2.04 (wc muži)"2</t>
  </si>
  <si>
    <t>"mč 2.04 (wc muži)"4</t>
  </si>
  <si>
    <t>781495115</t>
  </si>
  <si>
    <t>Obklad - dokončující práce ostatní práce spárování silikonem</t>
  </si>
  <si>
    <t>-295695940</t>
  </si>
  <si>
    <t>https://podminky.urs.cz/item/CS_URS_2025_01/781495115</t>
  </si>
  <si>
    <t>"mč 1.12 (wc ženy) - vnitřní rohy"2*18</t>
  </si>
  <si>
    <t>"mč 1.12 (wc ženy) - styk podlaha x stěna"18</t>
  </si>
  <si>
    <t>"mč 1.13 (wc muži) - vnitřní rohy"2*17</t>
  </si>
  <si>
    <t>"mč 1.13 (wc muži) - styk podlaha x stěna"17,8</t>
  </si>
  <si>
    <t>"mč 1.15 (wc invalidé) - vnitřní rohy"2*2</t>
  </si>
  <si>
    <t>"mč 1.15 (wc invalidé) - styk podlaha x stěna"4,2</t>
  </si>
  <si>
    <t>"mč 1.16 (úklidová místnost)  - vnitřní rohy"2*4</t>
  </si>
  <si>
    <t>"mč 1.16 (úklidová místnost)  - styk podlaha x stěna"6</t>
  </si>
  <si>
    <t>"mč 1.17 (zázemí personálu)  - vnitřní rohy"2*4</t>
  </si>
  <si>
    <t>"mč 1.17 (zázemí personálu) - styk podlaha x stěna"5,55</t>
  </si>
  <si>
    <t>"mč 2.03 (wc ženy) - vnitřní rohy"2*17</t>
  </si>
  <si>
    <t>"mč 2.03 (wc ženy) - styk podlaha x stěna"17,8</t>
  </si>
  <si>
    <t>998781103</t>
  </si>
  <si>
    <t>Přesun hmot pro obklady keramické stanovený z hmotnosti přesunovaného materiálu vodorovná dopravní vzdálenost do 50 m základní v objektech výšky přes 12 do 24 m</t>
  </si>
  <si>
    <t>-2040643657</t>
  </si>
  <si>
    <t>https://podminky.urs.cz/item/CS_URS_2025_01/998781103</t>
  </si>
  <si>
    <t>"nová stropní konstrukce 1PP - IPE 180"3,25*0,542*10</t>
  </si>
  <si>
    <t>"nová stropní konstrukce 2NP - mč 2.02 (chodna 2.NP)  - 2x I 180"5,4*0,542*4</t>
  </si>
  <si>
    <t>"roznášecí rošt J-140/80/6,3 (osa G-K)"10,9*0,44*5</t>
  </si>
  <si>
    <t>"roznášecí rošt J-140/80/6,3 (osa G-K)"0,3*0,44*15</t>
  </si>
  <si>
    <t>"roznášecí rošt J-60/60/5 (osa G-K)"0,735*0,24*5</t>
  </si>
  <si>
    <t>"roznášecí rošt J-60/60/5 (osa G-K)"0,635*0,24*5</t>
  </si>
  <si>
    <t>"roznášecí rošt J-60/60/5 (osa G-K)"0,78*0,24*5</t>
  </si>
  <si>
    <t>"roznášecí rošt J-60/60/5 (osa G-K)"1*0,24*5</t>
  </si>
  <si>
    <t>"roznášecí rošt (osa G-K) spojovací, pomocný a kotevní materiál vč. prořezu"4,461</t>
  </si>
  <si>
    <t>"roznášecí rošt J-140/80/6,3 (osa 4-5)"6,2*0,44*6</t>
  </si>
  <si>
    <t>"roznášecí rošt J-140/80/6,3 (osa 4-5)"0,3*0,44*12</t>
  </si>
  <si>
    <t>"roznášecí rošt J-60/60/5 (osa 4-5)"0,755*0,24*3</t>
  </si>
  <si>
    <t>"roznášecí rošt J-60/60/5 (osa 4-5)"0,444*0,24*3</t>
  </si>
  <si>
    <t>"roznášecí rošt J-60/60/5 (osa 4-5)"0,735*0,24*3</t>
  </si>
  <si>
    <t>"roznášecí rošt J-60/60/5 (osa 4-5)"0,741*0,24*3</t>
  </si>
  <si>
    <t>"roznášecí rošt (osa 4-5) spojovací, pomocný a kotevní materiál vč. prořezu"3,06108</t>
  </si>
  <si>
    <t>(4,1*1+2*2+1*2+3*1)*(0,16*2+0,065*2+0,055*2)*7</t>
  </si>
  <si>
    <t>"mč 0.02 (dvorana) - okno O 02; 4x IPE 100"1,5*0,31*12</t>
  </si>
  <si>
    <t>"mč 0.08 (archiv) - dveře D 07; 5x IPE 100"1,4*0,31*5</t>
  </si>
  <si>
    <t>"mč 0.13 (zázemí dvorany) - dveře D 12a; 5X IPE 120"1,35*0,368*5</t>
  </si>
  <si>
    <t>"1NP - okna do dvorany; 5x IPE 100"1,7*0,31*10</t>
  </si>
  <si>
    <t>"1NP - okna do dvorany; 5x IPE 100"1,4*0,31*15</t>
  </si>
  <si>
    <t>"1NP - okna do dvorany; 2x IPE 100"1,55*0,31*2</t>
  </si>
  <si>
    <t>"1NP - okna do dvorany; 2x IPE 100"1,675*0,31*2</t>
  </si>
  <si>
    <t>"2NP - okna do dvorany; 5x IPE 100"1,4*0,31*10</t>
  </si>
  <si>
    <t>"mč 0.11 (zázemí dvorany) - dveře D 15a; 2x IPE 160"1,35*0,484*2</t>
  </si>
  <si>
    <t>"mč 0.10 (sklad) - přívod vzduchu do dvorany; 2x IPE 180"1,7*0,542*2</t>
  </si>
  <si>
    <t>"mč 1.08 (kancelář) - průchod; 2x I 160"3,05*0,484*2</t>
  </si>
  <si>
    <t>783917161</t>
  </si>
  <si>
    <t>Krycí (uzavírací) nátěr betonových podlah dvojnásobný syntetický</t>
  </si>
  <si>
    <t>1137456447</t>
  </si>
  <si>
    <t>https://podminky.urs.cz/item/CS_URS_2025_01/783917161</t>
  </si>
  <si>
    <t>"vodorovná plocha"2,31*2,31</t>
  </si>
  <si>
    <t>783817101</t>
  </si>
  <si>
    <t>Krycí (ochranný) nátěr omítek jednonásobný hladkých betonových povrchů nebo povrchů z desek na bázi dřeva (dřevovláknitých apod.) syntetický</t>
  </si>
  <si>
    <t>877084536</t>
  </si>
  <si>
    <t>https://podminky.urs.cz/item/CS_URS_2025_01/783817101</t>
  </si>
  <si>
    <t>"svislá plocha"6,93*0,93</t>
  </si>
  <si>
    <t>784</t>
  </si>
  <si>
    <t>Dokončovací práce - malby a tapety</t>
  </si>
  <si>
    <t>784121001</t>
  </si>
  <si>
    <t>Oškrabání malby v místnostech výšky do 3,80 m</t>
  </si>
  <si>
    <t>18682586</t>
  </si>
  <si>
    <t>https://podminky.urs.cz/item/CS_URS_2025_01/784121001</t>
  </si>
  <si>
    <t>784181121</t>
  </si>
  <si>
    <t>Penetrace podkladu jednonásobná hloubková akrylátová bezbarvá v místnostech výšky do 3,80 m</t>
  </si>
  <si>
    <t>-1517033097</t>
  </si>
  <si>
    <t>https://podminky.urs.cz/item/CS_URS_2025_01/784181121</t>
  </si>
  <si>
    <t>INTERIÉROVÁ OMÍTKA HLADKÁ (P 21) - nuty v 150 mm probíhající mezi omítkou P 01 a P 11</t>
  </si>
  <si>
    <t>"mč 0.02 (dvorana) - západní stěna "9,55*0,45</t>
  </si>
  <si>
    <t>"mč 0.02 (dvorana) - východ stěna"7,2*0,45</t>
  </si>
  <si>
    <t>"mč 0.02 (dvorana) - severní stěna"3,09*2*0,45</t>
  </si>
  <si>
    <t>"mč 0.02 (dvorana) - jižní stěna"14,3*0,45</t>
  </si>
  <si>
    <t>INTERIÉROVÁ OMÍTKA HLADKÁ (P 21) - Nuty v 100 mm probíhající mezi omítkou P 11 a P 21</t>
  </si>
  <si>
    <t>"mč 0.02 (dvorana) - západní stěna "9,55*0,40</t>
  </si>
  <si>
    <t>"mč 0.02 (dvorana) - východ stěna"7,2*0,40</t>
  </si>
  <si>
    <t>"mč 0.02 (dvorana) - severní stěna"3,09*2*0,40</t>
  </si>
  <si>
    <t>"mč 0.02 (dvorana) - jižní stěna"14,3*0,40</t>
  </si>
  <si>
    <t>412</t>
  </si>
  <si>
    <t>784221055</t>
  </si>
  <si>
    <t>Malby z malířských směsí otěruvzdorných za sucha Příplatek k cenám jednonásobných maleb na tónovacích automatech, v odstínu sytém</t>
  </si>
  <si>
    <t>-142516780</t>
  </si>
  <si>
    <t>https://podminky.urs.cz/item/CS_URS_2025_01/784221055</t>
  </si>
  <si>
    <t>Poznámka k položce:_x000D_
příplatek za namíchání černé barvy</t>
  </si>
  <si>
    <t>AKUSTICKÝ LAMELOVÝ PODHLED (P0 11)</t>
  </si>
  <si>
    <t>- stropní konstrukce</t>
  </si>
  <si>
    <t>47,575</t>
  </si>
  <si>
    <t>413</t>
  </si>
  <si>
    <t>784221101</t>
  </si>
  <si>
    <t>Malby z malířských směsí otěruvzdorných za sucha dvojnásobné, bílé za sucha otěruvzdorné dobře v místnostech výšky do 3,80 m</t>
  </si>
  <si>
    <t>-461446778</t>
  </si>
  <si>
    <t>https://podminky.urs.cz/item/CS_URS_2025_01/784221101</t>
  </si>
  <si>
    <t>SKLADBA SDK PŘÍČKY VE VZDUCHOTECHNICKÉ STROJOVNĚ (SKL 34)</t>
  </si>
  <si>
    <t>SO 02 - Zdravotně technické instalace (ZTI)</t>
  </si>
  <si>
    <t>D1 - Kanalizace</t>
  </si>
  <si>
    <t>D2 - Vnitřní vodovod</t>
  </si>
  <si>
    <t>D3 - Zařizovací předměty</t>
  </si>
  <si>
    <t>D4 - Přesun a montáž zařizovacích předmětů</t>
  </si>
  <si>
    <t>D5 - Ostatní náklady</t>
  </si>
  <si>
    <t>D1</t>
  </si>
  <si>
    <t>Kanalizace</t>
  </si>
  <si>
    <t>Připojovací potrubí PP-r (HT) 40</t>
  </si>
  <si>
    <t>565839383</t>
  </si>
  <si>
    <t>Poznámka k položce:_x000D_
Potrubí PP-r připojovací D 40 mm</t>
  </si>
  <si>
    <t>Připojovací potrubí PP-r (HT) 50</t>
  </si>
  <si>
    <t>131098</t>
  </si>
  <si>
    <t>Poznámka k položce:_x000D_
Potrubí PP-r připojovací D 50 x 1,8 mm</t>
  </si>
  <si>
    <t>R-pol 03</t>
  </si>
  <si>
    <t>Připojovací potrubí PP-r (HT) 75</t>
  </si>
  <si>
    <t>-1235224154</t>
  </si>
  <si>
    <t>Poznámka k položce:_x000D_
Potrubí PP-r připojovací D 75 x 2,7 mm</t>
  </si>
  <si>
    <t>Připojovací/odpadní potrubí PP-r (HT) 110</t>
  </si>
  <si>
    <t>-1599345516</t>
  </si>
  <si>
    <t>Poznámka k položce:_x000D_
Potrubí PP-r odpadní svislé, připojovací D 110 x 2,7 mm</t>
  </si>
  <si>
    <t>Odpadní potrubí odhlučněné PP-r (HT) 110 Silence</t>
  </si>
  <si>
    <t>1449150745</t>
  </si>
  <si>
    <t>Poznámka k položce:_x000D_
Odhlučněné potrubí PP-r odpadní svislé D 110 x 2,7 mm</t>
  </si>
  <si>
    <t>Izolace na potrubí d110, tl. 13mm</t>
  </si>
  <si>
    <t>-1267422496</t>
  </si>
  <si>
    <t>Poznámka k položce:_x000D_
Izolace zabraňující kondenzaci a eliminující hladinu akustického tlaku</t>
  </si>
  <si>
    <t>Okapový svod, pozinkový DN150</t>
  </si>
  <si>
    <t>1949255814</t>
  </si>
  <si>
    <t>Hadice pro odvod kondenzátu</t>
  </si>
  <si>
    <t>-1310718146</t>
  </si>
  <si>
    <t>Poznámka k položce:_x000D_
PE hadice na odvod kondenzátu pr. 16 mm.</t>
  </si>
  <si>
    <t>Přímá trouba PVC 110</t>
  </si>
  <si>
    <t>-1256057945</t>
  </si>
  <si>
    <t>Poznámka k položce:_x000D_
Kanalizace dešťová - venkovní, PVC, D 110 mm, SN4, vedeno základovou deskou vč. kolen, odboček, redukcí</t>
  </si>
  <si>
    <t>Přímá trouba HT 110</t>
  </si>
  <si>
    <t>-1055095072</t>
  </si>
  <si>
    <t>Poznámka k položce:_x000D_
Kanalizace dešťová - vnitřní, HT, D 110 mm, vedeno pod stropem 2.PP vč. kolen, odboček, redukcí</t>
  </si>
  <si>
    <t>Napojení na stávající ležaté potrubí</t>
  </si>
  <si>
    <t>-105892657</t>
  </si>
  <si>
    <t>Poznámka k položce:_x000D_
Polohu a bod napojení není znám, nutno ověřit na stavbě!</t>
  </si>
  <si>
    <t>Zkouška těsnosti kanalizace vodou a kouřem do DN 300</t>
  </si>
  <si>
    <t>-878632510</t>
  </si>
  <si>
    <t>Poznámka k položce:_x000D_
+ vypracování protokolu o zkoušce těsnosti</t>
  </si>
  <si>
    <t>Suchý sifon pro odvod kondenzátu - např. HL21</t>
  </si>
  <si>
    <t>592408848</t>
  </si>
  <si>
    <t>Poznámka k položce:_x000D_
Napojení kondenzátu VZT jednotek</t>
  </si>
  <si>
    <t>Suchý sifon pro odvod kondenzátu - např. HL138</t>
  </si>
  <si>
    <t>-2061705248</t>
  </si>
  <si>
    <t>Závěsy potrubí, objímky, těsnění</t>
  </si>
  <si>
    <t>-218322115</t>
  </si>
  <si>
    <t>252998779</t>
  </si>
  <si>
    <t>Lapač střešních splavenin</t>
  </si>
  <si>
    <t>-813344610</t>
  </si>
  <si>
    <t>Poznámka k položce:_x000D_
Vtok DN110, výtok DN110</t>
  </si>
  <si>
    <t>Sifon pračkový, podomítkový</t>
  </si>
  <si>
    <t>-83617838</t>
  </si>
  <si>
    <t>Protipořární manžeta d75</t>
  </si>
  <si>
    <t>351806354</t>
  </si>
  <si>
    <t>D2</t>
  </si>
  <si>
    <t>Vnitřní vodovod</t>
  </si>
  <si>
    <t>Potrubí z PP-RCT, D 20 x 2,8 mm, PN 16</t>
  </si>
  <si>
    <t>44470556</t>
  </si>
  <si>
    <t>Poznámka k položce:_x000D_
PP-RCT systém INSTAPLAST pro rozvody pitné, studené a teplé vody.</t>
  </si>
  <si>
    <t>Potrubí z PP-RCT, D 25 x 3,5 mm, PN 16</t>
  </si>
  <si>
    <t>-1022148899</t>
  </si>
  <si>
    <t>Potrubí z PP-RCT, D 32 x 4,4 mm, PN 16</t>
  </si>
  <si>
    <t>1148988379</t>
  </si>
  <si>
    <t>Potrubí z PP-RCT, D 40 x 4,5 mm, PN 16</t>
  </si>
  <si>
    <t>-1542898300</t>
  </si>
  <si>
    <t>Ocelové potrubí DN 25</t>
  </si>
  <si>
    <t>-415816523</t>
  </si>
  <si>
    <t>Poznámka k položce:_x000D_
Pro rozvody požární vody</t>
  </si>
  <si>
    <t>Návleková izolace 13/20</t>
  </si>
  <si>
    <t>856695646</t>
  </si>
  <si>
    <t>Poznámka k položce:_x000D_
Izolace návleková z pěnového polyetylenu tl., stěny 13 mm vnitřní průměr 20 mm</t>
  </si>
  <si>
    <t>Návleková izolace 20/20</t>
  </si>
  <si>
    <t>436012998</t>
  </si>
  <si>
    <t>Poznámka k položce:_x000D_
Izolace návleková z pěnového polyetylenu tl., stěny 20 mm vnitřní průměr 20 mm</t>
  </si>
  <si>
    <t>Návleková izolace 20/25</t>
  </si>
  <si>
    <t>1800618827</t>
  </si>
  <si>
    <t>Poznámka k položce:_x000D_
Izolace návleková z pěnového polyetylenu tl. stěny, 20 mm vnitřní průměr 25 mm</t>
  </si>
  <si>
    <t>Návleková izolace 30/25</t>
  </si>
  <si>
    <t>472083876</t>
  </si>
  <si>
    <t>Poznámka k položce:_x000D_
Izolace návleková z pěnového polyetylenu tl. stěny, 25 mm vnitřní průměr 25 mm</t>
  </si>
  <si>
    <t>Návleková izolace 20/32</t>
  </si>
  <si>
    <t>1195993778</t>
  </si>
  <si>
    <t>Poznámka k položce:_x000D_
Izolace návleková z pěnového polyetylenu tl. stěny, 20 mm vnitřní průměr 32 mm</t>
  </si>
  <si>
    <t>Návleková izolace 40/32</t>
  </si>
  <si>
    <t>-1266037440</t>
  </si>
  <si>
    <t>Poznámka k položce:_x000D_
Izolace návleková z pěnového polyetylenu tl. stěny, 40 mm vnitřní průměr 32 mm</t>
  </si>
  <si>
    <t>Návleková izolace 20/40</t>
  </si>
  <si>
    <t>1596417292</t>
  </si>
  <si>
    <t>Návleková izolace 40/40</t>
  </si>
  <si>
    <t>-714469024</t>
  </si>
  <si>
    <t>-890003324</t>
  </si>
  <si>
    <t>Poznámka k položce:_x000D_
Vč. Konstrukce pro uložení potrubí v instalačním kolektoru</t>
  </si>
  <si>
    <t>-7754196</t>
  </si>
  <si>
    <t>Tlaková zkouška vodovodního potrubí do DN 40</t>
  </si>
  <si>
    <t>636594485</t>
  </si>
  <si>
    <t>Poznámka k položce:_x000D_
+ vypracování protokolu o tlakové zkoušce</t>
  </si>
  <si>
    <t>R-pol 36</t>
  </si>
  <si>
    <t>Proplach a dezinfekce vodovod.potrubí do DN 80</t>
  </si>
  <si>
    <t>-1393329015</t>
  </si>
  <si>
    <t>Poznámka k položce:_x000D_
+ vypracování protokolu</t>
  </si>
  <si>
    <t>Nástěnka nátrubková mosazná 1/2"</t>
  </si>
  <si>
    <t>-1718737048</t>
  </si>
  <si>
    <t>Poznámka k položce:_x000D_
pro rozvody pitné a užitkové vody do 95°C _x000D_
• pracovní tlak do 1 MPa _x000D_
• pro připojení armatur nebo potrubí kolmo na stěnu</t>
  </si>
  <si>
    <t>Napojení na stávající rozvody</t>
  </si>
  <si>
    <t>1738917209</t>
  </si>
  <si>
    <t>Poznámka k položce:_x000D_
Přesnou polohu nápojných bodů nutno ověřit na stavbě</t>
  </si>
  <si>
    <t>Kulový kohout DN25 s vypouštěním</t>
  </si>
  <si>
    <t>-543665854</t>
  </si>
  <si>
    <t>Kulový kohout DN20 s vypouštěním</t>
  </si>
  <si>
    <t>-1161620879</t>
  </si>
  <si>
    <t>Kulový kohout DN15 s vypouštěním</t>
  </si>
  <si>
    <t>-1721197947</t>
  </si>
  <si>
    <t>Vypouštěcí ventil 1/2"</t>
  </si>
  <si>
    <t>838498346</t>
  </si>
  <si>
    <t>Podružný vodoměr SV Qn=1,5</t>
  </si>
  <si>
    <t>-1210860683</t>
  </si>
  <si>
    <t>-254745435</t>
  </si>
  <si>
    <t>D3</t>
  </si>
  <si>
    <t>Zařizovací předměty</t>
  </si>
  <si>
    <t>Ventil rohový s filtrem DN 15 x DN 10</t>
  </si>
  <si>
    <t>soubor</t>
  </si>
  <si>
    <t>-1170929515</t>
  </si>
  <si>
    <t>Poznámka k položce:_x000D_
+ opancéřovaná hadička pro připojení umyvadla</t>
  </si>
  <si>
    <t>Ventil rohový s filtrem DN 15 x DN 15</t>
  </si>
  <si>
    <t>-854926792</t>
  </si>
  <si>
    <t>Poznámka k položce:_x000D_
+ opancéřovaná hadička pro připojení dřezu</t>
  </si>
  <si>
    <t>Ventil rohový - pračkový</t>
  </si>
  <si>
    <t>1474626228</t>
  </si>
  <si>
    <t>Baterie dřezová stojánková, dle požadavků investora</t>
  </si>
  <si>
    <t>-1762008432</t>
  </si>
  <si>
    <t>Baterie umyvadlová stojánková, dle požadavků investora</t>
  </si>
  <si>
    <t>1851100750</t>
  </si>
  <si>
    <t>Mísa klozetová závěsná - bezbariérová, vč. Záchodového prkýnka - dle požadavků investora</t>
  </si>
  <si>
    <t>1029392783</t>
  </si>
  <si>
    <t>Umyvadlo bezbariérové + nerezový sifon, dle požadavků investora</t>
  </si>
  <si>
    <t>503208900</t>
  </si>
  <si>
    <t>Dřez jednoduchý + sifon, dle požadavků investora</t>
  </si>
  <si>
    <t>-1984848121</t>
  </si>
  <si>
    <t>Podomítkový WC modul , pro bezbariérové WC</t>
  </si>
  <si>
    <t>-1520862070</t>
  </si>
  <si>
    <t>R-pol 54</t>
  </si>
  <si>
    <t>Splachovací tlačítko, dle požadavků investora</t>
  </si>
  <si>
    <t>-1463595942</t>
  </si>
  <si>
    <t>D4</t>
  </si>
  <si>
    <t>Přesun a montáž zařizovacích předmětů</t>
  </si>
  <si>
    <t>montáž geberitu pro wc (přikotvení, připojení vody a odpadu)</t>
  </si>
  <si>
    <t>-1747253040</t>
  </si>
  <si>
    <t>montáž závěsného wc vč.tlačítka (usazení, zapojení)</t>
  </si>
  <si>
    <t>-514764074</t>
  </si>
  <si>
    <t>montáž umyvadla, umývátka (usazení, zapojení)</t>
  </si>
  <si>
    <t>-1453406454</t>
  </si>
  <si>
    <t>Montáž dřezu (usazení, zapojení)</t>
  </si>
  <si>
    <t>282886382</t>
  </si>
  <si>
    <t>D5</t>
  </si>
  <si>
    <t>Ostatní náklady</t>
  </si>
  <si>
    <t>Výkop zářezu pro podzemní vedení pod základovou deskou v hornině 1-4</t>
  </si>
  <si>
    <t>1148711702</t>
  </si>
  <si>
    <t>Likvidace odpadu</t>
  </si>
  <si>
    <t>748209326</t>
  </si>
  <si>
    <t>SO 03 - Vzduchotechnika (VZT)</t>
  </si>
  <si>
    <t>VZT - Vzduchotechnika</t>
  </si>
  <si>
    <t xml:space="preserve">    01 - Zařízení č. 1 - Větrání dvorany m.č. 0.02</t>
  </si>
  <si>
    <t xml:space="preserve">    02 - Zařízení č. 2 - Větrání chodeb a WC</t>
  </si>
  <si>
    <t>VZT</t>
  </si>
  <si>
    <t>Vzduchotechnika</t>
  </si>
  <si>
    <t>01</t>
  </si>
  <si>
    <t>Zařízení č. 1 - Větrání dvorany m.č. 0.02</t>
  </si>
  <si>
    <t xml:space="preserve">Sestavná větrací jednotka s rotačním rekuperačním výměníkem, směšováním, elektrickým ohřevem, chladičem na přímý odpar chladiva pro přívod 3.000 m3/h a odvod 2.800 m3/h Mandík P velikost P4 v sestavě </t>
  </si>
  <si>
    <t>-1011700401</t>
  </si>
  <si>
    <t>Poznámka k položce:_x000D_
viz příloha Kompletní systém MaR s kabeláží a pohony, s externím ovladačem a kabelem</t>
  </si>
  <si>
    <t>Zprovoznění jednotky</t>
  </si>
  <si>
    <t>-629068377</t>
  </si>
  <si>
    <t>Tlumič hluku kulisový 900x450-2000</t>
  </si>
  <si>
    <t>1304797190</t>
  </si>
  <si>
    <t>Kulisa TROX MKA100-F / 450x2000, rozměr kulisy 100x450x2000</t>
  </si>
  <si>
    <t>-821956459</t>
  </si>
  <si>
    <t>Tlumič hluku kulisový 900x450-1500</t>
  </si>
  <si>
    <t>1355068172</t>
  </si>
  <si>
    <t>Kulisa TROX MKA100-F / 450x1500, rozměr kulisy 100x450x1500</t>
  </si>
  <si>
    <t>1002703088</t>
  </si>
  <si>
    <t>2*6</t>
  </si>
  <si>
    <t>Tlumič hluku kulisový 900x450-1250</t>
  </si>
  <si>
    <t>-2033046862</t>
  </si>
  <si>
    <t>Kulisa TROX MKA100-F / 450x1250, rozměr kulisy 100x450x1250</t>
  </si>
  <si>
    <t>-981873300</t>
  </si>
  <si>
    <t>Tlumič hluku kulisový 355x280-1000</t>
  </si>
  <si>
    <t>-1179075489</t>
  </si>
  <si>
    <t>Kulisa TROX MKA100-F / 280x1000, rozměr kulisy 100x280x1000</t>
  </si>
  <si>
    <t>-1166537641</t>
  </si>
  <si>
    <t>2*4</t>
  </si>
  <si>
    <t>Mřížka čtyřhranná na konec potrubí 45° 630x446 mm</t>
  </si>
  <si>
    <t>-1097147038</t>
  </si>
  <si>
    <t>Tkaninové potrubí/vyústka dle přílohy - C250/1150 FB/PMS-1/BC + AD</t>
  </si>
  <si>
    <t>-1693929766</t>
  </si>
  <si>
    <t>Tkaninové potrubí/vyústka dle přílohy, C250/1300 FB/PMS-1/BC + 1x250 Arch-90°/4 SS + AD</t>
  </si>
  <si>
    <t>-2044253785</t>
  </si>
  <si>
    <t>-156663939</t>
  </si>
  <si>
    <t>Tepelná izolace vnitřní, minerální vlna 30 mm s polepem Al fólií</t>
  </si>
  <si>
    <t>-289520946</t>
  </si>
  <si>
    <t>Poznámka k položce:_x000D_
Lamelová rohož z kamenné vlny s převážně kolmou orientací vláken s hliníkovou fólií pro izolaci rozvodů vzduchotechnických potrubí a klimatizace. Lamely jsou jednostranně nalepeny na nosnou podložku, kterou tvoří hliníková fólie vyztužená skleněnou mřížkou (ALS).</t>
  </si>
  <si>
    <t>Tepelná a protipožární izolace, minerální vlna 40 mm s výstužnou hliníkovou fólií (ALS), požární odolnost dle PBŘ</t>
  </si>
  <si>
    <t>569611743</t>
  </si>
  <si>
    <t>Větrací ventil přívodní, kovový, barva bílá TROX Z-LVS/100</t>
  </si>
  <si>
    <t>803945053</t>
  </si>
  <si>
    <t>Větrací ventil odvodní, kovový, barva bílá TROX LVS/100</t>
  </si>
  <si>
    <t>-1456859634</t>
  </si>
  <si>
    <t>VZT potrubí čtyřhranné, pozinkovaný plech - 30% tvar</t>
  </si>
  <si>
    <t>736769077</t>
  </si>
  <si>
    <t>VZT potrubí SPIRO SAFE do DN 355/20% tvar</t>
  </si>
  <si>
    <t xml:space="preserve">m  </t>
  </si>
  <si>
    <t>76851977</t>
  </si>
  <si>
    <t>VZT potrubí SPIRO SAFE do DN 250/30% tvar</t>
  </si>
  <si>
    <t>1101367892</t>
  </si>
  <si>
    <t>VZT potrubí SPIRO SAFE do DN 160/15% tvar</t>
  </si>
  <si>
    <t>-2045516788</t>
  </si>
  <si>
    <t>02</t>
  </si>
  <si>
    <t>Zařízení č. 2 - Větrání chodeb a WC</t>
  </si>
  <si>
    <t xml:space="preserve">Kompaktní větrací jednotka s deskovým rekuperačním výměníkem s by-passem, elektrickým ohřevem, chladičem na přímý odpar chladiva pro přívod 1.200 m3/h a odvod 1.200 m3/h Mandík C velikost CPV 12 v sestavě </t>
  </si>
  <si>
    <t>2040371228</t>
  </si>
  <si>
    <t>1760096076</t>
  </si>
  <si>
    <t>Tlumič hluku kulisový 450x300-1250</t>
  </si>
  <si>
    <t>1223435474</t>
  </si>
  <si>
    <t>Kulisa TROX MKA100-F / 300x1250, rozměr kulisy 100x300x1250</t>
  </si>
  <si>
    <t>589404596</t>
  </si>
  <si>
    <t>2*3</t>
  </si>
  <si>
    <t>Tlumič hluku kulisový 450x300-1000</t>
  </si>
  <si>
    <t>1747981103</t>
  </si>
  <si>
    <t>Kulisa TROX MKA100-F / 300x1000, rozměr kulisy 100x300x1000</t>
  </si>
  <si>
    <t>-1340634657</t>
  </si>
  <si>
    <t>Tlumič hluku kulisový 450x300-750</t>
  </si>
  <si>
    <t>-1511953018</t>
  </si>
  <si>
    <t>Kulisa TROX MKA100-F / 300x750, rozměr kulisy 100x300x750</t>
  </si>
  <si>
    <t>-1017105030</t>
  </si>
  <si>
    <t>Tlumič hluku kruhový Systemair LDC 250-600</t>
  </si>
  <si>
    <t>249464469</t>
  </si>
  <si>
    <t>Tlumič hluku kruhový Systemair LDC 200-600</t>
  </si>
  <si>
    <t>-2091478177</t>
  </si>
  <si>
    <t>Tlumič hluku kruhový Systemair LDC 160-600</t>
  </si>
  <si>
    <t>-718709345</t>
  </si>
  <si>
    <t>Regulátor konstantního průtoku TROX VFC/250</t>
  </si>
  <si>
    <t>1859917186</t>
  </si>
  <si>
    <t>Regulátor konstantního průtoku TROX VFC/200</t>
  </si>
  <si>
    <t>-1859644530</t>
  </si>
  <si>
    <t>Regulátor konstantního průtoku TROX VFC/160</t>
  </si>
  <si>
    <t>-1916947495</t>
  </si>
  <si>
    <t>Mřížka čtyřhranná na konec potrubí 45° 315x354 mm</t>
  </si>
  <si>
    <t>927327947</t>
  </si>
  <si>
    <t>Větrací ventil přívodní, kovový, barva bílá TROX Z-LVS/200</t>
  </si>
  <si>
    <t>723776186</t>
  </si>
  <si>
    <t>Větrací ventil odvodní, kovový, barva bílá TROX LVS/125</t>
  </si>
  <si>
    <t>356296294</t>
  </si>
  <si>
    <t>-2013383960</t>
  </si>
  <si>
    <t>Pružné, tepelně izolované potrubí s útlumem hluku SONOFLEX MI DN 125</t>
  </si>
  <si>
    <t>897390794</t>
  </si>
  <si>
    <t>Pružné, tepelně izolované potrubí s útlumem hluku SONOFLEX MI DN 100</t>
  </si>
  <si>
    <t>-132346315</t>
  </si>
  <si>
    <t>1063759869</t>
  </si>
  <si>
    <t>-406260190</t>
  </si>
  <si>
    <t>-119116183</t>
  </si>
  <si>
    <t>VZT potrubí čtyřhranné, pozinkovaný plech - 40% tvar</t>
  </si>
  <si>
    <t>-965620928</t>
  </si>
  <si>
    <t>VZT potrubí SPIRO SAFE do DN 250/10% tvar</t>
  </si>
  <si>
    <t>-139359760</t>
  </si>
  <si>
    <t>VZT potrubí SPIRO SAFE do DN 225/5% tvar</t>
  </si>
  <si>
    <t>-2095873133</t>
  </si>
  <si>
    <t>VZT potrubí SPIRO SAFE do DN 200/15% tvar</t>
  </si>
  <si>
    <t>1267990977</t>
  </si>
  <si>
    <t>233530815</t>
  </si>
  <si>
    <t>VZT potrubí SPIRO SAFE do DN125/0% tvar</t>
  </si>
  <si>
    <t>510273858</t>
  </si>
  <si>
    <t>SO 04 - Vytápění a chlazení (VYT)</t>
  </si>
  <si>
    <t>D1 - Vytápění</t>
  </si>
  <si>
    <t>D2 - Ostatní náklady</t>
  </si>
  <si>
    <t>Vytápění</t>
  </si>
  <si>
    <t>Potrubí z ocelových trubek DN15</t>
  </si>
  <si>
    <t>764377607</t>
  </si>
  <si>
    <t>Poznámka k položce:_x000D_
vč. kolen, T kusů, redukcí</t>
  </si>
  <si>
    <t>Potrubí z ocelových trubek DN20</t>
  </si>
  <si>
    <t>420728344</t>
  </si>
  <si>
    <t>Potrubí z ocelových trubek DN25</t>
  </si>
  <si>
    <t>1152557471</t>
  </si>
  <si>
    <t>Potrubí z ocelových trubek DN50</t>
  </si>
  <si>
    <t>-1228019987</t>
  </si>
  <si>
    <t>Potrubí z ocelových trubek DN70</t>
  </si>
  <si>
    <t>65033778</t>
  </si>
  <si>
    <t>Tepelná izolace tl. 25mm</t>
  </si>
  <si>
    <t>-546406078</t>
  </si>
  <si>
    <t>Tepelná izolace tl. 40mm</t>
  </si>
  <si>
    <t>2022845</t>
  </si>
  <si>
    <t>Poznámka k položce:_x000D_
Pro potrubí vedené v kolektoru</t>
  </si>
  <si>
    <t>Nové otopné těleso</t>
  </si>
  <si>
    <t>521305909</t>
  </si>
  <si>
    <t>Poznámka k položce:_x000D_
Vybraná stávající litinová tělesa  budou vyměnněna za článkové radiátory ATOL se vzhledem „retro“ litinových radiátorů. Přesný počet nutno ověřit na stavbě. Výkonově budou nová tělesa odpovídat výkonům stávajících OT. Včetně dopojení na stávající potrubí topné vody.</t>
  </si>
  <si>
    <t>Přesun stávajícího otopného tělesa</t>
  </si>
  <si>
    <t>-636257874</t>
  </si>
  <si>
    <t>Poznámka k položce:_x000D_
V hygienickém zázemí, vč. Dopojení na stávající rozvody topné vody</t>
  </si>
  <si>
    <t>Kulový kohout DN20 s odvzdušněním</t>
  </si>
  <si>
    <t>-1227940949</t>
  </si>
  <si>
    <t>Kulový kohout DN25 s odvzdušněním</t>
  </si>
  <si>
    <t>1584730456</t>
  </si>
  <si>
    <t>Kulový kohout DN50 s odvzdušněním</t>
  </si>
  <si>
    <t>2079710151</t>
  </si>
  <si>
    <t>Vypouštěcí ventil DN15</t>
  </si>
  <si>
    <t>1805398435</t>
  </si>
  <si>
    <t>Napojení na stávající rozvody topné vody</t>
  </si>
  <si>
    <t>-192492945</t>
  </si>
  <si>
    <t>Doprava, likvidace odpadu</t>
  </si>
  <si>
    <t>485426768</t>
  </si>
  <si>
    <t>Zaregulování otopné soustavy</t>
  </si>
  <si>
    <t>-1872541664</t>
  </si>
  <si>
    <t>Topná zkouška systému</t>
  </si>
  <si>
    <t>-1751051996</t>
  </si>
  <si>
    <t>Poznámka k položce:_x000D_
Vypracování protokolu topné zkoušky + zkoušky těsnosti</t>
  </si>
  <si>
    <t>SO 05 - Silnoproudá a slaboproudá elektrotechnika (SIL+SLA)</t>
  </si>
  <si>
    <t>D1 - Rozváděče</t>
  </si>
  <si>
    <t>D2 - Kabely a vodiče</t>
  </si>
  <si>
    <t>D3 - Úložný materiál - žlaby, žebříky, trubky, krabice</t>
  </si>
  <si>
    <t>D4 - Přístroje - spínače a zásuvky</t>
  </si>
  <si>
    <t>D5 - Svítidla - osvětlení</t>
  </si>
  <si>
    <t>D6 - SKS - strukturovaná kabeláž</t>
  </si>
  <si>
    <t>Rozváděče</t>
  </si>
  <si>
    <t>Pol2</t>
  </si>
  <si>
    <t>RT - rozváděč, vč. přístrojové náplně - viz schéma</t>
  </si>
  <si>
    <t>1899522681</t>
  </si>
  <si>
    <t>Pol3</t>
  </si>
  <si>
    <t>R-ovl - rozváděč, vč. přístrojové náplně - viz schéma</t>
  </si>
  <si>
    <t>-108469296</t>
  </si>
  <si>
    <t>Pol4</t>
  </si>
  <si>
    <t>Doplnění, úprava - stáv. rozváděč, vč. přístrojů</t>
  </si>
  <si>
    <t>1391141389</t>
  </si>
  <si>
    <t>Kabely a vodiče</t>
  </si>
  <si>
    <t>Pol5</t>
  </si>
  <si>
    <t>Kabel CYKY-m 750 V 3 x 1,5 mm2 pevně uložený, včetně dodávky kabelu</t>
  </si>
  <si>
    <t>300246898</t>
  </si>
  <si>
    <t>Pol6</t>
  </si>
  <si>
    <t>Kabel CYKY-m 750 V 3 x 2,5 mm2 pevně uložený, včetně dodávky kabelu</t>
  </si>
  <si>
    <t>1613100895</t>
  </si>
  <si>
    <t>Pol7</t>
  </si>
  <si>
    <t>Kabel CYKY-m 750 V 5 x 1,5 mm2 pevně uložený, včetně dodávky kabelu</t>
  </si>
  <si>
    <t>392727647</t>
  </si>
  <si>
    <t>Pol8</t>
  </si>
  <si>
    <t>Kabel CYKY-m 750 V 5 x 2,5 mm2 pevně uložený, včetně dodávky kabelu</t>
  </si>
  <si>
    <t>-1847130458</t>
  </si>
  <si>
    <t>Pol9</t>
  </si>
  <si>
    <t>Kabel CYKY-m 750 V 5 žil 4 až 16 mm pevně uložený, včetně dodávky kabelu 5x4 mm2</t>
  </si>
  <si>
    <t>-179814609</t>
  </si>
  <si>
    <t>Pol10</t>
  </si>
  <si>
    <t>Kabel CYKY-m 750 V 5 žil 4 až 16 mm pevně uložený, včetně dodávky kabelu 5x10 mm2</t>
  </si>
  <si>
    <t>2050069909</t>
  </si>
  <si>
    <t>Pol11</t>
  </si>
  <si>
    <t>Kabel CYKY-m 750 V 5 žil 4 až 16 mm pevně uložený, včetně dodávky kabelu 5x16 mm2</t>
  </si>
  <si>
    <t>-749678472</t>
  </si>
  <si>
    <t>Pol12</t>
  </si>
  <si>
    <t>Vodič H07V-U (CY) 10 mm2 uložený pevně, včetně dodávky vodiče CY 10</t>
  </si>
  <si>
    <t>1287891752</t>
  </si>
  <si>
    <t>Pol13</t>
  </si>
  <si>
    <t>Svorka na potrubí Bernard, včetně Cu pásku, včetně dodávky svorky + Cu pásku</t>
  </si>
  <si>
    <t>861734911</t>
  </si>
  <si>
    <t>Pol14</t>
  </si>
  <si>
    <t>Topný kabel, temperace žlabů</t>
  </si>
  <si>
    <t>1855356688</t>
  </si>
  <si>
    <t>Úložný materiál - žlaby, žebříky, trubky, krabice</t>
  </si>
  <si>
    <t>Pol15</t>
  </si>
  <si>
    <t>Krabice přístrojová KP, bez zapojení, kruhová, včetně dodávky KP 68/2</t>
  </si>
  <si>
    <t>1791450674</t>
  </si>
  <si>
    <t>Přístroje - spínače a zásuvky</t>
  </si>
  <si>
    <t>Pol16</t>
  </si>
  <si>
    <t>Spínač zapuštěný jednopólový, řazení 1, vč. dodávky strojku, rámečku a krytu</t>
  </si>
  <si>
    <t>914579739</t>
  </si>
  <si>
    <t>Pol17</t>
  </si>
  <si>
    <t>Spínač nástěnný jednopól.- řaz. 1, venkovní, včetně dodávky spínače</t>
  </si>
  <si>
    <t>-1190679379</t>
  </si>
  <si>
    <t>Pol18</t>
  </si>
  <si>
    <t>Spínač zapuštěný seriový, řazení 5, vč. dodávky strojku, rámečku a krytu</t>
  </si>
  <si>
    <t>1707447455</t>
  </si>
  <si>
    <t>Pol19</t>
  </si>
  <si>
    <t>Spínač zapuštěný střídavý, řazení 6, vč. dodávky strojku, rámečku a krytu</t>
  </si>
  <si>
    <t>118497013</t>
  </si>
  <si>
    <t>Pol20</t>
  </si>
  <si>
    <t>Spínač zapuštěný křížový, řazení 7, vč. dodávky strojku, rámečku a krytu</t>
  </si>
  <si>
    <t>2136143088</t>
  </si>
  <si>
    <t>Pol21</t>
  </si>
  <si>
    <t>Spínač zapuštěný pohonu žaluzií, vč. dodávky strojku, rámečku a krytu</t>
  </si>
  <si>
    <t>-34516904</t>
  </si>
  <si>
    <t>Pol22</t>
  </si>
  <si>
    <t>Spínač speciální s plynulou regulací osvětlení, vč. dodávky strojku, rámečku a krytu</t>
  </si>
  <si>
    <t>849206208</t>
  </si>
  <si>
    <t>Pol23</t>
  </si>
  <si>
    <t>Zásuvka domovní zapuštěná - provedení 2P+PE, včetně dodávky zásuvky a rámečku</t>
  </si>
  <si>
    <t>-457763986</t>
  </si>
  <si>
    <t>Pol24</t>
  </si>
  <si>
    <t>Zásuvka domovní zapuštěná - provedení 3x (2P+PE), vodorovná, včetně dodávky zásuvky a rámečku</t>
  </si>
  <si>
    <t>-1445875072</t>
  </si>
  <si>
    <t>Pol25</t>
  </si>
  <si>
    <t>Termostat venkovní prostředí, blokování temperace žlabů</t>
  </si>
  <si>
    <t>1971434430</t>
  </si>
  <si>
    <t>Svítidla - osvětlení</t>
  </si>
  <si>
    <t>Pol26</t>
  </si>
  <si>
    <t>Nouzový inverter, s vlastní baterií, režim nouzový, doba 1hod</t>
  </si>
  <si>
    <t>-2016173266</t>
  </si>
  <si>
    <t>Pol27</t>
  </si>
  <si>
    <t>Nouzové svítidlo přisazené, vč. svítidla s piktogramem 1x9W, 1hod,</t>
  </si>
  <si>
    <t>339390573</t>
  </si>
  <si>
    <t>Pol28</t>
  </si>
  <si>
    <t>A - Svítidlo LED stropní přisazené, specifikace viz. světelně tech. výpočty</t>
  </si>
  <si>
    <t>-1217725517</t>
  </si>
  <si>
    <t>Pol29</t>
  </si>
  <si>
    <t>A1 - Svítidlo LED stropní přisazené, specifikace viz. světelně tech. výpočty</t>
  </si>
  <si>
    <t>-1788666943</t>
  </si>
  <si>
    <t>Pol30</t>
  </si>
  <si>
    <t>S1 - Svítidlo LED stropní závěsné, specifikace viz. světelně tech. výpočty</t>
  </si>
  <si>
    <t>-1902752455</t>
  </si>
  <si>
    <t>Pol31</t>
  </si>
  <si>
    <t>S2a - Svítidlo LED stropní přisazené, specifikace viz. světelně tech. výpočty</t>
  </si>
  <si>
    <t>1227784107</t>
  </si>
  <si>
    <t>Pol32</t>
  </si>
  <si>
    <t>S2c - Svítidlo LED stropní přisazené, specifikace viz. světelně tech. výpočty</t>
  </si>
  <si>
    <t>-2139297308</t>
  </si>
  <si>
    <t>Pol33</t>
  </si>
  <si>
    <t>S3 - Svítidlo LED stropní závěsné, specifikace viz. světelně tech. výpočty</t>
  </si>
  <si>
    <t>1501939886</t>
  </si>
  <si>
    <t>Pol34</t>
  </si>
  <si>
    <t>S5a - Svítidlo LED stropní závěsné, specifikace viz. světelně tech. výpočty</t>
  </si>
  <si>
    <t>-1961164555</t>
  </si>
  <si>
    <t>Pol35</t>
  </si>
  <si>
    <t>S5b - Svítidlo LED stropní závěsné, specifikace viz. světelně tech. výpočty</t>
  </si>
  <si>
    <t>544732175</t>
  </si>
  <si>
    <t>Pol36</t>
  </si>
  <si>
    <t>S6 - Svítidlo LED stropní závěsné, specifikace viz. světelně tech. výpočty</t>
  </si>
  <si>
    <t>1930381272</t>
  </si>
  <si>
    <t>Pol37</t>
  </si>
  <si>
    <t>Z1 - Svítidlo LED stropní přisazené nebo zavěšené, specifikace viz. světelně tech. výpočty</t>
  </si>
  <si>
    <t>-731003565</t>
  </si>
  <si>
    <t>Pol38</t>
  </si>
  <si>
    <t>Svítidlo LED pásek SMD 3528, vč. lišty a napájení</t>
  </si>
  <si>
    <t>-1669804347</t>
  </si>
  <si>
    <t>D6</t>
  </si>
  <si>
    <t>SKS - strukturovaná kabeláž</t>
  </si>
  <si>
    <t>Pol39</t>
  </si>
  <si>
    <t>Kabel UTP kat.6 v trubkách, vč. kabelu a trubky elektroinstal. ohebné</t>
  </si>
  <si>
    <t>768948985</t>
  </si>
  <si>
    <t>Pol40</t>
  </si>
  <si>
    <t>Konektor RJ45 na kabel UTP</t>
  </si>
  <si>
    <t>1707875555</t>
  </si>
  <si>
    <t>SO 06 - Technologické soubory</t>
  </si>
  <si>
    <t>Ostatní - Ostatní</t>
  </si>
  <si>
    <t xml:space="preserve">    TECH - Technologické soubory</t>
  </si>
  <si>
    <t>Ostatní</t>
  </si>
  <si>
    <t>TECH</t>
  </si>
  <si>
    <t>TS 01</t>
  </si>
  <si>
    <t>D+M výtah hydraulický, kabina dle rozměrů šachty, kabinové dveře, nosnost 630 kg, zdvih 6,50 m, 3 stanice, ozn. TS 01 - vč. všech systémových detailů, vybavení, elektroinstalace</t>
  </si>
  <si>
    <t>1974488180</t>
  </si>
  <si>
    <t>TS 01.1</t>
  </si>
  <si>
    <t>D+M výtahová šachta, hlavní konstrukce Jäkl 100/100, doplňkový paždík Jäkl 40/40, požární odolnost EW30DP3-C, zasklení do výšky 3,50 m, sklěněné protipožární šachtové dveře - vč. všech syst. detailů, spojovacího a pomocného materiálu, kotvení, finální povrchové úpravy</t>
  </si>
  <si>
    <t>-825068256</t>
  </si>
  <si>
    <t>TS 02</t>
  </si>
  <si>
    <t>D+M fasádní hodiny s hodinovým strojem, TS 02 - vč. všech syst. detailů, spojovacího a pomocného materiálu, kotvení, finální povrchové úpravy</t>
  </si>
  <si>
    <t>2089700404</t>
  </si>
  <si>
    <t>SO 07 - Mobiliář</t>
  </si>
  <si>
    <t xml:space="preserve">    MOB - Mobiliář</t>
  </si>
  <si>
    <t>MOB</t>
  </si>
  <si>
    <t>T 01</t>
  </si>
  <si>
    <t>D+M kuchyňský stůl 2400x750 mm, výška 930 mm, ozn. T 01 - vč. všech syst. detailů, nosné konstrukce, spojovacího a pomocného materiálu, kotvení, finální povrchové úpravy</t>
  </si>
  <si>
    <t>-1307542078</t>
  </si>
  <si>
    <t>Poznámka k položce:_x000D_
ocelová nosná konstrukce s dřevěnou stolní deskou, matný lak</t>
  </si>
  <si>
    <t>T 02</t>
  </si>
  <si>
    <t>D+M kuchyňská linka s nástěnými skříňky, ozn. T 02 - vč. všech syst. detailů, nosné konstrukce, spojovacího a pomocného materiálu, kotvení, finální povrchové úpravy</t>
  </si>
  <si>
    <t>863252126</t>
  </si>
  <si>
    <t>Poznámka k položce:_x000D_
- rozměr výrobku:_x000D_
2700 x 600 mm, linka: výška 800 mm (+150 mm sokl), skříňky: výška 600 mm_x000D_
- materiál:_x000D_
dřevo, matný lak, dřevěná konstrukce, sokl nožičky</t>
  </si>
  <si>
    <t>T 06</t>
  </si>
  <si>
    <t>D+M dřevěné regály 5000x2150 mm, modul á 625 mm, ozn. T 06 - vč. všech syst. detailů, spojovacího a pomocného materiálu, kotvení, finální povrchové úpravy</t>
  </si>
  <si>
    <t>-625206920</t>
  </si>
  <si>
    <t>Poznámka k položce:_x000D_
dřevěné regály s policemi a šuplíky ve spisovně a archivu I_x000D_
- materiál:_x000D_
dubová překližka (tl. 15mm), dřevěná konstrukce, sokl dřevěné nožičky, matný transparentní lak</t>
  </si>
  <si>
    <t>T 07</t>
  </si>
  <si>
    <t>D+M dřevěná pokladna 4200x400 mm, výška 1000 mm, ozn. T 07 - vč. všech syst. detailů, spojovacího a pomocného materiálu, kotvení, finální povrchové úpravy</t>
  </si>
  <si>
    <t>1258488097</t>
  </si>
  <si>
    <t>Poznámka k položce:_x000D_
dřevěná pokladna - bezpečnostním zasklením_x000D_
- materiál:_x000D_
dubová překližka (tl. 25mm), dřevěná konstrukce, matný transparentní lak</t>
  </si>
  <si>
    <t>Z 11</t>
  </si>
  <si>
    <t>D+M kovové regály 1300x600x2180 mm, ozn. Z 11 - vč. všech syst. detailů, spojovacího a pomocného materiálu, kotvení, finální povrchové úpravy</t>
  </si>
  <si>
    <t>-1688200777</t>
  </si>
  <si>
    <t>Poznámka k položce:_x000D_
- rozměry výrobku:_x000D_
celkové rozměry modulu = 1300 x 600 x 2180 mm_x000D_
perforovaný krycí plech = 600 x 2120 mm - tl. 3 mm_x000D_
dřevěné překližkové desky = tl. 15 mm_x000D_
konstrukční prvek = ocelový L profil 40x40x3 mm_x000D_
- materiál:_x000D_
dubová překližka (police) a ocel (nosná konstrukce), bílý komaxit RAL 9003 (povrch P 22), montovaná - umožňující změnu výšky polic, svislé sloupky opatřeny kolečky</t>
  </si>
  <si>
    <t>ZP 11</t>
  </si>
  <si>
    <t>D+M chladnička v kuchyňce 1.09, ozn. ZP 11 - vč. všech syst. detailů, spojovacího a pomocného materiálu, manipulace, instalace, zprovoznění, likvidace obalového materiálu, zaškolení</t>
  </si>
  <si>
    <t>240078259</t>
  </si>
  <si>
    <t>ZP 12</t>
  </si>
  <si>
    <t>D+M dřez v kuchyňce 1.09, baterie, ozn. ZP 12 - vč. všech syst. detailů, spojovacího a pomocného materiálu, manipulace, instalace, zprovoznění, likvidace obalového materiálu</t>
  </si>
  <si>
    <t>1361191569</t>
  </si>
  <si>
    <t>ZP 13</t>
  </si>
  <si>
    <t>D+M myčka v kuchyňce 1.09, ozn. ZP 13 - vč. všech syst. detailů, spojovacího a pomocného materiálu, manipulace, instalace, zprovoznění, likvidace obalového materiálu, zaškolení</t>
  </si>
  <si>
    <t>-537546911</t>
  </si>
  <si>
    <t>ZP 14</t>
  </si>
  <si>
    <t>D+M myčka v kuchyňce 1.09, ozn. ZP 14 - vč. všech syst. detailů, spojovacího a pomocného materiálu, manipulace, instalace, zprovoznění, likvidace obalového materiálu, zaškolení</t>
  </si>
  <si>
    <t>1774093079</t>
  </si>
  <si>
    <t>ZP 15</t>
  </si>
  <si>
    <t>D+M závěs v jednací místnosti, ozn. ZP 15 - vč. všech syst. detailů, spojovacího a pomocného materiálu, manipulace, instalace, zprovoznění, likvidace obalového materiálu</t>
  </si>
  <si>
    <t>1401336305</t>
  </si>
  <si>
    <t>OST - Vedlejší a ostatní náklady</t>
  </si>
  <si>
    <t>VRN - Vedlejší rozpočtové náklady</t>
  </si>
  <si>
    <t xml:space="preserve">    VRN1 - Průzkumné, geodetické a projektové práce</t>
  </si>
  <si>
    <t xml:space="preserve">    VRN3 - Zařízení staveniště</t>
  </si>
  <si>
    <t xml:space="preserve">    VRN4 - Inženýrská činnost</t>
  </si>
  <si>
    <t xml:space="preserve">    VRN6 - Územní vlivy</t>
  </si>
  <si>
    <t xml:space="preserve">    VRN9 - Ostatní náklady</t>
  </si>
  <si>
    <t>VRN</t>
  </si>
  <si>
    <t>Vedlejší rozpočtové náklady</t>
  </si>
  <si>
    <t>VRN1</t>
  </si>
  <si>
    <t>Průzkumné, geodetické a projektové práce</t>
  </si>
  <si>
    <t>012002001</t>
  </si>
  <si>
    <t>Geodetické práce</t>
  </si>
  <si>
    <t>1024</t>
  </si>
  <si>
    <t>-1632080279</t>
  </si>
  <si>
    <t>011503001</t>
  </si>
  <si>
    <t>Mykologický průzkum a zpráva</t>
  </si>
  <si>
    <t>2085001476</t>
  </si>
  <si>
    <t>013002001</t>
  </si>
  <si>
    <t>Dokumentace výrobní</t>
  </si>
  <si>
    <t>1309626614</t>
  </si>
  <si>
    <t>013254000</t>
  </si>
  <si>
    <t>Dokumentace skutečného provedení stavby</t>
  </si>
  <si>
    <t>-2140047029</t>
  </si>
  <si>
    <t>https://podminky.urs.cz/item/CS_URS_2025_01/013254000</t>
  </si>
  <si>
    <t>VRN3</t>
  </si>
  <si>
    <t>Zařízení staveniště</t>
  </si>
  <si>
    <t>030001000</t>
  </si>
  <si>
    <t>-1438556848</t>
  </si>
  <si>
    <t>https://podminky.urs.cz/item/CS_URS_2025_01/030001000</t>
  </si>
  <si>
    <t>034103000</t>
  </si>
  <si>
    <t>Oplocení staveniště</t>
  </si>
  <si>
    <t>-21310164</t>
  </si>
  <si>
    <t>https://podminky.urs.cz/item/CS_URS_2025_01/034103000</t>
  </si>
  <si>
    <t>034303000</t>
  </si>
  <si>
    <t>Dopravní značení na staveništi</t>
  </si>
  <si>
    <t>-643104014</t>
  </si>
  <si>
    <t>https://podminky.urs.cz/item/CS_URS_2025_01/034303000</t>
  </si>
  <si>
    <t>034603001</t>
  </si>
  <si>
    <t>Alarm, strážní služba staveniště</t>
  </si>
  <si>
    <t>1029500348</t>
  </si>
  <si>
    <t>039103000</t>
  </si>
  <si>
    <t>Rozebrání, bourání a odvoz zařízení staveniště</t>
  </si>
  <si>
    <t>-888981671</t>
  </si>
  <si>
    <t>https://podminky.urs.cz/item/CS_URS_2025_01/039103000</t>
  </si>
  <si>
    <t>VRN4</t>
  </si>
  <si>
    <t>Inženýrská činnost</t>
  </si>
  <si>
    <t>043194001</t>
  </si>
  <si>
    <t>Náklady na revize a zkoušky</t>
  </si>
  <si>
    <t>-655073013</t>
  </si>
  <si>
    <t>VRN6</t>
  </si>
  <si>
    <t>Územní vlivy</t>
  </si>
  <si>
    <t>065002000</t>
  </si>
  <si>
    <t>Mimostaveništní doprava materiálů, výrobků a strojů</t>
  </si>
  <si>
    <t>1682255500</t>
  </si>
  <si>
    <t>https://podminky.urs.cz/item/CS_URS_2025_01/065002000</t>
  </si>
  <si>
    <t>VRN9</t>
  </si>
  <si>
    <t>070001000</t>
  </si>
  <si>
    <t>Provozní vlivy</t>
  </si>
  <si>
    <t>-2108019179</t>
  </si>
  <si>
    <t>https://podminky.urs.cz/item/CS_URS_2025_01/070001000</t>
  </si>
  <si>
    <t>060001000</t>
  </si>
  <si>
    <t>861099295</t>
  </si>
  <si>
    <t>https://podminky.urs.cz/item/CS_URS_2025_01/060001000</t>
  </si>
  <si>
    <t>091003001</t>
  </si>
  <si>
    <t>Provedení a prezentování vzorků</t>
  </si>
  <si>
    <t>-235960190</t>
  </si>
  <si>
    <t>091003002</t>
  </si>
  <si>
    <t>Náklady spojené se ztíženými podmínkami umístění stavby</t>
  </si>
  <si>
    <t>-833430065</t>
  </si>
  <si>
    <t>Poznámka k položce:_x000D_
např. nasazení speciální techniky na staveništi</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</si>
  <si>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</si>
  <si>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</si>
  <si>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</si>
  <si>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</si>
  <si>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i/>
        <sz val="8"/>
        <rFont val="Arial CE"/>
        <family val="2"/>
        <charset val="238"/>
      </rPr>
      <t xml:space="preserve">Rekapitulace stavby </t>
    </r>
    <r>
      <rPr>
        <sz val="8"/>
        <rFont val="Arial CE"/>
        <family val="2"/>
        <charset val="238"/>
      </rPr>
      <t>obsahuje sestavu Rekapitulace stavby a Rekapitulace objektů stavby a soupisů prací.</t>
    </r>
  </si>
  <si>
    <r>
      <t xml:space="preserve">V sestavě </t>
    </r>
    <r>
      <rPr>
        <b/>
        <sz val="8"/>
        <rFont val="Arial CE"/>
        <family val="2"/>
        <charset val="238"/>
      </rPr>
      <t>Rekapitulace stavby</t>
    </r>
    <r>
      <rPr>
        <sz val="8"/>
        <rFont val="Arial CE"/>
        <family val="2"/>
        <charset val="238"/>
      </rPr>
      <t xml:space="preserve"> jsou uvedeny informace identifikující předmět veřejné zakázky na stavební práce, KSO, CC-CZ, CZ-CPV, CZ-CPA a rekapitulaci </t>
    </r>
  </si>
  <si>
    <t>celkové nabídkové ceny účastníka.</t>
  </si>
  <si>
    <t xml:space="preserve">Termínem "učastník" (resp. zhotovitel) se myslí "účastník zadávacího řízení" ve smyslu zákona o zadávání veřejných zakázek. </t>
  </si>
  <si>
    <r>
      <t xml:space="preserve">V sestavě </t>
    </r>
    <r>
      <rPr>
        <b/>
        <sz val="8"/>
        <rFont val="Arial CE"/>
        <family val="2"/>
        <charset val="238"/>
      </rPr>
      <t>Rekapitulace objektů stavby a soupisů prací</t>
    </r>
    <r>
      <rPr>
        <sz val="8"/>
        <rFont val="Arial CE"/>
        <family val="2"/>
        <charset val="238"/>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</si>
  <si>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</si>
  <si>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</si>
  <si>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</si>
  <si>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</si>
  <si>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</si>
  <si>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</si>
  <si>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</si>
  <si>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</si>
  <si>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Soupis</t>
  </si>
  <si>
    <t>Soupis prací pro daný typ objektu</t>
  </si>
  <si>
    <r>
      <rPr>
        <i/>
        <sz val="8"/>
        <rFont val="Arial CE"/>
        <family val="2"/>
        <charset val="238"/>
      </rPr>
      <t xml:space="preserve">Soupis prací </t>
    </r>
    <r>
      <rPr>
        <sz val="8"/>
        <rFont val="Arial CE"/>
        <family val="2"/>
        <charset val="238"/>
      </rPr>
      <t>pro jednotlivé objekty obsahuje sestavy Krycí list soupisu prací, Rekapitulace členění soupisu prací, Soupis prací. Za soupis prací může být považován</t>
    </r>
  </si>
  <si>
    <t>i objekt stavby v případě, že neobsahuje podřízenou zakázku.</t>
  </si>
  <si>
    <r>
      <rPr>
        <b/>
        <sz val="8"/>
        <rFont val="Arial CE"/>
        <family val="2"/>
        <charset val="238"/>
      </rPr>
      <t>Krycí list soupisu</t>
    </r>
    <r>
      <rPr>
        <sz val="8"/>
        <rFont val="Arial CE"/>
        <family val="2"/>
        <charset val="238"/>
      </rPr>
      <t xml:space="preserve"> obsahuje rekapitulaci informací o předmětu veřejné zakázky ze sestavy Rekapitulace stavby, informaci o zařazení objektu do KSO, </t>
    </r>
  </si>
  <si>
    <t>CC-CZ, CZ-CPV, CZ-CPA a rekapitulaci celkové nabídkové ceny účastníka za aktuální soupis prací.</t>
  </si>
  <si>
    <r>
      <rPr>
        <b/>
        <sz val="8"/>
        <rFont val="Arial CE"/>
        <family val="2"/>
        <charset val="238"/>
      </rPr>
      <t>Rekapitulace členění soupisu prací</t>
    </r>
    <r>
      <rPr>
        <sz val="8"/>
        <rFont val="Arial CE"/>
        <family val="2"/>
        <charset val="238"/>
      </rPr>
      <t xml:space="preserve"> obsahuje rekapitulaci soupisu prací ve všech úrovních členění soupisu tak, jak byla tato členění použita (např. </t>
    </r>
  </si>
  <si>
    <t>stavební díly, funkční díly, případně jiné členění) s rekapitulací nabídkové ceny.</t>
  </si>
  <si>
    <r>
      <rPr>
        <b/>
        <sz val="8"/>
        <rFont val="Arial CE"/>
        <family val="2"/>
        <charset val="238"/>
      </rPr>
      <t xml:space="preserve">Soupis prací </t>
    </r>
    <r>
      <rPr>
        <sz val="8"/>
        <rFont val="Arial CE"/>
        <family val="2"/>
        <charset val="238"/>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</si>
  <si>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</si>
  <si>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</si>
  <si>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</si>
  <si>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</si>
  <si>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</si>
  <si>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</si>
  <si>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</si>
  <si>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</si>
  <si>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</si>
  <si>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</si>
  <si>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</si>
  <si>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</si>
  <si>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</si>
  <si>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</si>
  <si>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</si>
  <si>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</si>
  <si>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</si>
  <si>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</si>
  <si>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</si>
  <si>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</si>
  <si>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</si>
  <si>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</si>
  <si>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</si>
  <si>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</si>
  <si>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</si>
  <si>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</si>
  <si>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</si>
  <si>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</si>
  <si>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</si>
  <si>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</si>
  <si>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</si>
  <si>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</si>
  <si>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</si>
  <si>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</si>
  <si>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</si>
  <si>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</si>
  <si>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</si>
  <si>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</si>
  <si>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</si>
  <si>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</si>
  <si>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</si>
  <si>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</si>
  <si>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</si>
  <si>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</si>
  <si>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</si>
  <si>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</si>
  <si>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</si>
  <si>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</si>
  <si>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</si>
  <si>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</si>
  <si>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</si>
  <si>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</si>
  <si>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</si>
  <si>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</si>
  <si>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</si>
  <si>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</si>
  <si>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</si>
  <si>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</si>
  <si>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</si>
  <si>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</si>
  <si>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</si>
  <si>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</si>
  <si>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</si>
  <si>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</si>
  <si>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</si>
  <si>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</si>
  <si>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</si>
  <si>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</si>
  <si>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</si>
  <si>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</si>
  <si>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</si>
  <si>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</si>
  <si>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</si>
  <si>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</si>
  <si>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</si>
  <si>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</si>
  <si>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</si>
  <si>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</si>
  <si>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</si>
  <si>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</si>
  <si>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</si>
  <si>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</si>
  <si>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</si>
  <si>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</si>
  <si>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</si>
  <si>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</si>
  <si>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</si>
  <si>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</si>
  <si>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</si>
  <si>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</si>
  <si>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</si>
  <si>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</si>
  <si>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</si>
  <si>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</si>
  <si>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</si>
  <si>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</si>
  <si>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</si>
  <si>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</si>
  <si>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</si>
  <si>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</si>
  <si>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</si>
  <si>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</si>
  <si>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</si>
  <si>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</si>
  <si>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</si>
  <si>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</si>
  <si>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</si>
  <si>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</si>
  <si>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</si>
  <si>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</si>
  <si>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</si>
  <si>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</si>
  <si>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</si>
  <si>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</si>
  <si>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</si>
  <si>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</si>
  <si>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</si>
  <si>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</si>
  <si>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</si>
  <si>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</si>
  <si>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</si>
  <si>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</si>
  <si>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</si>
  <si>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</si>
  <si>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</si>
  <si>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</si>
  <si>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</si>
  <si>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</si>
  <si>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</si>
  <si>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</si>
  <si>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</si>
  <si>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</si>
  <si>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</si>
  <si>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</si>
  <si>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</si>
  <si>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</si>
  <si>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</si>
  <si>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</si>
  <si>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</si>
  <si>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</si>
  <si>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</si>
  <si>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</si>
  <si>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</si>
  <si>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</si>
  <si>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</si>
  <si>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</si>
  <si>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</si>
  <si>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</si>
  <si>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</si>
  <si>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</si>
  <si>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</si>
  <si>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</si>
  <si>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</si>
  <si>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</si>
  <si>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</si>
  <si>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</si>
  <si>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</si>
  <si>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</si>
  <si>
    <t>Pokyny pro případné zpracování  “Cenové nabídky”</t>
  </si>
  <si>
    <r>
      <t xml:space="preserve">Zpracovatel nabídky je povinen podrobně prostudovat PD a porovnat ji s předloženým výkazem výměr. </t>
    </r>
    <r>
      <rPr>
        <sz val="10"/>
        <color rgb="FF000000"/>
        <rFont val="Arial"/>
        <family val="2"/>
        <charset val="238"/>
      </rPr>
      <t xml:space="preserve">Souhrnný výkaz výměr poskytuje ucelený přehled o rozsahu a ceně dodávek a prací. Dle tohoto výkazu bude stanovena celková a nejvýše přípustná cena dodávky a prací ve smlouvě o Dílo. </t>
    </r>
    <r>
      <rPr>
        <sz val="10"/>
        <color theme="1"/>
        <rFont val="Arial"/>
        <family val="2"/>
        <charset val="238"/>
      </rPr>
      <t xml:space="preserve">Pro všechny položky platí, že rozhodujícím dokumentem pro jejich množství, typ a kvalitu je Projektová dokumentace a specifikace standardů. Pro rozsah díla je určující projektová dokumentace. Výkaz výměr má pouze informativní a orientační povahu. Uchazeč se zavazuje prověřit výkaz výměr a na případně rozdílnosti upozornit zadavatele výběrového řízení. V případě nesrovnalostí je nutné kontaktovat projektanta.  </t>
    </r>
  </si>
  <si>
    <t>Cena Díla zahrnuje vždy:</t>
  </si>
  <si>
    <t>- veškeré vlivy předepsané zejména ustanoveními obsaženými ve smlouvě o dílo,
- kompletní přípravu včetně zpracování potřebné dílenské dokumentace a vzorkování, 
- dodávku, dopravu, montáž a veškeré související náklady spojené s realizací od zadání po předání stavby do užívání, včetně nákladů na koordinaci, uvedení do provozu, potřebné zkoušky a atesty,
- dokončovací práce, údržbu do doby dle smlouvy o dílo,
- odstranění závad, předání dokladů o skutečném provedení, revizní knihy a další nutné režie pro dílo,
- zajištění kolaudačních souhlasů včetně veškerých dokladů nutných pro úspěšné kolaudační řízení,
- náklady související s průběžným úklidem staveniště a přilehlých komunikací, likvidaci odpadů, 
- dočasná dopravní omezení, přesuny hmot atd.
- ostatní a vedlejší rozpočtové náklady (VRN), zejména – projektové práce dokumentace skutečného provedení, geodetické práce, zařízení staveniště, poplatky (DIR, pronájem pozemků apod.), pojištění, režie atd. 
- zohlednění specifik výstavby v dané lokalitě a součinnost se zhotoviteli jiných souborů a s DOSS (=správci inženýrských sítí, veřejnoprávními organizacemi apod.).</t>
  </si>
  <si>
    <t>Výše uvedené náklady, které jsou vykázány zvláštní položkou (např. zařízení staveniště, provozní vlivy, územní vlivy, atd.), jsou obsaženy v listě „VRN - Vedlejší a ostatní ...“ a mají zahrnovat náklady v součtu pro celou stavbu. V jiných listech se tyto položky již neopakují. Další náklady, které nejsou vykázány zvláštní položkou, musí být součástí jednotlivých jednotkových cen.</t>
  </si>
  <si>
    <t xml:space="preserve">Popis, výměry ani struktura položek nesmí být uchazečem měněny. Části, které jsou ponechány pro doplnění, jsou označeny barevně. Jsou to pole jednotkových cen, která musí být v rámci podání cenové nabídky kompletně vyplněna. </t>
  </si>
  <si>
    <t xml:space="preserve">Jednotkové ceny nebudou obsahovat DPH. </t>
  </si>
  <si>
    <t>Při stanovení jednotkových cen je bezpodmínečně nutné, aby byly zakalkulovány veškeré konstrukce a jejich části dle dostupných výkresů a popisu standardů výrobků. Pokud tak uchazeč neučiní, nebude v průběhu provádění stavby brán zřetel na jeho event. požadavky na uznání víceprací vyplývajících z údajů a požadavků ve výše zmíněných projektových dokumentacích.</t>
  </si>
  <si>
    <t>Ceny jednotlivých položek výkazu výměr obsahují vždy:</t>
  </si>
  <si>
    <t>- dodávku a montáž není-li v popisu položky uvedeno jinak, 
- veškeré náklady související s dodávkou a montáží, tak aby byla zajištěn plná funkčnost Díla,
- pomocné lešení a dočasné pomocné konstrukce, v případě nutnosti jejich použití.</t>
  </si>
  <si>
    <t>Položky označené jako "potrubí …", "kabely.", apod. budou dodána včetně potřebných tvarovek (armatury), úchytů, závěsů, podpor, spoj. materiálu, tlumicích podložek a izolace.</t>
  </si>
  <si>
    <t>Součástí dodávky ocelových/zámečnických, klempířských, truhlářských a ostatních výrobků a konstrukcí jsou: materiál (profily/nosníky, spojovací materiál, kotvy, lešení a podpory), doprava, montáž, protikorozní, protipožární a povrchová úprava (nátěry nebo jiné dle specifikace v PD), atd.</t>
  </si>
  <si>
    <t>Cena všech stěn, příček a podhledů zahrnuje provedení otvorů pro dveře, okna, kotvení, zavázaní do nosné konstrukce, apod. včetně úpravy ostění, parapetů a nadpraží, provedení prostupů pro mřížky a vyústky vzduchotechniky, svítidla, sprinklerové hlavice, potrubí a kabely atd.</t>
  </si>
  <si>
    <t xml:space="preserve">Konstrukce příček musí být provedena dle tech. předpisů výrobce konkrétního systému (typ, počet a vzdálenost nosných prvků) - dle výšky a členitosti příčky, požadované požární odolnosti a případně s potřebnou odolností proti vlhkosti. Konstrukce příček musí zahrnovat nejen výztužné a nosné prvky pro zařizovací předměty, ale i pro další navržené truhlářské, zámečnické a ostatní kce. </t>
  </si>
  <si>
    <t xml:space="preserve">Požárně bezpečnostní řešení a opatření jsou nezbytnou součástí každého souboru - např. požární klapky, protipožární utěsnění prostupů, požární oddělení jednotlivých rozvodů a kabelů, použití zařízení, výrobků, rozvodů a kabelů, závěsů, podpor a spojovacího materiálu s protipožární odpovídající odolností. Zhotovitel stavební části (Generální dodavatel) garantuje jednotnost provedení a systému protipožárních ucpávek, těsnění a obkladů zejména v prostupech stavebními konstrukcemi. </t>
  </si>
  <si>
    <t>ROZPOČET STAVBY</t>
  </si>
  <si>
    <t>REKONSTRUKCE MĚSTSKÉHO ÚŘADU
Varnsdorf (VNITŘNÍ PROSTORY)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</si>
</sst>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64" x14ac:knownFonts="1">
    <font>
      <sz val="8"/>
      <name val="Arial CE"/>
      <family val="2"/>
    </font>
    <font>
      <sz val="11"/>
      <color theme="1"/>
      <name val="Calibri"/>
      <family val="2"/>
      <charset val="238"/>
      <scheme val="minor"/>
    </font>
    <font>
      <sz val="10"/>
      <color rgb="FF969696"/>
      <name val="Arial CE"/>
      <family val="2"/>
      <charset val="238"/>
    </font>
    <font>
      <sz val="10"/>
      <name val="Arial CE"/>
      <family val="2"/>
      <charset val="238"/>
    </font>
    <font>
      <b/>
      <sz val="11"/>
      <name val="Arial CE"/>
      <family val="2"/>
      <charset val="238"/>
    </font>
    <font>
      <b/>
      <sz val="12"/>
      <name val="Arial CE"/>
      <family val="2"/>
      <charset val="238"/>
    </font>
    <font>
      <sz val="11"/>
      <name val="Arial CE"/>
      <family val="2"/>
      <charset val="238"/>
    </font>
    <font>
      <sz val="12"/>
      <color rgb="FF003366"/>
      <name val="Arial CE"/>
      <family val="2"/>
      <charset val="238"/>
    </font>
    <font>
      <sz val="10"/>
      <color rgb="FF003366"/>
      <name val="Arial CE"/>
      <family val="2"/>
      <charset val="238"/>
    </font>
    <font>
      <sz val="8"/>
      <color rgb="FF003366"/>
      <name val="Arial CE"/>
      <family val="2"/>
      <charset val="238"/>
    </font>
    <font>
      <sz val="8"/>
      <color rgb="FF800080"/>
      <name val="Arial CE"/>
      <family val="2"/>
      <charset val="238"/>
    </font>
    <font>
      <sz val="8"/>
      <color rgb="FF505050"/>
      <name val="Arial CE"/>
      <family val="2"/>
      <charset val="238"/>
    </font>
    <font>
      <sz val="8"/>
      <color rgb="FFFF0000"/>
      <name val="Arial CE"/>
      <family val="2"/>
      <charset val="238"/>
    </font>
    <font>
      <sz val="8"/>
      <color rgb="FF0000A8"/>
      <name val="Arial CE"/>
      <family val="2"/>
      <charset val="238"/>
    </font>
    <font>
      <sz val="8"/>
      <color rgb="FFFFFFFF"/>
      <name val="Arial CE"/>
      <family val="2"/>
      <charset val="238"/>
    </font>
    <font>
      <sz val="8"/>
      <color rgb="FF3366FF"/>
      <name val="Arial CE"/>
      <family val="2"/>
      <charset val="238"/>
    </font>
    <font>
      <b/>
      <sz val="14"/>
      <name val="Arial CE"/>
      <family val="2"/>
      <charset val="238"/>
    </font>
    <font>
      <b/>
      <sz val="12"/>
      <color rgb="FF969696"/>
      <name val="Arial CE"/>
      <family val="2"/>
      <charset val="238"/>
    </font>
    <font>
      <b/>
      <sz val="8"/>
      <color rgb="FF969696"/>
      <name val="Arial CE"/>
      <family val="2"/>
      <charset val="238"/>
    </font>
    <font>
      <b/>
      <sz val="10"/>
      <name val="Arial CE"/>
      <family val="2"/>
      <charset val="238"/>
    </font>
    <font>
      <b/>
      <sz val="10"/>
      <color rgb="FF969696"/>
      <name val="Arial CE"/>
      <family val="2"/>
      <charset val="238"/>
    </font>
    <font>
      <sz val="12"/>
      <color rgb="FF969696"/>
      <name val="Arial CE"/>
      <family val="2"/>
      <charset val="238"/>
    </font>
    <font>
      <sz val="8"/>
      <color rgb="FF969696"/>
      <name val="Arial CE"/>
      <family val="2"/>
      <charset val="238"/>
    </font>
    <font>
      <sz val="9"/>
      <name val="Arial CE"/>
      <family val="2"/>
      <charset val="238"/>
    </font>
    <font>
      <sz val="9"/>
      <color rgb="FF969696"/>
      <name val="Arial CE"/>
      <family val="2"/>
      <charset val="238"/>
    </font>
    <font>
      <b/>
      <sz val="12"/>
      <color rgb="FF960000"/>
      <name val="Arial CE"/>
      <family val="2"/>
      <charset val="238"/>
    </font>
    <font>
      <sz val="12"/>
      <name val="Arial CE"/>
      <family val="2"/>
      <charset val="238"/>
    </font>
    <font>
      <sz val="18"/>
      <color theme="10"/>
      <name val="Wingdings 2"/>
      <family val="1"/>
      <charset val="2"/>
    </font>
    <font>
      <b/>
      <sz val="11"/>
      <color rgb="FF003366"/>
      <name val="Arial CE"/>
      <family val="2"/>
      <charset val="238"/>
    </font>
    <font>
      <sz val="11"/>
      <color rgb="FF003366"/>
      <name val="Arial CE"/>
      <family val="2"/>
      <charset val="238"/>
    </font>
    <font>
      <sz val="11"/>
      <color rgb="FF969696"/>
      <name val="Arial CE"/>
      <family val="2"/>
      <charset val="238"/>
    </font>
    <font>
      <sz val="10"/>
      <color rgb="FF3366FF"/>
      <name val="Arial CE"/>
      <family val="2"/>
      <charset val="238"/>
    </font>
    <font>
      <b/>
      <sz val="12"/>
      <color rgb="FF800000"/>
      <name val="Arial CE"/>
      <family val="2"/>
      <charset val="238"/>
    </font>
    <font>
      <sz val="8"/>
      <color rgb="FF960000"/>
      <name val="Arial CE"/>
      <family val="2"/>
      <charset val="238"/>
    </font>
    <font>
      <b/>
      <sz val="8"/>
      <name val="Arial CE"/>
      <family val="2"/>
      <charset val="238"/>
    </font>
    <font>
      <sz val="7"/>
      <color rgb="FF979797"/>
      <name val="Arial CE"/>
      <family val="2"/>
      <charset val="238"/>
    </font>
    <font>
      <i/>
      <u/>
      <sz val="7"/>
      <color rgb="FF979797"/>
      <name val="Calibri"/>
      <family val="2"/>
      <charset val="238"/>
      <scheme val="minor"/>
    </font>
    <font>
      <sz val="7"/>
      <color rgb="FF969696"/>
      <name val="Arial CE"/>
      <family val="2"/>
      <charset val="238"/>
    </font>
    <font>
      <i/>
      <sz val="9"/>
      <color rgb="FF0000FF"/>
      <name val="Arial CE"/>
      <family val="2"/>
      <charset val="238"/>
    </font>
    <font>
      <i/>
      <sz val="8"/>
      <color rgb="FF0000FF"/>
      <name val="Arial CE"/>
      <family val="2"/>
      <charset val="238"/>
    </font>
    <font>
      <i/>
      <sz val="7"/>
      <color rgb="FF969696"/>
      <name val="Arial CE"/>
      <family val="2"/>
      <charset val="238"/>
    </font>
    <font>
      <sz val="8"/>
      <name val="Trebuchet MS"/>
      <family val="2"/>
      <charset val="238"/>
    </font>
    <font>
      <b/>
      <sz val="16"/>
      <name val="Trebuchet MS"/>
      <family val="2"/>
      <charset val="238"/>
    </font>
    <font>
      <b/>
      <sz val="11"/>
      <name val="Trebuchet MS"/>
      <family val="2"/>
      <charset val="238"/>
    </font>
    <font>
      <sz val="8"/>
      <name val="Arial CE"/>
      <family val="2"/>
      <charset val="238"/>
    </font>
    <font>
      <sz val="9"/>
      <name val="Trebuchet MS"/>
      <family val="2"/>
      <charset val="238"/>
    </font>
    <font>
      <sz val="10"/>
      <name val="Trebuchet MS"/>
      <family val="2"/>
      <charset val="238"/>
    </font>
    <font>
      <sz val="11"/>
      <name val="Trebuchet MS"/>
      <family val="2"/>
      <charset val="238"/>
    </font>
    <font>
      <b/>
      <sz val="9"/>
      <name val="Trebuchet MS"/>
      <family val="2"/>
      <charset val="238"/>
    </font>
    <font>
      <b/>
      <sz val="8"/>
      <name val="Arial CE"/>
      <family val="2"/>
      <charset val="238"/>
    </font>
    <font>
      <sz val="9"/>
      <name val="Trebuchet MS"/>
      <family val="2"/>
      <charset val="238"/>
    </font>
    <font>
      <sz val="8"/>
      <name val="Arial CE"/>
      <family val="2"/>
      <charset val="238"/>
    </font>
    <font>
      <u/>
      <sz val="11"/>
      <color theme="10"/>
      <name val="Calibri"/>
      <family val="2"/>
      <charset val="238"/>
      <scheme val="minor"/>
    </font>
    <font>
      <i/>
      <sz val="8"/>
      <name val="Arial CE"/>
      <family val="2"/>
      <charset val="238"/>
    </font>
    <font>
      <sz val="8"/>
      <name val="Arial CE"/>
      <family val="2"/>
    </font>
    <font>
      <b/>
      <sz val="14"/>
      <color theme="1"/>
      <name val="Arial"/>
      <family val="2"/>
      <charset val="238"/>
    </font>
    <font>
      <sz val="11"/>
      <color theme="1"/>
      <name val="Arial"/>
      <family val="2"/>
      <charset val="238"/>
    </font>
    <font>
      <sz val="10"/>
      <color theme="1"/>
      <name val="Arial"/>
      <family val="2"/>
      <charset val="238"/>
    </font>
    <font>
      <sz val="10"/>
      <color rgb="FF000000"/>
      <name val="Arial"/>
      <family val="2"/>
      <charset val="238"/>
    </font>
    <font>
      <b/>
      <sz val="10"/>
      <color theme="1"/>
      <name val="Arial"/>
      <family val="2"/>
      <charset val="238"/>
    </font>
    <font>
      <sz val="8"/>
      <name val="Trebuchet MS"/>
      <family val="2"/>
    </font>
    <font>
      <sz val="36"/>
      <color theme="1"/>
      <name val="Arial"/>
      <family val="2"/>
      <charset val="238"/>
    </font>
    <font>
      <b/>
      <sz val="18"/>
      <name val="Arial"/>
      <family val="2"/>
      <charset val="238"/>
    </font>
    <font>
      <sz val="12"/>
      <color theme="1"/>
      <name val="Arial"/>
      <family val="2"/>
      <charset val="238"/>
    </font>
  </fonts>
  <fills count="7">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
      <patternFill patternType="solid">
        <fgColor theme="0" tint="-0.14999847407452621"/>
        <bgColor indexed="64"/>
      </patternFill>
    </fill>
  </fills>
  <borders count="32">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0" fontId="52" fillId="0" borderId="0" applyNumberFormat="0" applyFill="0" applyBorder="0" applyAlignment="0" applyProtection="0"/>
    <xf numFmtId="0" fontId="1" fillId="0" borderId="1"/>
    <xf numFmtId="0" fontId="54" fillId="0" borderId="1"/>
    <xf numFmtId="0" fontId="60" fillId="0" borderId="1"/>
  </cellStyleXfs>
  <cellXfs count="364">
    <xf numFmtId="0" fontId="0" fillId="0" borderId="0" xfId="0"/>
    <xf numFmtId="0" fontId="0" fillId="0" borderId="0" xfId="0"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0" fillId="0" borderId="0" xfId="0" applyAlignment="1">
      <alignment vertical="center" wrapText="1"/>
    </xf>
    <xf numFmtId="0" fontId="7" fillId="0" borderId="0" xfId="0" applyFont="1" applyAlignment="1">
      <alignment vertical="center"/>
    </xf>
    <xf numFmtId="0" fontId="8" fillId="0" borderId="0" xfId="0" applyFont="1" applyAlignment="1">
      <alignment vertical="center"/>
    </xf>
    <xf numFmtId="0" fontId="0" fillId="0" borderId="0" xfId="0" applyAlignment="1">
      <alignment horizontal="center" vertical="center" wrapText="1"/>
    </xf>
    <xf numFmtId="0" fontId="9" fillId="0" borderId="0" xfId="0" applyFont="1"/>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0" fillId="0" borderId="0" xfId="0" applyAlignment="1">
      <alignment horizontal="center" vertical="center"/>
    </xf>
    <xf numFmtId="0" fontId="14" fillId="0" borderId="0" xfId="0" applyFont="1" applyAlignment="1">
      <alignment horizontal="left" vertical="center"/>
    </xf>
    <xf numFmtId="0" fontId="0" fillId="0" borderId="0" xfId="0" applyAlignment="1">
      <alignment horizontal="left" vertical="center"/>
    </xf>
    <xf numFmtId="0" fontId="0" fillId="0" borderId="2" xfId="0" applyBorder="1"/>
    <xf numFmtId="0" fontId="0" fillId="0" borderId="3" xfId="0" applyBorder="1"/>
    <xf numFmtId="0" fontId="0" fillId="0" borderId="4" xfId="0" applyBorder="1"/>
    <xf numFmtId="0" fontId="16" fillId="0" borderId="0" xfId="0" applyFont="1" applyAlignment="1">
      <alignment horizontal="left" vertical="center"/>
    </xf>
    <xf numFmtId="0" fontId="15" fillId="0" borderId="0" xfId="0" applyFont="1" applyAlignment="1">
      <alignment horizontal="left" vertical="center"/>
    </xf>
    <xf numFmtId="0" fontId="17" fillId="0" borderId="0" xfId="0" applyFont="1" applyAlignment="1">
      <alignment horizontal="left" vertical="center"/>
    </xf>
    <xf numFmtId="0" fontId="2" fillId="0" borderId="0" xfId="0" applyFont="1" applyAlignment="1">
      <alignment horizontal="left" vertical="top"/>
    </xf>
    <xf numFmtId="0" fontId="3" fillId="0" borderId="0" xfId="0" applyFont="1" applyAlignment="1">
      <alignment horizontal="left" vertical="center"/>
    </xf>
    <xf numFmtId="0" fontId="4" fillId="0" borderId="0" xfId="0" applyFont="1" applyAlignment="1">
      <alignment horizontal="left" vertical="top"/>
    </xf>
    <xf numFmtId="0" fontId="2" fillId="0" borderId="0" xfId="0" applyFont="1" applyAlignment="1">
      <alignment horizontal="left" vertical="center"/>
    </xf>
    <xf numFmtId="0" fontId="3" fillId="3" borderId="0" xfId="0" applyFont="1" applyFill="1" applyAlignment="1" applyProtection="1">
      <alignment horizontal="left" vertical="center"/>
      <protection locked="0"/>
    </xf>
    <xf numFmtId="0" fontId="3" fillId="0" borderId="0" xfId="0" applyFont="1" applyAlignment="1">
      <alignment horizontal="left" vertical="top"/>
    </xf>
    <xf numFmtId="49" fontId="3" fillId="3" borderId="0" xfId="0" applyNumberFormat="1" applyFont="1" applyFill="1" applyAlignment="1" applyProtection="1">
      <alignment horizontal="left" vertical="center"/>
      <protection locked="0"/>
    </xf>
    <xf numFmtId="0" fontId="3" fillId="0" borderId="0" xfId="0" applyFont="1" applyAlignment="1">
      <alignment horizontal="left" vertical="center" wrapText="1"/>
    </xf>
    <xf numFmtId="0" fontId="0" fillId="0" borderId="5" xfId="0" applyBorder="1"/>
    <xf numFmtId="0" fontId="0" fillId="0" borderId="4" xfId="0" applyBorder="1" applyAlignment="1">
      <alignment vertical="center"/>
    </xf>
    <xf numFmtId="0" fontId="19" fillId="0" borderId="6" xfId="0" applyFont="1" applyBorder="1" applyAlignment="1">
      <alignment horizontal="left" vertical="center"/>
    </xf>
    <xf numFmtId="0" fontId="0" fillId="0" borderId="6" xfId="0" applyBorder="1" applyAlignment="1">
      <alignment vertical="center"/>
    </xf>
    <xf numFmtId="0" fontId="2" fillId="0" borderId="0" xfId="0" applyFont="1" applyAlignment="1">
      <alignment horizontal="right" vertical="center"/>
    </xf>
    <xf numFmtId="0" fontId="2" fillId="0" borderId="4" xfId="0" applyFont="1" applyBorder="1" applyAlignment="1">
      <alignment vertical="center"/>
    </xf>
    <xf numFmtId="0" fontId="0" fillId="4" borderId="0" xfId="0" applyFill="1" applyAlignment="1">
      <alignment vertical="center"/>
    </xf>
    <xf numFmtId="0" fontId="5" fillId="4" borderId="7" xfId="0" applyFont="1" applyFill="1" applyBorder="1" applyAlignment="1">
      <alignment horizontal="left" vertical="center"/>
    </xf>
    <xf numFmtId="0" fontId="0" fillId="4" borderId="8" xfId="0" applyFill="1" applyBorder="1" applyAlignment="1">
      <alignment vertical="center"/>
    </xf>
    <xf numFmtId="0" fontId="5" fillId="4" borderId="8" xfId="0" applyFont="1" applyFill="1" applyBorder="1" applyAlignment="1">
      <alignment horizontal="center" vertical="center"/>
    </xf>
    <xf numFmtId="0" fontId="0" fillId="0" borderId="10" xfId="0" applyBorder="1" applyAlignment="1">
      <alignment vertical="center"/>
    </xf>
    <xf numFmtId="0" fontId="0" fillId="0" borderId="11"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3" fillId="0" borderId="4" xfId="0" applyFont="1" applyBorder="1" applyAlignment="1">
      <alignment vertical="center"/>
    </xf>
    <xf numFmtId="0" fontId="4" fillId="0" borderId="4" xfId="0" applyFont="1" applyBorder="1" applyAlignment="1">
      <alignment vertical="center"/>
    </xf>
    <xf numFmtId="0" fontId="4" fillId="0" borderId="0" xfId="0" applyFont="1" applyAlignment="1">
      <alignment horizontal="left" vertical="center"/>
    </xf>
    <xf numFmtId="0" fontId="19" fillId="0" borderId="0" xfId="0" applyFont="1" applyAlignment="1">
      <alignment vertical="center"/>
    </xf>
    <xf numFmtId="165" fontId="3" fillId="0" borderId="0" xfId="0" applyNumberFormat="1" applyFont="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22" fillId="0" borderId="0" xfId="0" applyFont="1" applyAlignment="1">
      <alignment horizontal="left" vertical="center"/>
    </xf>
    <xf numFmtId="0" fontId="0" fillId="0" borderId="16" xfId="0" applyBorder="1" applyAlignment="1">
      <alignment vertical="center"/>
    </xf>
    <xf numFmtId="0" fontId="0" fillId="5" borderId="8" xfId="0" applyFill="1" applyBorder="1" applyAlignment="1">
      <alignment vertical="center"/>
    </xf>
    <xf numFmtId="0" fontId="23" fillId="5" borderId="9" xfId="0" applyFont="1" applyFill="1" applyBorder="1" applyAlignment="1">
      <alignment horizontal="center" vertical="center"/>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19" xfId="0" applyFont="1" applyBorder="1" applyAlignment="1">
      <alignment horizontal="center" vertical="center" wrapText="1"/>
    </xf>
    <xf numFmtId="0" fontId="0" fillId="0" borderId="12" xfId="0" applyBorder="1" applyAlignment="1">
      <alignment vertical="center"/>
    </xf>
    <xf numFmtId="0" fontId="5" fillId="0" borderId="4" xfId="0" applyFont="1" applyBorder="1" applyAlignment="1">
      <alignment vertical="center"/>
    </xf>
    <xf numFmtId="0" fontId="25" fillId="0" borderId="0" xfId="0" applyFont="1" applyAlignment="1">
      <alignment horizontal="left" vertical="center"/>
    </xf>
    <xf numFmtId="0" fontId="25" fillId="0" borderId="0" xfId="0" applyFont="1" applyAlignment="1">
      <alignment vertical="center"/>
    </xf>
    <xf numFmtId="4" fontId="25" fillId="0" borderId="0" xfId="0" applyNumberFormat="1" applyFont="1" applyAlignment="1">
      <alignment vertical="center"/>
    </xf>
    <xf numFmtId="0" fontId="5" fillId="0" borderId="0" xfId="0" applyFont="1" applyAlignment="1">
      <alignment horizontal="center" vertical="center"/>
    </xf>
    <xf numFmtId="4" fontId="21" fillId="0" borderId="15" xfId="0" applyNumberFormat="1" applyFont="1" applyBorder="1" applyAlignment="1">
      <alignment vertical="center"/>
    </xf>
    <xf numFmtId="4" fontId="21" fillId="0" borderId="0" xfId="0" applyNumberFormat="1" applyFont="1" applyAlignment="1">
      <alignment vertical="center"/>
    </xf>
    <xf numFmtId="166" fontId="21" fillId="0" borderId="0" xfId="0" applyNumberFormat="1" applyFont="1" applyAlignment="1">
      <alignment vertical="center"/>
    </xf>
    <xf numFmtId="4" fontId="21" fillId="0" borderId="16" xfId="0" applyNumberFormat="1" applyFont="1" applyBorder="1" applyAlignment="1">
      <alignment vertical="center"/>
    </xf>
    <xf numFmtId="0" fontId="5" fillId="0" borderId="0" xfId="0" applyFont="1" applyAlignment="1">
      <alignment horizontal="left" vertical="center"/>
    </xf>
    <xf numFmtId="0" fontId="26" fillId="0" borderId="0" xfId="0" applyFont="1" applyAlignment="1">
      <alignment horizontal="left" vertical="center"/>
    </xf>
    <xf numFmtId="0" fontId="27" fillId="0" borderId="0" xfId="1" applyFont="1" applyAlignment="1">
      <alignment horizontal="center" vertical="center"/>
    </xf>
    <xf numFmtId="0" fontId="6" fillId="0" borderId="4" xfId="0" applyFont="1" applyBorder="1" applyAlignment="1">
      <alignment vertical="center"/>
    </xf>
    <xf numFmtId="0" fontId="28" fillId="0" borderId="0" xfId="0" applyFont="1" applyAlignment="1">
      <alignment vertical="center"/>
    </xf>
    <xf numFmtId="0" fontId="29" fillId="0" borderId="0" xfId="0" applyFont="1" applyAlignment="1">
      <alignment vertical="center"/>
    </xf>
    <xf numFmtId="0" fontId="4" fillId="0" borderId="0" xfId="0" applyFont="1" applyAlignment="1">
      <alignment horizontal="center" vertical="center"/>
    </xf>
    <xf numFmtId="4" fontId="30" fillId="0" borderId="15" xfId="0" applyNumberFormat="1" applyFont="1" applyBorder="1" applyAlignment="1">
      <alignment vertical="center"/>
    </xf>
    <xf numFmtId="4" fontId="30" fillId="0" borderId="0" xfId="0" applyNumberFormat="1" applyFont="1" applyAlignment="1">
      <alignment vertical="center"/>
    </xf>
    <xf numFmtId="166" fontId="30" fillId="0" borderId="0" xfId="0" applyNumberFormat="1" applyFont="1" applyAlignment="1">
      <alignment vertical="center"/>
    </xf>
    <xf numFmtId="4" fontId="30" fillId="0" borderId="16" xfId="0" applyNumberFormat="1" applyFont="1" applyBorder="1" applyAlignment="1">
      <alignment vertical="center"/>
    </xf>
    <xf numFmtId="0" fontId="6" fillId="0" borderId="0" xfId="0" applyFont="1" applyAlignment="1">
      <alignment horizontal="left" vertical="center"/>
    </xf>
    <xf numFmtId="4" fontId="30" fillId="0" borderId="20" xfId="0" applyNumberFormat="1" applyFont="1" applyBorder="1" applyAlignment="1">
      <alignment vertical="center"/>
    </xf>
    <xf numFmtId="4" fontId="30" fillId="0" borderId="21" xfId="0" applyNumberFormat="1" applyFont="1" applyBorder="1" applyAlignment="1">
      <alignment vertical="center"/>
    </xf>
    <xf numFmtId="166" fontId="30" fillId="0" borderId="21" xfId="0" applyNumberFormat="1" applyFont="1" applyBorder="1" applyAlignment="1">
      <alignment vertical="center"/>
    </xf>
    <xf numFmtId="4" fontId="30" fillId="0" borderId="22" xfId="0" applyNumberFormat="1" applyFont="1" applyBorder="1" applyAlignment="1">
      <alignment vertical="center"/>
    </xf>
    <xf numFmtId="0" fontId="31" fillId="0" borderId="0" xfId="0" applyFont="1" applyAlignment="1">
      <alignment horizontal="left" vertical="center"/>
    </xf>
    <xf numFmtId="0" fontId="0" fillId="0" borderId="4" xfId="0" applyBorder="1" applyAlignment="1">
      <alignment vertical="center" wrapText="1"/>
    </xf>
    <xf numFmtId="0" fontId="19" fillId="0" borderId="0" xfId="0" applyFont="1" applyAlignment="1">
      <alignment horizontal="left" vertical="center"/>
    </xf>
    <xf numFmtId="4" fontId="2" fillId="0" borderId="0" xfId="0" applyNumberFormat="1" applyFont="1" applyAlignment="1">
      <alignment vertical="center"/>
    </xf>
    <xf numFmtId="164" fontId="2" fillId="0" borderId="0" xfId="0" applyNumberFormat="1" applyFont="1" applyAlignment="1">
      <alignment horizontal="right" vertical="center"/>
    </xf>
    <xf numFmtId="0" fontId="0" fillId="5" borderId="0" xfId="0" applyFill="1" applyAlignment="1">
      <alignment vertical="center"/>
    </xf>
    <xf numFmtId="0" fontId="5" fillId="5" borderId="7" xfId="0" applyFont="1" applyFill="1" applyBorder="1" applyAlignment="1">
      <alignment horizontal="left" vertical="center"/>
    </xf>
    <xf numFmtId="0" fontId="5" fillId="5" borderId="8" xfId="0" applyFont="1" applyFill="1" applyBorder="1" applyAlignment="1">
      <alignment horizontal="right" vertical="center"/>
    </xf>
    <xf numFmtId="0" fontId="5" fillId="5" borderId="8" xfId="0" applyFont="1" applyFill="1" applyBorder="1" applyAlignment="1">
      <alignment horizontal="center" vertical="center"/>
    </xf>
    <xf numFmtId="4" fontId="5" fillId="5" borderId="8" xfId="0" applyNumberFormat="1" applyFont="1" applyFill="1" applyBorder="1" applyAlignment="1">
      <alignment vertical="center"/>
    </xf>
    <xf numFmtId="0" fontId="0" fillId="5" borderId="9" xfId="0" applyFill="1" applyBorder="1" applyAlignment="1">
      <alignment vertical="center"/>
    </xf>
    <xf numFmtId="0" fontId="23" fillId="5" borderId="0" xfId="0" applyFont="1" applyFill="1" applyAlignment="1">
      <alignment horizontal="left" vertical="center"/>
    </xf>
    <xf numFmtId="0" fontId="23" fillId="5" borderId="0" xfId="0" applyFont="1" applyFill="1" applyAlignment="1">
      <alignment horizontal="right" vertical="center"/>
    </xf>
    <xf numFmtId="0" fontId="32" fillId="0" borderId="0" xfId="0" applyFont="1" applyAlignment="1">
      <alignment horizontal="left" vertical="center"/>
    </xf>
    <xf numFmtId="0" fontId="7" fillId="0" borderId="4" xfId="0" applyFont="1" applyBorder="1" applyAlignment="1">
      <alignment vertical="center"/>
    </xf>
    <xf numFmtId="0" fontId="7" fillId="0" borderId="21" xfId="0" applyFont="1" applyBorder="1" applyAlignment="1">
      <alignment horizontal="left" vertical="center"/>
    </xf>
    <xf numFmtId="0" fontId="7" fillId="0" borderId="21" xfId="0" applyFont="1" applyBorder="1" applyAlignment="1">
      <alignment vertical="center"/>
    </xf>
    <xf numFmtId="4" fontId="7" fillId="0" borderId="21" xfId="0" applyNumberFormat="1" applyFont="1" applyBorder="1" applyAlignment="1">
      <alignment vertical="center"/>
    </xf>
    <xf numFmtId="0" fontId="8" fillId="0" borderId="4" xfId="0" applyFont="1" applyBorder="1" applyAlignment="1">
      <alignment vertical="center"/>
    </xf>
    <xf numFmtId="0" fontId="8" fillId="0" borderId="21" xfId="0" applyFont="1" applyBorder="1" applyAlignment="1">
      <alignment horizontal="left" vertical="center"/>
    </xf>
    <xf numFmtId="0" fontId="8" fillId="0" borderId="21" xfId="0" applyFont="1" applyBorder="1" applyAlignment="1">
      <alignment vertical="center"/>
    </xf>
    <xf numFmtId="4" fontId="8" fillId="0" borderId="21" xfId="0" applyNumberFormat="1" applyFont="1" applyBorder="1" applyAlignment="1">
      <alignment vertical="center"/>
    </xf>
    <xf numFmtId="0" fontId="0" fillId="0" borderId="4" xfId="0" applyBorder="1" applyAlignment="1">
      <alignment horizontal="center" vertical="center" wrapText="1"/>
    </xf>
    <xf numFmtId="0" fontId="23" fillId="5" borderId="17" xfId="0" applyFont="1" applyFill="1" applyBorder="1" applyAlignment="1">
      <alignment horizontal="center" vertical="center" wrapText="1"/>
    </xf>
    <xf numFmtId="0" fontId="23" fillId="5" borderId="18" xfId="0" applyFont="1" applyFill="1" applyBorder="1" applyAlignment="1">
      <alignment horizontal="center" vertical="center" wrapText="1"/>
    </xf>
    <xf numFmtId="0" fontId="23" fillId="5" borderId="19" xfId="0" applyFont="1" applyFill="1" applyBorder="1" applyAlignment="1">
      <alignment horizontal="center" vertical="center" wrapText="1"/>
    </xf>
    <xf numFmtId="4" fontId="25" fillId="0" borderId="0" xfId="0" applyNumberFormat="1" applyFont="1"/>
    <xf numFmtId="166" fontId="33" fillId="0" borderId="13" xfId="0" applyNumberFormat="1" applyFont="1" applyBorder="1"/>
    <xf numFmtId="166" fontId="33" fillId="0" borderId="14" xfId="0" applyNumberFormat="1" applyFont="1" applyBorder="1"/>
    <xf numFmtId="4" fontId="34" fillId="0" borderId="0" xfId="0" applyNumberFormat="1" applyFont="1" applyAlignment="1">
      <alignment vertical="center"/>
    </xf>
    <xf numFmtId="0" fontId="9" fillId="0" borderId="4" xfId="0" applyFont="1" applyBorder="1"/>
    <xf numFmtId="0" fontId="9" fillId="0" borderId="0" xfId="0" applyFont="1" applyAlignment="1">
      <alignment horizontal="left"/>
    </xf>
    <xf numFmtId="0" fontId="7" fillId="0" borderId="0" xfId="0" applyFont="1" applyAlignment="1">
      <alignment horizontal="left"/>
    </xf>
    <xf numFmtId="0" fontId="9" fillId="0" borderId="0" xfId="0" applyFont="1" applyProtection="1">
      <protection locked="0"/>
    </xf>
    <xf numFmtId="4" fontId="7" fillId="0" borderId="0" xfId="0" applyNumberFormat="1" applyFont="1"/>
    <xf numFmtId="0" fontId="9" fillId="0" borderId="15" xfId="0" applyFont="1" applyBorder="1"/>
    <xf numFmtId="166" fontId="9" fillId="0" borderId="0" xfId="0" applyNumberFormat="1" applyFont="1"/>
    <xf numFmtId="166" fontId="9" fillId="0" borderId="16" xfId="0" applyNumberFormat="1" applyFont="1" applyBorder="1"/>
    <xf numFmtId="0" fontId="9" fillId="0" borderId="0" xfId="0" applyFont="1" applyAlignment="1">
      <alignment horizontal="center"/>
    </xf>
    <xf numFmtId="4" fontId="9" fillId="0" borderId="0" xfId="0" applyNumberFormat="1" applyFont="1" applyAlignment="1">
      <alignment vertical="center"/>
    </xf>
    <xf numFmtId="0" fontId="8" fillId="0" borderId="0" xfId="0" applyFont="1" applyAlignment="1">
      <alignment horizontal="left"/>
    </xf>
    <xf numFmtId="4" fontId="8" fillId="0" borderId="0" xfId="0" applyNumberFormat="1" applyFont="1"/>
    <xf numFmtId="0" fontId="0" fillId="0" borderId="4" xfId="0" applyBorder="1" applyAlignment="1" applyProtection="1">
      <alignment vertical="center"/>
      <protection locked="0"/>
    </xf>
    <xf numFmtId="0" fontId="23" fillId="0" borderId="23" xfId="0" applyFont="1" applyBorder="1" applyAlignment="1" applyProtection="1">
      <alignment horizontal="center" vertical="center"/>
      <protection locked="0"/>
    </xf>
    <xf numFmtId="49" fontId="23" fillId="0" borderId="23" xfId="0" applyNumberFormat="1" applyFont="1" applyBorder="1" applyAlignment="1" applyProtection="1">
      <alignment horizontal="left" vertical="center" wrapText="1"/>
      <protection locked="0"/>
    </xf>
    <xf numFmtId="0" fontId="23" fillId="0" borderId="23" xfId="0" applyFont="1" applyBorder="1" applyAlignment="1" applyProtection="1">
      <alignment horizontal="left" vertical="center" wrapText="1"/>
      <protection locked="0"/>
    </xf>
    <xf numFmtId="0" fontId="23" fillId="0" borderId="23" xfId="0" applyFont="1" applyBorder="1" applyAlignment="1" applyProtection="1">
      <alignment horizontal="center" vertical="center" wrapText="1"/>
      <protection locked="0"/>
    </xf>
    <xf numFmtId="167" fontId="23" fillId="0" borderId="23" xfId="0" applyNumberFormat="1" applyFont="1" applyBorder="1" applyAlignment="1" applyProtection="1">
      <alignment vertical="center"/>
      <protection locked="0"/>
    </xf>
    <xf numFmtId="4" fontId="23" fillId="3" borderId="23" xfId="0" applyNumberFormat="1" applyFont="1" applyFill="1" applyBorder="1" applyAlignment="1" applyProtection="1">
      <alignment vertical="center"/>
      <protection locked="0"/>
    </xf>
    <xf numFmtId="4" fontId="23" fillId="0" borderId="23" xfId="0" applyNumberFormat="1" applyFont="1" applyBorder="1" applyAlignment="1" applyProtection="1">
      <alignment vertical="center"/>
      <protection locked="0"/>
    </xf>
    <xf numFmtId="0" fontId="24" fillId="3" borderId="15" xfId="0" applyFont="1" applyFill="1" applyBorder="1" applyAlignment="1" applyProtection="1">
      <alignment horizontal="left" vertical="center"/>
      <protection locked="0"/>
    </xf>
    <xf numFmtId="0" fontId="24" fillId="0" borderId="0" xfId="0" applyFont="1" applyAlignment="1">
      <alignment horizontal="center" vertical="center"/>
    </xf>
    <xf numFmtId="166" fontId="24" fillId="0" borderId="0" xfId="0" applyNumberFormat="1" applyFont="1" applyAlignment="1">
      <alignment vertical="center"/>
    </xf>
    <xf numFmtId="166" fontId="24" fillId="0" borderId="16" xfId="0" applyNumberFormat="1" applyFont="1" applyBorder="1" applyAlignment="1">
      <alignment vertical="center"/>
    </xf>
    <xf numFmtId="0" fontId="23" fillId="0" borderId="0" xfId="0" applyFont="1" applyAlignment="1">
      <alignment horizontal="left" vertical="center"/>
    </xf>
    <xf numFmtId="4" fontId="0" fillId="0" borderId="0" xfId="0" applyNumberFormat="1" applyAlignment="1">
      <alignment vertical="center"/>
    </xf>
    <xf numFmtId="0" fontId="35" fillId="0" borderId="0" xfId="0" applyFont="1" applyAlignment="1">
      <alignment horizontal="left" vertical="center"/>
    </xf>
    <xf numFmtId="0" fontId="36" fillId="0" borderId="0" xfId="1" applyFont="1" applyAlignment="1">
      <alignment vertical="center" wrapText="1"/>
    </xf>
    <xf numFmtId="0" fontId="0" fillId="0" borderId="0" xfId="0" applyAlignment="1" applyProtection="1">
      <alignment vertical="center"/>
      <protection locked="0"/>
    </xf>
    <xf numFmtId="0" fontId="0" fillId="0" borderId="15" xfId="0" applyBorder="1" applyAlignment="1">
      <alignment vertical="center"/>
    </xf>
    <xf numFmtId="0" fontId="10" fillId="0" borderId="4" xfId="0" applyFont="1" applyBorder="1" applyAlignment="1">
      <alignment vertical="center"/>
    </xf>
    <xf numFmtId="0" fontId="37" fillId="0" borderId="0" xfId="0" applyFont="1" applyAlignment="1">
      <alignment horizontal="left" vertical="center"/>
    </xf>
    <xf numFmtId="0" fontId="10" fillId="0" borderId="0" xfId="0" applyFont="1" applyAlignment="1">
      <alignment horizontal="left" vertical="center"/>
    </xf>
    <xf numFmtId="0" fontId="10" fillId="0" borderId="0" xfId="0" applyFont="1" applyAlignment="1">
      <alignment horizontal="left" vertical="center" wrapText="1"/>
    </xf>
    <xf numFmtId="0" fontId="10" fillId="0" borderId="0" xfId="0" applyFont="1" applyAlignment="1" applyProtection="1">
      <alignment vertical="center"/>
      <protection locked="0"/>
    </xf>
    <xf numFmtId="0" fontId="10" fillId="0" borderId="15" xfId="0" applyFont="1" applyBorder="1" applyAlignment="1">
      <alignment vertical="center"/>
    </xf>
    <xf numFmtId="0" fontId="10" fillId="0" borderId="16" xfId="0" applyFont="1" applyBorder="1" applyAlignment="1">
      <alignment vertical="center"/>
    </xf>
    <xf numFmtId="0" fontId="11" fillId="0" borderId="4"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0" xfId="0" applyFont="1" applyAlignment="1" applyProtection="1">
      <alignment vertical="center"/>
      <protection locked="0"/>
    </xf>
    <xf numFmtId="0" fontId="11" fillId="0" borderId="15" xfId="0" applyFont="1" applyBorder="1" applyAlignment="1">
      <alignment vertical="center"/>
    </xf>
    <xf numFmtId="0" fontId="11" fillId="0" borderId="16" xfId="0" applyFont="1" applyBorder="1" applyAlignment="1">
      <alignment vertical="center"/>
    </xf>
    <xf numFmtId="0" fontId="12" fillId="0" borderId="4"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5" xfId="0" applyFont="1" applyBorder="1" applyAlignment="1">
      <alignment vertical="center"/>
    </xf>
    <xf numFmtId="0" fontId="12" fillId="0" borderId="16" xfId="0" applyFont="1" applyBorder="1" applyAlignment="1">
      <alignment vertical="center"/>
    </xf>
    <xf numFmtId="0" fontId="13" fillId="0" borderId="4" xfId="0" applyFont="1" applyBorder="1" applyAlignment="1">
      <alignment vertical="center"/>
    </xf>
    <xf numFmtId="0" fontId="13" fillId="0" borderId="0" xfId="0" applyFont="1" applyAlignment="1">
      <alignment horizontal="left" vertical="center"/>
    </xf>
    <xf numFmtId="0" fontId="13" fillId="0" borderId="0" xfId="0" applyFont="1" applyAlignment="1">
      <alignment horizontal="left" vertical="center" wrapText="1"/>
    </xf>
    <xf numFmtId="167" fontId="13" fillId="0" borderId="0" xfId="0" applyNumberFormat="1" applyFont="1" applyAlignment="1">
      <alignment vertical="center"/>
    </xf>
    <xf numFmtId="0" fontId="13" fillId="0" borderId="0" xfId="0" applyFont="1" applyAlignment="1" applyProtection="1">
      <alignment vertical="center"/>
      <protection locked="0"/>
    </xf>
    <xf numFmtId="0" fontId="13" fillId="0" borderId="15" xfId="0" applyFont="1" applyBorder="1" applyAlignment="1">
      <alignment vertical="center"/>
    </xf>
    <xf numFmtId="0" fontId="13" fillId="0" borderId="16" xfId="0" applyFont="1" applyBorder="1" applyAlignment="1">
      <alignment vertical="center"/>
    </xf>
    <xf numFmtId="0" fontId="38" fillId="0" borderId="23" xfId="0" applyFont="1" applyBorder="1" applyAlignment="1" applyProtection="1">
      <alignment horizontal="center" vertical="center"/>
      <protection locked="0"/>
    </xf>
    <xf numFmtId="49" fontId="38" fillId="0" borderId="23" xfId="0" applyNumberFormat="1" applyFont="1" applyBorder="1" applyAlignment="1" applyProtection="1">
      <alignment horizontal="left" vertical="center" wrapText="1"/>
      <protection locked="0"/>
    </xf>
    <xf numFmtId="0" fontId="38" fillId="0" borderId="23" xfId="0" applyFont="1" applyBorder="1" applyAlignment="1" applyProtection="1">
      <alignment horizontal="left" vertical="center" wrapText="1"/>
      <protection locked="0"/>
    </xf>
    <xf numFmtId="0" fontId="38" fillId="0" borderId="23" xfId="0" applyFont="1" applyBorder="1" applyAlignment="1" applyProtection="1">
      <alignment horizontal="center" vertical="center" wrapText="1"/>
      <protection locked="0"/>
    </xf>
    <xf numFmtId="167" fontId="38" fillId="0" borderId="23" xfId="0" applyNumberFormat="1" applyFont="1" applyBorder="1" applyAlignment="1" applyProtection="1">
      <alignment vertical="center"/>
      <protection locked="0"/>
    </xf>
    <xf numFmtId="4" fontId="38" fillId="3" borderId="23" xfId="0" applyNumberFormat="1" applyFont="1" applyFill="1" applyBorder="1" applyAlignment="1" applyProtection="1">
      <alignment vertical="center"/>
      <protection locked="0"/>
    </xf>
    <xf numFmtId="4" fontId="38" fillId="0" borderId="23" xfId="0" applyNumberFormat="1" applyFont="1" applyBorder="1" applyAlignment="1" applyProtection="1">
      <alignment vertical="center"/>
      <protection locked="0"/>
    </xf>
    <xf numFmtId="0" fontId="39" fillId="0" borderId="4" xfId="0" applyFont="1" applyBorder="1" applyAlignment="1">
      <alignment vertical="center"/>
    </xf>
    <xf numFmtId="0" fontId="38" fillId="3" borderId="15" xfId="0" applyFont="1" applyFill="1" applyBorder="1" applyAlignment="1" applyProtection="1">
      <alignment horizontal="left" vertical="center"/>
      <protection locked="0"/>
    </xf>
    <xf numFmtId="0" fontId="38" fillId="0" borderId="0" xfId="0" applyFont="1" applyAlignment="1">
      <alignment horizontal="center" vertical="center"/>
    </xf>
    <xf numFmtId="0" fontId="40" fillId="0" borderId="0" xfId="0" applyFont="1" applyAlignment="1">
      <alignment vertical="center" wrapText="1"/>
    </xf>
    <xf numFmtId="0" fontId="12" fillId="0" borderId="20" xfId="0" applyFont="1" applyBorder="1" applyAlignment="1">
      <alignment vertical="center"/>
    </xf>
    <xf numFmtId="0" fontId="12" fillId="0" borderId="21" xfId="0" applyFont="1" applyBorder="1" applyAlignment="1">
      <alignment vertical="center"/>
    </xf>
    <xf numFmtId="0" fontId="12" fillId="0" borderId="22" xfId="0" applyFont="1" applyBorder="1" applyAlignment="1">
      <alignment vertical="center"/>
    </xf>
    <xf numFmtId="167" fontId="23" fillId="3" borderId="23" xfId="0" applyNumberFormat="1" applyFont="1" applyFill="1" applyBorder="1" applyAlignment="1" applyProtection="1">
      <alignment vertical="center"/>
      <protection locked="0"/>
    </xf>
    <xf numFmtId="0" fontId="24" fillId="3" borderId="20" xfId="0" applyFont="1" applyFill="1" applyBorder="1" applyAlignment="1" applyProtection="1">
      <alignment horizontal="left" vertical="center"/>
      <protection locked="0"/>
    </xf>
    <xf numFmtId="0" fontId="24" fillId="0" borderId="21" xfId="0" applyFont="1" applyBorder="1" applyAlignment="1">
      <alignment horizontal="center" vertical="center"/>
    </xf>
    <xf numFmtId="0" fontId="0" fillId="0" borderId="21" xfId="0" applyBorder="1" applyAlignment="1">
      <alignment vertical="center"/>
    </xf>
    <xf numFmtId="166" fontId="24" fillId="0" borderId="21" xfId="0" applyNumberFormat="1" applyFont="1" applyBorder="1" applyAlignment="1">
      <alignment vertical="center"/>
    </xf>
    <xf numFmtId="166" fontId="24" fillId="0" borderId="22" xfId="0" applyNumberFormat="1" applyFont="1" applyBorder="1" applyAlignment="1">
      <alignment vertical="center"/>
    </xf>
    <xf numFmtId="0" fontId="0" fillId="0" borderId="20" xfId="0" applyBorder="1" applyAlignment="1">
      <alignment vertical="center"/>
    </xf>
    <xf numFmtId="0" fontId="0" fillId="0" borderId="22" xfId="0" applyBorder="1" applyAlignment="1">
      <alignment vertical="center"/>
    </xf>
    <xf numFmtId="0" fontId="0" fillId="0" borderId="0" xfId="0" applyAlignment="1">
      <alignment vertical="top"/>
    </xf>
    <xf numFmtId="0" fontId="41" fillId="0" borderId="24" xfId="0" applyFont="1" applyBorder="1" applyAlignment="1">
      <alignment vertical="center" wrapText="1"/>
    </xf>
    <xf numFmtId="0" fontId="41" fillId="0" borderId="25" xfId="0" applyFont="1" applyBorder="1" applyAlignment="1">
      <alignment vertical="center" wrapText="1"/>
    </xf>
    <xf numFmtId="0" fontId="41" fillId="0" borderId="26" xfId="0" applyFont="1" applyBorder="1" applyAlignment="1">
      <alignment vertical="center" wrapText="1"/>
    </xf>
    <xf numFmtId="0" fontId="41" fillId="0" borderId="27"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7" xfId="0" applyFont="1" applyBorder="1" applyAlignment="1">
      <alignment vertical="center" wrapText="1"/>
    </xf>
    <xf numFmtId="0" fontId="41" fillId="0" borderId="28" xfId="0" applyFont="1" applyBorder="1" applyAlignment="1">
      <alignment vertical="center" wrapText="1"/>
    </xf>
    <xf numFmtId="0" fontId="43" fillId="0" borderId="1" xfId="0" applyFont="1" applyBorder="1" applyAlignment="1">
      <alignment horizontal="left" vertical="center" wrapText="1"/>
    </xf>
    <xf numFmtId="0" fontId="44" fillId="0" borderId="1" xfId="0" applyFont="1" applyBorder="1" applyAlignment="1">
      <alignment horizontal="left" vertical="center" wrapText="1"/>
    </xf>
    <xf numFmtId="0" fontId="45" fillId="0" borderId="27" xfId="0" applyFont="1" applyBorder="1" applyAlignment="1">
      <alignment vertical="center" wrapText="1"/>
    </xf>
    <xf numFmtId="0" fontId="44" fillId="0" borderId="1" xfId="0" applyFont="1" applyBorder="1" applyAlignment="1">
      <alignment vertical="center" wrapText="1"/>
    </xf>
    <xf numFmtId="0" fontId="44" fillId="0" borderId="1" xfId="0" applyFont="1" applyBorder="1" applyAlignment="1">
      <alignment horizontal="left" vertical="center"/>
    </xf>
    <xf numFmtId="0" fontId="44" fillId="0" borderId="1" xfId="0" applyFont="1" applyBorder="1" applyAlignment="1">
      <alignment vertical="center"/>
    </xf>
    <xf numFmtId="49" fontId="44" fillId="0" borderId="1" xfId="0" applyNumberFormat="1" applyFont="1" applyBorder="1" applyAlignment="1">
      <alignment vertical="center" wrapText="1"/>
    </xf>
    <xf numFmtId="0" fontId="41" fillId="0" borderId="30" xfId="0" applyFont="1" applyBorder="1" applyAlignment="1">
      <alignment vertical="center" wrapText="1"/>
    </xf>
    <xf numFmtId="0" fontId="46" fillId="0" borderId="29" xfId="0" applyFont="1" applyBorder="1" applyAlignment="1">
      <alignment vertical="center" wrapText="1"/>
    </xf>
    <xf numFmtId="0" fontId="41" fillId="0" borderId="31" xfId="0" applyFont="1" applyBorder="1" applyAlignment="1">
      <alignment vertical="center" wrapText="1"/>
    </xf>
    <xf numFmtId="0" fontId="41" fillId="0" borderId="1" xfId="0" applyFont="1" applyBorder="1" applyAlignment="1">
      <alignment vertical="top"/>
    </xf>
    <xf numFmtId="0" fontId="41" fillId="0" borderId="0" xfId="0" applyFont="1" applyAlignment="1">
      <alignment vertical="top"/>
    </xf>
    <xf numFmtId="0" fontId="41" fillId="0" borderId="24" xfId="0" applyFont="1" applyBorder="1" applyAlignment="1">
      <alignment horizontal="left" vertical="center"/>
    </xf>
    <xf numFmtId="0" fontId="41" fillId="0" borderId="25" xfId="0" applyFont="1" applyBorder="1" applyAlignment="1">
      <alignment horizontal="left" vertical="center"/>
    </xf>
    <xf numFmtId="0" fontId="41" fillId="0" borderId="26" xfId="0" applyFont="1" applyBorder="1" applyAlignment="1">
      <alignment horizontal="left" vertical="center"/>
    </xf>
    <xf numFmtId="0" fontId="41" fillId="0" borderId="27" xfId="0" applyFont="1" applyBorder="1" applyAlignment="1">
      <alignment horizontal="left" vertical="center"/>
    </xf>
    <xf numFmtId="0" fontId="41" fillId="0" borderId="28" xfId="0" applyFont="1" applyBorder="1" applyAlignment="1">
      <alignment horizontal="left" vertical="center"/>
    </xf>
    <xf numFmtId="0" fontId="43" fillId="0" borderId="1" xfId="0" applyFont="1" applyBorder="1" applyAlignment="1">
      <alignment horizontal="left" vertical="center"/>
    </xf>
    <xf numFmtId="0" fontId="47" fillId="0" borderId="0" xfId="0" applyFont="1" applyAlignment="1">
      <alignment horizontal="left" vertical="center"/>
    </xf>
    <xf numFmtId="0" fontId="43" fillId="0" borderId="29" xfId="0" applyFont="1" applyBorder="1" applyAlignment="1">
      <alignment horizontal="left" vertical="center"/>
    </xf>
    <xf numFmtId="0" fontId="43" fillId="0" borderId="29" xfId="0" applyFont="1" applyBorder="1" applyAlignment="1">
      <alignment horizontal="center" vertical="center"/>
    </xf>
    <xf numFmtId="0" fontId="47" fillId="0" borderId="29" xfId="0" applyFont="1" applyBorder="1" applyAlignment="1">
      <alignment horizontal="left" vertical="center"/>
    </xf>
    <xf numFmtId="0" fontId="48" fillId="0" borderId="1" xfId="0" applyFont="1" applyBorder="1" applyAlignment="1">
      <alignment horizontal="left" vertical="center"/>
    </xf>
    <xf numFmtId="0" fontId="45" fillId="0" borderId="0" xfId="0" applyFont="1" applyAlignment="1">
      <alignment horizontal="left" vertical="center"/>
    </xf>
    <xf numFmtId="0" fontId="49" fillId="0" borderId="1" xfId="0" applyFont="1" applyBorder="1" applyAlignment="1">
      <alignment horizontal="left" vertical="center"/>
    </xf>
    <xf numFmtId="0" fontId="44" fillId="0" borderId="1" xfId="0" applyFont="1" applyBorder="1" applyAlignment="1">
      <alignment horizontal="center" vertical="center"/>
    </xf>
    <xf numFmtId="0" fontId="44" fillId="0" borderId="0" xfId="0" applyFont="1" applyAlignment="1">
      <alignment horizontal="left" vertical="center"/>
    </xf>
    <xf numFmtId="0" fontId="45" fillId="0" borderId="27" xfId="0" applyFont="1" applyBorder="1" applyAlignment="1">
      <alignment horizontal="left" vertical="center"/>
    </xf>
    <xf numFmtId="0" fontId="41" fillId="0" borderId="30" xfId="0" applyFont="1" applyBorder="1" applyAlignment="1">
      <alignment horizontal="left" vertical="center"/>
    </xf>
    <xf numFmtId="0" fontId="46" fillId="0" borderId="29" xfId="0" applyFont="1" applyBorder="1" applyAlignment="1">
      <alignment horizontal="left" vertical="center"/>
    </xf>
    <xf numFmtId="0" fontId="41" fillId="0" borderId="31" xfId="0" applyFont="1" applyBorder="1" applyAlignment="1">
      <alignment horizontal="left" vertical="center"/>
    </xf>
    <xf numFmtId="0" fontId="41" fillId="0" borderId="1" xfId="0" applyFont="1" applyBorder="1" applyAlignment="1">
      <alignment horizontal="left" vertical="center"/>
    </xf>
    <xf numFmtId="0" fontId="46" fillId="0" borderId="1" xfId="0" applyFont="1" applyBorder="1" applyAlignment="1">
      <alignment horizontal="left" vertical="center"/>
    </xf>
    <xf numFmtId="0" fontId="47" fillId="0" borderId="1" xfId="0" applyFont="1" applyBorder="1" applyAlignment="1">
      <alignment horizontal="left" vertical="center"/>
    </xf>
    <xf numFmtId="0" fontId="45" fillId="0" borderId="29" xfId="0" applyFont="1" applyBorder="1" applyAlignment="1">
      <alignment horizontal="left" vertical="center"/>
    </xf>
    <xf numFmtId="0" fontId="41" fillId="0" borderId="1" xfId="0" applyFont="1" applyBorder="1" applyAlignment="1">
      <alignment horizontal="left" vertical="center" wrapText="1"/>
    </xf>
    <xf numFmtId="0" fontId="45" fillId="0" borderId="1" xfId="0" applyFont="1" applyBorder="1" applyAlignment="1">
      <alignment horizontal="left" vertical="center" wrapText="1"/>
    </xf>
    <xf numFmtId="0" fontId="45" fillId="0" borderId="1" xfId="0" applyFont="1" applyBorder="1" applyAlignment="1">
      <alignment horizontal="center"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0" borderId="27" xfId="0" applyFont="1" applyBorder="1" applyAlignment="1">
      <alignment horizontal="left" vertical="center" wrapText="1"/>
    </xf>
    <xf numFmtId="0" fontId="41" fillId="0" borderId="28" xfId="0" applyFont="1" applyBorder="1" applyAlignment="1">
      <alignment horizontal="left" vertical="center" wrapText="1"/>
    </xf>
    <xf numFmtId="0" fontId="47" fillId="0" borderId="27" xfId="0" applyFont="1" applyBorder="1" applyAlignment="1">
      <alignment horizontal="left" vertical="center" wrapText="1"/>
    </xf>
    <xf numFmtId="0" fontId="47" fillId="0" borderId="28" xfId="0" applyFont="1" applyBorder="1" applyAlignment="1">
      <alignment horizontal="left" vertical="center" wrapText="1"/>
    </xf>
    <xf numFmtId="0" fontId="45" fillId="0" borderId="27" xfId="0" applyFont="1" applyBorder="1" applyAlignment="1">
      <alignment horizontal="left" vertical="center" wrapText="1"/>
    </xf>
    <xf numFmtId="0" fontId="45" fillId="0" borderId="1" xfId="0" applyFont="1" applyBorder="1" applyAlignment="1">
      <alignment horizontal="left" vertical="center"/>
    </xf>
    <xf numFmtId="0" fontId="45" fillId="0" borderId="28" xfId="0" applyFont="1" applyBorder="1" applyAlignment="1">
      <alignment horizontal="left" vertical="center" wrapText="1"/>
    </xf>
    <xf numFmtId="0" fontId="45" fillId="0" borderId="28" xfId="0" applyFont="1" applyBorder="1" applyAlignment="1">
      <alignment horizontal="left" vertical="center"/>
    </xf>
    <xf numFmtId="0" fontId="45" fillId="0" borderId="30" xfId="0" applyFont="1" applyBorder="1" applyAlignment="1">
      <alignment horizontal="left" vertical="center" wrapText="1"/>
    </xf>
    <xf numFmtId="0" fontId="45" fillId="0" borderId="29" xfId="0" applyFont="1" applyBorder="1" applyAlignment="1">
      <alignment horizontal="left" vertical="center" wrapText="1"/>
    </xf>
    <xf numFmtId="0" fontId="45" fillId="0" borderId="31" xfId="0" applyFont="1" applyBorder="1" applyAlignment="1">
      <alignment horizontal="left" vertical="center" wrapText="1"/>
    </xf>
    <xf numFmtId="0" fontId="44" fillId="0" borderId="1" xfId="0" applyFont="1" applyBorder="1" applyAlignment="1">
      <alignment horizontal="left" vertical="top"/>
    </xf>
    <xf numFmtId="0" fontId="44" fillId="0" borderId="1" xfId="0" applyFont="1" applyBorder="1" applyAlignment="1">
      <alignment horizontal="center" vertical="top"/>
    </xf>
    <xf numFmtId="0" fontId="45" fillId="0" borderId="30" xfId="0" applyFont="1" applyBorder="1" applyAlignment="1">
      <alignment horizontal="left" vertical="center"/>
    </xf>
    <xf numFmtId="0" fontId="45" fillId="0" borderId="31" xfId="0" applyFont="1" applyBorder="1" applyAlignment="1">
      <alignment horizontal="left" vertical="center"/>
    </xf>
    <xf numFmtId="0" fontId="45" fillId="0" borderId="1" xfId="0" applyFont="1" applyBorder="1" applyAlignment="1">
      <alignment horizontal="center" vertical="center"/>
    </xf>
    <xf numFmtId="0" fontId="47" fillId="0" borderId="0" xfId="0" applyFont="1" applyAlignment="1">
      <alignment vertical="center"/>
    </xf>
    <xf numFmtId="0" fontId="43" fillId="0" borderId="1" xfId="0" applyFont="1" applyBorder="1" applyAlignment="1">
      <alignment vertical="center"/>
    </xf>
    <xf numFmtId="0" fontId="47" fillId="0" borderId="29" xfId="0" applyFont="1" applyBorder="1" applyAlignment="1">
      <alignment vertical="center"/>
    </xf>
    <xf numFmtId="0" fontId="43" fillId="0" borderId="29" xfId="0" applyFont="1" applyBorder="1" applyAlignment="1">
      <alignment vertical="center"/>
    </xf>
    <xf numFmtId="0" fontId="44" fillId="0" borderId="1" xfId="0" applyFont="1" applyBorder="1" applyAlignment="1">
      <alignment vertical="top"/>
    </xf>
    <xf numFmtId="49" fontId="44" fillId="0" borderId="1" xfId="0" applyNumberFormat="1" applyFont="1" applyBorder="1" applyAlignment="1">
      <alignment horizontal="left" vertical="center"/>
    </xf>
    <xf numFmtId="0" fontId="50" fillId="0" borderId="27" xfId="0" applyFont="1" applyBorder="1" applyAlignment="1">
      <alignment horizontal="left" vertical="center"/>
    </xf>
    <xf numFmtId="0" fontId="51" fillId="0" borderId="1" xfId="0" applyFont="1" applyBorder="1" applyAlignment="1">
      <alignment vertical="top"/>
    </xf>
    <xf numFmtId="0" fontId="51" fillId="0" borderId="1" xfId="0" applyFont="1" applyBorder="1" applyAlignment="1">
      <alignment horizontal="left" vertical="center"/>
    </xf>
    <xf numFmtId="0" fontId="51" fillId="0" borderId="1" xfId="0" applyFont="1" applyBorder="1" applyAlignment="1">
      <alignment horizontal="center" vertical="center"/>
    </xf>
    <xf numFmtId="49" fontId="51" fillId="0" borderId="1" xfId="0" applyNumberFormat="1" applyFont="1" applyBorder="1" applyAlignment="1">
      <alignment horizontal="left" vertical="center"/>
    </xf>
    <xf numFmtId="0" fontId="50" fillId="0" borderId="28" xfId="0" applyFont="1" applyBorder="1" applyAlignment="1">
      <alignment horizontal="left" vertical="center"/>
    </xf>
    <xf numFmtId="0" fontId="0" fillId="0" borderId="29" xfId="0" applyBorder="1" applyAlignment="1">
      <alignment vertical="top"/>
    </xf>
    <xf numFmtId="0" fontId="43" fillId="0" borderId="29" xfId="0" applyFont="1" applyBorder="1" applyAlignment="1">
      <alignment horizontal="left"/>
    </xf>
    <xf numFmtId="0" fontId="47" fillId="0" borderId="29" xfId="0" applyFont="1" applyBorder="1"/>
    <xf numFmtId="0" fontId="41" fillId="0" borderId="27" xfId="0" applyFont="1" applyBorder="1" applyAlignment="1">
      <alignment vertical="top"/>
    </xf>
    <xf numFmtId="0" fontId="41" fillId="0" borderId="28" xfId="0" applyFont="1" applyBorder="1" applyAlignment="1">
      <alignment vertical="top"/>
    </xf>
    <xf numFmtId="0" fontId="41" fillId="0" borderId="30" xfId="0" applyFont="1" applyBorder="1" applyAlignment="1">
      <alignment vertical="top"/>
    </xf>
    <xf numFmtId="0" fontId="41" fillId="0" borderId="29" xfId="0" applyFont="1" applyBorder="1" applyAlignment="1">
      <alignment vertical="top"/>
    </xf>
    <xf numFmtId="0" fontId="41" fillId="0" borderId="31" xfId="0" applyFont="1" applyBorder="1" applyAlignment="1">
      <alignment vertical="top"/>
    </xf>
    <xf numFmtId="0" fontId="55" fillId="6" borderId="24" xfId="2" applyFont="1" applyFill="1" applyBorder="1"/>
    <xf numFmtId="0" fontId="56" fillId="6" borderId="25" xfId="2" applyFont="1" applyFill="1" applyBorder="1"/>
    <xf numFmtId="0" fontId="1" fillId="6" borderId="25" xfId="2" applyFill="1" applyBorder="1"/>
    <xf numFmtId="0" fontId="1" fillId="6" borderId="26" xfId="2" applyFill="1" applyBorder="1"/>
    <xf numFmtId="0" fontId="54" fillId="0" borderId="1" xfId="3"/>
    <xf numFmtId="0" fontId="56" fillId="0" borderId="27" xfId="2" applyFont="1" applyBorder="1"/>
    <xf numFmtId="0" fontId="56" fillId="0" borderId="1" xfId="2" applyFont="1"/>
    <xf numFmtId="0" fontId="1" fillId="0" borderId="1" xfId="2"/>
    <xf numFmtId="0" fontId="1" fillId="0" borderId="28" xfId="2" applyBorder="1"/>
    <xf numFmtId="0" fontId="57" fillId="0" borderId="27" xfId="2" applyFont="1" applyBorder="1" applyAlignment="1">
      <alignment horizontal="left" vertical="center" wrapText="1"/>
    </xf>
    <xf numFmtId="0" fontId="57" fillId="0" borderId="1" xfId="2" applyFont="1" applyAlignment="1">
      <alignment horizontal="left" vertical="center" wrapText="1"/>
    </xf>
    <xf numFmtId="0" fontId="1" fillId="0" borderId="27" xfId="2" applyBorder="1"/>
    <xf numFmtId="0" fontId="60" fillId="0" borderId="1" xfId="4"/>
    <xf numFmtId="0" fontId="62" fillId="0" borderId="1" xfId="4" applyFont="1" applyAlignment="1">
      <alignment vertical="center" wrapText="1"/>
    </xf>
    <xf numFmtId="0" fontId="62" fillId="0" borderId="1" xfId="4" applyFont="1" applyAlignment="1">
      <alignment vertical="center"/>
    </xf>
    <xf numFmtId="14" fontId="63" fillId="0" borderId="1" xfId="2" applyNumberFormat="1" applyFont="1"/>
    <xf numFmtId="0" fontId="61" fillId="0" borderId="1" xfId="2" applyFont="1" applyAlignment="1">
      <alignment horizontal="center" vertical="top"/>
    </xf>
    <xf numFmtId="0" fontId="62" fillId="0" borderId="1" xfId="4" applyFont="1" applyAlignment="1">
      <alignment horizontal="center" vertical="center" wrapText="1"/>
    </xf>
    <xf numFmtId="14" fontId="1" fillId="0" borderId="1" xfId="2" applyNumberFormat="1" applyAlignment="1">
      <alignment horizontal="center"/>
    </xf>
    <xf numFmtId="0" fontId="57" fillId="0" borderId="27" xfId="2" applyFont="1" applyBorder="1" applyAlignment="1">
      <alignment horizontal="left" vertical="center" wrapText="1"/>
    </xf>
    <xf numFmtId="0" fontId="57" fillId="0" borderId="1" xfId="2" applyFont="1" applyAlignment="1">
      <alignment horizontal="left" vertical="center" wrapText="1"/>
    </xf>
    <xf numFmtId="0" fontId="57" fillId="0" borderId="28" xfId="2" applyFont="1" applyBorder="1" applyAlignment="1">
      <alignment horizontal="left" vertical="center" wrapText="1"/>
    </xf>
    <xf numFmtId="0" fontId="57" fillId="0" borderId="30" xfId="2" applyFont="1" applyBorder="1" applyAlignment="1">
      <alignment horizontal="left" vertical="center" wrapText="1"/>
    </xf>
    <xf numFmtId="0" fontId="57" fillId="0" borderId="29" xfId="2" applyFont="1" applyBorder="1" applyAlignment="1">
      <alignment horizontal="left" vertical="center" wrapText="1"/>
    </xf>
    <xf numFmtId="0" fontId="57" fillId="0" borderId="31" xfId="2" applyFont="1" applyBorder="1" applyAlignment="1">
      <alignment horizontal="left" vertical="center" wrapText="1"/>
    </xf>
    <xf numFmtId="0" fontId="59" fillId="0" borderId="27" xfId="2" applyFont="1" applyBorder="1" applyAlignment="1">
      <alignment horizontal="left" vertical="center" wrapText="1"/>
    </xf>
    <xf numFmtId="0" fontId="59" fillId="0" borderId="1" xfId="2" applyFont="1" applyAlignment="1">
      <alignment horizontal="left" vertical="center" wrapText="1"/>
    </xf>
    <xf numFmtId="0" fontId="59" fillId="0" borderId="28" xfId="2" applyFont="1" applyBorder="1" applyAlignment="1">
      <alignment horizontal="left" vertical="center" wrapText="1"/>
    </xf>
    <xf numFmtId="49" fontId="57" fillId="0" borderId="27" xfId="2" applyNumberFormat="1" applyFont="1" applyBorder="1" applyAlignment="1">
      <alignment horizontal="left" vertical="center" wrapText="1"/>
    </xf>
    <xf numFmtId="49" fontId="57" fillId="0" borderId="1" xfId="2" applyNumberFormat="1" applyFont="1" applyAlignment="1">
      <alignment horizontal="left" vertical="center" wrapText="1"/>
    </xf>
    <xf numFmtId="49" fontId="57" fillId="0" borderId="28" xfId="2" applyNumberFormat="1" applyFont="1" applyBorder="1" applyAlignment="1">
      <alignment horizontal="left" vertical="center" wrapText="1"/>
    </xf>
    <xf numFmtId="4" fontId="29" fillId="0" borderId="0" xfId="0" applyNumberFormat="1" applyFont="1" applyAlignment="1">
      <alignment vertical="center"/>
    </xf>
    <xf numFmtId="0" fontId="29" fillId="0" borderId="0" xfId="0" applyFont="1" applyAlignment="1">
      <alignment vertical="center"/>
    </xf>
    <xf numFmtId="165" fontId="3" fillId="0" borderId="0" xfId="0" applyNumberFormat="1" applyFont="1" applyAlignment="1">
      <alignment horizontal="left" vertical="center"/>
    </xf>
    <xf numFmtId="0" fontId="3" fillId="0" borderId="0" xfId="0" applyFont="1" applyAlignment="1">
      <alignment vertical="center" wrapText="1"/>
    </xf>
    <xf numFmtId="0" fontId="3" fillId="0" borderId="0" xfId="0" applyFont="1" applyAlignment="1">
      <alignment vertical="center"/>
    </xf>
    <xf numFmtId="0" fontId="23" fillId="5" borderId="8" xfId="0" applyFont="1" applyFill="1" applyBorder="1" applyAlignment="1">
      <alignment horizontal="center" vertical="center"/>
    </xf>
    <xf numFmtId="0" fontId="23" fillId="5" borderId="8" xfId="0" applyFont="1" applyFill="1" applyBorder="1" applyAlignment="1">
      <alignment horizontal="left" vertical="center"/>
    </xf>
    <xf numFmtId="0" fontId="15" fillId="2" borderId="0" xfId="0" applyFont="1" applyFill="1" applyAlignment="1">
      <alignment horizontal="center" vertical="center"/>
    </xf>
    <xf numFmtId="0" fontId="0" fillId="0" borderId="0" xfId="0"/>
    <xf numFmtId="0" fontId="23" fillId="5" borderId="8" xfId="0" applyFont="1" applyFill="1" applyBorder="1" applyAlignment="1">
      <alignment horizontal="right" vertical="center"/>
    </xf>
    <xf numFmtId="0" fontId="21" fillId="0" borderId="12" xfId="0" applyFont="1" applyBorder="1" applyAlignment="1">
      <alignment horizontal="center" vertical="center"/>
    </xf>
    <xf numFmtId="0" fontId="21" fillId="0" borderId="13" xfId="0" applyFont="1" applyBorder="1" applyAlignment="1">
      <alignment horizontal="left" vertical="center"/>
    </xf>
    <xf numFmtId="0" fontId="22" fillId="0" borderId="15" xfId="0" applyFont="1" applyBorder="1" applyAlignment="1">
      <alignment horizontal="left" vertical="center"/>
    </xf>
    <xf numFmtId="0" fontId="22" fillId="0" borderId="0" xfId="0" applyFont="1" applyAlignment="1">
      <alignment horizontal="left" vertical="center"/>
    </xf>
    <xf numFmtId="4" fontId="25" fillId="0" borderId="0" xfId="0" applyNumberFormat="1" applyFont="1" applyAlignment="1">
      <alignment vertical="center"/>
    </xf>
    <xf numFmtId="49" fontId="3" fillId="3" borderId="0" xfId="0" applyNumberFormat="1" applyFont="1" applyFill="1" applyAlignment="1" applyProtection="1">
      <alignment horizontal="left" vertical="center"/>
      <protection locked="0"/>
    </xf>
    <xf numFmtId="49" fontId="3" fillId="0" borderId="0" xfId="0" applyNumberFormat="1" applyFont="1" applyAlignment="1">
      <alignment horizontal="left" vertical="center"/>
    </xf>
    <xf numFmtId="4" fontId="20" fillId="0" borderId="0" xfId="0" applyNumberFormat="1" applyFont="1" applyAlignment="1">
      <alignment vertical="center"/>
    </xf>
    <xf numFmtId="0" fontId="2" fillId="0" borderId="0" xfId="0" applyFont="1" applyAlignment="1">
      <alignment vertical="center"/>
    </xf>
    <xf numFmtId="164" fontId="2" fillId="0" borderId="0" xfId="0" applyNumberFormat="1" applyFont="1" applyAlignment="1">
      <alignment horizontal="left" vertical="center"/>
    </xf>
    <xf numFmtId="4" fontId="5" fillId="4" borderId="8" xfId="0" applyNumberFormat="1" applyFont="1" applyFill="1" applyBorder="1" applyAlignment="1">
      <alignment vertical="center"/>
    </xf>
    <xf numFmtId="0" fontId="0" fillId="4" borderId="8" xfId="0" applyFill="1" applyBorder="1" applyAlignment="1">
      <alignment vertical="center"/>
    </xf>
    <xf numFmtId="0" fontId="0" fillId="4" borderId="9" xfId="0" applyFill="1" applyBorder="1" applyAlignment="1">
      <alignment vertical="center"/>
    </xf>
    <xf numFmtId="0" fontId="5" fillId="4" borderId="8" xfId="0" applyFont="1" applyFill="1" applyBorder="1" applyAlignment="1">
      <alignment horizontal="left" vertical="center"/>
    </xf>
    <xf numFmtId="0" fontId="4" fillId="0" borderId="0" xfId="0" applyFont="1" applyAlignment="1">
      <alignment horizontal="left" vertical="center" wrapText="1"/>
    </xf>
    <xf numFmtId="0" fontId="4" fillId="0" borderId="0" xfId="0" applyFont="1" applyAlignment="1">
      <alignment vertical="center"/>
    </xf>
    <xf numFmtId="4" fontId="25" fillId="0" borderId="0" xfId="0" applyNumberFormat="1" applyFont="1" applyAlignment="1">
      <alignment horizontal="right" vertical="center"/>
    </xf>
    <xf numFmtId="0" fontId="18" fillId="0" borderId="0" xfId="0" applyFont="1" applyAlignment="1">
      <alignment horizontal="left" vertical="top" wrapText="1"/>
    </xf>
    <xf numFmtId="0" fontId="18" fillId="0" borderId="0" xfId="0" applyFont="1" applyAlignment="1">
      <alignment horizontal="left" vertical="center"/>
    </xf>
    <xf numFmtId="0" fontId="20"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horizontal="left" vertical="top" wrapText="1"/>
    </xf>
    <xf numFmtId="0" fontId="3" fillId="0" borderId="0" xfId="0" applyFont="1" applyAlignment="1">
      <alignment horizontal="left" vertical="center" wrapText="1"/>
    </xf>
    <xf numFmtId="4" fontId="19" fillId="0" borderId="6" xfId="0" applyNumberFormat="1" applyFont="1" applyBorder="1" applyAlignment="1">
      <alignment vertical="center"/>
    </xf>
    <xf numFmtId="0" fontId="0" fillId="0" borderId="6" xfId="0" applyBorder="1" applyAlignment="1">
      <alignment vertical="center"/>
    </xf>
    <xf numFmtId="0" fontId="2" fillId="0" borderId="0" xfId="0" applyFont="1" applyAlignment="1">
      <alignment horizontal="right" vertical="center"/>
    </xf>
    <xf numFmtId="0" fontId="28" fillId="0" borderId="0" xfId="0" applyFont="1" applyAlignment="1">
      <alignment horizontal="left" vertical="center" wrapText="1"/>
    </xf>
    <xf numFmtId="0" fontId="23" fillId="5" borderId="7" xfId="0" applyFont="1" applyFill="1" applyBorder="1" applyAlignment="1">
      <alignment horizontal="center" vertical="center"/>
    </xf>
    <xf numFmtId="0" fontId="0" fillId="0" borderId="0" xfId="0" applyAlignment="1">
      <alignment vertical="center"/>
    </xf>
    <xf numFmtId="0" fontId="2" fillId="0" borderId="0" xfId="0" applyFont="1" applyAlignment="1">
      <alignment horizontal="left" vertical="center" wrapText="1"/>
    </xf>
    <xf numFmtId="0" fontId="2" fillId="0" borderId="0" xfId="0" applyFont="1" applyAlignment="1">
      <alignment horizontal="left" vertical="center"/>
    </xf>
    <xf numFmtId="0" fontId="3" fillId="3" borderId="0" xfId="0" applyFont="1" applyFill="1" applyAlignment="1" applyProtection="1">
      <alignment horizontal="left" vertical="center"/>
      <protection locked="0"/>
    </xf>
    <xf numFmtId="0" fontId="44" fillId="0" borderId="1" xfId="0" applyFont="1" applyBorder="1" applyAlignment="1">
      <alignment horizontal="left" vertical="top"/>
    </xf>
    <xf numFmtId="0" fontId="44" fillId="0" borderId="1" xfId="0" applyFont="1" applyBorder="1" applyAlignment="1">
      <alignment horizontal="left" vertical="center"/>
    </xf>
    <xf numFmtId="0" fontId="42" fillId="0" borderId="1" xfId="0" applyFont="1" applyBorder="1" applyAlignment="1">
      <alignment horizontal="center" vertical="center" wrapText="1"/>
    </xf>
    <xf numFmtId="0" fontId="43" fillId="0" borderId="29" xfId="0" applyFont="1" applyBorder="1" applyAlignment="1">
      <alignment horizontal="left"/>
    </xf>
    <xf numFmtId="0" fontId="42" fillId="0" borderId="1" xfId="0" applyFont="1" applyBorder="1" applyAlignment="1">
      <alignment horizontal="center" vertical="center"/>
    </xf>
    <xf numFmtId="49" fontId="44" fillId="0" borderId="1" xfId="0" applyNumberFormat="1" applyFont="1" applyBorder="1" applyAlignment="1">
      <alignment horizontal="left" vertical="center" wrapText="1"/>
    </xf>
    <xf numFmtId="0" fontId="44" fillId="0" borderId="1" xfId="0" applyFont="1" applyBorder="1" applyAlignment="1">
      <alignment horizontal="left" vertical="center" wrapText="1"/>
    </xf>
    <xf numFmtId="0" fontId="43" fillId="0" borderId="29" xfId="0" applyFont="1" applyBorder="1" applyAlignment="1">
      <alignment horizontal="left" wrapText="1"/>
    </xf>
    <xf numFmtId="14" fontId="3" fillId="3" borderId="0" xfId="0" applyNumberFormat="1" applyFont="1" applyFill="1" applyAlignment="1" applyProtection="1">
      <alignment horizontal="left" vertical="center"/>
      <protection locked="0"/>
    </xf>
  </cellXfs>
  <cellStyles count="5">
    <cellStyle name="Hypertextový odkaz" xfId="1" builtinId="8"/>
    <cellStyle name="Normální" xfId="0" builtinId="0" customBuiltin="1"/>
    <cellStyle name="Normální 2" xfId="3" xr:uid="{CF473822-4CA7-4968-8008-4BE0B7268520}"/>
    <cellStyle name="Normální 2 2" xfId="2" xr:uid="{787F64D2-109B-4A55-98C4-04B68B85CBD8}"/>
    <cellStyle name="Normální 3" xfId="4" xr:uid="{421173D8-D903-4464-8C24-1E0CAFD40962}"/>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app.urs.cz/products/kros4" TargetMode="External"/></Relationships>
</file>

<file path=xl/drawings/drawing1.xml><?xml version="1.0" encoding="utf-8"?>
<xdr:wsDr xmlns:xdr="http://schemas.openxmlformats.org/drawingml/2006/spreadsheetDrawing" xmlns:a="http://schemas.openxmlformats.org/drawingml/2006/main">
  <xdr:twoCellAnchor editAs="oneCell">
    <xdr:from>
      <xdr:col>3</xdr:col>
      <xdr:colOff>231321</xdr:colOff>
      <xdr:row>23</xdr:row>
      <xdr:rowOff>122463</xdr:rowOff>
    </xdr:from>
    <xdr:to>
      <xdr:col>10</xdr:col>
      <xdr:colOff>79418</xdr:colOff>
      <xdr:row>32</xdr:row>
      <xdr:rowOff>179860</xdr:rowOff>
    </xdr:to>
    <xdr:pic>
      <xdr:nvPicPr>
        <xdr:cNvPr id="2" name="Obrázek 1">
          <a:extLst>
            <a:ext uri="{FF2B5EF4-FFF2-40B4-BE49-F238E27FC236}">
              <a16:creationId xmlns:a16="http://schemas.microsoft.com/office/drawing/2014/main" id="{C0ECE1D9-B7C7-44AC-941F-E8763A9E26FA}"/>
            </a:ext>
          </a:extLst>
        </xdr:cNvPr>
        <xdr:cNvPicPr>
          <a:picLocks noChangeAspect="1"/>
        </xdr:cNvPicPr>
      </xdr:nvPicPr>
      <xdr:blipFill>
        <a:blip xmlns:r="http://schemas.openxmlformats.org/officeDocument/2006/relationships" r:embed="rId1"/>
        <a:stretch>
          <a:fillRect/>
        </a:stretch>
      </xdr:blipFill>
      <xdr:spPr>
        <a:xfrm>
          <a:off x="1831521" y="5218338"/>
          <a:ext cx="3581897" cy="177189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8" Type="http://schemas.openxmlformats.org/officeDocument/2006/relationships/hyperlink" Target="https://podminky.urs.cz/item/CS_URS_2025_01/060001000" TargetMode="External"/><Relationship Id="rId3" Type="http://schemas.openxmlformats.org/officeDocument/2006/relationships/hyperlink" Target="https://podminky.urs.cz/item/CS_URS_2025_01/034103000" TargetMode="External"/><Relationship Id="rId7" Type="http://schemas.openxmlformats.org/officeDocument/2006/relationships/hyperlink" Target="https://podminky.urs.cz/item/CS_URS_2025_01/070001000" TargetMode="External"/><Relationship Id="rId2" Type="http://schemas.openxmlformats.org/officeDocument/2006/relationships/hyperlink" Target="https://podminky.urs.cz/item/CS_URS_2025_01/030001000" TargetMode="External"/><Relationship Id="rId1" Type="http://schemas.openxmlformats.org/officeDocument/2006/relationships/hyperlink" Target="https://podminky.urs.cz/item/CS_URS_2025_01/013254000" TargetMode="External"/><Relationship Id="rId6" Type="http://schemas.openxmlformats.org/officeDocument/2006/relationships/hyperlink" Target="https://podminky.urs.cz/item/CS_URS_2025_01/065002000" TargetMode="External"/><Relationship Id="rId5" Type="http://schemas.openxmlformats.org/officeDocument/2006/relationships/hyperlink" Target="https://podminky.urs.cz/item/CS_URS_2025_01/039103000" TargetMode="External"/><Relationship Id="rId4" Type="http://schemas.openxmlformats.org/officeDocument/2006/relationships/hyperlink" Target="https://podminky.urs.cz/item/CS_URS_2025_01/034303000" TargetMode="External"/><Relationship Id="rId9"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6" Type="http://schemas.openxmlformats.org/officeDocument/2006/relationships/hyperlink" Target="https://podminky.urs.cz/item/CS_URS_2025_01/712363352" TargetMode="External"/><Relationship Id="rId21" Type="http://schemas.openxmlformats.org/officeDocument/2006/relationships/hyperlink" Target="https://podminky.urs.cz/item/CS_URS_2025_01/711132111" TargetMode="External"/><Relationship Id="rId42" Type="http://schemas.openxmlformats.org/officeDocument/2006/relationships/hyperlink" Target="https://podminky.urs.cz/item/CS_URS_2025_01/762332131" TargetMode="External"/><Relationship Id="rId47" Type="http://schemas.openxmlformats.org/officeDocument/2006/relationships/hyperlink" Target="https://podminky.urs.cz/item/CS_URS_2025_01/762342812" TargetMode="External"/><Relationship Id="rId63" Type="http://schemas.openxmlformats.org/officeDocument/2006/relationships/hyperlink" Target="https://podminky.urs.cz/item/CS_URS_2025_01/762083111" TargetMode="External"/><Relationship Id="rId68" Type="http://schemas.openxmlformats.org/officeDocument/2006/relationships/hyperlink" Target="https://podminky.urs.cz/item/CS_URS_2025_01/764002801" TargetMode="External"/><Relationship Id="rId84" Type="http://schemas.openxmlformats.org/officeDocument/2006/relationships/hyperlink" Target="https://podminky.urs.cz/item/CS_URS_2025_01/764321413" TargetMode="External"/><Relationship Id="rId89" Type="http://schemas.openxmlformats.org/officeDocument/2006/relationships/hyperlink" Target="https://podminky.urs.cz/item/CS_URS_2025_01/765131823" TargetMode="External"/><Relationship Id="rId16" Type="http://schemas.openxmlformats.org/officeDocument/2006/relationships/hyperlink" Target="https://podminky.urs.cz/item/CS_URS_2025_01/997013811" TargetMode="External"/><Relationship Id="rId11" Type="http://schemas.openxmlformats.org/officeDocument/2006/relationships/hyperlink" Target="https://podminky.urs.cz/item/CS_URS_2025_01/997013155" TargetMode="External"/><Relationship Id="rId32" Type="http://schemas.openxmlformats.org/officeDocument/2006/relationships/hyperlink" Target="https://podminky.urs.cz/item/CS_URS_2025_01/762331811" TargetMode="External"/><Relationship Id="rId37" Type="http://schemas.openxmlformats.org/officeDocument/2006/relationships/hyperlink" Target="https://podminky.urs.cz/item/CS_URS_2025_01/762331911" TargetMode="External"/><Relationship Id="rId53" Type="http://schemas.openxmlformats.org/officeDocument/2006/relationships/hyperlink" Target="https://podminky.urs.cz/item/CS_URS_2025_01/762522811" TargetMode="External"/><Relationship Id="rId58" Type="http://schemas.openxmlformats.org/officeDocument/2006/relationships/hyperlink" Target="https://podminky.urs.cz/item/CS_URS_2025_01/762431012" TargetMode="External"/><Relationship Id="rId74" Type="http://schemas.openxmlformats.org/officeDocument/2006/relationships/hyperlink" Target="https://podminky.urs.cz/item/CS_URS_2025_01/764141401" TargetMode="External"/><Relationship Id="rId79" Type="http://schemas.openxmlformats.org/officeDocument/2006/relationships/hyperlink" Target="https://podminky.urs.cz/item/CS_URS_2025_01/764223458" TargetMode="External"/><Relationship Id="rId102" Type="http://schemas.openxmlformats.org/officeDocument/2006/relationships/drawing" Target="../drawings/drawing3.xml"/><Relationship Id="rId5" Type="http://schemas.openxmlformats.org/officeDocument/2006/relationships/hyperlink" Target="https://podminky.urs.cz/item/CS_URS_2025_01/973031325" TargetMode="External"/><Relationship Id="rId90" Type="http://schemas.openxmlformats.org/officeDocument/2006/relationships/hyperlink" Target="https://podminky.urs.cz/item/CS_URS_2025_01/765131843" TargetMode="External"/><Relationship Id="rId95" Type="http://schemas.openxmlformats.org/officeDocument/2006/relationships/hyperlink" Target="https://podminky.urs.cz/item/CS_URS_2025_01/765191031" TargetMode="External"/><Relationship Id="rId22" Type="http://schemas.openxmlformats.org/officeDocument/2006/relationships/hyperlink" Target="https://podminky.urs.cz/item/CS_URS_2025_01/998711103" TargetMode="External"/><Relationship Id="rId27" Type="http://schemas.openxmlformats.org/officeDocument/2006/relationships/hyperlink" Target="https://podminky.urs.cz/item/CS_URS_2025_01/998712103" TargetMode="External"/><Relationship Id="rId43" Type="http://schemas.openxmlformats.org/officeDocument/2006/relationships/hyperlink" Target="https://podminky.urs.cz/item/CS_URS_2025_01/762332132" TargetMode="External"/><Relationship Id="rId48" Type="http://schemas.openxmlformats.org/officeDocument/2006/relationships/hyperlink" Target="https://podminky.urs.cz/item/CS_URS_2025_01/762343912" TargetMode="External"/><Relationship Id="rId64" Type="http://schemas.openxmlformats.org/officeDocument/2006/relationships/hyperlink" Target="https://podminky.urs.cz/item/CS_URS_2025_01/762083122" TargetMode="External"/><Relationship Id="rId69" Type="http://schemas.openxmlformats.org/officeDocument/2006/relationships/hyperlink" Target="https://podminky.urs.cz/item/CS_URS_2025_01/764002821" TargetMode="External"/><Relationship Id="rId80" Type="http://schemas.openxmlformats.org/officeDocument/2006/relationships/hyperlink" Target="https://podminky.urs.cz/item/CS_URS_2025_01/764224402" TargetMode="External"/><Relationship Id="rId85" Type="http://schemas.openxmlformats.org/officeDocument/2006/relationships/hyperlink" Target="https://podminky.urs.cz/item/CS_URS_2025_01/764321414" TargetMode="External"/><Relationship Id="rId12" Type="http://schemas.openxmlformats.org/officeDocument/2006/relationships/hyperlink" Target="https://podminky.urs.cz/item/CS_URS_2025_01/997013501" TargetMode="External"/><Relationship Id="rId17" Type="http://schemas.openxmlformats.org/officeDocument/2006/relationships/hyperlink" Target="https://podminky.urs.cz/item/CS_URS_2025_01/997006004" TargetMode="External"/><Relationship Id="rId25" Type="http://schemas.openxmlformats.org/officeDocument/2006/relationships/hyperlink" Target="https://podminky.urs.cz/item/CS_URS_2025_01/712363351" TargetMode="External"/><Relationship Id="rId33" Type="http://schemas.openxmlformats.org/officeDocument/2006/relationships/hyperlink" Target="https://podminky.urs.cz/item/CS_URS_2025_01/762331812" TargetMode="External"/><Relationship Id="rId38" Type="http://schemas.openxmlformats.org/officeDocument/2006/relationships/hyperlink" Target="https://podminky.urs.cz/item/CS_URS_2025_01/762331912" TargetMode="External"/><Relationship Id="rId46" Type="http://schemas.openxmlformats.org/officeDocument/2006/relationships/hyperlink" Target="https://podminky.urs.cz/item/CS_URS_2025_01/762332933" TargetMode="External"/><Relationship Id="rId59" Type="http://schemas.openxmlformats.org/officeDocument/2006/relationships/hyperlink" Target="https://podminky.urs.cz/item/CS_URS_2025_01/762342511" TargetMode="External"/><Relationship Id="rId67" Type="http://schemas.openxmlformats.org/officeDocument/2006/relationships/hyperlink" Target="https://podminky.urs.cz/item/CS_URS_2025_01/764001891" TargetMode="External"/><Relationship Id="rId20" Type="http://schemas.openxmlformats.org/officeDocument/2006/relationships/hyperlink" Target="https://podminky.urs.cz/item/CS_URS_2025_01/711131101" TargetMode="External"/><Relationship Id="rId41" Type="http://schemas.openxmlformats.org/officeDocument/2006/relationships/hyperlink" Target="https://podminky.urs.cz/item/CS_URS_2025_01/762331931" TargetMode="External"/><Relationship Id="rId54" Type="http://schemas.openxmlformats.org/officeDocument/2006/relationships/hyperlink" Target="https://podminky.urs.cz/item/CS_URS_2025_01/762526110" TargetMode="External"/><Relationship Id="rId62" Type="http://schemas.openxmlformats.org/officeDocument/2006/relationships/hyperlink" Target="https://podminky.urs.cz/item/CS_URS_2025_01/762081150" TargetMode="External"/><Relationship Id="rId70" Type="http://schemas.openxmlformats.org/officeDocument/2006/relationships/hyperlink" Target="https://podminky.urs.cz/item/CS_URS_2025_01/764002831" TargetMode="External"/><Relationship Id="rId75" Type="http://schemas.openxmlformats.org/officeDocument/2006/relationships/hyperlink" Target="https://podminky.urs.cz/item/CS_URS_2025_01/764141491" TargetMode="External"/><Relationship Id="rId83" Type="http://schemas.openxmlformats.org/officeDocument/2006/relationships/hyperlink" Target="https://podminky.urs.cz/item/CS_URS_2025_01/764244304" TargetMode="External"/><Relationship Id="rId88" Type="http://schemas.openxmlformats.org/officeDocument/2006/relationships/hyperlink" Target="https://podminky.urs.cz/item/CS_URS_2025_01/765131803" TargetMode="External"/><Relationship Id="rId91" Type="http://schemas.openxmlformats.org/officeDocument/2006/relationships/hyperlink" Target="https://podminky.urs.cz/item/CS_URS_2025_01/765131853" TargetMode="External"/><Relationship Id="rId96" Type="http://schemas.openxmlformats.org/officeDocument/2006/relationships/hyperlink" Target="https://podminky.urs.cz/item/CS_URS_2025_01/998765103" TargetMode="External"/><Relationship Id="rId1" Type="http://schemas.openxmlformats.org/officeDocument/2006/relationships/hyperlink" Target="https://podminky.urs.cz/item/CS_URS_2025_01/311231115" TargetMode="External"/><Relationship Id="rId6" Type="http://schemas.openxmlformats.org/officeDocument/2006/relationships/hyperlink" Target="https://podminky.urs.cz/item/CS_URS_2025_01/417351115" TargetMode="External"/><Relationship Id="rId15" Type="http://schemas.openxmlformats.org/officeDocument/2006/relationships/hyperlink" Target="https://podminky.urs.cz/item/CS_URS_2025_01/997013631" TargetMode="External"/><Relationship Id="rId23" Type="http://schemas.openxmlformats.org/officeDocument/2006/relationships/hyperlink" Target="https://podminky.urs.cz/item/CS_URS_2025_01/712331811" TargetMode="External"/><Relationship Id="rId28" Type="http://schemas.openxmlformats.org/officeDocument/2006/relationships/hyperlink" Target="https://podminky.urs.cz/item/CS_URS_2025_01/713121131" TargetMode="External"/><Relationship Id="rId36" Type="http://schemas.openxmlformats.org/officeDocument/2006/relationships/hyperlink" Target="https://podminky.urs.cz/item/CS_URS_2025_01/413941121" TargetMode="External"/><Relationship Id="rId49" Type="http://schemas.openxmlformats.org/officeDocument/2006/relationships/hyperlink" Target="https://podminky.urs.cz/item/CS_URS_2025_01/762345811" TargetMode="External"/><Relationship Id="rId57" Type="http://schemas.openxmlformats.org/officeDocument/2006/relationships/hyperlink" Target="https://podminky.urs.cz/item/CS_URS_2025_01/762341250" TargetMode="External"/><Relationship Id="rId10" Type="http://schemas.openxmlformats.org/officeDocument/2006/relationships/hyperlink" Target="https://podminky.urs.cz/item/CS_URS_2025_01/997013011" TargetMode="External"/><Relationship Id="rId31" Type="http://schemas.openxmlformats.org/officeDocument/2006/relationships/hyperlink" Target="https://podminky.urs.cz/item/CS_URS_2025_01/998713103" TargetMode="External"/><Relationship Id="rId44" Type="http://schemas.openxmlformats.org/officeDocument/2006/relationships/hyperlink" Target="https://podminky.urs.cz/item/CS_URS_2025_01/762332133" TargetMode="External"/><Relationship Id="rId52" Type="http://schemas.openxmlformats.org/officeDocument/2006/relationships/hyperlink" Target="https://podminky.urs.cz/item/CS_URS_2025_01/762353330" TargetMode="External"/><Relationship Id="rId60" Type="http://schemas.openxmlformats.org/officeDocument/2006/relationships/hyperlink" Target="https://podminky.urs.cz/item/CS_URS_2025_01/762395000" TargetMode="External"/><Relationship Id="rId65" Type="http://schemas.openxmlformats.org/officeDocument/2006/relationships/hyperlink" Target="https://podminky.urs.cz/item/CS_URS_2025_01/762895000" TargetMode="External"/><Relationship Id="rId73" Type="http://schemas.openxmlformats.org/officeDocument/2006/relationships/hyperlink" Target="https://podminky.urs.cz/item/CS_URS_2025_01/764121443" TargetMode="External"/><Relationship Id="rId78" Type="http://schemas.openxmlformats.org/officeDocument/2006/relationships/hyperlink" Target="https://podminky.urs.cz/item/CS_URS_2025_01/764222435" TargetMode="External"/><Relationship Id="rId81" Type="http://schemas.openxmlformats.org/officeDocument/2006/relationships/hyperlink" Target="https://podminky.urs.cz/item/CS_URS_2025_01/764224404" TargetMode="External"/><Relationship Id="rId86" Type="http://schemas.openxmlformats.org/officeDocument/2006/relationships/hyperlink" Target="https://podminky.urs.cz/item/CS_URS_2025_01/764321415" TargetMode="External"/><Relationship Id="rId94" Type="http://schemas.openxmlformats.org/officeDocument/2006/relationships/hyperlink" Target="https://podminky.urs.cz/item/CS_URS_2025_01/765191013" TargetMode="External"/><Relationship Id="rId99" Type="http://schemas.openxmlformats.org/officeDocument/2006/relationships/hyperlink" Target="https://podminky.urs.cz/item/CS_URS_2025_01/998766103" TargetMode="External"/><Relationship Id="rId101" Type="http://schemas.openxmlformats.org/officeDocument/2006/relationships/hyperlink" Target="https://podminky.urs.cz/item/CS_URS_2025_01/783314201" TargetMode="External"/><Relationship Id="rId4" Type="http://schemas.openxmlformats.org/officeDocument/2006/relationships/hyperlink" Target="https://podminky.urs.cz/item/CS_URS_2025_01/417361821" TargetMode="External"/><Relationship Id="rId9" Type="http://schemas.openxmlformats.org/officeDocument/2006/relationships/hyperlink" Target="https://podminky.urs.cz/item/CS_URS_2025_01/622311141" TargetMode="External"/><Relationship Id="rId13" Type="http://schemas.openxmlformats.org/officeDocument/2006/relationships/hyperlink" Target="https://podminky.urs.cz/item/CS_URS_2025_01/997013509" TargetMode="External"/><Relationship Id="rId18" Type="http://schemas.openxmlformats.org/officeDocument/2006/relationships/hyperlink" Target="https://podminky.urs.cz/item/CS_URS_2025_01/997013821" TargetMode="External"/><Relationship Id="rId39" Type="http://schemas.openxmlformats.org/officeDocument/2006/relationships/hyperlink" Target="https://podminky.urs.cz/item/CS_URS_2025_01/762331913" TargetMode="External"/><Relationship Id="rId34" Type="http://schemas.openxmlformats.org/officeDocument/2006/relationships/hyperlink" Target="https://podminky.urs.cz/item/CS_URS_2025_01/762331813" TargetMode="External"/><Relationship Id="rId50" Type="http://schemas.openxmlformats.org/officeDocument/2006/relationships/hyperlink" Target="https://podminky.urs.cz/item/CS_URS_2025_01/762353310" TargetMode="External"/><Relationship Id="rId55" Type="http://schemas.openxmlformats.org/officeDocument/2006/relationships/hyperlink" Target="https://podminky.urs.cz/item/CS_URS_2025_01/762595001" TargetMode="External"/><Relationship Id="rId76" Type="http://schemas.openxmlformats.org/officeDocument/2006/relationships/hyperlink" Target="https://podminky.urs.cz/item/CS_URS_2025_01/764222432" TargetMode="External"/><Relationship Id="rId97" Type="http://schemas.openxmlformats.org/officeDocument/2006/relationships/hyperlink" Target="https://podminky.urs.cz/item/CS_URS_2025_01/766414212" TargetMode="External"/><Relationship Id="rId7" Type="http://schemas.openxmlformats.org/officeDocument/2006/relationships/hyperlink" Target="https://podminky.urs.cz/item/CS_URS_2025_01/417351116" TargetMode="External"/><Relationship Id="rId71" Type="http://schemas.openxmlformats.org/officeDocument/2006/relationships/hyperlink" Target="https://podminky.urs.cz/item/CS_URS_2025_01/764002841" TargetMode="External"/><Relationship Id="rId92" Type="http://schemas.openxmlformats.org/officeDocument/2006/relationships/hyperlink" Target="https://podminky.urs.cz/item/CS_URS_2025_01/765191001" TargetMode="External"/><Relationship Id="rId2" Type="http://schemas.openxmlformats.org/officeDocument/2006/relationships/hyperlink" Target="https://podminky.urs.cz/item/CS_URS_2025_01/311231117" TargetMode="External"/><Relationship Id="rId29" Type="http://schemas.openxmlformats.org/officeDocument/2006/relationships/hyperlink" Target="https://podminky.urs.cz/item/CS_URS_2025_01/713141151" TargetMode="External"/><Relationship Id="rId24" Type="http://schemas.openxmlformats.org/officeDocument/2006/relationships/hyperlink" Target="https://podminky.urs.cz/item/CS_URS_2025_01/712363005" TargetMode="External"/><Relationship Id="rId40" Type="http://schemas.openxmlformats.org/officeDocument/2006/relationships/hyperlink" Target="https://podminky.urs.cz/item/CS_URS_2025_01/762331922" TargetMode="External"/><Relationship Id="rId45" Type="http://schemas.openxmlformats.org/officeDocument/2006/relationships/hyperlink" Target="https://podminky.urs.cz/item/CS_URS_2025_01/762332931" TargetMode="External"/><Relationship Id="rId66" Type="http://schemas.openxmlformats.org/officeDocument/2006/relationships/hyperlink" Target="https://podminky.urs.cz/item/CS_URS_2025_01/998762103" TargetMode="External"/><Relationship Id="rId87" Type="http://schemas.openxmlformats.org/officeDocument/2006/relationships/hyperlink" Target="https://podminky.urs.cz/item/CS_URS_2025_01/998764103" TargetMode="External"/><Relationship Id="rId61" Type="http://schemas.openxmlformats.org/officeDocument/2006/relationships/hyperlink" Target="https://podminky.urs.cz/item/CS_URS_2025_01/762521104" TargetMode="External"/><Relationship Id="rId82" Type="http://schemas.openxmlformats.org/officeDocument/2006/relationships/hyperlink" Target="https://podminky.urs.cz/item/CS_URS_2025_01/764241306" TargetMode="External"/><Relationship Id="rId19" Type="http://schemas.openxmlformats.org/officeDocument/2006/relationships/hyperlink" Target="https://podminky.urs.cz/item/CS_URS_2025_01/998011003" TargetMode="External"/><Relationship Id="rId14" Type="http://schemas.openxmlformats.org/officeDocument/2006/relationships/hyperlink" Target="https://podminky.urs.cz/item/CS_URS_2025_01/997013603" TargetMode="External"/><Relationship Id="rId30" Type="http://schemas.openxmlformats.org/officeDocument/2006/relationships/hyperlink" Target="https://podminky.urs.cz/item/CS_URS_2025_01/713141152" TargetMode="External"/><Relationship Id="rId35" Type="http://schemas.openxmlformats.org/officeDocument/2006/relationships/hyperlink" Target="https://podminky.urs.cz/item/CS_URS_2025_01/762322911" TargetMode="External"/><Relationship Id="rId56" Type="http://schemas.openxmlformats.org/officeDocument/2006/relationships/hyperlink" Target="https://podminky.urs.cz/item/CS_URS_2025_01/762711921" TargetMode="External"/><Relationship Id="rId77" Type="http://schemas.openxmlformats.org/officeDocument/2006/relationships/hyperlink" Target="https://podminky.urs.cz/item/CS_URS_2025_01/764222433" TargetMode="External"/><Relationship Id="rId100" Type="http://schemas.openxmlformats.org/officeDocument/2006/relationships/hyperlink" Target="https://podminky.urs.cz/item/CS_URS_2025_01/998767103" TargetMode="External"/><Relationship Id="rId8" Type="http://schemas.openxmlformats.org/officeDocument/2006/relationships/hyperlink" Target="https://podminky.urs.cz/item/CS_URS_2025_01/612321111" TargetMode="External"/><Relationship Id="rId51" Type="http://schemas.openxmlformats.org/officeDocument/2006/relationships/hyperlink" Target="https://podminky.urs.cz/item/CS_URS_2025_01/762353320" TargetMode="External"/><Relationship Id="rId72" Type="http://schemas.openxmlformats.org/officeDocument/2006/relationships/hyperlink" Target="https://podminky.urs.cz/item/CS_URS_2025_01/764021402" TargetMode="External"/><Relationship Id="rId93" Type="http://schemas.openxmlformats.org/officeDocument/2006/relationships/hyperlink" Target="https://podminky.urs.cz/item/CS_URS_2025_01/765191001" TargetMode="External"/><Relationship Id="rId98" Type="http://schemas.openxmlformats.org/officeDocument/2006/relationships/hyperlink" Target="https://podminky.urs.cz/item/CS_URS_2022_01/766694111" TargetMode="External"/><Relationship Id="rId3" Type="http://schemas.openxmlformats.org/officeDocument/2006/relationships/hyperlink" Target="https://podminky.urs.cz/item/CS_URS_2025_01/417321515"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podminky.urs.cz/item/CS_URS_2025_01/944511111" TargetMode="External"/><Relationship Id="rId21" Type="http://schemas.openxmlformats.org/officeDocument/2006/relationships/hyperlink" Target="https://podminky.urs.cz/item/CS_URS_2025_01/941111231" TargetMode="External"/><Relationship Id="rId42" Type="http://schemas.openxmlformats.org/officeDocument/2006/relationships/hyperlink" Target="https://podminky.urs.cz/item/CS_URS_2025_01/997013603" TargetMode="External"/><Relationship Id="rId47" Type="http://schemas.openxmlformats.org/officeDocument/2006/relationships/hyperlink" Target="https://podminky.urs.cz/item/CS_URS_2025_01/764004801" TargetMode="External"/><Relationship Id="rId63" Type="http://schemas.openxmlformats.org/officeDocument/2006/relationships/hyperlink" Target="https://podminky.urs.cz/item/CS_URS_2025_01/998767103" TargetMode="External"/><Relationship Id="rId68" Type="http://schemas.openxmlformats.org/officeDocument/2006/relationships/hyperlink" Target="https://podminky.urs.cz/item/CS_URS_2025_01/783315101" TargetMode="External"/><Relationship Id="rId16" Type="http://schemas.openxmlformats.org/officeDocument/2006/relationships/hyperlink" Target="https://podminky.urs.cz/item/CS_URS_2025_01/622311141" TargetMode="External"/><Relationship Id="rId11" Type="http://schemas.openxmlformats.org/officeDocument/2006/relationships/hyperlink" Target="https://podminky.urs.cz/item/CS_URS_2025_01/632451024" TargetMode="External"/><Relationship Id="rId24" Type="http://schemas.openxmlformats.org/officeDocument/2006/relationships/hyperlink" Target="https://podminky.urs.cz/item/CS_URS_2025_01/941111232" TargetMode="External"/><Relationship Id="rId32" Type="http://schemas.openxmlformats.org/officeDocument/2006/relationships/hyperlink" Target="https://podminky.urs.cz/item/CS_URS_2025_01/968062456" TargetMode="External"/><Relationship Id="rId37" Type="http://schemas.openxmlformats.org/officeDocument/2006/relationships/hyperlink" Target="https://podminky.urs.cz/item/CS_URS_2025_01/985131111" TargetMode="External"/><Relationship Id="rId40" Type="http://schemas.openxmlformats.org/officeDocument/2006/relationships/hyperlink" Target="https://podminky.urs.cz/item/CS_URS_2025_01/997013501" TargetMode="External"/><Relationship Id="rId45" Type="http://schemas.openxmlformats.org/officeDocument/2006/relationships/hyperlink" Target="https://podminky.urs.cz/item/CS_URS_2025_01/764002851" TargetMode="External"/><Relationship Id="rId53" Type="http://schemas.openxmlformats.org/officeDocument/2006/relationships/hyperlink" Target="https://podminky.urs.cz/item/CS_URS_2025_01/764248311" TargetMode="External"/><Relationship Id="rId58" Type="http://schemas.openxmlformats.org/officeDocument/2006/relationships/hyperlink" Target="https://podminky.urs.cz/item/CS_URS_2025_01/764542328" TargetMode="External"/><Relationship Id="rId66" Type="http://schemas.openxmlformats.org/officeDocument/2006/relationships/hyperlink" Target="https://podminky.urs.cz/item/CS_URS_2025_01/783301303" TargetMode="External"/><Relationship Id="rId74" Type="http://schemas.openxmlformats.org/officeDocument/2006/relationships/hyperlink" Target="https://podminky.urs.cz/item/CS_URS_2025_01/783827127" TargetMode="External"/><Relationship Id="rId5" Type="http://schemas.openxmlformats.org/officeDocument/2006/relationships/hyperlink" Target="https://podminky.urs.cz/item/CS_URS_2025_01/346244381" TargetMode="External"/><Relationship Id="rId61" Type="http://schemas.openxmlformats.org/officeDocument/2006/relationships/hyperlink" Target="https://podminky.urs.cz/item/CS_URS_2025_01/998764103" TargetMode="External"/><Relationship Id="rId19" Type="http://schemas.openxmlformats.org/officeDocument/2006/relationships/hyperlink" Target="https://podminky.urs.cz/item/CS_URS_2025_01/629991011" TargetMode="External"/><Relationship Id="rId14" Type="http://schemas.openxmlformats.org/officeDocument/2006/relationships/hyperlink" Target="https://podminky.urs.cz/item/CS_URS_2025_01/417351116" TargetMode="External"/><Relationship Id="rId22" Type="http://schemas.openxmlformats.org/officeDocument/2006/relationships/hyperlink" Target="https://podminky.urs.cz/item/CS_URS_2025_01/941111831" TargetMode="External"/><Relationship Id="rId27" Type="http://schemas.openxmlformats.org/officeDocument/2006/relationships/hyperlink" Target="https://podminky.urs.cz/item/CS_URS_2025_01/944511211" TargetMode="External"/><Relationship Id="rId30" Type="http://schemas.openxmlformats.org/officeDocument/2006/relationships/hyperlink" Target="https://podminky.urs.cz/item/CS_URS_2025_01/967032974" TargetMode="External"/><Relationship Id="rId35" Type="http://schemas.openxmlformats.org/officeDocument/2006/relationships/hyperlink" Target="https://podminky.urs.cz/item/CS_URS_2025_01/978015351" TargetMode="External"/><Relationship Id="rId43" Type="http://schemas.openxmlformats.org/officeDocument/2006/relationships/hyperlink" Target="https://podminky.urs.cz/item/CS_URS_2025_01/997013631" TargetMode="External"/><Relationship Id="rId48" Type="http://schemas.openxmlformats.org/officeDocument/2006/relationships/hyperlink" Target="https://podminky.urs.cz/item/CS_URS_2025_01/764004861" TargetMode="External"/><Relationship Id="rId56" Type="http://schemas.openxmlformats.org/officeDocument/2006/relationships/hyperlink" Target="https://podminky.urs.cz/item/CS_URS_2025_01/764341313" TargetMode="External"/><Relationship Id="rId64" Type="http://schemas.openxmlformats.org/officeDocument/2006/relationships/hyperlink" Target="https://podminky.urs.cz/item/CS_URS_2025_01/783301313" TargetMode="External"/><Relationship Id="rId69" Type="http://schemas.openxmlformats.org/officeDocument/2006/relationships/hyperlink" Target="https://podminky.urs.cz/item/CS_URS_2025_01/783317101" TargetMode="External"/><Relationship Id="rId77" Type="http://schemas.openxmlformats.org/officeDocument/2006/relationships/hyperlink" Target="https://podminky.urs.cz/item/CS_URS_2025_01/HZS2232" TargetMode="External"/><Relationship Id="rId8" Type="http://schemas.openxmlformats.org/officeDocument/2006/relationships/hyperlink" Target="https://podminky.urs.cz/item/CS_URS_2025_01/349234841" TargetMode="External"/><Relationship Id="rId51" Type="http://schemas.openxmlformats.org/officeDocument/2006/relationships/hyperlink" Target="https://podminky.urs.cz/item/CS_URS_2025_01/764248304" TargetMode="External"/><Relationship Id="rId72" Type="http://schemas.openxmlformats.org/officeDocument/2006/relationships/hyperlink" Target="https://podminky.urs.cz/item/CS_URS_2025_01/783826615" TargetMode="External"/><Relationship Id="rId3" Type="http://schemas.openxmlformats.org/officeDocument/2006/relationships/hyperlink" Target="https://podminky.urs.cz/item/CS_URS_2025_01/317234410" TargetMode="External"/><Relationship Id="rId12" Type="http://schemas.openxmlformats.org/officeDocument/2006/relationships/hyperlink" Target="https://podminky.urs.cz/item/CS_URS_2025_01/632459175" TargetMode="External"/><Relationship Id="rId17" Type="http://schemas.openxmlformats.org/officeDocument/2006/relationships/hyperlink" Target="https://podminky.urs.cz/item/CS_URS_2025_01/622325357" TargetMode="External"/><Relationship Id="rId25" Type="http://schemas.openxmlformats.org/officeDocument/2006/relationships/hyperlink" Target="https://podminky.urs.cz/item/CS_URS_2025_01/941111832" TargetMode="External"/><Relationship Id="rId33" Type="http://schemas.openxmlformats.org/officeDocument/2006/relationships/hyperlink" Target="https://podminky.urs.cz/item/CS_URS_2025_01/968082016" TargetMode="External"/><Relationship Id="rId38" Type="http://schemas.openxmlformats.org/officeDocument/2006/relationships/hyperlink" Target="https://podminky.urs.cz/item/CS_URS_2025_01/985131311" TargetMode="External"/><Relationship Id="rId46" Type="http://schemas.openxmlformats.org/officeDocument/2006/relationships/hyperlink" Target="https://podminky.urs.cz/item/CS_URS_2025_01/764002861" TargetMode="External"/><Relationship Id="rId59" Type="http://schemas.openxmlformats.org/officeDocument/2006/relationships/hyperlink" Target="https://podminky.urs.cz/item/CS_URS_2025_01/764542348" TargetMode="External"/><Relationship Id="rId67" Type="http://schemas.openxmlformats.org/officeDocument/2006/relationships/hyperlink" Target="https://podminky.urs.cz/item/CS_URS_2025_01/783314201" TargetMode="External"/><Relationship Id="rId20" Type="http://schemas.openxmlformats.org/officeDocument/2006/relationships/hyperlink" Target="https://podminky.urs.cz/item/CS_URS_2025_01/941111131" TargetMode="External"/><Relationship Id="rId41" Type="http://schemas.openxmlformats.org/officeDocument/2006/relationships/hyperlink" Target="https://podminky.urs.cz/item/CS_URS_2025_01/997013509" TargetMode="External"/><Relationship Id="rId54" Type="http://schemas.openxmlformats.org/officeDocument/2006/relationships/hyperlink" Target="https://podminky.urs.cz/item/CS_URS_2025_01/764248347" TargetMode="External"/><Relationship Id="rId62" Type="http://schemas.openxmlformats.org/officeDocument/2006/relationships/hyperlink" Target="https://podminky.urs.cz/item/CS_URS_2025_01/767661811" TargetMode="External"/><Relationship Id="rId70" Type="http://schemas.openxmlformats.org/officeDocument/2006/relationships/hyperlink" Target="https://podminky.urs.cz/item/CS_URS_2025_01/783823137" TargetMode="External"/><Relationship Id="rId75" Type="http://schemas.openxmlformats.org/officeDocument/2006/relationships/hyperlink" Target="https://podminky.urs.cz/item/CS_URS_2025_01/783827147" TargetMode="External"/><Relationship Id="rId1" Type="http://schemas.openxmlformats.org/officeDocument/2006/relationships/hyperlink" Target="https://podminky.urs.cz/item/CS_URS_2025_01/310238211" TargetMode="External"/><Relationship Id="rId6" Type="http://schemas.openxmlformats.org/officeDocument/2006/relationships/hyperlink" Target="https://podminky.urs.cz/item/CS_URS_2025_01/346481111" TargetMode="External"/><Relationship Id="rId15" Type="http://schemas.openxmlformats.org/officeDocument/2006/relationships/hyperlink" Target="https://podminky.urs.cz/item/CS_URS_2025_01/417362021" TargetMode="External"/><Relationship Id="rId23" Type="http://schemas.openxmlformats.org/officeDocument/2006/relationships/hyperlink" Target="https://podminky.urs.cz/item/CS_URS_2025_01/941111132" TargetMode="External"/><Relationship Id="rId28" Type="http://schemas.openxmlformats.org/officeDocument/2006/relationships/hyperlink" Target="https://podminky.urs.cz/item/CS_URS_2025_01/944511811" TargetMode="External"/><Relationship Id="rId36" Type="http://schemas.openxmlformats.org/officeDocument/2006/relationships/hyperlink" Target="https://podminky.urs.cz/item/CS_URS_2025_01/978019351" TargetMode="External"/><Relationship Id="rId49" Type="http://schemas.openxmlformats.org/officeDocument/2006/relationships/hyperlink" Target="https://podminky.urs.cz/item/CS_URS_2025_01/764246305" TargetMode="External"/><Relationship Id="rId57" Type="http://schemas.openxmlformats.org/officeDocument/2006/relationships/hyperlink" Target="https://podminky.urs.cz/item/CS_URS_2025_01/764341316" TargetMode="External"/><Relationship Id="rId10" Type="http://schemas.openxmlformats.org/officeDocument/2006/relationships/hyperlink" Target="https://podminky.urs.cz/item/CS_URS_2025_01/349235861" TargetMode="External"/><Relationship Id="rId31" Type="http://schemas.openxmlformats.org/officeDocument/2006/relationships/hyperlink" Target="https://podminky.urs.cz/item/CS_URS_2025_01/967032975" TargetMode="External"/><Relationship Id="rId44" Type="http://schemas.openxmlformats.org/officeDocument/2006/relationships/hyperlink" Target="https://podminky.urs.cz/item/CS_URS_2025_01/998011003" TargetMode="External"/><Relationship Id="rId52" Type="http://schemas.openxmlformats.org/officeDocument/2006/relationships/hyperlink" Target="https://podminky.urs.cz/item/CS_URS_2025_01/764248305" TargetMode="External"/><Relationship Id="rId60" Type="http://schemas.openxmlformats.org/officeDocument/2006/relationships/hyperlink" Target="https://podminky.urs.cz/item/CS_URS_2025_01/764548325" TargetMode="External"/><Relationship Id="rId65" Type="http://schemas.openxmlformats.org/officeDocument/2006/relationships/hyperlink" Target="https://podminky.urs.cz/item/CS_URS_2025_01/783301401" TargetMode="External"/><Relationship Id="rId73" Type="http://schemas.openxmlformats.org/officeDocument/2006/relationships/hyperlink" Target="https://podminky.urs.cz/item/CS_URS_2025_01/783826625" TargetMode="External"/><Relationship Id="rId78" Type="http://schemas.openxmlformats.org/officeDocument/2006/relationships/drawing" Target="../drawings/drawing4.xml"/><Relationship Id="rId4" Type="http://schemas.openxmlformats.org/officeDocument/2006/relationships/hyperlink" Target="https://podminky.urs.cz/item/CS_URS_2025_01/317944321" TargetMode="External"/><Relationship Id="rId9" Type="http://schemas.openxmlformats.org/officeDocument/2006/relationships/hyperlink" Target="https://podminky.urs.cz/item/CS_URS_2025_01/349235851" TargetMode="External"/><Relationship Id="rId13" Type="http://schemas.openxmlformats.org/officeDocument/2006/relationships/hyperlink" Target="https://podminky.urs.cz/item/CS_URS_2025_01/417351115" TargetMode="External"/><Relationship Id="rId18" Type="http://schemas.openxmlformats.org/officeDocument/2006/relationships/hyperlink" Target="https://podminky.urs.cz/item/CS_URS_2025_01/622325457" TargetMode="External"/><Relationship Id="rId39" Type="http://schemas.openxmlformats.org/officeDocument/2006/relationships/hyperlink" Target="https://podminky.urs.cz/item/CS_URS_2025_01/997013155" TargetMode="External"/><Relationship Id="rId34" Type="http://schemas.openxmlformats.org/officeDocument/2006/relationships/hyperlink" Target="https://podminky.urs.cz/item/CS_URS_2025_01/974031664" TargetMode="External"/><Relationship Id="rId50" Type="http://schemas.openxmlformats.org/officeDocument/2006/relationships/hyperlink" Target="https://podminky.urs.cz/item/CS_URS_2025_01/764246365" TargetMode="External"/><Relationship Id="rId55" Type="http://schemas.openxmlformats.org/officeDocument/2006/relationships/hyperlink" Target="https://podminky.urs.cz/item/CS_URS_2025_01/764248354" TargetMode="External"/><Relationship Id="rId76" Type="http://schemas.openxmlformats.org/officeDocument/2006/relationships/hyperlink" Target="https://podminky.urs.cz/item/CS_URS_2025_01/HZS1292" TargetMode="External"/><Relationship Id="rId7" Type="http://schemas.openxmlformats.org/officeDocument/2006/relationships/hyperlink" Target="https://podminky.urs.cz/item/CS_URS_2025_01/349231821" TargetMode="External"/><Relationship Id="rId71" Type="http://schemas.openxmlformats.org/officeDocument/2006/relationships/hyperlink" Target="https://podminky.urs.cz/item/CS_URS_2025_01/783823167" TargetMode="External"/><Relationship Id="rId2" Type="http://schemas.openxmlformats.org/officeDocument/2006/relationships/hyperlink" Target="https://podminky.urs.cz/item/CS_URS_2025_01/310239211" TargetMode="External"/><Relationship Id="rId29" Type="http://schemas.openxmlformats.org/officeDocument/2006/relationships/hyperlink" Target="https://podminky.urs.cz/item/CS_URS_2025_01/966032921"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podminky.urs.cz/item/CS_URS_2025_01/962032231" TargetMode="External"/><Relationship Id="rId21" Type="http://schemas.openxmlformats.org/officeDocument/2006/relationships/hyperlink" Target="https://podminky.urs.cz/item/CS_URS_2025_01/273351122" TargetMode="External"/><Relationship Id="rId63" Type="http://schemas.openxmlformats.org/officeDocument/2006/relationships/hyperlink" Target="https://podminky.urs.cz/item/CS_URS_2025_01/430321414" TargetMode="External"/><Relationship Id="rId159" Type="http://schemas.openxmlformats.org/officeDocument/2006/relationships/hyperlink" Target="https://podminky.urs.cz/item/CS_URS_2025_01/972054491" TargetMode="External"/><Relationship Id="rId170" Type="http://schemas.openxmlformats.org/officeDocument/2006/relationships/hyperlink" Target="https://podminky.urs.cz/item/CS_URS_2025_01/997013501" TargetMode="External"/><Relationship Id="rId226" Type="http://schemas.openxmlformats.org/officeDocument/2006/relationships/hyperlink" Target="https://podminky.urs.cz/item/CS_URS_2025_01/784161001" TargetMode="External"/><Relationship Id="rId268" Type="http://schemas.openxmlformats.org/officeDocument/2006/relationships/hyperlink" Target="https://podminky.urs.cz/item/CS_URS_2025_01/775511411" TargetMode="External"/><Relationship Id="rId32" Type="http://schemas.openxmlformats.org/officeDocument/2006/relationships/hyperlink" Target="https://podminky.urs.cz/item/CS_URS_2025_01/317142442" TargetMode="External"/><Relationship Id="rId74" Type="http://schemas.openxmlformats.org/officeDocument/2006/relationships/hyperlink" Target="https://podminky.urs.cz/item/CS_URS_2025_01/612142001" TargetMode="External"/><Relationship Id="rId128" Type="http://schemas.openxmlformats.org/officeDocument/2006/relationships/hyperlink" Target="https://podminky.urs.cz/item/CS_URS_2025_01/965042141" TargetMode="External"/><Relationship Id="rId5" Type="http://schemas.openxmlformats.org/officeDocument/2006/relationships/hyperlink" Target="https://podminky.urs.cz/item/CS_URS_2025_01/162211319" TargetMode="External"/><Relationship Id="rId181" Type="http://schemas.openxmlformats.org/officeDocument/2006/relationships/hyperlink" Target="https://podminky.urs.cz/item/CS_URS_2025_01/711141559" TargetMode="External"/><Relationship Id="rId237" Type="http://schemas.openxmlformats.org/officeDocument/2006/relationships/hyperlink" Target="https://podminky.urs.cz/item/CS_URS_2025_01/998766203" TargetMode="External"/><Relationship Id="rId279" Type="http://schemas.openxmlformats.org/officeDocument/2006/relationships/hyperlink" Target="https://podminky.urs.cz/item/CS_URS_2025_01/633811111" TargetMode="External"/><Relationship Id="rId43" Type="http://schemas.openxmlformats.org/officeDocument/2006/relationships/hyperlink" Target="https://podminky.urs.cz/item/CS_URS_2025_01/342272245" TargetMode="External"/><Relationship Id="rId139" Type="http://schemas.openxmlformats.org/officeDocument/2006/relationships/hyperlink" Target="https://podminky.urs.cz/item/CS_URS_2025_01/968082017" TargetMode="External"/><Relationship Id="rId290" Type="http://schemas.openxmlformats.org/officeDocument/2006/relationships/hyperlink" Target="https://podminky.urs.cz/item/CS_URS_2025_01/783917161" TargetMode="External"/><Relationship Id="rId85" Type="http://schemas.openxmlformats.org/officeDocument/2006/relationships/hyperlink" Target="https://podminky.urs.cz/item/CS_URS_2025_01/619996117" TargetMode="External"/><Relationship Id="rId150" Type="http://schemas.openxmlformats.org/officeDocument/2006/relationships/hyperlink" Target="https://podminky.urs.cz/item/CS_URS_2025_01/974031664" TargetMode="External"/><Relationship Id="rId192" Type="http://schemas.openxmlformats.org/officeDocument/2006/relationships/hyperlink" Target="https://podminky.urs.cz/item/CS_URS_2025_01/762511166" TargetMode="External"/><Relationship Id="rId206" Type="http://schemas.openxmlformats.org/officeDocument/2006/relationships/hyperlink" Target="https://podminky.urs.cz/item/CS_URS_2025_01/763111717" TargetMode="External"/><Relationship Id="rId248" Type="http://schemas.openxmlformats.org/officeDocument/2006/relationships/hyperlink" Target="https://podminky.urs.cz/item/CS_URS_2025_01/998771103" TargetMode="External"/><Relationship Id="rId12" Type="http://schemas.openxmlformats.org/officeDocument/2006/relationships/hyperlink" Target="https://podminky.urs.cz/item/CS_URS_2025_01/171201221" TargetMode="External"/><Relationship Id="rId33" Type="http://schemas.openxmlformats.org/officeDocument/2006/relationships/hyperlink" Target="https://podminky.urs.cz/item/CS_URS_2025_01/317234410" TargetMode="External"/><Relationship Id="rId108" Type="http://schemas.openxmlformats.org/officeDocument/2006/relationships/hyperlink" Target="https://podminky.urs.cz/item/CS_URS_2025_01/949211111" TargetMode="External"/><Relationship Id="rId129" Type="http://schemas.openxmlformats.org/officeDocument/2006/relationships/hyperlink" Target="https://podminky.urs.cz/item/CS_URS_2025_01/965049111" TargetMode="External"/><Relationship Id="rId280" Type="http://schemas.openxmlformats.org/officeDocument/2006/relationships/hyperlink" Target="https://podminky.urs.cz/item/CS_URS_2025_01/998777103" TargetMode="External"/><Relationship Id="rId54" Type="http://schemas.openxmlformats.org/officeDocument/2006/relationships/hyperlink" Target="https://podminky.urs.cz/item/CS_URS_2025_01/411354312" TargetMode="External"/><Relationship Id="rId75" Type="http://schemas.openxmlformats.org/officeDocument/2006/relationships/hyperlink" Target="https://podminky.urs.cz/item/CS_URS_2025_01/612311131" TargetMode="External"/><Relationship Id="rId96" Type="http://schemas.openxmlformats.org/officeDocument/2006/relationships/hyperlink" Target="https://podminky.urs.cz/item/CS_URS_2025_01/631319171" TargetMode="External"/><Relationship Id="rId140" Type="http://schemas.openxmlformats.org/officeDocument/2006/relationships/hyperlink" Target="https://podminky.urs.cz/item/CS_URS_2025_01/971033621" TargetMode="External"/><Relationship Id="rId161" Type="http://schemas.openxmlformats.org/officeDocument/2006/relationships/hyperlink" Target="https://podminky.urs.cz/item/CS_URS_2025_01/978013111" TargetMode="External"/><Relationship Id="rId182" Type="http://schemas.openxmlformats.org/officeDocument/2006/relationships/hyperlink" Target="https://podminky.urs.cz/item/CS_URS_2025_01/711142559" TargetMode="External"/><Relationship Id="rId217" Type="http://schemas.openxmlformats.org/officeDocument/2006/relationships/hyperlink" Target="https://podminky.urs.cz/item/CS_URS_2025_01/763131752" TargetMode="External"/><Relationship Id="rId6" Type="http://schemas.openxmlformats.org/officeDocument/2006/relationships/hyperlink" Target="https://podminky.urs.cz/item/CS_URS_2025_01/167111101" TargetMode="External"/><Relationship Id="rId238" Type="http://schemas.openxmlformats.org/officeDocument/2006/relationships/hyperlink" Target="https://podminky.urs.cz/item/CS_URS_2025_01/767161811" TargetMode="External"/><Relationship Id="rId259" Type="http://schemas.openxmlformats.org/officeDocument/2006/relationships/hyperlink" Target="https://podminky.urs.cz/item/CS_URS_2025_01/773529090" TargetMode="External"/><Relationship Id="rId23" Type="http://schemas.openxmlformats.org/officeDocument/2006/relationships/hyperlink" Target="https://podminky.urs.cz/item/CS_URS_2025_01/273361821" TargetMode="External"/><Relationship Id="rId119" Type="http://schemas.openxmlformats.org/officeDocument/2006/relationships/hyperlink" Target="https://podminky.urs.cz/item/CS_URS_2025_01/963011510" TargetMode="External"/><Relationship Id="rId270" Type="http://schemas.openxmlformats.org/officeDocument/2006/relationships/hyperlink" Target="https://podminky.urs.cz/item/CS_URS_2025_01/775591411" TargetMode="External"/><Relationship Id="rId291" Type="http://schemas.openxmlformats.org/officeDocument/2006/relationships/hyperlink" Target="https://podminky.urs.cz/item/CS_URS_2025_01/783817101" TargetMode="External"/><Relationship Id="rId44" Type="http://schemas.openxmlformats.org/officeDocument/2006/relationships/hyperlink" Target="https://podminky.urs.cz/item/CS_URS_2025_01/342291121" TargetMode="External"/><Relationship Id="rId65" Type="http://schemas.openxmlformats.org/officeDocument/2006/relationships/hyperlink" Target="https://podminky.urs.cz/item/CS_URS_2025_01/434351142" TargetMode="External"/><Relationship Id="rId86" Type="http://schemas.openxmlformats.org/officeDocument/2006/relationships/hyperlink" Target="https://podminky.urs.cz/item/CS_URS_2025_01/619996127" TargetMode="External"/><Relationship Id="rId130" Type="http://schemas.openxmlformats.org/officeDocument/2006/relationships/hyperlink" Target="https://podminky.urs.cz/item/CS_URS_2025_01/965042231" TargetMode="External"/><Relationship Id="rId151" Type="http://schemas.openxmlformats.org/officeDocument/2006/relationships/hyperlink" Target="https://podminky.urs.cz/item/CS_URS_2025_01/974031666" TargetMode="External"/><Relationship Id="rId172" Type="http://schemas.openxmlformats.org/officeDocument/2006/relationships/hyperlink" Target="https://podminky.urs.cz/item/CS_URS_2025_01/997013601" TargetMode="External"/><Relationship Id="rId193" Type="http://schemas.openxmlformats.org/officeDocument/2006/relationships/hyperlink" Target="https://podminky.urs.cz/item/CS_URS_2025_01/762512261" TargetMode="External"/><Relationship Id="rId207" Type="http://schemas.openxmlformats.org/officeDocument/2006/relationships/hyperlink" Target="https://podminky.urs.cz/item/CS_URS_2025_01/763111711" TargetMode="External"/><Relationship Id="rId228" Type="http://schemas.openxmlformats.org/officeDocument/2006/relationships/hyperlink" Target="https://podminky.urs.cz/item/CS_URS_2025_01/764002851" TargetMode="External"/><Relationship Id="rId249" Type="http://schemas.openxmlformats.org/officeDocument/2006/relationships/hyperlink" Target="https://podminky.urs.cz/item/CS_URS_2025_01/772521811" TargetMode="External"/><Relationship Id="rId13" Type="http://schemas.openxmlformats.org/officeDocument/2006/relationships/hyperlink" Target="https://podminky.urs.cz/item/CS_URS_2025_01/213311131" TargetMode="External"/><Relationship Id="rId109" Type="http://schemas.openxmlformats.org/officeDocument/2006/relationships/hyperlink" Target="https://podminky.urs.cz/item/CS_URS_2025_01/949211211" TargetMode="External"/><Relationship Id="rId260" Type="http://schemas.openxmlformats.org/officeDocument/2006/relationships/hyperlink" Target="https://podminky.urs.cz/item/CS_URS_2025_01/773529190" TargetMode="External"/><Relationship Id="rId281" Type="http://schemas.openxmlformats.org/officeDocument/2006/relationships/hyperlink" Target="https://podminky.urs.cz/item/CS_URS_2025_01/781473810" TargetMode="External"/><Relationship Id="rId34" Type="http://schemas.openxmlformats.org/officeDocument/2006/relationships/hyperlink" Target="https://podminky.urs.cz/item/CS_URS_2025_01/317321411" TargetMode="External"/><Relationship Id="rId55" Type="http://schemas.openxmlformats.org/officeDocument/2006/relationships/hyperlink" Target="https://podminky.urs.cz/item/CS_URS_2025_01/411361821" TargetMode="External"/><Relationship Id="rId76" Type="http://schemas.openxmlformats.org/officeDocument/2006/relationships/hyperlink" Target="https://podminky.urs.cz/item/CS_URS_2025_01/612321121" TargetMode="External"/><Relationship Id="rId97" Type="http://schemas.openxmlformats.org/officeDocument/2006/relationships/hyperlink" Target="https://podminky.urs.cz/item/CS_URS_2025_01/631311126" TargetMode="External"/><Relationship Id="rId120" Type="http://schemas.openxmlformats.org/officeDocument/2006/relationships/hyperlink" Target="https://podminky.urs.cz/item/CS_URS_2025_01/963042819" TargetMode="External"/><Relationship Id="rId141" Type="http://schemas.openxmlformats.org/officeDocument/2006/relationships/hyperlink" Target="https://podminky.urs.cz/item/CS_URS_2025_01/971033631" TargetMode="External"/><Relationship Id="rId7" Type="http://schemas.openxmlformats.org/officeDocument/2006/relationships/hyperlink" Target="https://podminky.urs.cz/item/CS_URS_2025_01/174111102" TargetMode="External"/><Relationship Id="rId162" Type="http://schemas.openxmlformats.org/officeDocument/2006/relationships/hyperlink" Target="https://podminky.urs.cz/item/CS_URS_2025_01/978013191" TargetMode="External"/><Relationship Id="rId183" Type="http://schemas.openxmlformats.org/officeDocument/2006/relationships/hyperlink" Target="https://podminky.urs.cz/item/CS_URS_2025_01/998711103" TargetMode="External"/><Relationship Id="rId218" Type="http://schemas.openxmlformats.org/officeDocument/2006/relationships/hyperlink" Target="https://podminky.urs.cz/item/CS_URS_2025_01/763131751" TargetMode="External"/><Relationship Id="rId239" Type="http://schemas.openxmlformats.org/officeDocument/2006/relationships/hyperlink" Target="https://podminky.urs.cz/item/CS_URS_2025_01/767996701" TargetMode="External"/><Relationship Id="rId250" Type="http://schemas.openxmlformats.org/officeDocument/2006/relationships/hyperlink" Target="https://podminky.urs.cz/item/CS_URS_2025_01/952902141" TargetMode="External"/><Relationship Id="rId271" Type="http://schemas.openxmlformats.org/officeDocument/2006/relationships/hyperlink" Target="https://podminky.urs.cz/item/CS_URS_2025_01/998775103" TargetMode="External"/><Relationship Id="rId292" Type="http://schemas.openxmlformats.org/officeDocument/2006/relationships/hyperlink" Target="https://podminky.urs.cz/item/CS_URS_2025_01/784121001" TargetMode="External"/><Relationship Id="rId24" Type="http://schemas.openxmlformats.org/officeDocument/2006/relationships/hyperlink" Target="https://podminky.urs.cz/item/CS_URS_2025_01/279321347" TargetMode="External"/><Relationship Id="rId45" Type="http://schemas.openxmlformats.org/officeDocument/2006/relationships/hyperlink" Target="https://podminky.urs.cz/item/CS_URS_2025_01/346244381" TargetMode="External"/><Relationship Id="rId66" Type="http://schemas.openxmlformats.org/officeDocument/2006/relationships/hyperlink" Target="https://podminky.urs.cz/item/CS_URS_2025_01/430361821" TargetMode="External"/><Relationship Id="rId87" Type="http://schemas.openxmlformats.org/officeDocument/2006/relationships/hyperlink" Target="https://podminky.urs.cz/item/CS_URS_2025_01/622143003" TargetMode="External"/><Relationship Id="rId110" Type="http://schemas.openxmlformats.org/officeDocument/2006/relationships/hyperlink" Target="https://podminky.urs.cz/item/CS_URS_2025_01/949211811" TargetMode="External"/><Relationship Id="rId131" Type="http://schemas.openxmlformats.org/officeDocument/2006/relationships/hyperlink" Target="https://podminky.urs.cz/item/CS_URS_2025_01/965042241" TargetMode="External"/><Relationship Id="rId152" Type="http://schemas.openxmlformats.org/officeDocument/2006/relationships/hyperlink" Target="https://podminky.urs.cz/item/CS_URS_2025_01/977312112" TargetMode="External"/><Relationship Id="rId173" Type="http://schemas.openxmlformats.org/officeDocument/2006/relationships/hyperlink" Target="https://podminky.urs.cz/item/CS_URS_2025_01/997013602" TargetMode="External"/><Relationship Id="rId194" Type="http://schemas.openxmlformats.org/officeDocument/2006/relationships/hyperlink" Target="https://podminky.urs.cz/item/CS_URS_2025_01/762823220" TargetMode="External"/><Relationship Id="rId208" Type="http://schemas.openxmlformats.org/officeDocument/2006/relationships/hyperlink" Target="https://podminky.urs.cz/item/CS_URS_2025_01/763111719" TargetMode="External"/><Relationship Id="rId229" Type="http://schemas.openxmlformats.org/officeDocument/2006/relationships/hyperlink" Target="https://podminky.urs.cz/item/CS_URS_2025_01/764004801" TargetMode="External"/><Relationship Id="rId240" Type="http://schemas.openxmlformats.org/officeDocument/2006/relationships/hyperlink" Target="https://podminky.urs.cz/item/CS_URS_2025_01/767996702" TargetMode="External"/><Relationship Id="rId261" Type="http://schemas.openxmlformats.org/officeDocument/2006/relationships/hyperlink" Target="https://podminky.urs.cz/item/CS_URS_2025_01/634911113" TargetMode="External"/><Relationship Id="rId14" Type="http://schemas.openxmlformats.org/officeDocument/2006/relationships/hyperlink" Target="https://podminky.urs.cz/item/CS_URS_2025_01/278381126" TargetMode="External"/><Relationship Id="rId35" Type="http://schemas.openxmlformats.org/officeDocument/2006/relationships/hyperlink" Target="https://podminky.urs.cz/item/CS_URS_2025_01/317351107" TargetMode="External"/><Relationship Id="rId56" Type="http://schemas.openxmlformats.org/officeDocument/2006/relationships/hyperlink" Target="https://podminky.urs.cz/item/CS_URS_2025_01/413941123" TargetMode="External"/><Relationship Id="rId77" Type="http://schemas.openxmlformats.org/officeDocument/2006/relationships/hyperlink" Target="https://podminky.urs.cz/item/CS_URS_2025_01/612321131" TargetMode="External"/><Relationship Id="rId100" Type="http://schemas.openxmlformats.org/officeDocument/2006/relationships/hyperlink" Target="https://podminky.urs.cz/item/CS_URS_2025_01/631319175" TargetMode="External"/><Relationship Id="rId282" Type="http://schemas.openxmlformats.org/officeDocument/2006/relationships/hyperlink" Target="https://podminky.urs.cz/item/CS_URS_2025_01/781121011" TargetMode="External"/><Relationship Id="rId8" Type="http://schemas.openxmlformats.org/officeDocument/2006/relationships/hyperlink" Target="https://podminky.urs.cz/item/CS_URS_2025_01/181912112" TargetMode="External"/><Relationship Id="rId98" Type="http://schemas.openxmlformats.org/officeDocument/2006/relationships/hyperlink" Target="https://podminky.urs.cz/item/CS_URS_2025_01/631319173" TargetMode="External"/><Relationship Id="rId121" Type="http://schemas.openxmlformats.org/officeDocument/2006/relationships/hyperlink" Target="https://podminky.urs.cz/item/CS_URS_2025_01/963051110" TargetMode="External"/><Relationship Id="rId142" Type="http://schemas.openxmlformats.org/officeDocument/2006/relationships/hyperlink" Target="https://podminky.urs.cz/item/CS_URS_2025_01/971033681" TargetMode="External"/><Relationship Id="rId163" Type="http://schemas.openxmlformats.org/officeDocument/2006/relationships/hyperlink" Target="https://podminky.urs.cz/item/CS_URS_2025_01/978015391" TargetMode="External"/><Relationship Id="rId184" Type="http://schemas.openxmlformats.org/officeDocument/2006/relationships/hyperlink" Target="https://podminky.urs.cz/item/CS_URS_2025_01/713120821" TargetMode="External"/><Relationship Id="rId219" Type="http://schemas.openxmlformats.org/officeDocument/2006/relationships/hyperlink" Target="https://podminky.urs.cz/item/CS_URS_2025_01/763131451" TargetMode="External"/><Relationship Id="rId230" Type="http://schemas.openxmlformats.org/officeDocument/2006/relationships/hyperlink" Target="https://podminky.urs.cz/item/CS_URS_2025_01/764004861" TargetMode="External"/><Relationship Id="rId251" Type="http://schemas.openxmlformats.org/officeDocument/2006/relationships/hyperlink" Target="https://podminky.urs.cz/item/CS_URS_2025_01/952902241" TargetMode="External"/><Relationship Id="rId25" Type="http://schemas.openxmlformats.org/officeDocument/2006/relationships/hyperlink" Target="https://podminky.urs.cz/item/CS_URS_2025_01/279351311" TargetMode="External"/><Relationship Id="rId46" Type="http://schemas.openxmlformats.org/officeDocument/2006/relationships/hyperlink" Target="https://podminky.urs.cz/item/CS_URS_2025_01/346272216" TargetMode="External"/><Relationship Id="rId67" Type="http://schemas.openxmlformats.org/officeDocument/2006/relationships/hyperlink" Target="https://podminky.urs.cz/item/CS_URS_2025_01/611142001" TargetMode="External"/><Relationship Id="rId272" Type="http://schemas.openxmlformats.org/officeDocument/2006/relationships/hyperlink" Target="https://podminky.urs.cz/item/CS_URS_2025_01/776201812" TargetMode="External"/><Relationship Id="rId293" Type="http://schemas.openxmlformats.org/officeDocument/2006/relationships/hyperlink" Target="https://podminky.urs.cz/item/CS_URS_2025_01/784181121" TargetMode="External"/><Relationship Id="rId88" Type="http://schemas.openxmlformats.org/officeDocument/2006/relationships/hyperlink" Target="https://podminky.urs.cz/item/CS_URS_2025_01/635111141" TargetMode="External"/><Relationship Id="rId111" Type="http://schemas.openxmlformats.org/officeDocument/2006/relationships/hyperlink" Target="https://podminky.urs.cz/item/CS_URS_2025_01/946112114" TargetMode="External"/><Relationship Id="rId132" Type="http://schemas.openxmlformats.org/officeDocument/2006/relationships/hyperlink" Target="https://podminky.urs.cz/item/CS_URS_2025_01/965049112" TargetMode="External"/><Relationship Id="rId153" Type="http://schemas.openxmlformats.org/officeDocument/2006/relationships/hyperlink" Target="https://podminky.urs.cz/item/CS_URS_2025_01/977312114" TargetMode="External"/><Relationship Id="rId174" Type="http://schemas.openxmlformats.org/officeDocument/2006/relationships/hyperlink" Target="https://podminky.urs.cz/item/CS_URS_2025_01/997013603" TargetMode="External"/><Relationship Id="rId195" Type="http://schemas.openxmlformats.org/officeDocument/2006/relationships/hyperlink" Target="https://podminky.urs.cz/item/CS_URS_2025_01/762823210" TargetMode="External"/><Relationship Id="rId209" Type="http://schemas.openxmlformats.org/officeDocument/2006/relationships/hyperlink" Target="https://podminky.urs.cz/item/CS_URS_2025_01/763122411" TargetMode="External"/><Relationship Id="rId220" Type="http://schemas.openxmlformats.org/officeDocument/2006/relationships/hyperlink" Target="https://podminky.urs.cz/item/CS_URS_2025_01/763131441" TargetMode="External"/><Relationship Id="rId241" Type="http://schemas.openxmlformats.org/officeDocument/2006/relationships/hyperlink" Target="https://podminky.urs.cz/item/CS_URS_2022_01/767590120" TargetMode="External"/><Relationship Id="rId15" Type="http://schemas.openxmlformats.org/officeDocument/2006/relationships/hyperlink" Target="https://podminky.urs.cz/item/CS_URS_2025_01/275361821" TargetMode="External"/><Relationship Id="rId36" Type="http://schemas.openxmlformats.org/officeDocument/2006/relationships/hyperlink" Target="https://podminky.urs.cz/item/CS_URS_2025_01/317351108" TargetMode="External"/><Relationship Id="rId57" Type="http://schemas.openxmlformats.org/officeDocument/2006/relationships/hyperlink" Target="https://podminky.urs.cz/item/CS_URS_2025_01/973031325" TargetMode="External"/><Relationship Id="rId262" Type="http://schemas.openxmlformats.org/officeDocument/2006/relationships/hyperlink" Target="https://podminky.urs.cz/item/CS_URS_2025_01/773992011" TargetMode="External"/><Relationship Id="rId283" Type="http://schemas.openxmlformats.org/officeDocument/2006/relationships/hyperlink" Target="https://podminky.urs.cz/item/CS_URS_2022_01/781484116" TargetMode="External"/><Relationship Id="rId78" Type="http://schemas.openxmlformats.org/officeDocument/2006/relationships/hyperlink" Target="https://podminky.urs.cz/item/CS_URS_2025_01/612321141" TargetMode="External"/><Relationship Id="rId99" Type="http://schemas.openxmlformats.org/officeDocument/2006/relationships/hyperlink" Target="https://podminky.urs.cz/item/CS_URS_2025_01/631311136" TargetMode="External"/><Relationship Id="rId101" Type="http://schemas.openxmlformats.org/officeDocument/2006/relationships/hyperlink" Target="https://podminky.urs.cz/item/CS_URS_2025_01/631362021" TargetMode="External"/><Relationship Id="rId122" Type="http://schemas.openxmlformats.org/officeDocument/2006/relationships/hyperlink" Target="https://podminky.urs.cz/item/CS_URS_2025_01/963051113" TargetMode="External"/><Relationship Id="rId143" Type="http://schemas.openxmlformats.org/officeDocument/2006/relationships/hyperlink" Target="https://podminky.urs.cz/item/CS_URS_2025_01/971035641" TargetMode="External"/><Relationship Id="rId164" Type="http://schemas.openxmlformats.org/officeDocument/2006/relationships/hyperlink" Target="https://podminky.urs.cz/item/CS_URS_2025_01/985131311" TargetMode="External"/><Relationship Id="rId185" Type="http://schemas.openxmlformats.org/officeDocument/2006/relationships/hyperlink" Target="https://podminky.urs.cz/item/CS_URS_2025_01/713121111" TargetMode="External"/><Relationship Id="rId9" Type="http://schemas.openxmlformats.org/officeDocument/2006/relationships/hyperlink" Target="https://podminky.urs.cz/item/CS_URS_2025_01/162751117" TargetMode="External"/><Relationship Id="rId210" Type="http://schemas.openxmlformats.org/officeDocument/2006/relationships/hyperlink" Target="https://podminky.urs.cz/item/CS_URS_2025_01/763121716" TargetMode="External"/><Relationship Id="rId26" Type="http://schemas.openxmlformats.org/officeDocument/2006/relationships/hyperlink" Target="https://podminky.urs.cz/item/CS_URS_2025_01/279351312" TargetMode="External"/><Relationship Id="rId231" Type="http://schemas.openxmlformats.org/officeDocument/2006/relationships/hyperlink" Target="https://podminky.urs.cz/item/CS_URS_2025_01/764548302" TargetMode="External"/><Relationship Id="rId252" Type="http://schemas.openxmlformats.org/officeDocument/2006/relationships/hyperlink" Target="https://podminky.urs.cz/item/CS_URS_2025_01/772991431" TargetMode="External"/><Relationship Id="rId273" Type="http://schemas.openxmlformats.org/officeDocument/2006/relationships/hyperlink" Target="https://podminky.urs.cz/item/CS_URS_2025_01/776301812" TargetMode="External"/><Relationship Id="rId294" Type="http://schemas.openxmlformats.org/officeDocument/2006/relationships/hyperlink" Target="https://podminky.urs.cz/item/CS_URS_2025_01/784221055" TargetMode="External"/><Relationship Id="rId47" Type="http://schemas.openxmlformats.org/officeDocument/2006/relationships/hyperlink" Target="https://podminky.urs.cz/item/CS_URS_2025_01/346272236" TargetMode="External"/><Relationship Id="rId68" Type="http://schemas.openxmlformats.org/officeDocument/2006/relationships/hyperlink" Target="https://podminky.urs.cz/item/CS_URS_2025_01/611311131" TargetMode="External"/><Relationship Id="rId89" Type="http://schemas.openxmlformats.org/officeDocument/2006/relationships/hyperlink" Target="https://podminky.urs.cz/item/CS_URS_2025_01/632481213" TargetMode="External"/><Relationship Id="rId112" Type="http://schemas.openxmlformats.org/officeDocument/2006/relationships/hyperlink" Target="https://podminky.urs.cz/item/CS_URS_2025_01/946111214" TargetMode="External"/><Relationship Id="rId133" Type="http://schemas.openxmlformats.org/officeDocument/2006/relationships/hyperlink" Target="https://podminky.urs.cz/item/CS_URS_2025_01/965045113" TargetMode="External"/><Relationship Id="rId154" Type="http://schemas.openxmlformats.org/officeDocument/2006/relationships/hyperlink" Target="https://podminky.urs.cz/item/CS_URS_2025_01/971024561" TargetMode="External"/><Relationship Id="rId175" Type="http://schemas.openxmlformats.org/officeDocument/2006/relationships/hyperlink" Target="https://podminky.urs.cz/item/CS_URS_2025_01/997013631" TargetMode="External"/><Relationship Id="rId196" Type="http://schemas.openxmlformats.org/officeDocument/2006/relationships/hyperlink" Target="https://podminky.urs.cz/item/CS_URS_2025_01/762521104" TargetMode="External"/><Relationship Id="rId200" Type="http://schemas.openxmlformats.org/officeDocument/2006/relationships/hyperlink" Target="https://podminky.urs.cz/item/CS_URS_2025_01/762895000" TargetMode="External"/><Relationship Id="rId16" Type="http://schemas.openxmlformats.org/officeDocument/2006/relationships/hyperlink" Target="https://podminky.urs.cz/item/CS_URS_2025_01/279234311" TargetMode="External"/><Relationship Id="rId221" Type="http://schemas.openxmlformats.org/officeDocument/2006/relationships/hyperlink" Target="https://podminky.urs.cz/item/CS_URS_2025_01/763131731" TargetMode="External"/><Relationship Id="rId242" Type="http://schemas.openxmlformats.org/officeDocument/2006/relationships/hyperlink" Target="https://podminky.urs.cz/item/CS_URS_2025_01/767590192" TargetMode="External"/><Relationship Id="rId263" Type="http://schemas.openxmlformats.org/officeDocument/2006/relationships/hyperlink" Target="https://podminky.urs.cz/item/CS_URS_2025_01/775429124" TargetMode="External"/><Relationship Id="rId284" Type="http://schemas.openxmlformats.org/officeDocument/2006/relationships/hyperlink" Target="https://podminky.urs.cz/item/CS_URS_2025_01/781489191" TargetMode="External"/><Relationship Id="rId37" Type="http://schemas.openxmlformats.org/officeDocument/2006/relationships/hyperlink" Target="https://podminky.urs.cz/item/CS_URS_2025_01/317361821" TargetMode="External"/><Relationship Id="rId58" Type="http://schemas.openxmlformats.org/officeDocument/2006/relationships/hyperlink" Target="https://podminky.urs.cz/item/CS_URS_2025_01/632451024" TargetMode="External"/><Relationship Id="rId79" Type="http://schemas.openxmlformats.org/officeDocument/2006/relationships/hyperlink" Target="https://podminky.urs.cz/item/CS_URS_2025_01/612325131" TargetMode="External"/><Relationship Id="rId102" Type="http://schemas.openxmlformats.org/officeDocument/2006/relationships/hyperlink" Target="https://podminky.urs.cz/item/CS_URS_2025_01/941211112" TargetMode="External"/><Relationship Id="rId123" Type="http://schemas.openxmlformats.org/officeDocument/2006/relationships/hyperlink" Target="https://podminky.urs.cz/item/CS_URS_2025_01/963053935" TargetMode="External"/><Relationship Id="rId144" Type="http://schemas.openxmlformats.org/officeDocument/2006/relationships/hyperlink" Target="https://podminky.urs.cz/item/CS_URS_2025_01/971035661" TargetMode="External"/><Relationship Id="rId90" Type="http://schemas.openxmlformats.org/officeDocument/2006/relationships/hyperlink" Target="https://podminky.urs.cz/item/CS_URS_2025_01/634111115" TargetMode="External"/><Relationship Id="rId165" Type="http://schemas.openxmlformats.org/officeDocument/2006/relationships/hyperlink" Target="https://podminky.urs.cz/item/CS_URS_2025_01/985139111" TargetMode="External"/><Relationship Id="rId186" Type="http://schemas.openxmlformats.org/officeDocument/2006/relationships/hyperlink" Target="https://podminky.urs.cz/item/CS_URS_2025_01/713121112" TargetMode="External"/><Relationship Id="rId211" Type="http://schemas.openxmlformats.org/officeDocument/2006/relationships/hyperlink" Target="https://podminky.urs.cz/item/CS_URS_2025_01/763121751" TargetMode="External"/><Relationship Id="rId232" Type="http://schemas.openxmlformats.org/officeDocument/2006/relationships/hyperlink" Target="https://podminky.urs.cz/item/CS_URS_2025_01/998764103" TargetMode="External"/><Relationship Id="rId253" Type="http://schemas.openxmlformats.org/officeDocument/2006/relationships/hyperlink" Target="https://podminky.urs.cz/item/CS_URS_2025_01/772521140" TargetMode="External"/><Relationship Id="rId274" Type="http://schemas.openxmlformats.org/officeDocument/2006/relationships/hyperlink" Target="https://podminky.urs.cz/item/CS_URS_2025_01/776211111" TargetMode="External"/><Relationship Id="rId295" Type="http://schemas.openxmlformats.org/officeDocument/2006/relationships/hyperlink" Target="https://podminky.urs.cz/item/CS_URS_2025_01/784221101" TargetMode="External"/><Relationship Id="rId27" Type="http://schemas.openxmlformats.org/officeDocument/2006/relationships/hyperlink" Target="https://podminky.urs.cz/item/CS_URS_2025_01/279361821" TargetMode="External"/><Relationship Id="rId48" Type="http://schemas.openxmlformats.org/officeDocument/2006/relationships/hyperlink" Target="https://podminky.urs.cz/item/CS_URS_2025_01/346272256" TargetMode="External"/><Relationship Id="rId69" Type="http://schemas.openxmlformats.org/officeDocument/2006/relationships/hyperlink" Target="https://podminky.urs.cz/item/CS_URS_2025_01/611311121" TargetMode="External"/><Relationship Id="rId113" Type="http://schemas.openxmlformats.org/officeDocument/2006/relationships/hyperlink" Target="https://podminky.urs.cz/item/CS_URS_2025_01/946112814" TargetMode="External"/><Relationship Id="rId134" Type="http://schemas.openxmlformats.org/officeDocument/2006/relationships/hyperlink" Target="https://podminky.urs.cz/item/CS_URS_2025_01/965082941" TargetMode="External"/><Relationship Id="rId80" Type="http://schemas.openxmlformats.org/officeDocument/2006/relationships/hyperlink" Target="https://podminky.urs.cz/item/CS_URS_2025_01/612328131" TargetMode="External"/><Relationship Id="rId155" Type="http://schemas.openxmlformats.org/officeDocument/2006/relationships/hyperlink" Target="https://podminky.urs.cz/item/CS_URS_2025_01/971024591" TargetMode="External"/><Relationship Id="rId176" Type="http://schemas.openxmlformats.org/officeDocument/2006/relationships/hyperlink" Target="https://podminky.urs.cz/item/CS_URS_2025_01/998011003" TargetMode="External"/><Relationship Id="rId197" Type="http://schemas.openxmlformats.org/officeDocument/2006/relationships/hyperlink" Target="https://podminky.urs.cz/item/CS_URS_2025_01/762081150" TargetMode="External"/><Relationship Id="rId201" Type="http://schemas.openxmlformats.org/officeDocument/2006/relationships/hyperlink" Target="https://podminky.urs.cz/item/CS_URS_2025_01/998762103" TargetMode="External"/><Relationship Id="rId222" Type="http://schemas.openxmlformats.org/officeDocument/2006/relationships/hyperlink" Target="https://podminky.urs.cz/item/CS_URS_2025_01/763131761" TargetMode="External"/><Relationship Id="rId243" Type="http://schemas.openxmlformats.org/officeDocument/2006/relationships/hyperlink" Target="https://podminky.urs.cz/item/CS_URS_2025_01/767995112" TargetMode="External"/><Relationship Id="rId264" Type="http://schemas.openxmlformats.org/officeDocument/2006/relationships/hyperlink" Target="https://podminky.urs.cz/item/CS_URS_2025_01/772991431" TargetMode="External"/><Relationship Id="rId285" Type="http://schemas.openxmlformats.org/officeDocument/2006/relationships/hyperlink" Target="https://podminky.urs.cz/item/CS_URS_2022_01/781494511" TargetMode="External"/><Relationship Id="rId17" Type="http://schemas.openxmlformats.org/officeDocument/2006/relationships/hyperlink" Target="https://podminky.urs.cz/item/CS_URS_2025_01/273313511" TargetMode="External"/><Relationship Id="rId38" Type="http://schemas.openxmlformats.org/officeDocument/2006/relationships/hyperlink" Target="https://podminky.urs.cz/item/CS_URS_2025_01/317944321" TargetMode="External"/><Relationship Id="rId59" Type="http://schemas.openxmlformats.org/officeDocument/2006/relationships/hyperlink" Target="https://podminky.urs.cz/item/CS_URS_2025_01/632459175" TargetMode="External"/><Relationship Id="rId103" Type="http://schemas.openxmlformats.org/officeDocument/2006/relationships/hyperlink" Target="https://podminky.urs.cz/item/CS_URS_2025_01/941211211" TargetMode="External"/><Relationship Id="rId124" Type="http://schemas.openxmlformats.org/officeDocument/2006/relationships/hyperlink" Target="https://podminky.urs.cz/item/CS_URS_2025_01/964072221" TargetMode="External"/><Relationship Id="rId70" Type="http://schemas.openxmlformats.org/officeDocument/2006/relationships/hyperlink" Target="https://podminky.urs.cz/item/CS_URS_2025_01/612131100" TargetMode="External"/><Relationship Id="rId91" Type="http://schemas.openxmlformats.org/officeDocument/2006/relationships/hyperlink" Target="https://podminky.urs.cz/item/CS_URS_2025_01/632682111" TargetMode="External"/><Relationship Id="rId145" Type="http://schemas.openxmlformats.org/officeDocument/2006/relationships/hyperlink" Target="https://podminky.urs.cz/item/CS_URS_2025_01/973031824" TargetMode="External"/><Relationship Id="rId166" Type="http://schemas.openxmlformats.org/officeDocument/2006/relationships/hyperlink" Target="https://podminky.urs.cz/item/CS_URS_2025_01/985139112" TargetMode="External"/><Relationship Id="rId187" Type="http://schemas.openxmlformats.org/officeDocument/2006/relationships/hyperlink" Target="https://podminky.urs.cz/item/CS_URS_2025_01/713141212" TargetMode="External"/><Relationship Id="rId1" Type="http://schemas.openxmlformats.org/officeDocument/2006/relationships/hyperlink" Target="https://podminky.urs.cz/item/CS_URS_2025_01/122211101" TargetMode="External"/><Relationship Id="rId212" Type="http://schemas.openxmlformats.org/officeDocument/2006/relationships/hyperlink" Target="https://podminky.urs.cz/item/CS_URS_2025_01/763111722" TargetMode="External"/><Relationship Id="rId233" Type="http://schemas.openxmlformats.org/officeDocument/2006/relationships/hyperlink" Target="https://podminky.urs.cz/item/CS_URS_2022_01/766441812" TargetMode="External"/><Relationship Id="rId254" Type="http://schemas.openxmlformats.org/officeDocument/2006/relationships/hyperlink" Target="https://podminky.urs.cz/item/CS_URS_2025_01/998772103" TargetMode="External"/><Relationship Id="rId28" Type="http://schemas.openxmlformats.org/officeDocument/2006/relationships/hyperlink" Target="https://podminky.urs.cz/item/CS_URS_2025_01/310231025" TargetMode="External"/><Relationship Id="rId49" Type="http://schemas.openxmlformats.org/officeDocument/2006/relationships/hyperlink" Target="https://podminky.urs.cz/item/CS_URS_2025_01/346481111" TargetMode="External"/><Relationship Id="rId114" Type="http://schemas.openxmlformats.org/officeDocument/2006/relationships/hyperlink" Target="https://podminky.urs.cz/item/CS_URS_2025_01/961044111" TargetMode="External"/><Relationship Id="rId275" Type="http://schemas.openxmlformats.org/officeDocument/2006/relationships/hyperlink" Target="https://podminky.urs.cz/item/CS_URS_2025_01/776421111" TargetMode="External"/><Relationship Id="rId296" Type="http://schemas.openxmlformats.org/officeDocument/2006/relationships/drawing" Target="../drawings/drawing5.xml"/><Relationship Id="rId60" Type="http://schemas.openxmlformats.org/officeDocument/2006/relationships/hyperlink" Target="https://podminky.urs.cz/item/CS_URS_2025_01/417351115" TargetMode="External"/><Relationship Id="rId81" Type="http://schemas.openxmlformats.org/officeDocument/2006/relationships/hyperlink" Target="https://podminky.urs.cz/item/CS_URS_2025_01/612325302" TargetMode="External"/><Relationship Id="rId135" Type="http://schemas.openxmlformats.org/officeDocument/2006/relationships/hyperlink" Target="https://podminky.urs.cz/item/CS_URS_2025_01/968062455" TargetMode="External"/><Relationship Id="rId156" Type="http://schemas.openxmlformats.org/officeDocument/2006/relationships/hyperlink" Target="https://podminky.urs.cz/item/CS_URS_2025_01/971033441" TargetMode="External"/><Relationship Id="rId177" Type="http://schemas.openxmlformats.org/officeDocument/2006/relationships/hyperlink" Target="https://podminky.urs.cz/item/CS_URS_2022_01/711131811" TargetMode="External"/><Relationship Id="rId198" Type="http://schemas.openxmlformats.org/officeDocument/2006/relationships/hyperlink" Target="https://podminky.urs.cz/item/CS_URS_2025_01/762083111" TargetMode="External"/><Relationship Id="rId202" Type="http://schemas.openxmlformats.org/officeDocument/2006/relationships/hyperlink" Target="https://podminky.urs.cz/item/CS_URS_2025_01/763135811" TargetMode="External"/><Relationship Id="rId223" Type="http://schemas.openxmlformats.org/officeDocument/2006/relationships/hyperlink" Target="https://podminky.urs.cz/item/CS_URS_2025_01/763131711" TargetMode="External"/><Relationship Id="rId244" Type="http://schemas.openxmlformats.org/officeDocument/2006/relationships/hyperlink" Target="https://podminky.urs.cz/item/CS_URS_2025_01/998767103" TargetMode="External"/><Relationship Id="rId18" Type="http://schemas.openxmlformats.org/officeDocument/2006/relationships/hyperlink" Target="https://podminky.urs.cz/item/CS_URS_2025_01/273313811" TargetMode="External"/><Relationship Id="rId39" Type="http://schemas.openxmlformats.org/officeDocument/2006/relationships/hyperlink" Target="https://podminky.urs.cz/item/CS_URS_2025_01/317944323" TargetMode="External"/><Relationship Id="rId265" Type="http://schemas.openxmlformats.org/officeDocument/2006/relationships/hyperlink" Target="https://podminky.urs.cz/item/CS_URS_2025_01/998773103" TargetMode="External"/><Relationship Id="rId286" Type="http://schemas.openxmlformats.org/officeDocument/2006/relationships/hyperlink" Target="https://podminky.urs.cz/item/CS_URS_2022_01/781494111" TargetMode="External"/><Relationship Id="rId50" Type="http://schemas.openxmlformats.org/officeDocument/2006/relationships/hyperlink" Target="https://podminky.urs.cz/item/CS_URS_2025_01/388231116" TargetMode="External"/><Relationship Id="rId104" Type="http://schemas.openxmlformats.org/officeDocument/2006/relationships/hyperlink" Target="https://podminky.urs.cz/item/CS_URS_2025_01/941211812" TargetMode="External"/><Relationship Id="rId125" Type="http://schemas.openxmlformats.org/officeDocument/2006/relationships/hyperlink" Target="https://podminky.urs.cz/item/CS_URS_2025_01/964072231" TargetMode="External"/><Relationship Id="rId146" Type="http://schemas.openxmlformats.org/officeDocument/2006/relationships/hyperlink" Target="https://podminky.urs.cz/item/CS_URS_2025_01/973031825" TargetMode="External"/><Relationship Id="rId167" Type="http://schemas.openxmlformats.org/officeDocument/2006/relationships/hyperlink" Target="https://podminky.urs.cz/item/CS_URS_2025_01/949101111" TargetMode="External"/><Relationship Id="rId188" Type="http://schemas.openxmlformats.org/officeDocument/2006/relationships/hyperlink" Target="https://podminky.urs.cz/item/CS_URS_2025_01/713151111" TargetMode="External"/><Relationship Id="rId71" Type="http://schemas.openxmlformats.org/officeDocument/2006/relationships/hyperlink" Target="https://podminky.urs.cz/item/CS_URS_2025_01/612135000" TargetMode="External"/><Relationship Id="rId92" Type="http://schemas.openxmlformats.org/officeDocument/2006/relationships/hyperlink" Target="https://podminky.urs.cz/item/CS_URS_2025_01/635221111" TargetMode="External"/><Relationship Id="rId213" Type="http://schemas.openxmlformats.org/officeDocument/2006/relationships/hyperlink" Target="https://podminky.urs.cz/item/CS_URS_2025_01/763121761" TargetMode="External"/><Relationship Id="rId234" Type="http://schemas.openxmlformats.org/officeDocument/2006/relationships/hyperlink" Target="https://podminky.urs.cz/item/CS_URS_2022_01/766441822" TargetMode="External"/><Relationship Id="rId2" Type="http://schemas.openxmlformats.org/officeDocument/2006/relationships/hyperlink" Target="https://podminky.urs.cz/item/CS_URS_2025_01/131213712" TargetMode="External"/><Relationship Id="rId29" Type="http://schemas.openxmlformats.org/officeDocument/2006/relationships/hyperlink" Target="https://podminky.urs.cz/item/CS_URS_2025_01/310231035" TargetMode="External"/><Relationship Id="rId255" Type="http://schemas.openxmlformats.org/officeDocument/2006/relationships/hyperlink" Target="https://podminky.urs.cz/item/CS_URS_2025_01/777111111" TargetMode="External"/><Relationship Id="rId276" Type="http://schemas.openxmlformats.org/officeDocument/2006/relationships/hyperlink" Target="https://podminky.urs.cz/item/CS_URS_2025_01/998776103" TargetMode="External"/><Relationship Id="rId40" Type="http://schemas.openxmlformats.org/officeDocument/2006/relationships/hyperlink" Target="https://podminky.urs.cz/item/CS_URS_2025_01/319202116" TargetMode="External"/><Relationship Id="rId115" Type="http://schemas.openxmlformats.org/officeDocument/2006/relationships/hyperlink" Target="https://podminky.urs.cz/item/CS_URS_2025_01/961055111" TargetMode="External"/><Relationship Id="rId136" Type="http://schemas.openxmlformats.org/officeDocument/2006/relationships/hyperlink" Target="https://podminky.urs.cz/item/CS_URS_2025_01/968062456" TargetMode="External"/><Relationship Id="rId157" Type="http://schemas.openxmlformats.org/officeDocument/2006/relationships/hyperlink" Target="https://podminky.urs.cz/item/CS_URS_2025_01/971033461" TargetMode="External"/><Relationship Id="rId178" Type="http://schemas.openxmlformats.org/officeDocument/2006/relationships/hyperlink" Target="https://podminky.urs.cz/item/CS_URS_2025_01/711113127" TargetMode="External"/><Relationship Id="rId61" Type="http://schemas.openxmlformats.org/officeDocument/2006/relationships/hyperlink" Target="https://podminky.urs.cz/item/CS_URS_2025_01/417351116" TargetMode="External"/><Relationship Id="rId82" Type="http://schemas.openxmlformats.org/officeDocument/2006/relationships/hyperlink" Target="https://podminky.urs.cz/item/CS_URS_2025_01/611325421" TargetMode="External"/><Relationship Id="rId199" Type="http://schemas.openxmlformats.org/officeDocument/2006/relationships/hyperlink" Target="https://podminky.urs.cz/item/CS_URS_2025_01/762083122" TargetMode="External"/><Relationship Id="rId203" Type="http://schemas.openxmlformats.org/officeDocument/2006/relationships/hyperlink" Target="https://podminky.urs.cz/item/CS_URS_2025_01/763111326" TargetMode="External"/><Relationship Id="rId19" Type="http://schemas.openxmlformats.org/officeDocument/2006/relationships/hyperlink" Target="https://podminky.urs.cz/item/CS_URS_2025_01/273321511" TargetMode="External"/><Relationship Id="rId224" Type="http://schemas.openxmlformats.org/officeDocument/2006/relationships/hyperlink" Target="https://podminky.urs.cz/item/CS_URS_2025_01/763131771" TargetMode="External"/><Relationship Id="rId245" Type="http://schemas.openxmlformats.org/officeDocument/2006/relationships/hyperlink" Target="https://podminky.urs.cz/item/CS_URS_2025_01/771571810" TargetMode="External"/><Relationship Id="rId266" Type="http://schemas.openxmlformats.org/officeDocument/2006/relationships/hyperlink" Target="https://podminky.urs.cz/item/CS_URS_2025_01/775111311" TargetMode="External"/><Relationship Id="rId287" Type="http://schemas.openxmlformats.org/officeDocument/2006/relationships/hyperlink" Target="https://podminky.urs.cz/item/CS_URS_2025_01/781495115" TargetMode="External"/><Relationship Id="rId30" Type="http://schemas.openxmlformats.org/officeDocument/2006/relationships/hyperlink" Target="https://podminky.urs.cz/item/CS_URS_2025_01/310231051" TargetMode="External"/><Relationship Id="rId105" Type="http://schemas.openxmlformats.org/officeDocument/2006/relationships/hyperlink" Target="https://podminky.urs.cz/item/CS_URS_2025_01/943111111" TargetMode="External"/><Relationship Id="rId126" Type="http://schemas.openxmlformats.org/officeDocument/2006/relationships/hyperlink" Target="https://podminky.urs.cz/item/CS_URS_2025_01/964072551" TargetMode="External"/><Relationship Id="rId147" Type="http://schemas.openxmlformats.org/officeDocument/2006/relationships/hyperlink" Target="https://podminky.urs.cz/item/CS_URS_2025_01/973031826" TargetMode="External"/><Relationship Id="rId168" Type="http://schemas.openxmlformats.org/officeDocument/2006/relationships/hyperlink" Target="https://podminky.urs.cz/item/CS_URS_2025_01/952901111" TargetMode="External"/><Relationship Id="rId51" Type="http://schemas.openxmlformats.org/officeDocument/2006/relationships/hyperlink" Target="https://podminky.urs.cz/item/CS_URS_2025_01/411321414" TargetMode="External"/><Relationship Id="rId72" Type="http://schemas.openxmlformats.org/officeDocument/2006/relationships/hyperlink" Target="https://podminky.urs.cz/item/CS_URS_2025_01/612311121" TargetMode="External"/><Relationship Id="rId93" Type="http://schemas.openxmlformats.org/officeDocument/2006/relationships/hyperlink" Target="https://podminky.urs.cz/item/CS_URS_2025_01/965046111" TargetMode="External"/><Relationship Id="rId189" Type="http://schemas.openxmlformats.org/officeDocument/2006/relationships/hyperlink" Target="https://podminky.urs.cz/item/CS_URS_2025_01/998713103" TargetMode="External"/><Relationship Id="rId3" Type="http://schemas.openxmlformats.org/officeDocument/2006/relationships/hyperlink" Target="https://podminky.urs.cz/item/CS_URS_2025_01/132212332" TargetMode="External"/><Relationship Id="rId214" Type="http://schemas.openxmlformats.org/officeDocument/2006/relationships/hyperlink" Target="https://podminky.urs.cz/item/CS_URS_2025_01/763121714" TargetMode="External"/><Relationship Id="rId235" Type="http://schemas.openxmlformats.org/officeDocument/2006/relationships/hyperlink" Target="https://podminky.urs.cz/item/CS_URS_2025_01/998766103" TargetMode="External"/><Relationship Id="rId256" Type="http://schemas.openxmlformats.org/officeDocument/2006/relationships/hyperlink" Target="https://podminky.urs.cz/item/CS_URS_2025_01/783913171" TargetMode="External"/><Relationship Id="rId277" Type="http://schemas.openxmlformats.org/officeDocument/2006/relationships/hyperlink" Target="https://podminky.urs.cz/item/CS_URS_2025_01/777111111" TargetMode="External"/><Relationship Id="rId116" Type="http://schemas.openxmlformats.org/officeDocument/2006/relationships/hyperlink" Target="https://podminky.urs.cz/item/CS_URS_2025_01/962031132" TargetMode="External"/><Relationship Id="rId137" Type="http://schemas.openxmlformats.org/officeDocument/2006/relationships/hyperlink" Target="https://podminky.urs.cz/item/CS_URS_2025_01/968082015" TargetMode="External"/><Relationship Id="rId158" Type="http://schemas.openxmlformats.org/officeDocument/2006/relationships/hyperlink" Target="https://podminky.urs.cz/item/CS_URS_2025_01/971033471" TargetMode="External"/><Relationship Id="rId20" Type="http://schemas.openxmlformats.org/officeDocument/2006/relationships/hyperlink" Target="https://podminky.urs.cz/item/CS_URS_2025_01/273351121" TargetMode="External"/><Relationship Id="rId41" Type="http://schemas.openxmlformats.org/officeDocument/2006/relationships/hyperlink" Target="https://podminky.urs.cz/item/CS_URS_2025_01/316121001" TargetMode="External"/><Relationship Id="rId62" Type="http://schemas.openxmlformats.org/officeDocument/2006/relationships/hyperlink" Target="https://podminky.urs.cz/item/CS_URS_2025_01/417362021" TargetMode="External"/><Relationship Id="rId83" Type="http://schemas.openxmlformats.org/officeDocument/2006/relationships/hyperlink" Target="https://podminky.urs.cz/item/CS_URS_2025_01/612325421" TargetMode="External"/><Relationship Id="rId179" Type="http://schemas.openxmlformats.org/officeDocument/2006/relationships/hyperlink" Target="https://podminky.urs.cz/item/CS_URS_2025_01/711111001" TargetMode="External"/><Relationship Id="rId190" Type="http://schemas.openxmlformats.org/officeDocument/2006/relationships/hyperlink" Target="https://podminky.urs.cz/item/CS_URS_2025_01/762953801" TargetMode="External"/><Relationship Id="rId204" Type="http://schemas.openxmlformats.org/officeDocument/2006/relationships/hyperlink" Target="https://podminky.urs.cz/item/CS_URS_2025_01/763111421" TargetMode="External"/><Relationship Id="rId225" Type="http://schemas.openxmlformats.org/officeDocument/2006/relationships/hyperlink" Target="https://podminky.urs.cz/item/CS_URS_2025_01/763131714" TargetMode="External"/><Relationship Id="rId246" Type="http://schemas.openxmlformats.org/officeDocument/2006/relationships/hyperlink" Target="https://podminky.urs.cz/item/CS_URS_2025_01/771121011" TargetMode="External"/><Relationship Id="rId267" Type="http://schemas.openxmlformats.org/officeDocument/2006/relationships/hyperlink" Target="https://podminky.urs.cz/item/CS_URS_2025_01/775121111" TargetMode="External"/><Relationship Id="rId288" Type="http://schemas.openxmlformats.org/officeDocument/2006/relationships/hyperlink" Target="https://podminky.urs.cz/item/CS_URS_2025_01/998781103" TargetMode="External"/><Relationship Id="rId106" Type="http://schemas.openxmlformats.org/officeDocument/2006/relationships/hyperlink" Target="https://podminky.urs.cz/item/CS_URS_2025_01/943111211" TargetMode="External"/><Relationship Id="rId127" Type="http://schemas.openxmlformats.org/officeDocument/2006/relationships/hyperlink" Target="https://podminky.urs.cz/item/CS_URS_2025_01/965042131" TargetMode="External"/><Relationship Id="rId10" Type="http://schemas.openxmlformats.org/officeDocument/2006/relationships/hyperlink" Target="https://podminky.urs.cz/item/CS_URS_2025_01/162751119" TargetMode="External"/><Relationship Id="rId31" Type="http://schemas.openxmlformats.org/officeDocument/2006/relationships/hyperlink" Target="https://podminky.urs.cz/item/CS_URS_2025_01/310231055" TargetMode="External"/><Relationship Id="rId52" Type="http://schemas.openxmlformats.org/officeDocument/2006/relationships/hyperlink" Target="https://podminky.urs.cz/item/CS_URS_2025_01/411354209" TargetMode="External"/><Relationship Id="rId73" Type="http://schemas.openxmlformats.org/officeDocument/2006/relationships/hyperlink" Target="https://podminky.urs.cz/item/CS_URS_2025_01/612311191" TargetMode="External"/><Relationship Id="rId94" Type="http://schemas.openxmlformats.org/officeDocument/2006/relationships/hyperlink" Target="https://podminky.urs.cz/item/CS_URS_2025_01/632451107" TargetMode="External"/><Relationship Id="rId148" Type="http://schemas.openxmlformats.org/officeDocument/2006/relationships/hyperlink" Target="https://podminky.urs.cz/item/CS_URS_2022_01/973031826.R-pol" TargetMode="External"/><Relationship Id="rId169" Type="http://schemas.openxmlformats.org/officeDocument/2006/relationships/hyperlink" Target="https://podminky.urs.cz/item/CS_URS_2025_01/997013155" TargetMode="External"/><Relationship Id="rId4" Type="http://schemas.openxmlformats.org/officeDocument/2006/relationships/hyperlink" Target="https://podminky.urs.cz/item/CS_URS_2025_01/162211311" TargetMode="External"/><Relationship Id="rId180" Type="http://schemas.openxmlformats.org/officeDocument/2006/relationships/hyperlink" Target="https://podminky.urs.cz/item/CS_URS_2025_01/711112001" TargetMode="External"/><Relationship Id="rId215" Type="http://schemas.openxmlformats.org/officeDocument/2006/relationships/hyperlink" Target="https://podminky.urs.cz/item/CS_URS_2025_01/763264642" TargetMode="External"/><Relationship Id="rId236" Type="http://schemas.openxmlformats.org/officeDocument/2006/relationships/hyperlink" Target="https://podminky.urs.cz/item/CS_URS_2025_01/998766203" TargetMode="External"/><Relationship Id="rId257" Type="http://schemas.openxmlformats.org/officeDocument/2006/relationships/hyperlink" Target="https://podminky.urs.cz/item/CS_URS_2025_01/773521260" TargetMode="External"/><Relationship Id="rId278" Type="http://schemas.openxmlformats.org/officeDocument/2006/relationships/hyperlink" Target="https://podminky.urs.cz/item/CS_URS_2025_01/783913171" TargetMode="External"/><Relationship Id="rId42" Type="http://schemas.openxmlformats.org/officeDocument/2006/relationships/hyperlink" Target="https://podminky.urs.cz/item/CS_URS_2025_01/342272225" TargetMode="External"/><Relationship Id="rId84" Type="http://schemas.openxmlformats.org/officeDocument/2006/relationships/hyperlink" Target="https://podminky.urs.cz/item/CS_URS_2025_01/619991011" TargetMode="External"/><Relationship Id="rId138" Type="http://schemas.openxmlformats.org/officeDocument/2006/relationships/hyperlink" Target="https://podminky.urs.cz/item/CS_URS_2025_01/968082016" TargetMode="External"/><Relationship Id="rId191" Type="http://schemas.openxmlformats.org/officeDocument/2006/relationships/hyperlink" Target="https://podminky.urs.cz/item/CS_URS_2025_01/762953811" TargetMode="External"/><Relationship Id="rId205" Type="http://schemas.openxmlformats.org/officeDocument/2006/relationships/hyperlink" Target="https://podminky.urs.cz/item/CS_URS_2025_01/763111771" TargetMode="External"/><Relationship Id="rId247" Type="http://schemas.openxmlformats.org/officeDocument/2006/relationships/hyperlink" Target="https://podminky.urs.cz/item/CS_URS_2025_01/771576122" TargetMode="External"/><Relationship Id="rId107" Type="http://schemas.openxmlformats.org/officeDocument/2006/relationships/hyperlink" Target="https://podminky.urs.cz/item/CS_URS_2025_01/943111811" TargetMode="External"/><Relationship Id="rId289" Type="http://schemas.openxmlformats.org/officeDocument/2006/relationships/hyperlink" Target="https://podminky.urs.cz/item/CS_URS_2025_01/783314201" TargetMode="External"/><Relationship Id="rId11" Type="http://schemas.openxmlformats.org/officeDocument/2006/relationships/hyperlink" Target="https://podminky.urs.cz/item/CS_URS_2025_01/171251201" TargetMode="External"/><Relationship Id="rId53" Type="http://schemas.openxmlformats.org/officeDocument/2006/relationships/hyperlink" Target="https://podminky.urs.cz/item/CS_URS_2025_01/411354311" TargetMode="External"/><Relationship Id="rId149" Type="http://schemas.openxmlformats.org/officeDocument/2006/relationships/hyperlink" Target="https://podminky.urs.cz/item/CS_URS_2025_01/974031133" TargetMode="External"/><Relationship Id="rId95" Type="http://schemas.openxmlformats.org/officeDocument/2006/relationships/hyperlink" Target="https://podminky.urs.cz/item/CS_URS_2025_01/631311116" TargetMode="External"/><Relationship Id="rId160" Type="http://schemas.openxmlformats.org/officeDocument/2006/relationships/hyperlink" Target="https://podminky.urs.cz/item/CS_URS_2025_01/978011111" TargetMode="External"/><Relationship Id="rId216" Type="http://schemas.openxmlformats.org/officeDocument/2006/relationships/hyperlink" Target="https://podminky.urs.cz/item/CS_URS_2025_01/763111611" TargetMode="External"/><Relationship Id="rId258" Type="http://schemas.openxmlformats.org/officeDocument/2006/relationships/hyperlink" Target="https://podminky.urs.cz/item/CS_URS_2025_01/773529195" TargetMode="External"/><Relationship Id="rId22" Type="http://schemas.openxmlformats.org/officeDocument/2006/relationships/hyperlink" Target="https://podminky.urs.cz/item/CS_URS_2025_01/273362021" TargetMode="External"/><Relationship Id="rId64" Type="http://schemas.openxmlformats.org/officeDocument/2006/relationships/hyperlink" Target="https://podminky.urs.cz/item/CS_URS_2025_01/434351141" TargetMode="External"/><Relationship Id="rId118" Type="http://schemas.openxmlformats.org/officeDocument/2006/relationships/hyperlink" Target="https://podminky.urs.cz/item/CS_URS_2025_01/962032631" TargetMode="External"/><Relationship Id="rId171" Type="http://schemas.openxmlformats.org/officeDocument/2006/relationships/hyperlink" Target="https://podminky.urs.cz/item/CS_URS_2025_01/997013509" TargetMode="External"/><Relationship Id="rId227" Type="http://schemas.openxmlformats.org/officeDocument/2006/relationships/hyperlink" Target="https://podminky.urs.cz/item/CS_URS_2025_01/998763303" TargetMode="External"/><Relationship Id="rId269" Type="http://schemas.openxmlformats.org/officeDocument/2006/relationships/hyperlink" Target="https://podminky.urs.cz/item/CS_URS_2025_01/775413401"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ED5A8-0957-48C5-9BCE-CEC889D36D7A}">
  <dimension ref="A6:AG62"/>
  <sheetViews>
    <sheetView showGridLines="0" tabSelected="1" zoomScale="70" zoomScaleNormal="70" zoomScaleSheetLayoutView="70" workbookViewId="0"/>
  </sheetViews>
  <sheetFormatPr defaultColWidth="9.33203125" defaultRowHeight="15" x14ac:dyDescent="0.25"/>
  <cols>
    <col min="1" max="10" width="9.33203125" style="289"/>
    <col min="11" max="11" width="11.33203125" style="289" bestFit="1" customWidth="1"/>
    <col min="12" max="12" width="15.6640625" style="289" bestFit="1" customWidth="1"/>
    <col min="13" max="16384" width="9.33203125" style="289"/>
  </cols>
  <sheetData>
    <row r="6" spans="1:33" ht="15.75" customHeight="1" x14ac:dyDescent="0.3">
      <c r="K6" s="294"/>
      <c r="L6" s="294"/>
      <c r="M6" s="294"/>
      <c r="N6" s="294"/>
      <c r="O6" s="294"/>
      <c r="P6" s="294"/>
      <c r="Q6" s="294"/>
      <c r="R6" s="294"/>
      <c r="S6" s="294"/>
      <c r="T6" s="294"/>
      <c r="U6" s="294"/>
      <c r="V6" s="294"/>
      <c r="W6" s="294"/>
      <c r="X6" s="294"/>
      <c r="Y6" s="294"/>
      <c r="Z6" s="294"/>
      <c r="AA6" s="294"/>
      <c r="AB6" s="294"/>
      <c r="AC6" s="294"/>
      <c r="AD6" s="294"/>
      <c r="AE6" s="294"/>
      <c r="AF6" s="294"/>
      <c r="AG6" s="294"/>
    </row>
    <row r="12" spans="1:33" ht="21" customHeight="1" x14ac:dyDescent="0.25">
      <c r="A12" s="288"/>
      <c r="B12" s="288"/>
      <c r="C12" s="288"/>
      <c r="D12" s="288"/>
      <c r="E12" s="288"/>
      <c r="F12" s="288"/>
      <c r="G12" s="288"/>
      <c r="H12" s="288"/>
      <c r="I12" s="288"/>
      <c r="J12" s="288"/>
      <c r="K12" s="288"/>
      <c r="L12" s="288"/>
    </row>
    <row r="13" spans="1:33" ht="54" customHeight="1" x14ac:dyDescent="0.25">
      <c r="A13" s="298" t="s">
        <v>5998</v>
      </c>
      <c r="B13" s="298"/>
      <c r="C13" s="298"/>
      <c r="D13" s="298"/>
      <c r="E13" s="298"/>
      <c r="F13" s="298"/>
      <c r="G13" s="298"/>
      <c r="H13" s="298"/>
      <c r="I13" s="298"/>
      <c r="J13" s="298"/>
      <c r="K13" s="298"/>
      <c r="L13" s="298"/>
      <c r="M13" s="298"/>
    </row>
    <row r="14" spans="1:33" ht="15" customHeight="1" x14ac:dyDescent="0.25">
      <c r="A14" s="288"/>
      <c r="B14" s="288"/>
      <c r="C14" s="288"/>
      <c r="D14" s="288"/>
      <c r="E14" s="288"/>
      <c r="F14" s="288"/>
      <c r="G14" s="288"/>
      <c r="H14" s="288"/>
      <c r="I14" s="288"/>
      <c r="J14" s="288"/>
      <c r="K14" s="288"/>
      <c r="L14" s="288"/>
    </row>
    <row r="15" spans="1:33" x14ac:dyDescent="0.25">
      <c r="A15" s="288"/>
      <c r="B15" s="288"/>
      <c r="C15" s="288"/>
      <c r="D15" s="288"/>
      <c r="E15" s="288"/>
      <c r="F15" s="288"/>
      <c r="G15" s="288"/>
      <c r="H15" s="288"/>
      <c r="I15" s="288"/>
      <c r="J15" s="288"/>
      <c r="K15" s="288"/>
      <c r="L15" s="288"/>
    </row>
    <row r="16" spans="1:33" x14ac:dyDescent="0.25">
      <c r="A16" s="288"/>
      <c r="B16" s="288"/>
      <c r="C16" s="288"/>
      <c r="D16" s="288"/>
      <c r="E16" s="288"/>
      <c r="F16" s="288"/>
      <c r="G16" s="288"/>
      <c r="H16" s="288"/>
      <c r="I16" s="288"/>
      <c r="J16" s="288"/>
      <c r="K16" s="288"/>
      <c r="L16" s="288"/>
    </row>
    <row r="17" spans="1:13" ht="15" customHeight="1" x14ac:dyDescent="0.25">
      <c r="A17" s="295"/>
      <c r="B17" s="295"/>
      <c r="C17" s="299" t="s">
        <v>5999</v>
      </c>
      <c r="D17" s="299"/>
      <c r="E17" s="299"/>
      <c r="F17" s="299"/>
      <c r="G17" s="299"/>
      <c r="H17" s="299"/>
      <c r="I17" s="299"/>
      <c r="J17" s="299"/>
      <c r="K17" s="299"/>
      <c r="L17" s="296"/>
      <c r="M17" s="295"/>
    </row>
    <row r="18" spans="1:13" ht="25.5" customHeight="1" x14ac:dyDescent="0.25">
      <c r="A18" s="295"/>
      <c r="B18" s="295"/>
      <c r="C18" s="299"/>
      <c r="D18" s="299"/>
      <c r="E18" s="299"/>
      <c r="F18" s="299"/>
      <c r="G18" s="299"/>
      <c r="H18" s="299"/>
      <c r="I18" s="299"/>
      <c r="J18" s="299"/>
      <c r="K18" s="299"/>
      <c r="L18" s="296"/>
      <c r="M18" s="295"/>
    </row>
    <row r="19" spans="1:13" ht="15" customHeight="1" x14ac:dyDescent="0.25">
      <c r="A19" s="295"/>
      <c r="B19" s="288"/>
      <c r="C19" s="299"/>
      <c r="D19" s="299"/>
      <c r="E19" s="299"/>
      <c r="F19" s="299"/>
      <c r="G19" s="299"/>
      <c r="H19" s="299"/>
      <c r="I19" s="299"/>
      <c r="J19" s="299"/>
      <c r="K19" s="299"/>
      <c r="L19" s="288"/>
      <c r="M19" s="295"/>
    </row>
    <row r="20" spans="1:13" ht="15" customHeight="1" x14ac:dyDescent="0.25">
      <c r="A20" s="288"/>
      <c r="B20" s="288"/>
      <c r="C20" s="288"/>
      <c r="D20" s="288"/>
      <c r="E20" s="288"/>
      <c r="F20" s="288"/>
      <c r="G20" s="288"/>
      <c r="H20" s="288"/>
      <c r="I20" s="288"/>
      <c r="J20" s="288"/>
      <c r="K20" s="288"/>
      <c r="L20" s="288"/>
    </row>
    <row r="21" spans="1:13" x14ac:dyDescent="0.25">
      <c r="A21" s="288"/>
      <c r="B21" s="288"/>
      <c r="C21" s="288"/>
      <c r="D21" s="288"/>
      <c r="E21" s="288"/>
      <c r="F21" s="288"/>
      <c r="G21" s="288"/>
      <c r="H21" s="288"/>
      <c r="I21" s="288"/>
      <c r="J21" s="288"/>
      <c r="K21" s="288"/>
      <c r="L21" s="288"/>
    </row>
    <row r="22" spans="1:13" x14ac:dyDescent="0.25">
      <c r="A22" s="288"/>
      <c r="B22" s="288"/>
      <c r="C22" s="288"/>
      <c r="D22" s="288"/>
      <c r="E22" s="288"/>
      <c r="F22" s="288"/>
      <c r="G22" s="288"/>
      <c r="H22" s="288"/>
      <c r="I22" s="288"/>
      <c r="J22" s="288"/>
      <c r="K22" s="288"/>
      <c r="L22" s="288"/>
    </row>
    <row r="23" spans="1:13" x14ac:dyDescent="0.25">
      <c r="A23" s="288"/>
      <c r="B23" s="288"/>
      <c r="C23" s="288"/>
      <c r="D23" s="288"/>
      <c r="E23" s="288"/>
      <c r="F23" s="288"/>
      <c r="G23" s="288"/>
      <c r="H23" s="288"/>
      <c r="I23" s="288"/>
      <c r="J23" s="288"/>
      <c r="K23" s="288"/>
      <c r="L23" s="288"/>
    </row>
    <row r="24" spans="1:13" x14ac:dyDescent="0.25">
      <c r="A24" s="288"/>
      <c r="B24" s="288"/>
      <c r="C24" s="288"/>
      <c r="D24" s="288"/>
      <c r="E24" s="288"/>
      <c r="F24" s="288"/>
      <c r="G24" s="288"/>
      <c r="H24" s="288"/>
      <c r="I24" s="288"/>
      <c r="J24" s="288"/>
      <c r="K24" s="288"/>
      <c r="L24" s="288"/>
    </row>
    <row r="25" spans="1:13" x14ac:dyDescent="0.25">
      <c r="A25" s="288"/>
      <c r="B25" s="288"/>
      <c r="C25" s="288"/>
      <c r="D25" s="288"/>
      <c r="E25" s="288"/>
      <c r="F25" s="288"/>
      <c r="G25" s="288"/>
      <c r="H25" s="288"/>
      <c r="I25" s="288"/>
      <c r="J25" s="288"/>
      <c r="K25" s="288"/>
      <c r="L25" s="288"/>
    </row>
    <row r="26" spans="1:13" x14ac:dyDescent="0.25">
      <c r="A26" s="288"/>
      <c r="B26" s="288"/>
      <c r="C26" s="288"/>
      <c r="D26" s="288"/>
      <c r="E26" s="288"/>
      <c r="F26" s="288"/>
      <c r="G26" s="288"/>
      <c r="H26" s="288"/>
      <c r="I26" s="288"/>
      <c r="J26" s="288"/>
      <c r="K26" s="288"/>
      <c r="L26" s="288"/>
    </row>
    <row r="27" spans="1:13" x14ac:dyDescent="0.25">
      <c r="A27" s="288"/>
      <c r="B27" s="288"/>
      <c r="C27" s="288"/>
      <c r="D27" s="288"/>
      <c r="E27" s="288"/>
      <c r="F27" s="288"/>
      <c r="G27" s="288"/>
      <c r="H27" s="288"/>
      <c r="I27" s="288"/>
      <c r="J27" s="288"/>
      <c r="K27" s="288"/>
      <c r="L27" s="288"/>
    </row>
    <row r="28" spans="1:13" x14ac:dyDescent="0.25">
      <c r="A28" s="288"/>
      <c r="B28" s="288"/>
      <c r="C28" s="288"/>
      <c r="D28" s="288"/>
      <c r="E28" s="288"/>
      <c r="F28" s="288"/>
      <c r="G28" s="288"/>
      <c r="H28" s="288"/>
      <c r="I28" s="288"/>
      <c r="J28" s="288"/>
      <c r="K28" s="288"/>
      <c r="L28" s="288"/>
    </row>
    <row r="29" spans="1:13" x14ac:dyDescent="0.25">
      <c r="A29" s="288"/>
      <c r="B29" s="288"/>
      <c r="C29" s="288"/>
      <c r="D29" s="288"/>
      <c r="E29" s="288"/>
      <c r="F29" s="288"/>
      <c r="G29" s="288"/>
      <c r="H29" s="288"/>
      <c r="I29" s="288"/>
      <c r="J29" s="288"/>
      <c r="K29" s="288"/>
      <c r="L29" s="288"/>
    </row>
    <row r="30" spans="1:13" x14ac:dyDescent="0.25">
      <c r="A30" s="288"/>
      <c r="B30" s="288"/>
      <c r="C30" s="288"/>
      <c r="D30" s="288"/>
      <c r="E30" s="288"/>
      <c r="F30" s="288"/>
      <c r="G30" s="288"/>
      <c r="H30" s="288"/>
      <c r="I30" s="288"/>
      <c r="J30" s="288"/>
      <c r="K30" s="288"/>
      <c r="L30" s="288"/>
    </row>
    <row r="31" spans="1:13" x14ac:dyDescent="0.25">
      <c r="A31" s="288"/>
      <c r="B31" s="288"/>
      <c r="C31" s="288"/>
      <c r="D31" s="288"/>
      <c r="E31" s="288"/>
      <c r="F31" s="288"/>
      <c r="G31" s="288"/>
      <c r="H31" s="288"/>
      <c r="I31" s="288"/>
      <c r="J31" s="288"/>
      <c r="K31" s="288"/>
      <c r="L31" s="288"/>
    </row>
    <row r="32" spans="1:13" x14ac:dyDescent="0.25">
      <c r="A32" s="288"/>
      <c r="B32" s="288"/>
      <c r="C32" s="288"/>
      <c r="D32" s="288"/>
      <c r="E32" s="288"/>
      <c r="F32" s="288"/>
      <c r="G32" s="288"/>
      <c r="H32" s="288"/>
      <c r="I32" s="288"/>
      <c r="J32" s="288"/>
      <c r="K32" s="288"/>
      <c r="L32" s="288"/>
    </row>
    <row r="33" spans="1:12" x14ac:dyDescent="0.25">
      <c r="A33" s="288"/>
      <c r="B33" s="288"/>
      <c r="C33" s="288"/>
      <c r="D33" s="288"/>
      <c r="E33" s="288"/>
      <c r="F33" s="288"/>
      <c r="G33" s="288"/>
      <c r="H33" s="288"/>
      <c r="I33" s="288"/>
      <c r="J33" s="288"/>
      <c r="K33" s="288"/>
      <c r="L33" s="288"/>
    </row>
    <row r="34" spans="1:12" x14ac:dyDescent="0.25">
      <c r="A34" s="288"/>
      <c r="B34" s="288"/>
      <c r="C34" s="288"/>
      <c r="D34" s="288"/>
      <c r="E34" s="288"/>
      <c r="F34" s="288"/>
      <c r="G34" s="288"/>
      <c r="H34" s="288"/>
      <c r="I34" s="288"/>
      <c r="J34" s="288"/>
      <c r="K34" s="288"/>
      <c r="L34" s="288"/>
    </row>
    <row r="35" spans="1:12" x14ac:dyDescent="0.25">
      <c r="A35" s="288"/>
      <c r="B35" s="288"/>
      <c r="C35" s="288"/>
      <c r="D35" s="288"/>
      <c r="E35" s="288"/>
      <c r="F35" s="288"/>
      <c r="G35" s="288"/>
      <c r="H35" s="288"/>
      <c r="I35" s="288"/>
      <c r="J35" s="288"/>
      <c r="K35" s="288"/>
      <c r="L35" s="288"/>
    </row>
    <row r="36" spans="1:12" x14ac:dyDescent="0.25">
      <c r="A36" s="288"/>
      <c r="B36" s="288"/>
      <c r="C36" s="288"/>
      <c r="D36" s="288"/>
      <c r="E36" s="288"/>
      <c r="F36" s="288"/>
      <c r="G36" s="288"/>
      <c r="H36" s="288"/>
      <c r="I36" s="288"/>
      <c r="J36" s="288"/>
      <c r="K36" s="288"/>
      <c r="L36" s="288"/>
    </row>
    <row r="37" spans="1:12" x14ac:dyDescent="0.25">
      <c r="A37" s="288"/>
      <c r="B37" s="288"/>
      <c r="C37" s="288"/>
      <c r="D37" s="288"/>
      <c r="E37" s="288"/>
      <c r="F37" s="288"/>
      <c r="G37" s="288"/>
      <c r="H37" s="288"/>
      <c r="I37" s="288"/>
      <c r="J37" s="288"/>
      <c r="K37" s="288"/>
      <c r="L37" s="288"/>
    </row>
    <row r="38" spans="1:12" x14ac:dyDescent="0.25">
      <c r="A38" s="288"/>
      <c r="B38" s="288"/>
      <c r="C38" s="288"/>
      <c r="D38" s="288"/>
      <c r="E38" s="288"/>
      <c r="F38" s="288"/>
      <c r="G38" s="288"/>
      <c r="H38" s="288"/>
      <c r="I38" s="288"/>
      <c r="J38" s="288"/>
      <c r="K38" s="288"/>
      <c r="L38" s="288"/>
    </row>
    <row r="39" spans="1:12" x14ac:dyDescent="0.25">
      <c r="A39" s="288"/>
      <c r="B39" s="288"/>
      <c r="C39" s="288"/>
      <c r="D39" s="288"/>
      <c r="E39" s="288"/>
      <c r="F39" s="288"/>
      <c r="G39" s="288"/>
      <c r="H39" s="288"/>
      <c r="I39" s="288"/>
      <c r="J39" s="288"/>
      <c r="K39" s="288"/>
      <c r="L39" s="288"/>
    </row>
    <row r="40" spans="1:12" x14ac:dyDescent="0.25">
      <c r="A40" s="288"/>
      <c r="B40" s="288"/>
      <c r="C40" s="288"/>
      <c r="D40" s="288"/>
      <c r="E40" s="288"/>
      <c r="F40" s="288"/>
      <c r="G40" s="288"/>
      <c r="H40" s="288"/>
      <c r="I40" s="288"/>
      <c r="J40" s="288"/>
      <c r="K40" s="288"/>
      <c r="L40" s="288"/>
    </row>
    <row r="41" spans="1:12" x14ac:dyDescent="0.25">
      <c r="A41" s="288"/>
      <c r="B41" s="288"/>
      <c r="C41" s="288"/>
      <c r="D41" s="288"/>
      <c r="E41" s="288"/>
      <c r="F41" s="288"/>
      <c r="G41" s="288"/>
      <c r="H41" s="288"/>
      <c r="I41" s="288"/>
      <c r="J41" s="288"/>
      <c r="K41" s="288"/>
      <c r="L41" s="288"/>
    </row>
    <row r="42" spans="1:12" x14ac:dyDescent="0.25">
      <c r="A42" s="288"/>
      <c r="B42" s="288"/>
      <c r="C42" s="288"/>
      <c r="D42" s="288"/>
      <c r="E42" s="288"/>
      <c r="F42" s="288"/>
      <c r="G42" s="288"/>
      <c r="H42" s="288"/>
      <c r="I42" s="288"/>
      <c r="J42" s="288"/>
      <c r="K42" s="288"/>
      <c r="L42" s="288"/>
    </row>
    <row r="43" spans="1:12" x14ac:dyDescent="0.25">
      <c r="A43" s="288"/>
      <c r="B43" s="288"/>
      <c r="C43" s="288"/>
      <c r="D43" s="288"/>
      <c r="E43" s="288"/>
      <c r="F43" s="288"/>
      <c r="G43" s="288"/>
      <c r="H43" s="288"/>
      <c r="I43" s="288"/>
      <c r="J43" s="288"/>
      <c r="K43" s="288"/>
      <c r="L43" s="288"/>
    </row>
    <row r="44" spans="1:12" x14ac:dyDescent="0.25">
      <c r="A44" s="288"/>
      <c r="B44" s="288"/>
      <c r="C44" s="288"/>
      <c r="D44" s="288"/>
      <c r="E44" s="288"/>
      <c r="F44" s="288"/>
      <c r="G44" s="288"/>
      <c r="H44" s="288"/>
      <c r="I44" s="288"/>
      <c r="J44" s="288"/>
      <c r="K44" s="288"/>
      <c r="L44" s="288"/>
    </row>
    <row r="45" spans="1:12" x14ac:dyDescent="0.25">
      <c r="A45" s="288"/>
      <c r="B45" s="288"/>
      <c r="C45" s="288"/>
      <c r="D45" s="288"/>
      <c r="E45" s="288"/>
      <c r="F45" s="288"/>
      <c r="G45" s="288"/>
      <c r="H45" s="288"/>
      <c r="I45" s="288"/>
      <c r="J45" s="288"/>
      <c r="K45" s="288"/>
      <c r="L45" s="288"/>
    </row>
    <row r="46" spans="1:12" x14ac:dyDescent="0.25">
      <c r="A46" s="288"/>
      <c r="B46" s="288"/>
      <c r="C46" s="288"/>
      <c r="D46" s="288"/>
      <c r="E46" s="288"/>
      <c r="F46" s="288"/>
      <c r="G46" s="288"/>
      <c r="H46" s="288"/>
      <c r="I46" s="288"/>
      <c r="J46" s="288"/>
      <c r="K46" s="288"/>
      <c r="L46" s="288"/>
    </row>
    <row r="47" spans="1:12" x14ac:dyDescent="0.25">
      <c r="A47" s="288"/>
      <c r="B47" s="288"/>
      <c r="C47" s="288"/>
      <c r="D47" s="288"/>
      <c r="E47" s="288"/>
      <c r="F47" s="288"/>
      <c r="G47" s="288"/>
      <c r="H47" s="288"/>
      <c r="I47" s="288"/>
      <c r="J47" s="288"/>
      <c r="K47" s="288"/>
      <c r="L47" s="288"/>
    </row>
    <row r="48" spans="1:12" x14ac:dyDescent="0.25">
      <c r="A48" s="288"/>
      <c r="B48" s="288"/>
      <c r="C48" s="288"/>
      <c r="D48" s="288"/>
      <c r="E48" s="288"/>
      <c r="F48" s="288"/>
      <c r="G48" s="288"/>
      <c r="H48" s="288"/>
      <c r="I48" s="288"/>
      <c r="J48" s="288"/>
      <c r="K48" s="288"/>
      <c r="L48" s="288"/>
    </row>
    <row r="49" spans="1:13" x14ac:dyDescent="0.25">
      <c r="A49" s="288"/>
      <c r="B49" s="288"/>
      <c r="C49" s="288"/>
      <c r="D49" s="288"/>
      <c r="E49" s="288"/>
      <c r="F49" s="288"/>
      <c r="G49" s="288"/>
      <c r="H49" s="288"/>
      <c r="I49" s="288"/>
      <c r="J49" s="288"/>
      <c r="K49" s="288"/>
      <c r="L49" s="288"/>
    </row>
    <row r="50" spans="1:13" x14ac:dyDescent="0.25">
      <c r="A50" s="288"/>
      <c r="B50" s="288"/>
      <c r="C50" s="288"/>
      <c r="D50" s="288"/>
      <c r="E50" s="288"/>
      <c r="F50" s="288"/>
      <c r="G50" s="288"/>
      <c r="H50" s="288"/>
      <c r="I50" s="288"/>
      <c r="J50" s="288"/>
      <c r="K50" s="288"/>
      <c r="L50" s="288"/>
    </row>
    <row r="51" spans="1:13" x14ac:dyDescent="0.25">
      <c r="A51" s="288"/>
      <c r="B51" s="288"/>
      <c r="C51" s="288"/>
      <c r="D51" s="288"/>
      <c r="E51" s="288"/>
      <c r="F51" s="288"/>
      <c r="G51" s="288"/>
      <c r="H51" s="288"/>
      <c r="I51" s="288"/>
      <c r="J51" s="288"/>
      <c r="K51" s="288"/>
      <c r="L51" s="288"/>
    </row>
    <row r="52" spans="1:13" x14ac:dyDescent="0.25">
      <c r="A52" s="288"/>
      <c r="B52" s="288"/>
      <c r="C52" s="288"/>
      <c r="D52" s="288"/>
      <c r="E52" s="288"/>
      <c r="F52" s="288"/>
      <c r="G52" s="288"/>
      <c r="H52" s="288"/>
      <c r="I52" s="288"/>
      <c r="J52" s="288"/>
      <c r="K52" s="288"/>
      <c r="L52" s="288"/>
    </row>
    <row r="53" spans="1:13" x14ac:dyDescent="0.25">
      <c r="A53" s="288"/>
      <c r="B53" s="288"/>
      <c r="C53" s="288"/>
      <c r="D53" s="288"/>
      <c r="E53" s="288"/>
      <c r="F53" s="288"/>
      <c r="G53" s="288"/>
      <c r="H53" s="288"/>
      <c r="I53" s="288"/>
      <c r="J53" s="288"/>
      <c r="K53" s="288"/>
      <c r="L53" s="288"/>
    </row>
    <row r="54" spans="1:13" x14ac:dyDescent="0.25">
      <c r="A54" s="288"/>
      <c r="B54" s="288"/>
      <c r="C54" s="288"/>
      <c r="D54" s="288"/>
      <c r="E54" s="288"/>
      <c r="F54" s="288"/>
      <c r="G54" s="288"/>
      <c r="H54" s="288"/>
      <c r="I54" s="288"/>
      <c r="J54" s="288"/>
      <c r="K54" s="288"/>
      <c r="L54" s="288"/>
    </row>
    <row r="55" spans="1:13" x14ac:dyDescent="0.25">
      <c r="A55" s="288"/>
      <c r="B55" s="288"/>
      <c r="C55" s="288"/>
      <c r="D55" s="288"/>
      <c r="E55" s="288"/>
      <c r="F55" s="288"/>
      <c r="G55" s="288"/>
      <c r="H55" s="288"/>
      <c r="I55" s="288"/>
      <c r="J55" s="288"/>
      <c r="K55" s="288"/>
      <c r="L55" s="288"/>
    </row>
    <row r="56" spans="1:13" ht="15.75" x14ac:dyDescent="0.25">
      <c r="A56" s="288"/>
      <c r="B56" s="288"/>
      <c r="C56" s="288"/>
      <c r="D56" s="288"/>
      <c r="E56" s="288"/>
      <c r="F56" s="288"/>
      <c r="G56" s="288"/>
      <c r="H56" s="288"/>
      <c r="I56" s="288"/>
      <c r="J56" s="288"/>
      <c r="K56" s="288"/>
      <c r="L56" s="297"/>
    </row>
    <row r="62" spans="1:13" x14ac:dyDescent="0.25">
      <c r="L62" s="300"/>
      <c r="M62" s="300"/>
    </row>
  </sheetData>
  <mergeCells count="3">
    <mergeCell ref="A13:M13"/>
    <mergeCell ref="C17:K19"/>
    <mergeCell ref="L62:M62"/>
  </mergeCells>
  <printOptions horizontalCentered="1" verticalCentered="1"/>
  <pageMargins left="0" right="0" top="0" bottom="0" header="0" footer="0"/>
  <pageSetup paperSize="9"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BM131"/>
  <sheetViews>
    <sheetView showGridLines="0" workbookViewId="0"/>
  </sheetViews>
  <sheetFormatPr defaultRowHeight="11.25" x14ac:dyDescent="0.2"/>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1" width="22.33203125"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x14ac:dyDescent="0.2">
      <c r="L2" s="320" t="s">
        <v>6</v>
      </c>
      <c r="M2" s="321"/>
      <c r="N2" s="321"/>
      <c r="O2" s="321"/>
      <c r="P2" s="321"/>
      <c r="Q2" s="321"/>
      <c r="R2" s="321"/>
      <c r="S2" s="321"/>
      <c r="T2" s="321"/>
      <c r="U2" s="321"/>
      <c r="V2" s="321"/>
      <c r="AT2" s="18" t="s">
        <v>106</v>
      </c>
    </row>
    <row r="3" spans="2:46" ht="6.95" customHeight="1" x14ac:dyDescent="0.2">
      <c r="B3" s="19"/>
      <c r="C3" s="20"/>
      <c r="D3" s="20"/>
      <c r="E3" s="20"/>
      <c r="F3" s="20"/>
      <c r="G3" s="20"/>
      <c r="H3" s="20"/>
      <c r="I3" s="20"/>
      <c r="J3" s="20"/>
      <c r="K3" s="20"/>
      <c r="L3" s="21"/>
      <c r="AT3" s="18" t="s">
        <v>88</v>
      </c>
    </row>
    <row r="4" spans="2:46" ht="24.95" customHeight="1" x14ac:dyDescent="0.2">
      <c r="B4" s="21"/>
      <c r="D4" s="22" t="s">
        <v>116</v>
      </c>
      <c r="L4" s="21"/>
      <c r="M4" s="87" t="s">
        <v>11</v>
      </c>
      <c r="AT4" s="18" t="s">
        <v>4</v>
      </c>
    </row>
    <row r="5" spans="2:46" ht="6.95" customHeight="1" x14ac:dyDescent="0.2">
      <c r="B5" s="21"/>
      <c r="L5" s="21"/>
    </row>
    <row r="6" spans="2:46" ht="12" customHeight="1" x14ac:dyDescent="0.2">
      <c r="B6" s="21"/>
      <c r="D6" s="28" t="s">
        <v>17</v>
      </c>
      <c r="L6" s="21"/>
    </row>
    <row r="7" spans="2:46" ht="16.5" customHeight="1" x14ac:dyDescent="0.2">
      <c r="B7" s="21"/>
      <c r="E7" s="352" t="str">
        <f>'Rekapitulace stavby'!K6</f>
        <v>Rekonstrukce městského úřadu - Varnsdorf</v>
      </c>
      <c r="F7" s="353"/>
      <c r="G7" s="353"/>
      <c r="H7" s="353"/>
      <c r="L7" s="21"/>
    </row>
    <row r="8" spans="2:46" s="1" customFormat="1" ht="12" customHeight="1" x14ac:dyDescent="0.2">
      <c r="B8" s="34"/>
      <c r="D8" s="28" t="s">
        <v>117</v>
      </c>
      <c r="L8" s="34"/>
    </row>
    <row r="9" spans="2:46" s="1" customFormat="1" ht="16.5" customHeight="1" x14ac:dyDescent="0.2">
      <c r="B9" s="34"/>
      <c r="E9" s="337" t="s">
        <v>5545</v>
      </c>
      <c r="F9" s="351"/>
      <c r="G9" s="351"/>
      <c r="H9" s="351"/>
      <c r="L9" s="34"/>
    </row>
    <row r="10" spans="2:46" s="1" customFormat="1" x14ac:dyDescent="0.2">
      <c r="B10" s="34"/>
      <c r="L10" s="34"/>
    </row>
    <row r="11" spans="2:46" s="1" customFormat="1" ht="12" customHeight="1" x14ac:dyDescent="0.2">
      <c r="B11" s="34"/>
      <c r="D11" s="28" t="s">
        <v>19</v>
      </c>
      <c r="F11" s="26" t="s">
        <v>20</v>
      </c>
      <c r="I11" s="28" t="s">
        <v>21</v>
      </c>
      <c r="J11" s="26" t="s">
        <v>3</v>
      </c>
      <c r="L11" s="34"/>
    </row>
    <row r="12" spans="2:46" s="1" customFormat="1" ht="12" customHeight="1" x14ac:dyDescent="0.2">
      <c r="B12" s="34"/>
      <c r="D12" s="28" t="s">
        <v>23</v>
      </c>
      <c r="F12" s="26" t="s">
        <v>24</v>
      </c>
      <c r="I12" s="28" t="s">
        <v>25</v>
      </c>
      <c r="J12" s="51">
        <f>'Rekapitulace stavby'!AN8</f>
        <v>45784</v>
      </c>
      <c r="L12" s="34"/>
    </row>
    <row r="13" spans="2:46" s="1" customFormat="1" ht="10.9" customHeight="1" x14ac:dyDescent="0.2">
      <c r="B13" s="34"/>
      <c r="L13" s="34"/>
    </row>
    <row r="14" spans="2:46" s="1" customFormat="1" ht="12" customHeight="1" x14ac:dyDescent="0.2">
      <c r="B14" s="34"/>
      <c r="D14" s="28" t="s">
        <v>30</v>
      </c>
      <c r="I14" s="28" t="s">
        <v>31</v>
      </c>
      <c r="J14" s="26" t="s">
        <v>32</v>
      </c>
      <c r="L14" s="34"/>
    </row>
    <row r="15" spans="2:46" s="1" customFormat="1" ht="18" customHeight="1" x14ac:dyDescent="0.2">
      <c r="B15" s="34"/>
      <c r="E15" s="26" t="s">
        <v>33</v>
      </c>
      <c r="I15" s="28" t="s">
        <v>34</v>
      </c>
      <c r="J15" s="26" t="s">
        <v>3</v>
      </c>
      <c r="L15" s="34"/>
    </row>
    <row r="16" spans="2:46" s="1" customFormat="1" ht="6.95" customHeight="1" x14ac:dyDescent="0.2">
      <c r="B16" s="34"/>
      <c r="L16" s="34"/>
    </row>
    <row r="17" spans="2:12" s="1" customFormat="1" ht="12" customHeight="1" x14ac:dyDescent="0.2">
      <c r="B17" s="34"/>
      <c r="D17" s="28" t="s">
        <v>35</v>
      </c>
      <c r="I17" s="28" t="s">
        <v>31</v>
      </c>
      <c r="J17" s="29" t="str">
        <f>'Rekapitulace stavby'!AN13</f>
        <v>Vyplň údaj</v>
      </c>
      <c r="L17" s="34"/>
    </row>
    <row r="18" spans="2:12" s="1" customFormat="1" ht="18" customHeight="1" x14ac:dyDescent="0.2">
      <c r="B18" s="34"/>
      <c r="E18" s="354" t="str">
        <f>'Rekapitulace stavby'!E14</f>
        <v>Vyplň údaj</v>
      </c>
      <c r="F18" s="343"/>
      <c r="G18" s="343"/>
      <c r="H18" s="343"/>
      <c r="I18" s="28" t="s">
        <v>34</v>
      </c>
      <c r="J18" s="29" t="str">
        <f>'Rekapitulace stavby'!AN14</f>
        <v>Vyplň údaj</v>
      </c>
      <c r="L18" s="34"/>
    </row>
    <row r="19" spans="2:12" s="1" customFormat="1" ht="6.95" customHeight="1" x14ac:dyDescent="0.2">
      <c r="B19" s="34"/>
      <c r="L19" s="34"/>
    </row>
    <row r="20" spans="2:12" s="1" customFormat="1" ht="12" customHeight="1" x14ac:dyDescent="0.2">
      <c r="B20" s="34"/>
      <c r="D20" s="28" t="s">
        <v>37</v>
      </c>
      <c r="I20" s="28" t="s">
        <v>31</v>
      </c>
      <c r="J20" s="26" t="s">
        <v>38</v>
      </c>
      <c r="L20" s="34"/>
    </row>
    <row r="21" spans="2:12" s="1" customFormat="1" ht="18" customHeight="1" x14ac:dyDescent="0.2">
      <c r="B21" s="34"/>
      <c r="E21" s="26" t="s">
        <v>39</v>
      </c>
      <c r="I21" s="28" t="s">
        <v>34</v>
      </c>
      <c r="J21" s="26" t="s">
        <v>3</v>
      </c>
      <c r="L21" s="34"/>
    </row>
    <row r="22" spans="2:12" s="1" customFormat="1" ht="6.95" customHeight="1" x14ac:dyDescent="0.2">
      <c r="B22" s="34"/>
      <c r="L22" s="34"/>
    </row>
    <row r="23" spans="2:12" s="1" customFormat="1" ht="12" customHeight="1" x14ac:dyDescent="0.2">
      <c r="B23" s="34"/>
      <c r="D23" s="28" t="s">
        <v>41</v>
      </c>
      <c r="I23" s="28" t="s">
        <v>31</v>
      </c>
      <c r="J23" s="29" t="str">
        <f>'Rekapitulace stavby'!AN19</f>
        <v>Vyplň údaj</v>
      </c>
      <c r="L23" s="34"/>
    </row>
    <row r="24" spans="2:12" s="1" customFormat="1" ht="18" customHeight="1" x14ac:dyDescent="0.2">
      <c r="B24" s="34"/>
      <c r="E24" s="354" t="str">
        <f>'Rekapitulace stavby'!E20</f>
        <v>Vyplň údaj</v>
      </c>
      <c r="F24" s="343"/>
      <c r="G24" s="343"/>
      <c r="H24" s="343"/>
      <c r="I24" s="28" t="s">
        <v>34</v>
      </c>
      <c r="J24" s="29" t="str">
        <f>'Rekapitulace stavby'!AN20</f>
        <v>Vyplň údaj</v>
      </c>
      <c r="L24" s="34"/>
    </row>
    <row r="25" spans="2:12" s="1" customFormat="1" ht="6.95" customHeight="1" x14ac:dyDescent="0.2">
      <c r="B25" s="34"/>
      <c r="L25" s="34"/>
    </row>
    <row r="26" spans="2:12" s="1" customFormat="1" ht="12" customHeight="1" x14ac:dyDescent="0.2">
      <c r="B26" s="34"/>
      <c r="D26" s="28" t="s">
        <v>42</v>
      </c>
      <c r="L26" s="34"/>
    </row>
    <row r="27" spans="2:12" s="7" customFormat="1" ht="119.25" customHeight="1" x14ac:dyDescent="0.2">
      <c r="B27" s="88"/>
      <c r="E27" s="345" t="s">
        <v>119</v>
      </c>
      <c r="F27" s="345"/>
      <c r="G27" s="345"/>
      <c r="H27" s="345"/>
      <c r="L27" s="88"/>
    </row>
    <row r="28" spans="2:12" s="1" customFormat="1" ht="6.95" customHeight="1" x14ac:dyDescent="0.2">
      <c r="B28" s="34"/>
      <c r="L28" s="34"/>
    </row>
    <row r="29" spans="2:12" s="1" customFormat="1" ht="6.95" customHeight="1" x14ac:dyDescent="0.2">
      <c r="B29" s="34"/>
      <c r="D29" s="52"/>
      <c r="E29" s="52"/>
      <c r="F29" s="52"/>
      <c r="G29" s="52"/>
      <c r="H29" s="52"/>
      <c r="I29" s="52"/>
      <c r="J29" s="52"/>
      <c r="K29" s="52"/>
      <c r="L29" s="34"/>
    </row>
    <row r="30" spans="2:12" s="1" customFormat="1" ht="25.35" customHeight="1" x14ac:dyDescent="0.2">
      <c r="B30" s="34"/>
      <c r="D30" s="89" t="s">
        <v>44</v>
      </c>
      <c r="J30" s="65">
        <f>ROUND(J85, 2)</f>
        <v>0</v>
      </c>
      <c r="L30" s="34"/>
    </row>
    <row r="31" spans="2:12" s="1" customFormat="1" ht="6.95" customHeight="1" x14ac:dyDescent="0.2">
      <c r="B31" s="34"/>
      <c r="D31" s="52"/>
      <c r="E31" s="52"/>
      <c r="F31" s="52"/>
      <c r="G31" s="52"/>
      <c r="H31" s="52"/>
      <c r="I31" s="52"/>
      <c r="J31" s="52"/>
      <c r="K31" s="52"/>
      <c r="L31" s="34"/>
    </row>
    <row r="32" spans="2:12" s="1" customFormat="1" ht="14.45" customHeight="1" x14ac:dyDescent="0.2">
      <c r="B32" s="34"/>
      <c r="F32" s="37" t="s">
        <v>46</v>
      </c>
      <c r="I32" s="37" t="s">
        <v>45</v>
      </c>
      <c r="J32" s="37" t="s">
        <v>47</v>
      </c>
      <c r="L32" s="34"/>
    </row>
    <row r="33" spans="2:12" s="1" customFormat="1" ht="14.45" customHeight="1" x14ac:dyDescent="0.2">
      <c r="B33" s="34"/>
      <c r="D33" s="54" t="s">
        <v>48</v>
      </c>
      <c r="E33" s="28" t="s">
        <v>49</v>
      </c>
      <c r="F33" s="90">
        <f>ROUND((SUM(BE85:BE130)),  2)</f>
        <v>0</v>
      </c>
      <c r="I33" s="91">
        <v>0.21</v>
      </c>
      <c r="J33" s="90">
        <f>ROUND(((SUM(BE85:BE130))*I33),  2)</f>
        <v>0</v>
      </c>
      <c r="L33" s="34"/>
    </row>
    <row r="34" spans="2:12" s="1" customFormat="1" ht="14.45" customHeight="1" x14ac:dyDescent="0.2">
      <c r="B34" s="34"/>
      <c r="E34" s="28" t="s">
        <v>50</v>
      </c>
      <c r="F34" s="90">
        <f>ROUND((SUM(BF85:BF130)),  2)</f>
        <v>0</v>
      </c>
      <c r="I34" s="91">
        <v>0.12</v>
      </c>
      <c r="J34" s="90">
        <f>ROUND(((SUM(BF85:BF130))*I34),  2)</f>
        <v>0</v>
      </c>
      <c r="L34" s="34"/>
    </row>
    <row r="35" spans="2:12" s="1" customFormat="1" ht="14.45" hidden="1" customHeight="1" x14ac:dyDescent="0.2">
      <c r="B35" s="34"/>
      <c r="E35" s="28" t="s">
        <v>51</v>
      </c>
      <c r="F35" s="90">
        <f>ROUND((SUM(BG85:BG130)),  2)</f>
        <v>0</v>
      </c>
      <c r="I35" s="91">
        <v>0.21</v>
      </c>
      <c r="J35" s="90">
        <f>0</f>
        <v>0</v>
      </c>
      <c r="L35" s="34"/>
    </row>
    <row r="36" spans="2:12" s="1" customFormat="1" ht="14.45" hidden="1" customHeight="1" x14ac:dyDescent="0.2">
      <c r="B36" s="34"/>
      <c r="E36" s="28" t="s">
        <v>52</v>
      </c>
      <c r="F36" s="90">
        <f>ROUND((SUM(BH85:BH130)),  2)</f>
        <v>0</v>
      </c>
      <c r="I36" s="91">
        <v>0.12</v>
      </c>
      <c r="J36" s="90">
        <f>0</f>
        <v>0</v>
      </c>
      <c r="L36" s="34"/>
    </row>
    <row r="37" spans="2:12" s="1" customFormat="1" ht="14.45" hidden="1" customHeight="1" x14ac:dyDescent="0.2">
      <c r="B37" s="34"/>
      <c r="E37" s="28" t="s">
        <v>53</v>
      </c>
      <c r="F37" s="90">
        <f>ROUND((SUM(BI85:BI130)),  2)</f>
        <v>0</v>
      </c>
      <c r="I37" s="91">
        <v>0</v>
      </c>
      <c r="J37" s="90">
        <f>0</f>
        <v>0</v>
      </c>
      <c r="L37" s="34"/>
    </row>
    <row r="38" spans="2:12" s="1" customFormat="1" ht="6.95" customHeight="1" x14ac:dyDescent="0.2">
      <c r="B38" s="34"/>
      <c r="L38" s="34"/>
    </row>
    <row r="39" spans="2:12" s="1" customFormat="1" ht="25.35" customHeight="1" x14ac:dyDescent="0.2">
      <c r="B39" s="34"/>
      <c r="C39" s="92"/>
      <c r="D39" s="93" t="s">
        <v>54</v>
      </c>
      <c r="E39" s="56"/>
      <c r="F39" s="56"/>
      <c r="G39" s="94" t="s">
        <v>55</v>
      </c>
      <c r="H39" s="95" t="s">
        <v>56</v>
      </c>
      <c r="I39" s="56"/>
      <c r="J39" s="96">
        <f>SUM(J30:J37)</f>
        <v>0</v>
      </c>
      <c r="K39" s="97"/>
      <c r="L39" s="34"/>
    </row>
    <row r="40" spans="2:12" s="1" customFormat="1" ht="14.45" customHeight="1" x14ac:dyDescent="0.2">
      <c r="B40" s="43"/>
      <c r="C40" s="44"/>
      <c r="D40" s="44"/>
      <c r="E40" s="44"/>
      <c r="F40" s="44"/>
      <c r="G40" s="44"/>
      <c r="H40" s="44"/>
      <c r="I40" s="44"/>
      <c r="J40" s="44"/>
      <c r="K40" s="44"/>
      <c r="L40" s="34"/>
    </row>
    <row r="44" spans="2:12" s="1" customFormat="1" ht="6.95" customHeight="1" x14ac:dyDescent="0.2">
      <c r="B44" s="45"/>
      <c r="C44" s="46"/>
      <c r="D44" s="46"/>
      <c r="E44" s="46"/>
      <c r="F44" s="46"/>
      <c r="G44" s="46"/>
      <c r="H44" s="46"/>
      <c r="I44" s="46"/>
      <c r="J44" s="46"/>
      <c r="K44" s="46"/>
      <c r="L44" s="34"/>
    </row>
    <row r="45" spans="2:12" s="1" customFormat="1" ht="24.95" customHeight="1" x14ac:dyDescent="0.2">
      <c r="B45" s="34"/>
      <c r="C45" s="22" t="s">
        <v>120</v>
      </c>
      <c r="L45" s="34"/>
    </row>
    <row r="46" spans="2:12" s="1" customFormat="1" ht="6.95" customHeight="1" x14ac:dyDescent="0.2">
      <c r="B46" s="34"/>
      <c r="L46" s="34"/>
    </row>
    <row r="47" spans="2:12" s="1" customFormat="1" ht="12" customHeight="1" x14ac:dyDescent="0.2">
      <c r="B47" s="34"/>
      <c r="C47" s="28" t="s">
        <v>17</v>
      </c>
      <c r="L47" s="34"/>
    </row>
    <row r="48" spans="2:12" s="1" customFormat="1" ht="16.5" customHeight="1" x14ac:dyDescent="0.2">
      <c r="B48" s="34"/>
      <c r="E48" s="352" t="str">
        <f>E7</f>
        <v>Rekonstrukce městského úřadu - Varnsdorf</v>
      </c>
      <c r="F48" s="353"/>
      <c r="G48" s="353"/>
      <c r="H48" s="353"/>
      <c r="L48" s="34"/>
    </row>
    <row r="49" spans="2:47" s="1" customFormat="1" ht="12" customHeight="1" x14ac:dyDescent="0.2">
      <c r="B49" s="34"/>
      <c r="C49" s="28" t="s">
        <v>117</v>
      </c>
      <c r="L49" s="34"/>
    </row>
    <row r="50" spans="2:47" s="1" customFormat="1" ht="16.5" customHeight="1" x14ac:dyDescent="0.2">
      <c r="B50" s="34"/>
      <c r="E50" s="337" t="str">
        <f>E9</f>
        <v>SO 05 - Silnoproudá a slaboproudá elektrotechnika (SIL+SLA)</v>
      </c>
      <c r="F50" s="351"/>
      <c r="G50" s="351"/>
      <c r="H50" s="351"/>
      <c r="L50" s="34"/>
    </row>
    <row r="51" spans="2:47" s="1" customFormat="1" ht="6.95" customHeight="1" x14ac:dyDescent="0.2">
      <c r="B51" s="34"/>
      <c r="L51" s="34"/>
    </row>
    <row r="52" spans="2:47" s="1" customFormat="1" ht="12" customHeight="1" x14ac:dyDescent="0.2">
      <c r="B52" s="34"/>
      <c r="C52" s="28" t="s">
        <v>23</v>
      </c>
      <c r="F52" s="26" t="str">
        <f>F12</f>
        <v>Nám. E. Beneše 470, 407 47 Varnsdorf</v>
      </c>
      <c r="I52" s="28" t="s">
        <v>25</v>
      </c>
      <c r="J52" s="51">
        <f>IF(J12="","",J12)</f>
        <v>45784</v>
      </c>
      <c r="L52" s="34"/>
    </row>
    <row r="53" spans="2:47" s="1" customFormat="1" ht="6.95" customHeight="1" x14ac:dyDescent="0.2">
      <c r="B53" s="34"/>
      <c r="L53" s="34"/>
    </row>
    <row r="54" spans="2:47" s="1" customFormat="1" ht="25.7" customHeight="1" x14ac:dyDescent="0.2">
      <c r="B54" s="34"/>
      <c r="C54" s="28" t="s">
        <v>30</v>
      </c>
      <c r="F54" s="26" t="str">
        <f>E15</f>
        <v>Město Varnsdorf</v>
      </c>
      <c r="I54" s="28" t="s">
        <v>37</v>
      </c>
      <c r="J54" s="32" t="str">
        <f>E21</f>
        <v>Ing. arch. Ondřej Tuček</v>
      </c>
      <c r="L54" s="34"/>
    </row>
    <row r="55" spans="2:47" s="1" customFormat="1" ht="15.2" customHeight="1" x14ac:dyDescent="0.2">
      <c r="B55" s="34"/>
      <c r="C55" s="28" t="s">
        <v>35</v>
      </c>
      <c r="F55" s="26" t="str">
        <f>IF(E18="","",E18)</f>
        <v>Vyplň údaj</v>
      </c>
      <c r="I55" s="28" t="s">
        <v>41</v>
      </c>
      <c r="J55" s="32" t="str">
        <f>E24</f>
        <v>Vyplň údaj</v>
      </c>
      <c r="L55" s="34"/>
    </row>
    <row r="56" spans="2:47" s="1" customFormat="1" ht="10.35" customHeight="1" x14ac:dyDescent="0.2">
      <c r="B56" s="34"/>
      <c r="L56" s="34"/>
    </row>
    <row r="57" spans="2:47" s="1" customFormat="1" ht="29.25" customHeight="1" x14ac:dyDescent="0.2">
      <c r="B57" s="34"/>
      <c r="C57" s="98" t="s">
        <v>121</v>
      </c>
      <c r="D57" s="92"/>
      <c r="E57" s="92"/>
      <c r="F57" s="92"/>
      <c r="G57" s="92"/>
      <c r="H57" s="92"/>
      <c r="I57" s="92"/>
      <c r="J57" s="99" t="s">
        <v>122</v>
      </c>
      <c r="K57" s="92"/>
      <c r="L57" s="34"/>
    </row>
    <row r="58" spans="2:47" s="1" customFormat="1" ht="10.35" customHeight="1" x14ac:dyDescent="0.2">
      <c r="B58" s="34"/>
      <c r="L58" s="34"/>
    </row>
    <row r="59" spans="2:47" s="1" customFormat="1" ht="22.9" customHeight="1" x14ac:dyDescent="0.2">
      <c r="B59" s="34"/>
      <c r="C59" s="100" t="s">
        <v>76</v>
      </c>
      <c r="J59" s="65">
        <f>J85</f>
        <v>0</v>
      </c>
      <c r="L59" s="34"/>
      <c r="AU59" s="18" t="s">
        <v>123</v>
      </c>
    </row>
    <row r="60" spans="2:47" s="8" customFormat="1" ht="24.95" customHeight="1" x14ac:dyDescent="0.2">
      <c r="B60" s="101"/>
      <c r="D60" s="102" t="s">
        <v>5546</v>
      </c>
      <c r="E60" s="103"/>
      <c r="F60" s="103"/>
      <c r="G60" s="103"/>
      <c r="H60" s="103"/>
      <c r="I60" s="103"/>
      <c r="J60" s="104">
        <f>J86</f>
        <v>0</v>
      </c>
      <c r="L60" s="101"/>
    </row>
    <row r="61" spans="2:47" s="8" customFormat="1" ht="24.95" customHeight="1" x14ac:dyDescent="0.2">
      <c r="B61" s="101"/>
      <c r="D61" s="102" t="s">
        <v>5547</v>
      </c>
      <c r="E61" s="103"/>
      <c r="F61" s="103"/>
      <c r="G61" s="103"/>
      <c r="H61" s="103"/>
      <c r="I61" s="103"/>
      <c r="J61" s="104">
        <f>J90</f>
        <v>0</v>
      </c>
      <c r="L61" s="101"/>
    </row>
    <row r="62" spans="2:47" s="8" customFormat="1" ht="24.95" customHeight="1" x14ac:dyDescent="0.2">
      <c r="B62" s="101"/>
      <c r="D62" s="102" t="s">
        <v>5548</v>
      </c>
      <c r="E62" s="103"/>
      <c r="F62" s="103"/>
      <c r="G62" s="103"/>
      <c r="H62" s="103"/>
      <c r="I62" s="103"/>
      <c r="J62" s="104">
        <f>J101</f>
        <v>0</v>
      </c>
      <c r="L62" s="101"/>
    </row>
    <row r="63" spans="2:47" s="8" customFormat="1" ht="24.95" customHeight="1" x14ac:dyDescent="0.2">
      <c r="B63" s="101"/>
      <c r="D63" s="102" t="s">
        <v>5549</v>
      </c>
      <c r="E63" s="103"/>
      <c r="F63" s="103"/>
      <c r="G63" s="103"/>
      <c r="H63" s="103"/>
      <c r="I63" s="103"/>
      <c r="J63" s="104">
        <f>J103</f>
        <v>0</v>
      </c>
      <c r="L63" s="101"/>
    </row>
    <row r="64" spans="2:47" s="8" customFormat="1" ht="24.95" customHeight="1" x14ac:dyDescent="0.2">
      <c r="B64" s="101"/>
      <c r="D64" s="102" t="s">
        <v>5550</v>
      </c>
      <c r="E64" s="103"/>
      <c r="F64" s="103"/>
      <c r="G64" s="103"/>
      <c r="H64" s="103"/>
      <c r="I64" s="103"/>
      <c r="J64" s="104">
        <f>J114</f>
        <v>0</v>
      </c>
      <c r="L64" s="101"/>
    </row>
    <row r="65" spans="2:12" s="8" customFormat="1" ht="24.95" customHeight="1" x14ac:dyDescent="0.2">
      <c r="B65" s="101"/>
      <c r="D65" s="102" t="s">
        <v>5551</v>
      </c>
      <c r="E65" s="103"/>
      <c r="F65" s="103"/>
      <c r="G65" s="103"/>
      <c r="H65" s="103"/>
      <c r="I65" s="103"/>
      <c r="J65" s="104">
        <f>J128</f>
        <v>0</v>
      </c>
      <c r="L65" s="101"/>
    </row>
    <row r="66" spans="2:12" s="1" customFormat="1" ht="21.75" customHeight="1" x14ac:dyDescent="0.2">
      <c r="B66" s="34"/>
      <c r="L66" s="34"/>
    </row>
    <row r="67" spans="2:12" s="1" customFormat="1" ht="6.95" customHeight="1" x14ac:dyDescent="0.2">
      <c r="B67" s="43"/>
      <c r="C67" s="44"/>
      <c r="D67" s="44"/>
      <c r="E67" s="44"/>
      <c r="F67" s="44"/>
      <c r="G67" s="44"/>
      <c r="H67" s="44"/>
      <c r="I67" s="44"/>
      <c r="J67" s="44"/>
      <c r="K67" s="44"/>
      <c r="L67" s="34"/>
    </row>
    <row r="71" spans="2:12" s="1" customFormat="1" ht="6.95" customHeight="1" x14ac:dyDescent="0.2">
      <c r="B71" s="45"/>
      <c r="C71" s="46"/>
      <c r="D71" s="46"/>
      <c r="E71" s="46"/>
      <c r="F71" s="46"/>
      <c r="G71" s="46"/>
      <c r="H71" s="46"/>
      <c r="I71" s="46"/>
      <c r="J71" s="46"/>
      <c r="K71" s="46"/>
      <c r="L71" s="34"/>
    </row>
    <row r="72" spans="2:12" s="1" customFormat="1" ht="24.95" customHeight="1" x14ac:dyDescent="0.2">
      <c r="B72" s="34"/>
      <c r="C72" s="22" t="s">
        <v>141</v>
      </c>
      <c r="L72" s="34"/>
    </row>
    <row r="73" spans="2:12" s="1" customFormat="1" ht="6.95" customHeight="1" x14ac:dyDescent="0.2">
      <c r="B73" s="34"/>
      <c r="L73" s="34"/>
    </row>
    <row r="74" spans="2:12" s="1" customFormat="1" ht="12" customHeight="1" x14ac:dyDescent="0.2">
      <c r="B74" s="34"/>
      <c r="C74" s="28" t="s">
        <v>17</v>
      </c>
      <c r="L74" s="34"/>
    </row>
    <row r="75" spans="2:12" s="1" customFormat="1" ht="16.5" customHeight="1" x14ac:dyDescent="0.2">
      <c r="B75" s="34"/>
      <c r="E75" s="352" t="str">
        <f>E7</f>
        <v>Rekonstrukce městského úřadu - Varnsdorf</v>
      </c>
      <c r="F75" s="353"/>
      <c r="G75" s="353"/>
      <c r="H75" s="353"/>
      <c r="L75" s="34"/>
    </row>
    <row r="76" spans="2:12" s="1" customFormat="1" ht="12" customHeight="1" x14ac:dyDescent="0.2">
      <c r="B76" s="34"/>
      <c r="C76" s="28" t="s">
        <v>117</v>
      </c>
      <c r="L76" s="34"/>
    </row>
    <row r="77" spans="2:12" s="1" customFormat="1" ht="16.5" customHeight="1" x14ac:dyDescent="0.2">
      <c r="B77" s="34"/>
      <c r="E77" s="337" t="str">
        <f>E9</f>
        <v>SO 05 - Silnoproudá a slaboproudá elektrotechnika (SIL+SLA)</v>
      </c>
      <c r="F77" s="351"/>
      <c r="G77" s="351"/>
      <c r="H77" s="351"/>
      <c r="L77" s="34"/>
    </row>
    <row r="78" spans="2:12" s="1" customFormat="1" ht="6.95" customHeight="1" x14ac:dyDescent="0.2">
      <c r="B78" s="34"/>
      <c r="L78" s="34"/>
    </row>
    <row r="79" spans="2:12" s="1" customFormat="1" ht="12" customHeight="1" x14ac:dyDescent="0.2">
      <c r="B79" s="34"/>
      <c r="C79" s="28" t="s">
        <v>23</v>
      </c>
      <c r="F79" s="26" t="str">
        <f>F12</f>
        <v>Nám. E. Beneše 470, 407 47 Varnsdorf</v>
      </c>
      <c r="I79" s="28" t="s">
        <v>25</v>
      </c>
      <c r="J79" s="51">
        <f>IF(J12="","",J12)</f>
        <v>45784</v>
      </c>
      <c r="L79" s="34"/>
    </row>
    <row r="80" spans="2:12" s="1" customFormat="1" ht="6.95" customHeight="1" x14ac:dyDescent="0.2">
      <c r="B80" s="34"/>
      <c r="L80" s="34"/>
    </row>
    <row r="81" spans="2:65" s="1" customFormat="1" ht="25.7" customHeight="1" x14ac:dyDescent="0.2">
      <c r="B81" s="34"/>
      <c r="C81" s="28" t="s">
        <v>30</v>
      </c>
      <c r="F81" s="26" t="str">
        <f>E15</f>
        <v>Město Varnsdorf</v>
      </c>
      <c r="I81" s="28" t="s">
        <v>37</v>
      </c>
      <c r="J81" s="32" t="str">
        <f>E21</f>
        <v>Ing. arch. Ondřej Tuček</v>
      </c>
      <c r="L81" s="34"/>
    </row>
    <row r="82" spans="2:65" s="1" customFormat="1" ht="15.2" customHeight="1" x14ac:dyDescent="0.2">
      <c r="B82" s="34"/>
      <c r="C82" s="28" t="s">
        <v>35</v>
      </c>
      <c r="F82" s="26" t="str">
        <f>IF(E18="","",E18)</f>
        <v>Vyplň údaj</v>
      </c>
      <c r="I82" s="28" t="s">
        <v>41</v>
      </c>
      <c r="J82" s="32" t="str">
        <f>E24</f>
        <v>Vyplň údaj</v>
      </c>
      <c r="L82" s="34"/>
    </row>
    <row r="83" spans="2:65" s="1" customFormat="1" ht="10.35" customHeight="1" x14ac:dyDescent="0.2">
      <c r="B83" s="34"/>
      <c r="L83" s="34"/>
    </row>
    <row r="84" spans="2:65" s="10" customFormat="1" ht="29.25" customHeight="1" x14ac:dyDescent="0.2">
      <c r="B84" s="109"/>
      <c r="C84" s="110" t="s">
        <v>142</v>
      </c>
      <c r="D84" s="111" t="s">
        <v>63</v>
      </c>
      <c r="E84" s="111" t="s">
        <v>59</v>
      </c>
      <c r="F84" s="111" t="s">
        <v>60</v>
      </c>
      <c r="G84" s="111" t="s">
        <v>143</v>
      </c>
      <c r="H84" s="111" t="s">
        <v>144</v>
      </c>
      <c r="I84" s="111" t="s">
        <v>145</v>
      </c>
      <c r="J84" s="111" t="s">
        <v>122</v>
      </c>
      <c r="K84" s="112" t="s">
        <v>146</v>
      </c>
      <c r="L84" s="109"/>
      <c r="M84" s="58" t="s">
        <v>3</v>
      </c>
      <c r="N84" s="59" t="s">
        <v>48</v>
      </c>
      <c r="O84" s="59" t="s">
        <v>147</v>
      </c>
      <c r="P84" s="59" t="s">
        <v>148</v>
      </c>
      <c r="Q84" s="59" t="s">
        <v>149</v>
      </c>
      <c r="R84" s="59" t="s">
        <v>150</v>
      </c>
      <c r="S84" s="59" t="s">
        <v>151</v>
      </c>
      <c r="T84" s="60" t="s">
        <v>152</v>
      </c>
    </row>
    <row r="85" spans="2:65" s="1" customFormat="1" ht="22.9" customHeight="1" x14ac:dyDescent="0.25">
      <c r="B85" s="34"/>
      <c r="C85" s="63" t="s">
        <v>153</v>
      </c>
      <c r="J85" s="113">
        <f>BK85</f>
        <v>0</v>
      </c>
      <c r="L85" s="34"/>
      <c r="M85" s="61"/>
      <c r="N85" s="52"/>
      <c r="O85" s="52"/>
      <c r="P85" s="114">
        <f>P86+P90+P101+P103+P114+P128</f>
        <v>0</v>
      </c>
      <c r="Q85" s="52"/>
      <c r="R85" s="114">
        <f>R86+R90+R101+R103+R114+R128</f>
        <v>0</v>
      </c>
      <c r="S85" s="52"/>
      <c r="T85" s="115">
        <f>T86+T90+T101+T103+T114+T128</f>
        <v>0</v>
      </c>
      <c r="AT85" s="18" t="s">
        <v>77</v>
      </c>
      <c r="AU85" s="18" t="s">
        <v>123</v>
      </c>
      <c r="BK85" s="116">
        <f>BK86+BK90+BK101+BK103+BK114+BK128</f>
        <v>0</v>
      </c>
    </row>
    <row r="86" spans="2:65" s="11" customFormat="1" ht="25.9" customHeight="1" x14ac:dyDescent="0.2">
      <c r="B86" s="117"/>
      <c r="D86" s="118" t="s">
        <v>77</v>
      </c>
      <c r="E86" s="119" t="s">
        <v>5233</v>
      </c>
      <c r="F86" s="119" t="s">
        <v>5552</v>
      </c>
      <c r="I86" s="120"/>
      <c r="J86" s="121">
        <f>BK86</f>
        <v>0</v>
      </c>
      <c r="L86" s="117"/>
      <c r="M86" s="122"/>
      <c r="P86" s="123">
        <f>SUM(P87:P89)</f>
        <v>0</v>
      </c>
      <c r="R86" s="123">
        <f>SUM(R87:R89)</f>
        <v>0</v>
      </c>
      <c r="T86" s="124">
        <f>SUM(T87:T89)</f>
        <v>0</v>
      </c>
      <c r="AR86" s="118" t="s">
        <v>86</v>
      </c>
      <c r="AT86" s="125" t="s">
        <v>77</v>
      </c>
      <c r="AU86" s="125" t="s">
        <v>78</v>
      </c>
      <c r="AY86" s="118" t="s">
        <v>156</v>
      </c>
      <c r="BK86" s="126">
        <f>SUM(BK87:BK89)</f>
        <v>0</v>
      </c>
    </row>
    <row r="87" spans="2:65" s="1" customFormat="1" ht="16.5" customHeight="1" x14ac:dyDescent="0.2">
      <c r="B87" s="129"/>
      <c r="C87" s="130" t="s">
        <v>86</v>
      </c>
      <c r="D87" s="130" t="s">
        <v>160</v>
      </c>
      <c r="E87" s="131" t="s">
        <v>5553</v>
      </c>
      <c r="F87" s="132" t="s">
        <v>5554</v>
      </c>
      <c r="G87" s="133" t="s">
        <v>2425</v>
      </c>
      <c r="H87" s="134">
        <v>1</v>
      </c>
      <c r="I87" s="135"/>
      <c r="J87" s="136">
        <f>ROUND(I87*H87,2)</f>
        <v>0</v>
      </c>
      <c r="K87" s="132" t="s">
        <v>3</v>
      </c>
      <c r="L87" s="34"/>
      <c r="M87" s="137" t="s">
        <v>3</v>
      </c>
      <c r="N87" s="138" t="s">
        <v>49</v>
      </c>
      <c r="P87" s="139">
        <f>O87*H87</f>
        <v>0</v>
      </c>
      <c r="Q87" s="139">
        <v>0</v>
      </c>
      <c r="R87" s="139">
        <f>Q87*H87</f>
        <v>0</v>
      </c>
      <c r="S87" s="139">
        <v>0</v>
      </c>
      <c r="T87" s="140">
        <f>S87*H87</f>
        <v>0</v>
      </c>
      <c r="AR87" s="141" t="s">
        <v>165</v>
      </c>
      <c r="AT87" s="141" t="s">
        <v>160</v>
      </c>
      <c r="AU87" s="141" t="s">
        <v>86</v>
      </c>
      <c r="AY87" s="18" t="s">
        <v>156</v>
      </c>
      <c r="BE87" s="142">
        <f>IF(N87="základní",J87,0)</f>
        <v>0</v>
      </c>
      <c r="BF87" s="142">
        <f>IF(N87="snížená",J87,0)</f>
        <v>0</v>
      </c>
      <c r="BG87" s="142">
        <f>IF(N87="zákl. přenesená",J87,0)</f>
        <v>0</v>
      </c>
      <c r="BH87" s="142">
        <f>IF(N87="sníž. přenesená",J87,0)</f>
        <v>0</v>
      </c>
      <c r="BI87" s="142">
        <f>IF(N87="nulová",J87,0)</f>
        <v>0</v>
      </c>
      <c r="BJ87" s="18" t="s">
        <v>86</v>
      </c>
      <c r="BK87" s="142">
        <f>ROUND(I87*H87,2)</f>
        <v>0</v>
      </c>
      <c r="BL87" s="18" t="s">
        <v>165</v>
      </c>
      <c r="BM87" s="141" t="s">
        <v>5555</v>
      </c>
    </row>
    <row r="88" spans="2:65" s="1" customFormat="1" ht="16.5" customHeight="1" x14ac:dyDescent="0.2">
      <c r="B88" s="129"/>
      <c r="C88" s="130" t="s">
        <v>88</v>
      </c>
      <c r="D88" s="130" t="s">
        <v>160</v>
      </c>
      <c r="E88" s="131" t="s">
        <v>5556</v>
      </c>
      <c r="F88" s="132" t="s">
        <v>5557</v>
      </c>
      <c r="G88" s="133" t="s">
        <v>2425</v>
      </c>
      <c r="H88" s="134">
        <v>1</v>
      </c>
      <c r="I88" s="135"/>
      <c r="J88" s="136">
        <f>ROUND(I88*H88,2)</f>
        <v>0</v>
      </c>
      <c r="K88" s="132" t="s">
        <v>3</v>
      </c>
      <c r="L88" s="34"/>
      <c r="M88" s="137" t="s">
        <v>3</v>
      </c>
      <c r="N88" s="138" t="s">
        <v>49</v>
      </c>
      <c r="P88" s="139">
        <f>O88*H88</f>
        <v>0</v>
      </c>
      <c r="Q88" s="139">
        <v>0</v>
      </c>
      <c r="R88" s="139">
        <f>Q88*H88</f>
        <v>0</v>
      </c>
      <c r="S88" s="139">
        <v>0</v>
      </c>
      <c r="T88" s="140">
        <f>S88*H88</f>
        <v>0</v>
      </c>
      <c r="AR88" s="141" t="s">
        <v>165</v>
      </c>
      <c r="AT88" s="141" t="s">
        <v>160</v>
      </c>
      <c r="AU88" s="141" t="s">
        <v>86</v>
      </c>
      <c r="AY88" s="18" t="s">
        <v>156</v>
      </c>
      <c r="BE88" s="142">
        <f>IF(N88="základní",J88,0)</f>
        <v>0</v>
      </c>
      <c r="BF88" s="142">
        <f>IF(N88="snížená",J88,0)</f>
        <v>0</v>
      </c>
      <c r="BG88" s="142">
        <f>IF(N88="zákl. přenesená",J88,0)</f>
        <v>0</v>
      </c>
      <c r="BH88" s="142">
        <f>IF(N88="sníž. přenesená",J88,0)</f>
        <v>0</v>
      </c>
      <c r="BI88" s="142">
        <f>IF(N88="nulová",J88,0)</f>
        <v>0</v>
      </c>
      <c r="BJ88" s="18" t="s">
        <v>86</v>
      </c>
      <c r="BK88" s="142">
        <f>ROUND(I88*H88,2)</f>
        <v>0</v>
      </c>
      <c r="BL88" s="18" t="s">
        <v>165</v>
      </c>
      <c r="BM88" s="141" t="s">
        <v>5558</v>
      </c>
    </row>
    <row r="89" spans="2:65" s="1" customFormat="1" ht="16.5" customHeight="1" x14ac:dyDescent="0.2">
      <c r="B89" s="129"/>
      <c r="C89" s="130" t="s">
        <v>157</v>
      </c>
      <c r="D89" s="130" t="s">
        <v>160</v>
      </c>
      <c r="E89" s="131" t="s">
        <v>5559</v>
      </c>
      <c r="F89" s="132" t="s">
        <v>5560</v>
      </c>
      <c r="G89" s="133" t="s">
        <v>2425</v>
      </c>
      <c r="H89" s="134">
        <v>1</v>
      </c>
      <c r="I89" s="135"/>
      <c r="J89" s="136">
        <f>ROUND(I89*H89,2)</f>
        <v>0</v>
      </c>
      <c r="K89" s="132" t="s">
        <v>3</v>
      </c>
      <c r="L89" s="34"/>
      <c r="M89" s="137" t="s">
        <v>3</v>
      </c>
      <c r="N89" s="138" t="s">
        <v>49</v>
      </c>
      <c r="P89" s="139">
        <f>O89*H89</f>
        <v>0</v>
      </c>
      <c r="Q89" s="139">
        <v>0</v>
      </c>
      <c r="R89" s="139">
        <f>Q89*H89</f>
        <v>0</v>
      </c>
      <c r="S89" s="139">
        <v>0</v>
      </c>
      <c r="T89" s="140">
        <f>S89*H89</f>
        <v>0</v>
      </c>
      <c r="AR89" s="141" t="s">
        <v>165</v>
      </c>
      <c r="AT89" s="141" t="s">
        <v>160</v>
      </c>
      <c r="AU89" s="141" t="s">
        <v>86</v>
      </c>
      <c r="AY89" s="18" t="s">
        <v>156</v>
      </c>
      <c r="BE89" s="142">
        <f>IF(N89="základní",J89,0)</f>
        <v>0</v>
      </c>
      <c r="BF89" s="142">
        <f>IF(N89="snížená",J89,0)</f>
        <v>0</v>
      </c>
      <c r="BG89" s="142">
        <f>IF(N89="zákl. přenesená",J89,0)</f>
        <v>0</v>
      </c>
      <c r="BH89" s="142">
        <f>IF(N89="sníž. přenesená",J89,0)</f>
        <v>0</v>
      </c>
      <c r="BI89" s="142">
        <f>IF(N89="nulová",J89,0)</f>
        <v>0</v>
      </c>
      <c r="BJ89" s="18" t="s">
        <v>86</v>
      </c>
      <c r="BK89" s="142">
        <f>ROUND(I89*H89,2)</f>
        <v>0</v>
      </c>
      <c r="BL89" s="18" t="s">
        <v>165</v>
      </c>
      <c r="BM89" s="141" t="s">
        <v>5561</v>
      </c>
    </row>
    <row r="90" spans="2:65" s="11" customFormat="1" ht="25.9" customHeight="1" x14ac:dyDescent="0.2">
      <c r="B90" s="117"/>
      <c r="D90" s="118" t="s">
        <v>77</v>
      </c>
      <c r="E90" s="119" t="s">
        <v>5286</v>
      </c>
      <c r="F90" s="119" t="s">
        <v>5562</v>
      </c>
      <c r="I90" s="120"/>
      <c r="J90" s="121">
        <f>BK90</f>
        <v>0</v>
      </c>
      <c r="L90" s="117"/>
      <c r="M90" s="122"/>
      <c r="P90" s="123">
        <f>SUM(P91:P100)</f>
        <v>0</v>
      </c>
      <c r="R90" s="123">
        <f>SUM(R91:R100)</f>
        <v>0</v>
      </c>
      <c r="T90" s="124">
        <f>SUM(T91:T100)</f>
        <v>0</v>
      </c>
      <c r="AR90" s="118" t="s">
        <v>86</v>
      </c>
      <c r="AT90" s="125" t="s">
        <v>77</v>
      </c>
      <c r="AU90" s="125" t="s">
        <v>78</v>
      </c>
      <c r="AY90" s="118" t="s">
        <v>156</v>
      </c>
      <c r="BK90" s="126">
        <f>SUM(BK91:BK100)</f>
        <v>0</v>
      </c>
    </row>
    <row r="91" spans="2:65" s="1" customFormat="1" ht="16.5" customHeight="1" x14ac:dyDescent="0.2">
      <c r="B91" s="129"/>
      <c r="C91" s="130" t="s">
        <v>165</v>
      </c>
      <c r="D91" s="130" t="s">
        <v>160</v>
      </c>
      <c r="E91" s="131" t="s">
        <v>5563</v>
      </c>
      <c r="F91" s="132" t="s">
        <v>5564</v>
      </c>
      <c r="G91" s="133" t="s">
        <v>356</v>
      </c>
      <c r="H91" s="134">
        <v>780</v>
      </c>
      <c r="I91" s="135"/>
      <c r="J91" s="136">
        <f t="shared" ref="J91:J100" si="0">ROUND(I91*H91,2)</f>
        <v>0</v>
      </c>
      <c r="K91" s="132" t="s">
        <v>3</v>
      </c>
      <c r="L91" s="34"/>
      <c r="M91" s="137" t="s">
        <v>3</v>
      </c>
      <c r="N91" s="138" t="s">
        <v>49</v>
      </c>
      <c r="P91" s="139">
        <f t="shared" ref="P91:P100" si="1">O91*H91</f>
        <v>0</v>
      </c>
      <c r="Q91" s="139">
        <v>0</v>
      </c>
      <c r="R91" s="139">
        <f t="shared" ref="R91:R100" si="2">Q91*H91</f>
        <v>0</v>
      </c>
      <c r="S91" s="139">
        <v>0</v>
      </c>
      <c r="T91" s="140">
        <f t="shared" ref="T91:T100" si="3">S91*H91</f>
        <v>0</v>
      </c>
      <c r="AR91" s="141" t="s">
        <v>165</v>
      </c>
      <c r="AT91" s="141" t="s">
        <v>160</v>
      </c>
      <c r="AU91" s="141" t="s">
        <v>86</v>
      </c>
      <c r="AY91" s="18" t="s">
        <v>156</v>
      </c>
      <c r="BE91" s="142">
        <f t="shared" ref="BE91:BE100" si="4">IF(N91="základní",J91,0)</f>
        <v>0</v>
      </c>
      <c r="BF91" s="142">
        <f t="shared" ref="BF91:BF100" si="5">IF(N91="snížená",J91,0)</f>
        <v>0</v>
      </c>
      <c r="BG91" s="142">
        <f t="shared" ref="BG91:BG100" si="6">IF(N91="zákl. přenesená",J91,0)</f>
        <v>0</v>
      </c>
      <c r="BH91" s="142">
        <f t="shared" ref="BH91:BH100" si="7">IF(N91="sníž. přenesená",J91,0)</f>
        <v>0</v>
      </c>
      <c r="BI91" s="142">
        <f t="shared" ref="BI91:BI100" si="8">IF(N91="nulová",J91,0)</f>
        <v>0</v>
      </c>
      <c r="BJ91" s="18" t="s">
        <v>86</v>
      </c>
      <c r="BK91" s="142">
        <f t="shared" ref="BK91:BK100" si="9">ROUND(I91*H91,2)</f>
        <v>0</v>
      </c>
      <c r="BL91" s="18" t="s">
        <v>165</v>
      </c>
      <c r="BM91" s="141" t="s">
        <v>5565</v>
      </c>
    </row>
    <row r="92" spans="2:65" s="1" customFormat="1" ht="16.5" customHeight="1" x14ac:dyDescent="0.2">
      <c r="B92" s="129"/>
      <c r="C92" s="130" t="s">
        <v>973</v>
      </c>
      <c r="D92" s="130" t="s">
        <v>160</v>
      </c>
      <c r="E92" s="131" t="s">
        <v>5566</v>
      </c>
      <c r="F92" s="132" t="s">
        <v>5567</v>
      </c>
      <c r="G92" s="133" t="s">
        <v>356</v>
      </c>
      <c r="H92" s="134">
        <v>150</v>
      </c>
      <c r="I92" s="135"/>
      <c r="J92" s="136">
        <f t="shared" si="0"/>
        <v>0</v>
      </c>
      <c r="K92" s="132" t="s">
        <v>3</v>
      </c>
      <c r="L92" s="34"/>
      <c r="M92" s="137" t="s">
        <v>3</v>
      </c>
      <c r="N92" s="138" t="s">
        <v>49</v>
      </c>
      <c r="P92" s="139">
        <f t="shared" si="1"/>
        <v>0</v>
      </c>
      <c r="Q92" s="139">
        <v>0</v>
      </c>
      <c r="R92" s="139">
        <f t="shared" si="2"/>
        <v>0</v>
      </c>
      <c r="S92" s="139">
        <v>0</v>
      </c>
      <c r="T92" s="140">
        <f t="shared" si="3"/>
        <v>0</v>
      </c>
      <c r="AR92" s="141" t="s">
        <v>165</v>
      </c>
      <c r="AT92" s="141" t="s">
        <v>160</v>
      </c>
      <c r="AU92" s="141" t="s">
        <v>86</v>
      </c>
      <c r="AY92" s="18" t="s">
        <v>156</v>
      </c>
      <c r="BE92" s="142">
        <f t="shared" si="4"/>
        <v>0</v>
      </c>
      <c r="BF92" s="142">
        <f t="shared" si="5"/>
        <v>0</v>
      </c>
      <c r="BG92" s="142">
        <f t="shared" si="6"/>
        <v>0</v>
      </c>
      <c r="BH92" s="142">
        <f t="shared" si="7"/>
        <v>0</v>
      </c>
      <c r="BI92" s="142">
        <f t="shared" si="8"/>
        <v>0</v>
      </c>
      <c r="BJ92" s="18" t="s">
        <v>86</v>
      </c>
      <c r="BK92" s="142">
        <f t="shared" si="9"/>
        <v>0</v>
      </c>
      <c r="BL92" s="18" t="s">
        <v>165</v>
      </c>
      <c r="BM92" s="141" t="s">
        <v>5568</v>
      </c>
    </row>
    <row r="93" spans="2:65" s="1" customFormat="1" ht="16.5" customHeight="1" x14ac:dyDescent="0.2">
      <c r="B93" s="129"/>
      <c r="C93" s="130" t="s">
        <v>219</v>
      </c>
      <c r="D93" s="130" t="s">
        <v>160</v>
      </c>
      <c r="E93" s="131" t="s">
        <v>5569</v>
      </c>
      <c r="F93" s="132" t="s">
        <v>5570</v>
      </c>
      <c r="G93" s="133" t="s">
        <v>356</v>
      </c>
      <c r="H93" s="134">
        <v>420</v>
      </c>
      <c r="I93" s="135"/>
      <c r="J93" s="136">
        <f t="shared" si="0"/>
        <v>0</v>
      </c>
      <c r="K93" s="132" t="s">
        <v>3</v>
      </c>
      <c r="L93" s="34"/>
      <c r="M93" s="137" t="s">
        <v>3</v>
      </c>
      <c r="N93" s="138" t="s">
        <v>49</v>
      </c>
      <c r="P93" s="139">
        <f t="shared" si="1"/>
        <v>0</v>
      </c>
      <c r="Q93" s="139">
        <v>0</v>
      </c>
      <c r="R93" s="139">
        <f t="shared" si="2"/>
        <v>0</v>
      </c>
      <c r="S93" s="139">
        <v>0</v>
      </c>
      <c r="T93" s="140">
        <f t="shared" si="3"/>
        <v>0</v>
      </c>
      <c r="AR93" s="141" t="s">
        <v>165</v>
      </c>
      <c r="AT93" s="141" t="s">
        <v>160</v>
      </c>
      <c r="AU93" s="141" t="s">
        <v>86</v>
      </c>
      <c r="AY93" s="18" t="s">
        <v>156</v>
      </c>
      <c r="BE93" s="142">
        <f t="shared" si="4"/>
        <v>0</v>
      </c>
      <c r="BF93" s="142">
        <f t="shared" si="5"/>
        <v>0</v>
      </c>
      <c r="BG93" s="142">
        <f t="shared" si="6"/>
        <v>0</v>
      </c>
      <c r="BH93" s="142">
        <f t="shared" si="7"/>
        <v>0</v>
      </c>
      <c r="BI93" s="142">
        <f t="shared" si="8"/>
        <v>0</v>
      </c>
      <c r="BJ93" s="18" t="s">
        <v>86</v>
      </c>
      <c r="BK93" s="142">
        <f t="shared" si="9"/>
        <v>0</v>
      </c>
      <c r="BL93" s="18" t="s">
        <v>165</v>
      </c>
      <c r="BM93" s="141" t="s">
        <v>5571</v>
      </c>
    </row>
    <row r="94" spans="2:65" s="1" customFormat="1" ht="16.5" customHeight="1" x14ac:dyDescent="0.2">
      <c r="B94" s="129"/>
      <c r="C94" s="130" t="s">
        <v>1366</v>
      </c>
      <c r="D94" s="130" t="s">
        <v>160</v>
      </c>
      <c r="E94" s="131" t="s">
        <v>5572</v>
      </c>
      <c r="F94" s="132" t="s">
        <v>5573</v>
      </c>
      <c r="G94" s="133" t="s">
        <v>356</v>
      </c>
      <c r="H94" s="134">
        <v>65</v>
      </c>
      <c r="I94" s="135"/>
      <c r="J94" s="136">
        <f t="shared" si="0"/>
        <v>0</v>
      </c>
      <c r="K94" s="132" t="s">
        <v>3</v>
      </c>
      <c r="L94" s="34"/>
      <c r="M94" s="137" t="s">
        <v>3</v>
      </c>
      <c r="N94" s="138" t="s">
        <v>49</v>
      </c>
      <c r="P94" s="139">
        <f t="shared" si="1"/>
        <v>0</v>
      </c>
      <c r="Q94" s="139">
        <v>0</v>
      </c>
      <c r="R94" s="139">
        <f t="shared" si="2"/>
        <v>0</v>
      </c>
      <c r="S94" s="139">
        <v>0</v>
      </c>
      <c r="T94" s="140">
        <f t="shared" si="3"/>
        <v>0</v>
      </c>
      <c r="AR94" s="141" t="s">
        <v>165</v>
      </c>
      <c r="AT94" s="141" t="s">
        <v>160</v>
      </c>
      <c r="AU94" s="141" t="s">
        <v>86</v>
      </c>
      <c r="AY94" s="18" t="s">
        <v>156</v>
      </c>
      <c r="BE94" s="142">
        <f t="shared" si="4"/>
        <v>0</v>
      </c>
      <c r="BF94" s="142">
        <f t="shared" si="5"/>
        <v>0</v>
      </c>
      <c r="BG94" s="142">
        <f t="shared" si="6"/>
        <v>0</v>
      </c>
      <c r="BH94" s="142">
        <f t="shared" si="7"/>
        <v>0</v>
      </c>
      <c r="BI94" s="142">
        <f t="shared" si="8"/>
        <v>0</v>
      </c>
      <c r="BJ94" s="18" t="s">
        <v>86</v>
      </c>
      <c r="BK94" s="142">
        <f t="shared" si="9"/>
        <v>0</v>
      </c>
      <c r="BL94" s="18" t="s">
        <v>165</v>
      </c>
      <c r="BM94" s="141" t="s">
        <v>5574</v>
      </c>
    </row>
    <row r="95" spans="2:65" s="1" customFormat="1" ht="16.5" customHeight="1" x14ac:dyDescent="0.2">
      <c r="B95" s="129"/>
      <c r="C95" s="130" t="s">
        <v>389</v>
      </c>
      <c r="D95" s="130" t="s">
        <v>160</v>
      </c>
      <c r="E95" s="131" t="s">
        <v>5575</v>
      </c>
      <c r="F95" s="132" t="s">
        <v>5576</v>
      </c>
      <c r="G95" s="133" t="s">
        <v>356</v>
      </c>
      <c r="H95" s="134">
        <v>75</v>
      </c>
      <c r="I95" s="135"/>
      <c r="J95" s="136">
        <f t="shared" si="0"/>
        <v>0</v>
      </c>
      <c r="K95" s="132" t="s">
        <v>3</v>
      </c>
      <c r="L95" s="34"/>
      <c r="M95" s="137" t="s">
        <v>3</v>
      </c>
      <c r="N95" s="138" t="s">
        <v>49</v>
      </c>
      <c r="P95" s="139">
        <f t="shared" si="1"/>
        <v>0</v>
      </c>
      <c r="Q95" s="139">
        <v>0</v>
      </c>
      <c r="R95" s="139">
        <f t="shared" si="2"/>
        <v>0</v>
      </c>
      <c r="S95" s="139">
        <v>0</v>
      </c>
      <c r="T95" s="140">
        <f t="shared" si="3"/>
        <v>0</v>
      </c>
      <c r="AR95" s="141" t="s">
        <v>165</v>
      </c>
      <c r="AT95" s="141" t="s">
        <v>160</v>
      </c>
      <c r="AU95" s="141" t="s">
        <v>86</v>
      </c>
      <c r="AY95" s="18" t="s">
        <v>156</v>
      </c>
      <c r="BE95" s="142">
        <f t="shared" si="4"/>
        <v>0</v>
      </c>
      <c r="BF95" s="142">
        <f t="shared" si="5"/>
        <v>0</v>
      </c>
      <c r="BG95" s="142">
        <f t="shared" si="6"/>
        <v>0</v>
      </c>
      <c r="BH95" s="142">
        <f t="shared" si="7"/>
        <v>0</v>
      </c>
      <c r="BI95" s="142">
        <f t="shared" si="8"/>
        <v>0</v>
      </c>
      <c r="BJ95" s="18" t="s">
        <v>86</v>
      </c>
      <c r="BK95" s="142">
        <f t="shared" si="9"/>
        <v>0</v>
      </c>
      <c r="BL95" s="18" t="s">
        <v>165</v>
      </c>
      <c r="BM95" s="141" t="s">
        <v>5577</v>
      </c>
    </row>
    <row r="96" spans="2:65" s="1" customFormat="1" ht="16.5" customHeight="1" x14ac:dyDescent="0.2">
      <c r="B96" s="129"/>
      <c r="C96" s="130" t="s">
        <v>234</v>
      </c>
      <c r="D96" s="130" t="s">
        <v>160</v>
      </c>
      <c r="E96" s="131" t="s">
        <v>5578</v>
      </c>
      <c r="F96" s="132" t="s">
        <v>5579</v>
      </c>
      <c r="G96" s="133" t="s">
        <v>356</v>
      </c>
      <c r="H96" s="134">
        <v>40</v>
      </c>
      <c r="I96" s="135"/>
      <c r="J96" s="136">
        <f t="shared" si="0"/>
        <v>0</v>
      </c>
      <c r="K96" s="132" t="s">
        <v>3</v>
      </c>
      <c r="L96" s="34"/>
      <c r="M96" s="137" t="s">
        <v>3</v>
      </c>
      <c r="N96" s="138" t="s">
        <v>49</v>
      </c>
      <c r="P96" s="139">
        <f t="shared" si="1"/>
        <v>0</v>
      </c>
      <c r="Q96" s="139">
        <v>0</v>
      </c>
      <c r="R96" s="139">
        <f t="shared" si="2"/>
        <v>0</v>
      </c>
      <c r="S96" s="139">
        <v>0</v>
      </c>
      <c r="T96" s="140">
        <f t="shared" si="3"/>
        <v>0</v>
      </c>
      <c r="AR96" s="141" t="s">
        <v>165</v>
      </c>
      <c r="AT96" s="141" t="s">
        <v>160</v>
      </c>
      <c r="AU96" s="141" t="s">
        <v>86</v>
      </c>
      <c r="AY96" s="18" t="s">
        <v>156</v>
      </c>
      <c r="BE96" s="142">
        <f t="shared" si="4"/>
        <v>0</v>
      </c>
      <c r="BF96" s="142">
        <f t="shared" si="5"/>
        <v>0</v>
      </c>
      <c r="BG96" s="142">
        <f t="shared" si="6"/>
        <v>0</v>
      </c>
      <c r="BH96" s="142">
        <f t="shared" si="7"/>
        <v>0</v>
      </c>
      <c r="BI96" s="142">
        <f t="shared" si="8"/>
        <v>0</v>
      </c>
      <c r="BJ96" s="18" t="s">
        <v>86</v>
      </c>
      <c r="BK96" s="142">
        <f t="shared" si="9"/>
        <v>0</v>
      </c>
      <c r="BL96" s="18" t="s">
        <v>165</v>
      </c>
      <c r="BM96" s="141" t="s">
        <v>5580</v>
      </c>
    </row>
    <row r="97" spans="2:65" s="1" customFormat="1" ht="16.5" customHeight="1" x14ac:dyDescent="0.2">
      <c r="B97" s="129"/>
      <c r="C97" s="130" t="s">
        <v>1385</v>
      </c>
      <c r="D97" s="130" t="s">
        <v>160</v>
      </c>
      <c r="E97" s="131" t="s">
        <v>5581</v>
      </c>
      <c r="F97" s="132" t="s">
        <v>5582</v>
      </c>
      <c r="G97" s="133" t="s">
        <v>356</v>
      </c>
      <c r="H97" s="134">
        <v>60</v>
      </c>
      <c r="I97" s="135"/>
      <c r="J97" s="136">
        <f t="shared" si="0"/>
        <v>0</v>
      </c>
      <c r="K97" s="132" t="s">
        <v>3</v>
      </c>
      <c r="L97" s="34"/>
      <c r="M97" s="137" t="s">
        <v>3</v>
      </c>
      <c r="N97" s="138" t="s">
        <v>49</v>
      </c>
      <c r="P97" s="139">
        <f t="shared" si="1"/>
        <v>0</v>
      </c>
      <c r="Q97" s="139">
        <v>0</v>
      </c>
      <c r="R97" s="139">
        <f t="shared" si="2"/>
        <v>0</v>
      </c>
      <c r="S97" s="139">
        <v>0</v>
      </c>
      <c r="T97" s="140">
        <f t="shared" si="3"/>
        <v>0</v>
      </c>
      <c r="AR97" s="141" t="s">
        <v>165</v>
      </c>
      <c r="AT97" s="141" t="s">
        <v>160</v>
      </c>
      <c r="AU97" s="141" t="s">
        <v>86</v>
      </c>
      <c r="AY97" s="18" t="s">
        <v>156</v>
      </c>
      <c r="BE97" s="142">
        <f t="shared" si="4"/>
        <v>0</v>
      </c>
      <c r="BF97" s="142">
        <f t="shared" si="5"/>
        <v>0</v>
      </c>
      <c r="BG97" s="142">
        <f t="shared" si="6"/>
        <v>0</v>
      </c>
      <c r="BH97" s="142">
        <f t="shared" si="7"/>
        <v>0</v>
      </c>
      <c r="BI97" s="142">
        <f t="shared" si="8"/>
        <v>0</v>
      </c>
      <c r="BJ97" s="18" t="s">
        <v>86</v>
      </c>
      <c r="BK97" s="142">
        <f t="shared" si="9"/>
        <v>0</v>
      </c>
      <c r="BL97" s="18" t="s">
        <v>165</v>
      </c>
      <c r="BM97" s="141" t="s">
        <v>5583</v>
      </c>
    </row>
    <row r="98" spans="2:65" s="1" customFormat="1" ht="16.5" customHeight="1" x14ac:dyDescent="0.2">
      <c r="B98" s="129"/>
      <c r="C98" s="130" t="s">
        <v>1391</v>
      </c>
      <c r="D98" s="130" t="s">
        <v>160</v>
      </c>
      <c r="E98" s="131" t="s">
        <v>5584</v>
      </c>
      <c r="F98" s="132" t="s">
        <v>5585</v>
      </c>
      <c r="G98" s="133" t="s">
        <v>356</v>
      </c>
      <c r="H98" s="134">
        <v>80</v>
      </c>
      <c r="I98" s="135"/>
      <c r="J98" s="136">
        <f t="shared" si="0"/>
        <v>0</v>
      </c>
      <c r="K98" s="132" t="s">
        <v>3</v>
      </c>
      <c r="L98" s="34"/>
      <c r="M98" s="137" t="s">
        <v>3</v>
      </c>
      <c r="N98" s="138" t="s">
        <v>49</v>
      </c>
      <c r="P98" s="139">
        <f t="shared" si="1"/>
        <v>0</v>
      </c>
      <c r="Q98" s="139">
        <v>0</v>
      </c>
      <c r="R98" s="139">
        <f t="shared" si="2"/>
        <v>0</v>
      </c>
      <c r="S98" s="139">
        <v>0</v>
      </c>
      <c r="T98" s="140">
        <f t="shared" si="3"/>
        <v>0</v>
      </c>
      <c r="AR98" s="141" t="s">
        <v>165</v>
      </c>
      <c r="AT98" s="141" t="s">
        <v>160</v>
      </c>
      <c r="AU98" s="141" t="s">
        <v>86</v>
      </c>
      <c r="AY98" s="18" t="s">
        <v>156</v>
      </c>
      <c r="BE98" s="142">
        <f t="shared" si="4"/>
        <v>0</v>
      </c>
      <c r="BF98" s="142">
        <f t="shared" si="5"/>
        <v>0</v>
      </c>
      <c r="BG98" s="142">
        <f t="shared" si="6"/>
        <v>0</v>
      </c>
      <c r="BH98" s="142">
        <f t="shared" si="7"/>
        <v>0</v>
      </c>
      <c r="BI98" s="142">
        <f t="shared" si="8"/>
        <v>0</v>
      </c>
      <c r="BJ98" s="18" t="s">
        <v>86</v>
      </c>
      <c r="BK98" s="142">
        <f t="shared" si="9"/>
        <v>0</v>
      </c>
      <c r="BL98" s="18" t="s">
        <v>165</v>
      </c>
      <c r="BM98" s="141" t="s">
        <v>5586</v>
      </c>
    </row>
    <row r="99" spans="2:65" s="1" customFormat="1" ht="16.5" customHeight="1" x14ac:dyDescent="0.2">
      <c r="B99" s="129"/>
      <c r="C99" s="130" t="s">
        <v>9</v>
      </c>
      <c r="D99" s="130" t="s">
        <v>160</v>
      </c>
      <c r="E99" s="131" t="s">
        <v>5587</v>
      </c>
      <c r="F99" s="132" t="s">
        <v>5588</v>
      </c>
      <c r="G99" s="133" t="s">
        <v>201</v>
      </c>
      <c r="H99" s="134">
        <v>30</v>
      </c>
      <c r="I99" s="135"/>
      <c r="J99" s="136">
        <f t="shared" si="0"/>
        <v>0</v>
      </c>
      <c r="K99" s="132" t="s">
        <v>3</v>
      </c>
      <c r="L99" s="34"/>
      <c r="M99" s="137" t="s">
        <v>3</v>
      </c>
      <c r="N99" s="138" t="s">
        <v>49</v>
      </c>
      <c r="P99" s="139">
        <f t="shared" si="1"/>
        <v>0</v>
      </c>
      <c r="Q99" s="139">
        <v>0</v>
      </c>
      <c r="R99" s="139">
        <f t="shared" si="2"/>
        <v>0</v>
      </c>
      <c r="S99" s="139">
        <v>0</v>
      </c>
      <c r="T99" s="140">
        <f t="shared" si="3"/>
        <v>0</v>
      </c>
      <c r="AR99" s="141" t="s">
        <v>165</v>
      </c>
      <c r="AT99" s="141" t="s">
        <v>160</v>
      </c>
      <c r="AU99" s="141" t="s">
        <v>86</v>
      </c>
      <c r="AY99" s="18" t="s">
        <v>156</v>
      </c>
      <c r="BE99" s="142">
        <f t="shared" si="4"/>
        <v>0</v>
      </c>
      <c r="BF99" s="142">
        <f t="shared" si="5"/>
        <v>0</v>
      </c>
      <c r="BG99" s="142">
        <f t="shared" si="6"/>
        <v>0</v>
      </c>
      <c r="BH99" s="142">
        <f t="shared" si="7"/>
        <v>0</v>
      </c>
      <c r="BI99" s="142">
        <f t="shared" si="8"/>
        <v>0</v>
      </c>
      <c r="BJ99" s="18" t="s">
        <v>86</v>
      </c>
      <c r="BK99" s="142">
        <f t="shared" si="9"/>
        <v>0</v>
      </c>
      <c r="BL99" s="18" t="s">
        <v>165</v>
      </c>
      <c r="BM99" s="141" t="s">
        <v>5589</v>
      </c>
    </row>
    <row r="100" spans="2:65" s="1" customFormat="1" ht="16.5" customHeight="1" x14ac:dyDescent="0.2">
      <c r="B100" s="129"/>
      <c r="C100" s="130" t="s">
        <v>1402</v>
      </c>
      <c r="D100" s="130" t="s">
        <v>160</v>
      </c>
      <c r="E100" s="131" t="s">
        <v>5590</v>
      </c>
      <c r="F100" s="132" t="s">
        <v>5591</v>
      </c>
      <c r="G100" s="133" t="s">
        <v>356</v>
      </c>
      <c r="H100" s="134">
        <v>50</v>
      </c>
      <c r="I100" s="135"/>
      <c r="J100" s="136">
        <f t="shared" si="0"/>
        <v>0</v>
      </c>
      <c r="K100" s="132" t="s">
        <v>3</v>
      </c>
      <c r="L100" s="34"/>
      <c r="M100" s="137" t="s">
        <v>3</v>
      </c>
      <c r="N100" s="138" t="s">
        <v>49</v>
      </c>
      <c r="P100" s="139">
        <f t="shared" si="1"/>
        <v>0</v>
      </c>
      <c r="Q100" s="139">
        <v>0</v>
      </c>
      <c r="R100" s="139">
        <f t="shared" si="2"/>
        <v>0</v>
      </c>
      <c r="S100" s="139">
        <v>0</v>
      </c>
      <c r="T100" s="140">
        <f t="shared" si="3"/>
        <v>0</v>
      </c>
      <c r="AR100" s="141" t="s">
        <v>165</v>
      </c>
      <c r="AT100" s="141" t="s">
        <v>160</v>
      </c>
      <c r="AU100" s="141" t="s">
        <v>86</v>
      </c>
      <c r="AY100" s="18" t="s">
        <v>156</v>
      </c>
      <c r="BE100" s="142">
        <f t="shared" si="4"/>
        <v>0</v>
      </c>
      <c r="BF100" s="142">
        <f t="shared" si="5"/>
        <v>0</v>
      </c>
      <c r="BG100" s="142">
        <f t="shared" si="6"/>
        <v>0</v>
      </c>
      <c r="BH100" s="142">
        <f t="shared" si="7"/>
        <v>0</v>
      </c>
      <c r="BI100" s="142">
        <f t="shared" si="8"/>
        <v>0</v>
      </c>
      <c r="BJ100" s="18" t="s">
        <v>86</v>
      </c>
      <c r="BK100" s="142">
        <f t="shared" si="9"/>
        <v>0</v>
      </c>
      <c r="BL100" s="18" t="s">
        <v>165</v>
      </c>
      <c r="BM100" s="141" t="s">
        <v>5592</v>
      </c>
    </row>
    <row r="101" spans="2:65" s="11" customFormat="1" ht="25.9" customHeight="1" x14ac:dyDescent="0.2">
      <c r="B101" s="117"/>
      <c r="D101" s="118" t="s">
        <v>77</v>
      </c>
      <c r="E101" s="119" t="s">
        <v>5349</v>
      </c>
      <c r="F101" s="119" t="s">
        <v>5593</v>
      </c>
      <c r="I101" s="120"/>
      <c r="J101" s="121">
        <f>BK101</f>
        <v>0</v>
      </c>
      <c r="L101" s="117"/>
      <c r="M101" s="122"/>
      <c r="P101" s="123">
        <f>P102</f>
        <v>0</v>
      </c>
      <c r="R101" s="123">
        <f>R102</f>
        <v>0</v>
      </c>
      <c r="T101" s="124">
        <f>T102</f>
        <v>0</v>
      </c>
      <c r="AR101" s="118" t="s">
        <v>86</v>
      </c>
      <c r="AT101" s="125" t="s">
        <v>77</v>
      </c>
      <c r="AU101" s="125" t="s">
        <v>78</v>
      </c>
      <c r="AY101" s="118" t="s">
        <v>156</v>
      </c>
      <c r="BK101" s="126">
        <f>BK102</f>
        <v>0</v>
      </c>
    </row>
    <row r="102" spans="2:65" s="1" customFormat="1" ht="16.5" customHeight="1" x14ac:dyDescent="0.2">
      <c r="B102" s="129"/>
      <c r="C102" s="130" t="s">
        <v>1406</v>
      </c>
      <c r="D102" s="130" t="s">
        <v>160</v>
      </c>
      <c r="E102" s="131" t="s">
        <v>5594</v>
      </c>
      <c r="F102" s="132" t="s">
        <v>5595</v>
      </c>
      <c r="G102" s="133" t="s">
        <v>201</v>
      </c>
      <c r="H102" s="134">
        <v>95</v>
      </c>
      <c r="I102" s="135"/>
      <c r="J102" s="136">
        <f>ROUND(I102*H102,2)</f>
        <v>0</v>
      </c>
      <c r="K102" s="132" t="s">
        <v>3</v>
      </c>
      <c r="L102" s="34"/>
      <c r="M102" s="137" t="s">
        <v>3</v>
      </c>
      <c r="N102" s="138" t="s">
        <v>49</v>
      </c>
      <c r="P102" s="139">
        <f>O102*H102</f>
        <v>0</v>
      </c>
      <c r="Q102" s="139">
        <v>0</v>
      </c>
      <c r="R102" s="139">
        <f>Q102*H102</f>
        <v>0</v>
      </c>
      <c r="S102" s="139">
        <v>0</v>
      </c>
      <c r="T102" s="140">
        <f>S102*H102</f>
        <v>0</v>
      </c>
      <c r="AR102" s="141" t="s">
        <v>165</v>
      </c>
      <c r="AT102" s="141" t="s">
        <v>160</v>
      </c>
      <c r="AU102" s="141" t="s">
        <v>86</v>
      </c>
      <c r="AY102" s="18" t="s">
        <v>156</v>
      </c>
      <c r="BE102" s="142">
        <f>IF(N102="základní",J102,0)</f>
        <v>0</v>
      </c>
      <c r="BF102" s="142">
        <f>IF(N102="snížená",J102,0)</f>
        <v>0</v>
      </c>
      <c r="BG102" s="142">
        <f>IF(N102="zákl. přenesená",J102,0)</f>
        <v>0</v>
      </c>
      <c r="BH102" s="142">
        <f>IF(N102="sníž. přenesená",J102,0)</f>
        <v>0</v>
      </c>
      <c r="BI102" s="142">
        <f>IF(N102="nulová",J102,0)</f>
        <v>0</v>
      </c>
      <c r="BJ102" s="18" t="s">
        <v>86</v>
      </c>
      <c r="BK102" s="142">
        <f>ROUND(I102*H102,2)</f>
        <v>0</v>
      </c>
      <c r="BL102" s="18" t="s">
        <v>165</v>
      </c>
      <c r="BM102" s="141" t="s">
        <v>5596</v>
      </c>
    </row>
    <row r="103" spans="2:65" s="11" customFormat="1" ht="25.9" customHeight="1" x14ac:dyDescent="0.2">
      <c r="B103" s="117"/>
      <c r="D103" s="118" t="s">
        <v>77</v>
      </c>
      <c r="E103" s="119" t="s">
        <v>5375</v>
      </c>
      <c r="F103" s="119" t="s">
        <v>5597</v>
      </c>
      <c r="I103" s="120"/>
      <c r="J103" s="121">
        <f>BK103</f>
        <v>0</v>
      </c>
      <c r="L103" s="117"/>
      <c r="M103" s="122"/>
      <c r="P103" s="123">
        <f>SUM(P104:P113)</f>
        <v>0</v>
      </c>
      <c r="R103" s="123">
        <f>SUM(R104:R113)</f>
        <v>0</v>
      </c>
      <c r="T103" s="124">
        <f>SUM(T104:T113)</f>
        <v>0</v>
      </c>
      <c r="AR103" s="118" t="s">
        <v>86</v>
      </c>
      <c r="AT103" s="125" t="s">
        <v>77</v>
      </c>
      <c r="AU103" s="125" t="s">
        <v>78</v>
      </c>
      <c r="AY103" s="118" t="s">
        <v>156</v>
      </c>
      <c r="BK103" s="126">
        <f>SUM(BK104:BK113)</f>
        <v>0</v>
      </c>
    </row>
    <row r="104" spans="2:65" s="1" customFormat="1" ht="16.5" customHeight="1" x14ac:dyDescent="0.2">
      <c r="B104" s="129"/>
      <c r="C104" s="130" t="s">
        <v>1408</v>
      </c>
      <c r="D104" s="130" t="s">
        <v>160</v>
      </c>
      <c r="E104" s="131" t="s">
        <v>5598</v>
      </c>
      <c r="F104" s="132" t="s">
        <v>5599</v>
      </c>
      <c r="G104" s="133" t="s">
        <v>201</v>
      </c>
      <c r="H104" s="134">
        <v>17</v>
      </c>
      <c r="I104" s="135"/>
      <c r="J104" s="136">
        <f t="shared" ref="J104:J113" si="10">ROUND(I104*H104,2)</f>
        <v>0</v>
      </c>
      <c r="K104" s="132" t="s">
        <v>3</v>
      </c>
      <c r="L104" s="34"/>
      <c r="M104" s="137" t="s">
        <v>3</v>
      </c>
      <c r="N104" s="138" t="s">
        <v>49</v>
      </c>
      <c r="P104" s="139">
        <f t="shared" ref="P104:P113" si="11">O104*H104</f>
        <v>0</v>
      </c>
      <c r="Q104" s="139">
        <v>0</v>
      </c>
      <c r="R104" s="139">
        <f t="shared" ref="R104:R113" si="12">Q104*H104</f>
        <v>0</v>
      </c>
      <c r="S104" s="139">
        <v>0</v>
      </c>
      <c r="T104" s="140">
        <f t="shared" ref="T104:T113" si="13">S104*H104</f>
        <v>0</v>
      </c>
      <c r="AR104" s="141" t="s">
        <v>165</v>
      </c>
      <c r="AT104" s="141" t="s">
        <v>160</v>
      </c>
      <c r="AU104" s="141" t="s">
        <v>86</v>
      </c>
      <c r="AY104" s="18" t="s">
        <v>156</v>
      </c>
      <c r="BE104" s="142">
        <f t="shared" ref="BE104:BE113" si="14">IF(N104="základní",J104,0)</f>
        <v>0</v>
      </c>
      <c r="BF104" s="142">
        <f t="shared" ref="BF104:BF113" si="15">IF(N104="snížená",J104,0)</f>
        <v>0</v>
      </c>
      <c r="BG104" s="142">
        <f t="shared" ref="BG104:BG113" si="16">IF(N104="zákl. přenesená",J104,0)</f>
        <v>0</v>
      </c>
      <c r="BH104" s="142">
        <f t="shared" ref="BH104:BH113" si="17">IF(N104="sníž. přenesená",J104,0)</f>
        <v>0</v>
      </c>
      <c r="BI104" s="142">
        <f t="shared" ref="BI104:BI113" si="18">IF(N104="nulová",J104,0)</f>
        <v>0</v>
      </c>
      <c r="BJ104" s="18" t="s">
        <v>86</v>
      </c>
      <c r="BK104" s="142">
        <f t="shared" ref="BK104:BK113" si="19">ROUND(I104*H104,2)</f>
        <v>0</v>
      </c>
      <c r="BL104" s="18" t="s">
        <v>165</v>
      </c>
      <c r="BM104" s="141" t="s">
        <v>5600</v>
      </c>
    </row>
    <row r="105" spans="2:65" s="1" customFormat="1" ht="16.5" customHeight="1" x14ac:dyDescent="0.2">
      <c r="B105" s="129"/>
      <c r="C105" s="130" t="s">
        <v>301</v>
      </c>
      <c r="D105" s="130" t="s">
        <v>160</v>
      </c>
      <c r="E105" s="131" t="s">
        <v>5601</v>
      </c>
      <c r="F105" s="132" t="s">
        <v>5602</v>
      </c>
      <c r="G105" s="133" t="s">
        <v>201</v>
      </c>
      <c r="H105" s="134">
        <v>1</v>
      </c>
      <c r="I105" s="135"/>
      <c r="J105" s="136">
        <f t="shared" si="10"/>
        <v>0</v>
      </c>
      <c r="K105" s="132" t="s">
        <v>3</v>
      </c>
      <c r="L105" s="34"/>
      <c r="M105" s="137" t="s">
        <v>3</v>
      </c>
      <c r="N105" s="138" t="s">
        <v>49</v>
      </c>
      <c r="P105" s="139">
        <f t="shared" si="11"/>
        <v>0</v>
      </c>
      <c r="Q105" s="139">
        <v>0</v>
      </c>
      <c r="R105" s="139">
        <f t="shared" si="12"/>
        <v>0</v>
      </c>
      <c r="S105" s="139">
        <v>0</v>
      </c>
      <c r="T105" s="140">
        <f t="shared" si="13"/>
        <v>0</v>
      </c>
      <c r="AR105" s="141" t="s">
        <v>165</v>
      </c>
      <c r="AT105" s="141" t="s">
        <v>160</v>
      </c>
      <c r="AU105" s="141" t="s">
        <v>86</v>
      </c>
      <c r="AY105" s="18" t="s">
        <v>156</v>
      </c>
      <c r="BE105" s="142">
        <f t="shared" si="14"/>
        <v>0</v>
      </c>
      <c r="BF105" s="142">
        <f t="shared" si="15"/>
        <v>0</v>
      </c>
      <c r="BG105" s="142">
        <f t="shared" si="16"/>
        <v>0</v>
      </c>
      <c r="BH105" s="142">
        <f t="shared" si="17"/>
        <v>0</v>
      </c>
      <c r="BI105" s="142">
        <f t="shared" si="18"/>
        <v>0</v>
      </c>
      <c r="BJ105" s="18" t="s">
        <v>86</v>
      </c>
      <c r="BK105" s="142">
        <f t="shared" si="19"/>
        <v>0</v>
      </c>
      <c r="BL105" s="18" t="s">
        <v>165</v>
      </c>
      <c r="BM105" s="141" t="s">
        <v>5603</v>
      </c>
    </row>
    <row r="106" spans="2:65" s="1" customFormat="1" ht="16.5" customHeight="1" x14ac:dyDescent="0.2">
      <c r="B106" s="129"/>
      <c r="C106" s="130" t="s">
        <v>1421</v>
      </c>
      <c r="D106" s="130" t="s">
        <v>160</v>
      </c>
      <c r="E106" s="131" t="s">
        <v>5604</v>
      </c>
      <c r="F106" s="132" t="s">
        <v>5605</v>
      </c>
      <c r="G106" s="133" t="s">
        <v>201</v>
      </c>
      <c r="H106" s="134">
        <v>14</v>
      </c>
      <c r="I106" s="135"/>
      <c r="J106" s="136">
        <f t="shared" si="10"/>
        <v>0</v>
      </c>
      <c r="K106" s="132" t="s">
        <v>3</v>
      </c>
      <c r="L106" s="34"/>
      <c r="M106" s="137" t="s">
        <v>3</v>
      </c>
      <c r="N106" s="138" t="s">
        <v>49</v>
      </c>
      <c r="P106" s="139">
        <f t="shared" si="11"/>
        <v>0</v>
      </c>
      <c r="Q106" s="139">
        <v>0</v>
      </c>
      <c r="R106" s="139">
        <f t="shared" si="12"/>
        <v>0</v>
      </c>
      <c r="S106" s="139">
        <v>0</v>
      </c>
      <c r="T106" s="140">
        <f t="shared" si="13"/>
        <v>0</v>
      </c>
      <c r="AR106" s="141" t="s">
        <v>165</v>
      </c>
      <c r="AT106" s="141" t="s">
        <v>160</v>
      </c>
      <c r="AU106" s="141" t="s">
        <v>86</v>
      </c>
      <c r="AY106" s="18" t="s">
        <v>156</v>
      </c>
      <c r="BE106" s="142">
        <f t="shared" si="14"/>
        <v>0</v>
      </c>
      <c r="BF106" s="142">
        <f t="shared" si="15"/>
        <v>0</v>
      </c>
      <c r="BG106" s="142">
        <f t="shared" si="16"/>
        <v>0</v>
      </c>
      <c r="BH106" s="142">
        <f t="shared" si="17"/>
        <v>0</v>
      </c>
      <c r="BI106" s="142">
        <f t="shared" si="18"/>
        <v>0</v>
      </c>
      <c r="BJ106" s="18" t="s">
        <v>86</v>
      </c>
      <c r="BK106" s="142">
        <f t="shared" si="19"/>
        <v>0</v>
      </c>
      <c r="BL106" s="18" t="s">
        <v>165</v>
      </c>
      <c r="BM106" s="141" t="s">
        <v>5606</v>
      </c>
    </row>
    <row r="107" spans="2:65" s="1" customFormat="1" ht="16.5" customHeight="1" x14ac:dyDescent="0.2">
      <c r="B107" s="129"/>
      <c r="C107" s="130" t="s">
        <v>1425</v>
      </c>
      <c r="D107" s="130" t="s">
        <v>160</v>
      </c>
      <c r="E107" s="131" t="s">
        <v>5607</v>
      </c>
      <c r="F107" s="132" t="s">
        <v>5608</v>
      </c>
      <c r="G107" s="133" t="s">
        <v>201</v>
      </c>
      <c r="H107" s="134">
        <v>20</v>
      </c>
      <c r="I107" s="135"/>
      <c r="J107" s="136">
        <f t="shared" si="10"/>
        <v>0</v>
      </c>
      <c r="K107" s="132" t="s">
        <v>3</v>
      </c>
      <c r="L107" s="34"/>
      <c r="M107" s="137" t="s">
        <v>3</v>
      </c>
      <c r="N107" s="138" t="s">
        <v>49</v>
      </c>
      <c r="P107" s="139">
        <f t="shared" si="11"/>
        <v>0</v>
      </c>
      <c r="Q107" s="139">
        <v>0</v>
      </c>
      <c r="R107" s="139">
        <f t="shared" si="12"/>
        <v>0</v>
      </c>
      <c r="S107" s="139">
        <v>0</v>
      </c>
      <c r="T107" s="140">
        <f t="shared" si="13"/>
        <v>0</v>
      </c>
      <c r="AR107" s="141" t="s">
        <v>165</v>
      </c>
      <c r="AT107" s="141" t="s">
        <v>160</v>
      </c>
      <c r="AU107" s="141" t="s">
        <v>86</v>
      </c>
      <c r="AY107" s="18" t="s">
        <v>156</v>
      </c>
      <c r="BE107" s="142">
        <f t="shared" si="14"/>
        <v>0</v>
      </c>
      <c r="BF107" s="142">
        <f t="shared" si="15"/>
        <v>0</v>
      </c>
      <c r="BG107" s="142">
        <f t="shared" si="16"/>
        <v>0</v>
      </c>
      <c r="BH107" s="142">
        <f t="shared" si="17"/>
        <v>0</v>
      </c>
      <c r="BI107" s="142">
        <f t="shared" si="18"/>
        <v>0</v>
      </c>
      <c r="BJ107" s="18" t="s">
        <v>86</v>
      </c>
      <c r="BK107" s="142">
        <f t="shared" si="19"/>
        <v>0</v>
      </c>
      <c r="BL107" s="18" t="s">
        <v>165</v>
      </c>
      <c r="BM107" s="141" t="s">
        <v>5609</v>
      </c>
    </row>
    <row r="108" spans="2:65" s="1" customFormat="1" ht="16.5" customHeight="1" x14ac:dyDescent="0.2">
      <c r="B108" s="129"/>
      <c r="C108" s="130" t="s">
        <v>1446</v>
      </c>
      <c r="D108" s="130" t="s">
        <v>160</v>
      </c>
      <c r="E108" s="131" t="s">
        <v>5610</v>
      </c>
      <c r="F108" s="132" t="s">
        <v>5611</v>
      </c>
      <c r="G108" s="133" t="s">
        <v>201</v>
      </c>
      <c r="H108" s="134">
        <v>3</v>
      </c>
      <c r="I108" s="135"/>
      <c r="J108" s="136">
        <f t="shared" si="10"/>
        <v>0</v>
      </c>
      <c r="K108" s="132" t="s">
        <v>3</v>
      </c>
      <c r="L108" s="34"/>
      <c r="M108" s="137" t="s">
        <v>3</v>
      </c>
      <c r="N108" s="138" t="s">
        <v>49</v>
      </c>
      <c r="P108" s="139">
        <f t="shared" si="11"/>
        <v>0</v>
      </c>
      <c r="Q108" s="139">
        <v>0</v>
      </c>
      <c r="R108" s="139">
        <f t="shared" si="12"/>
        <v>0</v>
      </c>
      <c r="S108" s="139">
        <v>0</v>
      </c>
      <c r="T108" s="140">
        <f t="shared" si="13"/>
        <v>0</v>
      </c>
      <c r="AR108" s="141" t="s">
        <v>165</v>
      </c>
      <c r="AT108" s="141" t="s">
        <v>160</v>
      </c>
      <c r="AU108" s="141" t="s">
        <v>86</v>
      </c>
      <c r="AY108" s="18" t="s">
        <v>156</v>
      </c>
      <c r="BE108" s="142">
        <f t="shared" si="14"/>
        <v>0</v>
      </c>
      <c r="BF108" s="142">
        <f t="shared" si="15"/>
        <v>0</v>
      </c>
      <c r="BG108" s="142">
        <f t="shared" si="16"/>
        <v>0</v>
      </c>
      <c r="BH108" s="142">
        <f t="shared" si="17"/>
        <v>0</v>
      </c>
      <c r="BI108" s="142">
        <f t="shared" si="18"/>
        <v>0</v>
      </c>
      <c r="BJ108" s="18" t="s">
        <v>86</v>
      </c>
      <c r="BK108" s="142">
        <f t="shared" si="19"/>
        <v>0</v>
      </c>
      <c r="BL108" s="18" t="s">
        <v>165</v>
      </c>
      <c r="BM108" s="141" t="s">
        <v>5612</v>
      </c>
    </row>
    <row r="109" spans="2:65" s="1" customFormat="1" ht="16.5" customHeight="1" x14ac:dyDescent="0.2">
      <c r="B109" s="129"/>
      <c r="C109" s="130" t="s">
        <v>1547</v>
      </c>
      <c r="D109" s="130" t="s">
        <v>160</v>
      </c>
      <c r="E109" s="131" t="s">
        <v>5613</v>
      </c>
      <c r="F109" s="132" t="s">
        <v>5614</v>
      </c>
      <c r="G109" s="133" t="s">
        <v>201</v>
      </c>
      <c r="H109" s="134">
        <v>14</v>
      </c>
      <c r="I109" s="135"/>
      <c r="J109" s="136">
        <f t="shared" si="10"/>
        <v>0</v>
      </c>
      <c r="K109" s="132" t="s">
        <v>3</v>
      </c>
      <c r="L109" s="34"/>
      <c r="M109" s="137" t="s">
        <v>3</v>
      </c>
      <c r="N109" s="138" t="s">
        <v>49</v>
      </c>
      <c r="P109" s="139">
        <f t="shared" si="11"/>
        <v>0</v>
      </c>
      <c r="Q109" s="139">
        <v>0</v>
      </c>
      <c r="R109" s="139">
        <f t="shared" si="12"/>
        <v>0</v>
      </c>
      <c r="S109" s="139">
        <v>0</v>
      </c>
      <c r="T109" s="140">
        <f t="shared" si="13"/>
        <v>0</v>
      </c>
      <c r="AR109" s="141" t="s">
        <v>165</v>
      </c>
      <c r="AT109" s="141" t="s">
        <v>160</v>
      </c>
      <c r="AU109" s="141" t="s">
        <v>86</v>
      </c>
      <c r="AY109" s="18" t="s">
        <v>156</v>
      </c>
      <c r="BE109" s="142">
        <f t="shared" si="14"/>
        <v>0</v>
      </c>
      <c r="BF109" s="142">
        <f t="shared" si="15"/>
        <v>0</v>
      </c>
      <c r="BG109" s="142">
        <f t="shared" si="16"/>
        <v>0</v>
      </c>
      <c r="BH109" s="142">
        <f t="shared" si="17"/>
        <v>0</v>
      </c>
      <c r="BI109" s="142">
        <f t="shared" si="18"/>
        <v>0</v>
      </c>
      <c r="BJ109" s="18" t="s">
        <v>86</v>
      </c>
      <c r="BK109" s="142">
        <f t="shared" si="19"/>
        <v>0</v>
      </c>
      <c r="BL109" s="18" t="s">
        <v>165</v>
      </c>
      <c r="BM109" s="141" t="s">
        <v>5615</v>
      </c>
    </row>
    <row r="110" spans="2:65" s="1" customFormat="1" ht="16.5" customHeight="1" x14ac:dyDescent="0.2">
      <c r="B110" s="129"/>
      <c r="C110" s="130" t="s">
        <v>8</v>
      </c>
      <c r="D110" s="130" t="s">
        <v>160</v>
      </c>
      <c r="E110" s="131" t="s">
        <v>5616</v>
      </c>
      <c r="F110" s="132" t="s">
        <v>5617</v>
      </c>
      <c r="G110" s="133" t="s">
        <v>201</v>
      </c>
      <c r="H110" s="134">
        <v>6</v>
      </c>
      <c r="I110" s="135"/>
      <c r="J110" s="136">
        <f t="shared" si="10"/>
        <v>0</v>
      </c>
      <c r="K110" s="132" t="s">
        <v>3</v>
      </c>
      <c r="L110" s="34"/>
      <c r="M110" s="137" t="s">
        <v>3</v>
      </c>
      <c r="N110" s="138" t="s">
        <v>49</v>
      </c>
      <c r="P110" s="139">
        <f t="shared" si="11"/>
        <v>0</v>
      </c>
      <c r="Q110" s="139">
        <v>0</v>
      </c>
      <c r="R110" s="139">
        <f t="shared" si="12"/>
        <v>0</v>
      </c>
      <c r="S110" s="139">
        <v>0</v>
      </c>
      <c r="T110" s="140">
        <f t="shared" si="13"/>
        <v>0</v>
      </c>
      <c r="AR110" s="141" t="s">
        <v>165</v>
      </c>
      <c r="AT110" s="141" t="s">
        <v>160</v>
      </c>
      <c r="AU110" s="141" t="s">
        <v>86</v>
      </c>
      <c r="AY110" s="18" t="s">
        <v>156</v>
      </c>
      <c r="BE110" s="142">
        <f t="shared" si="14"/>
        <v>0</v>
      </c>
      <c r="BF110" s="142">
        <f t="shared" si="15"/>
        <v>0</v>
      </c>
      <c r="BG110" s="142">
        <f t="shared" si="16"/>
        <v>0</v>
      </c>
      <c r="BH110" s="142">
        <f t="shared" si="17"/>
        <v>0</v>
      </c>
      <c r="BI110" s="142">
        <f t="shared" si="18"/>
        <v>0</v>
      </c>
      <c r="BJ110" s="18" t="s">
        <v>86</v>
      </c>
      <c r="BK110" s="142">
        <f t="shared" si="19"/>
        <v>0</v>
      </c>
      <c r="BL110" s="18" t="s">
        <v>165</v>
      </c>
      <c r="BM110" s="141" t="s">
        <v>5618</v>
      </c>
    </row>
    <row r="111" spans="2:65" s="1" customFormat="1" ht="16.5" customHeight="1" x14ac:dyDescent="0.2">
      <c r="B111" s="129"/>
      <c r="C111" s="130" t="s">
        <v>1555</v>
      </c>
      <c r="D111" s="130" t="s">
        <v>160</v>
      </c>
      <c r="E111" s="131" t="s">
        <v>5619</v>
      </c>
      <c r="F111" s="132" t="s">
        <v>5620</v>
      </c>
      <c r="G111" s="133" t="s">
        <v>201</v>
      </c>
      <c r="H111" s="134">
        <v>4</v>
      </c>
      <c r="I111" s="135"/>
      <c r="J111" s="136">
        <f t="shared" si="10"/>
        <v>0</v>
      </c>
      <c r="K111" s="132" t="s">
        <v>3</v>
      </c>
      <c r="L111" s="34"/>
      <c r="M111" s="137" t="s">
        <v>3</v>
      </c>
      <c r="N111" s="138" t="s">
        <v>49</v>
      </c>
      <c r="P111" s="139">
        <f t="shared" si="11"/>
        <v>0</v>
      </c>
      <c r="Q111" s="139">
        <v>0</v>
      </c>
      <c r="R111" s="139">
        <f t="shared" si="12"/>
        <v>0</v>
      </c>
      <c r="S111" s="139">
        <v>0</v>
      </c>
      <c r="T111" s="140">
        <f t="shared" si="13"/>
        <v>0</v>
      </c>
      <c r="AR111" s="141" t="s">
        <v>165</v>
      </c>
      <c r="AT111" s="141" t="s">
        <v>160</v>
      </c>
      <c r="AU111" s="141" t="s">
        <v>86</v>
      </c>
      <c r="AY111" s="18" t="s">
        <v>156</v>
      </c>
      <c r="BE111" s="142">
        <f t="shared" si="14"/>
        <v>0</v>
      </c>
      <c r="BF111" s="142">
        <f t="shared" si="15"/>
        <v>0</v>
      </c>
      <c r="BG111" s="142">
        <f t="shared" si="16"/>
        <v>0</v>
      </c>
      <c r="BH111" s="142">
        <f t="shared" si="17"/>
        <v>0</v>
      </c>
      <c r="BI111" s="142">
        <f t="shared" si="18"/>
        <v>0</v>
      </c>
      <c r="BJ111" s="18" t="s">
        <v>86</v>
      </c>
      <c r="BK111" s="142">
        <f t="shared" si="19"/>
        <v>0</v>
      </c>
      <c r="BL111" s="18" t="s">
        <v>165</v>
      </c>
      <c r="BM111" s="141" t="s">
        <v>5621</v>
      </c>
    </row>
    <row r="112" spans="2:65" s="1" customFormat="1" ht="21.75" customHeight="1" x14ac:dyDescent="0.2">
      <c r="B112" s="129"/>
      <c r="C112" s="130" t="s">
        <v>1572</v>
      </c>
      <c r="D112" s="130" t="s">
        <v>160</v>
      </c>
      <c r="E112" s="131" t="s">
        <v>5622</v>
      </c>
      <c r="F112" s="132" t="s">
        <v>5623</v>
      </c>
      <c r="G112" s="133" t="s">
        <v>201</v>
      </c>
      <c r="H112" s="134">
        <v>1</v>
      </c>
      <c r="I112" s="135"/>
      <c r="J112" s="136">
        <f t="shared" si="10"/>
        <v>0</v>
      </c>
      <c r="K112" s="132" t="s">
        <v>3</v>
      </c>
      <c r="L112" s="34"/>
      <c r="M112" s="137" t="s">
        <v>3</v>
      </c>
      <c r="N112" s="138" t="s">
        <v>49</v>
      </c>
      <c r="P112" s="139">
        <f t="shared" si="11"/>
        <v>0</v>
      </c>
      <c r="Q112" s="139">
        <v>0</v>
      </c>
      <c r="R112" s="139">
        <f t="shared" si="12"/>
        <v>0</v>
      </c>
      <c r="S112" s="139">
        <v>0</v>
      </c>
      <c r="T112" s="140">
        <f t="shared" si="13"/>
        <v>0</v>
      </c>
      <c r="AR112" s="141" t="s">
        <v>165</v>
      </c>
      <c r="AT112" s="141" t="s">
        <v>160</v>
      </c>
      <c r="AU112" s="141" t="s">
        <v>86</v>
      </c>
      <c r="AY112" s="18" t="s">
        <v>156</v>
      </c>
      <c r="BE112" s="142">
        <f t="shared" si="14"/>
        <v>0</v>
      </c>
      <c r="BF112" s="142">
        <f t="shared" si="15"/>
        <v>0</v>
      </c>
      <c r="BG112" s="142">
        <f t="shared" si="16"/>
        <v>0</v>
      </c>
      <c r="BH112" s="142">
        <f t="shared" si="17"/>
        <v>0</v>
      </c>
      <c r="BI112" s="142">
        <f t="shared" si="18"/>
        <v>0</v>
      </c>
      <c r="BJ112" s="18" t="s">
        <v>86</v>
      </c>
      <c r="BK112" s="142">
        <f t="shared" si="19"/>
        <v>0</v>
      </c>
      <c r="BL112" s="18" t="s">
        <v>165</v>
      </c>
      <c r="BM112" s="141" t="s">
        <v>5624</v>
      </c>
    </row>
    <row r="113" spans="2:65" s="1" customFormat="1" ht="16.5" customHeight="1" x14ac:dyDescent="0.2">
      <c r="B113" s="129"/>
      <c r="C113" s="130" t="s">
        <v>1578</v>
      </c>
      <c r="D113" s="130" t="s">
        <v>160</v>
      </c>
      <c r="E113" s="131" t="s">
        <v>5625</v>
      </c>
      <c r="F113" s="132" t="s">
        <v>5626</v>
      </c>
      <c r="G113" s="133" t="s">
        <v>201</v>
      </c>
      <c r="H113" s="134">
        <v>1</v>
      </c>
      <c r="I113" s="135"/>
      <c r="J113" s="136">
        <f t="shared" si="10"/>
        <v>0</v>
      </c>
      <c r="K113" s="132" t="s">
        <v>3</v>
      </c>
      <c r="L113" s="34"/>
      <c r="M113" s="137" t="s">
        <v>3</v>
      </c>
      <c r="N113" s="138" t="s">
        <v>49</v>
      </c>
      <c r="P113" s="139">
        <f t="shared" si="11"/>
        <v>0</v>
      </c>
      <c r="Q113" s="139">
        <v>0</v>
      </c>
      <c r="R113" s="139">
        <f t="shared" si="12"/>
        <v>0</v>
      </c>
      <c r="S113" s="139">
        <v>0</v>
      </c>
      <c r="T113" s="140">
        <f t="shared" si="13"/>
        <v>0</v>
      </c>
      <c r="AR113" s="141" t="s">
        <v>165</v>
      </c>
      <c r="AT113" s="141" t="s">
        <v>160</v>
      </c>
      <c r="AU113" s="141" t="s">
        <v>86</v>
      </c>
      <c r="AY113" s="18" t="s">
        <v>156</v>
      </c>
      <c r="BE113" s="142">
        <f t="shared" si="14"/>
        <v>0</v>
      </c>
      <c r="BF113" s="142">
        <f t="shared" si="15"/>
        <v>0</v>
      </c>
      <c r="BG113" s="142">
        <f t="shared" si="16"/>
        <v>0</v>
      </c>
      <c r="BH113" s="142">
        <f t="shared" si="17"/>
        <v>0</v>
      </c>
      <c r="BI113" s="142">
        <f t="shared" si="18"/>
        <v>0</v>
      </c>
      <c r="BJ113" s="18" t="s">
        <v>86</v>
      </c>
      <c r="BK113" s="142">
        <f t="shared" si="19"/>
        <v>0</v>
      </c>
      <c r="BL113" s="18" t="s">
        <v>165</v>
      </c>
      <c r="BM113" s="141" t="s">
        <v>5627</v>
      </c>
    </row>
    <row r="114" spans="2:65" s="11" customFormat="1" ht="25.9" customHeight="1" x14ac:dyDescent="0.2">
      <c r="B114" s="117"/>
      <c r="D114" s="118" t="s">
        <v>77</v>
      </c>
      <c r="E114" s="119" t="s">
        <v>5385</v>
      </c>
      <c r="F114" s="119" t="s">
        <v>5628</v>
      </c>
      <c r="I114" s="120"/>
      <c r="J114" s="121">
        <f>BK114</f>
        <v>0</v>
      </c>
      <c r="L114" s="117"/>
      <c r="M114" s="122"/>
      <c r="P114" s="123">
        <f>SUM(P115:P127)</f>
        <v>0</v>
      </c>
      <c r="R114" s="123">
        <f>SUM(R115:R127)</f>
        <v>0</v>
      </c>
      <c r="T114" s="124">
        <f>SUM(T115:T127)</f>
        <v>0</v>
      </c>
      <c r="AR114" s="118" t="s">
        <v>86</v>
      </c>
      <c r="AT114" s="125" t="s">
        <v>77</v>
      </c>
      <c r="AU114" s="125" t="s">
        <v>78</v>
      </c>
      <c r="AY114" s="118" t="s">
        <v>156</v>
      </c>
      <c r="BK114" s="126">
        <f>SUM(BK115:BK127)</f>
        <v>0</v>
      </c>
    </row>
    <row r="115" spans="2:65" s="1" customFormat="1" ht="16.5" customHeight="1" x14ac:dyDescent="0.2">
      <c r="B115" s="129"/>
      <c r="C115" s="130" t="s">
        <v>1585</v>
      </c>
      <c r="D115" s="130" t="s">
        <v>160</v>
      </c>
      <c r="E115" s="131" t="s">
        <v>5629</v>
      </c>
      <c r="F115" s="132" t="s">
        <v>5630</v>
      </c>
      <c r="G115" s="133" t="s">
        <v>201</v>
      </c>
      <c r="H115" s="134">
        <v>52</v>
      </c>
      <c r="I115" s="135"/>
      <c r="J115" s="136">
        <f t="shared" ref="J115:J127" si="20">ROUND(I115*H115,2)</f>
        <v>0</v>
      </c>
      <c r="K115" s="132" t="s">
        <v>3</v>
      </c>
      <c r="L115" s="34"/>
      <c r="M115" s="137" t="s">
        <v>3</v>
      </c>
      <c r="N115" s="138" t="s">
        <v>49</v>
      </c>
      <c r="P115" s="139">
        <f t="shared" ref="P115:P127" si="21">O115*H115</f>
        <v>0</v>
      </c>
      <c r="Q115" s="139">
        <v>0</v>
      </c>
      <c r="R115" s="139">
        <f t="shared" ref="R115:R127" si="22">Q115*H115</f>
        <v>0</v>
      </c>
      <c r="S115" s="139">
        <v>0</v>
      </c>
      <c r="T115" s="140">
        <f t="shared" ref="T115:T127" si="23">S115*H115</f>
        <v>0</v>
      </c>
      <c r="AR115" s="141" t="s">
        <v>165</v>
      </c>
      <c r="AT115" s="141" t="s">
        <v>160</v>
      </c>
      <c r="AU115" s="141" t="s">
        <v>86</v>
      </c>
      <c r="AY115" s="18" t="s">
        <v>156</v>
      </c>
      <c r="BE115" s="142">
        <f t="shared" ref="BE115:BE127" si="24">IF(N115="základní",J115,0)</f>
        <v>0</v>
      </c>
      <c r="BF115" s="142">
        <f t="shared" ref="BF115:BF127" si="25">IF(N115="snížená",J115,0)</f>
        <v>0</v>
      </c>
      <c r="BG115" s="142">
        <f t="shared" ref="BG115:BG127" si="26">IF(N115="zákl. přenesená",J115,0)</f>
        <v>0</v>
      </c>
      <c r="BH115" s="142">
        <f t="shared" ref="BH115:BH127" si="27">IF(N115="sníž. přenesená",J115,0)</f>
        <v>0</v>
      </c>
      <c r="BI115" s="142">
        <f t="shared" ref="BI115:BI127" si="28">IF(N115="nulová",J115,0)</f>
        <v>0</v>
      </c>
      <c r="BJ115" s="18" t="s">
        <v>86</v>
      </c>
      <c r="BK115" s="142">
        <f t="shared" ref="BK115:BK127" si="29">ROUND(I115*H115,2)</f>
        <v>0</v>
      </c>
      <c r="BL115" s="18" t="s">
        <v>165</v>
      </c>
      <c r="BM115" s="141" t="s">
        <v>5631</v>
      </c>
    </row>
    <row r="116" spans="2:65" s="1" customFormat="1" ht="16.5" customHeight="1" x14ac:dyDescent="0.2">
      <c r="B116" s="129"/>
      <c r="C116" s="130" t="s">
        <v>1590</v>
      </c>
      <c r="D116" s="130" t="s">
        <v>160</v>
      </c>
      <c r="E116" s="131" t="s">
        <v>5632</v>
      </c>
      <c r="F116" s="132" t="s">
        <v>5633</v>
      </c>
      <c r="G116" s="133" t="s">
        <v>201</v>
      </c>
      <c r="H116" s="134">
        <v>36</v>
      </c>
      <c r="I116" s="135"/>
      <c r="J116" s="136">
        <f t="shared" si="20"/>
        <v>0</v>
      </c>
      <c r="K116" s="132" t="s">
        <v>3</v>
      </c>
      <c r="L116" s="34"/>
      <c r="M116" s="137" t="s">
        <v>3</v>
      </c>
      <c r="N116" s="138" t="s">
        <v>49</v>
      </c>
      <c r="P116" s="139">
        <f t="shared" si="21"/>
        <v>0</v>
      </c>
      <c r="Q116" s="139">
        <v>0</v>
      </c>
      <c r="R116" s="139">
        <f t="shared" si="22"/>
        <v>0</v>
      </c>
      <c r="S116" s="139">
        <v>0</v>
      </c>
      <c r="T116" s="140">
        <f t="shared" si="23"/>
        <v>0</v>
      </c>
      <c r="AR116" s="141" t="s">
        <v>165</v>
      </c>
      <c r="AT116" s="141" t="s">
        <v>160</v>
      </c>
      <c r="AU116" s="141" t="s">
        <v>86</v>
      </c>
      <c r="AY116" s="18" t="s">
        <v>156</v>
      </c>
      <c r="BE116" s="142">
        <f t="shared" si="24"/>
        <v>0</v>
      </c>
      <c r="BF116" s="142">
        <f t="shared" si="25"/>
        <v>0</v>
      </c>
      <c r="BG116" s="142">
        <f t="shared" si="26"/>
        <v>0</v>
      </c>
      <c r="BH116" s="142">
        <f t="shared" si="27"/>
        <v>0</v>
      </c>
      <c r="BI116" s="142">
        <f t="shared" si="28"/>
        <v>0</v>
      </c>
      <c r="BJ116" s="18" t="s">
        <v>86</v>
      </c>
      <c r="BK116" s="142">
        <f t="shared" si="29"/>
        <v>0</v>
      </c>
      <c r="BL116" s="18" t="s">
        <v>165</v>
      </c>
      <c r="BM116" s="141" t="s">
        <v>5634</v>
      </c>
    </row>
    <row r="117" spans="2:65" s="1" customFormat="1" ht="16.5" customHeight="1" x14ac:dyDescent="0.2">
      <c r="B117" s="129"/>
      <c r="C117" s="130" t="s">
        <v>1599</v>
      </c>
      <c r="D117" s="130" t="s">
        <v>160</v>
      </c>
      <c r="E117" s="131" t="s">
        <v>5635</v>
      </c>
      <c r="F117" s="132" t="s">
        <v>5636</v>
      </c>
      <c r="G117" s="133" t="s">
        <v>201</v>
      </c>
      <c r="H117" s="134">
        <v>9</v>
      </c>
      <c r="I117" s="135"/>
      <c r="J117" s="136">
        <f t="shared" si="20"/>
        <v>0</v>
      </c>
      <c r="K117" s="132" t="s">
        <v>3</v>
      </c>
      <c r="L117" s="34"/>
      <c r="M117" s="137" t="s">
        <v>3</v>
      </c>
      <c r="N117" s="138" t="s">
        <v>49</v>
      </c>
      <c r="P117" s="139">
        <f t="shared" si="21"/>
        <v>0</v>
      </c>
      <c r="Q117" s="139">
        <v>0</v>
      </c>
      <c r="R117" s="139">
        <f t="shared" si="22"/>
        <v>0</v>
      </c>
      <c r="S117" s="139">
        <v>0</v>
      </c>
      <c r="T117" s="140">
        <f t="shared" si="23"/>
        <v>0</v>
      </c>
      <c r="AR117" s="141" t="s">
        <v>165</v>
      </c>
      <c r="AT117" s="141" t="s">
        <v>160</v>
      </c>
      <c r="AU117" s="141" t="s">
        <v>86</v>
      </c>
      <c r="AY117" s="18" t="s">
        <v>156</v>
      </c>
      <c r="BE117" s="142">
        <f t="shared" si="24"/>
        <v>0</v>
      </c>
      <c r="BF117" s="142">
        <f t="shared" si="25"/>
        <v>0</v>
      </c>
      <c r="BG117" s="142">
        <f t="shared" si="26"/>
        <v>0</v>
      </c>
      <c r="BH117" s="142">
        <f t="shared" si="27"/>
        <v>0</v>
      </c>
      <c r="BI117" s="142">
        <f t="shared" si="28"/>
        <v>0</v>
      </c>
      <c r="BJ117" s="18" t="s">
        <v>86</v>
      </c>
      <c r="BK117" s="142">
        <f t="shared" si="29"/>
        <v>0</v>
      </c>
      <c r="BL117" s="18" t="s">
        <v>165</v>
      </c>
      <c r="BM117" s="141" t="s">
        <v>5637</v>
      </c>
    </row>
    <row r="118" spans="2:65" s="1" customFormat="1" ht="16.5" customHeight="1" x14ac:dyDescent="0.2">
      <c r="B118" s="129"/>
      <c r="C118" s="130" t="s">
        <v>1608</v>
      </c>
      <c r="D118" s="130" t="s">
        <v>160</v>
      </c>
      <c r="E118" s="131" t="s">
        <v>5638</v>
      </c>
      <c r="F118" s="132" t="s">
        <v>5639</v>
      </c>
      <c r="G118" s="133" t="s">
        <v>201</v>
      </c>
      <c r="H118" s="134">
        <v>20</v>
      </c>
      <c r="I118" s="135"/>
      <c r="J118" s="136">
        <f t="shared" si="20"/>
        <v>0</v>
      </c>
      <c r="K118" s="132" t="s">
        <v>3</v>
      </c>
      <c r="L118" s="34"/>
      <c r="M118" s="137" t="s">
        <v>3</v>
      </c>
      <c r="N118" s="138" t="s">
        <v>49</v>
      </c>
      <c r="P118" s="139">
        <f t="shared" si="21"/>
        <v>0</v>
      </c>
      <c r="Q118" s="139">
        <v>0</v>
      </c>
      <c r="R118" s="139">
        <f t="shared" si="22"/>
        <v>0</v>
      </c>
      <c r="S118" s="139">
        <v>0</v>
      </c>
      <c r="T118" s="140">
        <f t="shared" si="23"/>
        <v>0</v>
      </c>
      <c r="AR118" s="141" t="s">
        <v>165</v>
      </c>
      <c r="AT118" s="141" t="s">
        <v>160</v>
      </c>
      <c r="AU118" s="141" t="s">
        <v>86</v>
      </c>
      <c r="AY118" s="18" t="s">
        <v>156</v>
      </c>
      <c r="BE118" s="142">
        <f t="shared" si="24"/>
        <v>0</v>
      </c>
      <c r="BF118" s="142">
        <f t="shared" si="25"/>
        <v>0</v>
      </c>
      <c r="BG118" s="142">
        <f t="shared" si="26"/>
        <v>0</v>
      </c>
      <c r="BH118" s="142">
        <f t="shared" si="27"/>
        <v>0</v>
      </c>
      <c r="BI118" s="142">
        <f t="shared" si="28"/>
        <v>0</v>
      </c>
      <c r="BJ118" s="18" t="s">
        <v>86</v>
      </c>
      <c r="BK118" s="142">
        <f t="shared" si="29"/>
        <v>0</v>
      </c>
      <c r="BL118" s="18" t="s">
        <v>165</v>
      </c>
      <c r="BM118" s="141" t="s">
        <v>5640</v>
      </c>
    </row>
    <row r="119" spans="2:65" s="1" customFormat="1" ht="16.5" customHeight="1" x14ac:dyDescent="0.2">
      <c r="B119" s="129"/>
      <c r="C119" s="130" t="s">
        <v>1613</v>
      </c>
      <c r="D119" s="130" t="s">
        <v>160</v>
      </c>
      <c r="E119" s="131" t="s">
        <v>5641</v>
      </c>
      <c r="F119" s="132" t="s">
        <v>5642</v>
      </c>
      <c r="G119" s="133" t="s">
        <v>201</v>
      </c>
      <c r="H119" s="134">
        <v>57</v>
      </c>
      <c r="I119" s="135"/>
      <c r="J119" s="136">
        <f t="shared" si="20"/>
        <v>0</v>
      </c>
      <c r="K119" s="132" t="s">
        <v>3</v>
      </c>
      <c r="L119" s="34"/>
      <c r="M119" s="137" t="s">
        <v>3</v>
      </c>
      <c r="N119" s="138" t="s">
        <v>49</v>
      </c>
      <c r="P119" s="139">
        <f t="shared" si="21"/>
        <v>0</v>
      </c>
      <c r="Q119" s="139">
        <v>0</v>
      </c>
      <c r="R119" s="139">
        <f t="shared" si="22"/>
        <v>0</v>
      </c>
      <c r="S119" s="139">
        <v>0</v>
      </c>
      <c r="T119" s="140">
        <f t="shared" si="23"/>
        <v>0</v>
      </c>
      <c r="AR119" s="141" t="s">
        <v>165</v>
      </c>
      <c r="AT119" s="141" t="s">
        <v>160</v>
      </c>
      <c r="AU119" s="141" t="s">
        <v>86</v>
      </c>
      <c r="AY119" s="18" t="s">
        <v>156</v>
      </c>
      <c r="BE119" s="142">
        <f t="shared" si="24"/>
        <v>0</v>
      </c>
      <c r="BF119" s="142">
        <f t="shared" si="25"/>
        <v>0</v>
      </c>
      <c r="BG119" s="142">
        <f t="shared" si="26"/>
        <v>0</v>
      </c>
      <c r="BH119" s="142">
        <f t="shared" si="27"/>
        <v>0</v>
      </c>
      <c r="BI119" s="142">
        <f t="shared" si="28"/>
        <v>0</v>
      </c>
      <c r="BJ119" s="18" t="s">
        <v>86</v>
      </c>
      <c r="BK119" s="142">
        <f t="shared" si="29"/>
        <v>0</v>
      </c>
      <c r="BL119" s="18" t="s">
        <v>165</v>
      </c>
      <c r="BM119" s="141" t="s">
        <v>5643</v>
      </c>
    </row>
    <row r="120" spans="2:65" s="1" customFormat="1" ht="16.5" customHeight="1" x14ac:dyDescent="0.2">
      <c r="B120" s="129"/>
      <c r="C120" s="130" t="s">
        <v>1618</v>
      </c>
      <c r="D120" s="130" t="s">
        <v>160</v>
      </c>
      <c r="E120" s="131" t="s">
        <v>5644</v>
      </c>
      <c r="F120" s="132" t="s">
        <v>5645</v>
      </c>
      <c r="G120" s="133" t="s">
        <v>201</v>
      </c>
      <c r="H120" s="134">
        <v>62</v>
      </c>
      <c r="I120" s="135"/>
      <c r="J120" s="136">
        <f t="shared" si="20"/>
        <v>0</v>
      </c>
      <c r="K120" s="132" t="s">
        <v>3</v>
      </c>
      <c r="L120" s="34"/>
      <c r="M120" s="137" t="s">
        <v>3</v>
      </c>
      <c r="N120" s="138" t="s">
        <v>49</v>
      </c>
      <c r="P120" s="139">
        <f t="shared" si="21"/>
        <v>0</v>
      </c>
      <c r="Q120" s="139">
        <v>0</v>
      </c>
      <c r="R120" s="139">
        <f t="shared" si="22"/>
        <v>0</v>
      </c>
      <c r="S120" s="139">
        <v>0</v>
      </c>
      <c r="T120" s="140">
        <f t="shared" si="23"/>
        <v>0</v>
      </c>
      <c r="AR120" s="141" t="s">
        <v>165</v>
      </c>
      <c r="AT120" s="141" t="s">
        <v>160</v>
      </c>
      <c r="AU120" s="141" t="s">
        <v>86</v>
      </c>
      <c r="AY120" s="18" t="s">
        <v>156</v>
      </c>
      <c r="BE120" s="142">
        <f t="shared" si="24"/>
        <v>0</v>
      </c>
      <c r="BF120" s="142">
        <f t="shared" si="25"/>
        <v>0</v>
      </c>
      <c r="BG120" s="142">
        <f t="shared" si="26"/>
        <v>0</v>
      </c>
      <c r="BH120" s="142">
        <f t="shared" si="27"/>
        <v>0</v>
      </c>
      <c r="BI120" s="142">
        <f t="shared" si="28"/>
        <v>0</v>
      </c>
      <c r="BJ120" s="18" t="s">
        <v>86</v>
      </c>
      <c r="BK120" s="142">
        <f t="shared" si="29"/>
        <v>0</v>
      </c>
      <c r="BL120" s="18" t="s">
        <v>165</v>
      </c>
      <c r="BM120" s="141" t="s">
        <v>5646</v>
      </c>
    </row>
    <row r="121" spans="2:65" s="1" customFormat="1" ht="16.5" customHeight="1" x14ac:dyDescent="0.2">
      <c r="B121" s="129"/>
      <c r="C121" s="130" t="s">
        <v>1623</v>
      </c>
      <c r="D121" s="130" t="s">
        <v>160</v>
      </c>
      <c r="E121" s="131" t="s">
        <v>5647</v>
      </c>
      <c r="F121" s="132" t="s">
        <v>5648</v>
      </c>
      <c r="G121" s="133" t="s">
        <v>201</v>
      </c>
      <c r="H121" s="134">
        <v>5</v>
      </c>
      <c r="I121" s="135"/>
      <c r="J121" s="136">
        <f t="shared" si="20"/>
        <v>0</v>
      </c>
      <c r="K121" s="132" t="s">
        <v>3</v>
      </c>
      <c r="L121" s="34"/>
      <c r="M121" s="137" t="s">
        <v>3</v>
      </c>
      <c r="N121" s="138" t="s">
        <v>49</v>
      </c>
      <c r="P121" s="139">
        <f t="shared" si="21"/>
        <v>0</v>
      </c>
      <c r="Q121" s="139">
        <v>0</v>
      </c>
      <c r="R121" s="139">
        <f t="shared" si="22"/>
        <v>0</v>
      </c>
      <c r="S121" s="139">
        <v>0</v>
      </c>
      <c r="T121" s="140">
        <f t="shared" si="23"/>
        <v>0</v>
      </c>
      <c r="AR121" s="141" t="s">
        <v>165</v>
      </c>
      <c r="AT121" s="141" t="s">
        <v>160</v>
      </c>
      <c r="AU121" s="141" t="s">
        <v>86</v>
      </c>
      <c r="AY121" s="18" t="s">
        <v>156</v>
      </c>
      <c r="BE121" s="142">
        <f t="shared" si="24"/>
        <v>0</v>
      </c>
      <c r="BF121" s="142">
        <f t="shared" si="25"/>
        <v>0</v>
      </c>
      <c r="BG121" s="142">
        <f t="shared" si="26"/>
        <v>0</v>
      </c>
      <c r="BH121" s="142">
        <f t="shared" si="27"/>
        <v>0</v>
      </c>
      <c r="BI121" s="142">
        <f t="shared" si="28"/>
        <v>0</v>
      </c>
      <c r="BJ121" s="18" t="s">
        <v>86</v>
      </c>
      <c r="BK121" s="142">
        <f t="shared" si="29"/>
        <v>0</v>
      </c>
      <c r="BL121" s="18" t="s">
        <v>165</v>
      </c>
      <c r="BM121" s="141" t="s">
        <v>5649</v>
      </c>
    </row>
    <row r="122" spans="2:65" s="1" customFormat="1" ht="16.5" customHeight="1" x14ac:dyDescent="0.2">
      <c r="B122" s="129"/>
      <c r="C122" s="130" t="s">
        <v>309</v>
      </c>
      <c r="D122" s="130" t="s">
        <v>160</v>
      </c>
      <c r="E122" s="131" t="s">
        <v>5650</v>
      </c>
      <c r="F122" s="132" t="s">
        <v>5651</v>
      </c>
      <c r="G122" s="133" t="s">
        <v>201</v>
      </c>
      <c r="H122" s="134">
        <v>52</v>
      </c>
      <c r="I122" s="135"/>
      <c r="J122" s="136">
        <f t="shared" si="20"/>
        <v>0</v>
      </c>
      <c r="K122" s="132" t="s">
        <v>3</v>
      </c>
      <c r="L122" s="34"/>
      <c r="M122" s="137" t="s">
        <v>3</v>
      </c>
      <c r="N122" s="138" t="s">
        <v>49</v>
      </c>
      <c r="P122" s="139">
        <f t="shared" si="21"/>
        <v>0</v>
      </c>
      <c r="Q122" s="139">
        <v>0</v>
      </c>
      <c r="R122" s="139">
        <f t="shared" si="22"/>
        <v>0</v>
      </c>
      <c r="S122" s="139">
        <v>0</v>
      </c>
      <c r="T122" s="140">
        <f t="shared" si="23"/>
        <v>0</v>
      </c>
      <c r="AR122" s="141" t="s">
        <v>165</v>
      </c>
      <c r="AT122" s="141" t="s">
        <v>160</v>
      </c>
      <c r="AU122" s="141" t="s">
        <v>86</v>
      </c>
      <c r="AY122" s="18" t="s">
        <v>156</v>
      </c>
      <c r="BE122" s="142">
        <f t="shared" si="24"/>
        <v>0</v>
      </c>
      <c r="BF122" s="142">
        <f t="shared" si="25"/>
        <v>0</v>
      </c>
      <c r="BG122" s="142">
        <f t="shared" si="26"/>
        <v>0</v>
      </c>
      <c r="BH122" s="142">
        <f t="shared" si="27"/>
        <v>0</v>
      </c>
      <c r="BI122" s="142">
        <f t="shared" si="28"/>
        <v>0</v>
      </c>
      <c r="BJ122" s="18" t="s">
        <v>86</v>
      </c>
      <c r="BK122" s="142">
        <f t="shared" si="29"/>
        <v>0</v>
      </c>
      <c r="BL122" s="18" t="s">
        <v>165</v>
      </c>
      <c r="BM122" s="141" t="s">
        <v>5652</v>
      </c>
    </row>
    <row r="123" spans="2:65" s="1" customFormat="1" ht="16.5" customHeight="1" x14ac:dyDescent="0.2">
      <c r="B123" s="129"/>
      <c r="C123" s="130" t="s">
        <v>1633</v>
      </c>
      <c r="D123" s="130" t="s">
        <v>160</v>
      </c>
      <c r="E123" s="131" t="s">
        <v>5653</v>
      </c>
      <c r="F123" s="132" t="s">
        <v>5654</v>
      </c>
      <c r="G123" s="133" t="s">
        <v>201</v>
      </c>
      <c r="H123" s="134">
        <v>2</v>
      </c>
      <c r="I123" s="135"/>
      <c r="J123" s="136">
        <f t="shared" si="20"/>
        <v>0</v>
      </c>
      <c r="K123" s="132" t="s">
        <v>3</v>
      </c>
      <c r="L123" s="34"/>
      <c r="M123" s="137" t="s">
        <v>3</v>
      </c>
      <c r="N123" s="138" t="s">
        <v>49</v>
      </c>
      <c r="P123" s="139">
        <f t="shared" si="21"/>
        <v>0</v>
      </c>
      <c r="Q123" s="139">
        <v>0</v>
      </c>
      <c r="R123" s="139">
        <f t="shared" si="22"/>
        <v>0</v>
      </c>
      <c r="S123" s="139">
        <v>0</v>
      </c>
      <c r="T123" s="140">
        <f t="shared" si="23"/>
        <v>0</v>
      </c>
      <c r="AR123" s="141" t="s">
        <v>165</v>
      </c>
      <c r="AT123" s="141" t="s">
        <v>160</v>
      </c>
      <c r="AU123" s="141" t="s">
        <v>86</v>
      </c>
      <c r="AY123" s="18" t="s">
        <v>156</v>
      </c>
      <c r="BE123" s="142">
        <f t="shared" si="24"/>
        <v>0</v>
      </c>
      <c r="BF123" s="142">
        <f t="shared" si="25"/>
        <v>0</v>
      </c>
      <c r="BG123" s="142">
        <f t="shared" si="26"/>
        <v>0</v>
      </c>
      <c r="BH123" s="142">
        <f t="shared" si="27"/>
        <v>0</v>
      </c>
      <c r="BI123" s="142">
        <f t="shared" si="28"/>
        <v>0</v>
      </c>
      <c r="BJ123" s="18" t="s">
        <v>86</v>
      </c>
      <c r="BK123" s="142">
        <f t="shared" si="29"/>
        <v>0</v>
      </c>
      <c r="BL123" s="18" t="s">
        <v>165</v>
      </c>
      <c r="BM123" s="141" t="s">
        <v>5655</v>
      </c>
    </row>
    <row r="124" spans="2:65" s="1" customFormat="1" ht="16.5" customHeight="1" x14ac:dyDescent="0.2">
      <c r="B124" s="129"/>
      <c r="C124" s="130" t="s">
        <v>159</v>
      </c>
      <c r="D124" s="130" t="s">
        <v>160</v>
      </c>
      <c r="E124" s="131" t="s">
        <v>5656</v>
      </c>
      <c r="F124" s="132" t="s">
        <v>5657</v>
      </c>
      <c r="G124" s="133" t="s">
        <v>201</v>
      </c>
      <c r="H124" s="134">
        <v>1</v>
      </c>
      <c r="I124" s="135"/>
      <c r="J124" s="136">
        <f t="shared" si="20"/>
        <v>0</v>
      </c>
      <c r="K124" s="132" t="s">
        <v>3</v>
      </c>
      <c r="L124" s="34"/>
      <c r="M124" s="137" t="s">
        <v>3</v>
      </c>
      <c r="N124" s="138" t="s">
        <v>49</v>
      </c>
      <c r="P124" s="139">
        <f t="shared" si="21"/>
        <v>0</v>
      </c>
      <c r="Q124" s="139">
        <v>0</v>
      </c>
      <c r="R124" s="139">
        <f t="shared" si="22"/>
        <v>0</v>
      </c>
      <c r="S124" s="139">
        <v>0</v>
      </c>
      <c r="T124" s="140">
        <f t="shared" si="23"/>
        <v>0</v>
      </c>
      <c r="AR124" s="141" t="s">
        <v>165</v>
      </c>
      <c r="AT124" s="141" t="s">
        <v>160</v>
      </c>
      <c r="AU124" s="141" t="s">
        <v>86</v>
      </c>
      <c r="AY124" s="18" t="s">
        <v>156</v>
      </c>
      <c r="BE124" s="142">
        <f t="shared" si="24"/>
        <v>0</v>
      </c>
      <c r="BF124" s="142">
        <f t="shared" si="25"/>
        <v>0</v>
      </c>
      <c r="BG124" s="142">
        <f t="shared" si="26"/>
        <v>0</v>
      </c>
      <c r="BH124" s="142">
        <f t="shared" si="27"/>
        <v>0</v>
      </c>
      <c r="BI124" s="142">
        <f t="shared" si="28"/>
        <v>0</v>
      </c>
      <c r="BJ124" s="18" t="s">
        <v>86</v>
      </c>
      <c r="BK124" s="142">
        <f t="shared" si="29"/>
        <v>0</v>
      </c>
      <c r="BL124" s="18" t="s">
        <v>165</v>
      </c>
      <c r="BM124" s="141" t="s">
        <v>5658</v>
      </c>
    </row>
    <row r="125" spans="2:65" s="1" customFormat="1" ht="16.5" customHeight="1" x14ac:dyDescent="0.2">
      <c r="B125" s="129"/>
      <c r="C125" s="130" t="s">
        <v>173</v>
      </c>
      <c r="D125" s="130" t="s">
        <v>160</v>
      </c>
      <c r="E125" s="131" t="s">
        <v>5659</v>
      </c>
      <c r="F125" s="132" t="s">
        <v>5660</v>
      </c>
      <c r="G125" s="133" t="s">
        <v>201</v>
      </c>
      <c r="H125" s="134">
        <v>6</v>
      </c>
      <c r="I125" s="135"/>
      <c r="J125" s="136">
        <f t="shared" si="20"/>
        <v>0</v>
      </c>
      <c r="K125" s="132" t="s">
        <v>3</v>
      </c>
      <c r="L125" s="34"/>
      <c r="M125" s="137" t="s">
        <v>3</v>
      </c>
      <c r="N125" s="138" t="s">
        <v>49</v>
      </c>
      <c r="P125" s="139">
        <f t="shared" si="21"/>
        <v>0</v>
      </c>
      <c r="Q125" s="139">
        <v>0</v>
      </c>
      <c r="R125" s="139">
        <f t="shared" si="22"/>
        <v>0</v>
      </c>
      <c r="S125" s="139">
        <v>0</v>
      </c>
      <c r="T125" s="140">
        <f t="shared" si="23"/>
        <v>0</v>
      </c>
      <c r="AR125" s="141" t="s">
        <v>165</v>
      </c>
      <c r="AT125" s="141" t="s">
        <v>160</v>
      </c>
      <c r="AU125" s="141" t="s">
        <v>86</v>
      </c>
      <c r="AY125" s="18" t="s">
        <v>156</v>
      </c>
      <c r="BE125" s="142">
        <f t="shared" si="24"/>
        <v>0</v>
      </c>
      <c r="BF125" s="142">
        <f t="shared" si="25"/>
        <v>0</v>
      </c>
      <c r="BG125" s="142">
        <f t="shared" si="26"/>
        <v>0</v>
      </c>
      <c r="BH125" s="142">
        <f t="shared" si="27"/>
        <v>0</v>
      </c>
      <c r="BI125" s="142">
        <f t="shared" si="28"/>
        <v>0</v>
      </c>
      <c r="BJ125" s="18" t="s">
        <v>86</v>
      </c>
      <c r="BK125" s="142">
        <f t="shared" si="29"/>
        <v>0</v>
      </c>
      <c r="BL125" s="18" t="s">
        <v>165</v>
      </c>
      <c r="BM125" s="141" t="s">
        <v>5661</v>
      </c>
    </row>
    <row r="126" spans="2:65" s="1" customFormat="1" ht="16.5" customHeight="1" x14ac:dyDescent="0.2">
      <c r="B126" s="129"/>
      <c r="C126" s="130" t="s">
        <v>1652</v>
      </c>
      <c r="D126" s="130" t="s">
        <v>160</v>
      </c>
      <c r="E126" s="131" t="s">
        <v>5662</v>
      </c>
      <c r="F126" s="132" t="s">
        <v>5663</v>
      </c>
      <c r="G126" s="133" t="s">
        <v>201</v>
      </c>
      <c r="H126" s="134">
        <v>21</v>
      </c>
      <c r="I126" s="135"/>
      <c r="J126" s="136">
        <f t="shared" si="20"/>
        <v>0</v>
      </c>
      <c r="K126" s="132" t="s">
        <v>3</v>
      </c>
      <c r="L126" s="34"/>
      <c r="M126" s="137" t="s">
        <v>3</v>
      </c>
      <c r="N126" s="138" t="s">
        <v>49</v>
      </c>
      <c r="P126" s="139">
        <f t="shared" si="21"/>
        <v>0</v>
      </c>
      <c r="Q126" s="139">
        <v>0</v>
      </c>
      <c r="R126" s="139">
        <f t="shared" si="22"/>
        <v>0</v>
      </c>
      <c r="S126" s="139">
        <v>0</v>
      </c>
      <c r="T126" s="140">
        <f t="shared" si="23"/>
        <v>0</v>
      </c>
      <c r="AR126" s="141" t="s">
        <v>165</v>
      </c>
      <c r="AT126" s="141" t="s">
        <v>160</v>
      </c>
      <c r="AU126" s="141" t="s">
        <v>86</v>
      </c>
      <c r="AY126" s="18" t="s">
        <v>156</v>
      </c>
      <c r="BE126" s="142">
        <f t="shared" si="24"/>
        <v>0</v>
      </c>
      <c r="BF126" s="142">
        <f t="shared" si="25"/>
        <v>0</v>
      </c>
      <c r="BG126" s="142">
        <f t="shared" si="26"/>
        <v>0</v>
      </c>
      <c r="BH126" s="142">
        <f t="shared" si="27"/>
        <v>0</v>
      </c>
      <c r="BI126" s="142">
        <f t="shared" si="28"/>
        <v>0</v>
      </c>
      <c r="BJ126" s="18" t="s">
        <v>86</v>
      </c>
      <c r="BK126" s="142">
        <f t="shared" si="29"/>
        <v>0</v>
      </c>
      <c r="BL126" s="18" t="s">
        <v>165</v>
      </c>
      <c r="BM126" s="141" t="s">
        <v>5664</v>
      </c>
    </row>
    <row r="127" spans="2:65" s="1" customFormat="1" ht="16.5" customHeight="1" x14ac:dyDescent="0.2">
      <c r="B127" s="129"/>
      <c r="C127" s="130" t="s">
        <v>1659</v>
      </c>
      <c r="D127" s="130" t="s">
        <v>160</v>
      </c>
      <c r="E127" s="131" t="s">
        <v>5665</v>
      </c>
      <c r="F127" s="132" t="s">
        <v>5666</v>
      </c>
      <c r="G127" s="133" t="s">
        <v>356</v>
      </c>
      <c r="H127" s="134">
        <v>3</v>
      </c>
      <c r="I127" s="135"/>
      <c r="J127" s="136">
        <f t="shared" si="20"/>
        <v>0</v>
      </c>
      <c r="K127" s="132" t="s">
        <v>3</v>
      </c>
      <c r="L127" s="34"/>
      <c r="M127" s="137" t="s">
        <v>3</v>
      </c>
      <c r="N127" s="138" t="s">
        <v>49</v>
      </c>
      <c r="P127" s="139">
        <f t="shared" si="21"/>
        <v>0</v>
      </c>
      <c r="Q127" s="139">
        <v>0</v>
      </c>
      <c r="R127" s="139">
        <f t="shared" si="22"/>
        <v>0</v>
      </c>
      <c r="S127" s="139">
        <v>0</v>
      </c>
      <c r="T127" s="140">
        <f t="shared" si="23"/>
        <v>0</v>
      </c>
      <c r="AR127" s="141" t="s">
        <v>165</v>
      </c>
      <c r="AT127" s="141" t="s">
        <v>160</v>
      </c>
      <c r="AU127" s="141" t="s">
        <v>86</v>
      </c>
      <c r="AY127" s="18" t="s">
        <v>156</v>
      </c>
      <c r="BE127" s="142">
        <f t="shared" si="24"/>
        <v>0</v>
      </c>
      <c r="BF127" s="142">
        <f t="shared" si="25"/>
        <v>0</v>
      </c>
      <c r="BG127" s="142">
        <f t="shared" si="26"/>
        <v>0</v>
      </c>
      <c r="BH127" s="142">
        <f t="shared" si="27"/>
        <v>0</v>
      </c>
      <c r="BI127" s="142">
        <f t="shared" si="28"/>
        <v>0</v>
      </c>
      <c r="BJ127" s="18" t="s">
        <v>86</v>
      </c>
      <c r="BK127" s="142">
        <f t="shared" si="29"/>
        <v>0</v>
      </c>
      <c r="BL127" s="18" t="s">
        <v>165</v>
      </c>
      <c r="BM127" s="141" t="s">
        <v>5667</v>
      </c>
    </row>
    <row r="128" spans="2:65" s="11" customFormat="1" ht="25.9" customHeight="1" x14ac:dyDescent="0.2">
      <c r="B128" s="117"/>
      <c r="D128" s="118" t="s">
        <v>77</v>
      </c>
      <c r="E128" s="119" t="s">
        <v>5668</v>
      </c>
      <c r="F128" s="119" t="s">
        <v>5669</v>
      </c>
      <c r="I128" s="120"/>
      <c r="J128" s="121">
        <f>BK128</f>
        <v>0</v>
      </c>
      <c r="L128" s="117"/>
      <c r="M128" s="122"/>
      <c r="P128" s="123">
        <f>SUM(P129:P130)</f>
        <v>0</v>
      </c>
      <c r="R128" s="123">
        <f>SUM(R129:R130)</f>
        <v>0</v>
      </c>
      <c r="T128" s="124">
        <f>SUM(T129:T130)</f>
        <v>0</v>
      </c>
      <c r="AR128" s="118" t="s">
        <v>86</v>
      </c>
      <c r="AT128" s="125" t="s">
        <v>77</v>
      </c>
      <c r="AU128" s="125" t="s">
        <v>78</v>
      </c>
      <c r="AY128" s="118" t="s">
        <v>156</v>
      </c>
      <c r="BK128" s="126">
        <f>SUM(BK129:BK130)</f>
        <v>0</v>
      </c>
    </row>
    <row r="129" spans="2:65" s="1" customFormat="1" ht="16.5" customHeight="1" x14ac:dyDescent="0.2">
      <c r="B129" s="129"/>
      <c r="C129" s="130" t="s">
        <v>1666</v>
      </c>
      <c r="D129" s="130" t="s">
        <v>160</v>
      </c>
      <c r="E129" s="131" t="s">
        <v>5670</v>
      </c>
      <c r="F129" s="132" t="s">
        <v>5671</v>
      </c>
      <c r="G129" s="133" t="s">
        <v>356</v>
      </c>
      <c r="H129" s="134">
        <v>20</v>
      </c>
      <c r="I129" s="135"/>
      <c r="J129" s="136">
        <f>ROUND(I129*H129,2)</f>
        <v>0</v>
      </c>
      <c r="K129" s="132" t="s">
        <v>3</v>
      </c>
      <c r="L129" s="34"/>
      <c r="M129" s="137" t="s">
        <v>3</v>
      </c>
      <c r="N129" s="138" t="s">
        <v>49</v>
      </c>
      <c r="P129" s="139">
        <f>O129*H129</f>
        <v>0</v>
      </c>
      <c r="Q129" s="139">
        <v>0</v>
      </c>
      <c r="R129" s="139">
        <f>Q129*H129</f>
        <v>0</v>
      </c>
      <c r="S129" s="139">
        <v>0</v>
      </c>
      <c r="T129" s="140">
        <f>S129*H129</f>
        <v>0</v>
      </c>
      <c r="AR129" s="141" t="s">
        <v>165</v>
      </c>
      <c r="AT129" s="141" t="s">
        <v>160</v>
      </c>
      <c r="AU129" s="141" t="s">
        <v>86</v>
      </c>
      <c r="AY129" s="18" t="s">
        <v>156</v>
      </c>
      <c r="BE129" s="142">
        <f>IF(N129="základní",J129,0)</f>
        <v>0</v>
      </c>
      <c r="BF129" s="142">
        <f>IF(N129="snížená",J129,0)</f>
        <v>0</v>
      </c>
      <c r="BG129" s="142">
        <f>IF(N129="zákl. přenesená",J129,0)</f>
        <v>0</v>
      </c>
      <c r="BH129" s="142">
        <f>IF(N129="sníž. přenesená",J129,0)</f>
        <v>0</v>
      </c>
      <c r="BI129" s="142">
        <f>IF(N129="nulová",J129,0)</f>
        <v>0</v>
      </c>
      <c r="BJ129" s="18" t="s">
        <v>86</v>
      </c>
      <c r="BK129" s="142">
        <f>ROUND(I129*H129,2)</f>
        <v>0</v>
      </c>
      <c r="BL129" s="18" t="s">
        <v>165</v>
      </c>
      <c r="BM129" s="141" t="s">
        <v>5672</v>
      </c>
    </row>
    <row r="130" spans="2:65" s="1" customFormat="1" ht="16.5" customHeight="1" x14ac:dyDescent="0.2">
      <c r="B130" s="129"/>
      <c r="C130" s="130" t="s">
        <v>1671</v>
      </c>
      <c r="D130" s="130" t="s">
        <v>160</v>
      </c>
      <c r="E130" s="131" t="s">
        <v>5673</v>
      </c>
      <c r="F130" s="132" t="s">
        <v>5674</v>
      </c>
      <c r="G130" s="133" t="s">
        <v>201</v>
      </c>
      <c r="H130" s="134">
        <v>2</v>
      </c>
      <c r="I130" s="135"/>
      <c r="J130" s="136">
        <f>ROUND(I130*H130,2)</f>
        <v>0</v>
      </c>
      <c r="K130" s="132" t="s">
        <v>3</v>
      </c>
      <c r="L130" s="34"/>
      <c r="M130" s="190" t="s">
        <v>3</v>
      </c>
      <c r="N130" s="191" t="s">
        <v>49</v>
      </c>
      <c r="O130" s="192"/>
      <c r="P130" s="193">
        <f>O130*H130</f>
        <v>0</v>
      </c>
      <c r="Q130" s="193">
        <v>0</v>
      </c>
      <c r="R130" s="193">
        <f>Q130*H130</f>
        <v>0</v>
      </c>
      <c r="S130" s="193">
        <v>0</v>
      </c>
      <c r="T130" s="194">
        <f>S130*H130</f>
        <v>0</v>
      </c>
      <c r="AR130" s="141" t="s">
        <v>165</v>
      </c>
      <c r="AT130" s="141" t="s">
        <v>160</v>
      </c>
      <c r="AU130" s="141" t="s">
        <v>86</v>
      </c>
      <c r="AY130" s="18" t="s">
        <v>156</v>
      </c>
      <c r="BE130" s="142">
        <f>IF(N130="základní",J130,0)</f>
        <v>0</v>
      </c>
      <c r="BF130" s="142">
        <f>IF(N130="snížená",J130,0)</f>
        <v>0</v>
      </c>
      <c r="BG130" s="142">
        <f>IF(N130="zákl. přenesená",J130,0)</f>
        <v>0</v>
      </c>
      <c r="BH130" s="142">
        <f>IF(N130="sníž. přenesená",J130,0)</f>
        <v>0</v>
      </c>
      <c r="BI130" s="142">
        <f>IF(N130="nulová",J130,0)</f>
        <v>0</v>
      </c>
      <c r="BJ130" s="18" t="s">
        <v>86</v>
      </c>
      <c r="BK130" s="142">
        <f>ROUND(I130*H130,2)</f>
        <v>0</v>
      </c>
      <c r="BL130" s="18" t="s">
        <v>165</v>
      </c>
      <c r="BM130" s="141" t="s">
        <v>5675</v>
      </c>
    </row>
    <row r="131" spans="2:65" s="1" customFormat="1" ht="6.95" customHeight="1" x14ac:dyDescent="0.2">
      <c r="B131" s="43"/>
      <c r="C131" s="44"/>
      <c r="D131" s="44"/>
      <c r="E131" s="44"/>
      <c r="F131" s="44"/>
      <c r="G131" s="44"/>
      <c r="H131" s="44"/>
      <c r="I131" s="44"/>
      <c r="J131" s="44"/>
      <c r="K131" s="44"/>
      <c r="L131" s="34"/>
    </row>
  </sheetData>
  <autoFilter ref="C84:K130" xr:uid="{00000000-0009-0000-0000-000007000000}"/>
  <mergeCells count="10">
    <mergeCell ref="E50:H50"/>
    <mergeCell ref="E75:H75"/>
    <mergeCell ref="E77:H77"/>
    <mergeCell ref="L2:V2"/>
    <mergeCell ref="E24:H24"/>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BM87"/>
  <sheetViews>
    <sheetView showGridLines="0" workbookViewId="0"/>
  </sheetViews>
  <sheetFormatPr defaultRowHeight="11.25" x14ac:dyDescent="0.2"/>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1" width="22.33203125"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x14ac:dyDescent="0.2">
      <c r="L2" s="320" t="s">
        <v>6</v>
      </c>
      <c r="M2" s="321"/>
      <c r="N2" s="321"/>
      <c r="O2" s="321"/>
      <c r="P2" s="321"/>
      <c r="Q2" s="321"/>
      <c r="R2" s="321"/>
      <c r="S2" s="321"/>
      <c r="T2" s="321"/>
      <c r="U2" s="321"/>
      <c r="V2" s="321"/>
      <c r="AT2" s="18" t="s">
        <v>109</v>
      </c>
    </row>
    <row r="3" spans="2:46" ht="6.95" customHeight="1" x14ac:dyDescent="0.2">
      <c r="B3" s="19"/>
      <c r="C3" s="20"/>
      <c r="D3" s="20"/>
      <c r="E3" s="20"/>
      <c r="F3" s="20"/>
      <c r="G3" s="20"/>
      <c r="H3" s="20"/>
      <c r="I3" s="20"/>
      <c r="J3" s="20"/>
      <c r="K3" s="20"/>
      <c r="L3" s="21"/>
      <c r="AT3" s="18" t="s">
        <v>88</v>
      </c>
    </row>
    <row r="4" spans="2:46" ht="24.95" customHeight="1" x14ac:dyDescent="0.2">
      <c r="B4" s="21"/>
      <c r="D4" s="22" t="s">
        <v>116</v>
      </c>
      <c r="L4" s="21"/>
      <c r="M4" s="87" t="s">
        <v>11</v>
      </c>
      <c r="AT4" s="18" t="s">
        <v>4</v>
      </c>
    </row>
    <row r="5" spans="2:46" ht="6.95" customHeight="1" x14ac:dyDescent="0.2">
      <c r="B5" s="21"/>
      <c r="L5" s="21"/>
    </row>
    <row r="6" spans="2:46" ht="12" customHeight="1" x14ac:dyDescent="0.2">
      <c r="B6" s="21"/>
      <c r="D6" s="28" t="s">
        <v>17</v>
      </c>
      <c r="L6" s="21"/>
    </row>
    <row r="7" spans="2:46" ht="16.5" customHeight="1" x14ac:dyDescent="0.2">
      <c r="B7" s="21"/>
      <c r="E7" s="352" t="str">
        <f>'Rekapitulace stavby'!K6</f>
        <v>Rekonstrukce městského úřadu - Varnsdorf</v>
      </c>
      <c r="F7" s="353"/>
      <c r="G7" s="353"/>
      <c r="H7" s="353"/>
      <c r="L7" s="21"/>
    </row>
    <row r="8" spans="2:46" s="1" customFormat="1" ht="12" customHeight="1" x14ac:dyDescent="0.2">
      <c r="B8" s="34"/>
      <c r="D8" s="28" t="s">
        <v>117</v>
      </c>
      <c r="L8" s="34"/>
    </row>
    <row r="9" spans="2:46" s="1" customFormat="1" ht="16.5" customHeight="1" x14ac:dyDescent="0.2">
      <c r="B9" s="34"/>
      <c r="E9" s="337" t="s">
        <v>5676</v>
      </c>
      <c r="F9" s="351"/>
      <c r="G9" s="351"/>
      <c r="H9" s="351"/>
      <c r="L9" s="34"/>
    </row>
    <row r="10" spans="2:46" s="1" customFormat="1" x14ac:dyDescent="0.2">
      <c r="B10" s="34"/>
      <c r="L10" s="34"/>
    </row>
    <row r="11" spans="2:46" s="1" customFormat="1" ht="12" customHeight="1" x14ac:dyDescent="0.2">
      <c r="B11" s="34"/>
      <c r="D11" s="28" t="s">
        <v>19</v>
      </c>
      <c r="F11" s="26" t="s">
        <v>20</v>
      </c>
      <c r="I11" s="28" t="s">
        <v>21</v>
      </c>
      <c r="J11" s="26" t="s">
        <v>3</v>
      </c>
      <c r="L11" s="34"/>
    </row>
    <row r="12" spans="2:46" s="1" customFormat="1" ht="12" customHeight="1" x14ac:dyDescent="0.2">
      <c r="B12" s="34"/>
      <c r="D12" s="28" t="s">
        <v>23</v>
      </c>
      <c r="F12" s="26" t="s">
        <v>24</v>
      </c>
      <c r="I12" s="28" t="s">
        <v>25</v>
      </c>
      <c r="J12" s="51">
        <f>'Rekapitulace stavby'!AN8</f>
        <v>45784</v>
      </c>
      <c r="L12" s="34"/>
    </row>
    <row r="13" spans="2:46" s="1" customFormat="1" ht="10.9" customHeight="1" x14ac:dyDescent="0.2">
      <c r="B13" s="34"/>
      <c r="L13" s="34"/>
    </row>
    <row r="14" spans="2:46" s="1" customFormat="1" ht="12" customHeight="1" x14ac:dyDescent="0.2">
      <c r="B14" s="34"/>
      <c r="D14" s="28" t="s">
        <v>30</v>
      </c>
      <c r="I14" s="28" t="s">
        <v>31</v>
      </c>
      <c r="J14" s="26" t="s">
        <v>32</v>
      </c>
      <c r="L14" s="34"/>
    </row>
    <row r="15" spans="2:46" s="1" customFormat="1" ht="18" customHeight="1" x14ac:dyDescent="0.2">
      <c r="B15" s="34"/>
      <c r="E15" s="26" t="s">
        <v>33</v>
      </c>
      <c r="I15" s="28" t="s">
        <v>34</v>
      </c>
      <c r="J15" s="26" t="s">
        <v>3</v>
      </c>
      <c r="L15" s="34"/>
    </row>
    <row r="16" spans="2:46" s="1" customFormat="1" ht="6.95" customHeight="1" x14ac:dyDescent="0.2">
      <c r="B16" s="34"/>
      <c r="L16" s="34"/>
    </row>
    <row r="17" spans="2:12" s="1" customFormat="1" ht="12" customHeight="1" x14ac:dyDescent="0.2">
      <c r="B17" s="34"/>
      <c r="D17" s="28" t="s">
        <v>35</v>
      </c>
      <c r="I17" s="28" t="s">
        <v>31</v>
      </c>
      <c r="J17" s="29" t="str">
        <f>'Rekapitulace stavby'!AN13</f>
        <v>Vyplň údaj</v>
      </c>
      <c r="L17" s="34"/>
    </row>
    <row r="18" spans="2:12" s="1" customFormat="1" ht="18" customHeight="1" x14ac:dyDescent="0.2">
      <c r="B18" s="34"/>
      <c r="E18" s="354" t="str">
        <f>'Rekapitulace stavby'!E14</f>
        <v>Vyplň údaj</v>
      </c>
      <c r="F18" s="343"/>
      <c r="G18" s="343"/>
      <c r="H18" s="343"/>
      <c r="I18" s="28" t="s">
        <v>34</v>
      </c>
      <c r="J18" s="29" t="str">
        <f>'Rekapitulace stavby'!AN14</f>
        <v>Vyplň údaj</v>
      </c>
      <c r="L18" s="34"/>
    </row>
    <row r="19" spans="2:12" s="1" customFormat="1" ht="6.95" customHeight="1" x14ac:dyDescent="0.2">
      <c r="B19" s="34"/>
      <c r="L19" s="34"/>
    </row>
    <row r="20" spans="2:12" s="1" customFormat="1" ht="12" customHeight="1" x14ac:dyDescent="0.2">
      <c r="B20" s="34"/>
      <c r="D20" s="28" t="s">
        <v>37</v>
      </c>
      <c r="I20" s="28" t="s">
        <v>31</v>
      </c>
      <c r="J20" s="26" t="s">
        <v>38</v>
      </c>
      <c r="L20" s="34"/>
    </row>
    <row r="21" spans="2:12" s="1" customFormat="1" ht="18" customHeight="1" x14ac:dyDescent="0.2">
      <c r="B21" s="34"/>
      <c r="E21" s="26" t="s">
        <v>39</v>
      </c>
      <c r="I21" s="28" t="s">
        <v>34</v>
      </c>
      <c r="J21" s="26" t="s">
        <v>3</v>
      </c>
      <c r="L21" s="34"/>
    </row>
    <row r="22" spans="2:12" s="1" customFormat="1" ht="6.95" customHeight="1" x14ac:dyDescent="0.2">
      <c r="B22" s="34"/>
      <c r="L22" s="34"/>
    </row>
    <row r="23" spans="2:12" s="1" customFormat="1" ht="12" customHeight="1" x14ac:dyDescent="0.2">
      <c r="B23" s="34"/>
      <c r="D23" s="28" t="s">
        <v>41</v>
      </c>
      <c r="I23" s="28" t="s">
        <v>31</v>
      </c>
      <c r="J23" s="29" t="str">
        <f>'Rekapitulace stavby'!AN19</f>
        <v>Vyplň údaj</v>
      </c>
      <c r="L23" s="34"/>
    </row>
    <row r="24" spans="2:12" s="1" customFormat="1" ht="18" customHeight="1" x14ac:dyDescent="0.2">
      <c r="B24" s="34"/>
      <c r="E24" s="354" t="str">
        <f>'Rekapitulace stavby'!E20</f>
        <v>Vyplň údaj</v>
      </c>
      <c r="F24" s="343"/>
      <c r="G24" s="343"/>
      <c r="H24" s="343"/>
      <c r="I24" s="28" t="s">
        <v>34</v>
      </c>
      <c r="J24" s="29" t="str">
        <f>'Rekapitulace stavby'!AN20</f>
        <v>Vyplň údaj</v>
      </c>
      <c r="L24" s="34"/>
    </row>
    <row r="25" spans="2:12" s="1" customFormat="1" ht="6.95" customHeight="1" x14ac:dyDescent="0.2">
      <c r="B25" s="34"/>
      <c r="L25" s="34"/>
    </row>
    <row r="26" spans="2:12" s="1" customFormat="1" ht="12" customHeight="1" x14ac:dyDescent="0.2">
      <c r="B26" s="34"/>
      <c r="D26" s="28" t="s">
        <v>42</v>
      </c>
      <c r="L26" s="34"/>
    </row>
    <row r="27" spans="2:12" s="7" customFormat="1" ht="119.25" customHeight="1" x14ac:dyDescent="0.2">
      <c r="B27" s="88"/>
      <c r="E27" s="345" t="s">
        <v>119</v>
      </c>
      <c r="F27" s="345"/>
      <c r="G27" s="345"/>
      <c r="H27" s="345"/>
      <c r="L27" s="88"/>
    </row>
    <row r="28" spans="2:12" s="1" customFormat="1" ht="6.95" customHeight="1" x14ac:dyDescent="0.2">
      <c r="B28" s="34"/>
      <c r="L28" s="34"/>
    </row>
    <row r="29" spans="2:12" s="1" customFormat="1" ht="6.95" customHeight="1" x14ac:dyDescent="0.2">
      <c r="B29" s="34"/>
      <c r="D29" s="52"/>
      <c r="E29" s="52"/>
      <c r="F29" s="52"/>
      <c r="G29" s="52"/>
      <c r="H29" s="52"/>
      <c r="I29" s="52"/>
      <c r="J29" s="52"/>
      <c r="K29" s="52"/>
      <c r="L29" s="34"/>
    </row>
    <row r="30" spans="2:12" s="1" customFormat="1" ht="25.35" customHeight="1" x14ac:dyDescent="0.2">
      <c r="B30" s="34"/>
      <c r="D30" s="89" t="s">
        <v>44</v>
      </c>
      <c r="J30" s="65">
        <f>ROUND(J81, 2)</f>
        <v>0</v>
      </c>
      <c r="L30" s="34"/>
    </row>
    <row r="31" spans="2:12" s="1" customFormat="1" ht="6.95" customHeight="1" x14ac:dyDescent="0.2">
      <c r="B31" s="34"/>
      <c r="D31" s="52"/>
      <c r="E31" s="52"/>
      <c r="F31" s="52"/>
      <c r="G31" s="52"/>
      <c r="H31" s="52"/>
      <c r="I31" s="52"/>
      <c r="J31" s="52"/>
      <c r="K31" s="52"/>
      <c r="L31" s="34"/>
    </row>
    <row r="32" spans="2:12" s="1" customFormat="1" ht="14.45" customHeight="1" x14ac:dyDescent="0.2">
      <c r="B32" s="34"/>
      <c r="F32" s="37" t="s">
        <v>46</v>
      </c>
      <c r="I32" s="37" t="s">
        <v>45</v>
      </c>
      <c r="J32" s="37" t="s">
        <v>47</v>
      </c>
      <c r="L32" s="34"/>
    </row>
    <row r="33" spans="2:12" s="1" customFormat="1" ht="14.45" customHeight="1" x14ac:dyDescent="0.2">
      <c r="B33" s="34"/>
      <c r="D33" s="54" t="s">
        <v>48</v>
      </c>
      <c r="E33" s="28" t="s">
        <v>49</v>
      </c>
      <c r="F33" s="90">
        <f>ROUND((SUM(BE81:BE86)),  2)</f>
        <v>0</v>
      </c>
      <c r="I33" s="91">
        <v>0.21</v>
      </c>
      <c r="J33" s="90">
        <f>ROUND(((SUM(BE81:BE86))*I33),  2)</f>
        <v>0</v>
      </c>
      <c r="L33" s="34"/>
    </row>
    <row r="34" spans="2:12" s="1" customFormat="1" ht="14.45" customHeight="1" x14ac:dyDescent="0.2">
      <c r="B34" s="34"/>
      <c r="E34" s="28" t="s">
        <v>50</v>
      </c>
      <c r="F34" s="90">
        <f>ROUND((SUM(BF81:BF86)),  2)</f>
        <v>0</v>
      </c>
      <c r="I34" s="91">
        <v>0.12</v>
      </c>
      <c r="J34" s="90">
        <f>ROUND(((SUM(BF81:BF86))*I34),  2)</f>
        <v>0</v>
      </c>
      <c r="L34" s="34"/>
    </row>
    <row r="35" spans="2:12" s="1" customFormat="1" ht="14.45" hidden="1" customHeight="1" x14ac:dyDescent="0.2">
      <c r="B35" s="34"/>
      <c r="E35" s="28" t="s">
        <v>51</v>
      </c>
      <c r="F35" s="90">
        <f>ROUND((SUM(BG81:BG86)),  2)</f>
        <v>0</v>
      </c>
      <c r="I35" s="91">
        <v>0.21</v>
      </c>
      <c r="J35" s="90">
        <f>0</f>
        <v>0</v>
      </c>
      <c r="L35" s="34"/>
    </row>
    <row r="36" spans="2:12" s="1" customFormat="1" ht="14.45" hidden="1" customHeight="1" x14ac:dyDescent="0.2">
      <c r="B36" s="34"/>
      <c r="E36" s="28" t="s">
        <v>52</v>
      </c>
      <c r="F36" s="90">
        <f>ROUND((SUM(BH81:BH86)),  2)</f>
        <v>0</v>
      </c>
      <c r="I36" s="91">
        <v>0.12</v>
      </c>
      <c r="J36" s="90">
        <f>0</f>
        <v>0</v>
      </c>
      <c r="L36" s="34"/>
    </row>
    <row r="37" spans="2:12" s="1" customFormat="1" ht="14.45" hidden="1" customHeight="1" x14ac:dyDescent="0.2">
      <c r="B37" s="34"/>
      <c r="E37" s="28" t="s">
        <v>53</v>
      </c>
      <c r="F37" s="90">
        <f>ROUND((SUM(BI81:BI86)),  2)</f>
        <v>0</v>
      </c>
      <c r="I37" s="91">
        <v>0</v>
      </c>
      <c r="J37" s="90">
        <f>0</f>
        <v>0</v>
      </c>
      <c r="L37" s="34"/>
    </row>
    <row r="38" spans="2:12" s="1" customFormat="1" ht="6.95" customHeight="1" x14ac:dyDescent="0.2">
      <c r="B38" s="34"/>
      <c r="L38" s="34"/>
    </row>
    <row r="39" spans="2:12" s="1" customFormat="1" ht="25.35" customHeight="1" x14ac:dyDescent="0.2">
      <c r="B39" s="34"/>
      <c r="C39" s="92"/>
      <c r="D39" s="93" t="s">
        <v>54</v>
      </c>
      <c r="E39" s="56"/>
      <c r="F39" s="56"/>
      <c r="G39" s="94" t="s">
        <v>55</v>
      </c>
      <c r="H39" s="95" t="s">
        <v>56</v>
      </c>
      <c r="I39" s="56"/>
      <c r="J39" s="96">
        <f>SUM(J30:J37)</f>
        <v>0</v>
      </c>
      <c r="K39" s="97"/>
      <c r="L39" s="34"/>
    </row>
    <row r="40" spans="2:12" s="1" customFormat="1" ht="14.45" customHeight="1" x14ac:dyDescent="0.2">
      <c r="B40" s="43"/>
      <c r="C40" s="44"/>
      <c r="D40" s="44"/>
      <c r="E40" s="44"/>
      <c r="F40" s="44"/>
      <c r="G40" s="44"/>
      <c r="H40" s="44"/>
      <c r="I40" s="44"/>
      <c r="J40" s="44"/>
      <c r="K40" s="44"/>
      <c r="L40" s="34"/>
    </row>
    <row r="44" spans="2:12" s="1" customFormat="1" ht="6.95" customHeight="1" x14ac:dyDescent="0.2">
      <c r="B44" s="45"/>
      <c r="C44" s="46"/>
      <c r="D44" s="46"/>
      <c r="E44" s="46"/>
      <c r="F44" s="46"/>
      <c r="G44" s="46"/>
      <c r="H44" s="46"/>
      <c r="I44" s="46"/>
      <c r="J44" s="46"/>
      <c r="K44" s="46"/>
      <c r="L44" s="34"/>
    </row>
    <row r="45" spans="2:12" s="1" customFormat="1" ht="24.95" customHeight="1" x14ac:dyDescent="0.2">
      <c r="B45" s="34"/>
      <c r="C45" s="22" t="s">
        <v>120</v>
      </c>
      <c r="L45" s="34"/>
    </row>
    <row r="46" spans="2:12" s="1" customFormat="1" ht="6.95" customHeight="1" x14ac:dyDescent="0.2">
      <c r="B46" s="34"/>
      <c r="L46" s="34"/>
    </row>
    <row r="47" spans="2:12" s="1" customFormat="1" ht="12" customHeight="1" x14ac:dyDescent="0.2">
      <c r="B47" s="34"/>
      <c r="C47" s="28" t="s">
        <v>17</v>
      </c>
      <c r="L47" s="34"/>
    </row>
    <row r="48" spans="2:12" s="1" customFormat="1" ht="16.5" customHeight="1" x14ac:dyDescent="0.2">
      <c r="B48" s="34"/>
      <c r="E48" s="352" t="str">
        <f>E7</f>
        <v>Rekonstrukce městského úřadu - Varnsdorf</v>
      </c>
      <c r="F48" s="353"/>
      <c r="G48" s="353"/>
      <c r="H48" s="353"/>
      <c r="L48" s="34"/>
    </row>
    <row r="49" spans="2:47" s="1" customFormat="1" ht="12" customHeight="1" x14ac:dyDescent="0.2">
      <c r="B49" s="34"/>
      <c r="C49" s="28" t="s">
        <v>117</v>
      </c>
      <c r="L49" s="34"/>
    </row>
    <row r="50" spans="2:47" s="1" customFormat="1" ht="16.5" customHeight="1" x14ac:dyDescent="0.2">
      <c r="B50" s="34"/>
      <c r="E50" s="337" t="str">
        <f>E9</f>
        <v>SO 06 - Technologické soubory</v>
      </c>
      <c r="F50" s="351"/>
      <c r="G50" s="351"/>
      <c r="H50" s="351"/>
      <c r="L50" s="34"/>
    </row>
    <row r="51" spans="2:47" s="1" customFormat="1" ht="6.95" customHeight="1" x14ac:dyDescent="0.2">
      <c r="B51" s="34"/>
      <c r="L51" s="34"/>
    </row>
    <row r="52" spans="2:47" s="1" customFormat="1" ht="12" customHeight="1" x14ac:dyDescent="0.2">
      <c r="B52" s="34"/>
      <c r="C52" s="28" t="s">
        <v>23</v>
      </c>
      <c r="F52" s="26" t="str">
        <f>F12</f>
        <v>Nám. E. Beneše 470, 407 47 Varnsdorf</v>
      </c>
      <c r="I52" s="28" t="s">
        <v>25</v>
      </c>
      <c r="J52" s="51">
        <f>IF(J12="","",J12)</f>
        <v>45784</v>
      </c>
      <c r="L52" s="34"/>
    </row>
    <row r="53" spans="2:47" s="1" customFormat="1" ht="6.95" customHeight="1" x14ac:dyDescent="0.2">
      <c r="B53" s="34"/>
      <c r="L53" s="34"/>
    </row>
    <row r="54" spans="2:47" s="1" customFormat="1" ht="25.7" customHeight="1" x14ac:dyDescent="0.2">
      <c r="B54" s="34"/>
      <c r="C54" s="28" t="s">
        <v>30</v>
      </c>
      <c r="F54" s="26" t="str">
        <f>E15</f>
        <v>Město Varnsdorf</v>
      </c>
      <c r="I54" s="28" t="s">
        <v>37</v>
      </c>
      <c r="J54" s="32" t="str">
        <f>E21</f>
        <v>Ing. arch. Ondřej Tuček</v>
      </c>
      <c r="L54" s="34"/>
    </row>
    <row r="55" spans="2:47" s="1" customFormat="1" ht="15.2" customHeight="1" x14ac:dyDescent="0.2">
      <c r="B55" s="34"/>
      <c r="C55" s="28" t="s">
        <v>35</v>
      </c>
      <c r="F55" s="26" t="str">
        <f>IF(E18="","",E18)</f>
        <v>Vyplň údaj</v>
      </c>
      <c r="I55" s="28" t="s">
        <v>41</v>
      </c>
      <c r="J55" s="32" t="str">
        <f>E24</f>
        <v>Vyplň údaj</v>
      </c>
      <c r="L55" s="34"/>
    </row>
    <row r="56" spans="2:47" s="1" customFormat="1" ht="10.35" customHeight="1" x14ac:dyDescent="0.2">
      <c r="B56" s="34"/>
      <c r="L56" s="34"/>
    </row>
    <row r="57" spans="2:47" s="1" customFormat="1" ht="29.25" customHeight="1" x14ac:dyDescent="0.2">
      <c r="B57" s="34"/>
      <c r="C57" s="98" t="s">
        <v>121</v>
      </c>
      <c r="D57" s="92"/>
      <c r="E57" s="92"/>
      <c r="F57" s="92"/>
      <c r="G57" s="92"/>
      <c r="H57" s="92"/>
      <c r="I57" s="92"/>
      <c r="J57" s="99" t="s">
        <v>122</v>
      </c>
      <c r="K57" s="92"/>
      <c r="L57" s="34"/>
    </row>
    <row r="58" spans="2:47" s="1" customFormat="1" ht="10.35" customHeight="1" x14ac:dyDescent="0.2">
      <c r="B58" s="34"/>
      <c r="L58" s="34"/>
    </row>
    <row r="59" spans="2:47" s="1" customFormat="1" ht="22.9" customHeight="1" x14ac:dyDescent="0.2">
      <c r="B59" s="34"/>
      <c r="C59" s="100" t="s">
        <v>76</v>
      </c>
      <c r="J59" s="65">
        <f>J81</f>
        <v>0</v>
      </c>
      <c r="L59" s="34"/>
      <c r="AU59" s="18" t="s">
        <v>123</v>
      </c>
    </row>
    <row r="60" spans="2:47" s="8" customFormat="1" ht="24.95" customHeight="1" x14ac:dyDescent="0.2">
      <c r="B60" s="101"/>
      <c r="D60" s="102" t="s">
        <v>5677</v>
      </c>
      <c r="E60" s="103"/>
      <c r="F60" s="103"/>
      <c r="G60" s="103"/>
      <c r="H60" s="103"/>
      <c r="I60" s="103"/>
      <c r="J60" s="104">
        <f>J82</f>
        <v>0</v>
      </c>
      <c r="L60" s="101"/>
    </row>
    <row r="61" spans="2:47" s="9" customFormat="1" ht="19.899999999999999" customHeight="1" x14ac:dyDescent="0.2">
      <c r="B61" s="105"/>
      <c r="D61" s="106" t="s">
        <v>5678</v>
      </c>
      <c r="E61" s="107"/>
      <c r="F61" s="107"/>
      <c r="G61" s="107"/>
      <c r="H61" s="107"/>
      <c r="I61" s="107"/>
      <c r="J61" s="108">
        <f>J83</f>
        <v>0</v>
      </c>
      <c r="L61" s="105"/>
    </row>
    <row r="62" spans="2:47" s="1" customFormat="1" ht="21.75" customHeight="1" x14ac:dyDescent="0.2">
      <c r="B62" s="34"/>
      <c r="L62" s="34"/>
    </row>
    <row r="63" spans="2:47" s="1" customFormat="1" ht="6.95" customHeight="1" x14ac:dyDescent="0.2">
      <c r="B63" s="43"/>
      <c r="C63" s="44"/>
      <c r="D63" s="44"/>
      <c r="E63" s="44"/>
      <c r="F63" s="44"/>
      <c r="G63" s="44"/>
      <c r="H63" s="44"/>
      <c r="I63" s="44"/>
      <c r="J63" s="44"/>
      <c r="K63" s="44"/>
      <c r="L63" s="34"/>
    </row>
    <row r="67" spans="2:20" s="1" customFormat="1" ht="6.95" customHeight="1" x14ac:dyDescent="0.2">
      <c r="B67" s="45"/>
      <c r="C67" s="46"/>
      <c r="D67" s="46"/>
      <c r="E67" s="46"/>
      <c r="F67" s="46"/>
      <c r="G67" s="46"/>
      <c r="H67" s="46"/>
      <c r="I67" s="46"/>
      <c r="J67" s="46"/>
      <c r="K67" s="46"/>
      <c r="L67" s="34"/>
    </row>
    <row r="68" spans="2:20" s="1" customFormat="1" ht="24.95" customHeight="1" x14ac:dyDescent="0.2">
      <c r="B68" s="34"/>
      <c r="C68" s="22" t="s">
        <v>141</v>
      </c>
      <c r="L68" s="34"/>
    </row>
    <row r="69" spans="2:20" s="1" customFormat="1" ht="6.95" customHeight="1" x14ac:dyDescent="0.2">
      <c r="B69" s="34"/>
      <c r="L69" s="34"/>
    </row>
    <row r="70" spans="2:20" s="1" customFormat="1" ht="12" customHeight="1" x14ac:dyDescent="0.2">
      <c r="B70" s="34"/>
      <c r="C70" s="28" t="s">
        <v>17</v>
      </c>
      <c r="L70" s="34"/>
    </row>
    <row r="71" spans="2:20" s="1" customFormat="1" ht="16.5" customHeight="1" x14ac:dyDescent="0.2">
      <c r="B71" s="34"/>
      <c r="E71" s="352" t="str">
        <f>E7</f>
        <v>Rekonstrukce městského úřadu - Varnsdorf</v>
      </c>
      <c r="F71" s="353"/>
      <c r="G71" s="353"/>
      <c r="H71" s="353"/>
      <c r="L71" s="34"/>
    </row>
    <row r="72" spans="2:20" s="1" customFormat="1" ht="12" customHeight="1" x14ac:dyDescent="0.2">
      <c r="B72" s="34"/>
      <c r="C72" s="28" t="s">
        <v>117</v>
      </c>
      <c r="L72" s="34"/>
    </row>
    <row r="73" spans="2:20" s="1" customFormat="1" ht="16.5" customHeight="1" x14ac:dyDescent="0.2">
      <c r="B73" s="34"/>
      <c r="E73" s="337" t="str">
        <f>E9</f>
        <v>SO 06 - Technologické soubory</v>
      </c>
      <c r="F73" s="351"/>
      <c r="G73" s="351"/>
      <c r="H73" s="351"/>
      <c r="L73" s="34"/>
    </row>
    <row r="74" spans="2:20" s="1" customFormat="1" ht="6.95" customHeight="1" x14ac:dyDescent="0.2">
      <c r="B74" s="34"/>
      <c r="L74" s="34"/>
    </row>
    <row r="75" spans="2:20" s="1" customFormat="1" ht="12" customHeight="1" x14ac:dyDescent="0.2">
      <c r="B75" s="34"/>
      <c r="C75" s="28" t="s">
        <v>23</v>
      </c>
      <c r="F75" s="26" t="str">
        <f>F12</f>
        <v>Nám. E. Beneše 470, 407 47 Varnsdorf</v>
      </c>
      <c r="I75" s="28" t="s">
        <v>25</v>
      </c>
      <c r="J75" s="51">
        <f>IF(J12="","",J12)</f>
        <v>45784</v>
      </c>
      <c r="L75" s="34"/>
    </row>
    <row r="76" spans="2:20" s="1" customFormat="1" ht="6.95" customHeight="1" x14ac:dyDescent="0.2">
      <c r="B76" s="34"/>
      <c r="L76" s="34"/>
    </row>
    <row r="77" spans="2:20" s="1" customFormat="1" ht="25.7" customHeight="1" x14ac:dyDescent="0.2">
      <c r="B77" s="34"/>
      <c r="C77" s="28" t="s">
        <v>30</v>
      </c>
      <c r="F77" s="26" t="str">
        <f>E15</f>
        <v>Město Varnsdorf</v>
      </c>
      <c r="I77" s="28" t="s">
        <v>37</v>
      </c>
      <c r="J77" s="32" t="str">
        <f>E21</f>
        <v>Ing. arch. Ondřej Tuček</v>
      </c>
      <c r="L77" s="34"/>
    </row>
    <row r="78" spans="2:20" s="1" customFormat="1" ht="15.2" customHeight="1" x14ac:dyDescent="0.2">
      <c r="B78" s="34"/>
      <c r="C78" s="28" t="s">
        <v>35</v>
      </c>
      <c r="F78" s="26" t="str">
        <f>IF(E18="","",E18)</f>
        <v>Vyplň údaj</v>
      </c>
      <c r="I78" s="28" t="s">
        <v>41</v>
      </c>
      <c r="J78" s="32" t="str">
        <f>E24</f>
        <v>Vyplň údaj</v>
      </c>
      <c r="L78" s="34"/>
    </row>
    <row r="79" spans="2:20" s="1" customFormat="1" ht="10.35" customHeight="1" x14ac:dyDescent="0.2">
      <c r="B79" s="34"/>
      <c r="L79" s="34"/>
    </row>
    <row r="80" spans="2:20" s="10" customFormat="1" ht="29.25" customHeight="1" x14ac:dyDescent="0.2">
      <c r="B80" s="109"/>
      <c r="C80" s="110" t="s">
        <v>142</v>
      </c>
      <c r="D80" s="111" t="s">
        <v>63</v>
      </c>
      <c r="E80" s="111" t="s">
        <v>59</v>
      </c>
      <c r="F80" s="111" t="s">
        <v>60</v>
      </c>
      <c r="G80" s="111" t="s">
        <v>143</v>
      </c>
      <c r="H80" s="111" t="s">
        <v>144</v>
      </c>
      <c r="I80" s="111" t="s">
        <v>145</v>
      </c>
      <c r="J80" s="111" t="s">
        <v>122</v>
      </c>
      <c r="K80" s="112" t="s">
        <v>146</v>
      </c>
      <c r="L80" s="109"/>
      <c r="M80" s="58" t="s">
        <v>3</v>
      </c>
      <c r="N80" s="59" t="s">
        <v>48</v>
      </c>
      <c r="O80" s="59" t="s">
        <v>147</v>
      </c>
      <c r="P80" s="59" t="s">
        <v>148</v>
      </c>
      <c r="Q80" s="59" t="s">
        <v>149</v>
      </c>
      <c r="R80" s="59" t="s">
        <v>150</v>
      </c>
      <c r="S80" s="59" t="s">
        <v>151</v>
      </c>
      <c r="T80" s="60" t="s">
        <v>152</v>
      </c>
    </row>
    <row r="81" spans="2:65" s="1" customFormat="1" ht="22.9" customHeight="1" x14ac:dyDescent="0.25">
      <c r="B81" s="34"/>
      <c r="C81" s="63" t="s">
        <v>153</v>
      </c>
      <c r="J81" s="113">
        <f>BK81</f>
        <v>0</v>
      </c>
      <c r="L81" s="34"/>
      <c r="M81" s="61"/>
      <c r="N81" s="52"/>
      <c r="O81" s="52"/>
      <c r="P81" s="114">
        <f>P82</f>
        <v>0</v>
      </c>
      <c r="Q81" s="52"/>
      <c r="R81" s="114">
        <f>R82</f>
        <v>0</v>
      </c>
      <c r="S81" s="52"/>
      <c r="T81" s="115">
        <f>T82</f>
        <v>0</v>
      </c>
      <c r="AT81" s="18" t="s">
        <v>77</v>
      </c>
      <c r="AU81" s="18" t="s">
        <v>123</v>
      </c>
      <c r="BK81" s="116">
        <f>BK82</f>
        <v>0</v>
      </c>
    </row>
    <row r="82" spans="2:65" s="11" customFormat="1" ht="25.9" customHeight="1" x14ac:dyDescent="0.2">
      <c r="B82" s="117"/>
      <c r="D82" s="118" t="s">
        <v>77</v>
      </c>
      <c r="E82" s="119" t="s">
        <v>5679</v>
      </c>
      <c r="F82" s="119" t="s">
        <v>5679</v>
      </c>
      <c r="I82" s="120"/>
      <c r="J82" s="121">
        <f>BK82</f>
        <v>0</v>
      </c>
      <c r="L82" s="117"/>
      <c r="M82" s="122"/>
      <c r="P82" s="123">
        <f>P83</f>
        <v>0</v>
      </c>
      <c r="R82" s="123">
        <f>R83</f>
        <v>0</v>
      </c>
      <c r="T82" s="124">
        <f>T83</f>
        <v>0</v>
      </c>
      <c r="AR82" s="118" t="s">
        <v>165</v>
      </c>
      <c r="AT82" s="125" t="s">
        <v>77</v>
      </c>
      <c r="AU82" s="125" t="s">
        <v>78</v>
      </c>
      <c r="AY82" s="118" t="s">
        <v>156</v>
      </c>
      <c r="BK82" s="126">
        <f>BK83</f>
        <v>0</v>
      </c>
    </row>
    <row r="83" spans="2:65" s="11" customFormat="1" ht="22.9" customHeight="1" x14ac:dyDescent="0.2">
      <c r="B83" s="117"/>
      <c r="D83" s="118" t="s">
        <v>77</v>
      </c>
      <c r="E83" s="127" t="s">
        <v>5680</v>
      </c>
      <c r="F83" s="127" t="s">
        <v>108</v>
      </c>
      <c r="I83" s="120"/>
      <c r="J83" s="128">
        <f>BK83</f>
        <v>0</v>
      </c>
      <c r="L83" s="117"/>
      <c r="M83" s="122"/>
      <c r="P83" s="123">
        <f>SUM(P84:P86)</f>
        <v>0</v>
      </c>
      <c r="R83" s="123">
        <f>SUM(R84:R86)</f>
        <v>0</v>
      </c>
      <c r="T83" s="124">
        <f>SUM(T84:T86)</f>
        <v>0</v>
      </c>
      <c r="AR83" s="118" t="s">
        <v>165</v>
      </c>
      <c r="AT83" s="125" t="s">
        <v>77</v>
      </c>
      <c r="AU83" s="125" t="s">
        <v>86</v>
      </c>
      <c r="AY83" s="118" t="s">
        <v>156</v>
      </c>
      <c r="BK83" s="126">
        <f>SUM(BK84:BK86)</f>
        <v>0</v>
      </c>
    </row>
    <row r="84" spans="2:65" s="1" customFormat="1" ht="24.2" customHeight="1" x14ac:dyDescent="0.2">
      <c r="B84" s="129"/>
      <c r="C84" s="130" t="s">
        <v>86</v>
      </c>
      <c r="D84" s="130" t="s">
        <v>160</v>
      </c>
      <c r="E84" s="131" t="s">
        <v>5681</v>
      </c>
      <c r="F84" s="132" t="s">
        <v>5682</v>
      </c>
      <c r="G84" s="133" t="s">
        <v>924</v>
      </c>
      <c r="H84" s="134">
        <v>1</v>
      </c>
      <c r="I84" s="135"/>
      <c r="J84" s="136">
        <f>ROUND(I84*H84,2)</f>
        <v>0</v>
      </c>
      <c r="K84" s="132" t="s">
        <v>3</v>
      </c>
      <c r="L84" s="34"/>
      <c r="M84" s="137" t="s">
        <v>3</v>
      </c>
      <c r="N84" s="138" t="s">
        <v>49</v>
      </c>
      <c r="P84" s="139">
        <f>O84*H84</f>
        <v>0</v>
      </c>
      <c r="Q84" s="139">
        <v>0</v>
      </c>
      <c r="R84" s="139">
        <f>Q84*H84</f>
        <v>0</v>
      </c>
      <c r="S84" s="139">
        <v>0</v>
      </c>
      <c r="T84" s="140">
        <f>S84*H84</f>
        <v>0</v>
      </c>
      <c r="AR84" s="141" t="s">
        <v>165</v>
      </c>
      <c r="AT84" s="141" t="s">
        <v>160</v>
      </c>
      <c r="AU84" s="141" t="s">
        <v>88</v>
      </c>
      <c r="AY84" s="18" t="s">
        <v>156</v>
      </c>
      <c r="BE84" s="142">
        <f>IF(N84="základní",J84,0)</f>
        <v>0</v>
      </c>
      <c r="BF84" s="142">
        <f>IF(N84="snížená",J84,0)</f>
        <v>0</v>
      </c>
      <c r="BG84" s="142">
        <f>IF(N84="zákl. přenesená",J84,0)</f>
        <v>0</v>
      </c>
      <c r="BH84" s="142">
        <f>IF(N84="sníž. přenesená",J84,0)</f>
        <v>0</v>
      </c>
      <c r="BI84" s="142">
        <f>IF(N84="nulová",J84,0)</f>
        <v>0</v>
      </c>
      <c r="BJ84" s="18" t="s">
        <v>86</v>
      </c>
      <c r="BK84" s="142">
        <f>ROUND(I84*H84,2)</f>
        <v>0</v>
      </c>
      <c r="BL84" s="18" t="s">
        <v>165</v>
      </c>
      <c r="BM84" s="141" t="s">
        <v>5683</v>
      </c>
    </row>
    <row r="85" spans="2:65" s="1" customFormat="1" ht="37.9" customHeight="1" x14ac:dyDescent="0.2">
      <c r="B85" s="129"/>
      <c r="C85" s="130" t="s">
        <v>88</v>
      </c>
      <c r="D85" s="130" t="s">
        <v>160</v>
      </c>
      <c r="E85" s="131" t="s">
        <v>5684</v>
      </c>
      <c r="F85" s="132" t="s">
        <v>5685</v>
      </c>
      <c r="G85" s="133" t="s">
        <v>924</v>
      </c>
      <c r="H85" s="134">
        <v>1</v>
      </c>
      <c r="I85" s="135"/>
      <c r="J85" s="136">
        <f>ROUND(I85*H85,2)</f>
        <v>0</v>
      </c>
      <c r="K85" s="132" t="s">
        <v>3</v>
      </c>
      <c r="L85" s="34"/>
      <c r="M85" s="137" t="s">
        <v>3</v>
      </c>
      <c r="N85" s="138" t="s">
        <v>49</v>
      </c>
      <c r="P85" s="139">
        <f>O85*H85</f>
        <v>0</v>
      </c>
      <c r="Q85" s="139">
        <v>0</v>
      </c>
      <c r="R85" s="139">
        <f>Q85*H85</f>
        <v>0</v>
      </c>
      <c r="S85" s="139">
        <v>0</v>
      </c>
      <c r="T85" s="140">
        <f>S85*H85</f>
        <v>0</v>
      </c>
      <c r="AR85" s="141" t="s">
        <v>165</v>
      </c>
      <c r="AT85" s="141" t="s">
        <v>160</v>
      </c>
      <c r="AU85" s="141" t="s">
        <v>88</v>
      </c>
      <c r="AY85" s="18" t="s">
        <v>156</v>
      </c>
      <c r="BE85" s="142">
        <f>IF(N85="základní",J85,0)</f>
        <v>0</v>
      </c>
      <c r="BF85" s="142">
        <f>IF(N85="snížená",J85,0)</f>
        <v>0</v>
      </c>
      <c r="BG85" s="142">
        <f>IF(N85="zákl. přenesená",J85,0)</f>
        <v>0</v>
      </c>
      <c r="BH85" s="142">
        <f>IF(N85="sníž. přenesená",J85,0)</f>
        <v>0</v>
      </c>
      <c r="BI85" s="142">
        <f>IF(N85="nulová",J85,0)</f>
        <v>0</v>
      </c>
      <c r="BJ85" s="18" t="s">
        <v>86</v>
      </c>
      <c r="BK85" s="142">
        <f>ROUND(I85*H85,2)</f>
        <v>0</v>
      </c>
      <c r="BL85" s="18" t="s">
        <v>165</v>
      </c>
      <c r="BM85" s="141" t="s">
        <v>5686</v>
      </c>
    </row>
    <row r="86" spans="2:65" s="1" customFormat="1" ht="24.2" customHeight="1" x14ac:dyDescent="0.2">
      <c r="B86" s="129"/>
      <c r="C86" s="130" t="s">
        <v>157</v>
      </c>
      <c r="D86" s="130" t="s">
        <v>160</v>
      </c>
      <c r="E86" s="131" t="s">
        <v>5687</v>
      </c>
      <c r="F86" s="132" t="s">
        <v>5688</v>
      </c>
      <c r="G86" s="133" t="s">
        <v>924</v>
      </c>
      <c r="H86" s="134">
        <v>1</v>
      </c>
      <c r="I86" s="135"/>
      <c r="J86" s="136">
        <f>ROUND(I86*H86,2)</f>
        <v>0</v>
      </c>
      <c r="K86" s="132" t="s">
        <v>3</v>
      </c>
      <c r="L86" s="34"/>
      <c r="M86" s="190" t="s">
        <v>3</v>
      </c>
      <c r="N86" s="191" t="s">
        <v>49</v>
      </c>
      <c r="O86" s="192"/>
      <c r="P86" s="193">
        <f>O86*H86</f>
        <v>0</v>
      </c>
      <c r="Q86" s="193">
        <v>0</v>
      </c>
      <c r="R86" s="193">
        <f>Q86*H86</f>
        <v>0</v>
      </c>
      <c r="S86" s="193">
        <v>0</v>
      </c>
      <c r="T86" s="194">
        <f>S86*H86</f>
        <v>0</v>
      </c>
      <c r="AR86" s="141" t="s">
        <v>165</v>
      </c>
      <c r="AT86" s="141" t="s">
        <v>160</v>
      </c>
      <c r="AU86" s="141" t="s">
        <v>88</v>
      </c>
      <c r="AY86" s="18" t="s">
        <v>156</v>
      </c>
      <c r="BE86" s="142">
        <f>IF(N86="základní",J86,0)</f>
        <v>0</v>
      </c>
      <c r="BF86" s="142">
        <f>IF(N86="snížená",J86,0)</f>
        <v>0</v>
      </c>
      <c r="BG86" s="142">
        <f>IF(N86="zákl. přenesená",J86,0)</f>
        <v>0</v>
      </c>
      <c r="BH86" s="142">
        <f>IF(N86="sníž. přenesená",J86,0)</f>
        <v>0</v>
      </c>
      <c r="BI86" s="142">
        <f>IF(N86="nulová",J86,0)</f>
        <v>0</v>
      </c>
      <c r="BJ86" s="18" t="s">
        <v>86</v>
      </c>
      <c r="BK86" s="142">
        <f>ROUND(I86*H86,2)</f>
        <v>0</v>
      </c>
      <c r="BL86" s="18" t="s">
        <v>165</v>
      </c>
      <c r="BM86" s="141" t="s">
        <v>5689</v>
      </c>
    </row>
    <row r="87" spans="2:65" s="1" customFormat="1" ht="6.95" customHeight="1" x14ac:dyDescent="0.2">
      <c r="B87" s="43"/>
      <c r="C87" s="44"/>
      <c r="D87" s="44"/>
      <c r="E87" s="44"/>
      <c r="F87" s="44"/>
      <c r="G87" s="44"/>
      <c r="H87" s="44"/>
      <c r="I87" s="44"/>
      <c r="J87" s="44"/>
      <c r="K87" s="44"/>
      <c r="L87" s="34"/>
    </row>
  </sheetData>
  <autoFilter ref="C80:K86" xr:uid="{00000000-0009-0000-0000-000008000000}"/>
  <mergeCells count="10">
    <mergeCell ref="E50:H50"/>
    <mergeCell ref="E71:H71"/>
    <mergeCell ref="E73:H73"/>
    <mergeCell ref="L2:V2"/>
    <mergeCell ref="E24:H24"/>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BM99"/>
  <sheetViews>
    <sheetView showGridLines="0" workbookViewId="0"/>
  </sheetViews>
  <sheetFormatPr defaultRowHeight="11.25" x14ac:dyDescent="0.2"/>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1" width="22.33203125"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x14ac:dyDescent="0.2">
      <c r="L2" s="320" t="s">
        <v>6</v>
      </c>
      <c r="M2" s="321"/>
      <c r="N2" s="321"/>
      <c r="O2" s="321"/>
      <c r="P2" s="321"/>
      <c r="Q2" s="321"/>
      <c r="R2" s="321"/>
      <c r="S2" s="321"/>
      <c r="T2" s="321"/>
      <c r="U2" s="321"/>
      <c r="V2" s="321"/>
      <c r="AT2" s="18" t="s">
        <v>112</v>
      </c>
    </row>
    <row r="3" spans="2:46" ht="6.95" customHeight="1" x14ac:dyDescent="0.2">
      <c r="B3" s="19"/>
      <c r="C3" s="20"/>
      <c r="D3" s="20"/>
      <c r="E3" s="20"/>
      <c r="F3" s="20"/>
      <c r="G3" s="20"/>
      <c r="H3" s="20"/>
      <c r="I3" s="20"/>
      <c r="J3" s="20"/>
      <c r="K3" s="20"/>
      <c r="L3" s="21"/>
      <c r="AT3" s="18" t="s">
        <v>88</v>
      </c>
    </row>
    <row r="4" spans="2:46" ht="24.95" customHeight="1" x14ac:dyDescent="0.2">
      <c r="B4" s="21"/>
      <c r="D4" s="22" t="s">
        <v>116</v>
      </c>
      <c r="L4" s="21"/>
      <c r="M4" s="87" t="s">
        <v>11</v>
      </c>
      <c r="AT4" s="18" t="s">
        <v>4</v>
      </c>
    </row>
    <row r="5" spans="2:46" ht="6.95" customHeight="1" x14ac:dyDescent="0.2">
      <c r="B5" s="21"/>
      <c r="L5" s="21"/>
    </row>
    <row r="6" spans="2:46" ht="12" customHeight="1" x14ac:dyDescent="0.2">
      <c r="B6" s="21"/>
      <c r="D6" s="28" t="s">
        <v>17</v>
      </c>
      <c r="L6" s="21"/>
    </row>
    <row r="7" spans="2:46" ht="16.5" customHeight="1" x14ac:dyDescent="0.2">
      <c r="B7" s="21"/>
      <c r="E7" s="352" t="str">
        <f>'Rekapitulace stavby'!K6</f>
        <v>Rekonstrukce městského úřadu - Varnsdorf</v>
      </c>
      <c r="F7" s="353"/>
      <c r="G7" s="353"/>
      <c r="H7" s="353"/>
      <c r="L7" s="21"/>
    </row>
    <row r="8" spans="2:46" s="1" customFormat="1" ht="12" customHeight="1" x14ac:dyDescent="0.2">
      <c r="B8" s="34"/>
      <c r="D8" s="28" t="s">
        <v>117</v>
      </c>
      <c r="L8" s="34"/>
    </row>
    <row r="9" spans="2:46" s="1" customFormat="1" ht="16.5" customHeight="1" x14ac:dyDescent="0.2">
      <c r="B9" s="34"/>
      <c r="E9" s="337" t="s">
        <v>5690</v>
      </c>
      <c r="F9" s="351"/>
      <c r="G9" s="351"/>
      <c r="H9" s="351"/>
      <c r="L9" s="34"/>
    </row>
    <row r="10" spans="2:46" s="1" customFormat="1" x14ac:dyDescent="0.2">
      <c r="B10" s="34"/>
      <c r="L10" s="34"/>
    </row>
    <row r="11" spans="2:46" s="1" customFormat="1" ht="12" customHeight="1" x14ac:dyDescent="0.2">
      <c r="B11" s="34"/>
      <c r="D11" s="28" t="s">
        <v>19</v>
      </c>
      <c r="F11" s="26" t="s">
        <v>20</v>
      </c>
      <c r="I11" s="28" t="s">
        <v>21</v>
      </c>
      <c r="J11" s="26" t="s">
        <v>3</v>
      </c>
      <c r="L11" s="34"/>
    </row>
    <row r="12" spans="2:46" s="1" customFormat="1" ht="12" customHeight="1" x14ac:dyDescent="0.2">
      <c r="B12" s="34"/>
      <c r="D12" s="28" t="s">
        <v>23</v>
      </c>
      <c r="F12" s="26" t="s">
        <v>24</v>
      </c>
      <c r="I12" s="28" t="s">
        <v>25</v>
      </c>
      <c r="J12" s="51">
        <f>'Rekapitulace stavby'!AN8</f>
        <v>45784</v>
      </c>
      <c r="L12" s="34"/>
    </row>
    <row r="13" spans="2:46" s="1" customFormat="1" ht="10.9" customHeight="1" x14ac:dyDescent="0.2">
      <c r="B13" s="34"/>
      <c r="L13" s="34"/>
    </row>
    <row r="14" spans="2:46" s="1" customFormat="1" ht="12" customHeight="1" x14ac:dyDescent="0.2">
      <c r="B14" s="34"/>
      <c r="D14" s="28" t="s">
        <v>30</v>
      </c>
      <c r="I14" s="28" t="s">
        <v>31</v>
      </c>
      <c r="J14" s="26" t="s">
        <v>32</v>
      </c>
      <c r="L14" s="34"/>
    </row>
    <row r="15" spans="2:46" s="1" customFormat="1" ht="18" customHeight="1" x14ac:dyDescent="0.2">
      <c r="B15" s="34"/>
      <c r="E15" s="26" t="s">
        <v>33</v>
      </c>
      <c r="I15" s="28" t="s">
        <v>34</v>
      </c>
      <c r="J15" s="26" t="s">
        <v>3</v>
      </c>
      <c r="L15" s="34"/>
    </row>
    <row r="16" spans="2:46" s="1" customFormat="1" ht="6.95" customHeight="1" x14ac:dyDescent="0.2">
      <c r="B16" s="34"/>
      <c r="L16" s="34"/>
    </row>
    <row r="17" spans="2:12" s="1" customFormat="1" ht="12" customHeight="1" x14ac:dyDescent="0.2">
      <c r="B17" s="34"/>
      <c r="D17" s="28" t="s">
        <v>35</v>
      </c>
      <c r="I17" s="28" t="s">
        <v>31</v>
      </c>
      <c r="J17" s="29" t="str">
        <f>'Rekapitulace stavby'!AN13</f>
        <v>Vyplň údaj</v>
      </c>
      <c r="L17" s="34"/>
    </row>
    <row r="18" spans="2:12" s="1" customFormat="1" ht="18" customHeight="1" x14ac:dyDescent="0.2">
      <c r="B18" s="34"/>
      <c r="E18" s="354" t="str">
        <f>'Rekapitulace stavby'!E14</f>
        <v>Vyplň údaj</v>
      </c>
      <c r="F18" s="343"/>
      <c r="G18" s="343"/>
      <c r="H18" s="343"/>
      <c r="I18" s="28" t="s">
        <v>34</v>
      </c>
      <c r="J18" s="29" t="str">
        <f>'Rekapitulace stavby'!AN14</f>
        <v>Vyplň údaj</v>
      </c>
      <c r="L18" s="34"/>
    </row>
    <row r="19" spans="2:12" s="1" customFormat="1" ht="6.95" customHeight="1" x14ac:dyDescent="0.2">
      <c r="B19" s="34"/>
      <c r="L19" s="34"/>
    </row>
    <row r="20" spans="2:12" s="1" customFormat="1" ht="12" customHeight="1" x14ac:dyDescent="0.2">
      <c r="B20" s="34"/>
      <c r="D20" s="28" t="s">
        <v>37</v>
      </c>
      <c r="I20" s="28" t="s">
        <v>31</v>
      </c>
      <c r="J20" s="26" t="s">
        <v>38</v>
      </c>
      <c r="L20" s="34"/>
    </row>
    <row r="21" spans="2:12" s="1" customFormat="1" ht="18" customHeight="1" x14ac:dyDescent="0.2">
      <c r="B21" s="34"/>
      <c r="E21" s="26" t="s">
        <v>39</v>
      </c>
      <c r="I21" s="28" t="s">
        <v>34</v>
      </c>
      <c r="J21" s="26" t="s">
        <v>3</v>
      </c>
      <c r="L21" s="34"/>
    </row>
    <row r="22" spans="2:12" s="1" customFormat="1" ht="6.95" customHeight="1" x14ac:dyDescent="0.2">
      <c r="B22" s="34"/>
      <c r="L22" s="34"/>
    </row>
    <row r="23" spans="2:12" s="1" customFormat="1" ht="12" customHeight="1" x14ac:dyDescent="0.2">
      <c r="B23" s="34"/>
      <c r="D23" s="28" t="s">
        <v>41</v>
      </c>
      <c r="I23" s="28" t="s">
        <v>31</v>
      </c>
      <c r="J23" s="29" t="str">
        <f>'Rekapitulace stavby'!AN19</f>
        <v>Vyplň údaj</v>
      </c>
      <c r="L23" s="34"/>
    </row>
    <row r="24" spans="2:12" s="1" customFormat="1" ht="18" customHeight="1" x14ac:dyDescent="0.2">
      <c r="B24" s="34"/>
      <c r="E24" s="354" t="str">
        <f>'Rekapitulace stavby'!E20</f>
        <v>Vyplň údaj</v>
      </c>
      <c r="F24" s="343"/>
      <c r="G24" s="343"/>
      <c r="H24" s="343"/>
      <c r="I24" s="28" t="s">
        <v>34</v>
      </c>
      <c r="J24" s="29" t="str">
        <f>'Rekapitulace stavby'!AN20</f>
        <v>Vyplň údaj</v>
      </c>
      <c r="L24" s="34"/>
    </row>
    <row r="25" spans="2:12" s="1" customFormat="1" ht="6.95" customHeight="1" x14ac:dyDescent="0.2">
      <c r="B25" s="34"/>
      <c r="L25" s="34"/>
    </row>
    <row r="26" spans="2:12" s="1" customFormat="1" ht="12" customHeight="1" x14ac:dyDescent="0.2">
      <c r="B26" s="34"/>
      <c r="D26" s="28" t="s">
        <v>42</v>
      </c>
      <c r="L26" s="34"/>
    </row>
    <row r="27" spans="2:12" s="7" customFormat="1" ht="119.25" customHeight="1" x14ac:dyDescent="0.2">
      <c r="B27" s="88"/>
      <c r="E27" s="345" t="s">
        <v>119</v>
      </c>
      <c r="F27" s="345"/>
      <c r="G27" s="345"/>
      <c r="H27" s="345"/>
      <c r="L27" s="88"/>
    </row>
    <row r="28" spans="2:12" s="1" customFormat="1" ht="6.95" customHeight="1" x14ac:dyDescent="0.2">
      <c r="B28" s="34"/>
      <c r="L28" s="34"/>
    </row>
    <row r="29" spans="2:12" s="1" customFormat="1" ht="6.95" customHeight="1" x14ac:dyDescent="0.2">
      <c r="B29" s="34"/>
      <c r="D29" s="52"/>
      <c r="E29" s="52"/>
      <c r="F29" s="52"/>
      <c r="G29" s="52"/>
      <c r="H29" s="52"/>
      <c r="I29" s="52"/>
      <c r="J29" s="52"/>
      <c r="K29" s="52"/>
      <c r="L29" s="34"/>
    </row>
    <row r="30" spans="2:12" s="1" customFormat="1" ht="25.35" customHeight="1" x14ac:dyDescent="0.2">
      <c r="B30" s="34"/>
      <c r="D30" s="89" t="s">
        <v>44</v>
      </c>
      <c r="J30" s="65">
        <f>ROUND(J81, 2)</f>
        <v>0</v>
      </c>
      <c r="L30" s="34"/>
    </row>
    <row r="31" spans="2:12" s="1" customFormat="1" ht="6.95" customHeight="1" x14ac:dyDescent="0.2">
      <c r="B31" s="34"/>
      <c r="D31" s="52"/>
      <c r="E31" s="52"/>
      <c r="F31" s="52"/>
      <c r="G31" s="52"/>
      <c r="H31" s="52"/>
      <c r="I31" s="52"/>
      <c r="J31" s="52"/>
      <c r="K31" s="52"/>
      <c r="L31" s="34"/>
    </row>
    <row r="32" spans="2:12" s="1" customFormat="1" ht="14.45" customHeight="1" x14ac:dyDescent="0.2">
      <c r="B32" s="34"/>
      <c r="F32" s="37" t="s">
        <v>46</v>
      </c>
      <c r="I32" s="37" t="s">
        <v>45</v>
      </c>
      <c r="J32" s="37" t="s">
        <v>47</v>
      </c>
      <c r="L32" s="34"/>
    </row>
    <row r="33" spans="2:12" s="1" customFormat="1" ht="14.45" customHeight="1" x14ac:dyDescent="0.2">
      <c r="B33" s="34"/>
      <c r="D33" s="54" t="s">
        <v>48</v>
      </c>
      <c r="E33" s="28" t="s">
        <v>49</v>
      </c>
      <c r="F33" s="90">
        <f>ROUND((SUM(BE81:BE98)),  2)</f>
        <v>0</v>
      </c>
      <c r="I33" s="91">
        <v>0.21</v>
      </c>
      <c r="J33" s="90">
        <f>ROUND(((SUM(BE81:BE98))*I33),  2)</f>
        <v>0</v>
      </c>
      <c r="L33" s="34"/>
    </row>
    <row r="34" spans="2:12" s="1" customFormat="1" ht="14.45" customHeight="1" x14ac:dyDescent="0.2">
      <c r="B34" s="34"/>
      <c r="E34" s="28" t="s">
        <v>50</v>
      </c>
      <c r="F34" s="90">
        <f>ROUND((SUM(BF81:BF98)),  2)</f>
        <v>0</v>
      </c>
      <c r="I34" s="91">
        <v>0.12</v>
      </c>
      <c r="J34" s="90">
        <f>ROUND(((SUM(BF81:BF98))*I34),  2)</f>
        <v>0</v>
      </c>
      <c r="L34" s="34"/>
    </row>
    <row r="35" spans="2:12" s="1" customFormat="1" ht="14.45" hidden="1" customHeight="1" x14ac:dyDescent="0.2">
      <c r="B35" s="34"/>
      <c r="E35" s="28" t="s">
        <v>51</v>
      </c>
      <c r="F35" s="90">
        <f>ROUND((SUM(BG81:BG98)),  2)</f>
        <v>0</v>
      </c>
      <c r="I35" s="91">
        <v>0.21</v>
      </c>
      <c r="J35" s="90">
        <f>0</f>
        <v>0</v>
      </c>
      <c r="L35" s="34"/>
    </row>
    <row r="36" spans="2:12" s="1" customFormat="1" ht="14.45" hidden="1" customHeight="1" x14ac:dyDescent="0.2">
      <c r="B36" s="34"/>
      <c r="E36" s="28" t="s">
        <v>52</v>
      </c>
      <c r="F36" s="90">
        <f>ROUND((SUM(BH81:BH98)),  2)</f>
        <v>0</v>
      </c>
      <c r="I36" s="91">
        <v>0.12</v>
      </c>
      <c r="J36" s="90">
        <f>0</f>
        <v>0</v>
      </c>
      <c r="L36" s="34"/>
    </row>
    <row r="37" spans="2:12" s="1" customFormat="1" ht="14.45" hidden="1" customHeight="1" x14ac:dyDescent="0.2">
      <c r="B37" s="34"/>
      <c r="E37" s="28" t="s">
        <v>53</v>
      </c>
      <c r="F37" s="90">
        <f>ROUND((SUM(BI81:BI98)),  2)</f>
        <v>0</v>
      </c>
      <c r="I37" s="91">
        <v>0</v>
      </c>
      <c r="J37" s="90">
        <f>0</f>
        <v>0</v>
      </c>
      <c r="L37" s="34"/>
    </row>
    <row r="38" spans="2:12" s="1" customFormat="1" ht="6.95" customHeight="1" x14ac:dyDescent="0.2">
      <c r="B38" s="34"/>
      <c r="L38" s="34"/>
    </row>
    <row r="39" spans="2:12" s="1" customFormat="1" ht="25.35" customHeight="1" x14ac:dyDescent="0.2">
      <c r="B39" s="34"/>
      <c r="C39" s="92"/>
      <c r="D39" s="93" t="s">
        <v>54</v>
      </c>
      <c r="E39" s="56"/>
      <c r="F39" s="56"/>
      <c r="G39" s="94" t="s">
        <v>55</v>
      </c>
      <c r="H39" s="95" t="s">
        <v>56</v>
      </c>
      <c r="I39" s="56"/>
      <c r="J39" s="96">
        <f>SUM(J30:J37)</f>
        <v>0</v>
      </c>
      <c r="K39" s="97"/>
      <c r="L39" s="34"/>
    </row>
    <row r="40" spans="2:12" s="1" customFormat="1" ht="14.45" customHeight="1" x14ac:dyDescent="0.2">
      <c r="B40" s="43"/>
      <c r="C40" s="44"/>
      <c r="D40" s="44"/>
      <c r="E40" s="44"/>
      <c r="F40" s="44"/>
      <c r="G40" s="44"/>
      <c r="H40" s="44"/>
      <c r="I40" s="44"/>
      <c r="J40" s="44"/>
      <c r="K40" s="44"/>
      <c r="L40" s="34"/>
    </row>
    <row r="44" spans="2:12" s="1" customFormat="1" ht="6.95" customHeight="1" x14ac:dyDescent="0.2">
      <c r="B44" s="45"/>
      <c r="C44" s="46"/>
      <c r="D44" s="46"/>
      <c r="E44" s="46"/>
      <c r="F44" s="46"/>
      <c r="G44" s="46"/>
      <c r="H44" s="46"/>
      <c r="I44" s="46"/>
      <c r="J44" s="46"/>
      <c r="K44" s="46"/>
      <c r="L44" s="34"/>
    </row>
    <row r="45" spans="2:12" s="1" customFormat="1" ht="24.95" customHeight="1" x14ac:dyDescent="0.2">
      <c r="B45" s="34"/>
      <c r="C45" s="22" t="s">
        <v>120</v>
      </c>
      <c r="L45" s="34"/>
    </row>
    <row r="46" spans="2:12" s="1" customFormat="1" ht="6.95" customHeight="1" x14ac:dyDescent="0.2">
      <c r="B46" s="34"/>
      <c r="L46" s="34"/>
    </row>
    <row r="47" spans="2:12" s="1" customFormat="1" ht="12" customHeight="1" x14ac:dyDescent="0.2">
      <c r="B47" s="34"/>
      <c r="C47" s="28" t="s">
        <v>17</v>
      </c>
      <c r="L47" s="34"/>
    </row>
    <row r="48" spans="2:12" s="1" customFormat="1" ht="16.5" customHeight="1" x14ac:dyDescent="0.2">
      <c r="B48" s="34"/>
      <c r="E48" s="352" t="str">
        <f>E7</f>
        <v>Rekonstrukce městského úřadu - Varnsdorf</v>
      </c>
      <c r="F48" s="353"/>
      <c r="G48" s="353"/>
      <c r="H48" s="353"/>
      <c r="L48" s="34"/>
    </row>
    <row r="49" spans="2:47" s="1" customFormat="1" ht="12" customHeight="1" x14ac:dyDescent="0.2">
      <c r="B49" s="34"/>
      <c r="C49" s="28" t="s">
        <v>117</v>
      </c>
      <c r="L49" s="34"/>
    </row>
    <row r="50" spans="2:47" s="1" customFormat="1" ht="16.5" customHeight="1" x14ac:dyDescent="0.2">
      <c r="B50" s="34"/>
      <c r="E50" s="337" t="str">
        <f>E9</f>
        <v>SO 07 - Mobiliář</v>
      </c>
      <c r="F50" s="351"/>
      <c r="G50" s="351"/>
      <c r="H50" s="351"/>
      <c r="L50" s="34"/>
    </row>
    <row r="51" spans="2:47" s="1" customFormat="1" ht="6.95" customHeight="1" x14ac:dyDescent="0.2">
      <c r="B51" s="34"/>
      <c r="L51" s="34"/>
    </row>
    <row r="52" spans="2:47" s="1" customFormat="1" ht="12" customHeight="1" x14ac:dyDescent="0.2">
      <c r="B52" s="34"/>
      <c r="C52" s="28" t="s">
        <v>23</v>
      </c>
      <c r="F52" s="26" t="str">
        <f>F12</f>
        <v>Nám. E. Beneše 470, 407 47 Varnsdorf</v>
      </c>
      <c r="I52" s="28" t="s">
        <v>25</v>
      </c>
      <c r="J52" s="51">
        <f>IF(J12="","",J12)</f>
        <v>45784</v>
      </c>
      <c r="L52" s="34"/>
    </row>
    <row r="53" spans="2:47" s="1" customFormat="1" ht="6.95" customHeight="1" x14ac:dyDescent="0.2">
      <c r="B53" s="34"/>
      <c r="L53" s="34"/>
    </row>
    <row r="54" spans="2:47" s="1" customFormat="1" ht="25.7" customHeight="1" x14ac:dyDescent="0.2">
      <c r="B54" s="34"/>
      <c r="C54" s="28" t="s">
        <v>30</v>
      </c>
      <c r="F54" s="26" t="str">
        <f>E15</f>
        <v>Město Varnsdorf</v>
      </c>
      <c r="I54" s="28" t="s">
        <v>37</v>
      </c>
      <c r="J54" s="32" t="str">
        <f>E21</f>
        <v>Ing. arch. Ondřej Tuček</v>
      </c>
      <c r="L54" s="34"/>
    </row>
    <row r="55" spans="2:47" s="1" customFormat="1" ht="15.2" customHeight="1" x14ac:dyDescent="0.2">
      <c r="B55" s="34"/>
      <c r="C55" s="28" t="s">
        <v>35</v>
      </c>
      <c r="F55" s="26" t="str">
        <f>IF(E18="","",E18)</f>
        <v>Vyplň údaj</v>
      </c>
      <c r="I55" s="28" t="s">
        <v>41</v>
      </c>
      <c r="J55" s="32" t="str">
        <f>E24</f>
        <v>Vyplň údaj</v>
      </c>
      <c r="L55" s="34"/>
    </row>
    <row r="56" spans="2:47" s="1" customFormat="1" ht="10.35" customHeight="1" x14ac:dyDescent="0.2">
      <c r="B56" s="34"/>
      <c r="L56" s="34"/>
    </row>
    <row r="57" spans="2:47" s="1" customFormat="1" ht="29.25" customHeight="1" x14ac:dyDescent="0.2">
      <c r="B57" s="34"/>
      <c r="C57" s="98" t="s">
        <v>121</v>
      </c>
      <c r="D57" s="92"/>
      <c r="E57" s="92"/>
      <c r="F57" s="92"/>
      <c r="G57" s="92"/>
      <c r="H57" s="92"/>
      <c r="I57" s="92"/>
      <c r="J57" s="99" t="s">
        <v>122</v>
      </c>
      <c r="K57" s="92"/>
      <c r="L57" s="34"/>
    </row>
    <row r="58" spans="2:47" s="1" customFormat="1" ht="10.35" customHeight="1" x14ac:dyDescent="0.2">
      <c r="B58" s="34"/>
      <c r="L58" s="34"/>
    </row>
    <row r="59" spans="2:47" s="1" customFormat="1" ht="22.9" customHeight="1" x14ac:dyDescent="0.2">
      <c r="B59" s="34"/>
      <c r="C59" s="100" t="s">
        <v>76</v>
      </c>
      <c r="J59" s="65">
        <f>J81</f>
        <v>0</v>
      </c>
      <c r="L59" s="34"/>
      <c r="AU59" s="18" t="s">
        <v>123</v>
      </c>
    </row>
    <row r="60" spans="2:47" s="8" customFormat="1" ht="24.95" customHeight="1" x14ac:dyDescent="0.2">
      <c r="B60" s="101"/>
      <c r="D60" s="102" t="s">
        <v>5677</v>
      </c>
      <c r="E60" s="103"/>
      <c r="F60" s="103"/>
      <c r="G60" s="103"/>
      <c r="H60" s="103"/>
      <c r="I60" s="103"/>
      <c r="J60" s="104">
        <f>J82</f>
        <v>0</v>
      </c>
      <c r="L60" s="101"/>
    </row>
    <row r="61" spans="2:47" s="9" customFormat="1" ht="19.899999999999999" customHeight="1" x14ac:dyDescent="0.2">
      <c r="B61" s="105"/>
      <c r="D61" s="106" t="s">
        <v>5691</v>
      </c>
      <c r="E61" s="107"/>
      <c r="F61" s="107"/>
      <c r="G61" s="107"/>
      <c r="H61" s="107"/>
      <c r="I61" s="107"/>
      <c r="J61" s="108">
        <f>J83</f>
        <v>0</v>
      </c>
      <c r="L61" s="105"/>
    </row>
    <row r="62" spans="2:47" s="1" customFormat="1" ht="21.75" customHeight="1" x14ac:dyDescent="0.2">
      <c r="B62" s="34"/>
      <c r="L62" s="34"/>
    </row>
    <row r="63" spans="2:47" s="1" customFormat="1" ht="6.95" customHeight="1" x14ac:dyDescent="0.2">
      <c r="B63" s="43"/>
      <c r="C63" s="44"/>
      <c r="D63" s="44"/>
      <c r="E63" s="44"/>
      <c r="F63" s="44"/>
      <c r="G63" s="44"/>
      <c r="H63" s="44"/>
      <c r="I63" s="44"/>
      <c r="J63" s="44"/>
      <c r="K63" s="44"/>
      <c r="L63" s="34"/>
    </row>
    <row r="67" spans="2:20" s="1" customFormat="1" ht="6.95" customHeight="1" x14ac:dyDescent="0.2">
      <c r="B67" s="45"/>
      <c r="C67" s="46"/>
      <c r="D67" s="46"/>
      <c r="E67" s="46"/>
      <c r="F67" s="46"/>
      <c r="G67" s="46"/>
      <c r="H67" s="46"/>
      <c r="I67" s="46"/>
      <c r="J67" s="46"/>
      <c r="K67" s="46"/>
      <c r="L67" s="34"/>
    </row>
    <row r="68" spans="2:20" s="1" customFormat="1" ht="24.95" customHeight="1" x14ac:dyDescent="0.2">
      <c r="B68" s="34"/>
      <c r="C68" s="22" t="s">
        <v>141</v>
      </c>
      <c r="L68" s="34"/>
    </row>
    <row r="69" spans="2:20" s="1" customFormat="1" ht="6.95" customHeight="1" x14ac:dyDescent="0.2">
      <c r="B69" s="34"/>
      <c r="L69" s="34"/>
    </row>
    <row r="70" spans="2:20" s="1" customFormat="1" ht="12" customHeight="1" x14ac:dyDescent="0.2">
      <c r="B70" s="34"/>
      <c r="C70" s="28" t="s">
        <v>17</v>
      </c>
      <c r="L70" s="34"/>
    </row>
    <row r="71" spans="2:20" s="1" customFormat="1" ht="16.5" customHeight="1" x14ac:dyDescent="0.2">
      <c r="B71" s="34"/>
      <c r="E71" s="352" t="str">
        <f>E7</f>
        <v>Rekonstrukce městského úřadu - Varnsdorf</v>
      </c>
      <c r="F71" s="353"/>
      <c r="G71" s="353"/>
      <c r="H71" s="353"/>
      <c r="L71" s="34"/>
    </row>
    <row r="72" spans="2:20" s="1" customFormat="1" ht="12" customHeight="1" x14ac:dyDescent="0.2">
      <c r="B72" s="34"/>
      <c r="C72" s="28" t="s">
        <v>117</v>
      </c>
      <c r="L72" s="34"/>
    </row>
    <row r="73" spans="2:20" s="1" customFormat="1" ht="16.5" customHeight="1" x14ac:dyDescent="0.2">
      <c r="B73" s="34"/>
      <c r="E73" s="337" t="str">
        <f>E9</f>
        <v>SO 07 - Mobiliář</v>
      </c>
      <c r="F73" s="351"/>
      <c r="G73" s="351"/>
      <c r="H73" s="351"/>
      <c r="L73" s="34"/>
    </row>
    <row r="74" spans="2:20" s="1" customFormat="1" ht="6.95" customHeight="1" x14ac:dyDescent="0.2">
      <c r="B74" s="34"/>
      <c r="L74" s="34"/>
    </row>
    <row r="75" spans="2:20" s="1" customFormat="1" ht="12" customHeight="1" x14ac:dyDescent="0.2">
      <c r="B75" s="34"/>
      <c r="C75" s="28" t="s">
        <v>23</v>
      </c>
      <c r="F75" s="26" t="str">
        <f>F12</f>
        <v>Nám. E. Beneše 470, 407 47 Varnsdorf</v>
      </c>
      <c r="I75" s="28" t="s">
        <v>25</v>
      </c>
      <c r="J75" s="51">
        <f>IF(J12="","",J12)</f>
        <v>45784</v>
      </c>
      <c r="L75" s="34"/>
    </row>
    <row r="76" spans="2:20" s="1" customFormat="1" ht="6.95" customHeight="1" x14ac:dyDescent="0.2">
      <c r="B76" s="34"/>
      <c r="L76" s="34"/>
    </row>
    <row r="77" spans="2:20" s="1" customFormat="1" ht="25.7" customHeight="1" x14ac:dyDescent="0.2">
      <c r="B77" s="34"/>
      <c r="C77" s="28" t="s">
        <v>30</v>
      </c>
      <c r="F77" s="26" t="str">
        <f>E15</f>
        <v>Město Varnsdorf</v>
      </c>
      <c r="I77" s="28" t="s">
        <v>37</v>
      </c>
      <c r="J77" s="32" t="str">
        <f>E21</f>
        <v>Ing. arch. Ondřej Tuček</v>
      </c>
      <c r="L77" s="34"/>
    </row>
    <row r="78" spans="2:20" s="1" customFormat="1" ht="15.2" customHeight="1" x14ac:dyDescent="0.2">
      <c r="B78" s="34"/>
      <c r="C78" s="28" t="s">
        <v>35</v>
      </c>
      <c r="F78" s="26" t="str">
        <f>IF(E18="","",E18)</f>
        <v>Vyplň údaj</v>
      </c>
      <c r="I78" s="28" t="s">
        <v>41</v>
      </c>
      <c r="J78" s="32" t="str">
        <f>E24</f>
        <v>Vyplň údaj</v>
      </c>
      <c r="L78" s="34"/>
    </row>
    <row r="79" spans="2:20" s="1" customFormat="1" ht="10.35" customHeight="1" x14ac:dyDescent="0.2">
      <c r="B79" s="34"/>
      <c r="L79" s="34"/>
    </row>
    <row r="80" spans="2:20" s="10" customFormat="1" ht="29.25" customHeight="1" x14ac:dyDescent="0.2">
      <c r="B80" s="109"/>
      <c r="C80" s="110" t="s">
        <v>142</v>
      </c>
      <c r="D80" s="111" t="s">
        <v>63</v>
      </c>
      <c r="E80" s="111" t="s">
        <v>59</v>
      </c>
      <c r="F80" s="111" t="s">
        <v>60</v>
      </c>
      <c r="G80" s="111" t="s">
        <v>143</v>
      </c>
      <c r="H80" s="111" t="s">
        <v>144</v>
      </c>
      <c r="I80" s="111" t="s">
        <v>145</v>
      </c>
      <c r="J80" s="111" t="s">
        <v>122</v>
      </c>
      <c r="K80" s="112" t="s">
        <v>146</v>
      </c>
      <c r="L80" s="109"/>
      <c r="M80" s="58" t="s">
        <v>3</v>
      </c>
      <c r="N80" s="59" t="s">
        <v>48</v>
      </c>
      <c r="O80" s="59" t="s">
        <v>147</v>
      </c>
      <c r="P80" s="59" t="s">
        <v>148</v>
      </c>
      <c r="Q80" s="59" t="s">
        <v>149</v>
      </c>
      <c r="R80" s="59" t="s">
        <v>150</v>
      </c>
      <c r="S80" s="59" t="s">
        <v>151</v>
      </c>
      <c r="T80" s="60" t="s">
        <v>152</v>
      </c>
    </row>
    <row r="81" spans="2:65" s="1" customFormat="1" ht="22.9" customHeight="1" x14ac:dyDescent="0.25">
      <c r="B81" s="34"/>
      <c r="C81" s="63" t="s">
        <v>153</v>
      </c>
      <c r="J81" s="113">
        <f>BK81</f>
        <v>0</v>
      </c>
      <c r="L81" s="34"/>
      <c r="M81" s="61"/>
      <c r="N81" s="52"/>
      <c r="O81" s="52"/>
      <c r="P81" s="114">
        <f>P82</f>
        <v>0</v>
      </c>
      <c r="Q81" s="52"/>
      <c r="R81" s="114">
        <f>R82</f>
        <v>0</v>
      </c>
      <c r="S81" s="52"/>
      <c r="T81" s="115">
        <f>T82</f>
        <v>0</v>
      </c>
      <c r="AT81" s="18" t="s">
        <v>77</v>
      </c>
      <c r="AU81" s="18" t="s">
        <v>123</v>
      </c>
      <c r="BK81" s="116">
        <f>BK82</f>
        <v>0</v>
      </c>
    </row>
    <row r="82" spans="2:65" s="11" customFormat="1" ht="25.9" customHeight="1" x14ac:dyDescent="0.2">
      <c r="B82" s="117"/>
      <c r="D82" s="118" t="s">
        <v>77</v>
      </c>
      <c r="E82" s="119" t="s">
        <v>5679</v>
      </c>
      <c r="F82" s="119" t="s">
        <v>5679</v>
      </c>
      <c r="I82" s="120"/>
      <c r="J82" s="121">
        <f>BK82</f>
        <v>0</v>
      </c>
      <c r="L82" s="117"/>
      <c r="M82" s="122"/>
      <c r="P82" s="123">
        <f>P83</f>
        <v>0</v>
      </c>
      <c r="R82" s="123">
        <f>R83</f>
        <v>0</v>
      </c>
      <c r="T82" s="124">
        <f>T83</f>
        <v>0</v>
      </c>
      <c r="AR82" s="118" t="s">
        <v>165</v>
      </c>
      <c r="AT82" s="125" t="s">
        <v>77</v>
      </c>
      <c r="AU82" s="125" t="s">
        <v>78</v>
      </c>
      <c r="AY82" s="118" t="s">
        <v>156</v>
      </c>
      <c r="BK82" s="126">
        <f>BK83</f>
        <v>0</v>
      </c>
    </row>
    <row r="83" spans="2:65" s="11" customFormat="1" ht="22.9" customHeight="1" x14ac:dyDescent="0.2">
      <c r="B83" s="117"/>
      <c r="D83" s="118" t="s">
        <v>77</v>
      </c>
      <c r="E83" s="127" t="s">
        <v>5692</v>
      </c>
      <c r="F83" s="127" t="s">
        <v>111</v>
      </c>
      <c r="I83" s="120"/>
      <c r="J83" s="128">
        <f>BK83</f>
        <v>0</v>
      </c>
      <c r="L83" s="117"/>
      <c r="M83" s="122"/>
      <c r="P83" s="123">
        <f>SUM(P84:P98)</f>
        <v>0</v>
      </c>
      <c r="R83" s="123">
        <f>SUM(R84:R98)</f>
        <v>0</v>
      </c>
      <c r="T83" s="124">
        <f>SUM(T84:T98)</f>
        <v>0</v>
      </c>
      <c r="AR83" s="118" t="s">
        <v>165</v>
      </c>
      <c r="AT83" s="125" t="s">
        <v>77</v>
      </c>
      <c r="AU83" s="125" t="s">
        <v>86</v>
      </c>
      <c r="AY83" s="118" t="s">
        <v>156</v>
      </c>
      <c r="BK83" s="126">
        <f>SUM(BK84:BK98)</f>
        <v>0</v>
      </c>
    </row>
    <row r="84" spans="2:65" s="1" customFormat="1" ht="24.2" customHeight="1" x14ac:dyDescent="0.2">
      <c r="B84" s="129"/>
      <c r="C84" s="130" t="s">
        <v>86</v>
      </c>
      <c r="D84" s="130" t="s">
        <v>160</v>
      </c>
      <c r="E84" s="131" t="s">
        <v>5693</v>
      </c>
      <c r="F84" s="132" t="s">
        <v>5694</v>
      </c>
      <c r="G84" s="133" t="s">
        <v>924</v>
      </c>
      <c r="H84" s="134">
        <v>1</v>
      </c>
      <c r="I84" s="135"/>
      <c r="J84" s="136">
        <f>ROUND(I84*H84,2)</f>
        <v>0</v>
      </c>
      <c r="K84" s="132" t="s">
        <v>3</v>
      </c>
      <c r="L84" s="34"/>
      <c r="M84" s="137" t="s">
        <v>3</v>
      </c>
      <c r="N84" s="138" t="s">
        <v>49</v>
      </c>
      <c r="P84" s="139">
        <f>O84*H84</f>
        <v>0</v>
      </c>
      <c r="Q84" s="139">
        <v>0</v>
      </c>
      <c r="R84" s="139">
        <f>Q84*H84</f>
        <v>0</v>
      </c>
      <c r="S84" s="139">
        <v>0</v>
      </c>
      <c r="T84" s="140">
        <f>S84*H84</f>
        <v>0</v>
      </c>
      <c r="AR84" s="141" t="s">
        <v>165</v>
      </c>
      <c r="AT84" s="141" t="s">
        <v>160</v>
      </c>
      <c r="AU84" s="141" t="s">
        <v>88</v>
      </c>
      <c r="AY84" s="18" t="s">
        <v>156</v>
      </c>
      <c r="BE84" s="142">
        <f>IF(N84="základní",J84,0)</f>
        <v>0</v>
      </c>
      <c r="BF84" s="142">
        <f>IF(N84="snížená",J84,0)</f>
        <v>0</v>
      </c>
      <c r="BG84" s="142">
        <f>IF(N84="zákl. přenesená",J84,0)</f>
        <v>0</v>
      </c>
      <c r="BH84" s="142">
        <f>IF(N84="sníž. přenesená",J84,0)</f>
        <v>0</v>
      </c>
      <c r="BI84" s="142">
        <f>IF(N84="nulová",J84,0)</f>
        <v>0</v>
      </c>
      <c r="BJ84" s="18" t="s">
        <v>86</v>
      </c>
      <c r="BK84" s="142">
        <f>ROUND(I84*H84,2)</f>
        <v>0</v>
      </c>
      <c r="BL84" s="18" t="s">
        <v>165</v>
      </c>
      <c r="BM84" s="141" t="s">
        <v>5695</v>
      </c>
    </row>
    <row r="85" spans="2:65" s="1" customFormat="1" ht="19.5" x14ac:dyDescent="0.2">
      <c r="B85" s="34"/>
      <c r="D85" s="148" t="s">
        <v>761</v>
      </c>
      <c r="F85" s="185" t="s">
        <v>5696</v>
      </c>
      <c r="I85" s="145"/>
      <c r="L85" s="34"/>
      <c r="M85" s="146"/>
      <c r="T85" s="55"/>
      <c r="AT85" s="18" t="s">
        <v>761</v>
      </c>
      <c r="AU85" s="18" t="s">
        <v>88</v>
      </c>
    </row>
    <row r="86" spans="2:65" s="1" customFormat="1" ht="24.2" customHeight="1" x14ac:dyDescent="0.2">
      <c r="B86" s="129"/>
      <c r="C86" s="130" t="s">
        <v>88</v>
      </c>
      <c r="D86" s="130" t="s">
        <v>160</v>
      </c>
      <c r="E86" s="131" t="s">
        <v>5697</v>
      </c>
      <c r="F86" s="132" t="s">
        <v>5698</v>
      </c>
      <c r="G86" s="133" t="s">
        <v>924</v>
      </c>
      <c r="H86" s="134">
        <v>1</v>
      </c>
      <c r="I86" s="135"/>
      <c r="J86" s="136">
        <f>ROUND(I86*H86,2)</f>
        <v>0</v>
      </c>
      <c r="K86" s="132" t="s">
        <v>3</v>
      </c>
      <c r="L86" s="34"/>
      <c r="M86" s="137" t="s">
        <v>3</v>
      </c>
      <c r="N86" s="138" t="s">
        <v>49</v>
      </c>
      <c r="P86" s="139">
        <f>O86*H86</f>
        <v>0</v>
      </c>
      <c r="Q86" s="139">
        <v>0</v>
      </c>
      <c r="R86" s="139">
        <f>Q86*H86</f>
        <v>0</v>
      </c>
      <c r="S86" s="139">
        <v>0</v>
      </c>
      <c r="T86" s="140">
        <f>S86*H86</f>
        <v>0</v>
      </c>
      <c r="AR86" s="141" t="s">
        <v>165</v>
      </c>
      <c r="AT86" s="141" t="s">
        <v>160</v>
      </c>
      <c r="AU86" s="141" t="s">
        <v>88</v>
      </c>
      <c r="AY86" s="18" t="s">
        <v>156</v>
      </c>
      <c r="BE86" s="142">
        <f>IF(N86="základní",J86,0)</f>
        <v>0</v>
      </c>
      <c r="BF86" s="142">
        <f>IF(N86="snížená",J86,0)</f>
        <v>0</v>
      </c>
      <c r="BG86" s="142">
        <f>IF(N86="zákl. přenesená",J86,0)</f>
        <v>0</v>
      </c>
      <c r="BH86" s="142">
        <f>IF(N86="sníž. přenesená",J86,0)</f>
        <v>0</v>
      </c>
      <c r="BI86" s="142">
        <f>IF(N86="nulová",J86,0)</f>
        <v>0</v>
      </c>
      <c r="BJ86" s="18" t="s">
        <v>86</v>
      </c>
      <c r="BK86" s="142">
        <f>ROUND(I86*H86,2)</f>
        <v>0</v>
      </c>
      <c r="BL86" s="18" t="s">
        <v>165</v>
      </c>
      <c r="BM86" s="141" t="s">
        <v>5699</v>
      </c>
    </row>
    <row r="87" spans="2:65" s="1" customFormat="1" ht="48.75" x14ac:dyDescent="0.2">
      <c r="B87" s="34"/>
      <c r="D87" s="148" t="s">
        <v>761</v>
      </c>
      <c r="F87" s="185" t="s">
        <v>5700</v>
      </c>
      <c r="I87" s="145"/>
      <c r="L87" s="34"/>
      <c r="M87" s="146"/>
      <c r="T87" s="55"/>
      <c r="AT87" s="18" t="s">
        <v>761</v>
      </c>
      <c r="AU87" s="18" t="s">
        <v>88</v>
      </c>
    </row>
    <row r="88" spans="2:65" s="1" customFormat="1" ht="24.2" customHeight="1" x14ac:dyDescent="0.2">
      <c r="B88" s="129"/>
      <c r="C88" s="130" t="s">
        <v>157</v>
      </c>
      <c r="D88" s="130" t="s">
        <v>160</v>
      </c>
      <c r="E88" s="131" t="s">
        <v>5701</v>
      </c>
      <c r="F88" s="132" t="s">
        <v>5702</v>
      </c>
      <c r="G88" s="133" t="s">
        <v>924</v>
      </c>
      <c r="H88" s="134">
        <v>2</v>
      </c>
      <c r="I88" s="135"/>
      <c r="J88" s="136">
        <f>ROUND(I88*H88,2)</f>
        <v>0</v>
      </c>
      <c r="K88" s="132" t="s">
        <v>3</v>
      </c>
      <c r="L88" s="34"/>
      <c r="M88" s="137" t="s">
        <v>3</v>
      </c>
      <c r="N88" s="138" t="s">
        <v>49</v>
      </c>
      <c r="P88" s="139">
        <f>O88*H88</f>
        <v>0</v>
      </c>
      <c r="Q88" s="139">
        <v>0</v>
      </c>
      <c r="R88" s="139">
        <f>Q88*H88</f>
        <v>0</v>
      </c>
      <c r="S88" s="139">
        <v>0</v>
      </c>
      <c r="T88" s="140">
        <f>S88*H88</f>
        <v>0</v>
      </c>
      <c r="AR88" s="141" t="s">
        <v>165</v>
      </c>
      <c r="AT88" s="141" t="s">
        <v>160</v>
      </c>
      <c r="AU88" s="141" t="s">
        <v>88</v>
      </c>
      <c r="AY88" s="18" t="s">
        <v>156</v>
      </c>
      <c r="BE88" s="142">
        <f>IF(N88="základní",J88,0)</f>
        <v>0</v>
      </c>
      <c r="BF88" s="142">
        <f>IF(N88="snížená",J88,0)</f>
        <v>0</v>
      </c>
      <c r="BG88" s="142">
        <f>IF(N88="zákl. přenesená",J88,0)</f>
        <v>0</v>
      </c>
      <c r="BH88" s="142">
        <f>IF(N88="sníž. přenesená",J88,0)</f>
        <v>0</v>
      </c>
      <c r="BI88" s="142">
        <f>IF(N88="nulová",J88,0)</f>
        <v>0</v>
      </c>
      <c r="BJ88" s="18" t="s">
        <v>86</v>
      </c>
      <c r="BK88" s="142">
        <f>ROUND(I88*H88,2)</f>
        <v>0</v>
      </c>
      <c r="BL88" s="18" t="s">
        <v>165</v>
      </c>
      <c r="BM88" s="141" t="s">
        <v>5703</v>
      </c>
    </row>
    <row r="89" spans="2:65" s="1" customFormat="1" ht="39" x14ac:dyDescent="0.2">
      <c r="B89" s="34"/>
      <c r="D89" s="148" t="s">
        <v>761</v>
      </c>
      <c r="F89" s="185" t="s">
        <v>5704</v>
      </c>
      <c r="I89" s="145"/>
      <c r="L89" s="34"/>
      <c r="M89" s="146"/>
      <c r="T89" s="55"/>
      <c r="AT89" s="18" t="s">
        <v>761</v>
      </c>
      <c r="AU89" s="18" t="s">
        <v>88</v>
      </c>
    </row>
    <row r="90" spans="2:65" s="1" customFormat="1" ht="24.2" customHeight="1" x14ac:dyDescent="0.2">
      <c r="B90" s="129"/>
      <c r="C90" s="130" t="s">
        <v>165</v>
      </c>
      <c r="D90" s="130" t="s">
        <v>160</v>
      </c>
      <c r="E90" s="131" t="s">
        <v>5705</v>
      </c>
      <c r="F90" s="132" t="s">
        <v>5706</v>
      </c>
      <c r="G90" s="133" t="s">
        <v>924</v>
      </c>
      <c r="H90" s="134">
        <v>1</v>
      </c>
      <c r="I90" s="135"/>
      <c r="J90" s="136">
        <f>ROUND(I90*H90,2)</f>
        <v>0</v>
      </c>
      <c r="K90" s="132" t="s">
        <v>3</v>
      </c>
      <c r="L90" s="34"/>
      <c r="M90" s="137" t="s">
        <v>3</v>
      </c>
      <c r="N90" s="138" t="s">
        <v>49</v>
      </c>
      <c r="P90" s="139">
        <f>O90*H90</f>
        <v>0</v>
      </c>
      <c r="Q90" s="139">
        <v>0</v>
      </c>
      <c r="R90" s="139">
        <f>Q90*H90</f>
        <v>0</v>
      </c>
      <c r="S90" s="139">
        <v>0</v>
      </c>
      <c r="T90" s="140">
        <f>S90*H90</f>
        <v>0</v>
      </c>
      <c r="AR90" s="141" t="s">
        <v>165</v>
      </c>
      <c r="AT90" s="141" t="s">
        <v>160</v>
      </c>
      <c r="AU90" s="141" t="s">
        <v>88</v>
      </c>
      <c r="AY90" s="18" t="s">
        <v>156</v>
      </c>
      <c r="BE90" s="142">
        <f>IF(N90="základní",J90,0)</f>
        <v>0</v>
      </c>
      <c r="BF90" s="142">
        <f>IF(N90="snížená",J90,0)</f>
        <v>0</v>
      </c>
      <c r="BG90" s="142">
        <f>IF(N90="zákl. přenesená",J90,0)</f>
        <v>0</v>
      </c>
      <c r="BH90" s="142">
        <f>IF(N90="sníž. přenesená",J90,0)</f>
        <v>0</v>
      </c>
      <c r="BI90" s="142">
        <f>IF(N90="nulová",J90,0)</f>
        <v>0</v>
      </c>
      <c r="BJ90" s="18" t="s">
        <v>86</v>
      </c>
      <c r="BK90" s="142">
        <f>ROUND(I90*H90,2)</f>
        <v>0</v>
      </c>
      <c r="BL90" s="18" t="s">
        <v>165</v>
      </c>
      <c r="BM90" s="141" t="s">
        <v>5707</v>
      </c>
    </row>
    <row r="91" spans="2:65" s="1" customFormat="1" ht="39" x14ac:dyDescent="0.2">
      <c r="B91" s="34"/>
      <c r="D91" s="148" t="s">
        <v>761</v>
      </c>
      <c r="F91" s="185" t="s">
        <v>5708</v>
      </c>
      <c r="I91" s="145"/>
      <c r="L91" s="34"/>
      <c r="M91" s="146"/>
      <c r="T91" s="55"/>
      <c r="AT91" s="18" t="s">
        <v>761</v>
      </c>
      <c r="AU91" s="18" t="s">
        <v>88</v>
      </c>
    </row>
    <row r="92" spans="2:65" s="1" customFormat="1" ht="24.2" customHeight="1" x14ac:dyDescent="0.2">
      <c r="B92" s="129"/>
      <c r="C92" s="130" t="s">
        <v>973</v>
      </c>
      <c r="D92" s="130" t="s">
        <v>160</v>
      </c>
      <c r="E92" s="131" t="s">
        <v>5709</v>
      </c>
      <c r="F92" s="132" t="s">
        <v>5710</v>
      </c>
      <c r="G92" s="133" t="s">
        <v>924</v>
      </c>
      <c r="H92" s="134">
        <v>18</v>
      </c>
      <c r="I92" s="135"/>
      <c r="J92" s="136">
        <f>ROUND(I92*H92,2)</f>
        <v>0</v>
      </c>
      <c r="K92" s="132" t="s">
        <v>3</v>
      </c>
      <c r="L92" s="34"/>
      <c r="M92" s="137" t="s">
        <v>3</v>
      </c>
      <c r="N92" s="138" t="s">
        <v>49</v>
      </c>
      <c r="P92" s="139">
        <f>O92*H92</f>
        <v>0</v>
      </c>
      <c r="Q92" s="139">
        <v>0</v>
      </c>
      <c r="R92" s="139">
        <f>Q92*H92</f>
        <v>0</v>
      </c>
      <c r="S92" s="139">
        <v>0</v>
      </c>
      <c r="T92" s="140">
        <f>S92*H92</f>
        <v>0</v>
      </c>
      <c r="AR92" s="141" t="s">
        <v>165</v>
      </c>
      <c r="AT92" s="141" t="s">
        <v>160</v>
      </c>
      <c r="AU92" s="141" t="s">
        <v>88</v>
      </c>
      <c r="AY92" s="18" t="s">
        <v>156</v>
      </c>
      <c r="BE92" s="142">
        <f>IF(N92="základní",J92,0)</f>
        <v>0</v>
      </c>
      <c r="BF92" s="142">
        <f>IF(N92="snížená",J92,0)</f>
        <v>0</v>
      </c>
      <c r="BG92" s="142">
        <f>IF(N92="zákl. přenesená",J92,0)</f>
        <v>0</v>
      </c>
      <c r="BH92" s="142">
        <f>IF(N92="sníž. přenesená",J92,0)</f>
        <v>0</v>
      </c>
      <c r="BI92" s="142">
        <f>IF(N92="nulová",J92,0)</f>
        <v>0</v>
      </c>
      <c r="BJ92" s="18" t="s">
        <v>86</v>
      </c>
      <c r="BK92" s="142">
        <f>ROUND(I92*H92,2)</f>
        <v>0</v>
      </c>
      <c r="BL92" s="18" t="s">
        <v>165</v>
      </c>
      <c r="BM92" s="141" t="s">
        <v>5711</v>
      </c>
    </row>
    <row r="93" spans="2:65" s="1" customFormat="1" ht="87.75" x14ac:dyDescent="0.2">
      <c r="B93" s="34"/>
      <c r="D93" s="148" t="s">
        <v>761</v>
      </c>
      <c r="F93" s="185" t="s">
        <v>5712</v>
      </c>
      <c r="I93" s="145"/>
      <c r="L93" s="34"/>
      <c r="M93" s="146"/>
      <c r="T93" s="55"/>
      <c r="AT93" s="18" t="s">
        <v>761</v>
      </c>
      <c r="AU93" s="18" t="s">
        <v>88</v>
      </c>
    </row>
    <row r="94" spans="2:65" s="1" customFormat="1" ht="24.2" customHeight="1" x14ac:dyDescent="0.2">
      <c r="B94" s="129"/>
      <c r="C94" s="130" t="s">
        <v>219</v>
      </c>
      <c r="D94" s="130" t="s">
        <v>160</v>
      </c>
      <c r="E94" s="131" t="s">
        <v>5713</v>
      </c>
      <c r="F94" s="132" t="s">
        <v>5714</v>
      </c>
      <c r="G94" s="133" t="s">
        <v>924</v>
      </c>
      <c r="H94" s="134">
        <v>1</v>
      </c>
      <c r="I94" s="135"/>
      <c r="J94" s="136">
        <f>ROUND(I94*H94,2)</f>
        <v>0</v>
      </c>
      <c r="K94" s="132" t="s">
        <v>3</v>
      </c>
      <c r="L94" s="34"/>
      <c r="M94" s="137" t="s">
        <v>3</v>
      </c>
      <c r="N94" s="138" t="s">
        <v>49</v>
      </c>
      <c r="P94" s="139">
        <f>O94*H94</f>
        <v>0</v>
      </c>
      <c r="Q94" s="139">
        <v>0</v>
      </c>
      <c r="R94" s="139">
        <f>Q94*H94</f>
        <v>0</v>
      </c>
      <c r="S94" s="139">
        <v>0</v>
      </c>
      <c r="T94" s="140">
        <f>S94*H94</f>
        <v>0</v>
      </c>
      <c r="AR94" s="141" t="s">
        <v>165</v>
      </c>
      <c r="AT94" s="141" t="s">
        <v>160</v>
      </c>
      <c r="AU94" s="141" t="s">
        <v>88</v>
      </c>
      <c r="AY94" s="18" t="s">
        <v>156</v>
      </c>
      <c r="BE94" s="142">
        <f>IF(N94="základní",J94,0)</f>
        <v>0</v>
      </c>
      <c r="BF94" s="142">
        <f>IF(N94="snížená",J94,0)</f>
        <v>0</v>
      </c>
      <c r="BG94" s="142">
        <f>IF(N94="zákl. přenesená",J94,0)</f>
        <v>0</v>
      </c>
      <c r="BH94" s="142">
        <f>IF(N94="sníž. přenesená",J94,0)</f>
        <v>0</v>
      </c>
      <c r="BI94" s="142">
        <f>IF(N94="nulová",J94,0)</f>
        <v>0</v>
      </c>
      <c r="BJ94" s="18" t="s">
        <v>86</v>
      </c>
      <c r="BK94" s="142">
        <f>ROUND(I94*H94,2)</f>
        <v>0</v>
      </c>
      <c r="BL94" s="18" t="s">
        <v>165</v>
      </c>
      <c r="BM94" s="141" t="s">
        <v>5715</v>
      </c>
    </row>
    <row r="95" spans="2:65" s="1" customFormat="1" ht="24.2" customHeight="1" x14ac:dyDescent="0.2">
      <c r="B95" s="129"/>
      <c r="C95" s="130" t="s">
        <v>1366</v>
      </c>
      <c r="D95" s="130" t="s">
        <v>160</v>
      </c>
      <c r="E95" s="131" t="s">
        <v>5716</v>
      </c>
      <c r="F95" s="132" t="s">
        <v>5717</v>
      </c>
      <c r="G95" s="133" t="s">
        <v>924</v>
      </c>
      <c r="H95" s="134">
        <v>1</v>
      </c>
      <c r="I95" s="135"/>
      <c r="J95" s="136">
        <f>ROUND(I95*H95,2)</f>
        <v>0</v>
      </c>
      <c r="K95" s="132" t="s">
        <v>3</v>
      </c>
      <c r="L95" s="34"/>
      <c r="M95" s="137" t="s">
        <v>3</v>
      </c>
      <c r="N95" s="138" t="s">
        <v>49</v>
      </c>
      <c r="P95" s="139">
        <f>O95*H95</f>
        <v>0</v>
      </c>
      <c r="Q95" s="139">
        <v>0</v>
      </c>
      <c r="R95" s="139">
        <f>Q95*H95</f>
        <v>0</v>
      </c>
      <c r="S95" s="139">
        <v>0</v>
      </c>
      <c r="T95" s="140">
        <f>S95*H95</f>
        <v>0</v>
      </c>
      <c r="AR95" s="141" t="s">
        <v>165</v>
      </c>
      <c r="AT95" s="141" t="s">
        <v>160</v>
      </c>
      <c r="AU95" s="141" t="s">
        <v>88</v>
      </c>
      <c r="AY95" s="18" t="s">
        <v>156</v>
      </c>
      <c r="BE95" s="142">
        <f>IF(N95="základní",J95,0)</f>
        <v>0</v>
      </c>
      <c r="BF95" s="142">
        <f>IF(N95="snížená",J95,0)</f>
        <v>0</v>
      </c>
      <c r="BG95" s="142">
        <f>IF(N95="zákl. přenesená",J95,0)</f>
        <v>0</v>
      </c>
      <c r="BH95" s="142">
        <f>IF(N95="sníž. přenesená",J95,0)</f>
        <v>0</v>
      </c>
      <c r="BI95" s="142">
        <f>IF(N95="nulová",J95,0)</f>
        <v>0</v>
      </c>
      <c r="BJ95" s="18" t="s">
        <v>86</v>
      </c>
      <c r="BK95" s="142">
        <f>ROUND(I95*H95,2)</f>
        <v>0</v>
      </c>
      <c r="BL95" s="18" t="s">
        <v>165</v>
      </c>
      <c r="BM95" s="141" t="s">
        <v>5718</v>
      </c>
    </row>
    <row r="96" spans="2:65" s="1" customFormat="1" ht="24.2" customHeight="1" x14ac:dyDescent="0.2">
      <c r="B96" s="129"/>
      <c r="C96" s="130" t="s">
        <v>389</v>
      </c>
      <c r="D96" s="130" t="s">
        <v>160</v>
      </c>
      <c r="E96" s="131" t="s">
        <v>5719</v>
      </c>
      <c r="F96" s="132" t="s">
        <v>5720</v>
      </c>
      <c r="G96" s="133" t="s">
        <v>924</v>
      </c>
      <c r="H96" s="134">
        <v>1</v>
      </c>
      <c r="I96" s="135"/>
      <c r="J96" s="136">
        <f>ROUND(I96*H96,2)</f>
        <v>0</v>
      </c>
      <c r="K96" s="132" t="s">
        <v>3</v>
      </c>
      <c r="L96" s="34"/>
      <c r="M96" s="137" t="s">
        <v>3</v>
      </c>
      <c r="N96" s="138" t="s">
        <v>49</v>
      </c>
      <c r="P96" s="139">
        <f>O96*H96</f>
        <v>0</v>
      </c>
      <c r="Q96" s="139">
        <v>0</v>
      </c>
      <c r="R96" s="139">
        <f>Q96*H96</f>
        <v>0</v>
      </c>
      <c r="S96" s="139">
        <v>0</v>
      </c>
      <c r="T96" s="140">
        <f>S96*H96</f>
        <v>0</v>
      </c>
      <c r="AR96" s="141" t="s">
        <v>165</v>
      </c>
      <c r="AT96" s="141" t="s">
        <v>160</v>
      </c>
      <c r="AU96" s="141" t="s">
        <v>88</v>
      </c>
      <c r="AY96" s="18" t="s">
        <v>156</v>
      </c>
      <c r="BE96" s="142">
        <f>IF(N96="základní",J96,0)</f>
        <v>0</v>
      </c>
      <c r="BF96" s="142">
        <f>IF(N96="snížená",J96,0)</f>
        <v>0</v>
      </c>
      <c r="BG96" s="142">
        <f>IF(N96="zákl. přenesená",J96,0)</f>
        <v>0</v>
      </c>
      <c r="BH96" s="142">
        <f>IF(N96="sníž. přenesená",J96,0)</f>
        <v>0</v>
      </c>
      <c r="BI96" s="142">
        <f>IF(N96="nulová",J96,0)</f>
        <v>0</v>
      </c>
      <c r="BJ96" s="18" t="s">
        <v>86</v>
      </c>
      <c r="BK96" s="142">
        <f>ROUND(I96*H96,2)</f>
        <v>0</v>
      </c>
      <c r="BL96" s="18" t="s">
        <v>165</v>
      </c>
      <c r="BM96" s="141" t="s">
        <v>5721</v>
      </c>
    </row>
    <row r="97" spans="2:65" s="1" customFormat="1" ht="24.2" customHeight="1" x14ac:dyDescent="0.2">
      <c r="B97" s="129"/>
      <c r="C97" s="130" t="s">
        <v>234</v>
      </c>
      <c r="D97" s="130" t="s">
        <v>160</v>
      </c>
      <c r="E97" s="131" t="s">
        <v>5722</v>
      </c>
      <c r="F97" s="132" t="s">
        <v>5723</v>
      </c>
      <c r="G97" s="133" t="s">
        <v>924</v>
      </c>
      <c r="H97" s="134">
        <v>1</v>
      </c>
      <c r="I97" s="135"/>
      <c r="J97" s="136">
        <f>ROUND(I97*H97,2)</f>
        <v>0</v>
      </c>
      <c r="K97" s="132" t="s">
        <v>3</v>
      </c>
      <c r="L97" s="34"/>
      <c r="M97" s="137" t="s">
        <v>3</v>
      </c>
      <c r="N97" s="138" t="s">
        <v>49</v>
      </c>
      <c r="P97" s="139">
        <f>O97*H97</f>
        <v>0</v>
      </c>
      <c r="Q97" s="139">
        <v>0</v>
      </c>
      <c r="R97" s="139">
        <f>Q97*H97</f>
        <v>0</v>
      </c>
      <c r="S97" s="139">
        <v>0</v>
      </c>
      <c r="T97" s="140">
        <f>S97*H97</f>
        <v>0</v>
      </c>
      <c r="AR97" s="141" t="s">
        <v>165</v>
      </c>
      <c r="AT97" s="141" t="s">
        <v>160</v>
      </c>
      <c r="AU97" s="141" t="s">
        <v>88</v>
      </c>
      <c r="AY97" s="18" t="s">
        <v>156</v>
      </c>
      <c r="BE97" s="142">
        <f>IF(N97="základní",J97,0)</f>
        <v>0</v>
      </c>
      <c r="BF97" s="142">
        <f>IF(N97="snížená",J97,0)</f>
        <v>0</v>
      </c>
      <c r="BG97" s="142">
        <f>IF(N97="zákl. přenesená",J97,0)</f>
        <v>0</v>
      </c>
      <c r="BH97" s="142">
        <f>IF(N97="sníž. přenesená",J97,0)</f>
        <v>0</v>
      </c>
      <c r="BI97" s="142">
        <f>IF(N97="nulová",J97,0)</f>
        <v>0</v>
      </c>
      <c r="BJ97" s="18" t="s">
        <v>86</v>
      </c>
      <c r="BK97" s="142">
        <f>ROUND(I97*H97,2)</f>
        <v>0</v>
      </c>
      <c r="BL97" s="18" t="s">
        <v>165</v>
      </c>
      <c r="BM97" s="141" t="s">
        <v>5724</v>
      </c>
    </row>
    <row r="98" spans="2:65" s="1" customFormat="1" ht="24.2" customHeight="1" x14ac:dyDescent="0.2">
      <c r="B98" s="129"/>
      <c r="C98" s="130" t="s">
        <v>1385</v>
      </c>
      <c r="D98" s="130" t="s">
        <v>160</v>
      </c>
      <c r="E98" s="131" t="s">
        <v>5725</v>
      </c>
      <c r="F98" s="132" t="s">
        <v>5726</v>
      </c>
      <c r="G98" s="133" t="s">
        <v>924</v>
      </c>
      <c r="H98" s="134">
        <v>1</v>
      </c>
      <c r="I98" s="135"/>
      <c r="J98" s="136">
        <f>ROUND(I98*H98,2)</f>
        <v>0</v>
      </c>
      <c r="K98" s="132" t="s">
        <v>3</v>
      </c>
      <c r="L98" s="34"/>
      <c r="M98" s="190" t="s">
        <v>3</v>
      </c>
      <c r="N98" s="191" t="s">
        <v>49</v>
      </c>
      <c r="O98" s="192"/>
      <c r="P98" s="193">
        <f>O98*H98</f>
        <v>0</v>
      </c>
      <c r="Q98" s="193">
        <v>0</v>
      </c>
      <c r="R98" s="193">
        <f>Q98*H98</f>
        <v>0</v>
      </c>
      <c r="S98" s="193">
        <v>0</v>
      </c>
      <c r="T98" s="194">
        <f>S98*H98</f>
        <v>0</v>
      </c>
      <c r="AR98" s="141" t="s">
        <v>165</v>
      </c>
      <c r="AT98" s="141" t="s">
        <v>160</v>
      </c>
      <c r="AU98" s="141" t="s">
        <v>88</v>
      </c>
      <c r="AY98" s="18" t="s">
        <v>156</v>
      </c>
      <c r="BE98" s="142">
        <f>IF(N98="základní",J98,0)</f>
        <v>0</v>
      </c>
      <c r="BF98" s="142">
        <f>IF(N98="snížená",J98,0)</f>
        <v>0</v>
      </c>
      <c r="BG98" s="142">
        <f>IF(N98="zákl. přenesená",J98,0)</f>
        <v>0</v>
      </c>
      <c r="BH98" s="142">
        <f>IF(N98="sníž. přenesená",J98,0)</f>
        <v>0</v>
      </c>
      <c r="BI98" s="142">
        <f>IF(N98="nulová",J98,0)</f>
        <v>0</v>
      </c>
      <c r="BJ98" s="18" t="s">
        <v>86</v>
      </c>
      <c r="BK98" s="142">
        <f>ROUND(I98*H98,2)</f>
        <v>0</v>
      </c>
      <c r="BL98" s="18" t="s">
        <v>165</v>
      </c>
      <c r="BM98" s="141" t="s">
        <v>5727</v>
      </c>
    </row>
    <row r="99" spans="2:65" s="1" customFormat="1" ht="6.95" customHeight="1" x14ac:dyDescent="0.2">
      <c r="B99" s="43"/>
      <c r="C99" s="44"/>
      <c r="D99" s="44"/>
      <c r="E99" s="44"/>
      <c r="F99" s="44"/>
      <c r="G99" s="44"/>
      <c r="H99" s="44"/>
      <c r="I99" s="44"/>
      <c r="J99" s="44"/>
      <c r="K99" s="44"/>
      <c r="L99" s="34"/>
    </row>
  </sheetData>
  <autoFilter ref="C80:K98" xr:uid="{00000000-0009-0000-0000-000009000000}"/>
  <mergeCells count="10">
    <mergeCell ref="E50:H50"/>
    <mergeCell ref="E71:H71"/>
    <mergeCell ref="E73:H73"/>
    <mergeCell ref="L2:V2"/>
    <mergeCell ref="E24:H24"/>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BM116"/>
  <sheetViews>
    <sheetView showGridLines="0" workbookViewId="0"/>
  </sheetViews>
  <sheetFormatPr defaultRowHeight="11.25" x14ac:dyDescent="0.2"/>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1" width="22.33203125"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x14ac:dyDescent="0.2">
      <c r="L2" s="320" t="s">
        <v>6</v>
      </c>
      <c r="M2" s="321"/>
      <c r="N2" s="321"/>
      <c r="O2" s="321"/>
      <c r="P2" s="321"/>
      <c r="Q2" s="321"/>
      <c r="R2" s="321"/>
      <c r="S2" s="321"/>
      <c r="T2" s="321"/>
      <c r="U2" s="321"/>
      <c r="V2" s="321"/>
      <c r="AT2" s="18" t="s">
        <v>115</v>
      </c>
    </row>
    <row r="3" spans="2:46" ht="6.95" customHeight="1" x14ac:dyDescent="0.2">
      <c r="B3" s="19"/>
      <c r="C3" s="20"/>
      <c r="D3" s="20"/>
      <c r="E3" s="20"/>
      <c r="F3" s="20"/>
      <c r="G3" s="20"/>
      <c r="H3" s="20"/>
      <c r="I3" s="20"/>
      <c r="J3" s="20"/>
      <c r="K3" s="20"/>
      <c r="L3" s="21"/>
      <c r="AT3" s="18" t="s">
        <v>88</v>
      </c>
    </row>
    <row r="4" spans="2:46" ht="24.95" customHeight="1" x14ac:dyDescent="0.2">
      <c r="B4" s="21"/>
      <c r="D4" s="22" t="s">
        <v>116</v>
      </c>
      <c r="L4" s="21"/>
      <c r="M4" s="87" t="s">
        <v>11</v>
      </c>
      <c r="AT4" s="18" t="s">
        <v>4</v>
      </c>
    </row>
    <row r="5" spans="2:46" ht="6.95" customHeight="1" x14ac:dyDescent="0.2">
      <c r="B5" s="21"/>
      <c r="L5" s="21"/>
    </row>
    <row r="6" spans="2:46" ht="12" customHeight="1" x14ac:dyDescent="0.2">
      <c r="B6" s="21"/>
      <c r="D6" s="28" t="s">
        <v>17</v>
      </c>
      <c r="L6" s="21"/>
    </row>
    <row r="7" spans="2:46" ht="16.5" customHeight="1" x14ac:dyDescent="0.2">
      <c r="B7" s="21"/>
      <c r="E7" s="352" t="str">
        <f>'Rekapitulace stavby'!K6</f>
        <v>Rekonstrukce městského úřadu - Varnsdorf</v>
      </c>
      <c r="F7" s="353"/>
      <c r="G7" s="353"/>
      <c r="H7" s="353"/>
      <c r="L7" s="21"/>
    </row>
    <row r="8" spans="2:46" s="1" customFormat="1" ht="12" customHeight="1" x14ac:dyDescent="0.2">
      <c r="B8" s="34"/>
      <c r="D8" s="28" t="s">
        <v>117</v>
      </c>
      <c r="L8" s="34"/>
    </row>
    <row r="9" spans="2:46" s="1" customFormat="1" ht="16.5" customHeight="1" x14ac:dyDescent="0.2">
      <c r="B9" s="34"/>
      <c r="E9" s="337" t="s">
        <v>5728</v>
      </c>
      <c r="F9" s="351"/>
      <c r="G9" s="351"/>
      <c r="H9" s="351"/>
      <c r="L9" s="34"/>
    </row>
    <row r="10" spans="2:46" s="1" customFormat="1" x14ac:dyDescent="0.2">
      <c r="B10" s="34"/>
      <c r="L10" s="34"/>
    </row>
    <row r="11" spans="2:46" s="1" customFormat="1" ht="12" customHeight="1" x14ac:dyDescent="0.2">
      <c r="B11" s="34"/>
      <c r="D11" s="28" t="s">
        <v>19</v>
      </c>
      <c r="F11" s="26" t="s">
        <v>20</v>
      </c>
      <c r="I11" s="28" t="s">
        <v>21</v>
      </c>
      <c r="J11" s="26" t="s">
        <v>3</v>
      </c>
      <c r="L11" s="34"/>
    </row>
    <row r="12" spans="2:46" s="1" customFormat="1" ht="12" customHeight="1" x14ac:dyDescent="0.2">
      <c r="B12" s="34"/>
      <c r="D12" s="28" t="s">
        <v>23</v>
      </c>
      <c r="F12" s="26" t="s">
        <v>24</v>
      </c>
      <c r="I12" s="28" t="s">
        <v>25</v>
      </c>
      <c r="J12" s="51">
        <f>'Rekapitulace stavby'!AN8</f>
        <v>45784</v>
      </c>
      <c r="L12" s="34"/>
    </row>
    <row r="13" spans="2:46" s="1" customFormat="1" ht="10.9" customHeight="1" x14ac:dyDescent="0.2">
      <c r="B13" s="34"/>
      <c r="L13" s="34"/>
    </row>
    <row r="14" spans="2:46" s="1" customFormat="1" ht="12" customHeight="1" x14ac:dyDescent="0.2">
      <c r="B14" s="34"/>
      <c r="D14" s="28" t="s">
        <v>30</v>
      </c>
      <c r="I14" s="28" t="s">
        <v>31</v>
      </c>
      <c r="J14" s="26" t="s">
        <v>32</v>
      </c>
      <c r="L14" s="34"/>
    </row>
    <row r="15" spans="2:46" s="1" customFormat="1" ht="18" customHeight="1" x14ac:dyDescent="0.2">
      <c r="B15" s="34"/>
      <c r="E15" s="26" t="s">
        <v>33</v>
      </c>
      <c r="I15" s="28" t="s">
        <v>34</v>
      </c>
      <c r="J15" s="26" t="s">
        <v>3</v>
      </c>
      <c r="L15" s="34"/>
    </row>
    <row r="16" spans="2:46" s="1" customFormat="1" ht="6.95" customHeight="1" x14ac:dyDescent="0.2">
      <c r="B16" s="34"/>
      <c r="L16" s="34"/>
    </row>
    <row r="17" spans="2:12" s="1" customFormat="1" ht="12" customHeight="1" x14ac:dyDescent="0.2">
      <c r="B17" s="34"/>
      <c r="D17" s="28" t="s">
        <v>35</v>
      </c>
      <c r="I17" s="28" t="s">
        <v>31</v>
      </c>
      <c r="J17" s="29" t="str">
        <f>'Rekapitulace stavby'!AN13</f>
        <v>Vyplň údaj</v>
      </c>
      <c r="L17" s="34"/>
    </row>
    <row r="18" spans="2:12" s="1" customFormat="1" ht="18" customHeight="1" x14ac:dyDescent="0.2">
      <c r="B18" s="34"/>
      <c r="E18" s="354" t="str">
        <f>'Rekapitulace stavby'!E14</f>
        <v>Vyplň údaj</v>
      </c>
      <c r="F18" s="343"/>
      <c r="G18" s="343"/>
      <c r="H18" s="343"/>
      <c r="I18" s="28" t="s">
        <v>34</v>
      </c>
      <c r="J18" s="29" t="str">
        <f>'Rekapitulace stavby'!AN14</f>
        <v>Vyplň údaj</v>
      </c>
      <c r="L18" s="34"/>
    </row>
    <row r="19" spans="2:12" s="1" customFormat="1" ht="6.95" customHeight="1" x14ac:dyDescent="0.2">
      <c r="B19" s="34"/>
      <c r="L19" s="34"/>
    </row>
    <row r="20" spans="2:12" s="1" customFormat="1" ht="12" customHeight="1" x14ac:dyDescent="0.2">
      <c r="B20" s="34"/>
      <c r="D20" s="28" t="s">
        <v>37</v>
      </c>
      <c r="I20" s="28" t="s">
        <v>31</v>
      </c>
      <c r="J20" s="26" t="s">
        <v>38</v>
      </c>
      <c r="L20" s="34"/>
    </row>
    <row r="21" spans="2:12" s="1" customFormat="1" ht="18" customHeight="1" x14ac:dyDescent="0.2">
      <c r="B21" s="34"/>
      <c r="E21" s="26" t="s">
        <v>39</v>
      </c>
      <c r="I21" s="28" t="s">
        <v>34</v>
      </c>
      <c r="J21" s="26" t="s">
        <v>3</v>
      </c>
      <c r="L21" s="34"/>
    </row>
    <row r="22" spans="2:12" s="1" customFormat="1" ht="6.95" customHeight="1" x14ac:dyDescent="0.2">
      <c r="B22" s="34"/>
      <c r="L22" s="34"/>
    </row>
    <row r="23" spans="2:12" s="1" customFormat="1" ht="12" customHeight="1" x14ac:dyDescent="0.2">
      <c r="B23" s="34"/>
      <c r="D23" s="28" t="s">
        <v>41</v>
      </c>
      <c r="I23" s="28" t="s">
        <v>31</v>
      </c>
      <c r="J23" s="29" t="str">
        <f>'Rekapitulace stavby'!AN19</f>
        <v>Vyplň údaj</v>
      </c>
      <c r="L23" s="34"/>
    </row>
    <row r="24" spans="2:12" s="1" customFormat="1" ht="18" customHeight="1" x14ac:dyDescent="0.2">
      <c r="B24" s="34"/>
      <c r="E24" s="354" t="str">
        <f>'Rekapitulace stavby'!E20</f>
        <v>Vyplň údaj</v>
      </c>
      <c r="F24" s="343"/>
      <c r="G24" s="343"/>
      <c r="H24" s="343"/>
      <c r="I24" s="28" t="s">
        <v>34</v>
      </c>
      <c r="J24" s="29" t="str">
        <f>'Rekapitulace stavby'!AN20</f>
        <v>Vyplň údaj</v>
      </c>
      <c r="L24" s="34"/>
    </row>
    <row r="25" spans="2:12" s="1" customFormat="1" ht="6.95" customHeight="1" x14ac:dyDescent="0.2">
      <c r="B25" s="34"/>
      <c r="L25" s="34"/>
    </row>
    <row r="26" spans="2:12" s="1" customFormat="1" ht="12" customHeight="1" x14ac:dyDescent="0.2">
      <c r="B26" s="34"/>
      <c r="D26" s="28" t="s">
        <v>42</v>
      </c>
      <c r="L26" s="34"/>
    </row>
    <row r="27" spans="2:12" s="7" customFormat="1" ht="119.25" customHeight="1" x14ac:dyDescent="0.2">
      <c r="B27" s="88"/>
      <c r="E27" s="345" t="s">
        <v>119</v>
      </c>
      <c r="F27" s="345"/>
      <c r="G27" s="345"/>
      <c r="H27" s="345"/>
      <c r="L27" s="88"/>
    </row>
    <row r="28" spans="2:12" s="1" customFormat="1" ht="6.95" customHeight="1" x14ac:dyDescent="0.2">
      <c r="B28" s="34"/>
      <c r="L28" s="34"/>
    </row>
    <row r="29" spans="2:12" s="1" customFormat="1" ht="6.95" customHeight="1" x14ac:dyDescent="0.2">
      <c r="B29" s="34"/>
      <c r="D29" s="52"/>
      <c r="E29" s="52"/>
      <c r="F29" s="52"/>
      <c r="G29" s="52"/>
      <c r="H29" s="52"/>
      <c r="I29" s="52"/>
      <c r="J29" s="52"/>
      <c r="K29" s="52"/>
      <c r="L29" s="34"/>
    </row>
    <row r="30" spans="2:12" s="1" customFormat="1" ht="25.35" customHeight="1" x14ac:dyDescent="0.2">
      <c r="B30" s="34"/>
      <c r="D30" s="89" t="s">
        <v>44</v>
      </c>
      <c r="J30" s="65">
        <f>ROUND(J85, 2)</f>
        <v>0</v>
      </c>
      <c r="L30" s="34"/>
    </row>
    <row r="31" spans="2:12" s="1" customFormat="1" ht="6.95" customHeight="1" x14ac:dyDescent="0.2">
      <c r="B31" s="34"/>
      <c r="D31" s="52"/>
      <c r="E31" s="52"/>
      <c r="F31" s="52"/>
      <c r="G31" s="52"/>
      <c r="H31" s="52"/>
      <c r="I31" s="52"/>
      <c r="J31" s="52"/>
      <c r="K31" s="52"/>
      <c r="L31" s="34"/>
    </row>
    <row r="32" spans="2:12" s="1" customFormat="1" ht="14.45" customHeight="1" x14ac:dyDescent="0.2">
      <c r="B32" s="34"/>
      <c r="F32" s="37" t="s">
        <v>46</v>
      </c>
      <c r="I32" s="37" t="s">
        <v>45</v>
      </c>
      <c r="J32" s="37" t="s">
        <v>47</v>
      </c>
      <c r="L32" s="34"/>
    </row>
    <row r="33" spans="2:12" s="1" customFormat="1" ht="14.45" customHeight="1" x14ac:dyDescent="0.2">
      <c r="B33" s="34"/>
      <c r="D33" s="54" t="s">
        <v>48</v>
      </c>
      <c r="E33" s="28" t="s">
        <v>49</v>
      </c>
      <c r="F33" s="90">
        <f>ROUND((SUM(BE85:BE115)),  2)</f>
        <v>0</v>
      </c>
      <c r="I33" s="91">
        <v>0.21</v>
      </c>
      <c r="J33" s="90">
        <f>ROUND(((SUM(BE85:BE115))*I33),  2)</f>
        <v>0</v>
      </c>
      <c r="L33" s="34"/>
    </row>
    <row r="34" spans="2:12" s="1" customFormat="1" ht="14.45" customHeight="1" x14ac:dyDescent="0.2">
      <c r="B34" s="34"/>
      <c r="E34" s="28" t="s">
        <v>50</v>
      </c>
      <c r="F34" s="90">
        <f>ROUND((SUM(BF85:BF115)),  2)</f>
        <v>0</v>
      </c>
      <c r="I34" s="91">
        <v>0.12</v>
      </c>
      <c r="J34" s="90">
        <f>ROUND(((SUM(BF85:BF115))*I34),  2)</f>
        <v>0</v>
      </c>
      <c r="L34" s="34"/>
    </row>
    <row r="35" spans="2:12" s="1" customFormat="1" ht="14.45" hidden="1" customHeight="1" x14ac:dyDescent="0.2">
      <c r="B35" s="34"/>
      <c r="E35" s="28" t="s">
        <v>51</v>
      </c>
      <c r="F35" s="90">
        <f>ROUND((SUM(BG85:BG115)),  2)</f>
        <v>0</v>
      </c>
      <c r="I35" s="91">
        <v>0.21</v>
      </c>
      <c r="J35" s="90">
        <f>0</f>
        <v>0</v>
      </c>
      <c r="L35" s="34"/>
    </row>
    <row r="36" spans="2:12" s="1" customFormat="1" ht="14.45" hidden="1" customHeight="1" x14ac:dyDescent="0.2">
      <c r="B36" s="34"/>
      <c r="E36" s="28" t="s">
        <v>52</v>
      </c>
      <c r="F36" s="90">
        <f>ROUND((SUM(BH85:BH115)),  2)</f>
        <v>0</v>
      </c>
      <c r="I36" s="91">
        <v>0.12</v>
      </c>
      <c r="J36" s="90">
        <f>0</f>
        <v>0</v>
      </c>
      <c r="L36" s="34"/>
    </row>
    <row r="37" spans="2:12" s="1" customFormat="1" ht="14.45" hidden="1" customHeight="1" x14ac:dyDescent="0.2">
      <c r="B37" s="34"/>
      <c r="E37" s="28" t="s">
        <v>53</v>
      </c>
      <c r="F37" s="90">
        <f>ROUND((SUM(BI85:BI115)),  2)</f>
        <v>0</v>
      </c>
      <c r="I37" s="91">
        <v>0</v>
      </c>
      <c r="J37" s="90">
        <f>0</f>
        <v>0</v>
      </c>
      <c r="L37" s="34"/>
    </row>
    <row r="38" spans="2:12" s="1" customFormat="1" ht="6.95" customHeight="1" x14ac:dyDescent="0.2">
      <c r="B38" s="34"/>
      <c r="L38" s="34"/>
    </row>
    <row r="39" spans="2:12" s="1" customFormat="1" ht="25.35" customHeight="1" x14ac:dyDescent="0.2">
      <c r="B39" s="34"/>
      <c r="C39" s="92"/>
      <c r="D39" s="93" t="s">
        <v>54</v>
      </c>
      <c r="E39" s="56"/>
      <c r="F39" s="56"/>
      <c r="G39" s="94" t="s">
        <v>55</v>
      </c>
      <c r="H39" s="95" t="s">
        <v>56</v>
      </c>
      <c r="I39" s="56"/>
      <c r="J39" s="96">
        <f>SUM(J30:J37)</f>
        <v>0</v>
      </c>
      <c r="K39" s="97"/>
      <c r="L39" s="34"/>
    </row>
    <row r="40" spans="2:12" s="1" customFormat="1" ht="14.45" customHeight="1" x14ac:dyDescent="0.2">
      <c r="B40" s="43"/>
      <c r="C40" s="44"/>
      <c r="D40" s="44"/>
      <c r="E40" s="44"/>
      <c r="F40" s="44"/>
      <c r="G40" s="44"/>
      <c r="H40" s="44"/>
      <c r="I40" s="44"/>
      <c r="J40" s="44"/>
      <c r="K40" s="44"/>
      <c r="L40" s="34"/>
    </row>
    <row r="44" spans="2:12" s="1" customFormat="1" ht="6.95" customHeight="1" x14ac:dyDescent="0.2">
      <c r="B44" s="45"/>
      <c r="C44" s="46"/>
      <c r="D44" s="46"/>
      <c r="E44" s="46"/>
      <c r="F44" s="46"/>
      <c r="G44" s="46"/>
      <c r="H44" s="46"/>
      <c r="I44" s="46"/>
      <c r="J44" s="46"/>
      <c r="K44" s="46"/>
      <c r="L44" s="34"/>
    </row>
    <row r="45" spans="2:12" s="1" customFormat="1" ht="24.95" customHeight="1" x14ac:dyDescent="0.2">
      <c r="B45" s="34"/>
      <c r="C45" s="22" t="s">
        <v>120</v>
      </c>
      <c r="L45" s="34"/>
    </row>
    <row r="46" spans="2:12" s="1" customFormat="1" ht="6.95" customHeight="1" x14ac:dyDescent="0.2">
      <c r="B46" s="34"/>
      <c r="L46" s="34"/>
    </row>
    <row r="47" spans="2:12" s="1" customFormat="1" ht="12" customHeight="1" x14ac:dyDescent="0.2">
      <c r="B47" s="34"/>
      <c r="C47" s="28" t="s">
        <v>17</v>
      </c>
      <c r="L47" s="34"/>
    </row>
    <row r="48" spans="2:12" s="1" customFormat="1" ht="16.5" customHeight="1" x14ac:dyDescent="0.2">
      <c r="B48" s="34"/>
      <c r="E48" s="352" t="str">
        <f>E7</f>
        <v>Rekonstrukce městského úřadu - Varnsdorf</v>
      </c>
      <c r="F48" s="353"/>
      <c r="G48" s="353"/>
      <c r="H48" s="353"/>
      <c r="L48" s="34"/>
    </row>
    <row r="49" spans="2:47" s="1" customFormat="1" ht="12" customHeight="1" x14ac:dyDescent="0.2">
      <c r="B49" s="34"/>
      <c r="C49" s="28" t="s">
        <v>117</v>
      </c>
      <c r="L49" s="34"/>
    </row>
    <row r="50" spans="2:47" s="1" customFormat="1" ht="16.5" customHeight="1" x14ac:dyDescent="0.2">
      <c r="B50" s="34"/>
      <c r="E50" s="337" t="str">
        <f>E9</f>
        <v>OST - Vedlejší a ostatní náklady</v>
      </c>
      <c r="F50" s="351"/>
      <c r="G50" s="351"/>
      <c r="H50" s="351"/>
      <c r="L50" s="34"/>
    </row>
    <row r="51" spans="2:47" s="1" customFormat="1" ht="6.95" customHeight="1" x14ac:dyDescent="0.2">
      <c r="B51" s="34"/>
      <c r="L51" s="34"/>
    </row>
    <row r="52" spans="2:47" s="1" customFormat="1" ht="12" customHeight="1" x14ac:dyDescent="0.2">
      <c r="B52" s="34"/>
      <c r="C52" s="28" t="s">
        <v>23</v>
      </c>
      <c r="F52" s="26" t="str">
        <f>F12</f>
        <v>Nám. E. Beneše 470, 407 47 Varnsdorf</v>
      </c>
      <c r="I52" s="28" t="s">
        <v>25</v>
      </c>
      <c r="J52" s="51">
        <f>IF(J12="","",J12)</f>
        <v>45784</v>
      </c>
      <c r="L52" s="34"/>
    </row>
    <row r="53" spans="2:47" s="1" customFormat="1" ht="6.95" customHeight="1" x14ac:dyDescent="0.2">
      <c r="B53" s="34"/>
      <c r="L53" s="34"/>
    </row>
    <row r="54" spans="2:47" s="1" customFormat="1" ht="25.7" customHeight="1" x14ac:dyDescent="0.2">
      <c r="B54" s="34"/>
      <c r="C54" s="28" t="s">
        <v>30</v>
      </c>
      <c r="F54" s="26" t="str">
        <f>E15</f>
        <v>Město Varnsdorf</v>
      </c>
      <c r="I54" s="28" t="s">
        <v>37</v>
      </c>
      <c r="J54" s="32" t="str">
        <f>E21</f>
        <v>Ing. arch. Ondřej Tuček</v>
      </c>
      <c r="L54" s="34"/>
    </row>
    <row r="55" spans="2:47" s="1" customFormat="1" ht="15.2" customHeight="1" x14ac:dyDescent="0.2">
      <c r="B55" s="34"/>
      <c r="C55" s="28" t="s">
        <v>35</v>
      </c>
      <c r="F55" s="26" t="str">
        <f>IF(E18="","",E18)</f>
        <v>Vyplň údaj</v>
      </c>
      <c r="I55" s="28" t="s">
        <v>41</v>
      </c>
      <c r="J55" s="32" t="str">
        <f>E24</f>
        <v>Vyplň údaj</v>
      </c>
      <c r="L55" s="34"/>
    </row>
    <row r="56" spans="2:47" s="1" customFormat="1" ht="10.35" customHeight="1" x14ac:dyDescent="0.2">
      <c r="B56" s="34"/>
      <c r="L56" s="34"/>
    </row>
    <row r="57" spans="2:47" s="1" customFormat="1" ht="29.25" customHeight="1" x14ac:dyDescent="0.2">
      <c r="B57" s="34"/>
      <c r="C57" s="98" t="s">
        <v>121</v>
      </c>
      <c r="D57" s="92"/>
      <c r="E57" s="92"/>
      <c r="F57" s="92"/>
      <c r="G57" s="92"/>
      <c r="H57" s="92"/>
      <c r="I57" s="92"/>
      <c r="J57" s="99" t="s">
        <v>122</v>
      </c>
      <c r="K57" s="92"/>
      <c r="L57" s="34"/>
    </row>
    <row r="58" spans="2:47" s="1" customFormat="1" ht="10.35" customHeight="1" x14ac:dyDescent="0.2">
      <c r="B58" s="34"/>
      <c r="L58" s="34"/>
    </row>
    <row r="59" spans="2:47" s="1" customFormat="1" ht="22.9" customHeight="1" x14ac:dyDescent="0.2">
      <c r="B59" s="34"/>
      <c r="C59" s="100" t="s">
        <v>76</v>
      </c>
      <c r="J59" s="65">
        <f>J85</f>
        <v>0</v>
      </c>
      <c r="L59" s="34"/>
      <c r="AU59" s="18" t="s">
        <v>123</v>
      </c>
    </row>
    <row r="60" spans="2:47" s="8" customFormat="1" ht="24.95" customHeight="1" x14ac:dyDescent="0.2">
      <c r="B60" s="101"/>
      <c r="D60" s="102" t="s">
        <v>5729</v>
      </c>
      <c r="E60" s="103"/>
      <c r="F60" s="103"/>
      <c r="G60" s="103"/>
      <c r="H60" s="103"/>
      <c r="I60" s="103"/>
      <c r="J60" s="104">
        <f>J86</f>
        <v>0</v>
      </c>
      <c r="L60" s="101"/>
    </row>
    <row r="61" spans="2:47" s="9" customFormat="1" ht="19.899999999999999" customHeight="1" x14ac:dyDescent="0.2">
      <c r="B61" s="105"/>
      <c r="D61" s="106" t="s">
        <v>5730</v>
      </c>
      <c r="E61" s="107"/>
      <c r="F61" s="107"/>
      <c r="G61" s="107"/>
      <c r="H61" s="107"/>
      <c r="I61" s="107"/>
      <c r="J61" s="108">
        <f>J87</f>
        <v>0</v>
      </c>
      <c r="L61" s="105"/>
    </row>
    <row r="62" spans="2:47" s="9" customFormat="1" ht="19.899999999999999" customHeight="1" x14ac:dyDescent="0.2">
      <c r="B62" s="105"/>
      <c r="D62" s="106" t="s">
        <v>5731</v>
      </c>
      <c r="E62" s="107"/>
      <c r="F62" s="107"/>
      <c r="G62" s="107"/>
      <c r="H62" s="107"/>
      <c r="I62" s="107"/>
      <c r="J62" s="108">
        <f>J93</f>
        <v>0</v>
      </c>
      <c r="L62" s="105"/>
    </row>
    <row r="63" spans="2:47" s="9" customFormat="1" ht="19.899999999999999" customHeight="1" x14ac:dyDescent="0.2">
      <c r="B63" s="105"/>
      <c r="D63" s="106" t="s">
        <v>5732</v>
      </c>
      <c r="E63" s="107"/>
      <c r="F63" s="107"/>
      <c r="G63" s="107"/>
      <c r="H63" s="107"/>
      <c r="I63" s="107"/>
      <c r="J63" s="108">
        <f>J103</f>
        <v>0</v>
      </c>
      <c r="L63" s="105"/>
    </row>
    <row r="64" spans="2:47" s="9" customFormat="1" ht="19.899999999999999" customHeight="1" x14ac:dyDescent="0.2">
      <c r="B64" s="105"/>
      <c r="D64" s="106" t="s">
        <v>5733</v>
      </c>
      <c r="E64" s="107"/>
      <c r="F64" s="107"/>
      <c r="G64" s="107"/>
      <c r="H64" s="107"/>
      <c r="I64" s="107"/>
      <c r="J64" s="108">
        <f>J105</f>
        <v>0</v>
      </c>
      <c r="L64" s="105"/>
    </row>
    <row r="65" spans="2:12" s="9" customFormat="1" ht="19.899999999999999" customHeight="1" x14ac:dyDescent="0.2">
      <c r="B65" s="105"/>
      <c r="D65" s="106" t="s">
        <v>5734</v>
      </c>
      <c r="E65" s="107"/>
      <c r="F65" s="107"/>
      <c r="G65" s="107"/>
      <c r="H65" s="107"/>
      <c r="I65" s="107"/>
      <c r="J65" s="108">
        <f>J108</f>
        <v>0</v>
      </c>
      <c r="L65" s="105"/>
    </row>
    <row r="66" spans="2:12" s="1" customFormat="1" ht="21.75" customHeight="1" x14ac:dyDescent="0.2">
      <c r="B66" s="34"/>
      <c r="L66" s="34"/>
    </row>
    <row r="67" spans="2:12" s="1" customFormat="1" ht="6.95" customHeight="1" x14ac:dyDescent="0.2">
      <c r="B67" s="43"/>
      <c r="C67" s="44"/>
      <c r="D67" s="44"/>
      <c r="E67" s="44"/>
      <c r="F67" s="44"/>
      <c r="G67" s="44"/>
      <c r="H67" s="44"/>
      <c r="I67" s="44"/>
      <c r="J67" s="44"/>
      <c r="K67" s="44"/>
      <c r="L67" s="34"/>
    </row>
    <row r="71" spans="2:12" s="1" customFormat="1" ht="6.95" customHeight="1" x14ac:dyDescent="0.2">
      <c r="B71" s="45"/>
      <c r="C71" s="46"/>
      <c r="D71" s="46"/>
      <c r="E71" s="46"/>
      <c r="F71" s="46"/>
      <c r="G71" s="46"/>
      <c r="H71" s="46"/>
      <c r="I71" s="46"/>
      <c r="J71" s="46"/>
      <c r="K71" s="46"/>
      <c r="L71" s="34"/>
    </row>
    <row r="72" spans="2:12" s="1" customFormat="1" ht="24.95" customHeight="1" x14ac:dyDescent="0.2">
      <c r="B72" s="34"/>
      <c r="C72" s="22" t="s">
        <v>141</v>
      </c>
      <c r="L72" s="34"/>
    </row>
    <row r="73" spans="2:12" s="1" customFormat="1" ht="6.95" customHeight="1" x14ac:dyDescent="0.2">
      <c r="B73" s="34"/>
      <c r="L73" s="34"/>
    </row>
    <row r="74" spans="2:12" s="1" customFormat="1" ht="12" customHeight="1" x14ac:dyDescent="0.2">
      <c r="B74" s="34"/>
      <c r="C74" s="28" t="s">
        <v>17</v>
      </c>
      <c r="L74" s="34"/>
    </row>
    <row r="75" spans="2:12" s="1" customFormat="1" ht="16.5" customHeight="1" x14ac:dyDescent="0.2">
      <c r="B75" s="34"/>
      <c r="E75" s="352" t="str">
        <f>E7</f>
        <v>Rekonstrukce městského úřadu - Varnsdorf</v>
      </c>
      <c r="F75" s="353"/>
      <c r="G75" s="353"/>
      <c r="H75" s="353"/>
      <c r="L75" s="34"/>
    </row>
    <row r="76" spans="2:12" s="1" customFormat="1" ht="12" customHeight="1" x14ac:dyDescent="0.2">
      <c r="B76" s="34"/>
      <c r="C76" s="28" t="s">
        <v>117</v>
      </c>
      <c r="L76" s="34"/>
    </row>
    <row r="77" spans="2:12" s="1" customFormat="1" ht="16.5" customHeight="1" x14ac:dyDescent="0.2">
      <c r="B77" s="34"/>
      <c r="E77" s="337" t="str">
        <f>E9</f>
        <v>OST - Vedlejší a ostatní náklady</v>
      </c>
      <c r="F77" s="351"/>
      <c r="G77" s="351"/>
      <c r="H77" s="351"/>
      <c r="L77" s="34"/>
    </row>
    <row r="78" spans="2:12" s="1" customFormat="1" ht="6.95" customHeight="1" x14ac:dyDescent="0.2">
      <c r="B78" s="34"/>
      <c r="L78" s="34"/>
    </row>
    <row r="79" spans="2:12" s="1" customFormat="1" ht="12" customHeight="1" x14ac:dyDescent="0.2">
      <c r="B79" s="34"/>
      <c r="C79" s="28" t="s">
        <v>23</v>
      </c>
      <c r="F79" s="26" t="str">
        <f>F12</f>
        <v>Nám. E. Beneše 470, 407 47 Varnsdorf</v>
      </c>
      <c r="I79" s="28" t="s">
        <v>25</v>
      </c>
      <c r="J79" s="51">
        <f>IF(J12="","",J12)</f>
        <v>45784</v>
      </c>
      <c r="L79" s="34"/>
    </row>
    <row r="80" spans="2:12" s="1" customFormat="1" ht="6.95" customHeight="1" x14ac:dyDescent="0.2">
      <c r="B80" s="34"/>
      <c r="L80" s="34"/>
    </row>
    <row r="81" spans="2:65" s="1" customFormat="1" ht="25.7" customHeight="1" x14ac:dyDescent="0.2">
      <c r="B81" s="34"/>
      <c r="C81" s="28" t="s">
        <v>30</v>
      </c>
      <c r="F81" s="26" t="str">
        <f>E15</f>
        <v>Město Varnsdorf</v>
      </c>
      <c r="I81" s="28" t="s">
        <v>37</v>
      </c>
      <c r="J81" s="32" t="str">
        <f>E21</f>
        <v>Ing. arch. Ondřej Tuček</v>
      </c>
      <c r="L81" s="34"/>
    </row>
    <row r="82" spans="2:65" s="1" customFormat="1" ht="15.2" customHeight="1" x14ac:dyDescent="0.2">
      <c r="B82" s="34"/>
      <c r="C82" s="28" t="s">
        <v>35</v>
      </c>
      <c r="F82" s="26" t="str">
        <f>IF(E18="","",E18)</f>
        <v>Vyplň údaj</v>
      </c>
      <c r="I82" s="28" t="s">
        <v>41</v>
      </c>
      <c r="J82" s="32" t="str">
        <f>E24</f>
        <v>Vyplň údaj</v>
      </c>
      <c r="L82" s="34"/>
    </row>
    <row r="83" spans="2:65" s="1" customFormat="1" ht="10.35" customHeight="1" x14ac:dyDescent="0.2">
      <c r="B83" s="34"/>
      <c r="L83" s="34"/>
    </row>
    <row r="84" spans="2:65" s="10" customFormat="1" ht="29.25" customHeight="1" x14ac:dyDescent="0.2">
      <c r="B84" s="109"/>
      <c r="C84" s="110" t="s">
        <v>142</v>
      </c>
      <c r="D84" s="111" t="s">
        <v>63</v>
      </c>
      <c r="E84" s="111" t="s">
        <v>59</v>
      </c>
      <c r="F84" s="111" t="s">
        <v>60</v>
      </c>
      <c r="G84" s="111" t="s">
        <v>143</v>
      </c>
      <c r="H84" s="111" t="s">
        <v>144</v>
      </c>
      <c r="I84" s="111" t="s">
        <v>145</v>
      </c>
      <c r="J84" s="111" t="s">
        <v>122</v>
      </c>
      <c r="K84" s="112" t="s">
        <v>146</v>
      </c>
      <c r="L84" s="109"/>
      <c r="M84" s="58" t="s">
        <v>3</v>
      </c>
      <c r="N84" s="59" t="s">
        <v>48</v>
      </c>
      <c r="O84" s="59" t="s">
        <v>147</v>
      </c>
      <c r="P84" s="59" t="s">
        <v>148</v>
      </c>
      <c r="Q84" s="59" t="s">
        <v>149</v>
      </c>
      <c r="R84" s="59" t="s">
        <v>150</v>
      </c>
      <c r="S84" s="59" t="s">
        <v>151</v>
      </c>
      <c r="T84" s="60" t="s">
        <v>152</v>
      </c>
    </row>
    <row r="85" spans="2:65" s="1" customFormat="1" ht="22.9" customHeight="1" x14ac:dyDescent="0.25">
      <c r="B85" s="34"/>
      <c r="C85" s="63" t="s">
        <v>153</v>
      </c>
      <c r="J85" s="113">
        <f>BK85</f>
        <v>0</v>
      </c>
      <c r="L85" s="34"/>
      <c r="M85" s="61"/>
      <c r="N85" s="52"/>
      <c r="O85" s="52"/>
      <c r="P85" s="114">
        <f>P86</f>
        <v>0</v>
      </c>
      <c r="Q85" s="52"/>
      <c r="R85" s="114">
        <f>R86</f>
        <v>0</v>
      </c>
      <c r="S85" s="52"/>
      <c r="T85" s="115">
        <f>T86</f>
        <v>0</v>
      </c>
      <c r="AT85" s="18" t="s">
        <v>77</v>
      </c>
      <c r="AU85" s="18" t="s">
        <v>123</v>
      </c>
      <c r="BK85" s="116">
        <f>BK86</f>
        <v>0</v>
      </c>
    </row>
    <row r="86" spans="2:65" s="11" customFormat="1" ht="25.9" customHeight="1" x14ac:dyDescent="0.2">
      <c r="B86" s="117"/>
      <c r="D86" s="118" t="s">
        <v>77</v>
      </c>
      <c r="E86" s="119" t="s">
        <v>5735</v>
      </c>
      <c r="F86" s="119" t="s">
        <v>5736</v>
      </c>
      <c r="I86" s="120"/>
      <c r="J86" s="121">
        <f>BK86</f>
        <v>0</v>
      </c>
      <c r="L86" s="117"/>
      <c r="M86" s="122"/>
      <c r="P86" s="123">
        <f>P87+P93+P103+P105+P108</f>
        <v>0</v>
      </c>
      <c r="R86" s="123">
        <f>R87+R93+R103+R105+R108</f>
        <v>0</v>
      </c>
      <c r="T86" s="124">
        <f>T87+T93+T103+T105+T108</f>
        <v>0</v>
      </c>
      <c r="AR86" s="118" t="s">
        <v>973</v>
      </c>
      <c r="AT86" s="125" t="s">
        <v>77</v>
      </c>
      <c r="AU86" s="125" t="s">
        <v>78</v>
      </c>
      <c r="AY86" s="118" t="s">
        <v>156</v>
      </c>
      <c r="BK86" s="126">
        <f>BK87+BK93+BK103+BK105+BK108</f>
        <v>0</v>
      </c>
    </row>
    <row r="87" spans="2:65" s="11" customFormat="1" ht="22.9" customHeight="1" x14ac:dyDescent="0.2">
      <c r="B87" s="117"/>
      <c r="D87" s="118" t="s">
        <v>77</v>
      </c>
      <c r="E87" s="127" t="s">
        <v>5737</v>
      </c>
      <c r="F87" s="127" t="s">
        <v>5738</v>
      </c>
      <c r="I87" s="120"/>
      <c r="J87" s="128">
        <f>BK87</f>
        <v>0</v>
      </c>
      <c r="L87" s="117"/>
      <c r="M87" s="122"/>
      <c r="P87" s="123">
        <f>SUM(P88:P92)</f>
        <v>0</v>
      </c>
      <c r="R87" s="123">
        <f>SUM(R88:R92)</f>
        <v>0</v>
      </c>
      <c r="T87" s="124">
        <f>SUM(T88:T92)</f>
        <v>0</v>
      </c>
      <c r="AR87" s="118" t="s">
        <v>973</v>
      </c>
      <c r="AT87" s="125" t="s">
        <v>77</v>
      </c>
      <c r="AU87" s="125" t="s">
        <v>86</v>
      </c>
      <c r="AY87" s="118" t="s">
        <v>156</v>
      </c>
      <c r="BK87" s="126">
        <f>SUM(BK88:BK92)</f>
        <v>0</v>
      </c>
    </row>
    <row r="88" spans="2:65" s="1" customFormat="1" ht="16.5" customHeight="1" x14ac:dyDescent="0.2">
      <c r="B88" s="129"/>
      <c r="C88" s="130" t="s">
        <v>86</v>
      </c>
      <c r="D88" s="130" t="s">
        <v>160</v>
      </c>
      <c r="E88" s="131" t="s">
        <v>5739</v>
      </c>
      <c r="F88" s="132" t="s">
        <v>5740</v>
      </c>
      <c r="G88" s="133" t="s">
        <v>924</v>
      </c>
      <c r="H88" s="134">
        <v>1</v>
      </c>
      <c r="I88" s="135"/>
      <c r="J88" s="136">
        <f>ROUND(I88*H88,2)</f>
        <v>0</v>
      </c>
      <c r="K88" s="132" t="s">
        <v>3</v>
      </c>
      <c r="L88" s="34"/>
      <c r="M88" s="137" t="s">
        <v>3</v>
      </c>
      <c r="N88" s="138" t="s">
        <v>49</v>
      </c>
      <c r="P88" s="139">
        <f>O88*H88</f>
        <v>0</v>
      </c>
      <c r="Q88" s="139">
        <v>0</v>
      </c>
      <c r="R88" s="139">
        <f>Q88*H88</f>
        <v>0</v>
      </c>
      <c r="S88" s="139">
        <v>0</v>
      </c>
      <c r="T88" s="140">
        <f>S88*H88</f>
        <v>0</v>
      </c>
      <c r="AR88" s="141" t="s">
        <v>5741</v>
      </c>
      <c r="AT88" s="141" t="s">
        <v>160</v>
      </c>
      <c r="AU88" s="141" t="s">
        <v>88</v>
      </c>
      <c r="AY88" s="18" t="s">
        <v>156</v>
      </c>
      <c r="BE88" s="142">
        <f>IF(N88="základní",J88,0)</f>
        <v>0</v>
      </c>
      <c r="BF88" s="142">
        <f>IF(N88="snížená",J88,0)</f>
        <v>0</v>
      </c>
      <c r="BG88" s="142">
        <f>IF(N88="zákl. přenesená",J88,0)</f>
        <v>0</v>
      </c>
      <c r="BH88" s="142">
        <f>IF(N88="sníž. přenesená",J88,0)</f>
        <v>0</v>
      </c>
      <c r="BI88" s="142">
        <f>IF(N88="nulová",J88,0)</f>
        <v>0</v>
      </c>
      <c r="BJ88" s="18" t="s">
        <v>86</v>
      </c>
      <c r="BK88" s="142">
        <f>ROUND(I88*H88,2)</f>
        <v>0</v>
      </c>
      <c r="BL88" s="18" t="s">
        <v>5741</v>
      </c>
      <c r="BM88" s="141" t="s">
        <v>5742</v>
      </c>
    </row>
    <row r="89" spans="2:65" s="1" customFormat="1" ht="16.5" customHeight="1" x14ac:dyDescent="0.2">
      <c r="B89" s="129"/>
      <c r="C89" s="130" t="s">
        <v>88</v>
      </c>
      <c r="D89" s="130" t="s">
        <v>160</v>
      </c>
      <c r="E89" s="131" t="s">
        <v>5743</v>
      </c>
      <c r="F89" s="132" t="s">
        <v>5744</v>
      </c>
      <c r="G89" s="133" t="s">
        <v>924</v>
      </c>
      <c r="H89" s="134">
        <v>1</v>
      </c>
      <c r="I89" s="135"/>
      <c r="J89" s="136">
        <f>ROUND(I89*H89,2)</f>
        <v>0</v>
      </c>
      <c r="K89" s="132" t="s">
        <v>3</v>
      </c>
      <c r="L89" s="34"/>
      <c r="M89" s="137" t="s">
        <v>3</v>
      </c>
      <c r="N89" s="138" t="s">
        <v>49</v>
      </c>
      <c r="P89" s="139">
        <f>O89*H89</f>
        <v>0</v>
      </c>
      <c r="Q89" s="139">
        <v>0</v>
      </c>
      <c r="R89" s="139">
        <f>Q89*H89</f>
        <v>0</v>
      </c>
      <c r="S89" s="139">
        <v>0</v>
      </c>
      <c r="T89" s="140">
        <f>S89*H89</f>
        <v>0</v>
      </c>
      <c r="AR89" s="141" t="s">
        <v>5741</v>
      </c>
      <c r="AT89" s="141" t="s">
        <v>160</v>
      </c>
      <c r="AU89" s="141" t="s">
        <v>88</v>
      </c>
      <c r="AY89" s="18" t="s">
        <v>156</v>
      </c>
      <c r="BE89" s="142">
        <f>IF(N89="základní",J89,0)</f>
        <v>0</v>
      </c>
      <c r="BF89" s="142">
        <f>IF(N89="snížená",J89,0)</f>
        <v>0</v>
      </c>
      <c r="BG89" s="142">
        <f>IF(N89="zákl. přenesená",J89,0)</f>
        <v>0</v>
      </c>
      <c r="BH89" s="142">
        <f>IF(N89="sníž. přenesená",J89,0)</f>
        <v>0</v>
      </c>
      <c r="BI89" s="142">
        <f>IF(N89="nulová",J89,0)</f>
        <v>0</v>
      </c>
      <c r="BJ89" s="18" t="s">
        <v>86</v>
      </c>
      <c r="BK89" s="142">
        <f>ROUND(I89*H89,2)</f>
        <v>0</v>
      </c>
      <c r="BL89" s="18" t="s">
        <v>5741</v>
      </c>
      <c r="BM89" s="141" t="s">
        <v>5745</v>
      </c>
    </row>
    <row r="90" spans="2:65" s="1" customFormat="1" ht="16.5" customHeight="1" x14ac:dyDescent="0.2">
      <c r="B90" s="129"/>
      <c r="C90" s="130" t="s">
        <v>157</v>
      </c>
      <c r="D90" s="130" t="s">
        <v>160</v>
      </c>
      <c r="E90" s="131" t="s">
        <v>5746</v>
      </c>
      <c r="F90" s="132" t="s">
        <v>5747</v>
      </c>
      <c r="G90" s="133" t="s">
        <v>924</v>
      </c>
      <c r="H90" s="134">
        <v>1</v>
      </c>
      <c r="I90" s="135"/>
      <c r="J90" s="136">
        <f>ROUND(I90*H90,2)</f>
        <v>0</v>
      </c>
      <c r="K90" s="132" t="s">
        <v>3</v>
      </c>
      <c r="L90" s="34"/>
      <c r="M90" s="137" t="s">
        <v>3</v>
      </c>
      <c r="N90" s="138" t="s">
        <v>49</v>
      </c>
      <c r="P90" s="139">
        <f>O90*H90</f>
        <v>0</v>
      </c>
      <c r="Q90" s="139">
        <v>0</v>
      </c>
      <c r="R90" s="139">
        <f>Q90*H90</f>
        <v>0</v>
      </c>
      <c r="S90" s="139">
        <v>0</v>
      </c>
      <c r="T90" s="140">
        <f>S90*H90</f>
        <v>0</v>
      </c>
      <c r="AR90" s="141" t="s">
        <v>5741</v>
      </c>
      <c r="AT90" s="141" t="s">
        <v>160</v>
      </c>
      <c r="AU90" s="141" t="s">
        <v>88</v>
      </c>
      <c r="AY90" s="18" t="s">
        <v>156</v>
      </c>
      <c r="BE90" s="142">
        <f>IF(N90="základní",J90,0)</f>
        <v>0</v>
      </c>
      <c r="BF90" s="142">
        <f>IF(N90="snížená",J90,0)</f>
        <v>0</v>
      </c>
      <c r="BG90" s="142">
        <f>IF(N90="zákl. přenesená",J90,0)</f>
        <v>0</v>
      </c>
      <c r="BH90" s="142">
        <f>IF(N90="sníž. přenesená",J90,0)</f>
        <v>0</v>
      </c>
      <c r="BI90" s="142">
        <f>IF(N90="nulová",J90,0)</f>
        <v>0</v>
      </c>
      <c r="BJ90" s="18" t="s">
        <v>86</v>
      </c>
      <c r="BK90" s="142">
        <f>ROUND(I90*H90,2)</f>
        <v>0</v>
      </c>
      <c r="BL90" s="18" t="s">
        <v>5741</v>
      </c>
      <c r="BM90" s="141" t="s">
        <v>5748</v>
      </c>
    </row>
    <row r="91" spans="2:65" s="1" customFormat="1" ht="16.5" customHeight="1" x14ac:dyDescent="0.2">
      <c r="B91" s="129"/>
      <c r="C91" s="130" t="s">
        <v>165</v>
      </c>
      <c r="D91" s="130" t="s">
        <v>160</v>
      </c>
      <c r="E91" s="131" t="s">
        <v>5749</v>
      </c>
      <c r="F91" s="132" t="s">
        <v>5750</v>
      </c>
      <c r="G91" s="133" t="s">
        <v>924</v>
      </c>
      <c r="H91" s="134">
        <v>1</v>
      </c>
      <c r="I91" s="135"/>
      <c r="J91" s="136">
        <f>ROUND(I91*H91,2)</f>
        <v>0</v>
      </c>
      <c r="K91" s="132" t="s">
        <v>164</v>
      </c>
      <c r="L91" s="34"/>
      <c r="M91" s="137" t="s">
        <v>3</v>
      </c>
      <c r="N91" s="138" t="s">
        <v>49</v>
      </c>
      <c r="P91" s="139">
        <f>O91*H91</f>
        <v>0</v>
      </c>
      <c r="Q91" s="139">
        <v>0</v>
      </c>
      <c r="R91" s="139">
        <f>Q91*H91</f>
        <v>0</v>
      </c>
      <c r="S91" s="139">
        <v>0</v>
      </c>
      <c r="T91" s="140">
        <f>S91*H91</f>
        <v>0</v>
      </c>
      <c r="AR91" s="141" t="s">
        <v>5741</v>
      </c>
      <c r="AT91" s="141" t="s">
        <v>160</v>
      </c>
      <c r="AU91" s="141" t="s">
        <v>88</v>
      </c>
      <c r="AY91" s="18" t="s">
        <v>156</v>
      </c>
      <c r="BE91" s="142">
        <f>IF(N91="základní",J91,0)</f>
        <v>0</v>
      </c>
      <c r="BF91" s="142">
        <f>IF(N91="snížená",J91,0)</f>
        <v>0</v>
      </c>
      <c r="BG91" s="142">
        <f>IF(N91="zákl. přenesená",J91,0)</f>
        <v>0</v>
      </c>
      <c r="BH91" s="142">
        <f>IF(N91="sníž. přenesená",J91,0)</f>
        <v>0</v>
      </c>
      <c r="BI91" s="142">
        <f>IF(N91="nulová",J91,0)</f>
        <v>0</v>
      </c>
      <c r="BJ91" s="18" t="s">
        <v>86</v>
      </c>
      <c r="BK91" s="142">
        <f>ROUND(I91*H91,2)</f>
        <v>0</v>
      </c>
      <c r="BL91" s="18" t="s">
        <v>5741</v>
      </c>
      <c r="BM91" s="141" t="s">
        <v>5751</v>
      </c>
    </row>
    <row r="92" spans="2:65" s="1" customFormat="1" x14ac:dyDescent="0.2">
      <c r="B92" s="34"/>
      <c r="D92" s="143" t="s">
        <v>167</v>
      </c>
      <c r="F92" s="144" t="s">
        <v>5752</v>
      </c>
      <c r="I92" s="145"/>
      <c r="L92" s="34"/>
      <c r="M92" s="146"/>
      <c r="T92" s="55"/>
      <c r="AT92" s="18" t="s">
        <v>167</v>
      </c>
      <c r="AU92" s="18" t="s">
        <v>88</v>
      </c>
    </row>
    <row r="93" spans="2:65" s="11" customFormat="1" ht="22.9" customHeight="1" x14ac:dyDescent="0.2">
      <c r="B93" s="117"/>
      <c r="D93" s="118" t="s">
        <v>77</v>
      </c>
      <c r="E93" s="127" t="s">
        <v>5753</v>
      </c>
      <c r="F93" s="127" t="s">
        <v>5754</v>
      </c>
      <c r="I93" s="120"/>
      <c r="J93" s="128">
        <f>BK93</f>
        <v>0</v>
      </c>
      <c r="L93" s="117"/>
      <c r="M93" s="122"/>
      <c r="P93" s="123">
        <f>SUM(P94:P102)</f>
        <v>0</v>
      </c>
      <c r="R93" s="123">
        <f>SUM(R94:R102)</f>
        <v>0</v>
      </c>
      <c r="T93" s="124">
        <f>SUM(T94:T102)</f>
        <v>0</v>
      </c>
      <c r="AR93" s="118" t="s">
        <v>973</v>
      </c>
      <c r="AT93" s="125" t="s">
        <v>77</v>
      </c>
      <c r="AU93" s="125" t="s">
        <v>86</v>
      </c>
      <c r="AY93" s="118" t="s">
        <v>156</v>
      </c>
      <c r="BK93" s="126">
        <f>SUM(BK94:BK102)</f>
        <v>0</v>
      </c>
    </row>
    <row r="94" spans="2:65" s="1" customFormat="1" ht="16.5" customHeight="1" x14ac:dyDescent="0.2">
      <c r="B94" s="129"/>
      <c r="C94" s="130" t="s">
        <v>973</v>
      </c>
      <c r="D94" s="130" t="s">
        <v>160</v>
      </c>
      <c r="E94" s="131" t="s">
        <v>5755</v>
      </c>
      <c r="F94" s="132" t="s">
        <v>5754</v>
      </c>
      <c r="G94" s="133" t="s">
        <v>924</v>
      </c>
      <c r="H94" s="134">
        <v>1</v>
      </c>
      <c r="I94" s="135"/>
      <c r="J94" s="136">
        <f>ROUND(I94*H94,2)</f>
        <v>0</v>
      </c>
      <c r="K94" s="132" t="s">
        <v>164</v>
      </c>
      <c r="L94" s="34"/>
      <c r="M94" s="137" t="s">
        <v>3</v>
      </c>
      <c r="N94" s="138" t="s">
        <v>49</v>
      </c>
      <c r="P94" s="139">
        <f>O94*H94</f>
        <v>0</v>
      </c>
      <c r="Q94" s="139">
        <v>0</v>
      </c>
      <c r="R94" s="139">
        <f>Q94*H94</f>
        <v>0</v>
      </c>
      <c r="S94" s="139">
        <v>0</v>
      </c>
      <c r="T94" s="140">
        <f>S94*H94</f>
        <v>0</v>
      </c>
      <c r="AR94" s="141" t="s">
        <v>5741</v>
      </c>
      <c r="AT94" s="141" t="s">
        <v>160</v>
      </c>
      <c r="AU94" s="141" t="s">
        <v>88</v>
      </c>
      <c r="AY94" s="18" t="s">
        <v>156</v>
      </c>
      <c r="BE94" s="142">
        <f>IF(N94="základní",J94,0)</f>
        <v>0</v>
      </c>
      <c r="BF94" s="142">
        <f>IF(N94="snížená",J94,0)</f>
        <v>0</v>
      </c>
      <c r="BG94" s="142">
        <f>IF(N94="zákl. přenesená",J94,0)</f>
        <v>0</v>
      </c>
      <c r="BH94" s="142">
        <f>IF(N94="sníž. přenesená",J94,0)</f>
        <v>0</v>
      </c>
      <c r="BI94" s="142">
        <f>IF(N94="nulová",J94,0)</f>
        <v>0</v>
      </c>
      <c r="BJ94" s="18" t="s">
        <v>86</v>
      </c>
      <c r="BK94" s="142">
        <f>ROUND(I94*H94,2)</f>
        <v>0</v>
      </c>
      <c r="BL94" s="18" t="s">
        <v>5741</v>
      </c>
      <c r="BM94" s="141" t="s">
        <v>5756</v>
      </c>
    </row>
    <row r="95" spans="2:65" s="1" customFormat="1" x14ac:dyDescent="0.2">
      <c r="B95" s="34"/>
      <c r="D95" s="143" t="s">
        <v>167</v>
      </c>
      <c r="F95" s="144" t="s">
        <v>5757</v>
      </c>
      <c r="I95" s="145"/>
      <c r="L95" s="34"/>
      <c r="M95" s="146"/>
      <c r="T95" s="55"/>
      <c r="AT95" s="18" t="s">
        <v>167</v>
      </c>
      <c r="AU95" s="18" t="s">
        <v>88</v>
      </c>
    </row>
    <row r="96" spans="2:65" s="1" customFormat="1" ht="16.5" customHeight="1" x14ac:dyDescent="0.2">
      <c r="B96" s="129"/>
      <c r="C96" s="130" t="s">
        <v>219</v>
      </c>
      <c r="D96" s="130" t="s">
        <v>160</v>
      </c>
      <c r="E96" s="131" t="s">
        <v>5758</v>
      </c>
      <c r="F96" s="132" t="s">
        <v>5759</v>
      </c>
      <c r="G96" s="133" t="s">
        <v>924</v>
      </c>
      <c r="H96" s="134">
        <v>1</v>
      </c>
      <c r="I96" s="135"/>
      <c r="J96" s="136">
        <f>ROUND(I96*H96,2)</f>
        <v>0</v>
      </c>
      <c r="K96" s="132" t="s">
        <v>164</v>
      </c>
      <c r="L96" s="34"/>
      <c r="M96" s="137" t="s">
        <v>3</v>
      </c>
      <c r="N96" s="138" t="s">
        <v>49</v>
      </c>
      <c r="P96" s="139">
        <f>O96*H96</f>
        <v>0</v>
      </c>
      <c r="Q96" s="139">
        <v>0</v>
      </c>
      <c r="R96" s="139">
        <f>Q96*H96</f>
        <v>0</v>
      </c>
      <c r="S96" s="139">
        <v>0</v>
      </c>
      <c r="T96" s="140">
        <f>S96*H96</f>
        <v>0</v>
      </c>
      <c r="AR96" s="141" t="s">
        <v>5741</v>
      </c>
      <c r="AT96" s="141" t="s">
        <v>160</v>
      </c>
      <c r="AU96" s="141" t="s">
        <v>88</v>
      </c>
      <c r="AY96" s="18" t="s">
        <v>156</v>
      </c>
      <c r="BE96" s="142">
        <f>IF(N96="základní",J96,0)</f>
        <v>0</v>
      </c>
      <c r="BF96" s="142">
        <f>IF(N96="snížená",J96,0)</f>
        <v>0</v>
      </c>
      <c r="BG96" s="142">
        <f>IF(N96="zákl. přenesená",J96,0)</f>
        <v>0</v>
      </c>
      <c r="BH96" s="142">
        <f>IF(N96="sníž. přenesená",J96,0)</f>
        <v>0</v>
      </c>
      <c r="BI96" s="142">
        <f>IF(N96="nulová",J96,0)</f>
        <v>0</v>
      </c>
      <c r="BJ96" s="18" t="s">
        <v>86</v>
      </c>
      <c r="BK96" s="142">
        <f>ROUND(I96*H96,2)</f>
        <v>0</v>
      </c>
      <c r="BL96" s="18" t="s">
        <v>5741</v>
      </c>
      <c r="BM96" s="141" t="s">
        <v>5760</v>
      </c>
    </row>
    <row r="97" spans="2:65" s="1" customFormat="1" x14ac:dyDescent="0.2">
      <c r="B97" s="34"/>
      <c r="D97" s="143" t="s">
        <v>167</v>
      </c>
      <c r="F97" s="144" t="s">
        <v>5761</v>
      </c>
      <c r="I97" s="145"/>
      <c r="L97" s="34"/>
      <c r="M97" s="146"/>
      <c r="T97" s="55"/>
      <c r="AT97" s="18" t="s">
        <v>167</v>
      </c>
      <c r="AU97" s="18" t="s">
        <v>88</v>
      </c>
    </row>
    <row r="98" spans="2:65" s="1" customFormat="1" ht="16.5" customHeight="1" x14ac:dyDescent="0.2">
      <c r="B98" s="129"/>
      <c r="C98" s="130" t="s">
        <v>1366</v>
      </c>
      <c r="D98" s="130" t="s">
        <v>160</v>
      </c>
      <c r="E98" s="131" t="s">
        <v>5762</v>
      </c>
      <c r="F98" s="132" t="s">
        <v>5763</v>
      </c>
      <c r="G98" s="133" t="s">
        <v>924</v>
      </c>
      <c r="H98" s="134">
        <v>1</v>
      </c>
      <c r="I98" s="135"/>
      <c r="J98" s="136">
        <f>ROUND(I98*H98,2)</f>
        <v>0</v>
      </c>
      <c r="K98" s="132" t="s">
        <v>164</v>
      </c>
      <c r="L98" s="34"/>
      <c r="M98" s="137" t="s">
        <v>3</v>
      </c>
      <c r="N98" s="138" t="s">
        <v>49</v>
      </c>
      <c r="P98" s="139">
        <f>O98*H98</f>
        <v>0</v>
      </c>
      <c r="Q98" s="139">
        <v>0</v>
      </c>
      <c r="R98" s="139">
        <f>Q98*H98</f>
        <v>0</v>
      </c>
      <c r="S98" s="139">
        <v>0</v>
      </c>
      <c r="T98" s="140">
        <f>S98*H98</f>
        <v>0</v>
      </c>
      <c r="AR98" s="141" t="s">
        <v>5741</v>
      </c>
      <c r="AT98" s="141" t="s">
        <v>160</v>
      </c>
      <c r="AU98" s="141" t="s">
        <v>88</v>
      </c>
      <c r="AY98" s="18" t="s">
        <v>156</v>
      </c>
      <c r="BE98" s="142">
        <f>IF(N98="základní",J98,0)</f>
        <v>0</v>
      </c>
      <c r="BF98" s="142">
        <f>IF(N98="snížená",J98,0)</f>
        <v>0</v>
      </c>
      <c r="BG98" s="142">
        <f>IF(N98="zákl. přenesená",J98,0)</f>
        <v>0</v>
      </c>
      <c r="BH98" s="142">
        <f>IF(N98="sníž. přenesená",J98,0)</f>
        <v>0</v>
      </c>
      <c r="BI98" s="142">
        <f>IF(N98="nulová",J98,0)</f>
        <v>0</v>
      </c>
      <c r="BJ98" s="18" t="s">
        <v>86</v>
      </c>
      <c r="BK98" s="142">
        <f>ROUND(I98*H98,2)</f>
        <v>0</v>
      </c>
      <c r="BL98" s="18" t="s">
        <v>5741</v>
      </c>
      <c r="BM98" s="141" t="s">
        <v>5764</v>
      </c>
    </row>
    <row r="99" spans="2:65" s="1" customFormat="1" x14ac:dyDescent="0.2">
      <c r="B99" s="34"/>
      <c r="D99" s="143" t="s">
        <v>167</v>
      </c>
      <c r="F99" s="144" t="s">
        <v>5765</v>
      </c>
      <c r="I99" s="145"/>
      <c r="L99" s="34"/>
      <c r="M99" s="146"/>
      <c r="T99" s="55"/>
      <c r="AT99" s="18" t="s">
        <v>167</v>
      </c>
      <c r="AU99" s="18" t="s">
        <v>88</v>
      </c>
    </row>
    <row r="100" spans="2:65" s="1" customFormat="1" ht="16.5" customHeight="1" x14ac:dyDescent="0.2">
      <c r="B100" s="129"/>
      <c r="C100" s="130" t="s">
        <v>389</v>
      </c>
      <c r="D100" s="130" t="s">
        <v>160</v>
      </c>
      <c r="E100" s="131" t="s">
        <v>5766</v>
      </c>
      <c r="F100" s="132" t="s">
        <v>5767</v>
      </c>
      <c r="G100" s="133" t="s">
        <v>924</v>
      </c>
      <c r="H100" s="134">
        <v>1</v>
      </c>
      <c r="I100" s="135"/>
      <c r="J100" s="136">
        <f>ROUND(I100*H100,2)</f>
        <v>0</v>
      </c>
      <c r="K100" s="132" t="s">
        <v>3</v>
      </c>
      <c r="L100" s="34"/>
      <c r="M100" s="137" t="s">
        <v>3</v>
      </c>
      <c r="N100" s="138" t="s">
        <v>49</v>
      </c>
      <c r="P100" s="139">
        <f>O100*H100</f>
        <v>0</v>
      </c>
      <c r="Q100" s="139">
        <v>0</v>
      </c>
      <c r="R100" s="139">
        <f>Q100*H100</f>
        <v>0</v>
      </c>
      <c r="S100" s="139">
        <v>0</v>
      </c>
      <c r="T100" s="140">
        <f>S100*H100</f>
        <v>0</v>
      </c>
      <c r="AR100" s="141" t="s">
        <v>5741</v>
      </c>
      <c r="AT100" s="141" t="s">
        <v>160</v>
      </c>
      <c r="AU100" s="141" t="s">
        <v>88</v>
      </c>
      <c r="AY100" s="18" t="s">
        <v>156</v>
      </c>
      <c r="BE100" s="142">
        <f>IF(N100="základní",J100,0)</f>
        <v>0</v>
      </c>
      <c r="BF100" s="142">
        <f>IF(N100="snížená",J100,0)</f>
        <v>0</v>
      </c>
      <c r="BG100" s="142">
        <f>IF(N100="zákl. přenesená",J100,0)</f>
        <v>0</v>
      </c>
      <c r="BH100" s="142">
        <f>IF(N100="sníž. přenesená",J100,0)</f>
        <v>0</v>
      </c>
      <c r="BI100" s="142">
        <f>IF(N100="nulová",J100,0)</f>
        <v>0</v>
      </c>
      <c r="BJ100" s="18" t="s">
        <v>86</v>
      </c>
      <c r="BK100" s="142">
        <f>ROUND(I100*H100,2)</f>
        <v>0</v>
      </c>
      <c r="BL100" s="18" t="s">
        <v>5741</v>
      </c>
      <c r="BM100" s="141" t="s">
        <v>5768</v>
      </c>
    </row>
    <row r="101" spans="2:65" s="1" customFormat="1" ht="16.5" customHeight="1" x14ac:dyDescent="0.2">
      <c r="B101" s="129"/>
      <c r="C101" s="130" t="s">
        <v>234</v>
      </c>
      <c r="D101" s="130" t="s">
        <v>160</v>
      </c>
      <c r="E101" s="131" t="s">
        <v>5769</v>
      </c>
      <c r="F101" s="132" t="s">
        <v>5770</v>
      </c>
      <c r="G101" s="133" t="s">
        <v>924</v>
      </c>
      <c r="H101" s="134">
        <v>1</v>
      </c>
      <c r="I101" s="135"/>
      <c r="J101" s="136">
        <f>ROUND(I101*H101,2)</f>
        <v>0</v>
      </c>
      <c r="K101" s="132" t="s">
        <v>164</v>
      </c>
      <c r="L101" s="34"/>
      <c r="M101" s="137" t="s">
        <v>3</v>
      </c>
      <c r="N101" s="138" t="s">
        <v>49</v>
      </c>
      <c r="P101" s="139">
        <f>O101*H101</f>
        <v>0</v>
      </c>
      <c r="Q101" s="139">
        <v>0</v>
      </c>
      <c r="R101" s="139">
        <f>Q101*H101</f>
        <v>0</v>
      </c>
      <c r="S101" s="139">
        <v>0</v>
      </c>
      <c r="T101" s="140">
        <f>S101*H101</f>
        <v>0</v>
      </c>
      <c r="AR101" s="141" t="s">
        <v>5741</v>
      </c>
      <c r="AT101" s="141" t="s">
        <v>160</v>
      </c>
      <c r="AU101" s="141" t="s">
        <v>88</v>
      </c>
      <c r="AY101" s="18" t="s">
        <v>156</v>
      </c>
      <c r="BE101" s="142">
        <f>IF(N101="základní",J101,0)</f>
        <v>0</v>
      </c>
      <c r="BF101" s="142">
        <f>IF(N101="snížená",J101,0)</f>
        <v>0</v>
      </c>
      <c r="BG101" s="142">
        <f>IF(N101="zákl. přenesená",J101,0)</f>
        <v>0</v>
      </c>
      <c r="BH101" s="142">
        <f>IF(N101="sníž. přenesená",J101,0)</f>
        <v>0</v>
      </c>
      <c r="BI101" s="142">
        <f>IF(N101="nulová",J101,0)</f>
        <v>0</v>
      </c>
      <c r="BJ101" s="18" t="s">
        <v>86</v>
      </c>
      <c r="BK101" s="142">
        <f>ROUND(I101*H101,2)</f>
        <v>0</v>
      </c>
      <c r="BL101" s="18" t="s">
        <v>5741</v>
      </c>
      <c r="BM101" s="141" t="s">
        <v>5771</v>
      </c>
    </row>
    <row r="102" spans="2:65" s="1" customFormat="1" x14ac:dyDescent="0.2">
      <c r="B102" s="34"/>
      <c r="D102" s="143" t="s">
        <v>167</v>
      </c>
      <c r="F102" s="144" t="s">
        <v>5772</v>
      </c>
      <c r="I102" s="145"/>
      <c r="L102" s="34"/>
      <c r="M102" s="146"/>
      <c r="T102" s="55"/>
      <c r="AT102" s="18" t="s">
        <v>167</v>
      </c>
      <c r="AU102" s="18" t="s">
        <v>88</v>
      </c>
    </row>
    <row r="103" spans="2:65" s="11" customFormat="1" ht="22.9" customHeight="1" x14ac:dyDescent="0.2">
      <c r="B103" s="117"/>
      <c r="D103" s="118" t="s">
        <v>77</v>
      </c>
      <c r="E103" s="127" t="s">
        <v>5773</v>
      </c>
      <c r="F103" s="127" t="s">
        <v>5774</v>
      </c>
      <c r="I103" s="120"/>
      <c r="J103" s="128">
        <f>BK103</f>
        <v>0</v>
      </c>
      <c r="L103" s="117"/>
      <c r="M103" s="122"/>
      <c r="P103" s="123">
        <f>P104</f>
        <v>0</v>
      </c>
      <c r="R103" s="123">
        <f>R104</f>
        <v>0</v>
      </c>
      <c r="T103" s="124">
        <f>T104</f>
        <v>0</v>
      </c>
      <c r="AR103" s="118" t="s">
        <v>973</v>
      </c>
      <c r="AT103" s="125" t="s">
        <v>77</v>
      </c>
      <c r="AU103" s="125" t="s">
        <v>86</v>
      </c>
      <c r="AY103" s="118" t="s">
        <v>156</v>
      </c>
      <c r="BK103" s="126">
        <f>BK104</f>
        <v>0</v>
      </c>
    </row>
    <row r="104" spans="2:65" s="1" customFormat="1" ht="16.5" customHeight="1" x14ac:dyDescent="0.2">
      <c r="B104" s="129"/>
      <c r="C104" s="130" t="s">
        <v>1385</v>
      </c>
      <c r="D104" s="130" t="s">
        <v>160</v>
      </c>
      <c r="E104" s="131" t="s">
        <v>5775</v>
      </c>
      <c r="F104" s="132" t="s">
        <v>5776</v>
      </c>
      <c r="G104" s="133" t="s">
        <v>924</v>
      </c>
      <c r="H104" s="134">
        <v>1</v>
      </c>
      <c r="I104" s="135"/>
      <c r="J104" s="136">
        <f>ROUND(I104*H104,2)</f>
        <v>0</v>
      </c>
      <c r="K104" s="132" t="s">
        <v>3</v>
      </c>
      <c r="L104" s="34"/>
      <c r="M104" s="137" t="s">
        <v>3</v>
      </c>
      <c r="N104" s="138" t="s">
        <v>49</v>
      </c>
      <c r="P104" s="139">
        <f>O104*H104</f>
        <v>0</v>
      </c>
      <c r="Q104" s="139">
        <v>0</v>
      </c>
      <c r="R104" s="139">
        <f>Q104*H104</f>
        <v>0</v>
      </c>
      <c r="S104" s="139">
        <v>0</v>
      </c>
      <c r="T104" s="140">
        <f>S104*H104</f>
        <v>0</v>
      </c>
      <c r="AR104" s="141" t="s">
        <v>5741</v>
      </c>
      <c r="AT104" s="141" t="s">
        <v>160</v>
      </c>
      <c r="AU104" s="141" t="s">
        <v>88</v>
      </c>
      <c r="AY104" s="18" t="s">
        <v>156</v>
      </c>
      <c r="BE104" s="142">
        <f>IF(N104="základní",J104,0)</f>
        <v>0</v>
      </c>
      <c r="BF104" s="142">
        <f>IF(N104="snížená",J104,0)</f>
        <v>0</v>
      </c>
      <c r="BG104" s="142">
        <f>IF(N104="zákl. přenesená",J104,0)</f>
        <v>0</v>
      </c>
      <c r="BH104" s="142">
        <f>IF(N104="sníž. přenesená",J104,0)</f>
        <v>0</v>
      </c>
      <c r="BI104" s="142">
        <f>IF(N104="nulová",J104,0)</f>
        <v>0</v>
      </c>
      <c r="BJ104" s="18" t="s">
        <v>86</v>
      </c>
      <c r="BK104" s="142">
        <f>ROUND(I104*H104,2)</f>
        <v>0</v>
      </c>
      <c r="BL104" s="18" t="s">
        <v>5741</v>
      </c>
      <c r="BM104" s="141" t="s">
        <v>5777</v>
      </c>
    </row>
    <row r="105" spans="2:65" s="11" customFormat="1" ht="22.9" customHeight="1" x14ac:dyDescent="0.2">
      <c r="B105" s="117"/>
      <c r="D105" s="118" t="s">
        <v>77</v>
      </c>
      <c r="E105" s="127" t="s">
        <v>5778</v>
      </c>
      <c r="F105" s="127" t="s">
        <v>5779</v>
      </c>
      <c r="I105" s="120"/>
      <c r="J105" s="128">
        <f>BK105</f>
        <v>0</v>
      </c>
      <c r="L105" s="117"/>
      <c r="M105" s="122"/>
      <c r="P105" s="123">
        <f>SUM(P106:P107)</f>
        <v>0</v>
      </c>
      <c r="R105" s="123">
        <f>SUM(R106:R107)</f>
        <v>0</v>
      </c>
      <c r="T105" s="124">
        <f>SUM(T106:T107)</f>
        <v>0</v>
      </c>
      <c r="AR105" s="118" t="s">
        <v>973</v>
      </c>
      <c r="AT105" s="125" t="s">
        <v>77</v>
      </c>
      <c r="AU105" s="125" t="s">
        <v>86</v>
      </c>
      <c r="AY105" s="118" t="s">
        <v>156</v>
      </c>
      <c r="BK105" s="126">
        <f>SUM(BK106:BK107)</f>
        <v>0</v>
      </c>
    </row>
    <row r="106" spans="2:65" s="1" customFormat="1" ht="16.5" customHeight="1" x14ac:dyDescent="0.2">
      <c r="B106" s="129"/>
      <c r="C106" s="130" t="s">
        <v>1391</v>
      </c>
      <c r="D106" s="130" t="s">
        <v>160</v>
      </c>
      <c r="E106" s="131" t="s">
        <v>5780</v>
      </c>
      <c r="F106" s="132" t="s">
        <v>5781</v>
      </c>
      <c r="G106" s="133" t="s">
        <v>924</v>
      </c>
      <c r="H106" s="134">
        <v>1</v>
      </c>
      <c r="I106" s="135"/>
      <c r="J106" s="136">
        <f>ROUND(I106*H106,2)</f>
        <v>0</v>
      </c>
      <c r="K106" s="132" t="s">
        <v>164</v>
      </c>
      <c r="L106" s="34"/>
      <c r="M106" s="137" t="s">
        <v>3</v>
      </c>
      <c r="N106" s="138" t="s">
        <v>49</v>
      </c>
      <c r="P106" s="139">
        <f>O106*H106</f>
        <v>0</v>
      </c>
      <c r="Q106" s="139">
        <v>0</v>
      </c>
      <c r="R106" s="139">
        <f>Q106*H106</f>
        <v>0</v>
      </c>
      <c r="S106" s="139">
        <v>0</v>
      </c>
      <c r="T106" s="140">
        <f>S106*H106</f>
        <v>0</v>
      </c>
      <c r="AR106" s="141" t="s">
        <v>5741</v>
      </c>
      <c r="AT106" s="141" t="s">
        <v>160</v>
      </c>
      <c r="AU106" s="141" t="s">
        <v>88</v>
      </c>
      <c r="AY106" s="18" t="s">
        <v>156</v>
      </c>
      <c r="BE106" s="142">
        <f>IF(N106="základní",J106,0)</f>
        <v>0</v>
      </c>
      <c r="BF106" s="142">
        <f>IF(N106="snížená",J106,0)</f>
        <v>0</v>
      </c>
      <c r="BG106" s="142">
        <f>IF(N106="zákl. přenesená",J106,0)</f>
        <v>0</v>
      </c>
      <c r="BH106" s="142">
        <f>IF(N106="sníž. přenesená",J106,0)</f>
        <v>0</v>
      </c>
      <c r="BI106" s="142">
        <f>IF(N106="nulová",J106,0)</f>
        <v>0</v>
      </c>
      <c r="BJ106" s="18" t="s">
        <v>86</v>
      </c>
      <c r="BK106" s="142">
        <f>ROUND(I106*H106,2)</f>
        <v>0</v>
      </c>
      <c r="BL106" s="18" t="s">
        <v>5741</v>
      </c>
      <c r="BM106" s="141" t="s">
        <v>5782</v>
      </c>
    </row>
    <row r="107" spans="2:65" s="1" customFormat="1" x14ac:dyDescent="0.2">
      <c r="B107" s="34"/>
      <c r="D107" s="143" t="s">
        <v>167</v>
      </c>
      <c r="F107" s="144" t="s">
        <v>5783</v>
      </c>
      <c r="I107" s="145"/>
      <c r="L107" s="34"/>
      <c r="M107" s="146"/>
      <c r="T107" s="55"/>
      <c r="AT107" s="18" t="s">
        <v>167</v>
      </c>
      <c r="AU107" s="18" t="s">
        <v>88</v>
      </c>
    </row>
    <row r="108" spans="2:65" s="11" customFormat="1" ht="22.9" customHeight="1" x14ac:dyDescent="0.2">
      <c r="B108" s="117"/>
      <c r="D108" s="118" t="s">
        <v>77</v>
      </c>
      <c r="E108" s="127" t="s">
        <v>5784</v>
      </c>
      <c r="F108" s="127" t="s">
        <v>5386</v>
      </c>
      <c r="I108" s="120"/>
      <c r="J108" s="128">
        <f>BK108</f>
        <v>0</v>
      </c>
      <c r="L108" s="117"/>
      <c r="M108" s="122"/>
      <c r="P108" s="123">
        <f>SUM(P109:P115)</f>
        <v>0</v>
      </c>
      <c r="R108" s="123">
        <f>SUM(R109:R115)</f>
        <v>0</v>
      </c>
      <c r="T108" s="124">
        <f>SUM(T109:T115)</f>
        <v>0</v>
      </c>
      <c r="AR108" s="118" t="s">
        <v>973</v>
      </c>
      <c r="AT108" s="125" t="s">
        <v>77</v>
      </c>
      <c r="AU108" s="125" t="s">
        <v>86</v>
      </c>
      <c r="AY108" s="118" t="s">
        <v>156</v>
      </c>
      <c r="BK108" s="126">
        <f>SUM(BK109:BK115)</f>
        <v>0</v>
      </c>
    </row>
    <row r="109" spans="2:65" s="1" customFormat="1" ht="16.5" customHeight="1" x14ac:dyDescent="0.2">
      <c r="B109" s="129"/>
      <c r="C109" s="130" t="s">
        <v>9</v>
      </c>
      <c r="D109" s="130" t="s">
        <v>160</v>
      </c>
      <c r="E109" s="131" t="s">
        <v>5785</v>
      </c>
      <c r="F109" s="132" t="s">
        <v>5786</v>
      </c>
      <c r="G109" s="133" t="s">
        <v>924</v>
      </c>
      <c r="H109" s="134">
        <v>1</v>
      </c>
      <c r="I109" s="135"/>
      <c r="J109" s="136">
        <f>ROUND(I109*H109,2)</f>
        <v>0</v>
      </c>
      <c r="K109" s="132" t="s">
        <v>164</v>
      </c>
      <c r="L109" s="34"/>
      <c r="M109" s="137" t="s">
        <v>3</v>
      </c>
      <c r="N109" s="138" t="s">
        <v>49</v>
      </c>
      <c r="P109" s="139">
        <f>O109*H109</f>
        <v>0</v>
      </c>
      <c r="Q109" s="139">
        <v>0</v>
      </c>
      <c r="R109" s="139">
        <f>Q109*H109</f>
        <v>0</v>
      </c>
      <c r="S109" s="139">
        <v>0</v>
      </c>
      <c r="T109" s="140">
        <f>S109*H109</f>
        <v>0</v>
      </c>
      <c r="AR109" s="141" t="s">
        <v>5741</v>
      </c>
      <c r="AT109" s="141" t="s">
        <v>160</v>
      </c>
      <c r="AU109" s="141" t="s">
        <v>88</v>
      </c>
      <c r="AY109" s="18" t="s">
        <v>156</v>
      </c>
      <c r="BE109" s="142">
        <f>IF(N109="základní",J109,0)</f>
        <v>0</v>
      </c>
      <c r="BF109" s="142">
        <f>IF(N109="snížená",J109,0)</f>
        <v>0</v>
      </c>
      <c r="BG109" s="142">
        <f>IF(N109="zákl. přenesená",J109,0)</f>
        <v>0</v>
      </c>
      <c r="BH109" s="142">
        <f>IF(N109="sníž. přenesená",J109,0)</f>
        <v>0</v>
      </c>
      <c r="BI109" s="142">
        <f>IF(N109="nulová",J109,0)</f>
        <v>0</v>
      </c>
      <c r="BJ109" s="18" t="s">
        <v>86</v>
      </c>
      <c r="BK109" s="142">
        <f>ROUND(I109*H109,2)</f>
        <v>0</v>
      </c>
      <c r="BL109" s="18" t="s">
        <v>5741</v>
      </c>
      <c r="BM109" s="141" t="s">
        <v>5787</v>
      </c>
    </row>
    <row r="110" spans="2:65" s="1" customFormat="1" x14ac:dyDescent="0.2">
      <c r="B110" s="34"/>
      <c r="D110" s="143" t="s">
        <v>167</v>
      </c>
      <c r="F110" s="144" t="s">
        <v>5788</v>
      </c>
      <c r="I110" s="145"/>
      <c r="L110" s="34"/>
      <c r="M110" s="146"/>
      <c r="T110" s="55"/>
      <c r="AT110" s="18" t="s">
        <v>167</v>
      </c>
      <c r="AU110" s="18" t="s">
        <v>88</v>
      </c>
    </row>
    <row r="111" spans="2:65" s="1" customFormat="1" ht="16.5" customHeight="1" x14ac:dyDescent="0.2">
      <c r="B111" s="129"/>
      <c r="C111" s="130" t="s">
        <v>1402</v>
      </c>
      <c r="D111" s="130" t="s">
        <v>160</v>
      </c>
      <c r="E111" s="131" t="s">
        <v>5789</v>
      </c>
      <c r="F111" s="132" t="s">
        <v>5779</v>
      </c>
      <c r="G111" s="133" t="s">
        <v>924</v>
      </c>
      <c r="H111" s="134">
        <v>1</v>
      </c>
      <c r="I111" s="135"/>
      <c r="J111" s="136">
        <f>ROUND(I111*H111,2)</f>
        <v>0</v>
      </c>
      <c r="K111" s="132" t="s">
        <v>164</v>
      </c>
      <c r="L111" s="34"/>
      <c r="M111" s="137" t="s">
        <v>3</v>
      </c>
      <c r="N111" s="138" t="s">
        <v>49</v>
      </c>
      <c r="P111" s="139">
        <f>O111*H111</f>
        <v>0</v>
      </c>
      <c r="Q111" s="139">
        <v>0</v>
      </c>
      <c r="R111" s="139">
        <f>Q111*H111</f>
        <v>0</v>
      </c>
      <c r="S111" s="139">
        <v>0</v>
      </c>
      <c r="T111" s="140">
        <f>S111*H111</f>
        <v>0</v>
      </c>
      <c r="AR111" s="141" t="s">
        <v>5741</v>
      </c>
      <c r="AT111" s="141" t="s">
        <v>160</v>
      </c>
      <c r="AU111" s="141" t="s">
        <v>88</v>
      </c>
      <c r="AY111" s="18" t="s">
        <v>156</v>
      </c>
      <c r="BE111" s="142">
        <f>IF(N111="základní",J111,0)</f>
        <v>0</v>
      </c>
      <c r="BF111" s="142">
        <f>IF(N111="snížená",J111,0)</f>
        <v>0</v>
      </c>
      <c r="BG111" s="142">
        <f>IF(N111="zákl. přenesená",J111,0)</f>
        <v>0</v>
      </c>
      <c r="BH111" s="142">
        <f>IF(N111="sníž. přenesená",J111,0)</f>
        <v>0</v>
      </c>
      <c r="BI111" s="142">
        <f>IF(N111="nulová",J111,0)</f>
        <v>0</v>
      </c>
      <c r="BJ111" s="18" t="s">
        <v>86</v>
      </c>
      <c r="BK111" s="142">
        <f>ROUND(I111*H111,2)</f>
        <v>0</v>
      </c>
      <c r="BL111" s="18" t="s">
        <v>5741</v>
      </c>
      <c r="BM111" s="141" t="s">
        <v>5790</v>
      </c>
    </row>
    <row r="112" spans="2:65" s="1" customFormat="1" x14ac:dyDescent="0.2">
      <c r="B112" s="34"/>
      <c r="D112" s="143" t="s">
        <v>167</v>
      </c>
      <c r="F112" s="144" t="s">
        <v>5791</v>
      </c>
      <c r="I112" s="145"/>
      <c r="L112" s="34"/>
      <c r="M112" s="146"/>
      <c r="T112" s="55"/>
      <c r="AT112" s="18" t="s">
        <v>167</v>
      </c>
      <c r="AU112" s="18" t="s">
        <v>88</v>
      </c>
    </row>
    <row r="113" spans="2:65" s="1" customFormat="1" ht="16.5" customHeight="1" x14ac:dyDescent="0.2">
      <c r="B113" s="129"/>
      <c r="C113" s="130" t="s">
        <v>1406</v>
      </c>
      <c r="D113" s="130" t="s">
        <v>160</v>
      </c>
      <c r="E113" s="131" t="s">
        <v>5792</v>
      </c>
      <c r="F113" s="132" t="s">
        <v>5793</v>
      </c>
      <c r="G113" s="133" t="s">
        <v>924</v>
      </c>
      <c r="H113" s="134">
        <v>1</v>
      </c>
      <c r="I113" s="135"/>
      <c r="J113" s="136">
        <f>ROUND(I113*H113,2)</f>
        <v>0</v>
      </c>
      <c r="K113" s="132" t="s">
        <v>3</v>
      </c>
      <c r="L113" s="34"/>
      <c r="M113" s="137" t="s">
        <v>3</v>
      </c>
      <c r="N113" s="138" t="s">
        <v>49</v>
      </c>
      <c r="P113" s="139">
        <f>O113*H113</f>
        <v>0</v>
      </c>
      <c r="Q113" s="139">
        <v>0</v>
      </c>
      <c r="R113" s="139">
        <f>Q113*H113</f>
        <v>0</v>
      </c>
      <c r="S113" s="139">
        <v>0</v>
      </c>
      <c r="T113" s="140">
        <f>S113*H113</f>
        <v>0</v>
      </c>
      <c r="AR113" s="141" t="s">
        <v>5741</v>
      </c>
      <c r="AT113" s="141" t="s">
        <v>160</v>
      </c>
      <c r="AU113" s="141" t="s">
        <v>88</v>
      </c>
      <c r="AY113" s="18" t="s">
        <v>156</v>
      </c>
      <c r="BE113" s="142">
        <f>IF(N113="základní",J113,0)</f>
        <v>0</v>
      </c>
      <c r="BF113" s="142">
        <f>IF(N113="snížená",J113,0)</f>
        <v>0</v>
      </c>
      <c r="BG113" s="142">
        <f>IF(N113="zákl. přenesená",J113,0)</f>
        <v>0</v>
      </c>
      <c r="BH113" s="142">
        <f>IF(N113="sníž. přenesená",J113,0)</f>
        <v>0</v>
      </c>
      <c r="BI113" s="142">
        <f>IF(N113="nulová",J113,0)</f>
        <v>0</v>
      </c>
      <c r="BJ113" s="18" t="s">
        <v>86</v>
      </c>
      <c r="BK113" s="142">
        <f>ROUND(I113*H113,2)</f>
        <v>0</v>
      </c>
      <c r="BL113" s="18" t="s">
        <v>5741</v>
      </c>
      <c r="BM113" s="141" t="s">
        <v>5794</v>
      </c>
    </row>
    <row r="114" spans="2:65" s="1" customFormat="1" ht="16.5" customHeight="1" x14ac:dyDescent="0.2">
      <c r="B114" s="129"/>
      <c r="C114" s="130" t="s">
        <v>1408</v>
      </c>
      <c r="D114" s="130" t="s">
        <v>160</v>
      </c>
      <c r="E114" s="131" t="s">
        <v>5795</v>
      </c>
      <c r="F114" s="132" t="s">
        <v>5796</v>
      </c>
      <c r="G114" s="133" t="s">
        <v>924</v>
      </c>
      <c r="H114" s="134">
        <v>1</v>
      </c>
      <c r="I114" s="135"/>
      <c r="J114" s="136">
        <f>ROUND(I114*H114,2)</f>
        <v>0</v>
      </c>
      <c r="K114" s="132" t="s">
        <v>3</v>
      </c>
      <c r="L114" s="34"/>
      <c r="M114" s="137" t="s">
        <v>3</v>
      </c>
      <c r="N114" s="138" t="s">
        <v>49</v>
      </c>
      <c r="P114" s="139">
        <f>O114*H114</f>
        <v>0</v>
      </c>
      <c r="Q114" s="139">
        <v>0</v>
      </c>
      <c r="R114" s="139">
        <f>Q114*H114</f>
        <v>0</v>
      </c>
      <c r="S114" s="139">
        <v>0</v>
      </c>
      <c r="T114" s="140">
        <f>S114*H114</f>
        <v>0</v>
      </c>
      <c r="AR114" s="141" t="s">
        <v>5741</v>
      </c>
      <c r="AT114" s="141" t="s">
        <v>160</v>
      </c>
      <c r="AU114" s="141" t="s">
        <v>88</v>
      </c>
      <c r="AY114" s="18" t="s">
        <v>156</v>
      </c>
      <c r="BE114" s="142">
        <f>IF(N114="základní",J114,0)</f>
        <v>0</v>
      </c>
      <c r="BF114" s="142">
        <f>IF(N114="snížená",J114,0)</f>
        <v>0</v>
      </c>
      <c r="BG114" s="142">
        <f>IF(N114="zákl. přenesená",J114,0)</f>
        <v>0</v>
      </c>
      <c r="BH114" s="142">
        <f>IF(N114="sníž. přenesená",J114,0)</f>
        <v>0</v>
      </c>
      <c r="BI114" s="142">
        <f>IF(N114="nulová",J114,0)</f>
        <v>0</v>
      </c>
      <c r="BJ114" s="18" t="s">
        <v>86</v>
      </c>
      <c r="BK114" s="142">
        <f>ROUND(I114*H114,2)</f>
        <v>0</v>
      </c>
      <c r="BL114" s="18" t="s">
        <v>5741</v>
      </c>
      <c r="BM114" s="141" t="s">
        <v>5797</v>
      </c>
    </row>
    <row r="115" spans="2:65" s="1" customFormat="1" ht="19.5" x14ac:dyDescent="0.2">
      <c r="B115" s="34"/>
      <c r="D115" s="148" t="s">
        <v>761</v>
      </c>
      <c r="F115" s="185" t="s">
        <v>5798</v>
      </c>
      <c r="I115" s="145"/>
      <c r="L115" s="34"/>
      <c r="M115" s="195"/>
      <c r="N115" s="192"/>
      <c r="O115" s="192"/>
      <c r="P115" s="192"/>
      <c r="Q115" s="192"/>
      <c r="R115" s="192"/>
      <c r="S115" s="192"/>
      <c r="T115" s="196"/>
      <c r="AT115" s="18" t="s">
        <v>761</v>
      </c>
      <c r="AU115" s="18" t="s">
        <v>88</v>
      </c>
    </row>
    <row r="116" spans="2:65" s="1" customFormat="1" ht="6.95" customHeight="1" x14ac:dyDescent="0.2">
      <c r="B116" s="43"/>
      <c r="C116" s="44"/>
      <c r="D116" s="44"/>
      <c r="E116" s="44"/>
      <c r="F116" s="44"/>
      <c r="G116" s="44"/>
      <c r="H116" s="44"/>
      <c r="I116" s="44"/>
      <c r="J116" s="44"/>
      <c r="K116" s="44"/>
      <c r="L116" s="34"/>
    </row>
  </sheetData>
  <autoFilter ref="C84:K115" xr:uid="{00000000-0009-0000-0000-00000A000000}"/>
  <mergeCells count="10">
    <mergeCell ref="E50:H50"/>
    <mergeCell ref="E75:H75"/>
    <mergeCell ref="E77:H77"/>
    <mergeCell ref="L2:V2"/>
    <mergeCell ref="E24:H24"/>
    <mergeCell ref="E7:H7"/>
    <mergeCell ref="E9:H9"/>
    <mergeCell ref="E18:H18"/>
    <mergeCell ref="E27:H27"/>
    <mergeCell ref="E48:H48"/>
  </mergeCells>
  <hyperlinks>
    <hyperlink ref="F92" r:id="rId1" xr:uid="{00000000-0004-0000-0A00-000000000000}"/>
    <hyperlink ref="F95" r:id="rId2" xr:uid="{00000000-0004-0000-0A00-000001000000}"/>
    <hyperlink ref="F97" r:id="rId3" xr:uid="{00000000-0004-0000-0A00-000002000000}"/>
    <hyperlink ref="F99" r:id="rId4" xr:uid="{00000000-0004-0000-0A00-000003000000}"/>
    <hyperlink ref="F102" r:id="rId5" xr:uid="{00000000-0004-0000-0A00-000004000000}"/>
    <hyperlink ref="F107" r:id="rId6" xr:uid="{00000000-0004-0000-0A00-000005000000}"/>
    <hyperlink ref="F110" r:id="rId7" xr:uid="{00000000-0004-0000-0A00-000006000000}"/>
    <hyperlink ref="F112" r:id="rId8" xr:uid="{00000000-0004-0000-0A00-000007000000}"/>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219"/>
  <sheetViews>
    <sheetView showGridLines="0" topLeftCell="A43" zoomScale="110" zoomScaleNormal="110" workbookViewId="0"/>
  </sheetViews>
  <sheetFormatPr defaultRowHeight="11.25" x14ac:dyDescent="0.2"/>
  <cols>
    <col min="1" max="1" width="8.33203125" style="197" customWidth="1"/>
    <col min="2" max="2" width="1.6640625" style="197" customWidth="1"/>
    <col min="3" max="4" width="5" style="197" customWidth="1"/>
    <col min="5" max="5" width="11.6640625" style="197" customWidth="1"/>
    <col min="6" max="6" width="9.1640625" style="197" customWidth="1"/>
    <col min="7" max="7" width="5" style="197" customWidth="1"/>
    <col min="8" max="8" width="77.83203125" style="197" customWidth="1"/>
    <col min="9" max="10" width="20" style="197" customWidth="1"/>
    <col min="11" max="11" width="1.6640625" style="197" customWidth="1"/>
  </cols>
  <sheetData>
    <row r="1" spans="2:11" customFormat="1" ht="37.5" customHeight="1" x14ac:dyDescent="0.2"/>
    <row r="2" spans="2:11" customFormat="1" ht="7.5" customHeight="1" x14ac:dyDescent="0.2">
      <c r="B2" s="198"/>
      <c r="C2" s="199"/>
      <c r="D2" s="199"/>
      <c r="E2" s="199"/>
      <c r="F2" s="199"/>
      <c r="G2" s="199"/>
      <c r="H2" s="199"/>
      <c r="I2" s="199"/>
      <c r="J2" s="199"/>
      <c r="K2" s="200"/>
    </row>
    <row r="3" spans="2:11" s="16" customFormat="1" ht="45" customHeight="1" x14ac:dyDescent="0.2">
      <c r="B3" s="201"/>
      <c r="C3" s="357" t="s">
        <v>5799</v>
      </c>
      <c r="D3" s="357"/>
      <c r="E3" s="357"/>
      <c r="F3" s="357"/>
      <c r="G3" s="357"/>
      <c r="H3" s="357"/>
      <c r="I3" s="357"/>
      <c r="J3" s="357"/>
      <c r="K3" s="202"/>
    </row>
    <row r="4" spans="2:11" customFormat="1" ht="25.5" customHeight="1" x14ac:dyDescent="0.3">
      <c r="B4" s="203"/>
      <c r="C4" s="362" t="s">
        <v>5800</v>
      </c>
      <c r="D4" s="362"/>
      <c r="E4" s="362"/>
      <c r="F4" s="362"/>
      <c r="G4" s="362"/>
      <c r="H4" s="362"/>
      <c r="I4" s="362"/>
      <c r="J4" s="362"/>
      <c r="K4" s="204"/>
    </row>
    <row r="5" spans="2:11" customFormat="1" ht="5.25" customHeight="1" x14ac:dyDescent="0.2">
      <c r="B5" s="203"/>
      <c r="C5" s="205"/>
      <c r="D5" s="205"/>
      <c r="E5" s="205"/>
      <c r="F5" s="205"/>
      <c r="G5" s="205"/>
      <c r="H5" s="205"/>
      <c r="I5" s="205"/>
      <c r="J5" s="205"/>
      <c r="K5" s="204"/>
    </row>
    <row r="6" spans="2:11" customFormat="1" ht="15" customHeight="1" x14ac:dyDescent="0.2">
      <c r="B6" s="203"/>
      <c r="C6" s="361" t="s">
        <v>5801</v>
      </c>
      <c r="D6" s="361"/>
      <c r="E6" s="361"/>
      <c r="F6" s="361"/>
      <c r="G6" s="361"/>
      <c r="H6" s="361"/>
      <c r="I6" s="361"/>
      <c r="J6" s="361"/>
      <c r="K6" s="204"/>
    </row>
    <row r="7" spans="2:11" customFormat="1" ht="15" customHeight="1" x14ac:dyDescent="0.2">
      <c r="B7" s="207"/>
      <c r="C7" s="361" t="s">
        <v>5802</v>
      </c>
      <c r="D7" s="361"/>
      <c r="E7" s="361"/>
      <c r="F7" s="361"/>
      <c r="G7" s="361"/>
      <c r="H7" s="361"/>
      <c r="I7" s="361"/>
      <c r="J7" s="361"/>
      <c r="K7" s="204"/>
    </row>
    <row r="8" spans="2:11" customFormat="1" ht="12.75" customHeight="1" x14ac:dyDescent="0.2">
      <c r="B8" s="207"/>
      <c r="C8" s="206"/>
      <c r="D8" s="206"/>
      <c r="E8" s="206"/>
      <c r="F8" s="206"/>
      <c r="G8" s="206"/>
      <c r="H8" s="206"/>
      <c r="I8" s="206"/>
      <c r="J8" s="206"/>
      <c r="K8" s="204"/>
    </row>
    <row r="9" spans="2:11" customFormat="1" ht="15" customHeight="1" x14ac:dyDescent="0.2">
      <c r="B9" s="207"/>
      <c r="C9" s="361" t="s">
        <v>5803</v>
      </c>
      <c r="D9" s="361"/>
      <c r="E9" s="361"/>
      <c r="F9" s="361"/>
      <c r="G9" s="361"/>
      <c r="H9" s="361"/>
      <c r="I9" s="361"/>
      <c r="J9" s="361"/>
      <c r="K9" s="204"/>
    </row>
    <row r="10" spans="2:11" customFormat="1" ht="15" customHeight="1" x14ac:dyDescent="0.2">
      <c r="B10" s="207"/>
      <c r="C10" s="206"/>
      <c r="D10" s="361" t="s">
        <v>5804</v>
      </c>
      <c r="E10" s="361"/>
      <c r="F10" s="361"/>
      <c r="G10" s="361"/>
      <c r="H10" s="361"/>
      <c r="I10" s="361"/>
      <c r="J10" s="361"/>
      <c r="K10" s="204"/>
    </row>
    <row r="11" spans="2:11" customFormat="1" ht="15" customHeight="1" x14ac:dyDescent="0.2">
      <c r="B11" s="207"/>
      <c r="C11" s="208"/>
      <c r="D11" s="361" t="s">
        <v>5805</v>
      </c>
      <c r="E11" s="361"/>
      <c r="F11" s="361"/>
      <c r="G11" s="361"/>
      <c r="H11" s="361"/>
      <c r="I11" s="361"/>
      <c r="J11" s="361"/>
      <c r="K11" s="204"/>
    </row>
    <row r="12" spans="2:11" customFormat="1" ht="15" customHeight="1" x14ac:dyDescent="0.2">
      <c r="B12" s="207"/>
      <c r="C12" s="208"/>
      <c r="D12" s="206"/>
      <c r="E12" s="206"/>
      <c r="F12" s="206"/>
      <c r="G12" s="206"/>
      <c r="H12" s="206"/>
      <c r="I12" s="206"/>
      <c r="J12" s="206"/>
      <c r="K12" s="204"/>
    </row>
    <row r="13" spans="2:11" customFormat="1" ht="15" customHeight="1" x14ac:dyDescent="0.2">
      <c r="B13" s="207"/>
      <c r="C13" s="208"/>
      <c r="D13" s="209" t="s">
        <v>5806</v>
      </c>
      <c r="E13" s="206"/>
      <c r="F13" s="206"/>
      <c r="G13" s="206"/>
      <c r="H13" s="206"/>
      <c r="I13" s="206"/>
      <c r="J13" s="206"/>
      <c r="K13" s="204"/>
    </row>
    <row r="14" spans="2:11" customFormat="1" ht="12.75" customHeight="1" x14ac:dyDescent="0.2">
      <c r="B14" s="207"/>
      <c r="C14" s="208"/>
      <c r="D14" s="208"/>
      <c r="E14" s="208"/>
      <c r="F14" s="208"/>
      <c r="G14" s="208"/>
      <c r="H14" s="208"/>
      <c r="I14" s="208"/>
      <c r="J14" s="208"/>
      <c r="K14" s="204"/>
    </row>
    <row r="15" spans="2:11" customFormat="1" ht="15" customHeight="1" x14ac:dyDescent="0.2">
      <c r="B15" s="207"/>
      <c r="C15" s="208"/>
      <c r="D15" s="361" t="s">
        <v>5807</v>
      </c>
      <c r="E15" s="361"/>
      <c r="F15" s="361"/>
      <c r="G15" s="361"/>
      <c r="H15" s="361"/>
      <c r="I15" s="361"/>
      <c r="J15" s="361"/>
      <c r="K15" s="204"/>
    </row>
    <row r="16" spans="2:11" customFormat="1" ht="15" customHeight="1" x14ac:dyDescent="0.2">
      <c r="B16" s="207"/>
      <c r="C16" s="208"/>
      <c r="D16" s="361" t="s">
        <v>5808</v>
      </c>
      <c r="E16" s="361"/>
      <c r="F16" s="361"/>
      <c r="G16" s="361"/>
      <c r="H16" s="361"/>
      <c r="I16" s="361"/>
      <c r="J16" s="361"/>
      <c r="K16" s="204"/>
    </row>
    <row r="17" spans="2:11" customFormat="1" ht="15" customHeight="1" x14ac:dyDescent="0.2">
      <c r="B17" s="207"/>
      <c r="C17" s="208"/>
      <c r="D17" s="361" t="s">
        <v>5809</v>
      </c>
      <c r="E17" s="361"/>
      <c r="F17" s="361"/>
      <c r="G17" s="361"/>
      <c r="H17" s="361"/>
      <c r="I17" s="361"/>
      <c r="J17" s="361"/>
      <c r="K17" s="204"/>
    </row>
    <row r="18" spans="2:11" customFormat="1" ht="15" customHeight="1" x14ac:dyDescent="0.2">
      <c r="B18" s="207"/>
      <c r="C18" s="208"/>
      <c r="D18" s="208"/>
      <c r="E18" s="210" t="s">
        <v>85</v>
      </c>
      <c r="F18" s="361" t="s">
        <v>5810</v>
      </c>
      <c r="G18" s="361"/>
      <c r="H18" s="361"/>
      <c r="I18" s="361"/>
      <c r="J18" s="361"/>
      <c r="K18" s="204"/>
    </row>
    <row r="19" spans="2:11" customFormat="1" ht="15" customHeight="1" x14ac:dyDescent="0.2">
      <c r="B19" s="207"/>
      <c r="C19" s="208"/>
      <c r="D19" s="208"/>
      <c r="E19" s="210" t="s">
        <v>5811</v>
      </c>
      <c r="F19" s="361" t="s">
        <v>5812</v>
      </c>
      <c r="G19" s="361"/>
      <c r="H19" s="361"/>
      <c r="I19" s="361"/>
      <c r="J19" s="361"/>
      <c r="K19" s="204"/>
    </row>
    <row r="20" spans="2:11" customFormat="1" ht="15" customHeight="1" x14ac:dyDescent="0.2">
      <c r="B20" s="207"/>
      <c r="C20" s="208"/>
      <c r="D20" s="208"/>
      <c r="E20" s="210" t="s">
        <v>5813</v>
      </c>
      <c r="F20" s="361" t="s">
        <v>5814</v>
      </c>
      <c r="G20" s="361"/>
      <c r="H20" s="361"/>
      <c r="I20" s="361"/>
      <c r="J20" s="361"/>
      <c r="K20" s="204"/>
    </row>
    <row r="21" spans="2:11" customFormat="1" ht="15" customHeight="1" x14ac:dyDescent="0.2">
      <c r="B21" s="207"/>
      <c r="C21" s="208"/>
      <c r="D21" s="208"/>
      <c r="E21" s="210" t="s">
        <v>5815</v>
      </c>
      <c r="F21" s="361" t="s">
        <v>114</v>
      </c>
      <c r="G21" s="361"/>
      <c r="H21" s="361"/>
      <c r="I21" s="361"/>
      <c r="J21" s="361"/>
      <c r="K21" s="204"/>
    </row>
    <row r="22" spans="2:11" customFormat="1" ht="15" customHeight="1" x14ac:dyDescent="0.2">
      <c r="B22" s="207"/>
      <c r="C22" s="208"/>
      <c r="D22" s="208"/>
      <c r="E22" s="210" t="s">
        <v>113</v>
      </c>
      <c r="F22" s="361" t="s">
        <v>5679</v>
      </c>
      <c r="G22" s="361"/>
      <c r="H22" s="361"/>
      <c r="I22" s="361"/>
      <c r="J22" s="361"/>
      <c r="K22" s="204"/>
    </row>
    <row r="23" spans="2:11" customFormat="1" ht="15" customHeight="1" x14ac:dyDescent="0.2">
      <c r="B23" s="207"/>
      <c r="C23" s="208"/>
      <c r="D23" s="208"/>
      <c r="E23" s="210" t="s">
        <v>5816</v>
      </c>
      <c r="F23" s="361" t="s">
        <v>5817</v>
      </c>
      <c r="G23" s="361"/>
      <c r="H23" s="361"/>
      <c r="I23" s="361"/>
      <c r="J23" s="361"/>
      <c r="K23" s="204"/>
    </row>
    <row r="24" spans="2:11" customFormat="1" ht="12.75" customHeight="1" x14ac:dyDescent="0.2">
      <c r="B24" s="207"/>
      <c r="C24" s="208"/>
      <c r="D24" s="208"/>
      <c r="E24" s="208"/>
      <c r="F24" s="208"/>
      <c r="G24" s="208"/>
      <c r="H24" s="208"/>
      <c r="I24" s="208"/>
      <c r="J24" s="208"/>
      <c r="K24" s="204"/>
    </row>
    <row r="25" spans="2:11" customFormat="1" ht="15" customHeight="1" x14ac:dyDescent="0.2">
      <c r="B25" s="207"/>
      <c r="C25" s="361" t="s">
        <v>5818</v>
      </c>
      <c r="D25" s="361"/>
      <c r="E25" s="361"/>
      <c r="F25" s="361"/>
      <c r="G25" s="361"/>
      <c r="H25" s="361"/>
      <c r="I25" s="361"/>
      <c r="J25" s="361"/>
      <c r="K25" s="204"/>
    </row>
    <row r="26" spans="2:11" customFormat="1" ht="15" customHeight="1" x14ac:dyDescent="0.2">
      <c r="B26" s="207"/>
      <c r="C26" s="361" t="s">
        <v>5819</v>
      </c>
      <c r="D26" s="361"/>
      <c r="E26" s="361"/>
      <c r="F26" s="361"/>
      <c r="G26" s="361"/>
      <c r="H26" s="361"/>
      <c r="I26" s="361"/>
      <c r="J26" s="361"/>
      <c r="K26" s="204"/>
    </row>
    <row r="27" spans="2:11" customFormat="1" ht="15" customHeight="1" x14ac:dyDescent="0.2">
      <c r="B27" s="207"/>
      <c r="C27" s="206"/>
      <c r="D27" s="361" t="s">
        <v>5820</v>
      </c>
      <c r="E27" s="361"/>
      <c r="F27" s="361"/>
      <c r="G27" s="361"/>
      <c r="H27" s="361"/>
      <c r="I27" s="361"/>
      <c r="J27" s="361"/>
      <c r="K27" s="204"/>
    </row>
    <row r="28" spans="2:11" customFormat="1" ht="15" customHeight="1" x14ac:dyDescent="0.2">
      <c r="B28" s="207"/>
      <c r="C28" s="208"/>
      <c r="D28" s="361" t="s">
        <v>5821</v>
      </c>
      <c r="E28" s="361"/>
      <c r="F28" s="361"/>
      <c r="G28" s="361"/>
      <c r="H28" s="361"/>
      <c r="I28" s="361"/>
      <c r="J28" s="361"/>
      <c r="K28" s="204"/>
    </row>
    <row r="29" spans="2:11" customFormat="1" ht="12.75" customHeight="1" x14ac:dyDescent="0.2">
      <c r="B29" s="207"/>
      <c r="C29" s="208"/>
      <c r="D29" s="208"/>
      <c r="E29" s="208"/>
      <c r="F29" s="208"/>
      <c r="G29" s="208"/>
      <c r="H29" s="208"/>
      <c r="I29" s="208"/>
      <c r="J29" s="208"/>
      <c r="K29" s="204"/>
    </row>
    <row r="30" spans="2:11" customFormat="1" ht="15" customHeight="1" x14ac:dyDescent="0.2">
      <c r="B30" s="207"/>
      <c r="C30" s="208"/>
      <c r="D30" s="361" t="s">
        <v>5822</v>
      </c>
      <c r="E30" s="361"/>
      <c r="F30" s="361"/>
      <c r="G30" s="361"/>
      <c r="H30" s="361"/>
      <c r="I30" s="361"/>
      <c r="J30" s="361"/>
      <c r="K30" s="204"/>
    </row>
    <row r="31" spans="2:11" customFormat="1" ht="15" customHeight="1" x14ac:dyDescent="0.2">
      <c r="B31" s="207"/>
      <c r="C31" s="208"/>
      <c r="D31" s="361" t="s">
        <v>5823</v>
      </c>
      <c r="E31" s="361"/>
      <c r="F31" s="361"/>
      <c r="G31" s="361"/>
      <c r="H31" s="361"/>
      <c r="I31" s="361"/>
      <c r="J31" s="361"/>
      <c r="K31" s="204"/>
    </row>
    <row r="32" spans="2:11" customFormat="1" ht="12.75" customHeight="1" x14ac:dyDescent="0.2">
      <c r="B32" s="207"/>
      <c r="C32" s="208"/>
      <c r="D32" s="208"/>
      <c r="E32" s="208"/>
      <c r="F32" s="208"/>
      <c r="G32" s="208"/>
      <c r="H32" s="208"/>
      <c r="I32" s="208"/>
      <c r="J32" s="208"/>
      <c r="K32" s="204"/>
    </row>
    <row r="33" spans="2:11" customFormat="1" ht="15" customHeight="1" x14ac:dyDescent="0.2">
      <c r="B33" s="207"/>
      <c r="C33" s="208"/>
      <c r="D33" s="361" t="s">
        <v>5824</v>
      </c>
      <c r="E33" s="361"/>
      <c r="F33" s="361"/>
      <c r="G33" s="361"/>
      <c r="H33" s="361"/>
      <c r="I33" s="361"/>
      <c r="J33" s="361"/>
      <c r="K33" s="204"/>
    </row>
    <row r="34" spans="2:11" customFormat="1" ht="15" customHeight="1" x14ac:dyDescent="0.2">
      <c r="B34" s="207"/>
      <c r="C34" s="208"/>
      <c r="D34" s="361" t="s">
        <v>5825</v>
      </c>
      <c r="E34" s="361"/>
      <c r="F34" s="361"/>
      <c r="G34" s="361"/>
      <c r="H34" s="361"/>
      <c r="I34" s="361"/>
      <c r="J34" s="361"/>
      <c r="K34" s="204"/>
    </row>
    <row r="35" spans="2:11" customFormat="1" ht="15" customHeight="1" x14ac:dyDescent="0.2">
      <c r="B35" s="207"/>
      <c r="C35" s="208"/>
      <c r="D35" s="361" t="s">
        <v>5826</v>
      </c>
      <c r="E35" s="361"/>
      <c r="F35" s="361"/>
      <c r="G35" s="361"/>
      <c r="H35" s="361"/>
      <c r="I35" s="361"/>
      <c r="J35" s="361"/>
      <c r="K35" s="204"/>
    </row>
    <row r="36" spans="2:11" customFormat="1" ht="15" customHeight="1" x14ac:dyDescent="0.2">
      <c r="B36" s="207"/>
      <c r="C36" s="208"/>
      <c r="D36" s="206"/>
      <c r="E36" s="209" t="s">
        <v>142</v>
      </c>
      <c r="F36" s="206"/>
      <c r="G36" s="361" t="s">
        <v>5827</v>
      </c>
      <c r="H36" s="361"/>
      <c r="I36" s="361"/>
      <c r="J36" s="361"/>
      <c r="K36" s="204"/>
    </row>
    <row r="37" spans="2:11" customFormat="1" ht="30.75" customHeight="1" x14ac:dyDescent="0.2">
      <c r="B37" s="207"/>
      <c r="C37" s="208"/>
      <c r="D37" s="206"/>
      <c r="E37" s="209" t="s">
        <v>5828</v>
      </c>
      <c r="F37" s="206"/>
      <c r="G37" s="361" t="s">
        <v>5829</v>
      </c>
      <c r="H37" s="361"/>
      <c r="I37" s="361"/>
      <c r="J37" s="361"/>
      <c r="K37" s="204"/>
    </row>
    <row r="38" spans="2:11" customFormat="1" ht="15" customHeight="1" x14ac:dyDescent="0.2">
      <c r="B38" s="207"/>
      <c r="C38" s="208"/>
      <c r="D38" s="206"/>
      <c r="E38" s="209" t="s">
        <v>59</v>
      </c>
      <c r="F38" s="206"/>
      <c r="G38" s="361" t="s">
        <v>5830</v>
      </c>
      <c r="H38" s="361"/>
      <c r="I38" s="361"/>
      <c r="J38" s="361"/>
      <c r="K38" s="204"/>
    </row>
    <row r="39" spans="2:11" customFormat="1" ht="15" customHeight="1" x14ac:dyDescent="0.2">
      <c r="B39" s="207"/>
      <c r="C39" s="208"/>
      <c r="D39" s="206"/>
      <c r="E39" s="209" t="s">
        <v>60</v>
      </c>
      <c r="F39" s="206"/>
      <c r="G39" s="361" t="s">
        <v>5831</v>
      </c>
      <c r="H39" s="361"/>
      <c r="I39" s="361"/>
      <c r="J39" s="361"/>
      <c r="K39" s="204"/>
    </row>
    <row r="40" spans="2:11" customFormat="1" ht="15" customHeight="1" x14ac:dyDescent="0.2">
      <c r="B40" s="207"/>
      <c r="C40" s="208"/>
      <c r="D40" s="206"/>
      <c r="E40" s="209" t="s">
        <v>143</v>
      </c>
      <c r="F40" s="206"/>
      <c r="G40" s="361" t="s">
        <v>5832</v>
      </c>
      <c r="H40" s="361"/>
      <c r="I40" s="361"/>
      <c r="J40" s="361"/>
      <c r="K40" s="204"/>
    </row>
    <row r="41" spans="2:11" customFormat="1" ht="15" customHeight="1" x14ac:dyDescent="0.2">
      <c r="B41" s="207"/>
      <c r="C41" s="208"/>
      <c r="D41" s="206"/>
      <c r="E41" s="209" t="s">
        <v>144</v>
      </c>
      <c r="F41" s="206"/>
      <c r="G41" s="361" t="s">
        <v>5833</v>
      </c>
      <c r="H41" s="361"/>
      <c r="I41" s="361"/>
      <c r="J41" s="361"/>
      <c r="K41" s="204"/>
    </row>
    <row r="42" spans="2:11" customFormat="1" ht="15" customHeight="1" x14ac:dyDescent="0.2">
      <c r="B42" s="207"/>
      <c r="C42" s="208"/>
      <c r="D42" s="206"/>
      <c r="E42" s="209" t="s">
        <v>5834</v>
      </c>
      <c r="F42" s="206"/>
      <c r="G42" s="361" t="s">
        <v>5835</v>
      </c>
      <c r="H42" s="361"/>
      <c r="I42" s="361"/>
      <c r="J42" s="361"/>
      <c r="K42" s="204"/>
    </row>
    <row r="43" spans="2:11" customFormat="1" ht="15" customHeight="1" x14ac:dyDescent="0.2">
      <c r="B43" s="207"/>
      <c r="C43" s="208"/>
      <c r="D43" s="206"/>
      <c r="E43" s="209"/>
      <c r="F43" s="206"/>
      <c r="G43" s="361" t="s">
        <v>5836</v>
      </c>
      <c r="H43" s="361"/>
      <c r="I43" s="361"/>
      <c r="J43" s="361"/>
      <c r="K43" s="204"/>
    </row>
    <row r="44" spans="2:11" customFormat="1" ht="15" customHeight="1" x14ac:dyDescent="0.2">
      <c r="B44" s="207"/>
      <c r="C44" s="208"/>
      <c r="D44" s="206"/>
      <c r="E44" s="209" t="s">
        <v>5837</v>
      </c>
      <c r="F44" s="206"/>
      <c r="G44" s="361" t="s">
        <v>5838</v>
      </c>
      <c r="H44" s="361"/>
      <c r="I44" s="361"/>
      <c r="J44" s="361"/>
      <c r="K44" s="204"/>
    </row>
    <row r="45" spans="2:11" customFormat="1" ht="15" customHeight="1" x14ac:dyDescent="0.2">
      <c r="B45" s="207"/>
      <c r="C45" s="208"/>
      <c r="D45" s="206"/>
      <c r="E45" s="209" t="s">
        <v>146</v>
      </c>
      <c r="F45" s="206"/>
      <c r="G45" s="361" t="s">
        <v>5839</v>
      </c>
      <c r="H45" s="361"/>
      <c r="I45" s="361"/>
      <c r="J45" s="361"/>
      <c r="K45" s="204"/>
    </row>
    <row r="46" spans="2:11" customFormat="1" ht="12.75" customHeight="1" x14ac:dyDescent="0.2">
      <c r="B46" s="207"/>
      <c r="C46" s="208"/>
      <c r="D46" s="206"/>
      <c r="E46" s="206"/>
      <c r="F46" s="206"/>
      <c r="G46" s="206"/>
      <c r="H46" s="206"/>
      <c r="I46" s="206"/>
      <c r="J46" s="206"/>
      <c r="K46" s="204"/>
    </row>
    <row r="47" spans="2:11" customFormat="1" ht="15" customHeight="1" x14ac:dyDescent="0.2">
      <c r="B47" s="207"/>
      <c r="C47" s="208"/>
      <c r="D47" s="361" t="s">
        <v>5840</v>
      </c>
      <c r="E47" s="361"/>
      <c r="F47" s="361"/>
      <c r="G47" s="361"/>
      <c r="H47" s="361"/>
      <c r="I47" s="361"/>
      <c r="J47" s="361"/>
      <c r="K47" s="204"/>
    </row>
    <row r="48" spans="2:11" customFormat="1" ht="15" customHeight="1" x14ac:dyDescent="0.2">
      <c r="B48" s="207"/>
      <c r="C48" s="208"/>
      <c r="D48" s="208"/>
      <c r="E48" s="361" t="s">
        <v>5841</v>
      </c>
      <c r="F48" s="361"/>
      <c r="G48" s="361"/>
      <c r="H48" s="361"/>
      <c r="I48" s="361"/>
      <c r="J48" s="361"/>
      <c r="K48" s="204"/>
    </row>
    <row r="49" spans="2:11" customFormat="1" ht="15" customHeight="1" x14ac:dyDescent="0.2">
      <c r="B49" s="207"/>
      <c r="C49" s="208"/>
      <c r="D49" s="208"/>
      <c r="E49" s="361" t="s">
        <v>5842</v>
      </c>
      <c r="F49" s="361"/>
      <c r="G49" s="361"/>
      <c r="H49" s="361"/>
      <c r="I49" s="361"/>
      <c r="J49" s="361"/>
      <c r="K49" s="204"/>
    </row>
    <row r="50" spans="2:11" customFormat="1" ht="15" customHeight="1" x14ac:dyDescent="0.2">
      <c r="B50" s="207"/>
      <c r="C50" s="208"/>
      <c r="D50" s="208"/>
      <c r="E50" s="361" t="s">
        <v>5843</v>
      </c>
      <c r="F50" s="361"/>
      <c r="G50" s="361"/>
      <c r="H50" s="361"/>
      <c r="I50" s="361"/>
      <c r="J50" s="361"/>
      <c r="K50" s="204"/>
    </row>
    <row r="51" spans="2:11" customFormat="1" ht="15" customHeight="1" x14ac:dyDescent="0.2">
      <c r="B51" s="207"/>
      <c r="C51" s="208"/>
      <c r="D51" s="361" t="s">
        <v>5844</v>
      </c>
      <c r="E51" s="361"/>
      <c r="F51" s="361"/>
      <c r="G51" s="361"/>
      <c r="H51" s="361"/>
      <c r="I51" s="361"/>
      <c r="J51" s="361"/>
      <c r="K51" s="204"/>
    </row>
    <row r="52" spans="2:11" customFormat="1" ht="25.5" customHeight="1" x14ac:dyDescent="0.3">
      <c r="B52" s="203"/>
      <c r="C52" s="362" t="s">
        <v>5845</v>
      </c>
      <c r="D52" s="362"/>
      <c r="E52" s="362"/>
      <c r="F52" s="362"/>
      <c r="G52" s="362"/>
      <c r="H52" s="362"/>
      <c r="I52" s="362"/>
      <c r="J52" s="362"/>
      <c r="K52" s="204"/>
    </row>
    <row r="53" spans="2:11" customFormat="1" ht="5.25" customHeight="1" x14ac:dyDescent="0.2">
      <c r="B53" s="203"/>
      <c r="C53" s="205"/>
      <c r="D53" s="205"/>
      <c r="E53" s="205"/>
      <c r="F53" s="205"/>
      <c r="G53" s="205"/>
      <c r="H53" s="205"/>
      <c r="I53" s="205"/>
      <c r="J53" s="205"/>
      <c r="K53" s="204"/>
    </row>
    <row r="54" spans="2:11" customFormat="1" ht="15" customHeight="1" x14ac:dyDescent="0.2">
      <c r="B54" s="203"/>
      <c r="C54" s="361" t="s">
        <v>5846</v>
      </c>
      <c r="D54" s="361"/>
      <c r="E54" s="361"/>
      <c r="F54" s="361"/>
      <c r="G54" s="361"/>
      <c r="H54" s="361"/>
      <c r="I54" s="361"/>
      <c r="J54" s="361"/>
      <c r="K54" s="204"/>
    </row>
    <row r="55" spans="2:11" customFormat="1" ht="15" customHeight="1" x14ac:dyDescent="0.2">
      <c r="B55" s="203"/>
      <c r="C55" s="361" t="s">
        <v>5847</v>
      </c>
      <c r="D55" s="361"/>
      <c r="E55" s="361"/>
      <c r="F55" s="361"/>
      <c r="G55" s="361"/>
      <c r="H55" s="361"/>
      <c r="I55" s="361"/>
      <c r="J55" s="361"/>
      <c r="K55" s="204"/>
    </row>
    <row r="56" spans="2:11" customFormat="1" ht="12.75" customHeight="1" x14ac:dyDescent="0.2">
      <c r="B56" s="203"/>
      <c r="C56" s="206"/>
      <c r="D56" s="206"/>
      <c r="E56" s="206"/>
      <c r="F56" s="206"/>
      <c r="G56" s="206"/>
      <c r="H56" s="206"/>
      <c r="I56" s="206"/>
      <c r="J56" s="206"/>
      <c r="K56" s="204"/>
    </row>
    <row r="57" spans="2:11" customFormat="1" ht="15" customHeight="1" x14ac:dyDescent="0.2">
      <c r="B57" s="203"/>
      <c r="C57" s="361" t="s">
        <v>5848</v>
      </c>
      <c r="D57" s="361"/>
      <c r="E57" s="361"/>
      <c r="F57" s="361"/>
      <c r="G57" s="361"/>
      <c r="H57" s="361"/>
      <c r="I57" s="361"/>
      <c r="J57" s="361"/>
      <c r="K57" s="204"/>
    </row>
    <row r="58" spans="2:11" customFormat="1" ht="15" customHeight="1" x14ac:dyDescent="0.2">
      <c r="B58" s="203"/>
      <c r="C58" s="208"/>
      <c r="D58" s="361" t="s">
        <v>5849</v>
      </c>
      <c r="E58" s="361"/>
      <c r="F58" s="361"/>
      <c r="G58" s="361"/>
      <c r="H58" s="361"/>
      <c r="I58" s="361"/>
      <c r="J58" s="361"/>
      <c r="K58" s="204"/>
    </row>
    <row r="59" spans="2:11" customFormat="1" ht="15" customHeight="1" x14ac:dyDescent="0.2">
      <c r="B59" s="203"/>
      <c r="C59" s="208"/>
      <c r="D59" s="361" t="s">
        <v>5850</v>
      </c>
      <c r="E59" s="361"/>
      <c r="F59" s="361"/>
      <c r="G59" s="361"/>
      <c r="H59" s="361"/>
      <c r="I59" s="361"/>
      <c r="J59" s="361"/>
      <c r="K59" s="204"/>
    </row>
    <row r="60" spans="2:11" customFormat="1" ht="15" customHeight="1" x14ac:dyDescent="0.2">
      <c r="B60" s="203"/>
      <c r="C60" s="208"/>
      <c r="D60" s="361" t="s">
        <v>5851</v>
      </c>
      <c r="E60" s="361"/>
      <c r="F60" s="361"/>
      <c r="G60" s="361"/>
      <c r="H60" s="361"/>
      <c r="I60" s="361"/>
      <c r="J60" s="361"/>
      <c r="K60" s="204"/>
    </row>
    <row r="61" spans="2:11" customFormat="1" ht="15" customHeight="1" x14ac:dyDescent="0.2">
      <c r="B61" s="203"/>
      <c r="C61" s="208"/>
      <c r="D61" s="361" t="s">
        <v>5852</v>
      </c>
      <c r="E61" s="361"/>
      <c r="F61" s="361"/>
      <c r="G61" s="361"/>
      <c r="H61" s="361"/>
      <c r="I61" s="361"/>
      <c r="J61" s="361"/>
      <c r="K61" s="204"/>
    </row>
    <row r="62" spans="2:11" customFormat="1" ht="15" customHeight="1" x14ac:dyDescent="0.2">
      <c r="B62" s="203"/>
      <c r="C62" s="208"/>
      <c r="D62" s="360" t="s">
        <v>5853</v>
      </c>
      <c r="E62" s="360"/>
      <c r="F62" s="360"/>
      <c r="G62" s="360"/>
      <c r="H62" s="360"/>
      <c r="I62" s="360"/>
      <c r="J62" s="360"/>
      <c r="K62" s="204"/>
    </row>
    <row r="63" spans="2:11" customFormat="1" ht="15" customHeight="1" x14ac:dyDescent="0.2">
      <c r="B63" s="203"/>
      <c r="C63" s="208"/>
      <c r="D63" s="361" t="s">
        <v>5854</v>
      </c>
      <c r="E63" s="361"/>
      <c r="F63" s="361"/>
      <c r="G63" s="361"/>
      <c r="H63" s="361"/>
      <c r="I63" s="361"/>
      <c r="J63" s="361"/>
      <c r="K63" s="204"/>
    </row>
    <row r="64" spans="2:11" customFormat="1" ht="12.75" customHeight="1" x14ac:dyDescent="0.2">
      <c r="B64" s="203"/>
      <c r="C64" s="208"/>
      <c r="D64" s="208"/>
      <c r="E64" s="211"/>
      <c r="F64" s="208"/>
      <c r="G64" s="208"/>
      <c r="H64" s="208"/>
      <c r="I64" s="208"/>
      <c r="J64" s="208"/>
      <c r="K64" s="204"/>
    </row>
    <row r="65" spans="2:11" customFormat="1" ht="15" customHeight="1" x14ac:dyDescent="0.2">
      <c r="B65" s="203"/>
      <c r="C65" s="208"/>
      <c r="D65" s="361" t="s">
        <v>5855</v>
      </c>
      <c r="E65" s="361"/>
      <c r="F65" s="361"/>
      <c r="G65" s="361"/>
      <c r="H65" s="361"/>
      <c r="I65" s="361"/>
      <c r="J65" s="361"/>
      <c r="K65" s="204"/>
    </row>
    <row r="66" spans="2:11" customFormat="1" ht="15" customHeight="1" x14ac:dyDescent="0.2">
      <c r="B66" s="203"/>
      <c r="C66" s="208"/>
      <c r="D66" s="360" t="s">
        <v>5856</v>
      </c>
      <c r="E66" s="360"/>
      <c r="F66" s="360"/>
      <c r="G66" s="360"/>
      <c r="H66" s="360"/>
      <c r="I66" s="360"/>
      <c r="J66" s="360"/>
      <c r="K66" s="204"/>
    </row>
    <row r="67" spans="2:11" customFormat="1" ht="15" customHeight="1" x14ac:dyDescent="0.2">
      <c r="B67" s="203"/>
      <c r="C67" s="208"/>
      <c r="D67" s="361" t="s">
        <v>5857</v>
      </c>
      <c r="E67" s="361"/>
      <c r="F67" s="361"/>
      <c r="G67" s="361"/>
      <c r="H67" s="361"/>
      <c r="I67" s="361"/>
      <c r="J67" s="361"/>
      <c r="K67" s="204"/>
    </row>
    <row r="68" spans="2:11" customFormat="1" ht="15" customHeight="1" x14ac:dyDescent="0.2">
      <c r="B68" s="203"/>
      <c r="C68" s="208"/>
      <c r="D68" s="361" t="s">
        <v>5858</v>
      </c>
      <c r="E68" s="361"/>
      <c r="F68" s="361"/>
      <c r="G68" s="361"/>
      <c r="H68" s="361"/>
      <c r="I68" s="361"/>
      <c r="J68" s="361"/>
      <c r="K68" s="204"/>
    </row>
    <row r="69" spans="2:11" customFormat="1" ht="15" customHeight="1" x14ac:dyDescent="0.2">
      <c r="B69" s="203"/>
      <c r="C69" s="208"/>
      <c r="D69" s="361" t="s">
        <v>5859</v>
      </c>
      <c r="E69" s="361"/>
      <c r="F69" s="361"/>
      <c r="G69" s="361"/>
      <c r="H69" s="361"/>
      <c r="I69" s="361"/>
      <c r="J69" s="361"/>
      <c r="K69" s="204"/>
    </row>
    <row r="70" spans="2:11" customFormat="1" ht="15" customHeight="1" x14ac:dyDescent="0.2">
      <c r="B70" s="203"/>
      <c r="C70" s="208"/>
      <c r="D70" s="361" t="s">
        <v>5860</v>
      </c>
      <c r="E70" s="361"/>
      <c r="F70" s="361"/>
      <c r="G70" s="361"/>
      <c r="H70" s="361"/>
      <c r="I70" s="361"/>
      <c r="J70" s="361"/>
      <c r="K70" s="204"/>
    </row>
    <row r="71" spans="2:11" customFormat="1" ht="12.75" customHeight="1" x14ac:dyDescent="0.2">
      <c r="B71" s="212"/>
      <c r="C71" s="213"/>
      <c r="D71" s="213"/>
      <c r="E71" s="213"/>
      <c r="F71" s="213"/>
      <c r="G71" s="213"/>
      <c r="H71" s="213"/>
      <c r="I71" s="213"/>
      <c r="J71" s="213"/>
      <c r="K71" s="214"/>
    </row>
    <row r="72" spans="2:11" customFormat="1" ht="18.75" customHeight="1" x14ac:dyDescent="0.2">
      <c r="B72" s="215"/>
      <c r="C72" s="215"/>
      <c r="D72" s="215"/>
      <c r="E72" s="215"/>
      <c r="F72" s="215"/>
      <c r="G72" s="215"/>
      <c r="H72" s="215"/>
      <c r="I72" s="215"/>
      <c r="J72" s="215"/>
      <c r="K72" s="216"/>
    </row>
    <row r="73" spans="2:11" customFormat="1" ht="18.75" customHeight="1" x14ac:dyDescent="0.2">
      <c r="B73" s="216"/>
      <c r="C73" s="216"/>
      <c r="D73" s="216"/>
      <c r="E73" s="216"/>
      <c r="F73" s="216"/>
      <c r="G73" s="216"/>
      <c r="H73" s="216"/>
      <c r="I73" s="216"/>
      <c r="J73" s="216"/>
      <c r="K73" s="216"/>
    </row>
    <row r="74" spans="2:11" customFormat="1" ht="7.5" customHeight="1" x14ac:dyDescent="0.2">
      <c r="B74" s="217"/>
      <c r="C74" s="218"/>
      <c r="D74" s="218"/>
      <c r="E74" s="218"/>
      <c r="F74" s="218"/>
      <c r="G74" s="218"/>
      <c r="H74" s="218"/>
      <c r="I74" s="218"/>
      <c r="J74" s="218"/>
      <c r="K74" s="219"/>
    </row>
    <row r="75" spans="2:11" customFormat="1" ht="45" customHeight="1" x14ac:dyDescent="0.2">
      <c r="B75" s="220"/>
      <c r="C75" s="359" t="s">
        <v>5861</v>
      </c>
      <c r="D75" s="359"/>
      <c r="E75" s="359"/>
      <c r="F75" s="359"/>
      <c r="G75" s="359"/>
      <c r="H75" s="359"/>
      <c r="I75" s="359"/>
      <c r="J75" s="359"/>
      <c r="K75" s="221"/>
    </row>
    <row r="76" spans="2:11" customFormat="1" ht="17.25" customHeight="1" x14ac:dyDescent="0.2">
      <c r="B76" s="220"/>
      <c r="C76" s="222" t="s">
        <v>5862</v>
      </c>
      <c r="D76" s="222"/>
      <c r="E76" s="222"/>
      <c r="F76" s="222" t="s">
        <v>5863</v>
      </c>
      <c r="G76" s="223"/>
      <c r="H76" s="222" t="s">
        <v>60</v>
      </c>
      <c r="I76" s="222" t="s">
        <v>63</v>
      </c>
      <c r="J76" s="222" t="s">
        <v>5864</v>
      </c>
      <c r="K76" s="221"/>
    </row>
    <row r="77" spans="2:11" customFormat="1" ht="17.25" customHeight="1" x14ac:dyDescent="0.2">
      <c r="B77" s="220"/>
      <c r="C77" s="224" t="s">
        <v>5865</v>
      </c>
      <c r="D77" s="224"/>
      <c r="E77" s="224"/>
      <c r="F77" s="225" t="s">
        <v>5866</v>
      </c>
      <c r="G77" s="226"/>
      <c r="H77" s="224"/>
      <c r="I77" s="224"/>
      <c r="J77" s="224" t="s">
        <v>5867</v>
      </c>
      <c r="K77" s="221"/>
    </row>
    <row r="78" spans="2:11" customFormat="1" ht="5.25" customHeight="1" x14ac:dyDescent="0.2">
      <c r="B78" s="220"/>
      <c r="C78" s="227"/>
      <c r="D78" s="227"/>
      <c r="E78" s="227"/>
      <c r="F78" s="227"/>
      <c r="G78" s="228"/>
      <c r="H78" s="227"/>
      <c r="I78" s="227"/>
      <c r="J78" s="227"/>
      <c r="K78" s="221"/>
    </row>
    <row r="79" spans="2:11" customFormat="1" ht="15" customHeight="1" x14ac:dyDescent="0.2">
      <c r="B79" s="220"/>
      <c r="C79" s="209" t="s">
        <v>59</v>
      </c>
      <c r="D79" s="229"/>
      <c r="E79" s="229"/>
      <c r="F79" s="230" t="s">
        <v>5868</v>
      </c>
      <c r="G79" s="231"/>
      <c r="H79" s="209" t="s">
        <v>5869</v>
      </c>
      <c r="I79" s="209" t="s">
        <v>5870</v>
      </c>
      <c r="J79" s="209">
        <v>20</v>
      </c>
      <c r="K79" s="221"/>
    </row>
    <row r="80" spans="2:11" customFormat="1" ht="15" customHeight="1" x14ac:dyDescent="0.2">
      <c r="B80" s="220"/>
      <c r="C80" s="209" t="s">
        <v>5871</v>
      </c>
      <c r="D80" s="209"/>
      <c r="E80" s="209"/>
      <c r="F80" s="230" t="s">
        <v>5868</v>
      </c>
      <c r="G80" s="231"/>
      <c r="H80" s="209" t="s">
        <v>5872</v>
      </c>
      <c r="I80" s="209" t="s">
        <v>5870</v>
      </c>
      <c r="J80" s="209">
        <v>120</v>
      </c>
      <c r="K80" s="221"/>
    </row>
    <row r="81" spans="2:11" customFormat="1" ht="15" customHeight="1" x14ac:dyDescent="0.2">
      <c r="B81" s="232"/>
      <c r="C81" s="209" t="s">
        <v>5873</v>
      </c>
      <c r="D81" s="209"/>
      <c r="E81" s="209"/>
      <c r="F81" s="230" t="s">
        <v>5874</v>
      </c>
      <c r="G81" s="231"/>
      <c r="H81" s="209" t="s">
        <v>5875</v>
      </c>
      <c r="I81" s="209" t="s">
        <v>5870</v>
      </c>
      <c r="J81" s="209">
        <v>50</v>
      </c>
      <c r="K81" s="221"/>
    </row>
    <row r="82" spans="2:11" customFormat="1" ht="15" customHeight="1" x14ac:dyDescent="0.2">
      <c r="B82" s="232"/>
      <c r="C82" s="209" t="s">
        <v>5876</v>
      </c>
      <c r="D82" s="209"/>
      <c r="E82" s="209"/>
      <c r="F82" s="230" t="s">
        <v>5868</v>
      </c>
      <c r="G82" s="231"/>
      <c r="H82" s="209" t="s">
        <v>5877</v>
      </c>
      <c r="I82" s="209" t="s">
        <v>5878</v>
      </c>
      <c r="J82" s="209"/>
      <c r="K82" s="221"/>
    </row>
    <row r="83" spans="2:11" customFormat="1" ht="15" customHeight="1" x14ac:dyDescent="0.2">
      <c r="B83" s="232"/>
      <c r="C83" s="209" t="s">
        <v>5879</v>
      </c>
      <c r="D83" s="209"/>
      <c r="E83" s="209"/>
      <c r="F83" s="230" t="s">
        <v>5874</v>
      </c>
      <c r="G83" s="209"/>
      <c r="H83" s="209" t="s">
        <v>5880</v>
      </c>
      <c r="I83" s="209" t="s">
        <v>5870</v>
      </c>
      <c r="J83" s="209">
        <v>15</v>
      </c>
      <c r="K83" s="221"/>
    </row>
    <row r="84" spans="2:11" customFormat="1" ht="15" customHeight="1" x14ac:dyDescent="0.2">
      <c r="B84" s="232"/>
      <c r="C84" s="209" t="s">
        <v>5881</v>
      </c>
      <c r="D84" s="209"/>
      <c r="E84" s="209"/>
      <c r="F84" s="230" t="s">
        <v>5874</v>
      </c>
      <c r="G84" s="209"/>
      <c r="H84" s="209" t="s">
        <v>5882</v>
      </c>
      <c r="I84" s="209" t="s">
        <v>5870</v>
      </c>
      <c r="J84" s="209">
        <v>15</v>
      </c>
      <c r="K84" s="221"/>
    </row>
    <row r="85" spans="2:11" customFormat="1" ht="15" customHeight="1" x14ac:dyDescent="0.2">
      <c r="B85" s="232"/>
      <c r="C85" s="209" t="s">
        <v>5883</v>
      </c>
      <c r="D85" s="209"/>
      <c r="E85" s="209"/>
      <c r="F85" s="230" t="s">
        <v>5874</v>
      </c>
      <c r="G85" s="209"/>
      <c r="H85" s="209" t="s">
        <v>5884</v>
      </c>
      <c r="I85" s="209" t="s">
        <v>5870</v>
      </c>
      <c r="J85" s="209">
        <v>20</v>
      </c>
      <c r="K85" s="221"/>
    </row>
    <row r="86" spans="2:11" customFormat="1" ht="15" customHeight="1" x14ac:dyDescent="0.2">
      <c r="B86" s="232"/>
      <c r="C86" s="209" t="s">
        <v>5885</v>
      </c>
      <c r="D86" s="209"/>
      <c r="E86" s="209"/>
      <c r="F86" s="230" t="s">
        <v>5874</v>
      </c>
      <c r="G86" s="209"/>
      <c r="H86" s="209" t="s">
        <v>5886</v>
      </c>
      <c r="I86" s="209" t="s">
        <v>5870</v>
      </c>
      <c r="J86" s="209">
        <v>20</v>
      </c>
      <c r="K86" s="221"/>
    </row>
    <row r="87" spans="2:11" customFormat="1" ht="15" customHeight="1" x14ac:dyDescent="0.2">
      <c r="B87" s="232"/>
      <c r="C87" s="209" t="s">
        <v>5887</v>
      </c>
      <c r="D87" s="209"/>
      <c r="E87" s="209"/>
      <c r="F87" s="230" t="s">
        <v>5874</v>
      </c>
      <c r="G87" s="231"/>
      <c r="H87" s="209" t="s">
        <v>5888</v>
      </c>
      <c r="I87" s="209" t="s">
        <v>5870</v>
      </c>
      <c r="J87" s="209">
        <v>50</v>
      </c>
      <c r="K87" s="221"/>
    </row>
    <row r="88" spans="2:11" customFormat="1" ht="15" customHeight="1" x14ac:dyDescent="0.2">
      <c r="B88" s="232"/>
      <c r="C88" s="209" t="s">
        <v>5889</v>
      </c>
      <c r="D88" s="209"/>
      <c r="E88" s="209"/>
      <c r="F88" s="230" t="s">
        <v>5874</v>
      </c>
      <c r="G88" s="231"/>
      <c r="H88" s="209" t="s">
        <v>5890</v>
      </c>
      <c r="I88" s="209" t="s">
        <v>5870</v>
      </c>
      <c r="J88" s="209">
        <v>20</v>
      </c>
      <c r="K88" s="221"/>
    </row>
    <row r="89" spans="2:11" customFormat="1" ht="15" customHeight="1" x14ac:dyDescent="0.2">
      <c r="B89" s="232"/>
      <c r="C89" s="209" t="s">
        <v>5891</v>
      </c>
      <c r="D89" s="209"/>
      <c r="E89" s="209"/>
      <c r="F89" s="230" t="s">
        <v>5874</v>
      </c>
      <c r="G89" s="231"/>
      <c r="H89" s="209" t="s">
        <v>5892</v>
      </c>
      <c r="I89" s="209" t="s">
        <v>5870</v>
      </c>
      <c r="J89" s="209">
        <v>20</v>
      </c>
      <c r="K89" s="221"/>
    </row>
    <row r="90" spans="2:11" customFormat="1" ht="15" customHeight="1" x14ac:dyDescent="0.2">
      <c r="B90" s="232"/>
      <c r="C90" s="209" t="s">
        <v>5893</v>
      </c>
      <c r="D90" s="209"/>
      <c r="E90" s="209"/>
      <c r="F90" s="230" t="s">
        <v>5874</v>
      </c>
      <c r="G90" s="231"/>
      <c r="H90" s="209" t="s">
        <v>5894</v>
      </c>
      <c r="I90" s="209" t="s">
        <v>5870</v>
      </c>
      <c r="J90" s="209">
        <v>50</v>
      </c>
      <c r="K90" s="221"/>
    </row>
    <row r="91" spans="2:11" customFormat="1" ht="15" customHeight="1" x14ac:dyDescent="0.2">
      <c r="B91" s="232"/>
      <c r="C91" s="209" t="s">
        <v>5895</v>
      </c>
      <c r="D91" s="209"/>
      <c r="E91" s="209"/>
      <c r="F91" s="230" t="s">
        <v>5874</v>
      </c>
      <c r="G91" s="231"/>
      <c r="H91" s="209" t="s">
        <v>5895</v>
      </c>
      <c r="I91" s="209" t="s">
        <v>5870</v>
      </c>
      <c r="J91" s="209">
        <v>50</v>
      </c>
      <c r="K91" s="221"/>
    </row>
    <row r="92" spans="2:11" customFormat="1" ht="15" customHeight="1" x14ac:dyDescent="0.2">
      <c r="B92" s="232"/>
      <c r="C92" s="209" t="s">
        <v>5896</v>
      </c>
      <c r="D92" s="209"/>
      <c r="E92" s="209"/>
      <c r="F92" s="230" t="s">
        <v>5874</v>
      </c>
      <c r="G92" s="231"/>
      <c r="H92" s="209" t="s">
        <v>5897</v>
      </c>
      <c r="I92" s="209" t="s">
        <v>5870</v>
      </c>
      <c r="J92" s="209">
        <v>255</v>
      </c>
      <c r="K92" s="221"/>
    </row>
    <row r="93" spans="2:11" customFormat="1" ht="15" customHeight="1" x14ac:dyDescent="0.2">
      <c r="B93" s="232"/>
      <c r="C93" s="209" t="s">
        <v>5898</v>
      </c>
      <c r="D93" s="209"/>
      <c r="E93" s="209"/>
      <c r="F93" s="230" t="s">
        <v>5868</v>
      </c>
      <c r="G93" s="231"/>
      <c r="H93" s="209" t="s">
        <v>5899</v>
      </c>
      <c r="I93" s="209" t="s">
        <v>5900</v>
      </c>
      <c r="J93" s="209"/>
      <c r="K93" s="221"/>
    </row>
    <row r="94" spans="2:11" customFormat="1" ht="15" customHeight="1" x14ac:dyDescent="0.2">
      <c r="B94" s="232"/>
      <c r="C94" s="209" t="s">
        <v>5901</v>
      </c>
      <c r="D94" s="209"/>
      <c r="E94" s="209"/>
      <c r="F94" s="230" t="s">
        <v>5868</v>
      </c>
      <c r="G94" s="231"/>
      <c r="H94" s="209" t="s">
        <v>5902</v>
      </c>
      <c r="I94" s="209" t="s">
        <v>5903</v>
      </c>
      <c r="J94" s="209"/>
      <c r="K94" s="221"/>
    </row>
    <row r="95" spans="2:11" customFormat="1" ht="15" customHeight="1" x14ac:dyDescent="0.2">
      <c r="B95" s="232"/>
      <c r="C95" s="209" t="s">
        <v>5904</v>
      </c>
      <c r="D95" s="209"/>
      <c r="E95" s="209"/>
      <c r="F95" s="230" t="s">
        <v>5868</v>
      </c>
      <c r="G95" s="231"/>
      <c r="H95" s="209" t="s">
        <v>5904</v>
      </c>
      <c r="I95" s="209" t="s">
        <v>5903</v>
      </c>
      <c r="J95" s="209"/>
      <c r="K95" s="221"/>
    </row>
    <row r="96" spans="2:11" customFormat="1" ht="15" customHeight="1" x14ac:dyDescent="0.2">
      <c r="B96" s="232"/>
      <c r="C96" s="209" t="s">
        <v>44</v>
      </c>
      <c r="D96" s="209"/>
      <c r="E96" s="209"/>
      <c r="F96" s="230" t="s">
        <v>5868</v>
      </c>
      <c r="G96" s="231"/>
      <c r="H96" s="209" t="s">
        <v>5905</v>
      </c>
      <c r="I96" s="209" t="s">
        <v>5903</v>
      </c>
      <c r="J96" s="209"/>
      <c r="K96" s="221"/>
    </row>
    <row r="97" spans="2:11" customFormat="1" ht="15" customHeight="1" x14ac:dyDescent="0.2">
      <c r="B97" s="232"/>
      <c r="C97" s="209" t="s">
        <v>54</v>
      </c>
      <c r="D97" s="209"/>
      <c r="E97" s="209"/>
      <c r="F97" s="230" t="s">
        <v>5868</v>
      </c>
      <c r="G97" s="231"/>
      <c r="H97" s="209" t="s">
        <v>5906</v>
      </c>
      <c r="I97" s="209" t="s">
        <v>5903</v>
      </c>
      <c r="J97" s="209"/>
      <c r="K97" s="221"/>
    </row>
    <row r="98" spans="2:11" customFormat="1" ht="15" customHeight="1" x14ac:dyDescent="0.2">
      <c r="B98" s="233"/>
      <c r="C98" s="234"/>
      <c r="D98" s="234"/>
      <c r="E98" s="234"/>
      <c r="F98" s="234"/>
      <c r="G98" s="234"/>
      <c r="H98" s="234"/>
      <c r="I98" s="234"/>
      <c r="J98" s="234"/>
      <c r="K98" s="235"/>
    </row>
    <row r="99" spans="2:11" customFormat="1" ht="18.75" customHeight="1" x14ac:dyDescent="0.2">
      <c r="B99" s="236"/>
      <c r="C99" s="237"/>
      <c r="D99" s="237"/>
      <c r="E99" s="237"/>
      <c r="F99" s="237"/>
      <c r="G99" s="237"/>
      <c r="H99" s="237"/>
      <c r="I99" s="237"/>
      <c r="J99" s="237"/>
      <c r="K99" s="236"/>
    </row>
    <row r="100" spans="2:11" customFormat="1" ht="18.75" customHeight="1" x14ac:dyDescent="0.2">
      <c r="B100" s="216"/>
      <c r="C100" s="216"/>
      <c r="D100" s="216"/>
      <c r="E100" s="216"/>
      <c r="F100" s="216"/>
      <c r="G100" s="216"/>
      <c r="H100" s="216"/>
      <c r="I100" s="216"/>
      <c r="J100" s="216"/>
      <c r="K100" s="216"/>
    </row>
    <row r="101" spans="2:11" customFormat="1" ht="7.5" customHeight="1" x14ac:dyDescent="0.2">
      <c r="B101" s="217"/>
      <c r="C101" s="218"/>
      <c r="D101" s="218"/>
      <c r="E101" s="218"/>
      <c r="F101" s="218"/>
      <c r="G101" s="218"/>
      <c r="H101" s="218"/>
      <c r="I101" s="218"/>
      <c r="J101" s="218"/>
      <c r="K101" s="219"/>
    </row>
    <row r="102" spans="2:11" customFormat="1" ht="45" customHeight="1" x14ac:dyDescent="0.2">
      <c r="B102" s="220"/>
      <c r="C102" s="359" t="s">
        <v>5907</v>
      </c>
      <c r="D102" s="359"/>
      <c r="E102" s="359"/>
      <c r="F102" s="359"/>
      <c r="G102" s="359"/>
      <c r="H102" s="359"/>
      <c r="I102" s="359"/>
      <c r="J102" s="359"/>
      <c r="K102" s="221"/>
    </row>
    <row r="103" spans="2:11" customFormat="1" ht="17.25" customHeight="1" x14ac:dyDescent="0.2">
      <c r="B103" s="220"/>
      <c r="C103" s="222" t="s">
        <v>5862</v>
      </c>
      <c r="D103" s="222"/>
      <c r="E103" s="222"/>
      <c r="F103" s="222" t="s">
        <v>5863</v>
      </c>
      <c r="G103" s="223"/>
      <c r="H103" s="222" t="s">
        <v>60</v>
      </c>
      <c r="I103" s="222" t="s">
        <v>63</v>
      </c>
      <c r="J103" s="222" t="s">
        <v>5864</v>
      </c>
      <c r="K103" s="221"/>
    </row>
    <row r="104" spans="2:11" customFormat="1" ht="17.25" customHeight="1" x14ac:dyDescent="0.2">
      <c r="B104" s="220"/>
      <c r="C104" s="224" t="s">
        <v>5865</v>
      </c>
      <c r="D104" s="224"/>
      <c r="E104" s="224"/>
      <c r="F104" s="225" t="s">
        <v>5866</v>
      </c>
      <c r="G104" s="226"/>
      <c r="H104" s="224"/>
      <c r="I104" s="224"/>
      <c r="J104" s="224" t="s">
        <v>5867</v>
      </c>
      <c r="K104" s="221"/>
    </row>
    <row r="105" spans="2:11" customFormat="1" ht="5.25" customHeight="1" x14ac:dyDescent="0.2">
      <c r="B105" s="220"/>
      <c r="C105" s="222"/>
      <c r="D105" s="222"/>
      <c r="E105" s="222"/>
      <c r="F105" s="222"/>
      <c r="G105" s="238"/>
      <c r="H105" s="222"/>
      <c r="I105" s="222"/>
      <c r="J105" s="222"/>
      <c r="K105" s="221"/>
    </row>
    <row r="106" spans="2:11" customFormat="1" ht="15" customHeight="1" x14ac:dyDescent="0.2">
      <c r="B106" s="220"/>
      <c r="C106" s="209" t="s">
        <v>59</v>
      </c>
      <c r="D106" s="229"/>
      <c r="E106" s="229"/>
      <c r="F106" s="230" t="s">
        <v>5868</v>
      </c>
      <c r="G106" s="209"/>
      <c r="H106" s="209" t="s">
        <v>5908</v>
      </c>
      <c r="I106" s="209" t="s">
        <v>5870</v>
      </c>
      <c r="J106" s="209">
        <v>20</v>
      </c>
      <c r="K106" s="221"/>
    </row>
    <row r="107" spans="2:11" customFormat="1" ht="15" customHeight="1" x14ac:dyDescent="0.2">
      <c r="B107" s="220"/>
      <c r="C107" s="209" t="s">
        <v>5871</v>
      </c>
      <c r="D107" s="209"/>
      <c r="E107" s="209"/>
      <c r="F107" s="230" t="s">
        <v>5868</v>
      </c>
      <c r="G107" s="209"/>
      <c r="H107" s="209" t="s">
        <v>5908</v>
      </c>
      <c r="I107" s="209" t="s">
        <v>5870</v>
      </c>
      <c r="J107" s="209">
        <v>120</v>
      </c>
      <c r="K107" s="221"/>
    </row>
    <row r="108" spans="2:11" customFormat="1" ht="15" customHeight="1" x14ac:dyDescent="0.2">
      <c r="B108" s="232"/>
      <c r="C108" s="209" t="s">
        <v>5873</v>
      </c>
      <c r="D108" s="209"/>
      <c r="E108" s="209"/>
      <c r="F108" s="230" t="s">
        <v>5874</v>
      </c>
      <c r="G108" s="209"/>
      <c r="H108" s="209" t="s">
        <v>5908</v>
      </c>
      <c r="I108" s="209" t="s">
        <v>5870</v>
      </c>
      <c r="J108" s="209">
        <v>50</v>
      </c>
      <c r="K108" s="221"/>
    </row>
    <row r="109" spans="2:11" customFormat="1" ht="15" customHeight="1" x14ac:dyDescent="0.2">
      <c r="B109" s="232"/>
      <c r="C109" s="209" t="s">
        <v>5876</v>
      </c>
      <c r="D109" s="209"/>
      <c r="E109" s="209"/>
      <c r="F109" s="230" t="s">
        <v>5868</v>
      </c>
      <c r="G109" s="209"/>
      <c r="H109" s="209" t="s">
        <v>5908</v>
      </c>
      <c r="I109" s="209" t="s">
        <v>5878</v>
      </c>
      <c r="J109" s="209"/>
      <c r="K109" s="221"/>
    </row>
    <row r="110" spans="2:11" customFormat="1" ht="15" customHeight="1" x14ac:dyDescent="0.2">
      <c r="B110" s="232"/>
      <c r="C110" s="209" t="s">
        <v>5887</v>
      </c>
      <c r="D110" s="209"/>
      <c r="E110" s="209"/>
      <c r="F110" s="230" t="s">
        <v>5874</v>
      </c>
      <c r="G110" s="209"/>
      <c r="H110" s="209" t="s">
        <v>5908</v>
      </c>
      <c r="I110" s="209" t="s">
        <v>5870</v>
      </c>
      <c r="J110" s="209">
        <v>50</v>
      </c>
      <c r="K110" s="221"/>
    </row>
    <row r="111" spans="2:11" customFormat="1" ht="15" customHeight="1" x14ac:dyDescent="0.2">
      <c r="B111" s="232"/>
      <c r="C111" s="209" t="s">
        <v>5895</v>
      </c>
      <c r="D111" s="209"/>
      <c r="E111" s="209"/>
      <c r="F111" s="230" t="s">
        <v>5874</v>
      </c>
      <c r="G111" s="209"/>
      <c r="H111" s="209" t="s">
        <v>5908</v>
      </c>
      <c r="I111" s="209" t="s">
        <v>5870</v>
      </c>
      <c r="J111" s="209">
        <v>50</v>
      </c>
      <c r="K111" s="221"/>
    </row>
    <row r="112" spans="2:11" customFormat="1" ht="15" customHeight="1" x14ac:dyDescent="0.2">
      <c r="B112" s="232"/>
      <c r="C112" s="209" t="s">
        <v>5893</v>
      </c>
      <c r="D112" s="209"/>
      <c r="E112" s="209"/>
      <c r="F112" s="230" t="s">
        <v>5874</v>
      </c>
      <c r="G112" s="209"/>
      <c r="H112" s="209" t="s">
        <v>5908</v>
      </c>
      <c r="I112" s="209" t="s">
        <v>5870</v>
      </c>
      <c r="J112" s="209">
        <v>50</v>
      </c>
      <c r="K112" s="221"/>
    </row>
    <row r="113" spans="2:11" customFormat="1" ht="15" customHeight="1" x14ac:dyDescent="0.2">
      <c r="B113" s="232"/>
      <c r="C113" s="209" t="s">
        <v>59</v>
      </c>
      <c r="D113" s="209"/>
      <c r="E113" s="209"/>
      <c r="F113" s="230" t="s">
        <v>5868</v>
      </c>
      <c r="G113" s="209"/>
      <c r="H113" s="209" t="s">
        <v>5909</v>
      </c>
      <c r="I113" s="209" t="s">
        <v>5870</v>
      </c>
      <c r="J113" s="209">
        <v>20</v>
      </c>
      <c r="K113" s="221"/>
    </row>
    <row r="114" spans="2:11" customFormat="1" ht="15" customHeight="1" x14ac:dyDescent="0.2">
      <c r="B114" s="232"/>
      <c r="C114" s="209" t="s">
        <v>5910</v>
      </c>
      <c r="D114" s="209"/>
      <c r="E114" s="209"/>
      <c r="F114" s="230" t="s">
        <v>5868</v>
      </c>
      <c r="G114" s="209"/>
      <c r="H114" s="209" t="s">
        <v>5911</v>
      </c>
      <c r="I114" s="209" t="s">
        <v>5870</v>
      </c>
      <c r="J114" s="209">
        <v>120</v>
      </c>
      <c r="K114" s="221"/>
    </row>
    <row r="115" spans="2:11" customFormat="1" ht="15" customHeight="1" x14ac:dyDescent="0.2">
      <c r="B115" s="232"/>
      <c r="C115" s="209" t="s">
        <v>44</v>
      </c>
      <c r="D115" s="209"/>
      <c r="E115" s="209"/>
      <c r="F115" s="230" t="s">
        <v>5868</v>
      </c>
      <c r="G115" s="209"/>
      <c r="H115" s="209" t="s">
        <v>5912</v>
      </c>
      <c r="I115" s="209" t="s">
        <v>5903</v>
      </c>
      <c r="J115" s="209"/>
      <c r="K115" s="221"/>
    </row>
    <row r="116" spans="2:11" customFormat="1" ht="15" customHeight="1" x14ac:dyDescent="0.2">
      <c r="B116" s="232"/>
      <c r="C116" s="209" t="s">
        <v>54</v>
      </c>
      <c r="D116" s="209"/>
      <c r="E116" s="209"/>
      <c r="F116" s="230" t="s">
        <v>5868</v>
      </c>
      <c r="G116" s="209"/>
      <c r="H116" s="209" t="s">
        <v>5913</v>
      </c>
      <c r="I116" s="209" t="s">
        <v>5903</v>
      </c>
      <c r="J116" s="209"/>
      <c r="K116" s="221"/>
    </row>
    <row r="117" spans="2:11" customFormat="1" ht="15" customHeight="1" x14ac:dyDescent="0.2">
      <c r="B117" s="232"/>
      <c r="C117" s="209" t="s">
        <v>63</v>
      </c>
      <c r="D117" s="209"/>
      <c r="E117" s="209"/>
      <c r="F117" s="230" t="s">
        <v>5868</v>
      </c>
      <c r="G117" s="209"/>
      <c r="H117" s="209" t="s">
        <v>5914</v>
      </c>
      <c r="I117" s="209" t="s">
        <v>5915</v>
      </c>
      <c r="J117" s="209"/>
      <c r="K117" s="221"/>
    </row>
    <row r="118" spans="2:11" customFormat="1" ht="15" customHeight="1" x14ac:dyDescent="0.2">
      <c r="B118" s="233"/>
      <c r="C118" s="239"/>
      <c r="D118" s="239"/>
      <c r="E118" s="239"/>
      <c r="F118" s="239"/>
      <c r="G118" s="239"/>
      <c r="H118" s="239"/>
      <c r="I118" s="239"/>
      <c r="J118" s="239"/>
      <c r="K118" s="235"/>
    </row>
    <row r="119" spans="2:11" customFormat="1" ht="18.75" customHeight="1" x14ac:dyDescent="0.2">
      <c r="B119" s="240"/>
      <c r="C119" s="241"/>
      <c r="D119" s="241"/>
      <c r="E119" s="241"/>
      <c r="F119" s="242"/>
      <c r="G119" s="241"/>
      <c r="H119" s="241"/>
      <c r="I119" s="241"/>
      <c r="J119" s="241"/>
      <c r="K119" s="240"/>
    </row>
    <row r="120" spans="2:11" customFormat="1" ht="18.75" customHeight="1" x14ac:dyDescent="0.2">
      <c r="B120" s="216"/>
      <c r="C120" s="216"/>
      <c r="D120" s="216"/>
      <c r="E120" s="216"/>
      <c r="F120" s="216"/>
      <c r="G120" s="216"/>
      <c r="H120" s="216"/>
      <c r="I120" s="216"/>
      <c r="J120" s="216"/>
      <c r="K120" s="216"/>
    </row>
    <row r="121" spans="2:11" customFormat="1" ht="7.5" customHeight="1" x14ac:dyDescent="0.2">
      <c r="B121" s="243"/>
      <c r="C121" s="244"/>
      <c r="D121" s="244"/>
      <c r="E121" s="244"/>
      <c r="F121" s="244"/>
      <c r="G121" s="244"/>
      <c r="H121" s="244"/>
      <c r="I121" s="244"/>
      <c r="J121" s="244"/>
      <c r="K121" s="245"/>
    </row>
    <row r="122" spans="2:11" customFormat="1" ht="45" customHeight="1" x14ac:dyDescent="0.2">
      <c r="B122" s="246"/>
      <c r="C122" s="357" t="s">
        <v>5916</v>
      </c>
      <c r="D122" s="357"/>
      <c r="E122" s="357"/>
      <c r="F122" s="357"/>
      <c r="G122" s="357"/>
      <c r="H122" s="357"/>
      <c r="I122" s="357"/>
      <c r="J122" s="357"/>
      <c r="K122" s="247"/>
    </row>
    <row r="123" spans="2:11" customFormat="1" ht="17.25" customHeight="1" x14ac:dyDescent="0.2">
      <c r="B123" s="248"/>
      <c r="C123" s="222" t="s">
        <v>5862</v>
      </c>
      <c r="D123" s="222"/>
      <c r="E123" s="222"/>
      <c r="F123" s="222" t="s">
        <v>5863</v>
      </c>
      <c r="G123" s="223"/>
      <c r="H123" s="222" t="s">
        <v>60</v>
      </c>
      <c r="I123" s="222" t="s">
        <v>63</v>
      </c>
      <c r="J123" s="222" t="s">
        <v>5864</v>
      </c>
      <c r="K123" s="249"/>
    </row>
    <row r="124" spans="2:11" customFormat="1" ht="17.25" customHeight="1" x14ac:dyDescent="0.2">
      <c r="B124" s="248"/>
      <c r="C124" s="224" t="s">
        <v>5865</v>
      </c>
      <c r="D124" s="224"/>
      <c r="E124" s="224"/>
      <c r="F124" s="225" t="s">
        <v>5866</v>
      </c>
      <c r="G124" s="226"/>
      <c r="H124" s="224"/>
      <c r="I124" s="224"/>
      <c r="J124" s="224" t="s">
        <v>5867</v>
      </c>
      <c r="K124" s="249"/>
    </row>
    <row r="125" spans="2:11" customFormat="1" ht="5.25" customHeight="1" x14ac:dyDescent="0.2">
      <c r="B125" s="250"/>
      <c r="C125" s="227"/>
      <c r="D125" s="227"/>
      <c r="E125" s="227"/>
      <c r="F125" s="227"/>
      <c r="G125" s="251"/>
      <c r="H125" s="227"/>
      <c r="I125" s="227"/>
      <c r="J125" s="227"/>
      <c r="K125" s="252"/>
    </row>
    <row r="126" spans="2:11" customFormat="1" ht="15" customHeight="1" x14ac:dyDescent="0.2">
      <c r="B126" s="250"/>
      <c r="C126" s="209" t="s">
        <v>5871</v>
      </c>
      <c r="D126" s="229"/>
      <c r="E126" s="229"/>
      <c r="F126" s="230" t="s">
        <v>5868</v>
      </c>
      <c r="G126" s="209"/>
      <c r="H126" s="209" t="s">
        <v>5908</v>
      </c>
      <c r="I126" s="209" t="s">
        <v>5870</v>
      </c>
      <c r="J126" s="209">
        <v>120</v>
      </c>
      <c r="K126" s="253"/>
    </row>
    <row r="127" spans="2:11" customFormat="1" ht="15" customHeight="1" x14ac:dyDescent="0.2">
      <c r="B127" s="250"/>
      <c r="C127" s="209" t="s">
        <v>5917</v>
      </c>
      <c r="D127" s="209"/>
      <c r="E127" s="209"/>
      <c r="F127" s="230" t="s">
        <v>5868</v>
      </c>
      <c r="G127" s="209"/>
      <c r="H127" s="209" t="s">
        <v>5918</v>
      </c>
      <c r="I127" s="209" t="s">
        <v>5870</v>
      </c>
      <c r="J127" s="209" t="s">
        <v>5919</v>
      </c>
      <c r="K127" s="253"/>
    </row>
    <row r="128" spans="2:11" customFormat="1" ht="15" customHeight="1" x14ac:dyDescent="0.2">
      <c r="B128" s="250"/>
      <c r="C128" s="209" t="s">
        <v>5816</v>
      </c>
      <c r="D128" s="209"/>
      <c r="E128" s="209"/>
      <c r="F128" s="230" t="s">
        <v>5868</v>
      </c>
      <c r="G128" s="209"/>
      <c r="H128" s="209" t="s">
        <v>5920</v>
      </c>
      <c r="I128" s="209" t="s">
        <v>5870</v>
      </c>
      <c r="J128" s="209" t="s">
        <v>5919</v>
      </c>
      <c r="K128" s="253"/>
    </row>
    <row r="129" spans="2:11" customFormat="1" ht="15" customHeight="1" x14ac:dyDescent="0.2">
      <c r="B129" s="250"/>
      <c r="C129" s="209" t="s">
        <v>5879</v>
      </c>
      <c r="D129" s="209"/>
      <c r="E129" s="209"/>
      <c r="F129" s="230" t="s">
        <v>5874</v>
      </c>
      <c r="G129" s="209"/>
      <c r="H129" s="209" t="s">
        <v>5880</v>
      </c>
      <c r="I129" s="209" t="s">
        <v>5870</v>
      </c>
      <c r="J129" s="209">
        <v>15</v>
      </c>
      <c r="K129" s="253"/>
    </row>
    <row r="130" spans="2:11" customFormat="1" ht="15" customHeight="1" x14ac:dyDescent="0.2">
      <c r="B130" s="250"/>
      <c r="C130" s="209" t="s">
        <v>5881</v>
      </c>
      <c r="D130" s="209"/>
      <c r="E130" s="209"/>
      <c r="F130" s="230" t="s">
        <v>5874</v>
      </c>
      <c r="G130" s="209"/>
      <c r="H130" s="209" t="s">
        <v>5882</v>
      </c>
      <c r="I130" s="209" t="s">
        <v>5870</v>
      </c>
      <c r="J130" s="209">
        <v>15</v>
      </c>
      <c r="K130" s="253"/>
    </row>
    <row r="131" spans="2:11" customFormat="1" ht="15" customHeight="1" x14ac:dyDescent="0.2">
      <c r="B131" s="250"/>
      <c r="C131" s="209" t="s">
        <v>5883</v>
      </c>
      <c r="D131" s="209"/>
      <c r="E131" s="209"/>
      <c r="F131" s="230" t="s">
        <v>5874</v>
      </c>
      <c r="G131" s="209"/>
      <c r="H131" s="209" t="s">
        <v>5884</v>
      </c>
      <c r="I131" s="209" t="s">
        <v>5870</v>
      </c>
      <c r="J131" s="209">
        <v>20</v>
      </c>
      <c r="K131" s="253"/>
    </row>
    <row r="132" spans="2:11" customFormat="1" ht="15" customHeight="1" x14ac:dyDescent="0.2">
      <c r="B132" s="250"/>
      <c r="C132" s="209" t="s">
        <v>5885</v>
      </c>
      <c r="D132" s="209"/>
      <c r="E132" s="209"/>
      <c r="F132" s="230" t="s">
        <v>5874</v>
      </c>
      <c r="G132" s="209"/>
      <c r="H132" s="209" t="s">
        <v>5886</v>
      </c>
      <c r="I132" s="209" t="s">
        <v>5870</v>
      </c>
      <c r="J132" s="209">
        <v>20</v>
      </c>
      <c r="K132" s="253"/>
    </row>
    <row r="133" spans="2:11" customFormat="1" ht="15" customHeight="1" x14ac:dyDescent="0.2">
      <c r="B133" s="250"/>
      <c r="C133" s="209" t="s">
        <v>5873</v>
      </c>
      <c r="D133" s="209"/>
      <c r="E133" s="209"/>
      <c r="F133" s="230" t="s">
        <v>5874</v>
      </c>
      <c r="G133" s="209"/>
      <c r="H133" s="209" t="s">
        <v>5908</v>
      </c>
      <c r="I133" s="209" t="s">
        <v>5870</v>
      </c>
      <c r="J133" s="209">
        <v>50</v>
      </c>
      <c r="K133" s="253"/>
    </row>
    <row r="134" spans="2:11" customFormat="1" ht="15" customHeight="1" x14ac:dyDescent="0.2">
      <c r="B134" s="250"/>
      <c r="C134" s="209" t="s">
        <v>5887</v>
      </c>
      <c r="D134" s="209"/>
      <c r="E134" s="209"/>
      <c r="F134" s="230" t="s">
        <v>5874</v>
      </c>
      <c r="G134" s="209"/>
      <c r="H134" s="209" t="s">
        <v>5908</v>
      </c>
      <c r="I134" s="209" t="s">
        <v>5870</v>
      </c>
      <c r="J134" s="209">
        <v>50</v>
      </c>
      <c r="K134" s="253"/>
    </row>
    <row r="135" spans="2:11" customFormat="1" ht="15" customHeight="1" x14ac:dyDescent="0.2">
      <c r="B135" s="250"/>
      <c r="C135" s="209" t="s">
        <v>5893</v>
      </c>
      <c r="D135" s="209"/>
      <c r="E135" s="209"/>
      <c r="F135" s="230" t="s">
        <v>5874</v>
      </c>
      <c r="G135" s="209"/>
      <c r="H135" s="209" t="s">
        <v>5908</v>
      </c>
      <c r="I135" s="209" t="s">
        <v>5870</v>
      </c>
      <c r="J135" s="209">
        <v>50</v>
      </c>
      <c r="K135" s="253"/>
    </row>
    <row r="136" spans="2:11" customFormat="1" ht="15" customHeight="1" x14ac:dyDescent="0.2">
      <c r="B136" s="250"/>
      <c r="C136" s="209" t="s">
        <v>5895</v>
      </c>
      <c r="D136" s="209"/>
      <c r="E136" s="209"/>
      <c r="F136" s="230" t="s">
        <v>5874</v>
      </c>
      <c r="G136" s="209"/>
      <c r="H136" s="209" t="s">
        <v>5908</v>
      </c>
      <c r="I136" s="209" t="s">
        <v>5870</v>
      </c>
      <c r="J136" s="209">
        <v>50</v>
      </c>
      <c r="K136" s="253"/>
    </row>
    <row r="137" spans="2:11" customFormat="1" ht="15" customHeight="1" x14ac:dyDescent="0.2">
      <c r="B137" s="250"/>
      <c r="C137" s="209" t="s">
        <v>5896</v>
      </c>
      <c r="D137" s="209"/>
      <c r="E137" s="209"/>
      <c r="F137" s="230" t="s">
        <v>5874</v>
      </c>
      <c r="G137" s="209"/>
      <c r="H137" s="209" t="s">
        <v>5921</v>
      </c>
      <c r="I137" s="209" t="s">
        <v>5870</v>
      </c>
      <c r="J137" s="209">
        <v>255</v>
      </c>
      <c r="K137" s="253"/>
    </row>
    <row r="138" spans="2:11" customFormat="1" ht="15" customHeight="1" x14ac:dyDescent="0.2">
      <c r="B138" s="250"/>
      <c r="C138" s="209" t="s">
        <v>5898</v>
      </c>
      <c r="D138" s="209"/>
      <c r="E138" s="209"/>
      <c r="F138" s="230" t="s">
        <v>5868</v>
      </c>
      <c r="G138" s="209"/>
      <c r="H138" s="209" t="s">
        <v>5922</v>
      </c>
      <c r="I138" s="209" t="s">
        <v>5900</v>
      </c>
      <c r="J138" s="209"/>
      <c r="K138" s="253"/>
    </row>
    <row r="139" spans="2:11" customFormat="1" ht="15" customHeight="1" x14ac:dyDescent="0.2">
      <c r="B139" s="250"/>
      <c r="C139" s="209" t="s">
        <v>5901</v>
      </c>
      <c r="D139" s="209"/>
      <c r="E139" s="209"/>
      <c r="F139" s="230" t="s">
        <v>5868</v>
      </c>
      <c r="G139" s="209"/>
      <c r="H139" s="209" t="s">
        <v>5923</v>
      </c>
      <c r="I139" s="209" t="s">
        <v>5903</v>
      </c>
      <c r="J139" s="209"/>
      <c r="K139" s="253"/>
    </row>
    <row r="140" spans="2:11" customFormat="1" ht="15" customHeight="1" x14ac:dyDescent="0.2">
      <c r="B140" s="250"/>
      <c r="C140" s="209" t="s">
        <v>5904</v>
      </c>
      <c r="D140" s="209"/>
      <c r="E140" s="209"/>
      <c r="F140" s="230" t="s">
        <v>5868</v>
      </c>
      <c r="G140" s="209"/>
      <c r="H140" s="209" t="s">
        <v>5904</v>
      </c>
      <c r="I140" s="209" t="s">
        <v>5903</v>
      </c>
      <c r="J140" s="209"/>
      <c r="K140" s="253"/>
    </row>
    <row r="141" spans="2:11" customFormat="1" ht="15" customHeight="1" x14ac:dyDescent="0.2">
      <c r="B141" s="250"/>
      <c r="C141" s="209" t="s">
        <v>44</v>
      </c>
      <c r="D141" s="209"/>
      <c r="E141" s="209"/>
      <c r="F141" s="230" t="s">
        <v>5868</v>
      </c>
      <c r="G141" s="209"/>
      <c r="H141" s="209" t="s">
        <v>5924</v>
      </c>
      <c r="I141" s="209" t="s">
        <v>5903</v>
      </c>
      <c r="J141" s="209"/>
      <c r="K141" s="253"/>
    </row>
    <row r="142" spans="2:11" customFormat="1" ht="15" customHeight="1" x14ac:dyDescent="0.2">
      <c r="B142" s="250"/>
      <c r="C142" s="209" t="s">
        <v>5925</v>
      </c>
      <c r="D142" s="209"/>
      <c r="E142" s="209"/>
      <c r="F142" s="230" t="s">
        <v>5868</v>
      </c>
      <c r="G142" s="209"/>
      <c r="H142" s="209" t="s">
        <v>5926</v>
      </c>
      <c r="I142" s="209" t="s">
        <v>5903</v>
      </c>
      <c r="J142" s="209"/>
      <c r="K142" s="253"/>
    </row>
    <row r="143" spans="2:11" customFormat="1" ht="15" customHeight="1" x14ac:dyDescent="0.2">
      <c r="B143" s="254"/>
      <c r="C143" s="255"/>
      <c r="D143" s="255"/>
      <c r="E143" s="255"/>
      <c r="F143" s="255"/>
      <c r="G143" s="255"/>
      <c r="H143" s="255"/>
      <c r="I143" s="255"/>
      <c r="J143" s="255"/>
      <c r="K143" s="256"/>
    </row>
    <row r="144" spans="2:11" customFormat="1" ht="18.75" customHeight="1" x14ac:dyDescent="0.2">
      <c r="B144" s="241"/>
      <c r="C144" s="241"/>
      <c r="D144" s="241"/>
      <c r="E144" s="241"/>
      <c r="F144" s="242"/>
      <c r="G144" s="241"/>
      <c r="H144" s="241"/>
      <c r="I144" s="241"/>
      <c r="J144" s="241"/>
      <c r="K144" s="241"/>
    </row>
    <row r="145" spans="2:11" customFormat="1" ht="18.75" customHeight="1" x14ac:dyDescent="0.2">
      <c r="B145" s="216"/>
      <c r="C145" s="216"/>
      <c r="D145" s="216"/>
      <c r="E145" s="216"/>
      <c r="F145" s="216"/>
      <c r="G145" s="216"/>
      <c r="H145" s="216"/>
      <c r="I145" s="216"/>
      <c r="J145" s="216"/>
      <c r="K145" s="216"/>
    </row>
    <row r="146" spans="2:11" customFormat="1" ht="7.5" customHeight="1" x14ac:dyDescent="0.2">
      <c r="B146" s="217"/>
      <c r="C146" s="218"/>
      <c r="D146" s="218"/>
      <c r="E146" s="218"/>
      <c r="F146" s="218"/>
      <c r="G146" s="218"/>
      <c r="H146" s="218"/>
      <c r="I146" s="218"/>
      <c r="J146" s="218"/>
      <c r="K146" s="219"/>
    </row>
    <row r="147" spans="2:11" customFormat="1" ht="45" customHeight="1" x14ac:dyDescent="0.2">
      <c r="B147" s="220"/>
      <c r="C147" s="359" t="s">
        <v>5927</v>
      </c>
      <c r="D147" s="359"/>
      <c r="E147" s="359"/>
      <c r="F147" s="359"/>
      <c r="G147" s="359"/>
      <c r="H147" s="359"/>
      <c r="I147" s="359"/>
      <c r="J147" s="359"/>
      <c r="K147" s="221"/>
    </row>
    <row r="148" spans="2:11" customFormat="1" ht="17.25" customHeight="1" x14ac:dyDescent="0.2">
      <c r="B148" s="220"/>
      <c r="C148" s="222" t="s">
        <v>5862</v>
      </c>
      <c r="D148" s="222"/>
      <c r="E148" s="222"/>
      <c r="F148" s="222" t="s">
        <v>5863</v>
      </c>
      <c r="G148" s="223"/>
      <c r="H148" s="222" t="s">
        <v>60</v>
      </c>
      <c r="I148" s="222" t="s">
        <v>63</v>
      </c>
      <c r="J148" s="222" t="s">
        <v>5864</v>
      </c>
      <c r="K148" s="221"/>
    </row>
    <row r="149" spans="2:11" customFormat="1" ht="17.25" customHeight="1" x14ac:dyDescent="0.2">
      <c r="B149" s="220"/>
      <c r="C149" s="224" t="s">
        <v>5865</v>
      </c>
      <c r="D149" s="224"/>
      <c r="E149" s="224"/>
      <c r="F149" s="225" t="s">
        <v>5866</v>
      </c>
      <c r="G149" s="226"/>
      <c r="H149" s="224"/>
      <c r="I149" s="224"/>
      <c r="J149" s="224" t="s">
        <v>5867</v>
      </c>
      <c r="K149" s="221"/>
    </row>
    <row r="150" spans="2:11" customFormat="1" ht="5.25" customHeight="1" x14ac:dyDescent="0.2">
      <c r="B150" s="232"/>
      <c r="C150" s="227"/>
      <c r="D150" s="227"/>
      <c r="E150" s="227"/>
      <c r="F150" s="227"/>
      <c r="G150" s="228"/>
      <c r="H150" s="227"/>
      <c r="I150" s="227"/>
      <c r="J150" s="227"/>
      <c r="K150" s="253"/>
    </row>
    <row r="151" spans="2:11" customFormat="1" ht="15" customHeight="1" x14ac:dyDescent="0.2">
      <c r="B151" s="232"/>
      <c r="C151" s="257" t="s">
        <v>5871</v>
      </c>
      <c r="D151" s="209"/>
      <c r="E151" s="209"/>
      <c r="F151" s="258" t="s">
        <v>5868</v>
      </c>
      <c r="G151" s="209"/>
      <c r="H151" s="257" t="s">
        <v>5908</v>
      </c>
      <c r="I151" s="257" t="s">
        <v>5870</v>
      </c>
      <c r="J151" s="257">
        <v>120</v>
      </c>
      <c r="K151" s="253"/>
    </row>
    <row r="152" spans="2:11" customFormat="1" ht="15" customHeight="1" x14ac:dyDescent="0.2">
      <c r="B152" s="232"/>
      <c r="C152" s="257" t="s">
        <v>5917</v>
      </c>
      <c r="D152" s="209"/>
      <c r="E152" s="209"/>
      <c r="F152" s="258" t="s">
        <v>5868</v>
      </c>
      <c r="G152" s="209"/>
      <c r="H152" s="257" t="s">
        <v>5928</v>
      </c>
      <c r="I152" s="257" t="s">
        <v>5870</v>
      </c>
      <c r="J152" s="257" t="s">
        <v>5919</v>
      </c>
      <c r="K152" s="253"/>
    </row>
    <row r="153" spans="2:11" customFormat="1" ht="15" customHeight="1" x14ac:dyDescent="0.2">
      <c r="B153" s="232"/>
      <c r="C153" s="257" t="s">
        <v>5816</v>
      </c>
      <c r="D153" s="209"/>
      <c r="E153" s="209"/>
      <c r="F153" s="258" t="s">
        <v>5868</v>
      </c>
      <c r="G153" s="209"/>
      <c r="H153" s="257" t="s">
        <v>5929</v>
      </c>
      <c r="I153" s="257" t="s">
        <v>5870</v>
      </c>
      <c r="J153" s="257" t="s">
        <v>5919</v>
      </c>
      <c r="K153" s="253"/>
    </row>
    <row r="154" spans="2:11" customFormat="1" ht="15" customHeight="1" x14ac:dyDescent="0.2">
      <c r="B154" s="232"/>
      <c r="C154" s="257" t="s">
        <v>5873</v>
      </c>
      <c r="D154" s="209"/>
      <c r="E154" s="209"/>
      <c r="F154" s="258" t="s">
        <v>5874</v>
      </c>
      <c r="G154" s="209"/>
      <c r="H154" s="257" t="s">
        <v>5908</v>
      </c>
      <c r="I154" s="257" t="s">
        <v>5870</v>
      </c>
      <c r="J154" s="257">
        <v>50</v>
      </c>
      <c r="K154" s="253"/>
    </row>
    <row r="155" spans="2:11" customFormat="1" ht="15" customHeight="1" x14ac:dyDescent="0.2">
      <c r="B155" s="232"/>
      <c r="C155" s="257" t="s">
        <v>5876</v>
      </c>
      <c r="D155" s="209"/>
      <c r="E155" s="209"/>
      <c r="F155" s="258" t="s">
        <v>5868</v>
      </c>
      <c r="G155" s="209"/>
      <c r="H155" s="257" t="s">
        <v>5908</v>
      </c>
      <c r="I155" s="257" t="s">
        <v>5878</v>
      </c>
      <c r="J155" s="257"/>
      <c r="K155" s="253"/>
    </row>
    <row r="156" spans="2:11" customFormat="1" ht="15" customHeight="1" x14ac:dyDescent="0.2">
      <c r="B156" s="232"/>
      <c r="C156" s="257" t="s">
        <v>5887</v>
      </c>
      <c r="D156" s="209"/>
      <c r="E156" s="209"/>
      <c r="F156" s="258" t="s">
        <v>5874</v>
      </c>
      <c r="G156" s="209"/>
      <c r="H156" s="257" t="s">
        <v>5908</v>
      </c>
      <c r="I156" s="257" t="s">
        <v>5870</v>
      </c>
      <c r="J156" s="257">
        <v>50</v>
      </c>
      <c r="K156" s="253"/>
    </row>
    <row r="157" spans="2:11" customFormat="1" ht="15" customHeight="1" x14ac:dyDescent="0.2">
      <c r="B157" s="232"/>
      <c r="C157" s="257" t="s">
        <v>5895</v>
      </c>
      <c r="D157" s="209"/>
      <c r="E157" s="209"/>
      <c r="F157" s="258" t="s">
        <v>5874</v>
      </c>
      <c r="G157" s="209"/>
      <c r="H157" s="257" t="s">
        <v>5908</v>
      </c>
      <c r="I157" s="257" t="s">
        <v>5870</v>
      </c>
      <c r="J157" s="257">
        <v>50</v>
      </c>
      <c r="K157" s="253"/>
    </row>
    <row r="158" spans="2:11" customFormat="1" ht="15" customHeight="1" x14ac:dyDescent="0.2">
      <c r="B158" s="232"/>
      <c r="C158" s="257" t="s">
        <v>5893</v>
      </c>
      <c r="D158" s="209"/>
      <c r="E158" s="209"/>
      <c r="F158" s="258" t="s">
        <v>5874</v>
      </c>
      <c r="G158" s="209"/>
      <c r="H158" s="257" t="s">
        <v>5908</v>
      </c>
      <c r="I158" s="257" t="s">
        <v>5870</v>
      </c>
      <c r="J158" s="257">
        <v>50</v>
      </c>
      <c r="K158" s="253"/>
    </row>
    <row r="159" spans="2:11" customFormat="1" ht="15" customHeight="1" x14ac:dyDescent="0.2">
      <c r="B159" s="232"/>
      <c r="C159" s="257" t="s">
        <v>121</v>
      </c>
      <c r="D159" s="209"/>
      <c r="E159" s="209"/>
      <c r="F159" s="258" t="s">
        <v>5868</v>
      </c>
      <c r="G159" s="209"/>
      <c r="H159" s="257" t="s">
        <v>5930</v>
      </c>
      <c r="I159" s="257" t="s">
        <v>5870</v>
      </c>
      <c r="J159" s="257" t="s">
        <v>5931</v>
      </c>
      <c r="K159" s="253"/>
    </row>
    <row r="160" spans="2:11" customFormat="1" ht="15" customHeight="1" x14ac:dyDescent="0.2">
      <c r="B160" s="232"/>
      <c r="C160" s="257" t="s">
        <v>5932</v>
      </c>
      <c r="D160" s="209"/>
      <c r="E160" s="209"/>
      <c r="F160" s="258" t="s">
        <v>5868</v>
      </c>
      <c r="G160" s="209"/>
      <c r="H160" s="257" t="s">
        <v>5933</v>
      </c>
      <c r="I160" s="257" t="s">
        <v>5903</v>
      </c>
      <c r="J160" s="257"/>
      <c r="K160" s="253"/>
    </row>
    <row r="161" spans="2:11" customFormat="1" ht="15" customHeight="1" x14ac:dyDescent="0.2">
      <c r="B161" s="259"/>
      <c r="C161" s="239"/>
      <c r="D161" s="239"/>
      <c r="E161" s="239"/>
      <c r="F161" s="239"/>
      <c r="G161" s="239"/>
      <c r="H161" s="239"/>
      <c r="I161" s="239"/>
      <c r="J161" s="239"/>
      <c r="K161" s="260"/>
    </row>
    <row r="162" spans="2:11" customFormat="1" ht="18.75" customHeight="1" x14ac:dyDescent="0.2">
      <c r="B162" s="241"/>
      <c r="C162" s="251"/>
      <c r="D162" s="251"/>
      <c r="E162" s="251"/>
      <c r="F162" s="261"/>
      <c r="G162" s="251"/>
      <c r="H162" s="251"/>
      <c r="I162" s="251"/>
      <c r="J162" s="251"/>
      <c r="K162" s="241"/>
    </row>
    <row r="163" spans="2:11" customFormat="1" ht="18.75" customHeight="1" x14ac:dyDescent="0.2">
      <c r="B163" s="216"/>
      <c r="C163" s="216"/>
      <c r="D163" s="216"/>
      <c r="E163" s="216"/>
      <c r="F163" s="216"/>
      <c r="G163" s="216"/>
      <c r="H163" s="216"/>
      <c r="I163" s="216"/>
      <c r="J163" s="216"/>
      <c r="K163" s="216"/>
    </row>
    <row r="164" spans="2:11" customFormat="1" ht="7.5" customHeight="1" x14ac:dyDescent="0.2">
      <c r="B164" s="198"/>
      <c r="C164" s="199"/>
      <c r="D164" s="199"/>
      <c r="E164" s="199"/>
      <c r="F164" s="199"/>
      <c r="G164" s="199"/>
      <c r="H164" s="199"/>
      <c r="I164" s="199"/>
      <c r="J164" s="199"/>
      <c r="K164" s="200"/>
    </row>
    <row r="165" spans="2:11" customFormat="1" ht="45" customHeight="1" x14ac:dyDescent="0.2">
      <c r="B165" s="201"/>
      <c r="C165" s="357" t="s">
        <v>5934</v>
      </c>
      <c r="D165" s="357"/>
      <c r="E165" s="357"/>
      <c r="F165" s="357"/>
      <c r="G165" s="357"/>
      <c r="H165" s="357"/>
      <c r="I165" s="357"/>
      <c r="J165" s="357"/>
      <c r="K165" s="202"/>
    </row>
    <row r="166" spans="2:11" customFormat="1" ht="17.25" customHeight="1" x14ac:dyDescent="0.2">
      <c r="B166" s="201"/>
      <c r="C166" s="222" t="s">
        <v>5862</v>
      </c>
      <c r="D166" s="222"/>
      <c r="E166" s="222"/>
      <c r="F166" s="222" t="s">
        <v>5863</v>
      </c>
      <c r="G166" s="262"/>
      <c r="H166" s="263" t="s">
        <v>60</v>
      </c>
      <c r="I166" s="263" t="s">
        <v>63</v>
      </c>
      <c r="J166" s="222" t="s">
        <v>5864</v>
      </c>
      <c r="K166" s="202"/>
    </row>
    <row r="167" spans="2:11" customFormat="1" ht="17.25" customHeight="1" x14ac:dyDescent="0.2">
      <c r="B167" s="203"/>
      <c r="C167" s="224" t="s">
        <v>5865</v>
      </c>
      <c r="D167" s="224"/>
      <c r="E167" s="224"/>
      <c r="F167" s="225" t="s">
        <v>5866</v>
      </c>
      <c r="G167" s="264"/>
      <c r="H167" s="265"/>
      <c r="I167" s="265"/>
      <c r="J167" s="224" t="s">
        <v>5867</v>
      </c>
      <c r="K167" s="204"/>
    </row>
    <row r="168" spans="2:11" customFormat="1" ht="5.25" customHeight="1" x14ac:dyDescent="0.2">
      <c r="B168" s="232"/>
      <c r="C168" s="227"/>
      <c r="D168" s="227"/>
      <c r="E168" s="227"/>
      <c r="F168" s="227"/>
      <c r="G168" s="228"/>
      <c r="H168" s="227"/>
      <c r="I168" s="227"/>
      <c r="J168" s="227"/>
      <c r="K168" s="253"/>
    </row>
    <row r="169" spans="2:11" customFormat="1" ht="15" customHeight="1" x14ac:dyDescent="0.2">
      <c r="B169" s="232"/>
      <c r="C169" s="209" t="s">
        <v>5871</v>
      </c>
      <c r="D169" s="209"/>
      <c r="E169" s="209"/>
      <c r="F169" s="230" t="s">
        <v>5868</v>
      </c>
      <c r="G169" s="209"/>
      <c r="H169" s="209" t="s">
        <v>5908</v>
      </c>
      <c r="I169" s="209" t="s">
        <v>5870</v>
      </c>
      <c r="J169" s="209">
        <v>120</v>
      </c>
      <c r="K169" s="253"/>
    </row>
    <row r="170" spans="2:11" customFormat="1" ht="15" customHeight="1" x14ac:dyDescent="0.2">
      <c r="B170" s="232"/>
      <c r="C170" s="209" t="s">
        <v>5917</v>
      </c>
      <c r="D170" s="209"/>
      <c r="E170" s="209"/>
      <c r="F170" s="230" t="s">
        <v>5868</v>
      </c>
      <c r="G170" s="209"/>
      <c r="H170" s="209" t="s">
        <v>5918</v>
      </c>
      <c r="I170" s="209" t="s">
        <v>5870</v>
      </c>
      <c r="J170" s="209" t="s">
        <v>5919</v>
      </c>
      <c r="K170" s="253"/>
    </row>
    <row r="171" spans="2:11" customFormat="1" ht="15" customHeight="1" x14ac:dyDescent="0.2">
      <c r="B171" s="232"/>
      <c r="C171" s="209" t="s">
        <v>5816</v>
      </c>
      <c r="D171" s="209"/>
      <c r="E171" s="209"/>
      <c r="F171" s="230" t="s">
        <v>5868</v>
      </c>
      <c r="G171" s="209"/>
      <c r="H171" s="209" t="s">
        <v>5935</v>
      </c>
      <c r="I171" s="209" t="s">
        <v>5870</v>
      </c>
      <c r="J171" s="209" t="s">
        <v>5919</v>
      </c>
      <c r="K171" s="253"/>
    </row>
    <row r="172" spans="2:11" customFormat="1" ht="15" customHeight="1" x14ac:dyDescent="0.2">
      <c r="B172" s="232"/>
      <c r="C172" s="209" t="s">
        <v>5873</v>
      </c>
      <c r="D172" s="209"/>
      <c r="E172" s="209"/>
      <c r="F172" s="230" t="s">
        <v>5874</v>
      </c>
      <c r="G172" s="209"/>
      <c r="H172" s="209" t="s">
        <v>5935</v>
      </c>
      <c r="I172" s="209" t="s">
        <v>5870</v>
      </c>
      <c r="J172" s="209">
        <v>50</v>
      </c>
      <c r="K172" s="253"/>
    </row>
    <row r="173" spans="2:11" customFormat="1" ht="15" customHeight="1" x14ac:dyDescent="0.2">
      <c r="B173" s="232"/>
      <c r="C173" s="209" t="s">
        <v>5876</v>
      </c>
      <c r="D173" s="209"/>
      <c r="E173" s="209"/>
      <c r="F173" s="230" t="s">
        <v>5868</v>
      </c>
      <c r="G173" s="209"/>
      <c r="H173" s="209" t="s">
        <v>5935</v>
      </c>
      <c r="I173" s="209" t="s">
        <v>5878</v>
      </c>
      <c r="J173" s="209"/>
      <c r="K173" s="253"/>
    </row>
    <row r="174" spans="2:11" customFormat="1" ht="15" customHeight="1" x14ac:dyDescent="0.2">
      <c r="B174" s="232"/>
      <c r="C174" s="209" t="s">
        <v>5887</v>
      </c>
      <c r="D174" s="209"/>
      <c r="E174" s="209"/>
      <c r="F174" s="230" t="s">
        <v>5874</v>
      </c>
      <c r="G174" s="209"/>
      <c r="H174" s="209" t="s">
        <v>5935</v>
      </c>
      <c r="I174" s="209" t="s">
        <v>5870</v>
      </c>
      <c r="J174" s="209">
        <v>50</v>
      </c>
      <c r="K174" s="253"/>
    </row>
    <row r="175" spans="2:11" customFormat="1" ht="15" customHeight="1" x14ac:dyDescent="0.2">
      <c r="B175" s="232"/>
      <c r="C175" s="209" t="s">
        <v>5895</v>
      </c>
      <c r="D175" s="209"/>
      <c r="E175" s="209"/>
      <c r="F175" s="230" t="s">
        <v>5874</v>
      </c>
      <c r="G175" s="209"/>
      <c r="H175" s="209" t="s">
        <v>5935</v>
      </c>
      <c r="I175" s="209" t="s">
        <v>5870</v>
      </c>
      <c r="J175" s="209">
        <v>50</v>
      </c>
      <c r="K175" s="253"/>
    </row>
    <row r="176" spans="2:11" customFormat="1" ht="15" customHeight="1" x14ac:dyDescent="0.2">
      <c r="B176" s="232"/>
      <c r="C176" s="209" t="s">
        <v>5893</v>
      </c>
      <c r="D176" s="209"/>
      <c r="E176" s="209"/>
      <c r="F176" s="230" t="s">
        <v>5874</v>
      </c>
      <c r="G176" s="209"/>
      <c r="H176" s="209" t="s">
        <v>5935</v>
      </c>
      <c r="I176" s="209" t="s">
        <v>5870</v>
      </c>
      <c r="J176" s="209">
        <v>50</v>
      </c>
      <c r="K176" s="253"/>
    </row>
    <row r="177" spans="2:11" customFormat="1" ht="15" customHeight="1" x14ac:dyDescent="0.2">
      <c r="B177" s="232"/>
      <c r="C177" s="209" t="s">
        <v>142</v>
      </c>
      <c r="D177" s="209"/>
      <c r="E177" s="209"/>
      <c r="F177" s="230" t="s">
        <v>5868</v>
      </c>
      <c r="G177" s="209"/>
      <c r="H177" s="209" t="s">
        <v>5936</v>
      </c>
      <c r="I177" s="209" t="s">
        <v>5937</v>
      </c>
      <c r="J177" s="209"/>
      <c r="K177" s="253"/>
    </row>
    <row r="178" spans="2:11" customFormat="1" ht="15" customHeight="1" x14ac:dyDescent="0.2">
      <c r="B178" s="232"/>
      <c r="C178" s="209" t="s">
        <v>63</v>
      </c>
      <c r="D178" s="209"/>
      <c r="E178" s="209"/>
      <c r="F178" s="230" t="s">
        <v>5868</v>
      </c>
      <c r="G178" s="209"/>
      <c r="H178" s="209" t="s">
        <v>5938</v>
      </c>
      <c r="I178" s="209" t="s">
        <v>5939</v>
      </c>
      <c r="J178" s="209">
        <v>1</v>
      </c>
      <c r="K178" s="253"/>
    </row>
    <row r="179" spans="2:11" customFormat="1" ht="15" customHeight="1" x14ac:dyDescent="0.2">
      <c r="B179" s="232"/>
      <c r="C179" s="209" t="s">
        <v>59</v>
      </c>
      <c r="D179" s="209"/>
      <c r="E179" s="209"/>
      <c r="F179" s="230" t="s">
        <v>5868</v>
      </c>
      <c r="G179" s="209"/>
      <c r="H179" s="209" t="s">
        <v>5940</v>
      </c>
      <c r="I179" s="209" t="s">
        <v>5870</v>
      </c>
      <c r="J179" s="209">
        <v>20</v>
      </c>
      <c r="K179" s="253"/>
    </row>
    <row r="180" spans="2:11" customFormat="1" ht="15" customHeight="1" x14ac:dyDescent="0.2">
      <c r="B180" s="232"/>
      <c r="C180" s="209" t="s">
        <v>60</v>
      </c>
      <c r="D180" s="209"/>
      <c r="E180" s="209"/>
      <c r="F180" s="230" t="s">
        <v>5868</v>
      </c>
      <c r="G180" s="209"/>
      <c r="H180" s="209" t="s">
        <v>5941</v>
      </c>
      <c r="I180" s="209" t="s">
        <v>5870</v>
      </c>
      <c r="J180" s="209">
        <v>255</v>
      </c>
      <c r="K180" s="253"/>
    </row>
    <row r="181" spans="2:11" customFormat="1" ht="15" customHeight="1" x14ac:dyDescent="0.2">
      <c r="B181" s="232"/>
      <c r="C181" s="209" t="s">
        <v>143</v>
      </c>
      <c r="D181" s="209"/>
      <c r="E181" s="209"/>
      <c r="F181" s="230" t="s">
        <v>5868</v>
      </c>
      <c r="G181" s="209"/>
      <c r="H181" s="209" t="s">
        <v>5832</v>
      </c>
      <c r="I181" s="209" t="s">
        <v>5870</v>
      </c>
      <c r="J181" s="209">
        <v>10</v>
      </c>
      <c r="K181" s="253"/>
    </row>
    <row r="182" spans="2:11" customFormat="1" ht="15" customHeight="1" x14ac:dyDescent="0.2">
      <c r="B182" s="232"/>
      <c r="C182" s="209" t="s">
        <v>144</v>
      </c>
      <c r="D182" s="209"/>
      <c r="E182" s="209"/>
      <c r="F182" s="230" t="s">
        <v>5868</v>
      </c>
      <c r="G182" s="209"/>
      <c r="H182" s="209" t="s">
        <v>5942</v>
      </c>
      <c r="I182" s="209" t="s">
        <v>5903</v>
      </c>
      <c r="J182" s="209"/>
      <c r="K182" s="253"/>
    </row>
    <row r="183" spans="2:11" customFormat="1" ht="15" customHeight="1" x14ac:dyDescent="0.2">
      <c r="B183" s="232"/>
      <c r="C183" s="209" t="s">
        <v>5943</v>
      </c>
      <c r="D183" s="209"/>
      <c r="E183" s="209"/>
      <c r="F183" s="230" t="s">
        <v>5868</v>
      </c>
      <c r="G183" s="209"/>
      <c r="H183" s="209" t="s">
        <v>5944</v>
      </c>
      <c r="I183" s="209" t="s">
        <v>5903</v>
      </c>
      <c r="J183" s="209"/>
      <c r="K183" s="253"/>
    </row>
    <row r="184" spans="2:11" customFormat="1" ht="15" customHeight="1" x14ac:dyDescent="0.2">
      <c r="B184" s="232"/>
      <c r="C184" s="209" t="s">
        <v>5932</v>
      </c>
      <c r="D184" s="209"/>
      <c r="E184" s="209"/>
      <c r="F184" s="230" t="s">
        <v>5868</v>
      </c>
      <c r="G184" s="209"/>
      <c r="H184" s="209" t="s">
        <v>5945</v>
      </c>
      <c r="I184" s="209" t="s">
        <v>5903</v>
      </c>
      <c r="J184" s="209"/>
      <c r="K184" s="253"/>
    </row>
    <row r="185" spans="2:11" customFormat="1" ht="15" customHeight="1" x14ac:dyDescent="0.2">
      <c r="B185" s="232"/>
      <c r="C185" s="209" t="s">
        <v>146</v>
      </c>
      <c r="D185" s="209"/>
      <c r="E185" s="209"/>
      <c r="F185" s="230" t="s">
        <v>5874</v>
      </c>
      <c r="G185" s="209"/>
      <c r="H185" s="209" t="s">
        <v>5946</v>
      </c>
      <c r="I185" s="209" t="s">
        <v>5870</v>
      </c>
      <c r="J185" s="209">
        <v>50</v>
      </c>
      <c r="K185" s="253"/>
    </row>
    <row r="186" spans="2:11" customFormat="1" ht="15" customHeight="1" x14ac:dyDescent="0.2">
      <c r="B186" s="232"/>
      <c r="C186" s="209" t="s">
        <v>5947</v>
      </c>
      <c r="D186" s="209"/>
      <c r="E186" s="209"/>
      <c r="F186" s="230" t="s">
        <v>5874</v>
      </c>
      <c r="G186" s="209"/>
      <c r="H186" s="209" t="s">
        <v>5948</v>
      </c>
      <c r="I186" s="209" t="s">
        <v>5949</v>
      </c>
      <c r="J186" s="209"/>
      <c r="K186" s="253"/>
    </row>
    <row r="187" spans="2:11" customFormat="1" ht="15" customHeight="1" x14ac:dyDescent="0.2">
      <c r="B187" s="232"/>
      <c r="C187" s="209" t="s">
        <v>5950</v>
      </c>
      <c r="D187" s="209"/>
      <c r="E187" s="209"/>
      <c r="F187" s="230" t="s">
        <v>5874</v>
      </c>
      <c r="G187" s="209"/>
      <c r="H187" s="209" t="s">
        <v>5951</v>
      </c>
      <c r="I187" s="209" t="s">
        <v>5949</v>
      </c>
      <c r="J187" s="209"/>
      <c r="K187" s="253"/>
    </row>
    <row r="188" spans="2:11" customFormat="1" ht="15" customHeight="1" x14ac:dyDescent="0.2">
      <c r="B188" s="232"/>
      <c r="C188" s="209" t="s">
        <v>5952</v>
      </c>
      <c r="D188" s="209"/>
      <c r="E188" s="209"/>
      <c r="F188" s="230" t="s">
        <v>5874</v>
      </c>
      <c r="G188" s="209"/>
      <c r="H188" s="209" t="s">
        <v>5953</v>
      </c>
      <c r="I188" s="209" t="s">
        <v>5949</v>
      </c>
      <c r="J188" s="209"/>
      <c r="K188" s="253"/>
    </row>
    <row r="189" spans="2:11" customFormat="1" ht="15" customHeight="1" x14ac:dyDescent="0.2">
      <c r="B189" s="232"/>
      <c r="C189" s="266" t="s">
        <v>5954</v>
      </c>
      <c r="D189" s="209"/>
      <c r="E189" s="209"/>
      <c r="F189" s="230" t="s">
        <v>5874</v>
      </c>
      <c r="G189" s="209"/>
      <c r="H189" s="209" t="s">
        <v>5955</v>
      </c>
      <c r="I189" s="209" t="s">
        <v>5956</v>
      </c>
      <c r="J189" s="267" t="s">
        <v>5957</v>
      </c>
      <c r="K189" s="253"/>
    </row>
    <row r="190" spans="2:11" customFormat="1" ht="15" customHeight="1" x14ac:dyDescent="0.2">
      <c r="B190" s="268"/>
      <c r="C190" s="269" t="s">
        <v>5958</v>
      </c>
      <c r="D190" s="270"/>
      <c r="E190" s="270"/>
      <c r="F190" s="271" t="s">
        <v>5874</v>
      </c>
      <c r="G190" s="270"/>
      <c r="H190" s="270" t="s">
        <v>5959</v>
      </c>
      <c r="I190" s="270" t="s">
        <v>5956</v>
      </c>
      <c r="J190" s="272" t="s">
        <v>5957</v>
      </c>
      <c r="K190" s="273"/>
    </row>
    <row r="191" spans="2:11" customFormat="1" ht="15" customHeight="1" x14ac:dyDescent="0.2">
      <c r="B191" s="232"/>
      <c r="C191" s="266" t="s">
        <v>48</v>
      </c>
      <c r="D191" s="209"/>
      <c r="E191" s="209"/>
      <c r="F191" s="230" t="s">
        <v>5868</v>
      </c>
      <c r="G191" s="209"/>
      <c r="H191" s="206" t="s">
        <v>5960</v>
      </c>
      <c r="I191" s="209" t="s">
        <v>5961</v>
      </c>
      <c r="J191" s="209"/>
      <c r="K191" s="253"/>
    </row>
    <row r="192" spans="2:11" customFormat="1" ht="15" customHeight="1" x14ac:dyDescent="0.2">
      <c r="B192" s="232"/>
      <c r="C192" s="266" t="s">
        <v>5962</v>
      </c>
      <c r="D192" s="209"/>
      <c r="E192" s="209"/>
      <c r="F192" s="230" t="s">
        <v>5868</v>
      </c>
      <c r="G192" s="209"/>
      <c r="H192" s="209" t="s">
        <v>5963</v>
      </c>
      <c r="I192" s="209" t="s">
        <v>5903</v>
      </c>
      <c r="J192" s="209"/>
      <c r="K192" s="253"/>
    </row>
    <row r="193" spans="2:11" customFormat="1" ht="15" customHeight="1" x14ac:dyDescent="0.2">
      <c r="B193" s="232"/>
      <c r="C193" s="266" t="s">
        <v>5964</v>
      </c>
      <c r="D193" s="209"/>
      <c r="E193" s="209"/>
      <c r="F193" s="230" t="s">
        <v>5868</v>
      </c>
      <c r="G193" s="209"/>
      <c r="H193" s="209" t="s">
        <v>5965</v>
      </c>
      <c r="I193" s="209" t="s">
        <v>5903</v>
      </c>
      <c r="J193" s="209"/>
      <c r="K193" s="253"/>
    </row>
    <row r="194" spans="2:11" customFormat="1" ht="15" customHeight="1" x14ac:dyDescent="0.2">
      <c r="B194" s="232"/>
      <c r="C194" s="266" t="s">
        <v>5966</v>
      </c>
      <c r="D194" s="209"/>
      <c r="E194" s="209"/>
      <c r="F194" s="230" t="s">
        <v>5874</v>
      </c>
      <c r="G194" s="209"/>
      <c r="H194" s="209" t="s">
        <v>5967</v>
      </c>
      <c r="I194" s="209" t="s">
        <v>5903</v>
      </c>
      <c r="J194" s="209"/>
      <c r="K194" s="253"/>
    </row>
    <row r="195" spans="2:11" customFormat="1" ht="15" customHeight="1" x14ac:dyDescent="0.2">
      <c r="B195" s="259"/>
      <c r="C195" s="274"/>
      <c r="D195" s="239"/>
      <c r="E195" s="239"/>
      <c r="F195" s="239"/>
      <c r="G195" s="239"/>
      <c r="H195" s="239"/>
      <c r="I195" s="239"/>
      <c r="J195" s="239"/>
      <c r="K195" s="260"/>
    </row>
    <row r="196" spans="2:11" customFormat="1" ht="18.75" customHeight="1" x14ac:dyDescent="0.2">
      <c r="B196" s="241"/>
      <c r="C196" s="251"/>
      <c r="D196" s="251"/>
      <c r="E196" s="251"/>
      <c r="F196" s="261"/>
      <c r="G196" s="251"/>
      <c r="H196" s="251"/>
      <c r="I196" s="251"/>
      <c r="J196" s="251"/>
      <c r="K196" s="241"/>
    </row>
    <row r="197" spans="2:11" customFormat="1" ht="18.75" customHeight="1" x14ac:dyDescent="0.2">
      <c r="B197" s="241"/>
      <c r="C197" s="251"/>
      <c r="D197" s="251"/>
      <c r="E197" s="251"/>
      <c r="F197" s="261"/>
      <c r="G197" s="251"/>
      <c r="H197" s="251"/>
      <c r="I197" s="251"/>
      <c r="J197" s="251"/>
      <c r="K197" s="241"/>
    </row>
    <row r="198" spans="2:11" customFormat="1" ht="18.75" customHeight="1" x14ac:dyDescent="0.2">
      <c r="B198" s="216"/>
      <c r="C198" s="216"/>
      <c r="D198" s="216"/>
      <c r="E198" s="216"/>
      <c r="F198" s="216"/>
      <c r="G198" s="216"/>
      <c r="H198" s="216"/>
      <c r="I198" s="216"/>
      <c r="J198" s="216"/>
      <c r="K198" s="216"/>
    </row>
    <row r="199" spans="2:11" customFormat="1" ht="13.5" x14ac:dyDescent="0.2">
      <c r="B199" s="198"/>
      <c r="C199" s="199"/>
      <c r="D199" s="199"/>
      <c r="E199" s="199"/>
      <c r="F199" s="199"/>
      <c r="G199" s="199"/>
      <c r="H199" s="199"/>
      <c r="I199" s="199"/>
      <c r="J199" s="199"/>
      <c r="K199" s="200"/>
    </row>
    <row r="200" spans="2:11" customFormat="1" ht="21" x14ac:dyDescent="0.2">
      <c r="B200" s="201"/>
      <c r="C200" s="357" t="s">
        <v>5968</v>
      </c>
      <c r="D200" s="357"/>
      <c r="E200" s="357"/>
      <c r="F200" s="357"/>
      <c r="G200" s="357"/>
      <c r="H200" s="357"/>
      <c r="I200" s="357"/>
      <c r="J200" s="357"/>
      <c r="K200" s="202"/>
    </row>
    <row r="201" spans="2:11" customFormat="1" ht="25.5" customHeight="1" x14ac:dyDescent="0.3">
      <c r="B201" s="201"/>
      <c r="C201" s="275" t="s">
        <v>5969</v>
      </c>
      <c r="D201" s="275"/>
      <c r="E201" s="275"/>
      <c r="F201" s="275" t="s">
        <v>5970</v>
      </c>
      <c r="G201" s="276"/>
      <c r="H201" s="358" t="s">
        <v>5971</v>
      </c>
      <c r="I201" s="358"/>
      <c r="J201" s="358"/>
      <c r="K201" s="202"/>
    </row>
    <row r="202" spans="2:11" customFormat="1" ht="5.25" customHeight="1" x14ac:dyDescent="0.2">
      <c r="B202" s="232"/>
      <c r="C202" s="227"/>
      <c r="D202" s="227"/>
      <c r="E202" s="227"/>
      <c r="F202" s="227"/>
      <c r="G202" s="251"/>
      <c r="H202" s="227"/>
      <c r="I202" s="227"/>
      <c r="J202" s="227"/>
      <c r="K202" s="253"/>
    </row>
    <row r="203" spans="2:11" customFormat="1" ht="15" customHeight="1" x14ac:dyDescent="0.2">
      <c r="B203" s="232"/>
      <c r="C203" s="209" t="s">
        <v>5961</v>
      </c>
      <c r="D203" s="209"/>
      <c r="E203" s="209"/>
      <c r="F203" s="230" t="s">
        <v>49</v>
      </c>
      <c r="G203" s="209"/>
      <c r="H203" s="356" t="s">
        <v>5972</v>
      </c>
      <c r="I203" s="356"/>
      <c r="J203" s="356"/>
      <c r="K203" s="253"/>
    </row>
    <row r="204" spans="2:11" customFormat="1" ht="15" customHeight="1" x14ac:dyDescent="0.2">
      <c r="B204" s="232"/>
      <c r="C204" s="209"/>
      <c r="D204" s="209"/>
      <c r="E204" s="209"/>
      <c r="F204" s="230" t="s">
        <v>50</v>
      </c>
      <c r="G204" s="209"/>
      <c r="H204" s="356" t="s">
        <v>5973</v>
      </c>
      <c r="I204" s="356"/>
      <c r="J204" s="356"/>
      <c r="K204" s="253"/>
    </row>
    <row r="205" spans="2:11" customFormat="1" ht="15" customHeight="1" x14ac:dyDescent="0.2">
      <c r="B205" s="232"/>
      <c r="C205" s="209"/>
      <c r="D205" s="209"/>
      <c r="E205" s="209"/>
      <c r="F205" s="230" t="s">
        <v>53</v>
      </c>
      <c r="G205" s="209"/>
      <c r="H205" s="356" t="s">
        <v>5974</v>
      </c>
      <c r="I205" s="356"/>
      <c r="J205" s="356"/>
      <c r="K205" s="253"/>
    </row>
    <row r="206" spans="2:11" customFormat="1" ht="15" customHeight="1" x14ac:dyDescent="0.2">
      <c r="B206" s="232"/>
      <c r="C206" s="209"/>
      <c r="D206" s="209"/>
      <c r="E206" s="209"/>
      <c r="F206" s="230" t="s">
        <v>51</v>
      </c>
      <c r="G206" s="209"/>
      <c r="H206" s="356" t="s">
        <v>5975</v>
      </c>
      <c r="I206" s="356"/>
      <c r="J206" s="356"/>
      <c r="K206" s="253"/>
    </row>
    <row r="207" spans="2:11" customFormat="1" ht="15" customHeight="1" x14ac:dyDescent="0.2">
      <c r="B207" s="232"/>
      <c r="C207" s="209"/>
      <c r="D207" s="209"/>
      <c r="E207" s="209"/>
      <c r="F207" s="230" t="s">
        <v>52</v>
      </c>
      <c r="G207" s="209"/>
      <c r="H207" s="356" t="s">
        <v>5976</v>
      </c>
      <c r="I207" s="356"/>
      <c r="J207" s="356"/>
      <c r="K207" s="253"/>
    </row>
    <row r="208" spans="2:11" customFormat="1" ht="15" customHeight="1" x14ac:dyDescent="0.2">
      <c r="B208" s="232"/>
      <c r="C208" s="209"/>
      <c r="D208" s="209"/>
      <c r="E208" s="209"/>
      <c r="F208" s="230"/>
      <c r="G208" s="209"/>
      <c r="H208" s="209"/>
      <c r="I208" s="209"/>
      <c r="J208" s="209"/>
      <c r="K208" s="253"/>
    </row>
    <row r="209" spans="2:11" customFormat="1" ht="15" customHeight="1" x14ac:dyDescent="0.2">
      <c r="B209" s="232"/>
      <c r="C209" s="209" t="s">
        <v>5915</v>
      </c>
      <c r="D209" s="209"/>
      <c r="E209" s="209"/>
      <c r="F209" s="230" t="s">
        <v>85</v>
      </c>
      <c r="G209" s="209"/>
      <c r="H209" s="356" t="s">
        <v>5977</v>
      </c>
      <c r="I209" s="356"/>
      <c r="J209" s="356"/>
      <c r="K209" s="253"/>
    </row>
    <row r="210" spans="2:11" customFormat="1" ht="15" customHeight="1" x14ac:dyDescent="0.2">
      <c r="B210" s="232"/>
      <c r="C210" s="209"/>
      <c r="D210" s="209"/>
      <c r="E210" s="209"/>
      <c r="F210" s="230" t="s">
        <v>5813</v>
      </c>
      <c r="G210" s="209"/>
      <c r="H210" s="356" t="s">
        <v>5814</v>
      </c>
      <c r="I210" s="356"/>
      <c r="J210" s="356"/>
      <c r="K210" s="253"/>
    </row>
    <row r="211" spans="2:11" customFormat="1" ht="15" customHeight="1" x14ac:dyDescent="0.2">
      <c r="B211" s="232"/>
      <c r="C211" s="209"/>
      <c r="D211" s="209"/>
      <c r="E211" s="209"/>
      <c r="F211" s="230" t="s">
        <v>5811</v>
      </c>
      <c r="G211" s="209"/>
      <c r="H211" s="356" t="s">
        <v>5978</v>
      </c>
      <c r="I211" s="356"/>
      <c r="J211" s="356"/>
      <c r="K211" s="253"/>
    </row>
    <row r="212" spans="2:11" customFormat="1" ht="15" customHeight="1" x14ac:dyDescent="0.2">
      <c r="B212" s="277"/>
      <c r="C212" s="209"/>
      <c r="D212" s="209"/>
      <c r="E212" s="209"/>
      <c r="F212" s="230" t="s">
        <v>5815</v>
      </c>
      <c r="G212" s="266"/>
      <c r="H212" s="355" t="s">
        <v>114</v>
      </c>
      <c r="I212" s="355"/>
      <c r="J212" s="355"/>
      <c r="K212" s="278"/>
    </row>
    <row r="213" spans="2:11" customFormat="1" ht="15" customHeight="1" x14ac:dyDescent="0.2">
      <c r="B213" s="277"/>
      <c r="C213" s="209"/>
      <c r="D213" s="209"/>
      <c r="E213" s="209"/>
      <c r="F213" s="230" t="s">
        <v>113</v>
      </c>
      <c r="G213" s="266"/>
      <c r="H213" s="355" t="s">
        <v>5386</v>
      </c>
      <c r="I213" s="355"/>
      <c r="J213" s="355"/>
      <c r="K213" s="278"/>
    </row>
    <row r="214" spans="2:11" customFormat="1" ht="15" customHeight="1" x14ac:dyDescent="0.2">
      <c r="B214" s="277"/>
      <c r="C214" s="209"/>
      <c r="D214" s="209"/>
      <c r="E214" s="209"/>
      <c r="F214" s="230"/>
      <c r="G214" s="266"/>
      <c r="H214" s="257"/>
      <c r="I214" s="257"/>
      <c r="J214" s="257"/>
      <c r="K214" s="278"/>
    </row>
    <row r="215" spans="2:11" customFormat="1" ht="15" customHeight="1" x14ac:dyDescent="0.2">
      <c r="B215" s="277"/>
      <c r="C215" s="209" t="s">
        <v>5939</v>
      </c>
      <c r="D215" s="209"/>
      <c r="E215" s="209"/>
      <c r="F215" s="230">
        <v>1</v>
      </c>
      <c r="G215" s="266"/>
      <c r="H215" s="355" t="s">
        <v>5979</v>
      </c>
      <c r="I215" s="355"/>
      <c r="J215" s="355"/>
      <c r="K215" s="278"/>
    </row>
    <row r="216" spans="2:11" customFormat="1" ht="15" customHeight="1" x14ac:dyDescent="0.2">
      <c r="B216" s="277"/>
      <c r="C216" s="209"/>
      <c r="D216" s="209"/>
      <c r="E216" s="209"/>
      <c r="F216" s="230">
        <v>2</v>
      </c>
      <c r="G216" s="266"/>
      <c r="H216" s="355" t="s">
        <v>5980</v>
      </c>
      <c r="I216" s="355"/>
      <c r="J216" s="355"/>
      <c r="K216" s="278"/>
    </row>
    <row r="217" spans="2:11" customFormat="1" ht="15" customHeight="1" x14ac:dyDescent="0.2">
      <c r="B217" s="277"/>
      <c r="C217" s="209"/>
      <c r="D217" s="209"/>
      <c r="E217" s="209"/>
      <c r="F217" s="230">
        <v>3</v>
      </c>
      <c r="G217" s="266"/>
      <c r="H217" s="355" t="s">
        <v>5981</v>
      </c>
      <c r="I217" s="355"/>
      <c r="J217" s="355"/>
      <c r="K217" s="278"/>
    </row>
    <row r="218" spans="2:11" customFormat="1" ht="15" customHeight="1" x14ac:dyDescent="0.2">
      <c r="B218" s="277"/>
      <c r="C218" s="209"/>
      <c r="D218" s="209"/>
      <c r="E218" s="209"/>
      <c r="F218" s="230">
        <v>4</v>
      </c>
      <c r="G218" s="266"/>
      <c r="H218" s="355" t="s">
        <v>5982</v>
      </c>
      <c r="I218" s="355"/>
      <c r="J218" s="355"/>
      <c r="K218" s="278"/>
    </row>
    <row r="219" spans="2:11" customFormat="1" ht="12.75" customHeight="1" x14ac:dyDescent="0.2">
      <c r="B219" s="279"/>
      <c r="C219" s="280"/>
      <c r="D219" s="280"/>
      <c r="E219" s="280"/>
      <c r="F219" s="280"/>
      <c r="G219" s="280"/>
      <c r="H219" s="280"/>
      <c r="I219" s="280"/>
      <c r="J219" s="280"/>
      <c r="K219" s="281"/>
    </row>
  </sheetData>
  <sheetProtection formatCells="0" formatColumns="0" formatRows="0" insertColumns="0" insertRows="0" insertHyperlinks="0" deleteColumns="0" deleteRows="0" sort="0" autoFilter="0" pivotTables="0"/>
  <mergeCells count="77">
    <mergeCell ref="D30:J30"/>
    <mergeCell ref="D31:J31"/>
    <mergeCell ref="D33:J33"/>
    <mergeCell ref="D34:J34"/>
    <mergeCell ref="D35:J35"/>
    <mergeCell ref="G36:J36"/>
    <mergeCell ref="G37:J37"/>
    <mergeCell ref="G38:J38"/>
    <mergeCell ref="G39:J39"/>
    <mergeCell ref="G40:J40"/>
    <mergeCell ref="G41:J41"/>
    <mergeCell ref="G42:J42"/>
    <mergeCell ref="G43:J43"/>
    <mergeCell ref="G44:J44"/>
    <mergeCell ref="G45:J45"/>
    <mergeCell ref="D47:J47"/>
    <mergeCell ref="E48:J48"/>
    <mergeCell ref="E49:J49"/>
    <mergeCell ref="E50:J50"/>
    <mergeCell ref="D51:J51"/>
    <mergeCell ref="C52:J52"/>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F23:J23"/>
    <mergeCell ref="C25:J25"/>
    <mergeCell ref="C26:J26"/>
    <mergeCell ref="D27:J27"/>
    <mergeCell ref="D28:J28"/>
    <mergeCell ref="C54:J54"/>
    <mergeCell ref="C55:J55"/>
    <mergeCell ref="C57:J57"/>
    <mergeCell ref="D58:J58"/>
    <mergeCell ref="D59:J59"/>
    <mergeCell ref="D60:J60"/>
    <mergeCell ref="D61:J61"/>
    <mergeCell ref="D62:J62"/>
    <mergeCell ref="D63:J63"/>
    <mergeCell ref="D65:J65"/>
    <mergeCell ref="D66:J66"/>
    <mergeCell ref="D67:J67"/>
    <mergeCell ref="D68:J68"/>
    <mergeCell ref="D69:J69"/>
    <mergeCell ref="D70:J70"/>
    <mergeCell ref="C75:J75"/>
    <mergeCell ref="C102:J102"/>
    <mergeCell ref="C122:J122"/>
    <mergeCell ref="C147:J147"/>
    <mergeCell ref="C165:J165"/>
    <mergeCell ref="C200:J200"/>
    <mergeCell ref="H201:J201"/>
    <mergeCell ref="H203:J203"/>
    <mergeCell ref="H204:J204"/>
    <mergeCell ref="H205:J205"/>
    <mergeCell ref="H206:J206"/>
    <mergeCell ref="H207:J207"/>
    <mergeCell ref="H209:J209"/>
    <mergeCell ref="H211:J211"/>
    <mergeCell ref="H215:J215"/>
    <mergeCell ref="H210:J210"/>
    <mergeCell ref="H217:J217"/>
    <mergeCell ref="H218:J218"/>
    <mergeCell ref="H216:J216"/>
    <mergeCell ref="H213:J213"/>
    <mergeCell ref="H212:J212"/>
  </mergeCells>
  <pageMargins left="0.59027779999999996" right="0.59027779999999996" top="0.59027779999999996" bottom="0.59027779999999996" header="0" footer="0"/>
  <pageSetup paperSize="9" scale="7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A52AE-F91D-475D-8166-327E0B4FDD89}">
  <sheetPr>
    <pageSetUpPr fitToPage="1"/>
  </sheetPr>
  <dimension ref="A1:V29"/>
  <sheetViews>
    <sheetView showGridLines="0" zoomScale="85" zoomScaleNormal="85" workbookViewId="0"/>
  </sheetViews>
  <sheetFormatPr defaultColWidth="9.33203125" defaultRowHeight="11.25" x14ac:dyDescent="0.2"/>
  <cols>
    <col min="1" max="16384" width="9.33203125" style="286"/>
  </cols>
  <sheetData>
    <row r="1" spans="1:22" ht="18" x14ac:dyDescent="0.25">
      <c r="A1" s="282" t="s">
        <v>5983</v>
      </c>
      <c r="B1" s="283"/>
      <c r="C1" s="283"/>
      <c r="D1" s="283"/>
      <c r="E1" s="283"/>
      <c r="F1" s="283"/>
      <c r="G1" s="283"/>
      <c r="H1" s="283"/>
      <c r="I1" s="283"/>
      <c r="J1" s="283"/>
      <c r="K1" s="283"/>
      <c r="L1" s="283"/>
      <c r="M1" s="283"/>
      <c r="N1" s="284"/>
      <c r="O1" s="284"/>
      <c r="P1" s="284"/>
      <c r="Q1" s="284"/>
      <c r="R1" s="284"/>
      <c r="S1" s="284"/>
      <c r="T1" s="284"/>
      <c r="U1" s="284"/>
      <c r="V1" s="285"/>
    </row>
    <row r="2" spans="1:22" ht="6.75" customHeight="1" x14ac:dyDescent="0.25">
      <c r="A2" s="287"/>
      <c r="B2" s="288"/>
      <c r="C2" s="288"/>
      <c r="D2" s="288"/>
      <c r="E2" s="288"/>
      <c r="F2" s="288"/>
      <c r="G2" s="288"/>
      <c r="H2" s="288"/>
      <c r="I2" s="288"/>
      <c r="J2" s="288"/>
      <c r="K2" s="288"/>
      <c r="L2" s="288"/>
      <c r="M2" s="288"/>
      <c r="N2" s="289"/>
      <c r="O2" s="289"/>
      <c r="P2" s="289"/>
      <c r="Q2" s="289"/>
      <c r="R2" s="289"/>
      <c r="S2" s="289"/>
      <c r="T2" s="289"/>
      <c r="U2" s="289"/>
      <c r="V2" s="290"/>
    </row>
    <row r="3" spans="1:22" ht="54.75" customHeight="1" x14ac:dyDescent="0.2">
      <c r="A3" s="301" t="s">
        <v>5984</v>
      </c>
      <c r="B3" s="302"/>
      <c r="C3" s="302"/>
      <c r="D3" s="302"/>
      <c r="E3" s="302"/>
      <c r="F3" s="302"/>
      <c r="G3" s="302"/>
      <c r="H3" s="302"/>
      <c r="I3" s="302"/>
      <c r="J3" s="302"/>
      <c r="K3" s="302"/>
      <c r="L3" s="302"/>
      <c r="M3" s="302"/>
      <c r="N3" s="302"/>
      <c r="O3" s="302"/>
      <c r="P3" s="302"/>
      <c r="Q3" s="302"/>
      <c r="R3" s="302"/>
      <c r="S3" s="302"/>
      <c r="T3" s="302"/>
      <c r="U3" s="302"/>
      <c r="V3" s="303"/>
    </row>
    <row r="4" spans="1:22" ht="8.25" customHeight="1" x14ac:dyDescent="0.25">
      <c r="A4" s="291"/>
      <c r="B4" s="292"/>
      <c r="C4" s="292"/>
      <c r="D4" s="292"/>
      <c r="E4" s="292"/>
      <c r="F4" s="292"/>
      <c r="G4" s="292"/>
      <c r="H4" s="292"/>
      <c r="I4" s="292"/>
      <c r="J4" s="292"/>
      <c r="K4" s="292"/>
      <c r="L4" s="292"/>
      <c r="M4" s="292"/>
      <c r="N4" s="289"/>
      <c r="O4" s="289"/>
      <c r="P4" s="289"/>
      <c r="Q4" s="289"/>
      <c r="R4" s="289"/>
      <c r="S4" s="289"/>
      <c r="T4" s="289"/>
      <c r="U4" s="289"/>
      <c r="V4" s="290"/>
    </row>
    <row r="5" spans="1:22" ht="12.75" x14ac:dyDescent="0.2">
      <c r="A5" s="307" t="s">
        <v>5985</v>
      </c>
      <c r="B5" s="308"/>
      <c r="C5" s="308"/>
      <c r="D5" s="308"/>
      <c r="E5" s="308"/>
      <c r="F5" s="308"/>
      <c r="G5" s="308"/>
      <c r="H5" s="308"/>
      <c r="I5" s="308"/>
      <c r="J5" s="308"/>
      <c r="K5" s="308"/>
      <c r="L5" s="308"/>
      <c r="M5" s="308"/>
      <c r="N5" s="308"/>
      <c r="O5" s="308"/>
      <c r="P5" s="308"/>
      <c r="Q5" s="308"/>
      <c r="R5" s="308"/>
      <c r="S5" s="308"/>
      <c r="T5" s="308"/>
      <c r="U5" s="308"/>
      <c r="V5" s="309"/>
    </row>
    <row r="6" spans="1:22" ht="5.25" customHeight="1" x14ac:dyDescent="0.25">
      <c r="A6" s="287"/>
      <c r="B6" s="288"/>
      <c r="C6" s="288"/>
      <c r="D6" s="288"/>
      <c r="E6" s="288"/>
      <c r="F6" s="288"/>
      <c r="G6" s="288"/>
      <c r="H6" s="288"/>
      <c r="I6" s="288"/>
      <c r="J6" s="288"/>
      <c r="K6" s="288"/>
      <c r="L6" s="288"/>
      <c r="M6" s="288"/>
      <c r="N6" s="289"/>
      <c r="O6" s="289"/>
      <c r="P6" s="289"/>
      <c r="Q6" s="289"/>
      <c r="R6" s="289"/>
      <c r="S6" s="289"/>
      <c r="T6" s="289"/>
      <c r="U6" s="289"/>
      <c r="V6" s="290"/>
    </row>
    <row r="7" spans="1:22" ht="157.5" customHeight="1" x14ac:dyDescent="0.2">
      <c r="A7" s="310" t="s">
        <v>5986</v>
      </c>
      <c r="B7" s="311"/>
      <c r="C7" s="311"/>
      <c r="D7" s="311"/>
      <c r="E7" s="311"/>
      <c r="F7" s="311"/>
      <c r="G7" s="311"/>
      <c r="H7" s="311"/>
      <c r="I7" s="311"/>
      <c r="J7" s="311"/>
      <c r="K7" s="311"/>
      <c r="L7" s="311"/>
      <c r="M7" s="311"/>
      <c r="N7" s="311"/>
      <c r="O7" s="311"/>
      <c r="P7" s="311"/>
      <c r="Q7" s="311"/>
      <c r="R7" s="311"/>
      <c r="S7" s="311"/>
      <c r="T7" s="311"/>
      <c r="U7" s="311"/>
      <c r="V7" s="312"/>
    </row>
    <row r="8" spans="1:22" ht="5.25" customHeight="1" x14ac:dyDescent="0.25">
      <c r="A8" s="287"/>
      <c r="B8" s="289"/>
      <c r="C8" s="288"/>
      <c r="D8" s="288"/>
      <c r="E8" s="288"/>
      <c r="F8" s="288"/>
      <c r="G8" s="288"/>
      <c r="H8" s="288"/>
      <c r="I8" s="288"/>
      <c r="J8" s="288"/>
      <c r="K8" s="288"/>
      <c r="L8" s="288"/>
      <c r="M8" s="288"/>
      <c r="N8" s="289"/>
      <c r="O8" s="289"/>
      <c r="P8" s="289"/>
      <c r="Q8" s="289"/>
      <c r="R8" s="289"/>
      <c r="S8" s="289"/>
      <c r="T8" s="289"/>
      <c r="U8" s="289"/>
      <c r="V8" s="290"/>
    </row>
    <row r="9" spans="1:22" ht="48.75" customHeight="1" x14ac:dyDescent="0.2">
      <c r="A9" s="301" t="s">
        <v>5987</v>
      </c>
      <c r="B9" s="302"/>
      <c r="C9" s="302"/>
      <c r="D9" s="302"/>
      <c r="E9" s="302"/>
      <c r="F9" s="302"/>
      <c r="G9" s="302"/>
      <c r="H9" s="302"/>
      <c r="I9" s="302"/>
      <c r="J9" s="302"/>
      <c r="K9" s="302"/>
      <c r="L9" s="302"/>
      <c r="M9" s="302"/>
      <c r="N9" s="302"/>
      <c r="O9" s="302"/>
      <c r="P9" s="302"/>
      <c r="Q9" s="302"/>
      <c r="R9" s="302"/>
      <c r="S9" s="302"/>
      <c r="T9" s="302"/>
      <c r="U9" s="302"/>
      <c r="V9" s="303"/>
    </row>
    <row r="10" spans="1:22" ht="4.5" customHeight="1" x14ac:dyDescent="0.25">
      <c r="A10" s="293"/>
      <c r="B10" s="289"/>
      <c r="C10" s="289"/>
      <c r="E10" s="289"/>
      <c r="F10" s="289"/>
      <c r="G10" s="289"/>
      <c r="H10" s="289"/>
      <c r="I10" s="289"/>
      <c r="J10" s="289"/>
      <c r="K10" s="289"/>
      <c r="L10" s="289"/>
      <c r="M10" s="289"/>
      <c r="N10" s="289"/>
      <c r="O10" s="289"/>
      <c r="P10" s="289"/>
      <c r="Q10" s="289"/>
      <c r="R10" s="289"/>
      <c r="S10" s="289"/>
      <c r="T10" s="289"/>
      <c r="U10" s="289"/>
      <c r="V10" s="290"/>
    </row>
    <row r="11" spans="1:22" ht="27.75" customHeight="1" x14ac:dyDescent="0.2">
      <c r="A11" s="301" t="s">
        <v>5988</v>
      </c>
      <c r="B11" s="302"/>
      <c r="C11" s="302"/>
      <c r="D11" s="302"/>
      <c r="E11" s="302"/>
      <c r="F11" s="302"/>
      <c r="G11" s="302"/>
      <c r="H11" s="302"/>
      <c r="I11" s="302"/>
      <c r="J11" s="302"/>
      <c r="K11" s="302"/>
      <c r="L11" s="302"/>
      <c r="M11" s="302"/>
      <c r="N11" s="302"/>
      <c r="O11" s="302"/>
      <c r="P11" s="302"/>
      <c r="Q11" s="302"/>
      <c r="R11" s="302"/>
      <c r="S11" s="302"/>
      <c r="T11" s="302"/>
      <c r="U11" s="302"/>
      <c r="V11" s="303"/>
    </row>
    <row r="12" spans="1:22" ht="5.25" customHeight="1" x14ac:dyDescent="0.25">
      <c r="A12" s="293"/>
      <c r="B12" s="289"/>
      <c r="C12" s="289"/>
      <c r="D12" s="289"/>
      <c r="E12" s="289"/>
      <c r="F12" s="289"/>
      <c r="G12" s="289"/>
      <c r="H12" s="289"/>
      <c r="I12" s="289"/>
      <c r="J12" s="289"/>
      <c r="K12" s="289"/>
      <c r="L12" s="289"/>
      <c r="M12" s="289"/>
      <c r="N12" s="289"/>
      <c r="O12" s="289"/>
      <c r="P12" s="289"/>
      <c r="Q12" s="289"/>
      <c r="R12" s="289"/>
      <c r="S12" s="289"/>
      <c r="T12" s="289"/>
      <c r="U12" s="289"/>
      <c r="V12" s="290"/>
    </row>
    <row r="13" spans="1:22" ht="12.75" x14ac:dyDescent="0.2">
      <c r="A13" s="301" t="s">
        <v>5989</v>
      </c>
      <c r="B13" s="302"/>
      <c r="C13" s="302"/>
      <c r="D13" s="302"/>
      <c r="E13" s="302"/>
      <c r="F13" s="302"/>
      <c r="G13" s="302"/>
      <c r="H13" s="302"/>
      <c r="I13" s="302"/>
      <c r="J13" s="302"/>
      <c r="K13" s="302"/>
      <c r="L13" s="302"/>
      <c r="M13" s="302"/>
      <c r="N13" s="302"/>
      <c r="O13" s="302"/>
      <c r="P13" s="302"/>
      <c r="Q13" s="302"/>
      <c r="R13" s="302"/>
      <c r="S13" s="302"/>
      <c r="T13" s="302"/>
      <c r="U13" s="302"/>
      <c r="V13" s="303"/>
    </row>
    <row r="14" spans="1:22" ht="5.25" customHeight="1" x14ac:dyDescent="0.25">
      <c r="A14" s="293"/>
      <c r="B14" s="289"/>
      <c r="C14" s="289"/>
      <c r="D14" s="289"/>
      <c r="E14" s="289"/>
      <c r="F14" s="289"/>
      <c r="G14" s="289"/>
      <c r="H14" s="289"/>
      <c r="I14" s="289"/>
      <c r="J14" s="289"/>
      <c r="K14" s="289"/>
      <c r="L14" s="289"/>
      <c r="M14" s="289"/>
      <c r="N14" s="289"/>
      <c r="O14" s="289"/>
      <c r="P14" s="289"/>
      <c r="Q14" s="289"/>
      <c r="R14" s="289"/>
      <c r="S14" s="289"/>
      <c r="T14" s="289"/>
      <c r="U14" s="289"/>
      <c r="V14" s="290"/>
    </row>
    <row r="15" spans="1:22" ht="46.9" customHeight="1" x14ac:dyDescent="0.2">
      <c r="A15" s="301" t="s">
        <v>5990</v>
      </c>
      <c r="B15" s="302"/>
      <c r="C15" s="302"/>
      <c r="D15" s="302"/>
      <c r="E15" s="302"/>
      <c r="F15" s="302"/>
      <c r="G15" s="302"/>
      <c r="H15" s="302"/>
      <c r="I15" s="302"/>
      <c r="J15" s="302"/>
      <c r="K15" s="302"/>
      <c r="L15" s="302"/>
      <c r="M15" s="302"/>
      <c r="N15" s="302"/>
      <c r="O15" s="302"/>
      <c r="P15" s="302"/>
      <c r="Q15" s="302"/>
      <c r="R15" s="302"/>
      <c r="S15" s="302"/>
      <c r="T15" s="302"/>
      <c r="U15" s="302"/>
      <c r="V15" s="303"/>
    </row>
    <row r="16" spans="1:22" ht="15" x14ac:dyDescent="0.25">
      <c r="A16" s="293"/>
      <c r="B16" s="289"/>
      <c r="C16" s="289"/>
      <c r="D16" s="289"/>
      <c r="E16" s="289"/>
      <c r="F16" s="289"/>
      <c r="G16" s="289"/>
      <c r="H16" s="289"/>
      <c r="I16" s="289"/>
      <c r="J16" s="289"/>
      <c r="K16" s="289"/>
      <c r="L16" s="289"/>
      <c r="M16" s="289"/>
      <c r="N16" s="289"/>
      <c r="O16" s="289"/>
      <c r="P16" s="289"/>
      <c r="Q16" s="289"/>
      <c r="R16" s="289"/>
      <c r="S16" s="289"/>
      <c r="T16" s="289"/>
      <c r="U16" s="289"/>
      <c r="V16" s="290"/>
    </row>
    <row r="17" spans="1:22" ht="12.75" x14ac:dyDescent="0.2">
      <c r="A17" s="307" t="s">
        <v>5991</v>
      </c>
      <c r="B17" s="308"/>
      <c r="C17" s="308"/>
      <c r="D17" s="308"/>
      <c r="E17" s="308"/>
      <c r="F17" s="308"/>
      <c r="G17" s="308"/>
      <c r="H17" s="308"/>
      <c r="I17" s="308"/>
      <c r="J17" s="308"/>
      <c r="K17" s="308"/>
      <c r="L17" s="308"/>
      <c r="M17" s="308"/>
      <c r="N17" s="308"/>
      <c r="O17" s="308"/>
      <c r="P17" s="308"/>
      <c r="Q17" s="308"/>
      <c r="R17" s="308"/>
      <c r="S17" s="308"/>
      <c r="T17" s="308"/>
      <c r="U17" s="308"/>
      <c r="V17" s="309"/>
    </row>
    <row r="18" spans="1:22" ht="7.5" customHeight="1" x14ac:dyDescent="0.25">
      <c r="A18" s="293"/>
      <c r="B18" s="289"/>
      <c r="C18" s="289"/>
      <c r="D18" s="289"/>
      <c r="E18" s="289"/>
      <c r="F18" s="289"/>
      <c r="G18" s="289"/>
      <c r="H18" s="289"/>
      <c r="I18" s="289"/>
      <c r="J18" s="289"/>
      <c r="K18" s="289"/>
      <c r="L18" s="289"/>
      <c r="M18" s="289"/>
      <c r="N18" s="289"/>
      <c r="O18" s="289"/>
      <c r="P18" s="289"/>
      <c r="Q18" s="289"/>
      <c r="R18" s="289"/>
      <c r="S18" s="289"/>
      <c r="T18" s="289"/>
      <c r="U18" s="289"/>
      <c r="V18" s="290"/>
    </row>
    <row r="19" spans="1:22" ht="45.75" customHeight="1" x14ac:dyDescent="0.2">
      <c r="A19" s="310" t="s">
        <v>5992</v>
      </c>
      <c r="B19" s="311"/>
      <c r="C19" s="311"/>
      <c r="D19" s="311"/>
      <c r="E19" s="311"/>
      <c r="F19" s="311"/>
      <c r="G19" s="311"/>
      <c r="H19" s="311"/>
      <c r="I19" s="311"/>
      <c r="J19" s="311"/>
      <c r="K19" s="311"/>
      <c r="L19" s="311"/>
      <c r="M19" s="311"/>
      <c r="N19" s="311"/>
      <c r="O19" s="311"/>
      <c r="P19" s="311"/>
      <c r="Q19" s="311"/>
      <c r="R19" s="311"/>
      <c r="S19" s="311"/>
      <c r="T19" s="311"/>
      <c r="U19" s="311"/>
      <c r="V19" s="312"/>
    </row>
    <row r="20" spans="1:22" ht="8.25" customHeight="1" x14ac:dyDescent="0.25">
      <c r="A20" s="293"/>
      <c r="B20" s="289"/>
      <c r="C20" s="289"/>
      <c r="D20" s="289"/>
      <c r="E20" s="289"/>
      <c r="F20" s="289"/>
      <c r="G20" s="289"/>
      <c r="H20" s="289"/>
      <c r="I20" s="289"/>
      <c r="J20" s="289"/>
      <c r="K20" s="289"/>
      <c r="L20" s="289"/>
      <c r="M20" s="289"/>
      <c r="N20" s="289"/>
      <c r="O20" s="289"/>
      <c r="P20" s="289"/>
      <c r="Q20" s="289"/>
      <c r="R20" s="289"/>
      <c r="S20" s="289"/>
      <c r="T20" s="289"/>
      <c r="U20" s="289"/>
      <c r="V20" s="290"/>
    </row>
    <row r="21" spans="1:22" ht="12.75" x14ac:dyDescent="0.2">
      <c r="A21" s="301" t="s">
        <v>5993</v>
      </c>
      <c r="B21" s="302"/>
      <c r="C21" s="302"/>
      <c r="D21" s="302"/>
      <c r="E21" s="302"/>
      <c r="F21" s="302"/>
      <c r="G21" s="302"/>
      <c r="H21" s="302"/>
      <c r="I21" s="302"/>
      <c r="J21" s="302"/>
      <c r="K21" s="302"/>
      <c r="L21" s="302"/>
      <c r="M21" s="302"/>
      <c r="N21" s="302"/>
      <c r="O21" s="302"/>
      <c r="P21" s="302"/>
      <c r="Q21" s="302"/>
      <c r="R21" s="302"/>
      <c r="S21" s="302"/>
      <c r="T21" s="302"/>
      <c r="U21" s="302"/>
      <c r="V21" s="303"/>
    </row>
    <row r="22" spans="1:22" ht="7.5" customHeight="1" x14ac:dyDescent="0.25">
      <c r="A22" s="293"/>
      <c r="B22" s="289"/>
      <c r="C22" s="289"/>
      <c r="D22" s="289"/>
      <c r="E22" s="289"/>
      <c r="F22" s="289"/>
      <c r="G22" s="289"/>
      <c r="H22" s="289"/>
      <c r="I22" s="289"/>
      <c r="J22" s="289"/>
      <c r="K22" s="289"/>
      <c r="L22" s="289"/>
      <c r="M22" s="289"/>
      <c r="N22" s="289"/>
      <c r="O22" s="289"/>
      <c r="P22" s="289"/>
      <c r="Q22" s="289"/>
      <c r="R22" s="289"/>
      <c r="S22" s="289"/>
      <c r="T22" s="289"/>
      <c r="U22" s="289"/>
      <c r="V22" s="290"/>
    </row>
    <row r="23" spans="1:22" ht="30.75" customHeight="1" x14ac:dyDescent="0.2">
      <c r="A23" s="301" t="s">
        <v>5994</v>
      </c>
      <c r="B23" s="302"/>
      <c r="C23" s="302"/>
      <c r="D23" s="302"/>
      <c r="E23" s="302"/>
      <c r="F23" s="302"/>
      <c r="G23" s="302"/>
      <c r="H23" s="302"/>
      <c r="I23" s="302"/>
      <c r="J23" s="302"/>
      <c r="K23" s="302"/>
      <c r="L23" s="302"/>
      <c r="M23" s="302"/>
      <c r="N23" s="302"/>
      <c r="O23" s="302"/>
      <c r="P23" s="302"/>
      <c r="Q23" s="302"/>
      <c r="R23" s="302"/>
      <c r="S23" s="302"/>
      <c r="T23" s="302"/>
      <c r="U23" s="302"/>
      <c r="V23" s="303"/>
    </row>
    <row r="24" spans="1:22" ht="6" customHeight="1" x14ac:dyDescent="0.25">
      <c r="A24" s="293"/>
      <c r="B24" s="289"/>
      <c r="C24" s="289"/>
      <c r="D24" s="289"/>
      <c r="E24" s="289"/>
      <c r="F24" s="289"/>
      <c r="G24" s="289"/>
      <c r="H24" s="289"/>
      <c r="I24" s="289"/>
      <c r="J24" s="289"/>
      <c r="K24" s="289"/>
      <c r="L24" s="289"/>
      <c r="M24" s="289"/>
      <c r="N24" s="289"/>
      <c r="O24" s="289"/>
      <c r="P24" s="289"/>
      <c r="Q24" s="289"/>
      <c r="R24" s="289"/>
      <c r="S24" s="289"/>
      <c r="T24" s="289"/>
      <c r="U24" s="289"/>
      <c r="V24" s="290"/>
    </row>
    <row r="25" spans="1:22" ht="27.75" customHeight="1" x14ac:dyDescent="0.2">
      <c r="A25" s="301" t="s">
        <v>5995</v>
      </c>
      <c r="B25" s="302"/>
      <c r="C25" s="302"/>
      <c r="D25" s="302"/>
      <c r="E25" s="302"/>
      <c r="F25" s="302"/>
      <c r="G25" s="302"/>
      <c r="H25" s="302"/>
      <c r="I25" s="302"/>
      <c r="J25" s="302"/>
      <c r="K25" s="302"/>
      <c r="L25" s="302"/>
      <c r="M25" s="302"/>
      <c r="N25" s="302"/>
      <c r="O25" s="302"/>
      <c r="P25" s="302"/>
      <c r="Q25" s="302"/>
      <c r="R25" s="302"/>
      <c r="S25" s="302"/>
      <c r="T25" s="302"/>
      <c r="U25" s="302"/>
      <c r="V25" s="303"/>
    </row>
    <row r="26" spans="1:22" ht="6" customHeight="1" x14ac:dyDescent="0.25">
      <c r="A26" s="293"/>
      <c r="B26" s="289"/>
      <c r="C26" s="289"/>
      <c r="D26" s="289"/>
      <c r="E26" s="289"/>
      <c r="F26" s="289"/>
      <c r="G26" s="289"/>
      <c r="H26" s="289"/>
      <c r="I26" s="289"/>
      <c r="J26" s="289"/>
      <c r="K26" s="289"/>
      <c r="L26" s="289"/>
      <c r="M26" s="289"/>
      <c r="N26" s="289"/>
      <c r="O26" s="289"/>
      <c r="P26" s="289"/>
      <c r="Q26" s="289"/>
      <c r="R26" s="289"/>
      <c r="S26" s="289"/>
      <c r="T26" s="289"/>
      <c r="U26" s="289"/>
      <c r="V26" s="290"/>
    </row>
    <row r="27" spans="1:22" ht="51.6" customHeight="1" x14ac:dyDescent="0.2">
      <c r="A27" s="301" t="s">
        <v>5996</v>
      </c>
      <c r="B27" s="302"/>
      <c r="C27" s="302"/>
      <c r="D27" s="302"/>
      <c r="E27" s="302"/>
      <c r="F27" s="302"/>
      <c r="G27" s="302"/>
      <c r="H27" s="302"/>
      <c r="I27" s="302"/>
      <c r="J27" s="302"/>
      <c r="K27" s="302"/>
      <c r="L27" s="302"/>
      <c r="M27" s="302"/>
      <c r="N27" s="302"/>
      <c r="O27" s="302"/>
      <c r="P27" s="302"/>
      <c r="Q27" s="302"/>
      <c r="R27" s="302"/>
      <c r="S27" s="302"/>
      <c r="T27" s="302"/>
      <c r="U27" s="302"/>
      <c r="V27" s="303"/>
    </row>
    <row r="28" spans="1:22" ht="6" customHeight="1" x14ac:dyDescent="0.25">
      <c r="A28" s="293"/>
      <c r="B28" s="289"/>
      <c r="C28" s="289"/>
      <c r="D28" s="289"/>
      <c r="E28" s="289"/>
      <c r="F28" s="289"/>
      <c r="G28" s="289"/>
      <c r="H28" s="289"/>
      <c r="I28" s="289"/>
      <c r="J28" s="289"/>
      <c r="K28" s="289"/>
      <c r="L28" s="289"/>
      <c r="M28" s="289"/>
      <c r="N28" s="289"/>
      <c r="O28" s="289"/>
      <c r="P28" s="289"/>
      <c r="Q28" s="289"/>
      <c r="R28" s="289"/>
      <c r="S28" s="289"/>
      <c r="T28" s="289"/>
      <c r="U28" s="289"/>
      <c r="V28" s="290"/>
    </row>
    <row r="29" spans="1:22" ht="43.5" customHeight="1" x14ac:dyDescent="0.2">
      <c r="A29" s="304" t="s">
        <v>5997</v>
      </c>
      <c r="B29" s="305"/>
      <c r="C29" s="305"/>
      <c r="D29" s="305"/>
      <c r="E29" s="305"/>
      <c r="F29" s="305"/>
      <c r="G29" s="305"/>
      <c r="H29" s="305"/>
      <c r="I29" s="305"/>
      <c r="J29" s="305"/>
      <c r="K29" s="305"/>
      <c r="L29" s="305"/>
      <c r="M29" s="305"/>
      <c r="N29" s="305"/>
      <c r="O29" s="305"/>
      <c r="P29" s="305"/>
      <c r="Q29" s="305"/>
      <c r="R29" s="305"/>
      <c r="S29" s="305"/>
      <c r="T29" s="305"/>
      <c r="U29" s="305"/>
      <c r="V29" s="306"/>
    </row>
  </sheetData>
  <mergeCells count="14">
    <mergeCell ref="A13:V13"/>
    <mergeCell ref="A3:V3"/>
    <mergeCell ref="A5:V5"/>
    <mergeCell ref="A7:V7"/>
    <mergeCell ref="A9:V9"/>
    <mergeCell ref="A11:V11"/>
    <mergeCell ref="A27:V27"/>
    <mergeCell ref="A29:V29"/>
    <mergeCell ref="A15:V15"/>
    <mergeCell ref="A17:V17"/>
    <mergeCell ref="A19:V19"/>
    <mergeCell ref="A21:V21"/>
    <mergeCell ref="A23:V23"/>
    <mergeCell ref="A25:V25"/>
  </mergeCells>
  <printOptions horizontalCentered="1"/>
  <pageMargins left="0" right="0" top="0" bottom="0" header="0" footer="0"/>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66"/>
  <sheetViews>
    <sheetView showGridLines="0" workbookViewId="0"/>
  </sheetViews>
  <sheetFormatPr defaultRowHeight="11.25" x14ac:dyDescent="0.2"/>
  <cols>
    <col min="1" max="1" width="8.33203125" customWidth="1"/>
    <col min="2" max="2" width="1.6640625" customWidth="1"/>
    <col min="3" max="3" width="4.1640625" customWidth="1"/>
    <col min="4" max="33" width="2.6640625" customWidth="1"/>
    <col min="34" max="34" width="3.33203125" customWidth="1"/>
    <col min="35" max="35" width="31.6640625" customWidth="1"/>
    <col min="36" max="37" width="2.5" customWidth="1"/>
    <col min="38" max="38" width="8.33203125" customWidth="1"/>
    <col min="39" max="39" width="3.33203125" customWidth="1"/>
    <col min="40" max="40" width="13.33203125" customWidth="1"/>
    <col min="41" max="41" width="7.5" customWidth="1"/>
    <col min="42" max="42" width="4.1640625" customWidth="1"/>
    <col min="43" max="43" width="15.6640625" customWidth="1"/>
    <col min="44" max="44" width="13.6640625" customWidth="1"/>
    <col min="45" max="47" width="25.83203125" hidden="1" customWidth="1"/>
    <col min="48" max="49" width="21.6640625" hidden="1" customWidth="1"/>
    <col min="50" max="51" width="25" hidden="1" customWidth="1"/>
    <col min="52" max="52" width="21.6640625" hidden="1" customWidth="1"/>
    <col min="53" max="53" width="19.1640625" hidden="1" customWidth="1"/>
    <col min="54" max="54" width="25" hidden="1" customWidth="1"/>
    <col min="55" max="55" width="21.6640625" hidden="1" customWidth="1"/>
    <col min="56" max="56" width="19.1640625" hidden="1" customWidth="1"/>
    <col min="57" max="57" width="66.5" customWidth="1"/>
    <col min="71" max="91" width="9.33203125" hidden="1"/>
  </cols>
  <sheetData>
    <row r="1" spans="1:74" x14ac:dyDescent="0.2">
      <c r="A1" s="17" t="s">
        <v>0</v>
      </c>
      <c r="AZ1" s="17" t="s">
        <v>1</v>
      </c>
      <c r="BA1" s="17" t="s">
        <v>2</v>
      </c>
      <c r="BB1" s="17" t="s">
        <v>3</v>
      </c>
      <c r="BT1" s="17" t="s">
        <v>4</v>
      </c>
      <c r="BU1" s="17" t="s">
        <v>4</v>
      </c>
      <c r="BV1" s="17" t="s">
        <v>5</v>
      </c>
    </row>
    <row r="2" spans="1:74" ht="36.950000000000003" customHeight="1" x14ac:dyDescent="0.2">
      <c r="AR2" s="320" t="s">
        <v>6</v>
      </c>
      <c r="AS2" s="321"/>
      <c r="AT2" s="321"/>
      <c r="AU2" s="321"/>
      <c r="AV2" s="321"/>
      <c r="AW2" s="321"/>
      <c r="AX2" s="321"/>
      <c r="AY2" s="321"/>
      <c r="AZ2" s="321"/>
      <c r="BA2" s="321"/>
      <c r="BB2" s="321"/>
      <c r="BC2" s="321"/>
      <c r="BD2" s="321"/>
      <c r="BE2" s="321"/>
      <c r="BS2" s="18" t="s">
        <v>7</v>
      </c>
      <c r="BT2" s="18" t="s">
        <v>8</v>
      </c>
    </row>
    <row r="3" spans="1:74" ht="6.95" customHeight="1" x14ac:dyDescent="0.2">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7</v>
      </c>
      <c r="BT3" s="18" t="s">
        <v>9</v>
      </c>
    </row>
    <row r="4" spans="1:74" ht="24.95" customHeight="1" x14ac:dyDescent="0.2">
      <c r="B4" s="21"/>
      <c r="D4" s="22" t="s">
        <v>10</v>
      </c>
      <c r="AR4" s="21"/>
      <c r="AS4" s="23" t="s">
        <v>11</v>
      </c>
      <c r="BE4" s="24" t="s">
        <v>12</v>
      </c>
      <c r="BS4" s="18" t="s">
        <v>13</v>
      </c>
    </row>
    <row r="5" spans="1:74" ht="12" customHeight="1" x14ac:dyDescent="0.2">
      <c r="B5" s="21"/>
      <c r="D5" s="25" t="s">
        <v>14</v>
      </c>
      <c r="K5" s="343" t="s">
        <v>15</v>
      </c>
      <c r="L5" s="321"/>
      <c r="M5" s="321"/>
      <c r="N5" s="321"/>
      <c r="O5" s="321"/>
      <c r="P5" s="321"/>
      <c r="Q5" s="321"/>
      <c r="R5" s="321"/>
      <c r="S5" s="321"/>
      <c r="T5" s="321"/>
      <c r="U5" s="321"/>
      <c r="V5" s="321"/>
      <c r="W5" s="321"/>
      <c r="X5" s="321"/>
      <c r="Y5" s="321"/>
      <c r="Z5" s="321"/>
      <c r="AA5" s="321"/>
      <c r="AB5" s="321"/>
      <c r="AC5" s="321"/>
      <c r="AD5" s="321"/>
      <c r="AE5" s="321"/>
      <c r="AF5" s="321"/>
      <c r="AG5" s="321"/>
      <c r="AH5" s="321"/>
      <c r="AI5" s="321"/>
      <c r="AJ5" s="321"/>
      <c r="AK5" s="321"/>
      <c r="AL5" s="321"/>
      <c r="AM5" s="321"/>
      <c r="AN5" s="321"/>
      <c r="AO5" s="321"/>
      <c r="AR5" s="21"/>
      <c r="BE5" s="340" t="s">
        <v>16</v>
      </c>
      <c r="BS5" s="18" t="s">
        <v>7</v>
      </c>
    </row>
    <row r="6" spans="1:74" ht="36.950000000000003" customHeight="1" x14ac:dyDescent="0.2">
      <c r="B6" s="21"/>
      <c r="D6" s="27" t="s">
        <v>17</v>
      </c>
      <c r="K6" s="344" t="s">
        <v>18</v>
      </c>
      <c r="L6" s="321"/>
      <c r="M6" s="321"/>
      <c r="N6" s="321"/>
      <c r="O6" s="321"/>
      <c r="P6" s="321"/>
      <c r="Q6" s="321"/>
      <c r="R6" s="321"/>
      <c r="S6" s="321"/>
      <c r="T6" s="321"/>
      <c r="U6" s="321"/>
      <c r="V6" s="321"/>
      <c r="W6" s="321"/>
      <c r="X6" s="321"/>
      <c r="Y6" s="321"/>
      <c r="Z6" s="321"/>
      <c r="AA6" s="321"/>
      <c r="AB6" s="321"/>
      <c r="AC6" s="321"/>
      <c r="AD6" s="321"/>
      <c r="AE6" s="321"/>
      <c r="AF6" s="321"/>
      <c r="AG6" s="321"/>
      <c r="AH6" s="321"/>
      <c r="AI6" s="321"/>
      <c r="AJ6" s="321"/>
      <c r="AK6" s="321"/>
      <c r="AL6" s="321"/>
      <c r="AM6" s="321"/>
      <c r="AN6" s="321"/>
      <c r="AO6" s="321"/>
      <c r="AR6" s="21"/>
      <c r="BE6" s="341"/>
      <c r="BS6" s="18" t="s">
        <v>7</v>
      </c>
    </row>
    <row r="7" spans="1:74" ht="12" customHeight="1" x14ac:dyDescent="0.2">
      <c r="B7" s="21"/>
      <c r="D7" s="28" t="s">
        <v>19</v>
      </c>
      <c r="K7" s="26" t="s">
        <v>20</v>
      </c>
      <c r="AK7" s="28" t="s">
        <v>21</v>
      </c>
      <c r="AN7" s="26" t="s">
        <v>22</v>
      </c>
      <c r="AR7" s="21"/>
      <c r="BE7" s="341"/>
      <c r="BS7" s="18" t="s">
        <v>7</v>
      </c>
    </row>
    <row r="8" spans="1:74" ht="12" customHeight="1" x14ac:dyDescent="0.2">
      <c r="B8" s="21"/>
      <c r="D8" s="28" t="s">
        <v>23</v>
      </c>
      <c r="K8" s="26" t="s">
        <v>24</v>
      </c>
      <c r="AK8" s="28" t="s">
        <v>25</v>
      </c>
      <c r="AN8" s="363">
        <v>45784</v>
      </c>
      <c r="AR8" s="21"/>
      <c r="BE8" s="341"/>
      <c r="BS8" s="18" t="s">
        <v>7</v>
      </c>
    </row>
    <row r="9" spans="1:74" ht="29.25" customHeight="1" x14ac:dyDescent="0.2">
      <c r="B9" s="21"/>
      <c r="D9" s="25" t="s">
        <v>26</v>
      </c>
      <c r="K9" s="30" t="s">
        <v>27</v>
      </c>
      <c r="AK9" s="25" t="s">
        <v>28</v>
      </c>
      <c r="AN9" s="30" t="s">
        <v>29</v>
      </c>
      <c r="AR9" s="21"/>
      <c r="BE9" s="341"/>
      <c r="BS9" s="18" t="s">
        <v>7</v>
      </c>
    </row>
    <row r="10" spans="1:74" ht="12" customHeight="1" x14ac:dyDescent="0.2">
      <c r="B10" s="21"/>
      <c r="D10" s="28" t="s">
        <v>30</v>
      </c>
      <c r="AK10" s="28" t="s">
        <v>31</v>
      </c>
      <c r="AN10" s="26" t="s">
        <v>32</v>
      </c>
      <c r="AR10" s="21"/>
      <c r="BE10" s="341"/>
      <c r="BS10" s="18" t="s">
        <v>7</v>
      </c>
    </row>
    <row r="11" spans="1:74" ht="18.399999999999999" customHeight="1" x14ac:dyDescent="0.2">
      <c r="B11" s="21"/>
      <c r="E11" s="26" t="s">
        <v>33</v>
      </c>
      <c r="AK11" s="28" t="s">
        <v>34</v>
      </c>
      <c r="AN11" s="26" t="s">
        <v>3</v>
      </c>
      <c r="AR11" s="21"/>
      <c r="BE11" s="341"/>
      <c r="BS11" s="18" t="s">
        <v>7</v>
      </c>
    </row>
    <row r="12" spans="1:74" ht="6.95" customHeight="1" x14ac:dyDescent="0.2">
      <c r="B12" s="21"/>
      <c r="AR12" s="21"/>
      <c r="BE12" s="341"/>
      <c r="BS12" s="18" t="s">
        <v>7</v>
      </c>
    </row>
    <row r="13" spans="1:74" ht="12" customHeight="1" x14ac:dyDescent="0.2">
      <c r="B13" s="21"/>
      <c r="D13" s="28" t="s">
        <v>35</v>
      </c>
      <c r="AK13" s="28" t="s">
        <v>31</v>
      </c>
      <c r="AN13" s="31" t="s">
        <v>36</v>
      </c>
      <c r="AR13" s="21"/>
      <c r="BE13" s="341"/>
      <c r="BS13" s="18" t="s">
        <v>7</v>
      </c>
    </row>
    <row r="14" spans="1:74" ht="12.75" x14ac:dyDescent="0.2">
      <c r="B14" s="21"/>
      <c r="E14" s="328" t="s">
        <v>36</v>
      </c>
      <c r="F14" s="329"/>
      <c r="G14" s="329"/>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28" t="s">
        <v>34</v>
      </c>
      <c r="AN14" s="31" t="s">
        <v>36</v>
      </c>
      <c r="AR14" s="21"/>
      <c r="BE14" s="341"/>
      <c r="BS14" s="18" t="s">
        <v>7</v>
      </c>
    </row>
    <row r="15" spans="1:74" ht="6.95" customHeight="1" x14ac:dyDescent="0.2">
      <c r="B15" s="21"/>
      <c r="AR15" s="21"/>
      <c r="BE15" s="341"/>
      <c r="BS15" s="18" t="s">
        <v>4</v>
      </c>
    </row>
    <row r="16" spans="1:74" ht="12" customHeight="1" x14ac:dyDescent="0.2">
      <c r="B16" s="21"/>
      <c r="D16" s="28" t="s">
        <v>37</v>
      </c>
      <c r="AK16" s="28" t="s">
        <v>31</v>
      </c>
      <c r="AN16" s="26" t="s">
        <v>38</v>
      </c>
      <c r="AR16" s="21"/>
      <c r="BE16" s="341"/>
      <c r="BS16" s="18" t="s">
        <v>4</v>
      </c>
    </row>
    <row r="17" spans="2:71" ht="18.399999999999999" customHeight="1" x14ac:dyDescent="0.2">
      <c r="B17" s="21"/>
      <c r="E17" s="26" t="s">
        <v>39</v>
      </c>
      <c r="AK17" s="28" t="s">
        <v>34</v>
      </c>
      <c r="AN17" s="26" t="s">
        <v>3</v>
      </c>
      <c r="AR17" s="21"/>
      <c r="BE17" s="341"/>
      <c r="BS17" s="18" t="s">
        <v>40</v>
      </c>
    </row>
    <row r="18" spans="2:71" ht="6.95" customHeight="1" x14ac:dyDescent="0.2">
      <c r="B18" s="21"/>
      <c r="AR18" s="21"/>
      <c r="BE18" s="341"/>
      <c r="BS18" s="18" t="s">
        <v>7</v>
      </c>
    </row>
    <row r="19" spans="2:71" ht="12" customHeight="1" x14ac:dyDescent="0.2">
      <c r="B19" s="21"/>
      <c r="D19" s="28" t="s">
        <v>41</v>
      </c>
      <c r="AK19" s="28" t="s">
        <v>31</v>
      </c>
      <c r="AN19" s="31" t="s">
        <v>36</v>
      </c>
      <c r="AR19" s="21"/>
      <c r="BE19" s="341"/>
      <c r="BS19" s="18" t="s">
        <v>7</v>
      </c>
    </row>
    <row r="20" spans="2:71" ht="18.399999999999999" customHeight="1" x14ac:dyDescent="0.2">
      <c r="B20" s="21"/>
      <c r="E20" s="328" t="s">
        <v>36</v>
      </c>
      <c r="F20" s="329"/>
      <c r="G20" s="329"/>
      <c r="H20" s="329"/>
      <c r="I20" s="329"/>
      <c r="J20" s="329"/>
      <c r="K20" s="329"/>
      <c r="L20" s="329"/>
      <c r="M20" s="329"/>
      <c r="N20" s="329"/>
      <c r="O20" s="329"/>
      <c r="P20" s="329"/>
      <c r="Q20" s="329"/>
      <c r="R20" s="329"/>
      <c r="S20" s="329"/>
      <c r="T20" s="329"/>
      <c r="U20" s="329"/>
      <c r="V20" s="329"/>
      <c r="W20" s="329"/>
      <c r="X20" s="329"/>
      <c r="Y20" s="329"/>
      <c r="Z20" s="329"/>
      <c r="AA20" s="329"/>
      <c r="AB20" s="329"/>
      <c r="AC20" s="329"/>
      <c r="AD20" s="329"/>
      <c r="AE20" s="329"/>
      <c r="AF20" s="329"/>
      <c r="AG20" s="329"/>
      <c r="AH20" s="329"/>
      <c r="AI20" s="329"/>
      <c r="AJ20" s="329"/>
      <c r="AK20" s="28" t="s">
        <v>34</v>
      </c>
      <c r="AN20" s="31" t="s">
        <v>36</v>
      </c>
      <c r="AR20" s="21"/>
      <c r="BE20" s="341"/>
      <c r="BS20" s="18" t="s">
        <v>4</v>
      </c>
    </row>
    <row r="21" spans="2:71" ht="6.95" customHeight="1" x14ac:dyDescent="0.2">
      <c r="B21" s="21"/>
      <c r="AR21" s="21"/>
      <c r="BE21" s="341"/>
    </row>
    <row r="22" spans="2:71" ht="12" customHeight="1" x14ac:dyDescent="0.2">
      <c r="B22" s="21"/>
      <c r="D22" s="28" t="s">
        <v>42</v>
      </c>
      <c r="AR22" s="21"/>
      <c r="BE22" s="341"/>
    </row>
    <row r="23" spans="2:71" ht="167.25" customHeight="1" x14ac:dyDescent="0.2">
      <c r="B23" s="21"/>
      <c r="E23" s="345" t="s">
        <v>43</v>
      </c>
      <c r="F23" s="345"/>
      <c r="G23" s="345"/>
      <c r="H23" s="345"/>
      <c r="I23" s="345"/>
      <c r="J23" s="345"/>
      <c r="K23" s="345"/>
      <c r="L23" s="345"/>
      <c r="M23" s="345"/>
      <c r="N23" s="345"/>
      <c r="O23" s="345"/>
      <c r="P23" s="345"/>
      <c r="Q23" s="345"/>
      <c r="R23" s="345"/>
      <c r="S23" s="345"/>
      <c r="T23" s="345"/>
      <c r="U23" s="345"/>
      <c r="V23" s="345"/>
      <c r="W23" s="345"/>
      <c r="X23" s="345"/>
      <c r="Y23" s="345"/>
      <c r="Z23" s="345"/>
      <c r="AA23" s="345"/>
      <c r="AB23" s="345"/>
      <c r="AC23" s="345"/>
      <c r="AD23" s="345"/>
      <c r="AE23" s="345"/>
      <c r="AF23" s="345"/>
      <c r="AG23" s="345"/>
      <c r="AH23" s="345"/>
      <c r="AI23" s="345"/>
      <c r="AJ23" s="345"/>
      <c r="AK23" s="345"/>
      <c r="AL23" s="345"/>
      <c r="AM23" s="345"/>
      <c r="AN23" s="345"/>
      <c r="AR23" s="21"/>
      <c r="BE23" s="341"/>
    </row>
    <row r="24" spans="2:71" ht="6.95" customHeight="1" x14ac:dyDescent="0.2">
      <c r="B24" s="21"/>
      <c r="AR24" s="21"/>
      <c r="BE24" s="341"/>
    </row>
    <row r="25" spans="2:71" ht="6.95" customHeight="1" x14ac:dyDescent="0.2">
      <c r="B25" s="21"/>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R25" s="21"/>
      <c r="BE25" s="341"/>
    </row>
    <row r="26" spans="2:71" s="1" customFormat="1" ht="25.9" customHeight="1" x14ac:dyDescent="0.2">
      <c r="B26" s="34"/>
      <c r="D26" s="35" t="s">
        <v>44</v>
      </c>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46">
        <f>ROUND(AG54,2)</f>
        <v>0</v>
      </c>
      <c r="AL26" s="347"/>
      <c r="AM26" s="347"/>
      <c r="AN26" s="347"/>
      <c r="AO26" s="347"/>
      <c r="AR26" s="34"/>
      <c r="BE26" s="341"/>
    </row>
    <row r="27" spans="2:71" s="1" customFormat="1" ht="6.95" customHeight="1" x14ac:dyDescent="0.2">
      <c r="B27" s="34"/>
      <c r="AR27" s="34"/>
      <c r="BE27" s="341"/>
    </row>
    <row r="28" spans="2:71" s="1" customFormat="1" ht="12.75" x14ac:dyDescent="0.2">
      <c r="B28" s="34"/>
      <c r="L28" s="348" t="s">
        <v>45</v>
      </c>
      <c r="M28" s="348"/>
      <c r="N28" s="348"/>
      <c r="O28" s="348"/>
      <c r="P28" s="348"/>
      <c r="W28" s="348" t="s">
        <v>46</v>
      </c>
      <c r="X28" s="348"/>
      <c r="Y28" s="348"/>
      <c r="Z28" s="348"/>
      <c r="AA28" s="348"/>
      <c r="AB28" s="348"/>
      <c r="AC28" s="348"/>
      <c r="AD28" s="348"/>
      <c r="AE28" s="348"/>
      <c r="AK28" s="348" t="s">
        <v>47</v>
      </c>
      <c r="AL28" s="348"/>
      <c r="AM28" s="348"/>
      <c r="AN28" s="348"/>
      <c r="AO28" s="348"/>
      <c r="AR28" s="34"/>
      <c r="BE28" s="341"/>
    </row>
    <row r="29" spans="2:71" s="2" customFormat="1" ht="14.45" customHeight="1" x14ac:dyDescent="0.2">
      <c r="B29" s="38"/>
      <c r="D29" s="28" t="s">
        <v>48</v>
      </c>
      <c r="F29" s="28" t="s">
        <v>49</v>
      </c>
      <c r="L29" s="332">
        <v>0.21</v>
      </c>
      <c r="M29" s="331"/>
      <c r="N29" s="331"/>
      <c r="O29" s="331"/>
      <c r="P29" s="331"/>
      <c r="W29" s="330">
        <f>ROUND(AZ54, 2)</f>
        <v>0</v>
      </c>
      <c r="X29" s="331"/>
      <c r="Y29" s="331"/>
      <c r="Z29" s="331"/>
      <c r="AA29" s="331"/>
      <c r="AB29" s="331"/>
      <c r="AC29" s="331"/>
      <c r="AD29" s="331"/>
      <c r="AE29" s="331"/>
      <c r="AK29" s="330">
        <f>ROUND(AV54, 2)</f>
        <v>0</v>
      </c>
      <c r="AL29" s="331"/>
      <c r="AM29" s="331"/>
      <c r="AN29" s="331"/>
      <c r="AO29" s="331"/>
      <c r="AR29" s="38"/>
      <c r="BE29" s="342"/>
    </row>
    <row r="30" spans="2:71" s="2" customFormat="1" ht="14.45" customHeight="1" x14ac:dyDescent="0.2">
      <c r="B30" s="38"/>
      <c r="F30" s="28" t="s">
        <v>50</v>
      </c>
      <c r="L30" s="332">
        <v>0.12</v>
      </c>
      <c r="M30" s="331"/>
      <c r="N30" s="331"/>
      <c r="O30" s="331"/>
      <c r="P30" s="331"/>
      <c r="W30" s="330">
        <f>ROUND(BA54, 2)</f>
        <v>0</v>
      </c>
      <c r="X30" s="331"/>
      <c r="Y30" s="331"/>
      <c r="Z30" s="331"/>
      <c r="AA30" s="331"/>
      <c r="AB30" s="331"/>
      <c r="AC30" s="331"/>
      <c r="AD30" s="331"/>
      <c r="AE30" s="331"/>
      <c r="AK30" s="330">
        <f>ROUND(AW54, 2)</f>
        <v>0</v>
      </c>
      <c r="AL30" s="331"/>
      <c r="AM30" s="331"/>
      <c r="AN30" s="331"/>
      <c r="AO30" s="331"/>
      <c r="AR30" s="38"/>
      <c r="BE30" s="342"/>
    </row>
    <row r="31" spans="2:71" s="2" customFormat="1" ht="14.45" hidden="1" customHeight="1" x14ac:dyDescent="0.2">
      <c r="B31" s="38"/>
      <c r="F31" s="28" t="s">
        <v>51</v>
      </c>
      <c r="L31" s="332">
        <v>0.21</v>
      </c>
      <c r="M31" s="331"/>
      <c r="N31" s="331"/>
      <c r="O31" s="331"/>
      <c r="P31" s="331"/>
      <c r="W31" s="330">
        <f>ROUND(BB54, 2)</f>
        <v>0</v>
      </c>
      <c r="X31" s="331"/>
      <c r="Y31" s="331"/>
      <c r="Z31" s="331"/>
      <c r="AA31" s="331"/>
      <c r="AB31" s="331"/>
      <c r="AC31" s="331"/>
      <c r="AD31" s="331"/>
      <c r="AE31" s="331"/>
      <c r="AK31" s="330">
        <v>0</v>
      </c>
      <c r="AL31" s="331"/>
      <c r="AM31" s="331"/>
      <c r="AN31" s="331"/>
      <c r="AO31" s="331"/>
      <c r="AR31" s="38"/>
      <c r="BE31" s="342"/>
    </row>
    <row r="32" spans="2:71" s="2" customFormat="1" ht="14.45" hidden="1" customHeight="1" x14ac:dyDescent="0.2">
      <c r="B32" s="38"/>
      <c r="F32" s="28" t="s">
        <v>52</v>
      </c>
      <c r="L32" s="332">
        <v>0.12</v>
      </c>
      <c r="M32" s="331"/>
      <c r="N32" s="331"/>
      <c r="O32" s="331"/>
      <c r="P32" s="331"/>
      <c r="W32" s="330">
        <f>ROUND(BC54, 2)</f>
        <v>0</v>
      </c>
      <c r="X32" s="331"/>
      <c r="Y32" s="331"/>
      <c r="Z32" s="331"/>
      <c r="AA32" s="331"/>
      <c r="AB32" s="331"/>
      <c r="AC32" s="331"/>
      <c r="AD32" s="331"/>
      <c r="AE32" s="331"/>
      <c r="AK32" s="330">
        <v>0</v>
      </c>
      <c r="AL32" s="331"/>
      <c r="AM32" s="331"/>
      <c r="AN32" s="331"/>
      <c r="AO32" s="331"/>
      <c r="AR32" s="38"/>
      <c r="BE32" s="342"/>
    </row>
    <row r="33" spans="2:44" s="2" customFormat="1" ht="14.45" hidden="1" customHeight="1" x14ac:dyDescent="0.2">
      <c r="B33" s="38"/>
      <c r="F33" s="28" t="s">
        <v>53</v>
      </c>
      <c r="L33" s="332">
        <v>0</v>
      </c>
      <c r="M33" s="331"/>
      <c r="N33" s="331"/>
      <c r="O33" s="331"/>
      <c r="P33" s="331"/>
      <c r="W33" s="330">
        <f>ROUND(BD54, 2)</f>
        <v>0</v>
      </c>
      <c r="X33" s="331"/>
      <c r="Y33" s="331"/>
      <c r="Z33" s="331"/>
      <c r="AA33" s="331"/>
      <c r="AB33" s="331"/>
      <c r="AC33" s="331"/>
      <c r="AD33" s="331"/>
      <c r="AE33" s="331"/>
      <c r="AK33" s="330">
        <v>0</v>
      </c>
      <c r="AL33" s="331"/>
      <c r="AM33" s="331"/>
      <c r="AN33" s="331"/>
      <c r="AO33" s="331"/>
      <c r="AR33" s="38"/>
    </row>
    <row r="34" spans="2:44" s="1" customFormat="1" ht="6.95" customHeight="1" x14ac:dyDescent="0.2">
      <c r="B34" s="34"/>
      <c r="AR34" s="34"/>
    </row>
    <row r="35" spans="2:44" s="1" customFormat="1" ht="25.9" customHeight="1" x14ac:dyDescent="0.2">
      <c r="B35" s="34"/>
      <c r="C35" s="39"/>
      <c r="D35" s="40" t="s">
        <v>54</v>
      </c>
      <c r="E35" s="41"/>
      <c r="F35" s="41"/>
      <c r="G35" s="41"/>
      <c r="H35" s="41"/>
      <c r="I35" s="41"/>
      <c r="J35" s="41"/>
      <c r="K35" s="41"/>
      <c r="L35" s="41"/>
      <c r="M35" s="41"/>
      <c r="N35" s="41"/>
      <c r="O35" s="41"/>
      <c r="P35" s="41"/>
      <c r="Q35" s="41"/>
      <c r="R35" s="41"/>
      <c r="S35" s="41"/>
      <c r="T35" s="42" t="s">
        <v>55</v>
      </c>
      <c r="U35" s="41"/>
      <c r="V35" s="41"/>
      <c r="W35" s="41"/>
      <c r="X35" s="336" t="s">
        <v>56</v>
      </c>
      <c r="Y35" s="334"/>
      <c r="Z35" s="334"/>
      <c r="AA35" s="334"/>
      <c r="AB35" s="334"/>
      <c r="AC35" s="41"/>
      <c r="AD35" s="41"/>
      <c r="AE35" s="41"/>
      <c r="AF35" s="41"/>
      <c r="AG35" s="41"/>
      <c r="AH35" s="41"/>
      <c r="AI35" s="41"/>
      <c r="AJ35" s="41"/>
      <c r="AK35" s="333">
        <f>SUM(AK26:AK33)</f>
        <v>0</v>
      </c>
      <c r="AL35" s="334"/>
      <c r="AM35" s="334"/>
      <c r="AN35" s="334"/>
      <c r="AO35" s="335"/>
      <c r="AP35" s="39"/>
      <c r="AQ35" s="39"/>
      <c r="AR35" s="34"/>
    </row>
    <row r="36" spans="2:44" s="1" customFormat="1" ht="6.95" customHeight="1" x14ac:dyDescent="0.2">
      <c r="B36" s="34"/>
      <c r="AR36" s="34"/>
    </row>
    <row r="37" spans="2:44" s="1" customFormat="1" ht="6.95" customHeight="1" x14ac:dyDescent="0.2">
      <c r="B37" s="43"/>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34"/>
    </row>
    <row r="41" spans="2:44" s="1" customFormat="1" ht="6.95" customHeight="1" x14ac:dyDescent="0.2">
      <c r="B41" s="45"/>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34"/>
    </row>
    <row r="42" spans="2:44" s="1" customFormat="1" ht="24.95" customHeight="1" x14ac:dyDescent="0.2">
      <c r="B42" s="34"/>
      <c r="C42" s="22" t="s">
        <v>57</v>
      </c>
      <c r="AR42" s="34"/>
    </row>
    <row r="43" spans="2:44" s="1" customFormat="1" ht="6.95" customHeight="1" x14ac:dyDescent="0.2">
      <c r="B43" s="34"/>
      <c r="AR43" s="34"/>
    </row>
    <row r="44" spans="2:44" s="3" customFormat="1" ht="12" customHeight="1" x14ac:dyDescent="0.2">
      <c r="B44" s="47"/>
      <c r="C44" s="28" t="s">
        <v>14</v>
      </c>
      <c r="L44" s="3" t="str">
        <f>K5</f>
        <v>2022/04</v>
      </c>
      <c r="AR44" s="47"/>
    </row>
    <row r="45" spans="2:44" s="4" customFormat="1" ht="36.950000000000003" customHeight="1" x14ac:dyDescent="0.2">
      <c r="B45" s="48"/>
      <c r="C45" s="49" t="s">
        <v>17</v>
      </c>
      <c r="L45" s="337" t="str">
        <f>K6</f>
        <v>Rekonstrukce městského úřadu - Varnsdorf</v>
      </c>
      <c r="M45" s="338"/>
      <c r="N45" s="338"/>
      <c r="O45" s="338"/>
      <c r="P45" s="338"/>
      <c r="Q45" s="338"/>
      <c r="R45" s="338"/>
      <c r="S45" s="338"/>
      <c r="T45" s="338"/>
      <c r="U45" s="338"/>
      <c r="V45" s="338"/>
      <c r="W45" s="338"/>
      <c r="X45" s="338"/>
      <c r="Y45" s="338"/>
      <c r="Z45" s="338"/>
      <c r="AA45" s="338"/>
      <c r="AB45" s="338"/>
      <c r="AC45" s="338"/>
      <c r="AD45" s="338"/>
      <c r="AE45" s="338"/>
      <c r="AF45" s="338"/>
      <c r="AG45" s="338"/>
      <c r="AH45" s="338"/>
      <c r="AI45" s="338"/>
      <c r="AJ45" s="338"/>
      <c r="AK45" s="338"/>
      <c r="AL45" s="338"/>
      <c r="AM45" s="338"/>
      <c r="AN45" s="338"/>
      <c r="AO45" s="338"/>
      <c r="AR45" s="48"/>
    </row>
    <row r="46" spans="2:44" s="1" customFormat="1" ht="6.95" customHeight="1" x14ac:dyDescent="0.2">
      <c r="B46" s="34"/>
      <c r="AR46" s="34"/>
    </row>
    <row r="47" spans="2:44" s="1" customFormat="1" ht="12" customHeight="1" x14ac:dyDescent="0.2">
      <c r="B47" s="34"/>
      <c r="C47" s="28" t="s">
        <v>23</v>
      </c>
      <c r="L47" s="50" t="str">
        <f>IF(K8="","",K8)</f>
        <v>Nám. E. Beneše 470, 407 47 Varnsdorf</v>
      </c>
      <c r="AI47" s="28" t="s">
        <v>25</v>
      </c>
      <c r="AM47" s="315">
        <f>IF(AN8= "","",AN8)</f>
        <v>45784</v>
      </c>
      <c r="AN47" s="315"/>
      <c r="AR47" s="34"/>
    </row>
    <row r="48" spans="2:44" s="1" customFormat="1" ht="6.95" customHeight="1" x14ac:dyDescent="0.2">
      <c r="B48" s="34"/>
      <c r="AR48" s="34"/>
    </row>
    <row r="49" spans="1:91" s="1" customFormat="1" ht="15.2" customHeight="1" x14ac:dyDescent="0.2">
      <c r="B49" s="34"/>
      <c r="C49" s="28" t="s">
        <v>30</v>
      </c>
      <c r="L49" s="3" t="str">
        <f>IF(E11= "","",E11)</f>
        <v>Město Varnsdorf</v>
      </c>
      <c r="AI49" s="28" t="s">
        <v>37</v>
      </c>
      <c r="AM49" s="316" t="str">
        <f>IF(E17="","",E17)</f>
        <v>Ing. arch. Ondřej Tuček</v>
      </c>
      <c r="AN49" s="317"/>
      <c r="AO49" s="317"/>
      <c r="AP49" s="317"/>
      <c r="AR49" s="34"/>
      <c r="AS49" s="323" t="s">
        <v>58</v>
      </c>
      <c r="AT49" s="324"/>
      <c r="AU49" s="52"/>
      <c r="AV49" s="52"/>
      <c r="AW49" s="52"/>
      <c r="AX49" s="52"/>
      <c r="AY49" s="52"/>
      <c r="AZ49" s="52"/>
      <c r="BA49" s="52"/>
      <c r="BB49" s="52"/>
      <c r="BC49" s="52"/>
      <c r="BD49" s="53"/>
    </row>
    <row r="50" spans="1:91" s="1" customFormat="1" ht="15.2" customHeight="1" x14ac:dyDescent="0.2">
      <c r="B50" s="34"/>
      <c r="C50" s="28" t="s">
        <v>35</v>
      </c>
      <c r="L50" s="3" t="str">
        <f>IF(E14= "Vyplň údaj","",E14)</f>
        <v/>
      </c>
      <c r="AI50" s="28" t="s">
        <v>41</v>
      </c>
      <c r="AM50" s="316" t="str">
        <f>IF(E20="","",E20)</f>
        <v>Vyplň údaj</v>
      </c>
      <c r="AN50" s="317"/>
      <c r="AO50" s="317"/>
      <c r="AP50" s="317"/>
      <c r="AR50" s="34"/>
      <c r="AS50" s="325"/>
      <c r="AT50" s="326"/>
      <c r="BD50" s="55"/>
    </row>
    <row r="51" spans="1:91" s="1" customFormat="1" ht="10.9" customHeight="1" x14ac:dyDescent="0.2">
      <c r="B51" s="34"/>
      <c r="AR51" s="34"/>
      <c r="AS51" s="325"/>
      <c r="AT51" s="326"/>
      <c r="BD51" s="55"/>
    </row>
    <row r="52" spans="1:91" s="1" customFormat="1" ht="29.25" customHeight="1" x14ac:dyDescent="0.2">
      <c r="B52" s="34"/>
      <c r="C52" s="350" t="s">
        <v>59</v>
      </c>
      <c r="D52" s="319"/>
      <c r="E52" s="319"/>
      <c r="F52" s="319"/>
      <c r="G52" s="319"/>
      <c r="H52" s="56"/>
      <c r="I52" s="318" t="s">
        <v>60</v>
      </c>
      <c r="J52" s="319"/>
      <c r="K52" s="319"/>
      <c r="L52" s="319"/>
      <c r="M52" s="319"/>
      <c r="N52" s="319"/>
      <c r="O52" s="319"/>
      <c r="P52" s="319"/>
      <c r="Q52" s="319"/>
      <c r="R52" s="319"/>
      <c r="S52" s="319"/>
      <c r="T52" s="319"/>
      <c r="U52" s="319"/>
      <c r="V52" s="319"/>
      <c r="W52" s="319"/>
      <c r="X52" s="319"/>
      <c r="Y52" s="319"/>
      <c r="Z52" s="319"/>
      <c r="AA52" s="319"/>
      <c r="AB52" s="319"/>
      <c r="AC52" s="319"/>
      <c r="AD52" s="319"/>
      <c r="AE52" s="319"/>
      <c r="AF52" s="319"/>
      <c r="AG52" s="322" t="s">
        <v>61</v>
      </c>
      <c r="AH52" s="319"/>
      <c r="AI52" s="319"/>
      <c r="AJ52" s="319"/>
      <c r="AK52" s="319"/>
      <c r="AL52" s="319"/>
      <c r="AM52" s="319"/>
      <c r="AN52" s="318" t="s">
        <v>62</v>
      </c>
      <c r="AO52" s="319"/>
      <c r="AP52" s="319"/>
      <c r="AQ52" s="57" t="s">
        <v>63</v>
      </c>
      <c r="AR52" s="34"/>
      <c r="AS52" s="58" t="s">
        <v>64</v>
      </c>
      <c r="AT52" s="59" t="s">
        <v>65</v>
      </c>
      <c r="AU52" s="59" t="s">
        <v>66</v>
      </c>
      <c r="AV52" s="59" t="s">
        <v>67</v>
      </c>
      <c r="AW52" s="59" t="s">
        <v>68</v>
      </c>
      <c r="AX52" s="59" t="s">
        <v>69</v>
      </c>
      <c r="AY52" s="59" t="s">
        <v>70</v>
      </c>
      <c r="AZ52" s="59" t="s">
        <v>71</v>
      </c>
      <c r="BA52" s="59" t="s">
        <v>72</v>
      </c>
      <c r="BB52" s="59" t="s">
        <v>73</v>
      </c>
      <c r="BC52" s="59" t="s">
        <v>74</v>
      </c>
      <c r="BD52" s="60" t="s">
        <v>75</v>
      </c>
    </row>
    <row r="53" spans="1:91" s="1" customFormat="1" ht="10.9" customHeight="1" x14ac:dyDescent="0.2">
      <c r="B53" s="34"/>
      <c r="AR53" s="34"/>
      <c r="AS53" s="61"/>
      <c r="AT53" s="52"/>
      <c r="AU53" s="52"/>
      <c r="AV53" s="52"/>
      <c r="AW53" s="52"/>
      <c r="AX53" s="52"/>
      <c r="AY53" s="52"/>
      <c r="AZ53" s="52"/>
      <c r="BA53" s="52"/>
      <c r="BB53" s="52"/>
      <c r="BC53" s="52"/>
      <c r="BD53" s="53"/>
    </row>
    <row r="54" spans="1:91" s="5" customFormat="1" ht="32.450000000000003" customHeight="1" x14ac:dyDescent="0.2">
      <c r="B54" s="62"/>
      <c r="C54" s="63" t="s">
        <v>76</v>
      </c>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339">
        <f>ROUND(SUM(AG55:AG64),2)</f>
        <v>0</v>
      </c>
      <c r="AH54" s="339"/>
      <c r="AI54" s="339"/>
      <c r="AJ54" s="339"/>
      <c r="AK54" s="339"/>
      <c r="AL54" s="339"/>
      <c r="AM54" s="339"/>
      <c r="AN54" s="327">
        <f t="shared" ref="AN54:AN64" si="0">SUM(AG54,AT54)</f>
        <v>0</v>
      </c>
      <c r="AO54" s="327"/>
      <c r="AP54" s="327"/>
      <c r="AQ54" s="66" t="s">
        <v>3</v>
      </c>
      <c r="AR54" s="62"/>
      <c r="AS54" s="67">
        <f>ROUND(SUM(AS55:AS64),2)</f>
        <v>0</v>
      </c>
      <c r="AT54" s="68">
        <f t="shared" ref="AT54:AT64" si="1">ROUND(SUM(AV54:AW54),2)</f>
        <v>0</v>
      </c>
      <c r="AU54" s="69">
        <f>ROUND(SUM(AU55:AU64),5)</f>
        <v>0</v>
      </c>
      <c r="AV54" s="68">
        <f>ROUND(AZ54*L29,2)</f>
        <v>0</v>
      </c>
      <c r="AW54" s="68">
        <f>ROUND(BA54*L30,2)</f>
        <v>0</v>
      </c>
      <c r="AX54" s="68">
        <f>ROUND(BB54*L29,2)</f>
        <v>0</v>
      </c>
      <c r="AY54" s="68">
        <f>ROUND(BC54*L30,2)</f>
        <v>0</v>
      </c>
      <c r="AZ54" s="68">
        <f>ROUND(SUM(AZ55:AZ64),2)</f>
        <v>0</v>
      </c>
      <c r="BA54" s="68">
        <f>ROUND(SUM(BA55:BA64),2)</f>
        <v>0</v>
      </c>
      <c r="BB54" s="68">
        <f>ROUND(SUM(BB55:BB64),2)</f>
        <v>0</v>
      </c>
      <c r="BC54" s="68">
        <f>ROUND(SUM(BC55:BC64),2)</f>
        <v>0</v>
      </c>
      <c r="BD54" s="70">
        <f>ROUND(SUM(BD55:BD64),2)</f>
        <v>0</v>
      </c>
      <c r="BS54" s="71" t="s">
        <v>77</v>
      </c>
      <c r="BT54" s="71" t="s">
        <v>78</v>
      </c>
      <c r="BU54" s="72" t="s">
        <v>79</v>
      </c>
      <c r="BV54" s="71" t="s">
        <v>80</v>
      </c>
      <c r="BW54" s="71" t="s">
        <v>5</v>
      </c>
      <c r="BX54" s="71" t="s">
        <v>81</v>
      </c>
      <c r="CL54" s="71" t="s">
        <v>20</v>
      </c>
    </row>
    <row r="55" spans="1:91" s="6" customFormat="1" ht="24.75" customHeight="1" x14ac:dyDescent="0.2">
      <c r="A55" s="73" t="s">
        <v>82</v>
      </c>
      <c r="B55" s="74"/>
      <c r="C55" s="75"/>
      <c r="D55" s="349" t="s">
        <v>83</v>
      </c>
      <c r="E55" s="349"/>
      <c r="F55" s="349"/>
      <c r="G55" s="349"/>
      <c r="H55" s="349"/>
      <c r="I55" s="76"/>
      <c r="J55" s="349" t="s">
        <v>84</v>
      </c>
      <c r="K55" s="349"/>
      <c r="L55" s="349"/>
      <c r="M55" s="349"/>
      <c r="N55" s="349"/>
      <c r="O55" s="349"/>
      <c r="P55" s="349"/>
      <c r="Q55" s="349"/>
      <c r="R55" s="349"/>
      <c r="S55" s="349"/>
      <c r="T55" s="349"/>
      <c r="U55" s="349"/>
      <c r="V55" s="349"/>
      <c r="W55" s="349"/>
      <c r="X55" s="349"/>
      <c r="Y55" s="349"/>
      <c r="Z55" s="349"/>
      <c r="AA55" s="349"/>
      <c r="AB55" s="349"/>
      <c r="AC55" s="349"/>
      <c r="AD55" s="349"/>
      <c r="AE55" s="349"/>
      <c r="AF55" s="349"/>
      <c r="AG55" s="313">
        <f>'SO 01.1 - Stavební a kons...'!J30</f>
        <v>0</v>
      </c>
      <c r="AH55" s="314"/>
      <c r="AI55" s="314"/>
      <c r="AJ55" s="314"/>
      <c r="AK55" s="314"/>
      <c r="AL55" s="314"/>
      <c r="AM55" s="314"/>
      <c r="AN55" s="313">
        <f t="shared" si="0"/>
        <v>0</v>
      </c>
      <c r="AO55" s="314"/>
      <c r="AP55" s="314"/>
      <c r="AQ55" s="77" t="s">
        <v>85</v>
      </c>
      <c r="AR55" s="74"/>
      <c r="AS55" s="78">
        <v>0</v>
      </c>
      <c r="AT55" s="79">
        <f t="shared" si="1"/>
        <v>0</v>
      </c>
      <c r="AU55" s="80">
        <f>'SO 01.1 - Stavební a kons...'!P96</f>
        <v>0</v>
      </c>
      <c r="AV55" s="79">
        <f>'SO 01.1 - Stavební a kons...'!J33</f>
        <v>0</v>
      </c>
      <c r="AW55" s="79">
        <f>'SO 01.1 - Stavební a kons...'!J34</f>
        <v>0</v>
      </c>
      <c r="AX55" s="79">
        <f>'SO 01.1 - Stavební a kons...'!J35</f>
        <v>0</v>
      </c>
      <c r="AY55" s="79">
        <f>'SO 01.1 - Stavební a kons...'!J36</f>
        <v>0</v>
      </c>
      <c r="AZ55" s="79">
        <f>'SO 01.1 - Stavební a kons...'!F33</f>
        <v>0</v>
      </c>
      <c r="BA55" s="79">
        <f>'SO 01.1 - Stavební a kons...'!F34</f>
        <v>0</v>
      </c>
      <c r="BB55" s="79">
        <f>'SO 01.1 - Stavební a kons...'!F35</f>
        <v>0</v>
      </c>
      <c r="BC55" s="79">
        <f>'SO 01.1 - Stavební a kons...'!F36</f>
        <v>0</v>
      </c>
      <c r="BD55" s="81">
        <f>'SO 01.1 - Stavební a kons...'!F37</f>
        <v>0</v>
      </c>
      <c r="BT55" s="82" t="s">
        <v>86</v>
      </c>
      <c r="BV55" s="82" t="s">
        <v>80</v>
      </c>
      <c r="BW55" s="82" t="s">
        <v>87</v>
      </c>
      <c r="BX55" s="82" t="s">
        <v>5</v>
      </c>
      <c r="CL55" s="82" t="s">
        <v>20</v>
      </c>
      <c r="CM55" s="82" t="s">
        <v>88</v>
      </c>
    </row>
    <row r="56" spans="1:91" s="6" customFormat="1" ht="24.75" customHeight="1" x14ac:dyDescent="0.2">
      <c r="A56" s="73" t="s">
        <v>82</v>
      </c>
      <c r="B56" s="74"/>
      <c r="C56" s="75"/>
      <c r="D56" s="349" t="s">
        <v>89</v>
      </c>
      <c r="E56" s="349"/>
      <c r="F56" s="349"/>
      <c r="G56" s="349"/>
      <c r="H56" s="349"/>
      <c r="I56" s="76"/>
      <c r="J56" s="349" t="s">
        <v>90</v>
      </c>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13">
        <f>'SO 01.2 - Stavební a kons...'!J30</f>
        <v>0</v>
      </c>
      <c r="AH56" s="314"/>
      <c r="AI56" s="314"/>
      <c r="AJ56" s="314"/>
      <c r="AK56" s="314"/>
      <c r="AL56" s="314"/>
      <c r="AM56" s="314"/>
      <c r="AN56" s="313">
        <f t="shared" si="0"/>
        <v>0</v>
      </c>
      <c r="AO56" s="314"/>
      <c r="AP56" s="314"/>
      <c r="AQ56" s="77" t="s">
        <v>85</v>
      </c>
      <c r="AR56" s="74"/>
      <c r="AS56" s="78">
        <v>0</v>
      </c>
      <c r="AT56" s="79">
        <f t="shared" si="1"/>
        <v>0</v>
      </c>
      <c r="AU56" s="80">
        <f>'SO 01.2 - Stavební a kons...'!P91</f>
        <v>0</v>
      </c>
      <c r="AV56" s="79">
        <f>'SO 01.2 - Stavební a kons...'!J33</f>
        <v>0</v>
      </c>
      <c r="AW56" s="79">
        <f>'SO 01.2 - Stavební a kons...'!J34</f>
        <v>0</v>
      </c>
      <c r="AX56" s="79">
        <f>'SO 01.2 - Stavební a kons...'!J35</f>
        <v>0</v>
      </c>
      <c r="AY56" s="79">
        <f>'SO 01.2 - Stavební a kons...'!J36</f>
        <v>0</v>
      </c>
      <c r="AZ56" s="79">
        <f>'SO 01.2 - Stavební a kons...'!F33</f>
        <v>0</v>
      </c>
      <c r="BA56" s="79">
        <f>'SO 01.2 - Stavební a kons...'!F34</f>
        <v>0</v>
      </c>
      <c r="BB56" s="79">
        <f>'SO 01.2 - Stavební a kons...'!F35</f>
        <v>0</v>
      </c>
      <c r="BC56" s="79">
        <f>'SO 01.2 - Stavební a kons...'!F36</f>
        <v>0</v>
      </c>
      <c r="BD56" s="81">
        <f>'SO 01.2 - Stavební a kons...'!F37</f>
        <v>0</v>
      </c>
      <c r="BT56" s="82" t="s">
        <v>86</v>
      </c>
      <c r="BV56" s="82" t="s">
        <v>80</v>
      </c>
      <c r="BW56" s="82" t="s">
        <v>91</v>
      </c>
      <c r="BX56" s="82" t="s">
        <v>5</v>
      </c>
      <c r="CL56" s="82" t="s">
        <v>20</v>
      </c>
      <c r="CM56" s="82" t="s">
        <v>88</v>
      </c>
    </row>
    <row r="57" spans="1:91" s="6" customFormat="1" ht="24.75" customHeight="1" x14ac:dyDescent="0.2">
      <c r="A57" s="73" t="s">
        <v>82</v>
      </c>
      <c r="B57" s="74"/>
      <c r="C57" s="75"/>
      <c r="D57" s="349" t="s">
        <v>92</v>
      </c>
      <c r="E57" s="349"/>
      <c r="F57" s="349"/>
      <c r="G57" s="349"/>
      <c r="H57" s="349"/>
      <c r="I57" s="76"/>
      <c r="J57" s="349" t="s">
        <v>93</v>
      </c>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13">
        <f>'SO 01.3 - Stavební a kons...'!J30</f>
        <v>0</v>
      </c>
      <c r="AH57" s="314"/>
      <c r="AI57" s="314"/>
      <c r="AJ57" s="314"/>
      <c r="AK57" s="314"/>
      <c r="AL57" s="314"/>
      <c r="AM57" s="314"/>
      <c r="AN57" s="313">
        <f t="shared" si="0"/>
        <v>0</v>
      </c>
      <c r="AO57" s="314"/>
      <c r="AP57" s="314"/>
      <c r="AQ57" s="77" t="s">
        <v>85</v>
      </c>
      <c r="AR57" s="74"/>
      <c r="AS57" s="78">
        <v>0</v>
      </c>
      <c r="AT57" s="79">
        <f t="shared" si="1"/>
        <v>0</v>
      </c>
      <c r="AU57" s="80">
        <f>'SO 01.3 - Stavební a kons...'!P107</f>
        <v>0</v>
      </c>
      <c r="AV57" s="79">
        <f>'SO 01.3 - Stavební a kons...'!J33</f>
        <v>0</v>
      </c>
      <c r="AW57" s="79">
        <f>'SO 01.3 - Stavební a kons...'!J34</f>
        <v>0</v>
      </c>
      <c r="AX57" s="79">
        <f>'SO 01.3 - Stavební a kons...'!J35</f>
        <v>0</v>
      </c>
      <c r="AY57" s="79">
        <f>'SO 01.3 - Stavební a kons...'!J36</f>
        <v>0</v>
      </c>
      <c r="AZ57" s="79">
        <f>'SO 01.3 - Stavební a kons...'!F33</f>
        <v>0</v>
      </c>
      <c r="BA57" s="79">
        <f>'SO 01.3 - Stavební a kons...'!F34</f>
        <v>0</v>
      </c>
      <c r="BB57" s="79">
        <f>'SO 01.3 - Stavební a kons...'!F35</f>
        <v>0</v>
      </c>
      <c r="BC57" s="79">
        <f>'SO 01.3 - Stavební a kons...'!F36</f>
        <v>0</v>
      </c>
      <c r="BD57" s="81">
        <f>'SO 01.3 - Stavební a kons...'!F37</f>
        <v>0</v>
      </c>
      <c r="BT57" s="82" t="s">
        <v>86</v>
      </c>
      <c r="BV57" s="82" t="s">
        <v>80</v>
      </c>
      <c r="BW57" s="82" t="s">
        <v>94</v>
      </c>
      <c r="BX57" s="82" t="s">
        <v>5</v>
      </c>
      <c r="CL57" s="82" t="s">
        <v>20</v>
      </c>
      <c r="CM57" s="82" t="s">
        <v>88</v>
      </c>
    </row>
    <row r="58" spans="1:91" s="6" customFormat="1" ht="16.5" customHeight="1" x14ac:dyDescent="0.2">
      <c r="A58" s="73" t="s">
        <v>82</v>
      </c>
      <c r="B58" s="74"/>
      <c r="C58" s="75"/>
      <c r="D58" s="349" t="s">
        <v>95</v>
      </c>
      <c r="E58" s="349"/>
      <c r="F58" s="349"/>
      <c r="G58" s="349"/>
      <c r="H58" s="349"/>
      <c r="I58" s="76"/>
      <c r="J58" s="349" t="s">
        <v>96</v>
      </c>
      <c r="K58" s="349"/>
      <c r="L58" s="349"/>
      <c r="M58" s="349"/>
      <c r="N58" s="349"/>
      <c r="O58" s="349"/>
      <c r="P58" s="349"/>
      <c r="Q58" s="349"/>
      <c r="R58" s="349"/>
      <c r="S58" s="349"/>
      <c r="T58" s="349"/>
      <c r="U58" s="349"/>
      <c r="V58" s="349"/>
      <c r="W58" s="349"/>
      <c r="X58" s="349"/>
      <c r="Y58" s="349"/>
      <c r="Z58" s="349"/>
      <c r="AA58" s="349"/>
      <c r="AB58" s="349"/>
      <c r="AC58" s="349"/>
      <c r="AD58" s="349"/>
      <c r="AE58" s="349"/>
      <c r="AF58" s="349"/>
      <c r="AG58" s="313">
        <f>'SO 02 - Zdravotně technic...'!J30</f>
        <v>0</v>
      </c>
      <c r="AH58" s="314"/>
      <c r="AI58" s="314"/>
      <c r="AJ58" s="314"/>
      <c r="AK58" s="314"/>
      <c r="AL58" s="314"/>
      <c r="AM58" s="314"/>
      <c r="AN58" s="313">
        <f t="shared" si="0"/>
        <v>0</v>
      </c>
      <c r="AO58" s="314"/>
      <c r="AP58" s="314"/>
      <c r="AQ58" s="77" t="s">
        <v>85</v>
      </c>
      <c r="AR58" s="74"/>
      <c r="AS58" s="78">
        <v>0</v>
      </c>
      <c r="AT58" s="79">
        <f t="shared" si="1"/>
        <v>0</v>
      </c>
      <c r="AU58" s="80">
        <f>'SO 02 - Zdravotně technic...'!P84</f>
        <v>0</v>
      </c>
      <c r="AV58" s="79">
        <f>'SO 02 - Zdravotně technic...'!J33</f>
        <v>0</v>
      </c>
      <c r="AW58" s="79">
        <f>'SO 02 - Zdravotně technic...'!J34</f>
        <v>0</v>
      </c>
      <c r="AX58" s="79">
        <f>'SO 02 - Zdravotně technic...'!J35</f>
        <v>0</v>
      </c>
      <c r="AY58" s="79">
        <f>'SO 02 - Zdravotně technic...'!J36</f>
        <v>0</v>
      </c>
      <c r="AZ58" s="79">
        <f>'SO 02 - Zdravotně technic...'!F33</f>
        <v>0</v>
      </c>
      <c r="BA58" s="79">
        <f>'SO 02 - Zdravotně technic...'!F34</f>
        <v>0</v>
      </c>
      <c r="BB58" s="79">
        <f>'SO 02 - Zdravotně technic...'!F35</f>
        <v>0</v>
      </c>
      <c r="BC58" s="79">
        <f>'SO 02 - Zdravotně technic...'!F36</f>
        <v>0</v>
      </c>
      <c r="BD58" s="81">
        <f>'SO 02 - Zdravotně technic...'!F37</f>
        <v>0</v>
      </c>
      <c r="BT58" s="82" t="s">
        <v>86</v>
      </c>
      <c r="BV58" s="82" t="s">
        <v>80</v>
      </c>
      <c r="BW58" s="82" t="s">
        <v>97</v>
      </c>
      <c r="BX58" s="82" t="s">
        <v>5</v>
      </c>
      <c r="CL58" s="82" t="s">
        <v>20</v>
      </c>
      <c r="CM58" s="82" t="s">
        <v>88</v>
      </c>
    </row>
    <row r="59" spans="1:91" s="6" customFormat="1" ht="16.5" customHeight="1" x14ac:dyDescent="0.2">
      <c r="A59" s="73" t="s">
        <v>82</v>
      </c>
      <c r="B59" s="74"/>
      <c r="C59" s="75"/>
      <c r="D59" s="349" t="s">
        <v>98</v>
      </c>
      <c r="E59" s="349"/>
      <c r="F59" s="349"/>
      <c r="G59" s="349"/>
      <c r="H59" s="349"/>
      <c r="I59" s="76"/>
      <c r="J59" s="349" t="s">
        <v>99</v>
      </c>
      <c r="K59" s="349"/>
      <c r="L59" s="349"/>
      <c r="M59" s="349"/>
      <c r="N59" s="349"/>
      <c r="O59" s="349"/>
      <c r="P59" s="349"/>
      <c r="Q59" s="349"/>
      <c r="R59" s="349"/>
      <c r="S59" s="349"/>
      <c r="T59" s="349"/>
      <c r="U59" s="349"/>
      <c r="V59" s="349"/>
      <c r="W59" s="349"/>
      <c r="X59" s="349"/>
      <c r="Y59" s="349"/>
      <c r="Z59" s="349"/>
      <c r="AA59" s="349"/>
      <c r="AB59" s="349"/>
      <c r="AC59" s="349"/>
      <c r="AD59" s="349"/>
      <c r="AE59" s="349"/>
      <c r="AF59" s="349"/>
      <c r="AG59" s="313">
        <f>'SO 03 - Vzduchotechnika (...'!J30</f>
        <v>0</v>
      </c>
      <c r="AH59" s="314"/>
      <c r="AI59" s="314"/>
      <c r="AJ59" s="314"/>
      <c r="AK59" s="314"/>
      <c r="AL59" s="314"/>
      <c r="AM59" s="314"/>
      <c r="AN59" s="313">
        <f t="shared" si="0"/>
        <v>0</v>
      </c>
      <c r="AO59" s="314"/>
      <c r="AP59" s="314"/>
      <c r="AQ59" s="77" t="s">
        <v>85</v>
      </c>
      <c r="AR59" s="74"/>
      <c r="AS59" s="78">
        <v>0</v>
      </c>
      <c r="AT59" s="79">
        <f t="shared" si="1"/>
        <v>0</v>
      </c>
      <c r="AU59" s="80">
        <f>'SO 03 - Vzduchotechnika (...'!P82</f>
        <v>0</v>
      </c>
      <c r="AV59" s="79">
        <f>'SO 03 - Vzduchotechnika (...'!J33</f>
        <v>0</v>
      </c>
      <c r="AW59" s="79">
        <f>'SO 03 - Vzduchotechnika (...'!J34</f>
        <v>0</v>
      </c>
      <c r="AX59" s="79">
        <f>'SO 03 - Vzduchotechnika (...'!J35</f>
        <v>0</v>
      </c>
      <c r="AY59" s="79">
        <f>'SO 03 - Vzduchotechnika (...'!J36</f>
        <v>0</v>
      </c>
      <c r="AZ59" s="79">
        <f>'SO 03 - Vzduchotechnika (...'!F33</f>
        <v>0</v>
      </c>
      <c r="BA59" s="79">
        <f>'SO 03 - Vzduchotechnika (...'!F34</f>
        <v>0</v>
      </c>
      <c r="BB59" s="79">
        <f>'SO 03 - Vzduchotechnika (...'!F35</f>
        <v>0</v>
      </c>
      <c r="BC59" s="79">
        <f>'SO 03 - Vzduchotechnika (...'!F36</f>
        <v>0</v>
      </c>
      <c r="BD59" s="81">
        <f>'SO 03 - Vzduchotechnika (...'!F37</f>
        <v>0</v>
      </c>
      <c r="BT59" s="82" t="s">
        <v>86</v>
      </c>
      <c r="BV59" s="82" t="s">
        <v>80</v>
      </c>
      <c r="BW59" s="82" t="s">
        <v>100</v>
      </c>
      <c r="BX59" s="82" t="s">
        <v>5</v>
      </c>
      <c r="CL59" s="82" t="s">
        <v>20</v>
      </c>
      <c r="CM59" s="82" t="s">
        <v>88</v>
      </c>
    </row>
    <row r="60" spans="1:91" s="6" customFormat="1" ht="16.5" customHeight="1" x14ac:dyDescent="0.2">
      <c r="A60" s="73" t="s">
        <v>82</v>
      </c>
      <c r="B60" s="74"/>
      <c r="C60" s="75"/>
      <c r="D60" s="349" t="s">
        <v>101</v>
      </c>
      <c r="E60" s="349"/>
      <c r="F60" s="349"/>
      <c r="G60" s="349"/>
      <c r="H60" s="349"/>
      <c r="I60" s="76"/>
      <c r="J60" s="349" t="s">
        <v>102</v>
      </c>
      <c r="K60" s="349"/>
      <c r="L60" s="349"/>
      <c r="M60" s="349"/>
      <c r="N60" s="349"/>
      <c r="O60" s="349"/>
      <c r="P60" s="349"/>
      <c r="Q60" s="349"/>
      <c r="R60" s="349"/>
      <c r="S60" s="349"/>
      <c r="T60" s="349"/>
      <c r="U60" s="349"/>
      <c r="V60" s="349"/>
      <c r="W60" s="349"/>
      <c r="X60" s="349"/>
      <c r="Y60" s="349"/>
      <c r="Z60" s="349"/>
      <c r="AA60" s="349"/>
      <c r="AB60" s="349"/>
      <c r="AC60" s="349"/>
      <c r="AD60" s="349"/>
      <c r="AE60" s="349"/>
      <c r="AF60" s="349"/>
      <c r="AG60" s="313">
        <f>'SO 04 - Vytápění a chlaze...'!J30</f>
        <v>0</v>
      </c>
      <c r="AH60" s="314"/>
      <c r="AI60" s="314"/>
      <c r="AJ60" s="314"/>
      <c r="AK60" s="314"/>
      <c r="AL60" s="314"/>
      <c r="AM60" s="314"/>
      <c r="AN60" s="313">
        <f t="shared" si="0"/>
        <v>0</v>
      </c>
      <c r="AO60" s="314"/>
      <c r="AP60" s="314"/>
      <c r="AQ60" s="77" t="s">
        <v>85</v>
      </c>
      <c r="AR60" s="74"/>
      <c r="AS60" s="78">
        <v>0</v>
      </c>
      <c r="AT60" s="79">
        <f t="shared" si="1"/>
        <v>0</v>
      </c>
      <c r="AU60" s="80">
        <f>'SO 04 - Vytápění a chlaze...'!P81</f>
        <v>0</v>
      </c>
      <c r="AV60" s="79">
        <f>'SO 04 - Vytápění a chlaze...'!J33</f>
        <v>0</v>
      </c>
      <c r="AW60" s="79">
        <f>'SO 04 - Vytápění a chlaze...'!J34</f>
        <v>0</v>
      </c>
      <c r="AX60" s="79">
        <f>'SO 04 - Vytápění a chlaze...'!J35</f>
        <v>0</v>
      </c>
      <c r="AY60" s="79">
        <f>'SO 04 - Vytápění a chlaze...'!J36</f>
        <v>0</v>
      </c>
      <c r="AZ60" s="79">
        <f>'SO 04 - Vytápění a chlaze...'!F33</f>
        <v>0</v>
      </c>
      <c r="BA60" s="79">
        <f>'SO 04 - Vytápění a chlaze...'!F34</f>
        <v>0</v>
      </c>
      <c r="BB60" s="79">
        <f>'SO 04 - Vytápění a chlaze...'!F35</f>
        <v>0</v>
      </c>
      <c r="BC60" s="79">
        <f>'SO 04 - Vytápění a chlaze...'!F36</f>
        <v>0</v>
      </c>
      <c r="BD60" s="81">
        <f>'SO 04 - Vytápění a chlaze...'!F37</f>
        <v>0</v>
      </c>
      <c r="BT60" s="82" t="s">
        <v>86</v>
      </c>
      <c r="BV60" s="82" t="s">
        <v>80</v>
      </c>
      <c r="BW60" s="82" t="s">
        <v>103</v>
      </c>
      <c r="BX60" s="82" t="s">
        <v>5</v>
      </c>
      <c r="CL60" s="82" t="s">
        <v>20</v>
      </c>
      <c r="CM60" s="82" t="s">
        <v>88</v>
      </c>
    </row>
    <row r="61" spans="1:91" s="6" customFormat="1" ht="24.75" customHeight="1" x14ac:dyDescent="0.2">
      <c r="A61" s="73" t="s">
        <v>82</v>
      </c>
      <c r="B61" s="74"/>
      <c r="C61" s="75"/>
      <c r="D61" s="349" t="s">
        <v>104</v>
      </c>
      <c r="E61" s="349"/>
      <c r="F61" s="349"/>
      <c r="G61" s="349"/>
      <c r="H61" s="349"/>
      <c r="I61" s="76"/>
      <c r="J61" s="349" t="s">
        <v>105</v>
      </c>
      <c r="K61" s="349"/>
      <c r="L61" s="349"/>
      <c r="M61" s="349"/>
      <c r="N61" s="349"/>
      <c r="O61" s="349"/>
      <c r="P61" s="349"/>
      <c r="Q61" s="349"/>
      <c r="R61" s="349"/>
      <c r="S61" s="349"/>
      <c r="T61" s="349"/>
      <c r="U61" s="349"/>
      <c r="V61" s="349"/>
      <c r="W61" s="349"/>
      <c r="X61" s="349"/>
      <c r="Y61" s="349"/>
      <c r="Z61" s="349"/>
      <c r="AA61" s="349"/>
      <c r="AB61" s="349"/>
      <c r="AC61" s="349"/>
      <c r="AD61" s="349"/>
      <c r="AE61" s="349"/>
      <c r="AF61" s="349"/>
      <c r="AG61" s="313">
        <f>'SO 05 - Silnoproudá a sla...'!J30</f>
        <v>0</v>
      </c>
      <c r="AH61" s="314"/>
      <c r="AI61" s="314"/>
      <c r="AJ61" s="314"/>
      <c r="AK61" s="314"/>
      <c r="AL61" s="314"/>
      <c r="AM61" s="314"/>
      <c r="AN61" s="313">
        <f t="shared" si="0"/>
        <v>0</v>
      </c>
      <c r="AO61" s="314"/>
      <c r="AP61" s="314"/>
      <c r="AQ61" s="77" t="s">
        <v>85</v>
      </c>
      <c r="AR61" s="74"/>
      <c r="AS61" s="78">
        <v>0</v>
      </c>
      <c r="AT61" s="79">
        <f t="shared" si="1"/>
        <v>0</v>
      </c>
      <c r="AU61" s="80">
        <f>'SO 05 - Silnoproudá a sla...'!P85</f>
        <v>0</v>
      </c>
      <c r="AV61" s="79">
        <f>'SO 05 - Silnoproudá a sla...'!J33</f>
        <v>0</v>
      </c>
      <c r="AW61" s="79">
        <f>'SO 05 - Silnoproudá a sla...'!J34</f>
        <v>0</v>
      </c>
      <c r="AX61" s="79">
        <f>'SO 05 - Silnoproudá a sla...'!J35</f>
        <v>0</v>
      </c>
      <c r="AY61" s="79">
        <f>'SO 05 - Silnoproudá a sla...'!J36</f>
        <v>0</v>
      </c>
      <c r="AZ61" s="79">
        <f>'SO 05 - Silnoproudá a sla...'!F33</f>
        <v>0</v>
      </c>
      <c r="BA61" s="79">
        <f>'SO 05 - Silnoproudá a sla...'!F34</f>
        <v>0</v>
      </c>
      <c r="BB61" s="79">
        <f>'SO 05 - Silnoproudá a sla...'!F35</f>
        <v>0</v>
      </c>
      <c r="BC61" s="79">
        <f>'SO 05 - Silnoproudá a sla...'!F36</f>
        <v>0</v>
      </c>
      <c r="BD61" s="81">
        <f>'SO 05 - Silnoproudá a sla...'!F37</f>
        <v>0</v>
      </c>
      <c r="BT61" s="82" t="s">
        <v>86</v>
      </c>
      <c r="BV61" s="82" t="s">
        <v>80</v>
      </c>
      <c r="BW61" s="82" t="s">
        <v>106</v>
      </c>
      <c r="BX61" s="82" t="s">
        <v>5</v>
      </c>
      <c r="CL61" s="82" t="s">
        <v>20</v>
      </c>
      <c r="CM61" s="82" t="s">
        <v>88</v>
      </c>
    </row>
    <row r="62" spans="1:91" s="6" customFormat="1" ht="16.5" customHeight="1" x14ac:dyDescent="0.2">
      <c r="A62" s="73" t="s">
        <v>82</v>
      </c>
      <c r="B62" s="74"/>
      <c r="C62" s="75"/>
      <c r="D62" s="349" t="s">
        <v>107</v>
      </c>
      <c r="E62" s="349"/>
      <c r="F62" s="349"/>
      <c r="G62" s="349"/>
      <c r="H62" s="349"/>
      <c r="I62" s="76"/>
      <c r="J62" s="349" t="s">
        <v>108</v>
      </c>
      <c r="K62" s="349"/>
      <c r="L62" s="349"/>
      <c r="M62" s="349"/>
      <c r="N62" s="349"/>
      <c r="O62" s="349"/>
      <c r="P62" s="349"/>
      <c r="Q62" s="349"/>
      <c r="R62" s="349"/>
      <c r="S62" s="349"/>
      <c r="T62" s="349"/>
      <c r="U62" s="349"/>
      <c r="V62" s="349"/>
      <c r="W62" s="349"/>
      <c r="X62" s="349"/>
      <c r="Y62" s="349"/>
      <c r="Z62" s="349"/>
      <c r="AA62" s="349"/>
      <c r="AB62" s="349"/>
      <c r="AC62" s="349"/>
      <c r="AD62" s="349"/>
      <c r="AE62" s="349"/>
      <c r="AF62" s="349"/>
      <c r="AG62" s="313">
        <f>'SO 06 - Technologické sou...'!J30</f>
        <v>0</v>
      </c>
      <c r="AH62" s="314"/>
      <c r="AI62" s="314"/>
      <c r="AJ62" s="314"/>
      <c r="AK62" s="314"/>
      <c r="AL62" s="314"/>
      <c r="AM62" s="314"/>
      <c r="AN62" s="313">
        <f t="shared" si="0"/>
        <v>0</v>
      </c>
      <c r="AO62" s="314"/>
      <c r="AP62" s="314"/>
      <c r="AQ62" s="77" t="s">
        <v>85</v>
      </c>
      <c r="AR62" s="74"/>
      <c r="AS62" s="78">
        <v>0</v>
      </c>
      <c r="AT62" s="79">
        <f t="shared" si="1"/>
        <v>0</v>
      </c>
      <c r="AU62" s="80">
        <f>'SO 06 - Technologické sou...'!P81</f>
        <v>0</v>
      </c>
      <c r="AV62" s="79">
        <f>'SO 06 - Technologické sou...'!J33</f>
        <v>0</v>
      </c>
      <c r="AW62" s="79">
        <f>'SO 06 - Technologické sou...'!J34</f>
        <v>0</v>
      </c>
      <c r="AX62" s="79">
        <f>'SO 06 - Technologické sou...'!J35</f>
        <v>0</v>
      </c>
      <c r="AY62" s="79">
        <f>'SO 06 - Technologické sou...'!J36</f>
        <v>0</v>
      </c>
      <c r="AZ62" s="79">
        <f>'SO 06 - Technologické sou...'!F33</f>
        <v>0</v>
      </c>
      <c r="BA62" s="79">
        <f>'SO 06 - Technologické sou...'!F34</f>
        <v>0</v>
      </c>
      <c r="BB62" s="79">
        <f>'SO 06 - Technologické sou...'!F35</f>
        <v>0</v>
      </c>
      <c r="BC62" s="79">
        <f>'SO 06 - Technologické sou...'!F36</f>
        <v>0</v>
      </c>
      <c r="BD62" s="81">
        <f>'SO 06 - Technologické sou...'!F37</f>
        <v>0</v>
      </c>
      <c r="BT62" s="82" t="s">
        <v>86</v>
      </c>
      <c r="BV62" s="82" t="s">
        <v>80</v>
      </c>
      <c r="BW62" s="82" t="s">
        <v>109</v>
      </c>
      <c r="BX62" s="82" t="s">
        <v>5</v>
      </c>
      <c r="CL62" s="82" t="s">
        <v>20</v>
      </c>
      <c r="CM62" s="82" t="s">
        <v>88</v>
      </c>
    </row>
    <row r="63" spans="1:91" s="6" customFormat="1" ht="16.5" customHeight="1" x14ac:dyDescent="0.2">
      <c r="A63" s="73" t="s">
        <v>82</v>
      </c>
      <c r="B63" s="74"/>
      <c r="C63" s="75"/>
      <c r="D63" s="349" t="s">
        <v>110</v>
      </c>
      <c r="E63" s="349"/>
      <c r="F63" s="349"/>
      <c r="G63" s="349"/>
      <c r="H63" s="349"/>
      <c r="I63" s="76"/>
      <c r="J63" s="349" t="s">
        <v>111</v>
      </c>
      <c r="K63" s="349"/>
      <c r="L63" s="349"/>
      <c r="M63" s="349"/>
      <c r="N63" s="349"/>
      <c r="O63" s="349"/>
      <c r="P63" s="349"/>
      <c r="Q63" s="349"/>
      <c r="R63" s="349"/>
      <c r="S63" s="349"/>
      <c r="T63" s="349"/>
      <c r="U63" s="349"/>
      <c r="V63" s="349"/>
      <c r="W63" s="349"/>
      <c r="X63" s="349"/>
      <c r="Y63" s="349"/>
      <c r="Z63" s="349"/>
      <c r="AA63" s="349"/>
      <c r="AB63" s="349"/>
      <c r="AC63" s="349"/>
      <c r="AD63" s="349"/>
      <c r="AE63" s="349"/>
      <c r="AF63" s="349"/>
      <c r="AG63" s="313">
        <f>'SO 07 - Mobiliář'!J30</f>
        <v>0</v>
      </c>
      <c r="AH63" s="314"/>
      <c r="AI63" s="314"/>
      <c r="AJ63" s="314"/>
      <c r="AK63" s="314"/>
      <c r="AL63" s="314"/>
      <c r="AM63" s="314"/>
      <c r="AN63" s="313">
        <f t="shared" si="0"/>
        <v>0</v>
      </c>
      <c r="AO63" s="314"/>
      <c r="AP63" s="314"/>
      <c r="AQ63" s="77" t="s">
        <v>85</v>
      </c>
      <c r="AR63" s="74"/>
      <c r="AS63" s="78">
        <v>0</v>
      </c>
      <c r="AT63" s="79">
        <f t="shared" si="1"/>
        <v>0</v>
      </c>
      <c r="AU63" s="80">
        <f>'SO 07 - Mobiliář'!P81</f>
        <v>0</v>
      </c>
      <c r="AV63" s="79">
        <f>'SO 07 - Mobiliář'!J33</f>
        <v>0</v>
      </c>
      <c r="AW63" s="79">
        <f>'SO 07 - Mobiliář'!J34</f>
        <v>0</v>
      </c>
      <c r="AX63" s="79">
        <f>'SO 07 - Mobiliář'!J35</f>
        <v>0</v>
      </c>
      <c r="AY63" s="79">
        <f>'SO 07 - Mobiliář'!J36</f>
        <v>0</v>
      </c>
      <c r="AZ63" s="79">
        <f>'SO 07 - Mobiliář'!F33</f>
        <v>0</v>
      </c>
      <c r="BA63" s="79">
        <f>'SO 07 - Mobiliář'!F34</f>
        <v>0</v>
      </c>
      <c r="BB63" s="79">
        <f>'SO 07 - Mobiliář'!F35</f>
        <v>0</v>
      </c>
      <c r="BC63" s="79">
        <f>'SO 07 - Mobiliář'!F36</f>
        <v>0</v>
      </c>
      <c r="BD63" s="81">
        <f>'SO 07 - Mobiliář'!F37</f>
        <v>0</v>
      </c>
      <c r="BT63" s="82" t="s">
        <v>86</v>
      </c>
      <c r="BV63" s="82" t="s">
        <v>80</v>
      </c>
      <c r="BW63" s="82" t="s">
        <v>112</v>
      </c>
      <c r="BX63" s="82" t="s">
        <v>5</v>
      </c>
      <c r="CL63" s="82" t="s">
        <v>20</v>
      </c>
      <c r="CM63" s="82" t="s">
        <v>88</v>
      </c>
    </row>
    <row r="64" spans="1:91" s="6" customFormat="1" ht="16.5" customHeight="1" x14ac:dyDescent="0.2">
      <c r="A64" s="73" t="s">
        <v>82</v>
      </c>
      <c r="B64" s="74"/>
      <c r="C64" s="75"/>
      <c r="D64" s="349" t="s">
        <v>113</v>
      </c>
      <c r="E64" s="349"/>
      <c r="F64" s="349"/>
      <c r="G64" s="349"/>
      <c r="H64" s="349"/>
      <c r="I64" s="76"/>
      <c r="J64" s="349" t="s">
        <v>114</v>
      </c>
      <c r="K64" s="349"/>
      <c r="L64" s="349"/>
      <c r="M64" s="349"/>
      <c r="N64" s="349"/>
      <c r="O64" s="349"/>
      <c r="P64" s="349"/>
      <c r="Q64" s="349"/>
      <c r="R64" s="349"/>
      <c r="S64" s="349"/>
      <c r="T64" s="349"/>
      <c r="U64" s="349"/>
      <c r="V64" s="349"/>
      <c r="W64" s="349"/>
      <c r="X64" s="349"/>
      <c r="Y64" s="349"/>
      <c r="Z64" s="349"/>
      <c r="AA64" s="349"/>
      <c r="AB64" s="349"/>
      <c r="AC64" s="349"/>
      <c r="AD64" s="349"/>
      <c r="AE64" s="349"/>
      <c r="AF64" s="349"/>
      <c r="AG64" s="313">
        <f>'OST - Vedlejší a ostatní ...'!J30</f>
        <v>0</v>
      </c>
      <c r="AH64" s="314"/>
      <c r="AI64" s="314"/>
      <c r="AJ64" s="314"/>
      <c r="AK64" s="314"/>
      <c r="AL64" s="314"/>
      <c r="AM64" s="314"/>
      <c r="AN64" s="313">
        <f t="shared" si="0"/>
        <v>0</v>
      </c>
      <c r="AO64" s="314"/>
      <c r="AP64" s="314"/>
      <c r="AQ64" s="77" t="s">
        <v>85</v>
      </c>
      <c r="AR64" s="74"/>
      <c r="AS64" s="83">
        <v>0</v>
      </c>
      <c r="AT64" s="84">
        <f t="shared" si="1"/>
        <v>0</v>
      </c>
      <c r="AU64" s="85">
        <f>'OST - Vedlejší a ostatní ...'!P85</f>
        <v>0</v>
      </c>
      <c r="AV64" s="84">
        <f>'OST - Vedlejší a ostatní ...'!J33</f>
        <v>0</v>
      </c>
      <c r="AW64" s="84">
        <f>'OST - Vedlejší a ostatní ...'!J34</f>
        <v>0</v>
      </c>
      <c r="AX64" s="84">
        <f>'OST - Vedlejší a ostatní ...'!J35</f>
        <v>0</v>
      </c>
      <c r="AY64" s="84">
        <f>'OST - Vedlejší a ostatní ...'!J36</f>
        <v>0</v>
      </c>
      <c r="AZ64" s="84">
        <f>'OST - Vedlejší a ostatní ...'!F33</f>
        <v>0</v>
      </c>
      <c r="BA64" s="84">
        <f>'OST - Vedlejší a ostatní ...'!F34</f>
        <v>0</v>
      </c>
      <c r="BB64" s="84">
        <f>'OST - Vedlejší a ostatní ...'!F35</f>
        <v>0</v>
      </c>
      <c r="BC64" s="84">
        <f>'OST - Vedlejší a ostatní ...'!F36</f>
        <v>0</v>
      </c>
      <c r="BD64" s="86">
        <f>'OST - Vedlejší a ostatní ...'!F37</f>
        <v>0</v>
      </c>
      <c r="BT64" s="82" t="s">
        <v>86</v>
      </c>
      <c r="BV64" s="82" t="s">
        <v>80</v>
      </c>
      <c r="BW64" s="82" t="s">
        <v>115</v>
      </c>
      <c r="BX64" s="82" t="s">
        <v>5</v>
      </c>
      <c r="CL64" s="82" t="s">
        <v>20</v>
      </c>
      <c r="CM64" s="82" t="s">
        <v>88</v>
      </c>
    </row>
    <row r="65" spans="2:44" s="1" customFormat="1" ht="30" customHeight="1" x14ac:dyDescent="0.2">
      <c r="B65" s="34"/>
      <c r="AR65" s="34"/>
    </row>
    <row r="66" spans="2:44" s="1" customFormat="1" ht="6.95" customHeight="1" x14ac:dyDescent="0.2">
      <c r="B66" s="43"/>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34"/>
    </row>
  </sheetData>
  <mergeCells count="79">
    <mergeCell ref="D58:H58"/>
    <mergeCell ref="D55:H55"/>
    <mergeCell ref="D59:H59"/>
    <mergeCell ref="D60:H60"/>
    <mergeCell ref="D56:H56"/>
    <mergeCell ref="D57:H57"/>
    <mergeCell ref="D62:H62"/>
    <mergeCell ref="D63:H63"/>
    <mergeCell ref="D64:H64"/>
    <mergeCell ref="I52:AF52"/>
    <mergeCell ref="J61:AF61"/>
    <mergeCell ref="J60:AF60"/>
    <mergeCell ref="J62:AF62"/>
    <mergeCell ref="J63:AF63"/>
    <mergeCell ref="J59:AF59"/>
    <mergeCell ref="J57:AF57"/>
    <mergeCell ref="J58:AF58"/>
    <mergeCell ref="J64:AF64"/>
    <mergeCell ref="J56:AF56"/>
    <mergeCell ref="J55:AF55"/>
    <mergeCell ref="C52:G52"/>
    <mergeCell ref="D61:H61"/>
    <mergeCell ref="L45:AO45"/>
    <mergeCell ref="AG54:AM54"/>
    <mergeCell ref="BE5:BE32"/>
    <mergeCell ref="K5:AO5"/>
    <mergeCell ref="K6:AO6"/>
    <mergeCell ref="E14:AJ14"/>
    <mergeCell ref="E23:AN23"/>
    <mergeCell ref="AK26:AO26"/>
    <mergeCell ref="L28:P28"/>
    <mergeCell ref="W28:AE28"/>
    <mergeCell ref="AK28:AO28"/>
    <mergeCell ref="W29:AE29"/>
    <mergeCell ref="L29:P29"/>
    <mergeCell ref="AK29:AO29"/>
    <mergeCell ref="AK30:AO30"/>
    <mergeCell ref="L30:P30"/>
    <mergeCell ref="AK35:AO35"/>
    <mergeCell ref="X35:AB35"/>
    <mergeCell ref="W30:AE30"/>
    <mergeCell ref="L31:P31"/>
    <mergeCell ref="W31:AE31"/>
    <mergeCell ref="AK31:AO31"/>
    <mergeCell ref="AK32:AO32"/>
    <mergeCell ref="L32:P32"/>
    <mergeCell ref="W32:AE32"/>
    <mergeCell ref="AR2:BE2"/>
    <mergeCell ref="AG63:AM63"/>
    <mergeCell ref="AG62:AM62"/>
    <mergeCell ref="AG52:AM52"/>
    <mergeCell ref="AG60:AM60"/>
    <mergeCell ref="AG55:AM55"/>
    <mergeCell ref="AG59:AM59"/>
    <mergeCell ref="AG61:AM61"/>
    <mergeCell ref="AG57:AM57"/>
    <mergeCell ref="AN55:AP55"/>
    <mergeCell ref="AS49:AT51"/>
    <mergeCell ref="AN54:AP54"/>
    <mergeCell ref="E20:AJ20"/>
    <mergeCell ref="AK33:AO33"/>
    <mergeCell ref="L33:P33"/>
    <mergeCell ref="W33:AE33"/>
    <mergeCell ref="AG64:AM64"/>
    <mergeCell ref="AG56:AM56"/>
    <mergeCell ref="AG58:AM58"/>
    <mergeCell ref="AM47:AN47"/>
    <mergeCell ref="AM49:AP49"/>
    <mergeCell ref="AM50:AP50"/>
    <mergeCell ref="AN64:AP64"/>
    <mergeCell ref="AN63:AP63"/>
    <mergeCell ref="AN57:AP57"/>
    <mergeCell ref="AN52:AP52"/>
    <mergeCell ref="AN62:AP62"/>
    <mergeCell ref="AN61:AP61"/>
    <mergeCell ref="AN56:AP56"/>
    <mergeCell ref="AN60:AP60"/>
    <mergeCell ref="AN58:AP58"/>
    <mergeCell ref="AN59:AP59"/>
  </mergeCells>
  <hyperlinks>
    <hyperlink ref="A55" location="'SO 01.1 - Stavební a kons...'!C2" display="/" xr:uid="{00000000-0004-0000-0000-000000000000}"/>
    <hyperlink ref="A56" location="'SO 01.2 - Stavební a kons...'!C2" display="/" xr:uid="{00000000-0004-0000-0000-000001000000}"/>
    <hyperlink ref="A57" location="'SO 01.3 - Stavební a kons...'!C2" display="/" xr:uid="{00000000-0004-0000-0000-000002000000}"/>
    <hyperlink ref="A58" location="'SO 02 - Zdravotně technic...'!C2" display="/" xr:uid="{00000000-0004-0000-0000-000003000000}"/>
    <hyperlink ref="A59" location="'SO 03 - Vzduchotechnika (...'!C2" display="/" xr:uid="{00000000-0004-0000-0000-000004000000}"/>
    <hyperlink ref="A60" location="'SO 04 - Vytápění a chlaze...'!C2" display="/" xr:uid="{00000000-0004-0000-0000-000005000000}"/>
    <hyperlink ref="A61" location="'SO 05 - Silnoproudá a sla...'!C2" display="/" xr:uid="{00000000-0004-0000-0000-000006000000}"/>
    <hyperlink ref="A62" location="'SO 06 - Technologické sou...'!C2" display="/" xr:uid="{00000000-0004-0000-0000-000007000000}"/>
    <hyperlink ref="A63" location="'SO 07 - Mobiliář'!C2" display="/" xr:uid="{00000000-0004-0000-0000-000008000000}"/>
    <hyperlink ref="A64" location="'OST - Vedlejší a ostatní ...'!C2" display="/" xr:uid="{00000000-0004-0000-0000-000009000000}"/>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BM1663"/>
  <sheetViews>
    <sheetView showGridLines="0" workbookViewId="0"/>
  </sheetViews>
  <sheetFormatPr defaultRowHeight="11.25" x14ac:dyDescent="0.2"/>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1" width="22.33203125"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x14ac:dyDescent="0.2">
      <c r="L2" s="320" t="s">
        <v>6</v>
      </c>
      <c r="M2" s="321"/>
      <c r="N2" s="321"/>
      <c r="O2" s="321"/>
      <c r="P2" s="321"/>
      <c r="Q2" s="321"/>
      <c r="R2" s="321"/>
      <c r="S2" s="321"/>
      <c r="T2" s="321"/>
      <c r="U2" s="321"/>
      <c r="V2" s="321"/>
      <c r="AT2" s="18" t="s">
        <v>87</v>
      </c>
    </row>
    <row r="3" spans="2:46" ht="6.95" customHeight="1" x14ac:dyDescent="0.2">
      <c r="B3" s="19"/>
      <c r="C3" s="20"/>
      <c r="D3" s="20"/>
      <c r="E3" s="20"/>
      <c r="F3" s="20"/>
      <c r="G3" s="20"/>
      <c r="H3" s="20"/>
      <c r="I3" s="20"/>
      <c r="J3" s="20"/>
      <c r="K3" s="20"/>
      <c r="L3" s="21"/>
      <c r="AT3" s="18" t="s">
        <v>88</v>
      </c>
    </row>
    <row r="4" spans="2:46" ht="24.95" customHeight="1" x14ac:dyDescent="0.2">
      <c r="B4" s="21"/>
      <c r="D4" s="22" t="s">
        <v>116</v>
      </c>
      <c r="L4" s="21"/>
      <c r="M4" s="87" t="s">
        <v>11</v>
      </c>
      <c r="AT4" s="18" t="s">
        <v>4</v>
      </c>
    </row>
    <row r="5" spans="2:46" ht="6.95" customHeight="1" x14ac:dyDescent="0.2">
      <c r="B5" s="21"/>
      <c r="L5" s="21"/>
    </row>
    <row r="6" spans="2:46" ht="12" customHeight="1" x14ac:dyDescent="0.2">
      <c r="B6" s="21"/>
      <c r="D6" s="28" t="s">
        <v>17</v>
      </c>
      <c r="L6" s="21"/>
    </row>
    <row r="7" spans="2:46" ht="16.5" customHeight="1" x14ac:dyDescent="0.2">
      <c r="B7" s="21"/>
      <c r="E7" s="352" t="str">
        <f>'Rekapitulace stavby'!K6</f>
        <v>Rekonstrukce městského úřadu - Varnsdorf</v>
      </c>
      <c r="F7" s="353"/>
      <c r="G7" s="353"/>
      <c r="H7" s="353"/>
      <c r="L7" s="21"/>
    </row>
    <row r="8" spans="2:46" s="1" customFormat="1" ht="12" customHeight="1" x14ac:dyDescent="0.2">
      <c r="B8" s="34"/>
      <c r="D8" s="28" t="s">
        <v>117</v>
      </c>
      <c r="L8" s="34"/>
    </row>
    <row r="9" spans="2:46" s="1" customFormat="1" ht="16.5" customHeight="1" x14ac:dyDescent="0.2">
      <c r="B9" s="34"/>
      <c r="E9" s="337" t="s">
        <v>118</v>
      </c>
      <c r="F9" s="351"/>
      <c r="G9" s="351"/>
      <c r="H9" s="351"/>
      <c r="L9" s="34"/>
    </row>
    <row r="10" spans="2:46" s="1" customFormat="1" x14ac:dyDescent="0.2">
      <c r="B10" s="34"/>
      <c r="L10" s="34"/>
    </row>
    <row r="11" spans="2:46" s="1" customFormat="1" ht="12" customHeight="1" x14ac:dyDescent="0.2">
      <c r="B11" s="34"/>
      <c r="D11" s="28" t="s">
        <v>19</v>
      </c>
      <c r="F11" s="26" t="s">
        <v>20</v>
      </c>
      <c r="I11" s="28" t="s">
        <v>21</v>
      </c>
      <c r="J11" s="26" t="s">
        <v>3</v>
      </c>
      <c r="L11" s="34"/>
    </row>
    <row r="12" spans="2:46" s="1" customFormat="1" ht="12" customHeight="1" x14ac:dyDescent="0.2">
      <c r="B12" s="34"/>
      <c r="D12" s="28" t="s">
        <v>23</v>
      </c>
      <c r="F12" s="26" t="s">
        <v>24</v>
      </c>
      <c r="I12" s="28" t="s">
        <v>25</v>
      </c>
      <c r="J12" s="51">
        <f>'Rekapitulace stavby'!AN8</f>
        <v>45784</v>
      </c>
      <c r="L12" s="34"/>
    </row>
    <row r="13" spans="2:46" s="1" customFormat="1" ht="10.9" customHeight="1" x14ac:dyDescent="0.2">
      <c r="B13" s="34"/>
      <c r="L13" s="34"/>
    </row>
    <row r="14" spans="2:46" s="1" customFormat="1" ht="12" customHeight="1" x14ac:dyDescent="0.2">
      <c r="B14" s="34"/>
      <c r="D14" s="28" t="s">
        <v>30</v>
      </c>
      <c r="I14" s="28" t="s">
        <v>31</v>
      </c>
      <c r="J14" s="26" t="s">
        <v>32</v>
      </c>
      <c r="L14" s="34"/>
    </row>
    <row r="15" spans="2:46" s="1" customFormat="1" ht="18" customHeight="1" x14ac:dyDescent="0.2">
      <c r="B15" s="34"/>
      <c r="E15" s="26" t="s">
        <v>33</v>
      </c>
      <c r="I15" s="28" t="s">
        <v>34</v>
      </c>
      <c r="J15" s="26" t="s">
        <v>3</v>
      </c>
      <c r="L15" s="34"/>
    </row>
    <row r="16" spans="2:46" s="1" customFormat="1" ht="6.95" customHeight="1" x14ac:dyDescent="0.2">
      <c r="B16" s="34"/>
      <c r="L16" s="34"/>
    </row>
    <row r="17" spans="2:12" s="1" customFormat="1" ht="12" customHeight="1" x14ac:dyDescent="0.2">
      <c r="B17" s="34"/>
      <c r="D17" s="28" t="s">
        <v>35</v>
      </c>
      <c r="I17" s="28" t="s">
        <v>31</v>
      </c>
      <c r="J17" s="29" t="str">
        <f>'Rekapitulace stavby'!AN13</f>
        <v>Vyplň údaj</v>
      </c>
      <c r="L17" s="34"/>
    </row>
    <row r="18" spans="2:12" s="1" customFormat="1" ht="18" customHeight="1" x14ac:dyDescent="0.2">
      <c r="B18" s="34"/>
      <c r="E18" s="354" t="str">
        <f>'Rekapitulace stavby'!E14</f>
        <v>Vyplň údaj</v>
      </c>
      <c r="F18" s="343"/>
      <c r="G18" s="343"/>
      <c r="H18" s="343"/>
      <c r="I18" s="28" t="s">
        <v>34</v>
      </c>
      <c r="J18" s="29" t="str">
        <f>'Rekapitulace stavby'!AN14</f>
        <v>Vyplň údaj</v>
      </c>
      <c r="L18" s="34"/>
    </row>
    <row r="19" spans="2:12" s="1" customFormat="1" ht="6.95" customHeight="1" x14ac:dyDescent="0.2">
      <c r="B19" s="34"/>
      <c r="L19" s="34"/>
    </row>
    <row r="20" spans="2:12" s="1" customFormat="1" ht="12" customHeight="1" x14ac:dyDescent="0.2">
      <c r="B20" s="34"/>
      <c r="D20" s="28" t="s">
        <v>37</v>
      </c>
      <c r="I20" s="28" t="s">
        <v>31</v>
      </c>
      <c r="J20" s="26" t="s">
        <v>38</v>
      </c>
      <c r="L20" s="34"/>
    </row>
    <row r="21" spans="2:12" s="1" customFormat="1" ht="18" customHeight="1" x14ac:dyDescent="0.2">
      <c r="B21" s="34"/>
      <c r="E21" s="26" t="s">
        <v>39</v>
      </c>
      <c r="I21" s="28" t="s">
        <v>34</v>
      </c>
      <c r="J21" s="26" t="s">
        <v>3</v>
      </c>
      <c r="L21" s="34"/>
    </row>
    <row r="22" spans="2:12" s="1" customFormat="1" ht="6.95" customHeight="1" x14ac:dyDescent="0.2">
      <c r="B22" s="34"/>
      <c r="L22" s="34"/>
    </row>
    <row r="23" spans="2:12" s="1" customFormat="1" ht="12" customHeight="1" x14ac:dyDescent="0.2">
      <c r="B23" s="34"/>
      <c r="D23" s="28" t="s">
        <v>41</v>
      </c>
      <c r="I23" s="28" t="s">
        <v>31</v>
      </c>
      <c r="J23" s="31" t="s">
        <v>36</v>
      </c>
      <c r="L23" s="34"/>
    </row>
    <row r="24" spans="2:12" s="1" customFormat="1" ht="18" customHeight="1" x14ac:dyDescent="0.2">
      <c r="B24" s="34"/>
      <c r="E24" s="354" t="str">
        <f>'Rekapitulace stavby'!E20</f>
        <v>Vyplň údaj</v>
      </c>
      <c r="F24" s="343"/>
      <c r="G24" s="343"/>
      <c r="H24" s="343"/>
      <c r="I24" s="28" t="s">
        <v>34</v>
      </c>
      <c r="J24" s="31" t="s">
        <v>36</v>
      </c>
      <c r="L24" s="34"/>
    </row>
    <row r="25" spans="2:12" s="1" customFormat="1" ht="6.95" customHeight="1" x14ac:dyDescent="0.2">
      <c r="B25" s="34"/>
      <c r="L25" s="34"/>
    </row>
    <row r="26" spans="2:12" s="1" customFormat="1" ht="12" customHeight="1" x14ac:dyDescent="0.2">
      <c r="B26" s="34"/>
      <c r="D26" s="28" t="s">
        <v>42</v>
      </c>
      <c r="L26" s="34"/>
    </row>
    <row r="27" spans="2:12" s="7" customFormat="1" ht="119.25" customHeight="1" x14ac:dyDescent="0.2">
      <c r="B27" s="88"/>
      <c r="E27" s="345" t="s">
        <v>119</v>
      </c>
      <c r="F27" s="345"/>
      <c r="G27" s="345"/>
      <c r="H27" s="345"/>
      <c r="L27" s="88"/>
    </row>
    <row r="28" spans="2:12" s="1" customFormat="1" ht="6.95" customHeight="1" x14ac:dyDescent="0.2">
      <c r="B28" s="34"/>
      <c r="L28" s="34"/>
    </row>
    <row r="29" spans="2:12" s="1" customFormat="1" ht="6.95" customHeight="1" x14ac:dyDescent="0.2">
      <c r="B29" s="34"/>
      <c r="D29" s="52"/>
      <c r="E29" s="52"/>
      <c r="F29" s="52"/>
      <c r="G29" s="52"/>
      <c r="H29" s="52"/>
      <c r="I29" s="52"/>
      <c r="J29" s="52"/>
      <c r="K29" s="52"/>
      <c r="L29" s="34"/>
    </row>
    <row r="30" spans="2:12" s="1" customFormat="1" ht="25.35" customHeight="1" x14ac:dyDescent="0.2">
      <c r="B30" s="34"/>
      <c r="D30" s="89" t="s">
        <v>44</v>
      </c>
      <c r="J30" s="65">
        <f>ROUND(J96, 2)</f>
        <v>0</v>
      </c>
      <c r="L30" s="34"/>
    </row>
    <row r="31" spans="2:12" s="1" customFormat="1" ht="6.95" customHeight="1" x14ac:dyDescent="0.2">
      <c r="B31" s="34"/>
      <c r="D31" s="52"/>
      <c r="E31" s="52"/>
      <c r="F31" s="52"/>
      <c r="G31" s="52"/>
      <c r="H31" s="52"/>
      <c r="I31" s="52"/>
      <c r="J31" s="52"/>
      <c r="K31" s="52"/>
      <c r="L31" s="34"/>
    </row>
    <row r="32" spans="2:12" s="1" customFormat="1" ht="14.45" customHeight="1" x14ac:dyDescent="0.2">
      <c r="B32" s="34"/>
      <c r="F32" s="37" t="s">
        <v>46</v>
      </c>
      <c r="I32" s="37" t="s">
        <v>45</v>
      </c>
      <c r="J32" s="37" t="s">
        <v>47</v>
      </c>
      <c r="L32" s="34"/>
    </row>
    <row r="33" spans="2:12" s="1" customFormat="1" ht="14.45" customHeight="1" x14ac:dyDescent="0.2">
      <c r="B33" s="34"/>
      <c r="D33" s="54" t="s">
        <v>48</v>
      </c>
      <c r="E33" s="28" t="s">
        <v>49</v>
      </c>
      <c r="F33" s="90">
        <f>ROUND((SUM(BE96:BE1662)),  2)</f>
        <v>0</v>
      </c>
      <c r="I33" s="91">
        <v>0.21</v>
      </c>
      <c r="J33" s="90">
        <f>ROUND(((SUM(BE96:BE1662))*I33),  2)</f>
        <v>0</v>
      </c>
      <c r="L33" s="34"/>
    </row>
    <row r="34" spans="2:12" s="1" customFormat="1" ht="14.45" customHeight="1" x14ac:dyDescent="0.2">
      <c r="B34" s="34"/>
      <c r="E34" s="28" t="s">
        <v>50</v>
      </c>
      <c r="F34" s="90">
        <f>ROUND((SUM(BF96:BF1662)),  2)</f>
        <v>0</v>
      </c>
      <c r="I34" s="91">
        <v>0.12</v>
      </c>
      <c r="J34" s="90">
        <f>ROUND(((SUM(BF96:BF1662))*I34),  2)</f>
        <v>0</v>
      </c>
      <c r="L34" s="34"/>
    </row>
    <row r="35" spans="2:12" s="1" customFormat="1" ht="14.45" hidden="1" customHeight="1" x14ac:dyDescent="0.2">
      <c r="B35" s="34"/>
      <c r="E35" s="28" t="s">
        <v>51</v>
      </c>
      <c r="F35" s="90">
        <f>ROUND((SUM(BG96:BG1662)),  2)</f>
        <v>0</v>
      </c>
      <c r="I35" s="91">
        <v>0.21</v>
      </c>
      <c r="J35" s="90">
        <f>0</f>
        <v>0</v>
      </c>
      <c r="L35" s="34"/>
    </row>
    <row r="36" spans="2:12" s="1" customFormat="1" ht="14.45" hidden="1" customHeight="1" x14ac:dyDescent="0.2">
      <c r="B36" s="34"/>
      <c r="E36" s="28" t="s">
        <v>52</v>
      </c>
      <c r="F36" s="90">
        <f>ROUND((SUM(BH96:BH1662)),  2)</f>
        <v>0</v>
      </c>
      <c r="I36" s="91">
        <v>0.12</v>
      </c>
      <c r="J36" s="90">
        <f>0</f>
        <v>0</v>
      </c>
      <c r="L36" s="34"/>
    </row>
    <row r="37" spans="2:12" s="1" customFormat="1" ht="14.45" hidden="1" customHeight="1" x14ac:dyDescent="0.2">
      <c r="B37" s="34"/>
      <c r="E37" s="28" t="s">
        <v>53</v>
      </c>
      <c r="F37" s="90">
        <f>ROUND((SUM(BI96:BI1662)),  2)</f>
        <v>0</v>
      </c>
      <c r="I37" s="91">
        <v>0</v>
      </c>
      <c r="J37" s="90">
        <f>0</f>
        <v>0</v>
      </c>
      <c r="L37" s="34"/>
    </row>
    <row r="38" spans="2:12" s="1" customFormat="1" ht="6.95" customHeight="1" x14ac:dyDescent="0.2">
      <c r="B38" s="34"/>
      <c r="L38" s="34"/>
    </row>
    <row r="39" spans="2:12" s="1" customFormat="1" ht="25.35" customHeight="1" x14ac:dyDescent="0.2">
      <c r="B39" s="34"/>
      <c r="C39" s="92"/>
      <c r="D39" s="93" t="s">
        <v>54</v>
      </c>
      <c r="E39" s="56"/>
      <c r="F39" s="56"/>
      <c r="G39" s="94" t="s">
        <v>55</v>
      </c>
      <c r="H39" s="95" t="s">
        <v>56</v>
      </c>
      <c r="I39" s="56"/>
      <c r="J39" s="96">
        <f>SUM(J30:J37)</f>
        <v>0</v>
      </c>
      <c r="K39" s="97"/>
      <c r="L39" s="34"/>
    </row>
    <row r="40" spans="2:12" s="1" customFormat="1" ht="14.45" customHeight="1" x14ac:dyDescent="0.2">
      <c r="B40" s="43"/>
      <c r="C40" s="44"/>
      <c r="D40" s="44"/>
      <c r="E40" s="44"/>
      <c r="F40" s="44"/>
      <c r="G40" s="44"/>
      <c r="H40" s="44"/>
      <c r="I40" s="44"/>
      <c r="J40" s="44"/>
      <c r="K40" s="44"/>
      <c r="L40" s="34"/>
    </row>
    <row r="44" spans="2:12" s="1" customFormat="1" ht="6.95" customHeight="1" x14ac:dyDescent="0.2">
      <c r="B44" s="45"/>
      <c r="C44" s="46"/>
      <c r="D44" s="46"/>
      <c r="E44" s="46"/>
      <c r="F44" s="46"/>
      <c r="G44" s="46"/>
      <c r="H44" s="46"/>
      <c r="I44" s="46"/>
      <c r="J44" s="46"/>
      <c r="K44" s="46"/>
      <c r="L44" s="34"/>
    </row>
    <row r="45" spans="2:12" s="1" customFormat="1" ht="24.95" customHeight="1" x14ac:dyDescent="0.2">
      <c r="B45" s="34"/>
      <c r="C45" s="22" t="s">
        <v>120</v>
      </c>
      <c r="L45" s="34"/>
    </row>
    <row r="46" spans="2:12" s="1" customFormat="1" ht="6.95" customHeight="1" x14ac:dyDescent="0.2">
      <c r="B46" s="34"/>
      <c r="L46" s="34"/>
    </row>
    <row r="47" spans="2:12" s="1" customFormat="1" ht="12" customHeight="1" x14ac:dyDescent="0.2">
      <c r="B47" s="34"/>
      <c r="C47" s="28" t="s">
        <v>17</v>
      </c>
      <c r="L47" s="34"/>
    </row>
    <row r="48" spans="2:12" s="1" customFormat="1" ht="16.5" customHeight="1" x14ac:dyDescent="0.2">
      <c r="B48" s="34"/>
      <c r="E48" s="352" t="str">
        <f>E7</f>
        <v>Rekonstrukce městského úřadu - Varnsdorf</v>
      </c>
      <c r="F48" s="353"/>
      <c r="G48" s="353"/>
      <c r="H48" s="353"/>
      <c r="L48" s="34"/>
    </row>
    <row r="49" spans="2:47" s="1" customFormat="1" ht="12" customHeight="1" x14ac:dyDescent="0.2">
      <c r="B49" s="34"/>
      <c r="C49" s="28" t="s">
        <v>117</v>
      </c>
      <c r="L49" s="34"/>
    </row>
    <row r="50" spans="2:47" s="1" customFormat="1" ht="16.5" customHeight="1" x14ac:dyDescent="0.2">
      <c r="B50" s="34"/>
      <c r="E50" s="337" t="str">
        <f>E9</f>
        <v>SO 01.1 - Stavební a konstrukční část - střecha</v>
      </c>
      <c r="F50" s="351"/>
      <c r="G50" s="351"/>
      <c r="H50" s="351"/>
      <c r="L50" s="34"/>
    </row>
    <row r="51" spans="2:47" s="1" customFormat="1" ht="6.95" customHeight="1" x14ac:dyDescent="0.2">
      <c r="B51" s="34"/>
      <c r="L51" s="34"/>
    </row>
    <row r="52" spans="2:47" s="1" customFormat="1" ht="12" customHeight="1" x14ac:dyDescent="0.2">
      <c r="B52" s="34"/>
      <c r="C52" s="28" t="s">
        <v>23</v>
      </c>
      <c r="F52" s="26" t="str">
        <f>F12</f>
        <v>Nám. E. Beneše 470, 407 47 Varnsdorf</v>
      </c>
      <c r="I52" s="28" t="s">
        <v>25</v>
      </c>
      <c r="J52" s="51">
        <f>IF(J12="","",J12)</f>
        <v>45784</v>
      </c>
      <c r="L52" s="34"/>
    </row>
    <row r="53" spans="2:47" s="1" customFormat="1" ht="6.95" customHeight="1" x14ac:dyDescent="0.2">
      <c r="B53" s="34"/>
      <c r="L53" s="34"/>
    </row>
    <row r="54" spans="2:47" s="1" customFormat="1" ht="25.7" customHeight="1" x14ac:dyDescent="0.2">
      <c r="B54" s="34"/>
      <c r="C54" s="28" t="s">
        <v>30</v>
      </c>
      <c r="F54" s="26" t="str">
        <f>E15</f>
        <v>Město Varnsdorf</v>
      </c>
      <c r="I54" s="28" t="s">
        <v>37</v>
      </c>
      <c r="J54" s="32" t="str">
        <f>E21</f>
        <v>Ing. arch. Ondřej Tuček</v>
      </c>
      <c r="L54" s="34"/>
    </row>
    <row r="55" spans="2:47" s="1" customFormat="1" ht="15.2" customHeight="1" x14ac:dyDescent="0.2">
      <c r="B55" s="34"/>
      <c r="C55" s="28" t="s">
        <v>35</v>
      </c>
      <c r="F55" s="26" t="str">
        <f>IF(E18="","",E18)</f>
        <v>Vyplň údaj</v>
      </c>
      <c r="I55" s="28" t="s">
        <v>41</v>
      </c>
      <c r="J55" s="32" t="str">
        <f>E24</f>
        <v>Vyplň údaj</v>
      </c>
      <c r="L55" s="34"/>
    </row>
    <row r="56" spans="2:47" s="1" customFormat="1" ht="10.35" customHeight="1" x14ac:dyDescent="0.2">
      <c r="B56" s="34"/>
      <c r="L56" s="34"/>
    </row>
    <row r="57" spans="2:47" s="1" customFormat="1" ht="29.25" customHeight="1" x14ac:dyDescent="0.2">
      <c r="B57" s="34"/>
      <c r="C57" s="98" t="s">
        <v>121</v>
      </c>
      <c r="D57" s="92"/>
      <c r="E57" s="92"/>
      <c r="F57" s="92"/>
      <c r="G57" s="92"/>
      <c r="H57" s="92"/>
      <c r="I57" s="92"/>
      <c r="J57" s="99" t="s">
        <v>122</v>
      </c>
      <c r="K57" s="92"/>
      <c r="L57" s="34"/>
    </row>
    <row r="58" spans="2:47" s="1" customFormat="1" ht="10.35" customHeight="1" x14ac:dyDescent="0.2">
      <c r="B58" s="34"/>
      <c r="L58" s="34"/>
    </row>
    <row r="59" spans="2:47" s="1" customFormat="1" ht="22.9" customHeight="1" x14ac:dyDescent="0.2">
      <c r="B59" s="34"/>
      <c r="C59" s="100" t="s">
        <v>76</v>
      </c>
      <c r="J59" s="65">
        <f>J96</f>
        <v>0</v>
      </c>
      <c r="L59" s="34"/>
      <c r="AU59" s="18" t="s">
        <v>123</v>
      </c>
    </row>
    <row r="60" spans="2:47" s="8" customFormat="1" ht="24.95" customHeight="1" x14ac:dyDescent="0.2">
      <c r="B60" s="101"/>
      <c r="D60" s="102" t="s">
        <v>124</v>
      </c>
      <c r="E60" s="103"/>
      <c r="F60" s="103"/>
      <c r="G60" s="103"/>
      <c r="H60" s="103"/>
      <c r="I60" s="103"/>
      <c r="J60" s="104">
        <f>J97</f>
        <v>0</v>
      </c>
      <c r="L60" s="101"/>
    </row>
    <row r="61" spans="2:47" s="9" customFormat="1" ht="19.899999999999999" customHeight="1" x14ac:dyDescent="0.2">
      <c r="B61" s="105"/>
      <c r="D61" s="106" t="s">
        <v>125</v>
      </c>
      <c r="E61" s="107"/>
      <c r="F61" s="107"/>
      <c r="G61" s="107"/>
      <c r="H61" s="107"/>
      <c r="I61" s="107"/>
      <c r="J61" s="108">
        <f>J98</f>
        <v>0</v>
      </c>
      <c r="L61" s="105"/>
    </row>
    <row r="62" spans="2:47" s="9" customFormat="1" ht="19.899999999999999" customHeight="1" x14ac:dyDescent="0.2">
      <c r="B62" s="105"/>
      <c r="D62" s="106" t="s">
        <v>126</v>
      </c>
      <c r="E62" s="107"/>
      <c r="F62" s="107"/>
      <c r="G62" s="107"/>
      <c r="H62" s="107"/>
      <c r="I62" s="107"/>
      <c r="J62" s="108">
        <f>J114</f>
        <v>0</v>
      </c>
      <c r="L62" s="105"/>
    </row>
    <row r="63" spans="2:47" s="9" customFormat="1" ht="19.899999999999999" customHeight="1" x14ac:dyDescent="0.2">
      <c r="B63" s="105"/>
      <c r="D63" s="106" t="s">
        <v>127</v>
      </c>
      <c r="E63" s="107"/>
      <c r="F63" s="107"/>
      <c r="G63" s="107"/>
      <c r="H63" s="107"/>
      <c r="I63" s="107"/>
      <c r="J63" s="108">
        <f>J144</f>
        <v>0</v>
      </c>
      <c r="L63" s="105"/>
    </row>
    <row r="64" spans="2:47" s="9" customFormat="1" ht="19.899999999999999" customHeight="1" x14ac:dyDescent="0.2">
      <c r="B64" s="105"/>
      <c r="D64" s="106" t="s">
        <v>128</v>
      </c>
      <c r="E64" s="107"/>
      <c r="F64" s="107"/>
      <c r="G64" s="107"/>
      <c r="H64" s="107"/>
      <c r="I64" s="107"/>
      <c r="J64" s="108">
        <f>J158</f>
        <v>0</v>
      </c>
      <c r="L64" s="105"/>
    </row>
    <row r="65" spans="2:12" s="9" customFormat="1" ht="19.899999999999999" customHeight="1" x14ac:dyDescent="0.2">
      <c r="B65" s="105"/>
      <c r="D65" s="106" t="s">
        <v>129</v>
      </c>
      <c r="E65" s="107"/>
      <c r="F65" s="107"/>
      <c r="G65" s="107"/>
      <c r="H65" s="107"/>
      <c r="I65" s="107"/>
      <c r="J65" s="108">
        <f>J164</f>
        <v>0</v>
      </c>
      <c r="L65" s="105"/>
    </row>
    <row r="66" spans="2:12" s="9" customFormat="1" ht="19.899999999999999" customHeight="1" x14ac:dyDescent="0.2">
      <c r="B66" s="105"/>
      <c r="D66" s="106" t="s">
        <v>130</v>
      </c>
      <c r="E66" s="107"/>
      <c r="F66" s="107"/>
      <c r="G66" s="107"/>
      <c r="H66" s="107"/>
      <c r="I66" s="107"/>
      <c r="J66" s="108">
        <f>J184</f>
        <v>0</v>
      </c>
      <c r="L66" s="105"/>
    </row>
    <row r="67" spans="2:12" s="8" customFormat="1" ht="24.95" customHeight="1" x14ac:dyDescent="0.2">
      <c r="B67" s="101"/>
      <c r="D67" s="102" t="s">
        <v>131</v>
      </c>
      <c r="E67" s="103"/>
      <c r="F67" s="103"/>
      <c r="G67" s="103"/>
      <c r="H67" s="103"/>
      <c r="I67" s="103"/>
      <c r="J67" s="104">
        <f>J187</f>
        <v>0</v>
      </c>
      <c r="L67" s="101"/>
    </row>
    <row r="68" spans="2:12" s="9" customFormat="1" ht="19.899999999999999" customHeight="1" x14ac:dyDescent="0.2">
      <c r="B68" s="105"/>
      <c r="D68" s="106" t="s">
        <v>132</v>
      </c>
      <c r="E68" s="107"/>
      <c r="F68" s="107"/>
      <c r="G68" s="107"/>
      <c r="H68" s="107"/>
      <c r="I68" s="107"/>
      <c r="J68" s="108">
        <f>J188</f>
        <v>0</v>
      </c>
      <c r="L68" s="105"/>
    </row>
    <row r="69" spans="2:12" s="9" customFormat="1" ht="19.899999999999999" customHeight="1" x14ac:dyDescent="0.2">
      <c r="B69" s="105"/>
      <c r="D69" s="106" t="s">
        <v>133</v>
      </c>
      <c r="E69" s="107"/>
      <c r="F69" s="107"/>
      <c r="G69" s="107"/>
      <c r="H69" s="107"/>
      <c r="I69" s="107"/>
      <c r="J69" s="108">
        <f>J207</f>
        <v>0</v>
      </c>
      <c r="L69" s="105"/>
    </row>
    <row r="70" spans="2:12" s="9" customFormat="1" ht="19.899999999999999" customHeight="1" x14ac:dyDescent="0.2">
      <c r="B70" s="105"/>
      <c r="D70" s="106" t="s">
        <v>134</v>
      </c>
      <c r="E70" s="107"/>
      <c r="F70" s="107"/>
      <c r="G70" s="107"/>
      <c r="H70" s="107"/>
      <c r="I70" s="107"/>
      <c r="J70" s="108">
        <f>J262</f>
        <v>0</v>
      </c>
      <c r="L70" s="105"/>
    </row>
    <row r="71" spans="2:12" s="9" customFormat="1" ht="19.899999999999999" customHeight="1" x14ac:dyDescent="0.2">
      <c r="B71" s="105"/>
      <c r="D71" s="106" t="s">
        <v>135</v>
      </c>
      <c r="E71" s="107"/>
      <c r="F71" s="107"/>
      <c r="G71" s="107"/>
      <c r="H71" s="107"/>
      <c r="I71" s="107"/>
      <c r="J71" s="108">
        <f>J343</f>
        <v>0</v>
      </c>
      <c r="L71" s="105"/>
    </row>
    <row r="72" spans="2:12" s="9" customFormat="1" ht="19.899999999999999" customHeight="1" x14ac:dyDescent="0.2">
      <c r="B72" s="105"/>
      <c r="D72" s="106" t="s">
        <v>136</v>
      </c>
      <c r="E72" s="107"/>
      <c r="F72" s="107"/>
      <c r="G72" s="107"/>
      <c r="H72" s="107"/>
      <c r="I72" s="107"/>
      <c r="J72" s="108">
        <f>J1248</f>
        <v>0</v>
      </c>
      <c r="L72" s="105"/>
    </row>
    <row r="73" spans="2:12" s="9" customFormat="1" ht="19.899999999999999" customHeight="1" x14ac:dyDescent="0.2">
      <c r="B73" s="105"/>
      <c r="D73" s="106" t="s">
        <v>137</v>
      </c>
      <c r="E73" s="107"/>
      <c r="F73" s="107"/>
      <c r="G73" s="107"/>
      <c r="H73" s="107"/>
      <c r="I73" s="107"/>
      <c r="J73" s="108">
        <f>J1447</f>
        <v>0</v>
      </c>
      <c r="L73" s="105"/>
    </row>
    <row r="74" spans="2:12" s="9" customFormat="1" ht="19.899999999999999" customHeight="1" x14ac:dyDescent="0.2">
      <c r="B74" s="105"/>
      <c r="D74" s="106" t="s">
        <v>138</v>
      </c>
      <c r="E74" s="107"/>
      <c r="F74" s="107"/>
      <c r="G74" s="107"/>
      <c r="H74" s="107"/>
      <c r="I74" s="107"/>
      <c r="J74" s="108">
        <f>J1607</f>
        <v>0</v>
      </c>
      <c r="L74" s="105"/>
    </row>
    <row r="75" spans="2:12" s="9" customFormat="1" ht="19.899999999999999" customHeight="1" x14ac:dyDescent="0.2">
      <c r="B75" s="105"/>
      <c r="D75" s="106" t="s">
        <v>139</v>
      </c>
      <c r="E75" s="107"/>
      <c r="F75" s="107"/>
      <c r="G75" s="107"/>
      <c r="H75" s="107"/>
      <c r="I75" s="107"/>
      <c r="J75" s="108">
        <f>J1625</f>
        <v>0</v>
      </c>
      <c r="L75" s="105"/>
    </row>
    <row r="76" spans="2:12" s="9" customFormat="1" ht="19.899999999999999" customHeight="1" x14ac:dyDescent="0.2">
      <c r="B76" s="105"/>
      <c r="D76" s="106" t="s">
        <v>140</v>
      </c>
      <c r="E76" s="107"/>
      <c r="F76" s="107"/>
      <c r="G76" s="107"/>
      <c r="H76" s="107"/>
      <c r="I76" s="107"/>
      <c r="J76" s="108">
        <f>J1656</f>
        <v>0</v>
      </c>
      <c r="L76" s="105"/>
    </row>
    <row r="77" spans="2:12" s="1" customFormat="1" ht="21.75" customHeight="1" x14ac:dyDescent="0.2">
      <c r="B77" s="34"/>
      <c r="L77" s="34"/>
    </row>
    <row r="78" spans="2:12" s="1" customFormat="1" ht="6.95" customHeight="1" x14ac:dyDescent="0.2">
      <c r="B78" s="43"/>
      <c r="C78" s="44"/>
      <c r="D78" s="44"/>
      <c r="E78" s="44"/>
      <c r="F78" s="44"/>
      <c r="G78" s="44"/>
      <c r="H78" s="44"/>
      <c r="I78" s="44"/>
      <c r="J78" s="44"/>
      <c r="K78" s="44"/>
      <c r="L78" s="34"/>
    </row>
    <row r="82" spans="2:63" s="1" customFormat="1" ht="6.95" customHeight="1" x14ac:dyDescent="0.2">
      <c r="B82" s="45"/>
      <c r="C82" s="46"/>
      <c r="D82" s="46"/>
      <c r="E82" s="46"/>
      <c r="F82" s="46"/>
      <c r="G82" s="46"/>
      <c r="H82" s="46"/>
      <c r="I82" s="46"/>
      <c r="J82" s="46"/>
      <c r="K82" s="46"/>
      <c r="L82" s="34"/>
    </row>
    <row r="83" spans="2:63" s="1" customFormat="1" ht="24.95" customHeight="1" x14ac:dyDescent="0.2">
      <c r="B83" s="34"/>
      <c r="C83" s="22" t="s">
        <v>141</v>
      </c>
      <c r="L83" s="34"/>
    </row>
    <row r="84" spans="2:63" s="1" customFormat="1" ht="6.95" customHeight="1" x14ac:dyDescent="0.2">
      <c r="B84" s="34"/>
      <c r="L84" s="34"/>
    </row>
    <row r="85" spans="2:63" s="1" customFormat="1" ht="12" customHeight="1" x14ac:dyDescent="0.2">
      <c r="B85" s="34"/>
      <c r="C85" s="28" t="s">
        <v>17</v>
      </c>
      <c r="L85" s="34"/>
    </row>
    <row r="86" spans="2:63" s="1" customFormat="1" ht="16.5" customHeight="1" x14ac:dyDescent="0.2">
      <c r="B86" s="34"/>
      <c r="E86" s="352" t="str">
        <f>E7</f>
        <v>Rekonstrukce městského úřadu - Varnsdorf</v>
      </c>
      <c r="F86" s="353"/>
      <c r="G86" s="353"/>
      <c r="H86" s="353"/>
      <c r="L86" s="34"/>
    </row>
    <row r="87" spans="2:63" s="1" customFormat="1" ht="12" customHeight="1" x14ac:dyDescent="0.2">
      <c r="B87" s="34"/>
      <c r="C87" s="28" t="s">
        <v>117</v>
      </c>
      <c r="L87" s="34"/>
    </row>
    <row r="88" spans="2:63" s="1" customFormat="1" ht="16.5" customHeight="1" x14ac:dyDescent="0.2">
      <c r="B88" s="34"/>
      <c r="E88" s="337" t="str">
        <f>E9</f>
        <v>SO 01.1 - Stavební a konstrukční část - střecha</v>
      </c>
      <c r="F88" s="351"/>
      <c r="G88" s="351"/>
      <c r="H88" s="351"/>
      <c r="L88" s="34"/>
    </row>
    <row r="89" spans="2:63" s="1" customFormat="1" ht="6.95" customHeight="1" x14ac:dyDescent="0.2">
      <c r="B89" s="34"/>
      <c r="L89" s="34"/>
    </row>
    <row r="90" spans="2:63" s="1" customFormat="1" ht="12" customHeight="1" x14ac:dyDescent="0.2">
      <c r="B90" s="34"/>
      <c r="C90" s="28" t="s">
        <v>23</v>
      </c>
      <c r="F90" s="26" t="str">
        <f>F12</f>
        <v>Nám. E. Beneše 470, 407 47 Varnsdorf</v>
      </c>
      <c r="I90" s="28" t="s">
        <v>25</v>
      </c>
      <c r="J90" s="51">
        <f>IF(J12="","",J12)</f>
        <v>45784</v>
      </c>
      <c r="L90" s="34"/>
    </row>
    <row r="91" spans="2:63" s="1" customFormat="1" ht="6.95" customHeight="1" x14ac:dyDescent="0.2">
      <c r="B91" s="34"/>
      <c r="L91" s="34"/>
    </row>
    <row r="92" spans="2:63" s="1" customFormat="1" ht="25.7" customHeight="1" x14ac:dyDescent="0.2">
      <c r="B92" s="34"/>
      <c r="C92" s="28" t="s">
        <v>30</v>
      </c>
      <c r="F92" s="26" t="str">
        <f>E15</f>
        <v>Město Varnsdorf</v>
      </c>
      <c r="I92" s="28" t="s">
        <v>37</v>
      </c>
      <c r="J92" s="32" t="str">
        <f>E21</f>
        <v>Ing. arch. Ondřej Tuček</v>
      </c>
      <c r="L92" s="34"/>
    </row>
    <row r="93" spans="2:63" s="1" customFormat="1" ht="15.2" customHeight="1" x14ac:dyDescent="0.2">
      <c r="B93" s="34"/>
      <c r="C93" s="28" t="s">
        <v>35</v>
      </c>
      <c r="F93" s="26" t="str">
        <f>IF(E18="","",E18)</f>
        <v>Vyplň údaj</v>
      </c>
      <c r="I93" s="28" t="s">
        <v>41</v>
      </c>
      <c r="J93" s="32" t="str">
        <f>E24</f>
        <v>Vyplň údaj</v>
      </c>
      <c r="L93" s="34"/>
    </row>
    <row r="94" spans="2:63" s="1" customFormat="1" ht="10.35" customHeight="1" x14ac:dyDescent="0.2">
      <c r="B94" s="34"/>
      <c r="L94" s="34"/>
    </row>
    <row r="95" spans="2:63" s="10" customFormat="1" ht="29.25" customHeight="1" x14ac:dyDescent="0.2">
      <c r="B95" s="109"/>
      <c r="C95" s="110" t="s">
        <v>142</v>
      </c>
      <c r="D95" s="111" t="s">
        <v>63</v>
      </c>
      <c r="E95" s="111" t="s">
        <v>59</v>
      </c>
      <c r="F95" s="111" t="s">
        <v>60</v>
      </c>
      <c r="G95" s="111" t="s">
        <v>143</v>
      </c>
      <c r="H95" s="111" t="s">
        <v>144</v>
      </c>
      <c r="I95" s="111" t="s">
        <v>145</v>
      </c>
      <c r="J95" s="111" t="s">
        <v>122</v>
      </c>
      <c r="K95" s="112" t="s">
        <v>146</v>
      </c>
      <c r="L95" s="109"/>
      <c r="M95" s="58" t="s">
        <v>3</v>
      </c>
      <c r="N95" s="59" t="s">
        <v>48</v>
      </c>
      <c r="O95" s="59" t="s">
        <v>147</v>
      </c>
      <c r="P95" s="59" t="s">
        <v>148</v>
      </c>
      <c r="Q95" s="59" t="s">
        <v>149</v>
      </c>
      <c r="R95" s="59" t="s">
        <v>150</v>
      </c>
      <c r="S95" s="59" t="s">
        <v>151</v>
      </c>
      <c r="T95" s="60" t="s">
        <v>152</v>
      </c>
    </row>
    <row r="96" spans="2:63" s="1" customFormat="1" ht="22.9" customHeight="1" x14ac:dyDescent="0.25">
      <c r="B96" s="34"/>
      <c r="C96" s="63" t="s">
        <v>153</v>
      </c>
      <c r="J96" s="113">
        <f>BK96</f>
        <v>0</v>
      </c>
      <c r="L96" s="34"/>
      <c r="M96" s="61"/>
      <c r="N96" s="52"/>
      <c r="O96" s="52"/>
      <c r="P96" s="114">
        <f>P97+P187</f>
        <v>0</v>
      </c>
      <c r="Q96" s="52"/>
      <c r="R96" s="114">
        <f>R97+R187</f>
        <v>59.78846295000001</v>
      </c>
      <c r="S96" s="52"/>
      <c r="T96" s="115">
        <f>T97+T187</f>
        <v>78.665517000000008</v>
      </c>
      <c r="AT96" s="18" t="s">
        <v>77</v>
      </c>
      <c r="AU96" s="18" t="s">
        <v>123</v>
      </c>
      <c r="BK96" s="116">
        <f>BK97+BK187</f>
        <v>0</v>
      </c>
    </row>
    <row r="97" spans="2:65" s="11" customFormat="1" ht="25.9" customHeight="1" x14ac:dyDescent="0.2">
      <c r="B97" s="117"/>
      <c r="D97" s="118" t="s">
        <v>77</v>
      </c>
      <c r="E97" s="119" t="s">
        <v>154</v>
      </c>
      <c r="F97" s="119" t="s">
        <v>155</v>
      </c>
      <c r="I97" s="120"/>
      <c r="J97" s="121">
        <f>BK97</f>
        <v>0</v>
      </c>
      <c r="L97" s="117"/>
      <c r="M97" s="122"/>
      <c r="P97" s="123">
        <f>P98+P114+P144+P158+P164+P184</f>
        <v>0</v>
      </c>
      <c r="R97" s="123">
        <f>R98+R114+R144+R158+R164+R184</f>
        <v>21.523294110000002</v>
      </c>
      <c r="T97" s="124">
        <f>T98+T114+T144+T158+T164+T184</f>
        <v>22.562000000000001</v>
      </c>
      <c r="AR97" s="118" t="s">
        <v>86</v>
      </c>
      <c r="AT97" s="125" t="s">
        <v>77</v>
      </c>
      <c r="AU97" s="125" t="s">
        <v>78</v>
      </c>
      <c r="AY97" s="118" t="s">
        <v>156</v>
      </c>
      <c r="BK97" s="126">
        <f>BK98+BK114+BK144+BK158+BK164+BK184</f>
        <v>0</v>
      </c>
    </row>
    <row r="98" spans="2:65" s="11" customFormat="1" ht="22.9" customHeight="1" x14ac:dyDescent="0.2">
      <c r="B98" s="117"/>
      <c r="D98" s="118" t="s">
        <v>77</v>
      </c>
      <c r="E98" s="127" t="s">
        <v>157</v>
      </c>
      <c r="F98" s="127" t="s">
        <v>158</v>
      </c>
      <c r="I98" s="120"/>
      <c r="J98" s="128">
        <f>BK98</f>
        <v>0</v>
      </c>
      <c r="L98" s="117"/>
      <c r="M98" s="122"/>
      <c r="P98" s="123">
        <f>SUM(P99:P113)</f>
        <v>0</v>
      </c>
      <c r="R98" s="123">
        <f>SUM(R99:R113)</f>
        <v>18.7576976</v>
      </c>
      <c r="T98" s="124">
        <f>SUM(T99:T113)</f>
        <v>0</v>
      </c>
      <c r="AR98" s="118" t="s">
        <v>86</v>
      </c>
      <c r="AT98" s="125" t="s">
        <v>77</v>
      </c>
      <c r="AU98" s="125" t="s">
        <v>86</v>
      </c>
      <c r="AY98" s="118" t="s">
        <v>156</v>
      </c>
      <c r="BK98" s="126">
        <f>SUM(BK99:BK113)</f>
        <v>0</v>
      </c>
    </row>
    <row r="99" spans="2:65" s="1" customFormat="1" ht="21.75" customHeight="1" x14ac:dyDescent="0.2">
      <c r="B99" s="129"/>
      <c r="C99" s="130" t="s">
        <v>159</v>
      </c>
      <c r="D99" s="130" t="s">
        <v>160</v>
      </c>
      <c r="E99" s="131" t="s">
        <v>161</v>
      </c>
      <c r="F99" s="132" t="s">
        <v>162</v>
      </c>
      <c r="G99" s="133" t="s">
        <v>163</v>
      </c>
      <c r="H99" s="134">
        <v>9.6519999999999992</v>
      </c>
      <c r="I99" s="135"/>
      <c r="J99" s="136">
        <f>ROUND(I99*H99,2)</f>
        <v>0</v>
      </c>
      <c r="K99" s="132" t="s">
        <v>164</v>
      </c>
      <c r="L99" s="34"/>
      <c r="M99" s="137" t="s">
        <v>3</v>
      </c>
      <c r="N99" s="138" t="s">
        <v>49</v>
      </c>
      <c r="P99" s="139">
        <f>O99*H99</f>
        <v>0</v>
      </c>
      <c r="Q99" s="139">
        <v>1.6285000000000001</v>
      </c>
      <c r="R99" s="139">
        <f>Q99*H99</f>
        <v>15.718281999999999</v>
      </c>
      <c r="S99" s="139">
        <v>0</v>
      </c>
      <c r="T99" s="140">
        <f>S99*H99</f>
        <v>0</v>
      </c>
      <c r="AR99" s="141" t="s">
        <v>165</v>
      </c>
      <c r="AT99" s="141" t="s">
        <v>160</v>
      </c>
      <c r="AU99" s="141" t="s">
        <v>88</v>
      </c>
      <c r="AY99" s="18" t="s">
        <v>156</v>
      </c>
      <c r="BE99" s="142">
        <f>IF(N99="základní",J99,0)</f>
        <v>0</v>
      </c>
      <c r="BF99" s="142">
        <f>IF(N99="snížená",J99,0)</f>
        <v>0</v>
      </c>
      <c r="BG99" s="142">
        <f>IF(N99="zákl. přenesená",J99,0)</f>
        <v>0</v>
      </c>
      <c r="BH99" s="142">
        <f>IF(N99="sníž. přenesená",J99,0)</f>
        <v>0</v>
      </c>
      <c r="BI99" s="142">
        <f>IF(N99="nulová",J99,0)</f>
        <v>0</v>
      </c>
      <c r="BJ99" s="18" t="s">
        <v>86</v>
      </c>
      <c r="BK99" s="142">
        <f>ROUND(I99*H99,2)</f>
        <v>0</v>
      </c>
      <c r="BL99" s="18" t="s">
        <v>165</v>
      </c>
      <c r="BM99" s="141" t="s">
        <v>166</v>
      </c>
    </row>
    <row r="100" spans="2:65" s="1" customFormat="1" x14ac:dyDescent="0.2">
      <c r="B100" s="34"/>
      <c r="D100" s="143" t="s">
        <v>167</v>
      </c>
      <c r="F100" s="144" t="s">
        <v>168</v>
      </c>
      <c r="I100" s="145"/>
      <c r="L100" s="34"/>
      <c r="M100" s="146"/>
      <c r="T100" s="55"/>
      <c r="AT100" s="18" t="s">
        <v>167</v>
      </c>
      <c r="AU100" s="18" t="s">
        <v>88</v>
      </c>
    </row>
    <row r="101" spans="2:65" s="12" customFormat="1" x14ac:dyDescent="0.2">
      <c r="B101" s="147"/>
      <c r="D101" s="148" t="s">
        <v>169</v>
      </c>
      <c r="E101" s="149" t="s">
        <v>3</v>
      </c>
      <c r="F101" s="150" t="s">
        <v>170</v>
      </c>
      <c r="H101" s="149" t="s">
        <v>3</v>
      </c>
      <c r="I101" s="151"/>
      <c r="L101" s="147"/>
      <c r="M101" s="152"/>
      <c r="T101" s="153"/>
      <c r="AT101" s="149" t="s">
        <v>169</v>
      </c>
      <c r="AU101" s="149" t="s">
        <v>88</v>
      </c>
      <c r="AV101" s="12" t="s">
        <v>86</v>
      </c>
      <c r="AW101" s="12" t="s">
        <v>40</v>
      </c>
      <c r="AX101" s="12" t="s">
        <v>78</v>
      </c>
      <c r="AY101" s="149" t="s">
        <v>156</v>
      </c>
    </row>
    <row r="102" spans="2:65" s="13" customFormat="1" x14ac:dyDescent="0.2">
      <c r="B102" s="154"/>
      <c r="D102" s="148" t="s">
        <v>169</v>
      </c>
      <c r="E102" s="155" t="s">
        <v>3</v>
      </c>
      <c r="F102" s="156" t="s">
        <v>171</v>
      </c>
      <c r="H102" s="157">
        <v>4.8259999999999996</v>
      </c>
      <c r="I102" s="158"/>
      <c r="L102" s="154"/>
      <c r="M102" s="159"/>
      <c r="T102" s="160"/>
      <c r="AT102" s="155" t="s">
        <v>169</v>
      </c>
      <c r="AU102" s="155" t="s">
        <v>88</v>
      </c>
      <c r="AV102" s="13" t="s">
        <v>88</v>
      </c>
      <c r="AW102" s="13" t="s">
        <v>40</v>
      </c>
      <c r="AX102" s="13" t="s">
        <v>78</v>
      </c>
      <c r="AY102" s="155" t="s">
        <v>156</v>
      </c>
    </row>
    <row r="103" spans="2:65" s="13" customFormat="1" x14ac:dyDescent="0.2">
      <c r="B103" s="154"/>
      <c r="D103" s="148" t="s">
        <v>169</v>
      </c>
      <c r="E103" s="155" t="s">
        <v>3</v>
      </c>
      <c r="F103" s="156" t="s">
        <v>171</v>
      </c>
      <c r="H103" s="157">
        <v>4.8259999999999996</v>
      </c>
      <c r="I103" s="158"/>
      <c r="L103" s="154"/>
      <c r="M103" s="159"/>
      <c r="T103" s="160"/>
      <c r="AT103" s="155" t="s">
        <v>169</v>
      </c>
      <c r="AU103" s="155" t="s">
        <v>88</v>
      </c>
      <c r="AV103" s="13" t="s">
        <v>88</v>
      </c>
      <c r="AW103" s="13" t="s">
        <v>40</v>
      </c>
      <c r="AX103" s="13" t="s">
        <v>78</v>
      </c>
      <c r="AY103" s="155" t="s">
        <v>156</v>
      </c>
    </row>
    <row r="104" spans="2:65" s="14" customFormat="1" x14ac:dyDescent="0.2">
      <c r="B104" s="161"/>
      <c r="D104" s="148" t="s">
        <v>169</v>
      </c>
      <c r="E104" s="162" t="s">
        <v>3</v>
      </c>
      <c r="F104" s="163" t="s">
        <v>172</v>
      </c>
      <c r="H104" s="164">
        <v>9.6519999999999992</v>
      </c>
      <c r="I104" s="165"/>
      <c r="L104" s="161"/>
      <c r="M104" s="166"/>
      <c r="T104" s="167"/>
      <c r="AT104" s="162" t="s">
        <v>169</v>
      </c>
      <c r="AU104" s="162" t="s">
        <v>88</v>
      </c>
      <c r="AV104" s="14" t="s">
        <v>165</v>
      </c>
      <c r="AW104" s="14" t="s">
        <v>40</v>
      </c>
      <c r="AX104" s="14" t="s">
        <v>86</v>
      </c>
      <c r="AY104" s="162" t="s">
        <v>156</v>
      </c>
    </row>
    <row r="105" spans="2:65" s="1" customFormat="1" ht="21.75" customHeight="1" x14ac:dyDescent="0.2">
      <c r="B105" s="129"/>
      <c r="C105" s="130" t="s">
        <v>173</v>
      </c>
      <c r="D105" s="130" t="s">
        <v>160</v>
      </c>
      <c r="E105" s="131" t="s">
        <v>174</v>
      </c>
      <c r="F105" s="132" t="s">
        <v>175</v>
      </c>
      <c r="G105" s="133" t="s">
        <v>163</v>
      </c>
      <c r="H105" s="134">
        <v>1.8280000000000001</v>
      </c>
      <c r="I105" s="135"/>
      <c r="J105" s="136">
        <f>ROUND(I105*H105,2)</f>
        <v>0</v>
      </c>
      <c r="K105" s="132" t="s">
        <v>164</v>
      </c>
      <c r="L105" s="34"/>
      <c r="M105" s="137" t="s">
        <v>3</v>
      </c>
      <c r="N105" s="138" t="s">
        <v>49</v>
      </c>
      <c r="P105" s="139">
        <f>O105*H105</f>
        <v>0</v>
      </c>
      <c r="Q105" s="139">
        <v>1.6627000000000001</v>
      </c>
      <c r="R105" s="139">
        <f>Q105*H105</f>
        <v>3.0394156000000003</v>
      </c>
      <c r="S105" s="139">
        <v>0</v>
      </c>
      <c r="T105" s="140">
        <f>S105*H105</f>
        <v>0</v>
      </c>
      <c r="AR105" s="141" t="s">
        <v>165</v>
      </c>
      <c r="AT105" s="141" t="s">
        <v>160</v>
      </c>
      <c r="AU105" s="141" t="s">
        <v>88</v>
      </c>
      <c r="AY105" s="18" t="s">
        <v>156</v>
      </c>
      <c r="BE105" s="142">
        <f>IF(N105="základní",J105,0)</f>
        <v>0</v>
      </c>
      <c r="BF105" s="142">
        <f>IF(N105="snížená",J105,0)</f>
        <v>0</v>
      </c>
      <c r="BG105" s="142">
        <f>IF(N105="zákl. přenesená",J105,0)</f>
        <v>0</v>
      </c>
      <c r="BH105" s="142">
        <f>IF(N105="sníž. přenesená",J105,0)</f>
        <v>0</v>
      </c>
      <c r="BI105" s="142">
        <f>IF(N105="nulová",J105,0)</f>
        <v>0</v>
      </c>
      <c r="BJ105" s="18" t="s">
        <v>86</v>
      </c>
      <c r="BK105" s="142">
        <f>ROUND(I105*H105,2)</f>
        <v>0</v>
      </c>
      <c r="BL105" s="18" t="s">
        <v>165</v>
      </c>
      <c r="BM105" s="141" t="s">
        <v>176</v>
      </c>
    </row>
    <row r="106" spans="2:65" s="1" customFormat="1" x14ac:dyDescent="0.2">
      <c r="B106" s="34"/>
      <c r="D106" s="143" t="s">
        <v>167</v>
      </c>
      <c r="F106" s="144" t="s">
        <v>177</v>
      </c>
      <c r="I106" s="145"/>
      <c r="L106" s="34"/>
      <c r="M106" s="146"/>
      <c r="T106" s="55"/>
      <c r="AT106" s="18" t="s">
        <v>167</v>
      </c>
      <c r="AU106" s="18" t="s">
        <v>88</v>
      </c>
    </row>
    <row r="107" spans="2:65" s="12" customFormat="1" x14ac:dyDescent="0.2">
      <c r="B107" s="147"/>
      <c r="D107" s="148" t="s">
        <v>169</v>
      </c>
      <c r="E107" s="149" t="s">
        <v>3</v>
      </c>
      <c r="F107" s="150" t="s">
        <v>178</v>
      </c>
      <c r="H107" s="149" t="s">
        <v>3</v>
      </c>
      <c r="I107" s="151"/>
      <c r="L107" s="147"/>
      <c r="M107" s="152"/>
      <c r="T107" s="153"/>
      <c r="AT107" s="149" t="s">
        <v>169</v>
      </c>
      <c r="AU107" s="149" t="s">
        <v>88</v>
      </c>
      <c r="AV107" s="12" t="s">
        <v>86</v>
      </c>
      <c r="AW107" s="12" t="s">
        <v>40</v>
      </c>
      <c r="AX107" s="12" t="s">
        <v>78</v>
      </c>
      <c r="AY107" s="149" t="s">
        <v>156</v>
      </c>
    </row>
    <row r="108" spans="2:65" s="13" customFormat="1" x14ac:dyDescent="0.2">
      <c r="B108" s="154"/>
      <c r="D108" s="148" t="s">
        <v>169</v>
      </c>
      <c r="E108" s="155" t="s">
        <v>3</v>
      </c>
      <c r="F108" s="156" t="s">
        <v>179</v>
      </c>
      <c r="H108" s="157">
        <v>0.68</v>
      </c>
      <c r="I108" s="158"/>
      <c r="L108" s="154"/>
      <c r="M108" s="159"/>
      <c r="T108" s="160"/>
      <c r="AT108" s="155" t="s">
        <v>169</v>
      </c>
      <c r="AU108" s="155" t="s">
        <v>88</v>
      </c>
      <c r="AV108" s="13" t="s">
        <v>88</v>
      </c>
      <c r="AW108" s="13" t="s">
        <v>40</v>
      </c>
      <c r="AX108" s="13" t="s">
        <v>78</v>
      </c>
      <c r="AY108" s="155" t="s">
        <v>156</v>
      </c>
    </row>
    <row r="109" spans="2:65" s="15" customFormat="1" x14ac:dyDescent="0.2">
      <c r="B109" s="168"/>
      <c r="D109" s="148" t="s">
        <v>169</v>
      </c>
      <c r="E109" s="169" t="s">
        <v>3</v>
      </c>
      <c r="F109" s="170" t="s">
        <v>180</v>
      </c>
      <c r="H109" s="171">
        <v>0.68</v>
      </c>
      <c r="I109" s="172"/>
      <c r="L109" s="168"/>
      <c r="M109" s="173"/>
      <c r="T109" s="174"/>
      <c r="AT109" s="169" t="s">
        <v>169</v>
      </c>
      <c r="AU109" s="169" t="s">
        <v>88</v>
      </c>
      <c r="AV109" s="15" t="s">
        <v>157</v>
      </c>
      <c r="AW109" s="15" t="s">
        <v>40</v>
      </c>
      <c r="AX109" s="15" t="s">
        <v>78</v>
      </c>
      <c r="AY109" s="169" t="s">
        <v>156</v>
      </c>
    </row>
    <row r="110" spans="2:65" s="12" customFormat="1" x14ac:dyDescent="0.2">
      <c r="B110" s="147"/>
      <c r="D110" s="148" t="s">
        <v>169</v>
      </c>
      <c r="E110" s="149" t="s">
        <v>3</v>
      </c>
      <c r="F110" s="150" t="s">
        <v>181</v>
      </c>
      <c r="H110" s="149" t="s">
        <v>3</v>
      </c>
      <c r="I110" s="151"/>
      <c r="L110" s="147"/>
      <c r="M110" s="152"/>
      <c r="T110" s="153"/>
      <c r="AT110" s="149" t="s">
        <v>169</v>
      </c>
      <c r="AU110" s="149" t="s">
        <v>88</v>
      </c>
      <c r="AV110" s="12" t="s">
        <v>86</v>
      </c>
      <c r="AW110" s="12" t="s">
        <v>40</v>
      </c>
      <c r="AX110" s="12" t="s">
        <v>78</v>
      </c>
      <c r="AY110" s="149" t="s">
        <v>156</v>
      </c>
    </row>
    <row r="111" spans="2:65" s="13" customFormat="1" x14ac:dyDescent="0.2">
      <c r="B111" s="154"/>
      <c r="D111" s="148" t="s">
        <v>169</v>
      </c>
      <c r="E111" s="155" t="s">
        <v>3</v>
      </c>
      <c r="F111" s="156" t="s">
        <v>182</v>
      </c>
      <c r="H111" s="157">
        <v>1.1479999999999999</v>
      </c>
      <c r="I111" s="158"/>
      <c r="L111" s="154"/>
      <c r="M111" s="159"/>
      <c r="T111" s="160"/>
      <c r="AT111" s="155" t="s">
        <v>169</v>
      </c>
      <c r="AU111" s="155" t="s">
        <v>88</v>
      </c>
      <c r="AV111" s="13" t="s">
        <v>88</v>
      </c>
      <c r="AW111" s="13" t="s">
        <v>40</v>
      </c>
      <c r="AX111" s="13" t="s">
        <v>78</v>
      </c>
      <c r="AY111" s="155" t="s">
        <v>156</v>
      </c>
    </row>
    <row r="112" spans="2:65" s="15" customFormat="1" x14ac:dyDescent="0.2">
      <c r="B112" s="168"/>
      <c r="D112" s="148" t="s">
        <v>169</v>
      </c>
      <c r="E112" s="169" t="s">
        <v>3</v>
      </c>
      <c r="F112" s="170" t="s">
        <v>180</v>
      </c>
      <c r="H112" s="171">
        <v>1.1479999999999999</v>
      </c>
      <c r="I112" s="172"/>
      <c r="L112" s="168"/>
      <c r="M112" s="173"/>
      <c r="T112" s="174"/>
      <c r="AT112" s="169" t="s">
        <v>169</v>
      </c>
      <c r="AU112" s="169" t="s">
        <v>88</v>
      </c>
      <c r="AV112" s="15" t="s">
        <v>157</v>
      </c>
      <c r="AW112" s="15" t="s">
        <v>40</v>
      </c>
      <c r="AX112" s="15" t="s">
        <v>78</v>
      </c>
      <c r="AY112" s="169" t="s">
        <v>156</v>
      </c>
    </row>
    <row r="113" spans="2:65" s="14" customFormat="1" x14ac:dyDescent="0.2">
      <c r="B113" s="161"/>
      <c r="D113" s="148" t="s">
        <v>169</v>
      </c>
      <c r="E113" s="162" t="s">
        <v>3</v>
      </c>
      <c r="F113" s="163" t="s">
        <v>172</v>
      </c>
      <c r="H113" s="164">
        <v>1.8280000000000001</v>
      </c>
      <c r="I113" s="165"/>
      <c r="L113" s="161"/>
      <c r="M113" s="166"/>
      <c r="T113" s="167"/>
      <c r="AT113" s="162" t="s">
        <v>169</v>
      </c>
      <c r="AU113" s="162" t="s">
        <v>88</v>
      </c>
      <c r="AV113" s="14" t="s">
        <v>165</v>
      </c>
      <c r="AW113" s="14" t="s">
        <v>40</v>
      </c>
      <c r="AX113" s="14" t="s">
        <v>86</v>
      </c>
      <c r="AY113" s="162" t="s">
        <v>156</v>
      </c>
    </row>
    <row r="114" spans="2:65" s="11" customFormat="1" ht="22.9" customHeight="1" x14ac:dyDescent="0.2">
      <c r="B114" s="117"/>
      <c r="D114" s="118" t="s">
        <v>77</v>
      </c>
      <c r="E114" s="127" t="s">
        <v>165</v>
      </c>
      <c r="F114" s="127" t="s">
        <v>183</v>
      </c>
      <c r="I114" s="120"/>
      <c r="J114" s="128">
        <f>BK114</f>
        <v>0</v>
      </c>
      <c r="L114" s="117"/>
      <c r="M114" s="122"/>
      <c r="P114" s="123">
        <f>SUM(P115:P143)</f>
        <v>0</v>
      </c>
      <c r="R114" s="123">
        <f>SUM(R115:R143)</f>
        <v>1.3407930100000001</v>
      </c>
      <c r="T114" s="124">
        <f>SUM(T115:T143)</f>
        <v>6.2E-2</v>
      </c>
      <c r="AR114" s="118" t="s">
        <v>86</v>
      </c>
      <c r="AT114" s="125" t="s">
        <v>77</v>
      </c>
      <c r="AU114" s="125" t="s">
        <v>86</v>
      </c>
      <c r="AY114" s="118" t="s">
        <v>156</v>
      </c>
      <c r="BK114" s="126">
        <f>SUM(BK115:BK143)</f>
        <v>0</v>
      </c>
    </row>
    <row r="115" spans="2:65" s="1" customFormat="1" ht="16.5" customHeight="1" x14ac:dyDescent="0.2">
      <c r="B115" s="129"/>
      <c r="C115" s="130" t="s">
        <v>184</v>
      </c>
      <c r="D115" s="130" t="s">
        <v>160</v>
      </c>
      <c r="E115" s="131" t="s">
        <v>185</v>
      </c>
      <c r="F115" s="132" t="s">
        <v>186</v>
      </c>
      <c r="G115" s="133" t="s">
        <v>163</v>
      </c>
      <c r="H115" s="134">
        <v>0.505</v>
      </c>
      <c r="I115" s="135"/>
      <c r="J115" s="136">
        <f>ROUND(I115*H115,2)</f>
        <v>0</v>
      </c>
      <c r="K115" s="132" t="s">
        <v>164</v>
      </c>
      <c r="L115" s="34"/>
      <c r="M115" s="137" t="s">
        <v>3</v>
      </c>
      <c r="N115" s="138" t="s">
        <v>49</v>
      </c>
      <c r="P115" s="139">
        <f>O115*H115</f>
        <v>0</v>
      </c>
      <c r="Q115" s="139">
        <v>2.5019800000000001</v>
      </c>
      <c r="R115" s="139">
        <f>Q115*H115</f>
        <v>1.2634999</v>
      </c>
      <c r="S115" s="139">
        <v>0</v>
      </c>
      <c r="T115" s="140">
        <f>S115*H115</f>
        <v>0</v>
      </c>
      <c r="AR115" s="141" t="s">
        <v>165</v>
      </c>
      <c r="AT115" s="141" t="s">
        <v>160</v>
      </c>
      <c r="AU115" s="141" t="s">
        <v>88</v>
      </c>
      <c r="AY115" s="18" t="s">
        <v>156</v>
      </c>
      <c r="BE115" s="142">
        <f>IF(N115="základní",J115,0)</f>
        <v>0</v>
      </c>
      <c r="BF115" s="142">
        <f>IF(N115="snížená",J115,0)</f>
        <v>0</v>
      </c>
      <c r="BG115" s="142">
        <f>IF(N115="zákl. přenesená",J115,0)</f>
        <v>0</v>
      </c>
      <c r="BH115" s="142">
        <f>IF(N115="sníž. přenesená",J115,0)</f>
        <v>0</v>
      </c>
      <c r="BI115" s="142">
        <f>IF(N115="nulová",J115,0)</f>
        <v>0</v>
      </c>
      <c r="BJ115" s="18" t="s">
        <v>86</v>
      </c>
      <c r="BK115" s="142">
        <f>ROUND(I115*H115,2)</f>
        <v>0</v>
      </c>
      <c r="BL115" s="18" t="s">
        <v>165</v>
      </c>
      <c r="BM115" s="141" t="s">
        <v>187</v>
      </c>
    </row>
    <row r="116" spans="2:65" s="1" customFormat="1" x14ac:dyDescent="0.2">
      <c r="B116" s="34"/>
      <c r="D116" s="143" t="s">
        <v>167</v>
      </c>
      <c r="F116" s="144" t="s">
        <v>188</v>
      </c>
      <c r="I116" s="145"/>
      <c r="L116" s="34"/>
      <c r="M116" s="146"/>
      <c r="T116" s="55"/>
      <c r="AT116" s="18" t="s">
        <v>167</v>
      </c>
      <c r="AU116" s="18" t="s">
        <v>88</v>
      </c>
    </row>
    <row r="117" spans="2:65" s="12" customFormat="1" x14ac:dyDescent="0.2">
      <c r="B117" s="147"/>
      <c r="D117" s="148" t="s">
        <v>169</v>
      </c>
      <c r="E117" s="149" t="s">
        <v>3</v>
      </c>
      <c r="F117" s="150" t="s">
        <v>181</v>
      </c>
      <c r="H117" s="149" t="s">
        <v>3</v>
      </c>
      <c r="I117" s="151"/>
      <c r="L117" s="147"/>
      <c r="M117" s="152"/>
      <c r="T117" s="153"/>
      <c r="AT117" s="149" t="s">
        <v>169</v>
      </c>
      <c r="AU117" s="149" t="s">
        <v>88</v>
      </c>
      <c r="AV117" s="12" t="s">
        <v>86</v>
      </c>
      <c r="AW117" s="12" t="s">
        <v>40</v>
      </c>
      <c r="AX117" s="12" t="s">
        <v>78</v>
      </c>
      <c r="AY117" s="149" t="s">
        <v>156</v>
      </c>
    </row>
    <row r="118" spans="2:65" s="13" customFormat="1" x14ac:dyDescent="0.2">
      <c r="B118" s="154"/>
      <c r="D118" s="148" t="s">
        <v>169</v>
      </c>
      <c r="E118" s="155" t="s">
        <v>3</v>
      </c>
      <c r="F118" s="156" t="s">
        <v>189</v>
      </c>
      <c r="H118" s="157">
        <v>0.505</v>
      </c>
      <c r="I118" s="158"/>
      <c r="L118" s="154"/>
      <c r="M118" s="159"/>
      <c r="T118" s="160"/>
      <c r="AT118" s="155" t="s">
        <v>169</v>
      </c>
      <c r="AU118" s="155" t="s">
        <v>88</v>
      </c>
      <c r="AV118" s="13" t="s">
        <v>88</v>
      </c>
      <c r="AW118" s="13" t="s">
        <v>40</v>
      </c>
      <c r="AX118" s="13" t="s">
        <v>78</v>
      </c>
      <c r="AY118" s="155" t="s">
        <v>156</v>
      </c>
    </row>
    <row r="119" spans="2:65" s="14" customFormat="1" x14ac:dyDescent="0.2">
      <c r="B119" s="161"/>
      <c r="D119" s="148" t="s">
        <v>169</v>
      </c>
      <c r="E119" s="162" t="s">
        <v>3</v>
      </c>
      <c r="F119" s="163" t="s">
        <v>172</v>
      </c>
      <c r="H119" s="164">
        <v>0.505</v>
      </c>
      <c r="I119" s="165"/>
      <c r="L119" s="161"/>
      <c r="M119" s="166"/>
      <c r="T119" s="167"/>
      <c r="AT119" s="162" t="s">
        <v>169</v>
      </c>
      <c r="AU119" s="162" t="s">
        <v>88</v>
      </c>
      <c r="AV119" s="14" t="s">
        <v>165</v>
      </c>
      <c r="AW119" s="14" t="s">
        <v>40</v>
      </c>
      <c r="AX119" s="14" t="s">
        <v>86</v>
      </c>
      <c r="AY119" s="162" t="s">
        <v>156</v>
      </c>
    </row>
    <row r="120" spans="2:65" s="1" customFormat="1" ht="16.5" customHeight="1" x14ac:dyDescent="0.2">
      <c r="B120" s="129"/>
      <c r="C120" s="130" t="s">
        <v>190</v>
      </c>
      <c r="D120" s="130" t="s">
        <v>160</v>
      </c>
      <c r="E120" s="131" t="s">
        <v>191</v>
      </c>
      <c r="F120" s="132" t="s">
        <v>192</v>
      </c>
      <c r="G120" s="133" t="s">
        <v>193</v>
      </c>
      <c r="H120" s="134">
        <v>3.6999999999999998E-2</v>
      </c>
      <c r="I120" s="135"/>
      <c r="J120" s="136">
        <f>ROUND(I120*H120,2)</f>
        <v>0</v>
      </c>
      <c r="K120" s="132" t="s">
        <v>164</v>
      </c>
      <c r="L120" s="34"/>
      <c r="M120" s="137" t="s">
        <v>3</v>
      </c>
      <c r="N120" s="138" t="s">
        <v>49</v>
      </c>
      <c r="P120" s="139">
        <f>O120*H120</f>
        <v>0</v>
      </c>
      <c r="Q120" s="139">
        <v>1.05291</v>
      </c>
      <c r="R120" s="139">
        <f>Q120*H120</f>
        <v>3.895767E-2</v>
      </c>
      <c r="S120" s="139">
        <v>0</v>
      </c>
      <c r="T120" s="140">
        <f>S120*H120</f>
        <v>0</v>
      </c>
      <c r="AR120" s="141" t="s">
        <v>165</v>
      </c>
      <c r="AT120" s="141" t="s">
        <v>160</v>
      </c>
      <c r="AU120" s="141" t="s">
        <v>88</v>
      </c>
      <c r="AY120" s="18" t="s">
        <v>156</v>
      </c>
      <c r="BE120" s="142">
        <f>IF(N120="základní",J120,0)</f>
        <v>0</v>
      </c>
      <c r="BF120" s="142">
        <f>IF(N120="snížená",J120,0)</f>
        <v>0</v>
      </c>
      <c r="BG120" s="142">
        <f>IF(N120="zákl. přenesená",J120,0)</f>
        <v>0</v>
      </c>
      <c r="BH120" s="142">
        <f>IF(N120="sníž. přenesená",J120,0)</f>
        <v>0</v>
      </c>
      <c r="BI120" s="142">
        <f>IF(N120="nulová",J120,0)</f>
        <v>0</v>
      </c>
      <c r="BJ120" s="18" t="s">
        <v>86</v>
      </c>
      <c r="BK120" s="142">
        <f>ROUND(I120*H120,2)</f>
        <v>0</v>
      </c>
      <c r="BL120" s="18" t="s">
        <v>165</v>
      </c>
      <c r="BM120" s="141" t="s">
        <v>194</v>
      </c>
    </row>
    <row r="121" spans="2:65" s="1" customFormat="1" x14ac:dyDescent="0.2">
      <c r="B121" s="34"/>
      <c r="D121" s="143" t="s">
        <v>167</v>
      </c>
      <c r="F121" s="144" t="s">
        <v>195</v>
      </c>
      <c r="I121" s="145"/>
      <c r="L121" s="34"/>
      <c r="M121" s="146"/>
      <c r="T121" s="55"/>
      <c r="AT121" s="18" t="s">
        <v>167</v>
      </c>
      <c r="AU121" s="18" t="s">
        <v>88</v>
      </c>
    </row>
    <row r="122" spans="2:65" s="12" customFormat="1" x14ac:dyDescent="0.2">
      <c r="B122" s="147"/>
      <c r="D122" s="148" t="s">
        <v>169</v>
      </c>
      <c r="E122" s="149" t="s">
        <v>3</v>
      </c>
      <c r="F122" s="150" t="s">
        <v>181</v>
      </c>
      <c r="H122" s="149" t="s">
        <v>3</v>
      </c>
      <c r="I122" s="151"/>
      <c r="L122" s="147"/>
      <c r="M122" s="152"/>
      <c r="T122" s="153"/>
      <c r="AT122" s="149" t="s">
        <v>169</v>
      </c>
      <c r="AU122" s="149" t="s">
        <v>88</v>
      </c>
      <c r="AV122" s="12" t="s">
        <v>86</v>
      </c>
      <c r="AW122" s="12" t="s">
        <v>40</v>
      </c>
      <c r="AX122" s="12" t="s">
        <v>78</v>
      </c>
      <c r="AY122" s="149" t="s">
        <v>156</v>
      </c>
    </row>
    <row r="123" spans="2:65" s="12" customFormat="1" x14ac:dyDescent="0.2">
      <c r="B123" s="147"/>
      <c r="D123" s="148" t="s">
        <v>169</v>
      </c>
      <c r="E123" s="149" t="s">
        <v>3</v>
      </c>
      <c r="F123" s="150" t="s">
        <v>196</v>
      </c>
      <c r="H123" s="149" t="s">
        <v>3</v>
      </c>
      <c r="I123" s="151"/>
      <c r="L123" s="147"/>
      <c r="M123" s="152"/>
      <c r="T123" s="153"/>
      <c r="AT123" s="149" t="s">
        <v>169</v>
      </c>
      <c r="AU123" s="149" t="s">
        <v>88</v>
      </c>
      <c r="AV123" s="12" t="s">
        <v>86</v>
      </c>
      <c r="AW123" s="12" t="s">
        <v>40</v>
      </c>
      <c r="AX123" s="12" t="s">
        <v>78</v>
      </c>
      <c r="AY123" s="149" t="s">
        <v>156</v>
      </c>
    </row>
    <row r="124" spans="2:65" s="13" customFormat="1" x14ac:dyDescent="0.2">
      <c r="B124" s="154"/>
      <c r="D124" s="148" t="s">
        <v>169</v>
      </c>
      <c r="E124" s="155" t="s">
        <v>3</v>
      </c>
      <c r="F124" s="156" t="s">
        <v>197</v>
      </c>
      <c r="H124" s="157">
        <v>3.6999999999999998E-2</v>
      </c>
      <c r="I124" s="158"/>
      <c r="L124" s="154"/>
      <c r="M124" s="159"/>
      <c r="T124" s="160"/>
      <c r="AT124" s="155" t="s">
        <v>169</v>
      </c>
      <c r="AU124" s="155" t="s">
        <v>88</v>
      </c>
      <c r="AV124" s="13" t="s">
        <v>88</v>
      </c>
      <c r="AW124" s="13" t="s">
        <v>40</v>
      </c>
      <c r="AX124" s="13" t="s">
        <v>78</v>
      </c>
      <c r="AY124" s="155" t="s">
        <v>156</v>
      </c>
    </row>
    <row r="125" spans="2:65" s="14" customFormat="1" x14ac:dyDescent="0.2">
      <c r="B125" s="161"/>
      <c r="D125" s="148" t="s">
        <v>169</v>
      </c>
      <c r="E125" s="162" t="s">
        <v>3</v>
      </c>
      <c r="F125" s="163" t="s">
        <v>172</v>
      </c>
      <c r="H125" s="164">
        <v>3.6999999999999998E-2</v>
      </c>
      <c r="I125" s="165"/>
      <c r="L125" s="161"/>
      <c r="M125" s="166"/>
      <c r="T125" s="167"/>
      <c r="AT125" s="162" t="s">
        <v>169</v>
      </c>
      <c r="AU125" s="162" t="s">
        <v>88</v>
      </c>
      <c r="AV125" s="14" t="s">
        <v>165</v>
      </c>
      <c r="AW125" s="14" t="s">
        <v>40</v>
      </c>
      <c r="AX125" s="14" t="s">
        <v>86</v>
      </c>
      <c r="AY125" s="162" t="s">
        <v>156</v>
      </c>
    </row>
    <row r="126" spans="2:65" s="1" customFormat="1" ht="24.2" customHeight="1" x14ac:dyDescent="0.2">
      <c r="B126" s="129"/>
      <c r="C126" s="130" t="s">
        <v>198</v>
      </c>
      <c r="D126" s="130" t="s">
        <v>160</v>
      </c>
      <c r="E126" s="131" t="s">
        <v>199</v>
      </c>
      <c r="F126" s="132" t="s">
        <v>200</v>
      </c>
      <c r="G126" s="133" t="s">
        <v>201</v>
      </c>
      <c r="H126" s="134">
        <v>2</v>
      </c>
      <c r="I126" s="135"/>
      <c r="J126" s="136">
        <f>ROUND(I126*H126,2)</f>
        <v>0</v>
      </c>
      <c r="K126" s="132" t="s">
        <v>164</v>
      </c>
      <c r="L126" s="34"/>
      <c r="M126" s="137" t="s">
        <v>3</v>
      </c>
      <c r="N126" s="138" t="s">
        <v>49</v>
      </c>
      <c r="P126" s="139">
        <f>O126*H126</f>
        <v>0</v>
      </c>
      <c r="Q126" s="139">
        <v>0</v>
      </c>
      <c r="R126" s="139">
        <f>Q126*H126</f>
        <v>0</v>
      </c>
      <c r="S126" s="139">
        <v>3.1E-2</v>
      </c>
      <c r="T126" s="140">
        <f>S126*H126</f>
        <v>6.2E-2</v>
      </c>
      <c r="AR126" s="141" t="s">
        <v>165</v>
      </c>
      <c r="AT126" s="141" t="s">
        <v>160</v>
      </c>
      <c r="AU126" s="141" t="s">
        <v>88</v>
      </c>
      <c r="AY126" s="18" t="s">
        <v>156</v>
      </c>
      <c r="BE126" s="142">
        <f>IF(N126="základní",J126,0)</f>
        <v>0</v>
      </c>
      <c r="BF126" s="142">
        <f>IF(N126="snížená",J126,0)</f>
        <v>0</v>
      </c>
      <c r="BG126" s="142">
        <f>IF(N126="zákl. přenesená",J126,0)</f>
        <v>0</v>
      </c>
      <c r="BH126" s="142">
        <f>IF(N126="sníž. přenesená",J126,0)</f>
        <v>0</v>
      </c>
      <c r="BI126" s="142">
        <f>IF(N126="nulová",J126,0)</f>
        <v>0</v>
      </c>
      <c r="BJ126" s="18" t="s">
        <v>86</v>
      </c>
      <c r="BK126" s="142">
        <f>ROUND(I126*H126,2)</f>
        <v>0</v>
      </c>
      <c r="BL126" s="18" t="s">
        <v>165</v>
      </c>
      <c r="BM126" s="141" t="s">
        <v>202</v>
      </c>
    </row>
    <row r="127" spans="2:65" s="1" customFormat="1" x14ac:dyDescent="0.2">
      <c r="B127" s="34"/>
      <c r="D127" s="143" t="s">
        <v>167</v>
      </c>
      <c r="F127" s="144" t="s">
        <v>203</v>
      </c>
      <c r="I127" s="145"/>
      <c r="L127" s="34"/>
      <c r="M127" s="146"/>
      <c r="T127" s="55"/>
      <c r="AT127" s="18" t="s">
        <v>167</v>
      </c>
      <c r="AU127" s="18" t="s">
        <v>88</v>
      </c>
    </row>
    <row r="128" spans="2:65" s="12" customFormat="1" x14ac:dyDescent="0.2">
      <c r="B128" s="147"/>
      <c r="D128" s="148" t="s">
        <v>169</v>
      </c>
      <c r="E128" s="149" t="s">
        <v>3</v>
      </c>
      <c r="F128" s="150" t="s">
        <v>204</v>
      </c>
      <c r="H128" s="149" t="s">
        <v>3</v>
      </c>
      <c r="I128" s="151"/>
      <c r="L128" s="147"/>
      <c r="M128" s="152"/>
      <c r="T128" s="153"/>
      <c r="AT128" s="149" t="s">
        <v>169</v>
      </c>
      <c r="AU128" s="149" t="s">
        <v>88</v>
      </c>
      <c r="AV128" s="12" t="s">
        <v>86</v>
      </c>
      <c r="AW128" s="12" t="s">
        <v>40</v>
      </c>
      <c r="AX128" s="12" t="s">
        <v>78</v>
      </c>
      <c r="AY128" s="149" t="s">
        <v>156</v>
      </c>
    </row>
    <row r="129" spans="2:65" s="13" customFormat="1" x14ac:dyDescent="0.2">
      <c r="B129" s="154"/>
      <c r="D129" s="148" t="s">
        <v>169</v>
      </c>
      <c r="E129" s="155" t="s">
        <v>3</v>
      </c>
      <c r="F129" s="156" t="s">
        <v>205</v>
      </c>
      <c r="H129" s="157">
        <v>1</v>
      </c>
      <c r="I129" s="158"/>
      <c r="L129" s="154"/>
      <c r="M129" s="159"/>
      <c r="T129" s="160"/>
      <c r="AT129" s="155" t="s">
        <v>169</v>
      </c>
      <c r="AU129" s="155" t="s">
        <v>88</v>
      </c>
      <c r="AV129" s="13" t="s">
        <v>88</v>
      </c>
      <c r="AW129" s="13" t="s">
        <v>40</v>
      </c>
      <c r="AX129" s="13" t="s">
        <v>78</v>
      </c>
      <c r="AY129" s="155" t="s">
        <v>156</v>
      </c>
    </row>
    <row r="130" spans="2:65" s="13" customFormat="1" x14ac:dyDescent="0.2">
      <c r="B130" s="154"/>
      <c r="D130" s="148" t="s">
        <v>169</v>
      </c>
      <c r="E130" s="155" t="s">
        <v>3</v>
      </c>
      <c r="F130" s="156" t="s">
        <v>205</v>
      </c>
      <c r="H130" s="157">
        <v>1</v>
      </c>
      <c r="I130" s="158"/>
      <c r="L130" s="154"/>
      <c r="M130" s="159"/>
      <c r="T130" s="160"/>
      <c r="AT130" s="155" t="s">
        <v>169</v>
      </c>
      <c r="AU130" s="155" t="s">
        <v>88</v>
      </c>
      <c r="AV130" s="13" t="s">
        <v>88</v>
      </c>
      <c r="AW130" s="13" t="s">
        <v>40</v>
      </c>
      <c r="AX130" s="13" t="s">
        <v>78</v>
      </c>
      <c r="AY130" s="155" t="s">
        <v>156</v>
      </c>
    </row>
    <row r="131" spans="2:65" s="14" customFormat="1" x14ac:dyDescent="0.2">
      <c r="B131" s="161"/>
      <c r="D131" s="148" t="s">
        <v>169</v>
      </c>
      <c r="E131" s="162" t="s">
        <v>3</v>
      </c>
      <c r="F131" s="163" t="s">
        <v>172</v>
      </c>
      <c r="H131" s="164">
        <v>2</v>
      </c>
      <c r="I131" s="165"/>
      <c r="L131" s="161"/>
      <c r="M131" s="166"/>
      <c r="T131" s="167"/>
      <c r="AT131" s="162" t="s">
        <v>169</v>
      </c>
      <c r="AU131" s="162" t="s">
        <v>88</v>
      </c>
      <c r="AV131" s="14" t="s">
        <v>165</v>
      </c>
      <c r="AW131" s="14" t="s">
        <v>40</v>
      </c>
      <c r="AX131" s="14" t="s">
        <v>86</v>
      </c>
      <c r="AY131" s="162" t="s">
        <v>156</v>
      </c>
    </row>
    <row r="132" spans="2:65" s="1" customFormat="1" ht="16.5" customHeight="1" x14ac:dyDescent="0.2">
      <c r="B132" s="129"/>
      <c r="C132" s="130" t="s">
        <v>206</v>
      </c>
      <c r="D132" s="130" t="s">
        <v>160</v>
      </c>
      <c r="E132" s="131" t="s">
        <v>207</v>
      </c>
      <c r="F132" s="132" t="s">
        <v>208</v>
      </c>
      <c r="G132" s="133" t="s">
        <v>209</v>
      </c>
      <c r="H132" s="134">
        <v>3.4319999999999999</v>
      </c>
      <c r="I132" s="135"/>
      <c r="J132" s="136">
        <f>ROUND(I132*H132,2)</f>
        <v>0</v>
      </c>
      <c r="K132" s="132" t="s">
        <v>164</v>
      </c>
      <c r="L132" s="34"/>
      <c r="M132" s="137" t="s">
        <v>3</v>
      </c>
      <c r="N132" s="138" t="s">
        <v>49</v>
      </c>
      <c r="P132" s="139">
        <f>O132*H132</f>
        <v>0</v>
      </c>
      <c r="Q132" s="139">
        <v>1.1169999999999999E-2</v>
      </c>
      <c r="R132" s="139">
        <f>Q132*H132</f>
        <v>3.8335439999999998E-2</v>
      </c>
      <c r="S132" s="139">
        <v>0</v>
      </c>
      <c r="T132" s="140">
        <f>S132*H132</f>
        <v>0</v>
      </c>
      <c r="AR132" s="141" t="s">
        <v>165</v>
      </c>
      <c r="AT132" s="141" t="s">
        <v>160</v>
      </c>
      <c r="AU132" s="141" t="s">
        <v>88</v>
      </c>
      <c r="AY132" s="18" t="s">
        <v>156</v>
      </c>
      <c r="BE132" s="142">
        <f>IF(N132="základní",J132,0)</f>
        <v>0</v>
      </c>
      <c r="BF132" s="142">
        <f>IF(N132="snížená",J132,0)</f>
        <v>0</v>
      </c>
      <c r="BG132" s="142">
        <f>IF(N132="zákl. přenesená",J132,0)</f>
        <v>0</v>
      </c>
      <c r="BH132" s="142">
        <f>IF(N132="sníž. přenesená",J132,0)</f>
        <v>0</v>
      </c>
      <c r="BI132" s="142">
        <f>IF(N132="nulová",J132,0)</f>
        <v>0</v>
      </c>
      <c r="BJ132" s="18" t="s">
        <v>86</v>
      </c>
      <c r="BK132" s="142">
        <f>ROUND(I132*H132,2)</f>
        <v>0</v>
      </c>
      <c r="BL132" s="18" t="s">
        <v>165</v>
      </c>
      <c r="BM132" s="141" t="s">
        <v>210</v>
      </c>
    </row>
    <row r="133" spans="2:65" s="1" customFormat="1" x14ac:dyDescent="0.2">
      <c r="B133" s="34"/>
      <c r="D133" s="143" t="s">
        <v>167</v>
      </c>
      <c r="F133" s="144" t="s">
        <v>211</v>
      </c>
      <c r="I133" s="145"/>
      <c r="L133" s="34"/>
      <c r="M133" s="146"/>
      <c r="T133" s="55"/>
      <c r="AT133" s="18" t="s">
        <v>167</v>
      </c>
      <c r="AU133" s="18" t="s">
        <v>88</v>
      </c>
    </row>
    <row r="134" spans="2:65" s="12" customFormat="1" x14ac:dyDescent="0.2">
      <c r="B134" s="147"/>
      <c r="D134" s="148" t="s">
        <v>169</v>
      </c>
      <c r="E134" s="149" t="s">
        <v>3</v>
      </c>
      <c r="F134" s="150" t="s">
        <v>181</v>
      </c>
      <c r="H134" s="149" t="s">
        <v>3</v>
      </c>
      <c r="I134" s="151"/>
      <c r="L134" s="147"/>
      <c r="M134" s="152"/>
      <c r="T134" s="153"/>
      <c r="AT134" s="149" t="s">
        <v>169</v>
      </c>
      <c r="AU134" s="149" t="s">
        <v>88</v>
      </c>
      <c r="AV134" s="12" t="s">
        <v>86</v>
      </c>
      <c r="AW134" s="12" t="s">
        <v>40</v>
      </c>
      <c r="AX134" s="12" t="s">
        <v>78</v>
      </c>
      <c r="AY134" s="149" t="s">
        <v>156</v>
      </c>
    </row>
    <row r="135" spans="2:65" s="13" customFormat="1" x14ac:dyDescent="0.2">
      <c r="B135" s="154"/>
      <c r="D135" s="148" t="s">
        <v>169</v>
      </c>
      <c r="E135" s="155" t="s">
        <v>3</v>
      </c>
      <c r="F135" s="156" t="s">
        <v>212</v>
      </c>
      <c r="H135" s="157">
        <v>3.3660000000000001</v>
      </c>
      <c r="I135" s="158"/>
      <c r="L135" s="154"/>
      <c r="M135" s="159"/>
      <c r="T135" s="160"/>
      <c r="AT135" s="155" t="s">
        <v>169</v>
      </c>
      <c r="AU135" s="155" t="s">
        <v>88</v>
      </c>
      <c r="AV135" s="13" t="s">
        <v>88</v>
      </c>
      <c r="AW135" s="13" t="s">
        <v>40</v>
      </c>
      <c r="AX135" s="13" t="s">
        <v>78</v>
      </c>
      <c r="AY135" s="155" t="s">
        <v>156</v>
      </c>
    </row>
    <row r="136" spans="2:65" s="13" customFormat="1" x14ac:dyDescent="0.2">
      <c r="B136" s="154"/>
      <c r="D136" s="148" t="s">
        <v>169</v>
      </c>
      <c r="E136" s="155" t="s">
        <v>3</v>
      </c>
      <c r="F136" s="156" t="s">
        <v>213</v>
      </c>
      <c r="H136" s="157">
        <v>6.6000000000000003E-2</v>
      </c>
      <c r="I136" s="158"/>
      <c r="L136" s="154"/>
      <c r="M136" s="159"/>
      <c r="T136" s="160"/>
      <c r="AT136" s="155" t="s">
        <v>169</v>
      </c>
      <c r="AU136" s="155" t="s">
        <v>88</v>
      </c>
      <c r="AV136" s="13" t="s">
        <v>88</v>
      </c>
      <c r="AW136" s="13" t="s">
        <v>40</v>
      </c>
      <c r="AX136" s="13" t="s">
        <v>78</v>
      </c>
      <c r="AY136" s="155" t="s">
        <v>156</v>
      </c>
    </row>
    <row r="137" spans="2:65" s="14" customFormat="1" x14ac:dyDescent="0.2">
      <c r="B137" s="161"/>
      <c r="D137" s="148" t="s">
        <v>169</v>
      </c>
      <c r="E137" s="162" t="s">
        <v>3</v>
      </c>
      <c r="F137" s="163" t="s">
        <v>172</v>
      </c>
      <c r="H137" s="164">
        <v>3.4319999999999999</v>
      </c>
      <c r="I137" s="165"/>
      <c r="L137" s="161"/>
      <c r="M137" s="166"/>
      <c r="T137" s="167"/>
      <c r="AT137" s="162" t="s">
        <v>169</v>
      </c>
      <c r="AU137" s="162" t="s">
        <v>88</v>
      </c>
      <c r="AV137" s="14" t="s">
        <v>165</v>
      </c>
      <c r="AW137" s="14" t="s">
        <v>40</v>
      </c>
      <c r="AX137" s="14" t="s">
        <v>86</v>
      </c>
      <c r="AY137" s="162" t="s">
        <v>156</v>
      </c>
    </row>
    <row r="138" spans="2:65" s="1" customFormat="1" ht="16.5" customHeight="1" x14ac:dyDescent="0.2">
      <c r="B138" s="129"/>
      <c r="C138" s="130" t="s">
        <v>214</v>
      </c>
      <c r="D138" s="130" t="s">
        <v>160</v>
      </c>
      <c r="E138" s="131" t="s">
        <v>215</v>
      </c>
      <c r="F138" s="132" t="s">
        <v>216</v>
      </c>
      <c r="G138" s="133" t="s">
        <v>209</v>
      </c>
      <c r="H138" s="134">
        <v>3.4319999999999999</v>
      </c>
      <c r="I138" s="135"/>
      <c r="J138" s="136">
        <f>ROUND(I138*H138,2)</f>
        <v>0</v>
      </c>
      <c r="K138" s="132" t="s">
        <v>164</v>
      </c>
      <c r="L138" s="34"/>
      <c r="M138" s="137" t="s">
        <v>3</v>
      </c>
      <c r="N138" s="138" t="s">
        <v>49</v>
      </c>
      <c r="P138" s="139">
        <f>O138*H138</f>
        <v>0</v>
      </c>
      <c r="Q138" s="139">
        <v>0</v>
      </c>
      <c r="R138" s="139">
        <f>Q138*H138</f>
        <v>0</v>
      </c>
      <c r="S138" s="139">
        <v>0</v>
      </c>
      <c r="T138" s="140">
        <f>S138*H138</f>
        <v>0</v>
      </c>
      <c r="AR138" s="141" t="s">
        <v>165</v>
      </c>
      <c r="AT138" s="141" t="s">
        <v>160</v>
      </c>
      <c r="AU138" s="141" t="s">
        <v>88</v>
      </c>
      <c r="AY138" s="18" t="s">
        <v>156</v>
      </c>
      <c r="BE138" s="142">
        <f>IF(N138="základní",J138,0)</f>
        <v>0</v>
      </c>
      <c r="BF138" s="142">
        <f>IF(N138="snížená",J138,0)</f>
        <v>0</v>
      </c>
      <c r="BG138" s="142">
        <f>IF(N138="zákl. přenesená",J138,0)</f>
        <v>0</v>
      </c>
      <c r="BH138" s="142">
        <f>IF(N138="sníž. přenesená",J138,0)</f>
        <v>0</v>
      </c>
      <c r="BI138" s="142">
        <f>IF(N138="nulová",J138,0)</f>
        <v>0</v>
      </c>
      <c r="BJ138" s="18" t="s">
        <v>86</v>
      </c>
      <c r="BK138" s="142">
        <f>ROUND(I138*H138,2)</f>
        <v>0</v>
      </c>
      <c r="BL138" s="18" t="s">
        <v>165</v>
      </c>
      <c r="BM138" s="141" t="s">
        <v>217</v>
      </c>
    </row>
    <row r="139" spans="2:65" s="1" customFormat="1" x14ac:dyDescent="0.2">
      <c r="B139" s="34"/>
      <c r="D139" s="143" t="s">
        <v>167</v>
      </c>
      <c r="F139" s="144" t="s">
        <v>218</v>
      </c>
      <c r="I139" s="145"/>
      <c r="L139" s="34"/>
      <c r="M139" s="146"/>
      <c r="T139" s="55"/>
      <c r="AT139" s="18" t="s">
        <v>167</v>
      </c>
      <c r="AU139" s="18" t="s">
        <v>88</v>
      </c>
    </row>
    <row r="140" spans="2:65" s="12" customFormat="1" x14ac:dyDescent="0.2">
      <c r="B140" s="147"/>
      <c r="D140" s="148" t="s">
        <v>169</v>
      </c>
      <c r="E140" s="149" t="s">
        <v>3</v>
      </c>
      <c r="F140" s="150" t="s">
        <v>181</v>
      </c>
      <c r="H140" s="149" t="s">
        <v>3</v>
      </c>
      <c r="I140" s="151"/>
      <c r="L140" s="147"/>
      <c r="M140" s="152"/>
      <c r="T140" s="153"/>
      <c r="AT140" s="149" t="s">
        <v>169</v>
      </c>
      <c r="AU140" s="149" t="s">
        <v>88</v>
      </c>
      <c r="AV140" s="12" t="s">
        <v>86</v>
      </c>
      <c r="AW140" s="12" t="s">
        <v>40</v>
      </c>
      <c r="AX140" s="12" t="s">
        <v>78</v>
      </c>
      <c r="AY140" s="149" t="s">
        <v>156</v>
      </c>
    </row>
    <row r="141" spans="2:65" s="13" customFormat="1" x14ac:dyDescent="0.2">
      <c r="B141" s="154"/>
      <c r="D141" s="148" t="s">
        <v>169</v>
      </c>
      <c r="E141" s="155" t="s">
        <v>3</v>
      </c>
      <c r="F141" s="156" t="s">
        <v>212</v>
      </c>
      <c r="H141" s="157">
        <v>3.3660000000000001</v>
      </c>
      <c r="I141" s="158"/>
      <c r="L141" s="154"/>
      <c r="M141" s="159"/>
      <c r="T141" s="160"/>
      <c r="AT141" s="155" t="s">
        <v>169</v>
      </c>
      <c r="AU141" s="155" t="s">
        <v>88</v>
      </c>
      <c r="AV141" s="13" t="s">
        <v>88</v>
      </c>
      <c r="AW141" s="13" t="s">
        <v>40</v>
      </c>
      <c r="AX141" s="13" t="s">
        <v>78</v>
      </c>
      <c r="AY141" s="155" t="s">
        <v>156</v>
      </c>
    </row>
    <row r="142" spans="2:65" s="13" customFormat="1" x14ac:dyDescent="0.2">
      <c r="B142" s="154"/>
      <c r="D142" s="148" t="s">
        <v>169</v>
      </c>
      <c r="E142" s="155" t="s">
        <v>3</v>
      </c>
      <c r="F142" s="156" t="s">
        <v>213</v>
      </c>
      <c r="H142" s="157">
        <v>6.6000000000000003E-2</v>
      </c>
      <c r="I142" s="158"/>
      <c r="L142" s="154"/>
      <c r="M142" s="159"/>
      <c r="T142" s="160"/>
      <c r="AT142" s="155" t="s">
        <v>169</v>
      </c>
      <c r="AU142" s="155" t="s">
        <v>88</v>
      </c>
      <c r="AV142" s="13" t="s">
        <v>88</v>
      </c>
      <c r="AW142" s="13" t="s">
        <v>40</v>
      </c>
      <c r="AX142" s="13" t="s">
        <v>78</v>
      </c>
      <c r="AY142" s="155" t="s">
        <v>156</v>
      </c>
    </row>
    <row r="143" spans="2:65" s="14" customFormat="1" x14ac:dyDescent="0.2">
      <c r="B143" s="161"/>
      <c r="D143" s="148" t="s">
        <v>169</v>
      </c>
      <c r="E143" s="162" t="s">
        <v>3</v>
      </c>
      <c r="F143" s="163" t="s">
        <v>172</v>
      </c>
      <c r="H143" s="164">
        <v>3.4319999999999999</v>
      </c>
      <c r="I143" s="165"/>
      <c r="L143" s="161"/>
      <c r="M143" s="166"/>
      <c r="T143" s="167"/>
      <c r="AT143" s="162" t="s">
        <v>169</v>
      </c>
      <c r="AU143" s="162" t="s">
        <v>88</v>
      </c>
      <c r="AV143" s="14" t="s">
        <v>165</v>
      </c>
      <c r="AW143" s="14" t="s">
        <v>40</v>
      </c>
      <c r="AX143" s="14" t="s">
        <v>86</v>
      </c>
      <c r="AY143" s="162" t="s">
        <v>156</v>
      </c>
    </row>
    <row r="144" spans="2:65" s="11" customFormat="1" ht="22.9" customHeight="1" x14ac:dyDescent="0.2">
      <c r="B144" s="117"/>
      <c r="D144" s="118" t="s">
        <v>77</v>
      </c>
      <c r="E144" s="127" t="s">
        <v>219</v>
      </c>
      <c r="F144" s="127" t="s">
        <v>220</v>
      </c>
      <c r="I144" s="120"/>
      <c r="J144" s="128">
        <f>BK144</f>
        <v>0</v>
      </c>
      <c r="L144" s="117"/>
      <c r="M144" s="122"/>
      <c r="P144" s="123">
        <f>SUM(P145:P157)</f>
        <v>0</v>
      </c>
      <c r="R144" s="123">
        <f>SUM(R145:R157)</f>
        <v>1.2900974999999999</v>
      </c>
      <c r="T144" s="124">
        <f>SUM(T145:T157)</f>
        <v>0</v>
      </c>
      <c r="AR144" s="118" t="s">
        <v>86</v>
      </c>
      <c r="AT144" s="125" t="s">
        <v>77</v>
      </c>
      <c r="AU144" s="125" t="s">
        <v>86</v>
      </c>
      <c r="AY144" s="118" t="s">
        <v>156</v>
      </c>
      <c r="BK144" s="126">
        <f>SUM(BK145:BK157)</f>
        <v>0</v>
      </c>
    </row>
    <row r="145" spans="2:65" s="1" customFormat="1" ht="24.2" customHeight="1" x14ac:dyDescent="0.2">
      <c r="B145" s="129"/>
      <c r="C145" s="130" t="s">
        <v>221</v>
      </c>
      <c r="D145" s="130" t="s">
        <v>160</v>
      </c>
      <c r="E145" s="131" t="s">
        <v>222</v>
      </c>
      <c r="F145" s="132" t="s">
        <v>223</v>
      </c>
      <c r="G145" s="133" t="s">
        <v>209</v>
      </c>
      <c r="H145" s="134">
        <v>4.53</v>
      </c>
      <c r="I145" s="135"/>
      <c r="J145" s="136">
        <f>ROUND(I145*H145,2)</f>
        <v>0</v>
      </c>
      <c r="K145" s="132" t="s">
        <v>164</v>
      </c>
      <c r="L145" s="34"/>
      <c r="M145" s="137" t="s">
        <v>3</v>
      </c>
      <c r="N145" s="138" t="s">
        <v>49</v>
      </c>
      <c r="P145" s="139">
        <f>O145*H145</f>
        <v>0</v>
      </c>
      <c r="Q145" s="139">
        <v>1.575E-2</v>
      </c>
      <c r="R145" s="139">
        <f>Q145*H145</f>
        <v>7.1347500000000008E-2</v>
      </c>
      <c r="S145" s="139">
        <v>0</v>
      </c>
      <c r="T145" s="140">
        <f>S145*H145</f>
        <v>0</v>
      </c>
      <c r="AR145" s="141" t="s">
        <v>165</v>
      </c>
      <c r="AT145" s="141" t="s">
        <v>160</v>
      </c>
      <c r="AU145" s="141" t="s">
        <v>88</v>
      </c>
      <c r="AY145" s="18" t="s">
        <v>156</v>
      </c>
      <c r="BE145" s="142">
        <f>IF(N145="základní",J145,0)</f>
        <v>0</v>
      </c>
      <c r="BF145" s="142">
        <f>IF(N145="snížená",J145,0)</f>
        <v>0</v>
      </c>
      <c r="BG145" s="142">
        <f>IF(N145="zákl. přenesená",J145,0)</f>
        <v>0</v>
      </c>
      <c r="BH145" s="142">
        <f>IF(N145="sníž. přenesená",J145,0)</f>
        <v>0</v>
      </c>
      <c r="BI145" s="142">
        <f>IF(N145="nulová",J145,0)</f>
        <v>0</v>
      </c>
      <c r="BJ145" s="18" t="s">
        <v>86</v>
      </c>
      <c r="BK145" s="142">
        <f>ROUND(I145*H145,2)</f>
        <v>0</v>
      </c>
      <c r="BL145" s="18" t="s">
        <v>165</v>
      </c>
      <c r="BM145" s="141" t="s">
        <v>224</v>
      </c>
    </row>
    <row r="146" spans="2:65" s="1" customFormat="1" x14ac:dyDescent="0.2">
      <c r="B146" s="34"/>
      <c r="D146" s="143" t="s">
        <v>167</v>
      </c>
      <c r="F146" s="144" t="s">
        <v>225</v>
      </c>
      <c r="I146" s="145"/>
      <c r="L146" s="34"/>
      <c r="M146" s="146"/>
      <c r="T146" s="55"/>
      <c r="AT146" s="18" t="s">
        <v>167</v>
      </c>
      <c r="AU146" s="18" t="s">
        <v>88</v>
      </c>
    </row>
    <row r="147" spans="2:65" s="12" customFormat="1" x14ac:dyDescent="0.2">
      <c r="B147" s="147"/>
      <c r="D147" s="148" t="s">
        <v>169</v>
      </c>
      <c r="E147" s="149" t="s">
        <v>3</v>
      </c>
      <c r="F147" s="150" t="s">
        <v>178</v>
      </c>
      <c r="H147" s="149" t="s">
        <v>3</v>
      </c>
      <c r="I147" s="151"/>
      <c r="L147" s="147"/>
      <c r="M147" s="152"/>
      <c r="T147" s="153"/>
      <c r="AT147" s="149" t="s">
        <v>169</v>
      </c>
      <c r="AU147" s="149" t="s">
        <v>88</v>
      </c>
      <c r="AV147" s="12" t="s">
        <v>86</v>
      </c>
      <c r="AW147" s="12" t="s">
        <v>40</v>
      </c>
      <c r="AX147" s="12" t="s">
        <v>78</v>
      </c>
      <c r="AY147" s="149" t="s">
        <v>156</v>
      </c>
    </row>
    <row r="148" spans="2:65" s="13" customFormat="1" x14ac:dyDescent="0.2">
      <c r="B148" s="154"/>
      <c r="D148" s="148" t="s">
        <v>169</v>
      </c>
      <c r="E148" s="155" t="s">
        <v>3</v>
      </c>
      <c r="F148" s="156" t="s">
        <v>226</v>
      </c>
      <c r="H148" s="157">
        <v>4.53</v>
      </c>
      <c r="I148" s="158"/>
      <c r="L148" s="154"/>
      <c r="M148" s="159"/>
      <c r="T148" s="160"/>
      <c r="AT148" s="155" t="s">
        <v>169</v>
      </c>
      <c r="AU148" s="155" t="s">
        <v>88</v>
      </c>
      <c r="AV148" s="13" t="s">
        <v>88</v>
      </c>
      <c r="AW148" s="13" t="s">
        <v>40</v>
      </c>
      <c r="AX148" s="13" t="s">
        <v>78</v>
      </c>
      <c r="AY148" s="155" t="s">
        <v>156</v>
      </c>
    </row>
    <row r="149" spans="2:65" s="14" customFormat="1" x14ac:dyDescent="0.2">
      <c r="B149" s="161"/>
      <c r="D149" s="148" t="s">
        <v>169</v>
      </c>
      <c r="E149" s="162" t="s">
        <v>3</v>
      </c>
      <c r="F149" s="163" t="s">
        <v>172</v>
      </c>
      <c r="H149" s="164">
        <v>4.53</v>
      </c>
      <c r="I149" s="165"/>
      <c r="L149" s="161"/>
      <c r="M149" s="166"/>
      <c r="T149" s="167"/>
      <c r="AT149" s="162" t="s">
        <v>169</v>
      </c>
      <c r="AU149" s="162" t="s">
        <v>88</v>
      </c>
      <c r="AV149" s="14" t="s">
        <v>165</v>
      </c>
      <c r="AW149" s="14" t="s">
        <v>40</v>
      </c>
      <c r="AX149" s="14" t="s">
        <v>86</v>
      </c>
      <c r="AY149" s="162" t="s">
        <v>156</v>
      </c>
    </row>
    <row r="150" spans="2:65" s="1" customFormat="1" ht="24.2" customHeight="1" x14ac:dyDescent="0.2">
      <c r="B150" s="129"/>
      <c r="C150" s="130" t="s">
        <v>227</v>
      </c>
      <c r="D150" s="130" t="s">
        <v>160</v>
      </c>
      <c r="E150" s="131" t="s">
        <v>228</v>
      </c>
      <c r="F150" s="132" t="s">
        <v>229</v>
      </c>
      <c r="G150" s="133" t="s">
        <v>209</v>
      </c>
      <c r="H150" s="134">
        <v>48.75</v>
      </c>
      <c r="I150" s="135"/>
      <c r="J150" s="136">
        <f>ROUND(I150*H150,2)</f>
        <v>0</v>
      </c>
      <c r="K150" s="132" t="s">
        <v>164</v>
      </c>
      <c r="L150" s="34"/>
      <c r="M150" s="137" t="s">
        <v>3</v>
      </c>
      <c r="N150" s="138" t="s">
        <v>49</v>
      </c>
      <c r="P150" s="139">
        <f>O150*H150</f>
        <v>0</v>
      </c>
      <c r="Q150" s="139">
        <v>2.5000000000000001E-2</v>
      </c>
      <c r="R150" s="139">
        <f>Q150*H150</f>
        <v>1.21875</v>
      </c>
      <c r="S150" s="139">
        <v>0</v>
      </c>
      <c r="T150" s="140">
        <f>S150*H150</f>
        <v>0</v>
      </c>
      <c r="AR150" s="141" t="s">
        <v>165</v>
      </c>
      <c r="AT150" s="141" t="s">
        <v>160</v>
      </c>
      <c r="AU150" s="141" t="s">
        <v>88</v>
      </c>
      <c r="AY150" s="18" t="s">
        <v>156</v>
      </c>
      <c r="BE150" s="142">
        <f>IF(N150="základní",J150,0)</f>
        <v>0</v>
      </c>
      <c r="BF150" s="142">
        <f>IF(N150="snížená",J150,0)</f>
        <v>0</v>
      </c>
      <c r="BG150" s="142">
        <f>IF(N150="zákl. přenesená",J150,0)</f>
        <v>0</v>
      </c>
      <c r="BH150" s="142">
        <f>IF(N150="sníž. přenesená",J150,0)</f>
        <v>0</v>
      </c>
      <c r="BI150" s="142">
        <f>IF(N150="nulová",J150,0)</f>
        <v>0</v>
      </c>
      <c r="BJ150" s="18" t="s">
        <v>86</v>
      </c>
      <c r="BK150" s="142">
        <f>ROUND(I150*H150,2)</f>
        <v>0</v>
      </c>
      <c r="BL150" s="18" t="s">
        <v>165</v>
      </c>
      <c r="BM150" s="141" t="s">
        <v>230</v>
      </c>
    </row>
    <row r="151" spans="2:65" s="1" customFormat="1" x14ac:dyDescent="0.2">
      <c r="B151" s="34"/>
      <c r="D151" s="143" t="s">
        <v>167</v>
      </c>
      <c r="F151" s="144" t="s">
        <v>231</v>
      </c>
      <c r="I151" s="145"/>
      <c r="L151" s="34"/>
      <c r="M151" s="146"/>
      <c r="T151" s="55"/>
      <c r="AT151" s="18" t="s">
        <v>167</v>
      </c>
      <c r="AU151" s="18" t="s">
        <v>88</v>
      </c>
    </row>
    <row r="152" spans="2:65" s="12" customFormat="1" x14ac:dyDescent="0.2">
      <c r="B152" s="147"/>
      <c r="D152" s="148" t="s">
        <v>169</v>
      </c>
      <c r="E152" s="149" t="s">
        <v>3</v>
      </c>
      <c r="F152" s="150" t="s">
        <v>170</v>
      </c>
      <c r="H152" s="149" t="s">
        <v>3</v>
      </c>
      <c r="I152" s="151"/>
      <c r="L152" s="147"/>
      <c r="M152" s="152"/>
      <c r="T152" s="153"/>
      <c r="AT152" s="149" t="s">
        <v>169</v>
      </c>
      <c r="AU152" s="149" t="s">
        <v>88</v>
      </c>
      <c r="AV152" s="12" t="s">
        <v>86</v>
      </c>
      <c r="AW152" s="12" t="s">
        <v>40</v>
      </c>
      <c r="AX152" s="12" t="s">
        <v>78</v>
      </c>
      <c r="AY152" s="149" t="s">
        <v>156</v>
      </c>
    </row>
    <row r="153" spans="2:65" s="13" customFormat="1" x14ac:dyDescent="0.2">
      <c r="B153" s="154"/>
      <c r="D153" s="148" t="s">
        <v>169</v>
      </c>
      <c r="E153" s="155" t="s">
        <v>3</v>
      </c>
      <c r="F153" s="156" t="s">
        <v>232</v>
      </c>
      <c r="H153" s="157">
        <v>21.45</v>
      </c>
      <c r="I153" s="158"/>
      <c r="L153" s="154"/>
      <c r="M153" s="159"/>
      <c r="T153" s="160"/>
      <c r="AT153" s="155" t="s">
        <v>169</v>
      </c>
      <c r="AU153" s="155" t="s">
        <v>88</v>
      </c>
      <c r="AV153" s="13" t="s">
        <v>88</v>
      </c>
      <c r="AW153" s="13" t="s">
        <v>40</v>
      </c>
      <c r="AX153" s="13" t="s">
        <v>78</v>
      </c>
      <c r="AY153" s="155" t="s">
        <v>156</v>
      </c>
    </row>
    <row r="154" spans="2:65" s="13" customFormat="1" x14ac:dyDescent="0.2">
      <c r="B154" s="154"/>
      <c r="D154" s="148" t="s">
        <v>169</v>
      </c>
      <c r="E154" s="155" t="s">
        <v>3</v>
      </c>
      <c r="F154" s="156" t="s">
        <v>233</v>
      </c>
      <c r="H154" s="157">
        <v>2.9249999999999998</v>
      </c>
      <c r="I154" s="158"/>
      <c r="L154" s="154"/>
      <c r="M154" s="159"/>
      <c r="T154" s="160"/>
      <c r="AT154" s="155" t="s">
        <v>169</v>
      </c>
      <c r="AU154" s="155" t="s">
        <v>88</v>
      </c>
      <c r="AV154" s="13" t="s">
        <v>88</v>
      </c>
      <c r="AW154" s="13" t="s">
        <v>40</v>
      </c>
      <c r="AX154" s="13" t="s">
        <v>78</v>
      </c>
      <c r="AY154" s="155" t="s">
        <v>156</v>
      </c>
    </row>
    <row r="155" spans="2:65" s="13" customFormat="1" x14ac:dyDescent="0.2">
      <c r="B155" s="154"/>
      <c r="D155" s="148" t="s">
        <v>169</v>
      </c>
      <c r="E155" s="155" t="s">
        <v>3</v>
      </c>
      <c r="F155" s="156" t="s">
        <v>232</v>
      </c>
      <c r="H155" s="157">
        <v>21.45</v>
      </c>
      <c r="I155" s="158"/>
      <c r="L155" s="154"/>
      <c r="M155" s="159"/>
      <c r="T155" s="160"/>
      <c r="AT155" s="155" t="s">
        <v>169</v>
      </c>
      <c r="AU155" s="155" t="s">
        <v>88</v>
      </c>
      <c r="AV155" s="13" t="s">
        <v>88</v>
      </c>
      <c r="AW155" s="13" t="s">
        <v>40</v>
      </c>
      <c r="AX155" s="13" t="s">
        <v>78</v>
      </c>
      <c r="AY155" s="155" t="s">
        <v>156</v>
      </c>
    </row>
    <row r="156" spans="2:65" s="13" customFormat="1" x14ac:dyDescent="0.2">
      <c r="B156" s="154"/>
      <c r="D156" s="148" t="s">
        <v>169</v>
      </c>
      <c r="E156" s="155" t="s">
        <v>3</v>
      </c>
      <c r="F156" s="156" t="s">
        <v>233</v>
      </c>
      <c r="H156" s="157">
        <v>2.9249999999999998</v>
      </c>
      <c r="I156" s="158"/>
      <c r="L156" s="154"/>
      <c r="M156" s="159"/>
      <c r="T156" s="160"/>
      <c r="AT156" s="155" t="s">
        <v>169</v>
      </c>
      <c r="AU156" s="155" t="s">
        <v>88</v>
      </c>
      <c r="AV156" s="13" t="s">
        <v>88</v>
      </c>
      <c r="AW156" s="13" t="s">
        <v>40</v>
      </c>
      <c r="AX156" s="13" t="s">
        <v>78</v>
      </c>
      <c r="AY156" s="155" t="s">
        <v>156</v>
      </c>
    </row>
    <row r="157" spans="2:65" s="14" customFormat="1" x14ac:dyDescent="0.2">
      <c r="B157" s="161"/>
      <c r="D157" s="148" t="s">
        <v>169</v>
      </c>
      <c r="E157" s="162" t="s">
        <v>3</v>
      </c>
      <c r="F157" s="163" t="s">
        <v>172</v>
      </c>
      <c r="H157" s="164">
        <v>48.75</v>
      </c>
      <c r="I157" s="165"/>
      <c r="L157" s="161"/>
      <c r="M157" s="166"/>
      <c r="T157" s="167"/>
      <c r="AT157" s="162" t="s">
        <v>169</v>
      </c>
      <c r="AU157" s="162" t="s">
        <v>88</v>
      </c>
      <c r="AV157" s="14" t="s">
        <v>165</v>
      </c>
      <c r="AW157" s="14" t="s">
        <v>40</v>
      </c>
      <c r="AX157" s="14" t="s">
        <v>86</v>
      </c>
      <c r="AY157" s="162" t="s">
        <v>156</v>
      </c>
    </row>
    <row r="158" spans="2:65" s="11" customFormat="1" ht="22.9" customHeight="1" x14ac:dyDescent="0.2">
      <c r="B158" s="117"/>
      <c r="D158" s="118" t="s">
        <v>77</v>
      </c>
      <c r="E158" s="127" t="s">
        <v>234</v>
      </c>
      <c r="F158" s="127" t="s">
        <v>235</v>
      </c>
      <c r="I158" s="120"/>
      <c r="J158" s="128">
        <f>BK158</f>
        <v>0</v>
      </c>
      <c r="L158" s="117"/>
      <c r="M158" s="122"/>
      <c r="P158" s="123">
        <f>SUM(P159:P163)</f>
        <v>0</v>
      </c>
      <c r="R158" s="123">
        <f>SUM(R159:R163)</f>
        <v>0</v>
      </c>
      <c r="T158" s="124">
        <f>SUM(T159:T163)</f>
        <v>22.5</v>
      </c>
      <c r="AR158" s="118" t="s">
        <v>86</v>
      </c>
      <c r="AT158" s="125" t="s">
        <v>77</v>
      </c>
      <c r="AU158" s="125" t="s">
        <v>86</v>
      </c>
      <c r="AY158" s="118" t="s">
        <v>156</v>
      </c>
      <c r="BK158" s="126">
        <f>SUM(BK159:BK163)</f>
        <v>0</v>
      </c>
    </row>
    <row r="159" spans="2:65" s="1" customFormat="1" ht="24.2" customHeight="1" x14ac:dyDescent="0.2">
      <c r="B159" s="129"/>
      <c r="C159" s="130" t="s">
        <v>236</v>
      </c>
      <c r="D159" s="130" t="s">
        <v>160</v>
      </c>
      <c r="E159" s="131" t="s">
        <v>237</v>
      </c>
      <c r="F159" s="132" t="s">
        <v>238</v>
      </c>
      <c r="G159" s="133" t="s">
        <v>163</v>
      </c>
      <c r="H159" s="134">
        <v>15</v>
      </c>
      <c r="I159" s="135"/>
      <c r="J159" s="136">
        <f>ROUND(I159*H159,2)</f>
        <v>0</v>
      </c>
      <c r="K159" s="132" t="s">
        <v>164</v>
      </c>
      <c r="L159" s="34"/>
      <c r="M159" s="137" t="s">
        <v>3</v>
      </c>
      <c r="N159" s="138" t="s">
        <v>49</v>
      </c>
      <c r="P159" s="139">
        <f>O159*H159</f>
        <v>0</v>
      </c>
      <c r="Q159" s="139">
        <v>0</v>
      </c>
      <c r="R159" s="139">
        <f>Q159*H159</f>
        <v>0</v>
      </c>
      <c r="S159" s="139">
        <v>1.5</v>
      </c>
      <c r="T159" s="140">
        <f>S159*H159</f>
        <v>22.5</v>
      </c>
      <c r="AR159" s="141" t="s">
        <v>165</v>
      </c>
      <c r="AT159" s="141" t="s">
        <v>160</v>
      </c>
      <c r="AU159" s="141" t="s">
        <v>88</v>
      </c>
      <c r="AY159" s="18" t="s">
        <v>156</v>
      </c>
      <c r="BE159" s="142">
        <f>IF(N159="základní",J159,0)</f>
        <v>0</v>
      </c>
      <c r="BF159" s="142">
        <f>IF(N159="snížená",J159,0)</f>
        <v>0</v>
      </c>
      <c r="BG159" s="142">
        <f>IF(N159="zákl. přenesená",J159,0)</f>
        <v>0</v>
      </c>
      <c r="BH159" s="142">
        <f>IF(N159="sníž. přenesená",J159,0)</f>
        <v>0</v>
      </c>
      <c r="BI159" s="142">
        <f>IF(N159="nulová",J159,0)</f>
        <v>0</v>
      </c>
      <c r="BJ159" s="18" t="s">
        <v>86</v>
      </c>
      <c r="BK159" s="142">
        <f>ROUND(I159*H159,2)</f>
        <v>0</v>
      </c>
      <c r="BL159" s="18" t="s">
        <v>165</v>
      </c>
      <c r="BM159" s="141" t="s">
        <v>239</v>
      </c>
    </row>
    <row r="160" spans="2:65" s="1" customFormat="1" x14ac:dyDescent="0.2">
      <c r="B160" s="34"/>
      <c r="D160" s="143" t="s">
        <v>167</v>
      </c>
      <c r="F160" s="144" t="s">
        <v>240</v>
      </c>
      <c r="I160" s="145"/>
      <c r="L160" s="34"/>
      <c r="M160" s="146"/>
      <c r="T160" s="55"/>
      <c r="AT160" s="18" t="s">
        <v>167</v>
      </c>
      <c r="AU160" s="18" t="s">
        <v>88</v>
      </c>
    </row>
    <row r="161" spans="2:65" s="12" customFormat="1" x14ac:dyDescent="0.2">
      <c r="B161" s="147"/>
      <c r="D161" s="148" t="s">
        <v>169</v>
      </c>
      <c r="E161" s="149" t="s">
        <v>3</v>
      </c>
      <c r="F161" s="150" t="s">
        <v>241</v>
      </c>
      <c r="H161" s="149" t="s">
        <v>3</v>
      </c>
      <c r="I161" s="151"/>
      <c r="L161" s="147"/>
      <c r="M161" s="152"/>
      <c r="T161" s="153"/>
      <c r="AT161" s="149" t="s">
        <v>169</v>
      </c>
      <c r="AU161" s="149" t="s">
        <v>88</v>
      </c>
      <c r="AV161" s="12" t="s">
        <v>86</v>
      </c>
      <c r="AW161" s="12" t="s">
        <v>40</v>
      </c>
      <c r="AX161" s="12" t="s">
        <v>78</v>
      </c>
      <c r="AY161" s="149" t="s">
        <v>156</v>
      </c>
    </row>
    <row r="162" spans="2:65" s="13" customFormat="1" x14ac:dyDescent="0.2">
      <c r="B162" s="154"/>
      <c r="D162" s="148" t="s">
        <v>169</v>
      </c>
      <c r="E162" s="155" t="s">
        <v>3</v>
      </c>
      <c r="F162" s="156" t="s">
        <v>242</v>
      </c>
      <c r="H162" s="157">
        <v>15</v>
      </c>
      <c r="I162" s="158"/>
      <c r="L162" s="154"/>
      <c r="M162" s="159"/>
      <c r="T162" s="160"/>
      <c r="AT162" s="155" t="s">
        <v>169</v>
      </c>
      <c r="AU162" s="155" t="s">
        <v>88</v>
      </c>
      <c r="AV162" s="13" t="s">
        <v>88</v>
      </c>
      <c r="AW162" s="13" t="s">
        <v>40</v>
      </c>
      <c r="AX162" s="13" t="s">
        <v>78</v>
      </c>
      <c r="AY162" s="155" t="s">
        <v>156</v>
      </c>
    </row>
    <row r="163" spans="2:65" s="14" customFormat="1" x14ac:dyDescent="0.2">
      <c r="B163" s="161"/>
      <c r="D163" s="148" t="s">
        <v>169</v>
      </c>
      <c r="E163" s="162" t="s">
        <v>3</v>
      </c>
      <c r="F163" s="163" t="s">
        <v>172</v>
      </c>
      <c r="H163" s="164">
        <v>15</v>
      </c>
      <c r="I163" s="165"/>
      <c r="L163" s="161"/>
      <c r="M163" s="166"/>
      <c r="T163" s="167"/>
      <c r="AT163" s="162" t="s">
        <v>169</v>
      </c>
      <c r="AU163" s="162" t="s">
        <v>88</v>
      </c>
      <c r="AV163" s="14" t="s">
        <v>165</v>
      </c>
      <c r="AW163" s="14" t="s">
        <v>40</v>
      </c>
      <c r="AX163" s="14" t="s">
        <v>86</v>
      </c>
      <c r="AY163" s="162" t="s">
        <v>156</v>
      </c>
    </row>
    <row r="164" spans="2:65" s="11" customFormat="1" ht="22.9" customHeight="1" x14ac:dyDescent="0.2">
      <c r="B164" s="117"/>
      <c r="D164" s="118" t="s">
        <v>77</v>
      </c>
      <c r="E164" s="127" t="s">
        <v>243</v>
      </c>
      <c r="F164" s="127" t="s">
        <v>244</v>
      </c>
      <c r="I164" s="120"/>
      <c r="J164" s="128">
        <f>BK164</f>
        <v>0</v>
      </c>
      <c r="L164" s="117"/>
      <c r="M164" s="122"/>
      <c r="P164" s="123">
        <f>SUM(P165:P183)</f>
        <v>0</v>
      </c>
      <c r="R164" s="123">
        <f>SUM(R165:R183)</f>
        <v>0.13470599999999999</v>
      </c>
      <c r="T164" s="124">
        <f>SUM(T165:T183)</f>
        <v>0</v>
      </c>
      <c r="AR164" s="118" t="s">
        <v>86</v>
      </c>
      <c r="AT164" s="125" t="s">
        <v>77</v>
      </c>
      <c r="AU164" s="125" t="s">
        <v>86</v>
      </c>
      <c r="AY164" s="118" t="s">
        <v>156</v>
      </c>
      <c r="BK164" s="126">
        <f>SUM(BK165:BK183)</f>
        <v>0</v>
      </c>
    </row>
    <row r="165" spans="2:65" s="1" customFormat="1" ht="24.2" customHeight="1" x14ac:dyDescent="0.2">
      <c r="B165" s="129"/>
      <c r="C165" s="130" t="s">
        <v>245</v>
      </c>
      <c r="D165" s="130" t="s">
        <v>160</v>
      </c>
      <c r="E165" s="131" t="s">
        <v>246</v>
      </c>
      <c r="F165" s="132" t="s">
        <v>247</v>
      </c>
      <c r="G165" s="133" t="s">
        <v>193</v>
      </c>
      <c r="H165" s="134">
        <v>78.665999999999997</v>
      </c>
      <c r="I165" s="135"/>
      <c r="J165" s="136">
        <f>ROUND(I165*H165,2)</f>
        <v>0</v>
      </c>
      <c r="K165" s="132" t="s">
        <v>164</v>
      </c>
      <c r="L165" s="34"/>
      <c r="M165" s="137" t="s">
        <v>3</v>
      </c>
      <c r="N165" s="138" t="s">
        <v>49</v>
      </c>
      <c r="P165" s="139">
        <f>O165*H165</f>
        <v>0</v>
      </c>
      <c r="Q165" s="139">
        <v>0</v>
      </c>
      <c r="R165" s="139">
        <f>Q165*H165</f>
        <v>0</v>
      </c>
      <c r="S165" s="139">
        <v>0</v>
      </c>
      <c r="T165" s="140">
        <f>S165*H165</f>
        <v>0</v>
      </c>
      <c r="AR165" s="141" t="s">
        <v>165</v>
      </c>
      <c r="AT165" s="141" t="s">
        <v>160</v>
      </c>
      <c r="AU165" s="141" t="s">
        <v>88</v>
      </c>
      <c r="AY165" s="18" t="s">
        <v>156</v>
      </c>
      <c r="BE165" s="142">
        <f>IF(N165="základní",J165,0)</f>
        <v>0</v>
      </c>
      <c r="BF165" s="142">
        <f>IF(N165="snížená",J165,0)</f>
        <v>0</v>
      </c>
      <c r="BG165" s="142">
        <f>IF(N165="zákl. přenesená",J165,0)</f>
        <v>0</v>
      </c>
      <c r="BH165" s="142">
        <f>IF(N165="sníž. přenesená",J165,0)</f>
        <v>0</v>
      </c>
      <c r="BI165" s="142">
        <f>IF(N165="nulová",J165,0)</f>
        <v>0</v>
      </c>
      <c r="BJ165" s="18" t="s">
        <v>86</v>
      </c>
      <c r="BK165" s="142">
        <f>ROUND(I165*H165,2)</f>
        <v>0</v>
      </c>
      <c r="BL165" s="18" t="s">
        <v>165</v>
      </c>
      <c r="BM165" s="141" t="s">
        <v>248</v>
      </c>
    </row>
    <row r="166" spans="2:65" s="1" customFormat="1" x14ac:dyDescent="0.2">
      <c r="B166" s="34"/>
      <c r="D166" s="143" t="s">
        <v>167</v>
      </c>
      <c r="F166" s="144" t="s">
        <v>249</v>
      </c>
      <c r="I166" s="145"/>
      <c r="L166" s="34"/>
      <c r="M166" s="146"/>
      <c r="T166" s="55"/>
      <c r="AT166" s="18" t="s">
        <v>167</v>
      </c>
      <c r="AU166" s="18" t="s">
        <v>88</v>
      </c>
    </row>
    <row r="167" spans="2:65" s="1" customFormat="1" ht="21.75" customHeight="1" x14ac:dyDescent="0.2">
      <c r="B167" s="129"/>
      <c r="C167" s="130" t="s">
        <v>250</v>
      </c>
      <c r="D167" s="130" t="s">
        <v>160</v>
      </c>
      <c r="E167" s="131" t="s">
        <v>251</v>
      </c>
      <c r="F167" s="132" t="s">
        <v>252</v>
      </c>
      <c r="G167" s="133" t="s">
        <v>193</v>
      </c>
      <c r="H167" s="134">
        <v>78.665999999999997</v>
      </c>
      <c r="I167" s="135"/>
      <c r="J167" s="136">
        <f>ROUND(I167*H167,2)</f>
        <v>0</v>
      </c>
      <c r="K167" s="132" t="s">
        <v>164</v>
      </c>
      <c r="L167" s="34"/>
      <c r="M167" s="137" t="s">
        <v>3</v>
      </c>
      <c r="N167" s="138" t="s">
        <v>49</v>
      </c>
      <c r="P167" s="139">
        <f>O167*H167</f>
        <v>0</v>
      </c>
      <c r="Q167" s="139">
        <v>0</v>
      </c>
      <c r="R167" s="139">
        <f>Q167*H167</f>
        <v>0</v>
      </c>
      <c r="S167" s="139">
        <v>0</v>
      </c>
      <c r="T167" s="140">
        <f>S167*H167</f>
        <v>0</v>
      </c>
      <c r="AR167" s="141" t="s">
        <v>165</v>
      </c>
      <c r="AT167" s="141" t="s">
        <v>160</v>
      </c>
      <c r="AU167" s="141" t="s">
        <v>88</v>
      </c>
      <c r="AY167" s="18" t="s">
        <v>156</v>
      </c>
      <c r="BE167" s="142">
        <f>IF(N167="základní",J167,0)</f>
        <v>0</v>
      </c>
      <c r="BF167" s="142">
        <f>IF(N167="snížená",J167,0)</f>
        <v>0</v>
      </c>
      <c r="BG167" s="142">
        <f>IF(N167="zákl. přenesená",J167,0)</f>
        <v>0</v>
      </c>
      <c r="BH167" s="142">
        <f>IF(N167="sníž. přenesená",J167,0)</f>
        <v>0</v>
      </c>
      <c r="BI167" s="142">
        <f>IF(N167="nulová",J167,0)</f>
        <v>0</v>
      </c>
      <c r="BJ167" s="18" t="s">
        <v>86</v>
      </c>
      <c r="BK167" s="142">
        <f>ROUND(I167*H167,2)</f>
        <v>0</v>
      </c>
      <c r="BL167" s="18" t="s">
        <v>165</v>
      </c>
      <c r="BM167" s="141" t="s">
        <v>253</v>
      </c>
    </row>
    <row r="168" spans="2:65" s="1" customFormat="1" x14ac:dyDescent="0.2">
      <c r="B168" s="34"/>
      <c r="D168" s="143" t="s">
        <v>167</v>
      </c>
      <c r="F168" s="144" t="s">
        <v>254</v>
      </c>
      <c r="I168" s="145"/>
      <c r="L168" s="34"/>
      <c r="M168" s="146"/>
      <c r="T168" s="55"/>
      <c r="AT168" s="18" t="s">
        <v>167</v>
      </c>
      <c r="AU168" s="18" t="s">
        <v>88</v>
      </c>
    </row>
    <row r="169" spans="2:65" s="1" customFormat="1" ht="24.2" customHeight="1" x14ac:dyDescent="0.2">
      <c r="B169" s="129"/>
      <c r="C169" s="130" t="s">
        <v>255</v>
      </c>
      <c r="D169" s="130" t="s">
        <v>160</v>
      </c>
      <c r="E169" s="131" t="s">
        <v>256</v>
      </c>
      <c r="F169" s="132" t="s">
        <v>257</v>
      </c>
      <c r="G169" s="133" t="s">
        <v>193</v>
      </c>
      <c r="H169" s="134">
        <v>1100.4000000000001</v>
      </c>
      <c r="I169" s="135"/>
      <c r="J169" s="136">
        <f>ROUND(I169*H169,2)</f>
        <v>0</v>
      </c>
      <c r="K169" s="132" t="s">
        <v>164</v>
      </c>
      <c r="L169" s="34"/>
      <c r="M169" s="137" t="s">
        <v>3</v>
      </c>
      <c r="N169" s="138" t="s">
        <v>49</v>
      </c>
      <c r="P169" s="139">
        <f>O169*H169</f>
        <v>0</v>
      </c>
      <c r="Q169" s="139">
        <v>0</v>
      </c>
      <c r="R169" s="139">
        <f>Q169*H169</f>
        <v>0</v>
      </c>
      <c r="S169" s="139">
        <v>0</v>
      </c>
      <c r="T169" s="140">
        <f>S169*H169</f>
        <v>0</v>
      </c>
      <c r="AR169" s="141" t="s">
        <v>165</v>
      </c>
      <c r="AT169" s="141" t="s">
        <v>160</v>
      </c>
      <c r="AU169" s="141" t="s">
        <v>88</v>
      </c>
      <c r="AY169" s="18" t="s">
        <v>156</v>
      </c>
      <c r="BE169" s="142">
        <f>IF(N169="základní",J169,0)</f>
        <v>0</v>
      </c>
      <c r="BF169" s="142">
        <f>IF(N169="snížená",J169,0)</f>
        <v>0</v>
      </c>
      <c r="BG169" s="142">
        <f>IF(N169="zákl. přenesená",J169,0)</f>
        <v>0</v>
      </c>
      <c r="BH169" s="142">
        <f>IF(N169="sníž. přenesená",J169,0)</f>
        <v>0</v>
      </c>
      <c r="BI169" s="142">
        <f>IF(N169="nulová",J169,0)</f>
        <v>0</v>
      </c>
      <c r="BJ169" s="18" t="s">
        <v>86</v>
      </c>
      <c r="BK169" s="142">
        <f>ROUND(I169*H169,2)</f>
        <v>0</v>
      </c>
      <c r="BL169" s="18" t="s">
        <v>165</v>
      </c>
      <c r="BM169" s="141" t="s">
        <v>258</v>
      </c>
    </row>
    <row r="170" spans="2:65" s="1" customFormat="1" x14ac:dyDescent="0.2">
      <c r="B170" s="34"/>
      <c r="D170" s="143" t="s">
        <v>167</v>
      </c>
      <c r="F170" s="144" t="s">
        <v>259</v>
      </c>
      <c r="I170" s="145"/>
      <c r="L170" s="34"/>
      <c r="M170" s="146"/>
      <c r="T170" s="55"/>
      <c r="AT170" s="18" t="s">
        <v>167</v>
      </c>
      <c r="AU170" s="18" t="s">
        <v>88</v>
      </c>
    </row>
    <row r="171" spans="2:65" s="12" customFormat="1" x14ac:dyDescent="0.2">
      <c r="B171" s="147"/>
      <c r="D171" s="148" t="s">
        <v>169</v>
      </c>
      <c r="E171" s="149" t="s">
        <v>3</v>
      </c>
      <c r="F171" s="150" t="s">
        <v>260</v>
      </c>
      <c r="H171" s="149" t="s">
        <v>3</v>
      </c>
      <c r="I171" s="151"/>
      <c r="L171" s="147"/>
      <c r="M171" s="152"/>
      <c r="T171" s="153"/>
      <c r="AT171" s="149" t="s">
        <v>169</v>
      </c>
      <c r="AU171" s="149" t="s">
        <v>88</v>
      </c>
      <c r="AV171" s="12" t="s">
        <v>86</v>
      </c>
      <c r="AW171" s="12" t="s">
        <v>40</v>
      </c>
      <c r="AX171" s="12" t="s">
        <v>78</v>
      </c>
      <c r="AY171" s="149" t="s">
        <v>156</v>
      </c>
    </row>
    <row r="172" spans="2:65" s="13" customFormat="1" x14ac:dyDescent="0.2">
      <c r="B172" s="154"/>
      <c r="D172" s="148" t="s">
        <v>169</v>
      </c>
      <c r="E172" s="155" t="s">
        <v>3</v>
      </c>
      <c r="F172" s="156" t="s">
        <v>261</v>
      </c>
      <c r="H172" s="157">
        <v>1100.4000000000001</v>
      </c>
      <c r="I172" s="158"/>
      <c r="L172" s="154"/>
      <c r="M172" s="159"/>
      <c r="T172" s="160"/>
      <c r="AT172" s="155" t="s">
        <v>169</v>
      </c>
      <c r="AU172" s="155" t="s">
        <v>88</v>
      </c>
      <c r="AV172" s="13" t="s">
        <v>88</v>
      </c>
      <c r="AW172" s="13" t="s">
        <v>40</v>
      </c>
      <c r="AX172" s="13" t="s">
        <v>78</v>
      </c>
      <c r="AY172" s="155" t="s">
        <v>156</v>
      </c>
    </row>
    <row r="173" spans="2:65" s="14" customFormat="1" x14ac:dyDescent="0.2">
      <c r="B173" s="161"/>
      <c r="D173" s="148" t="s">
        <v>169</v>
      </c>
      <c r="E173" s="162" t="s">
        <v>3</v>
      </c>
      <c r="F173" s="163" t="s">
        <v>172</v>
      </c>
      <c r="H173" s="164">
        <v>1100.4000000000001</v>
      </c>
      <c r="I173" s="165"/>
      <c r="L173" s="161"/>
      <c r="M173" s="166"/>
      <c r="T173" s="167"/>
      <c r="AT173" s="162" t="s">
        <v>169</v>
      </c>
      <c r="AU173" s="162" t="s">
        <v>88</v>
      </c>
      <c r="AV173" s="14" t="s">
        <v>165</v>
      </c>
      <c r="AW173" s="14" t="s">
        <v>40</v>
      </c>
      <c r="AX173" s="14" t="s">
        <v>86</v>
      </c>
      <c r="AY173" s="162" t="s">
        <v>156</v>
      </c>
    </row>
    <row r="174" spans="2:65" s="1" customFormat="1" ht="24.2" customHeight="1" x14ac:dyDescent="0.2">
      <c r="B174" s="129"/>
      <c r="C174" s="130" t="s">
        <v>262</v>
      </c>
      <c r="D174" s="130" t="s">
        <v>160</v>
      </c>
      <c r="E174" s="131" t="s">
        <v>263</v>
      </c>
      <c r="F174" s="132" t="s">
        <v>264</v>
      </c>
      <c r="G174" s="133" t="s">
        <v>193</v>
      </c>
      <c r="H174" s="134">
        <v>6.2E-2</v>
      </c>
      <c r="I174" s="135"/>
      <c r="J174" s="136">
        <f>ROUND(I174*H174,2)</f>
        <v>0</v>
      </c>
      <c r="K174" s="132" t="s">
        <v>164</v>
      </c>
      <c r="L174" s="34"/>
      <c r="M174" s="137" t="s">
        <v>3</v>
      </c>
      <c r="N174" s="138" t="s">
        <v>49</v>
      </c>
      <c r="P174" s="139">
        <f>O174*H174</f>
        <v>0</v>
      </c>
      <c r="Q174" s="139">
        <v>0</v>
      </c>
      <c r="R174" s="139">
        <f>Q174*H174</f>
        <v>0</v>
      </c>
      <c r="S174" s="139">
        <v>0</v>
      </c>
      <c r="T174" s="140">
        <f>S174*H174</f>
        <v>0</v>
      </c>
      <c r="AR174" s="141" t="s">
        <v>165</v>
      </c>
      <c r="AT174" s="141" t="s">
        <v>160</v>
      </c>
      <c r="AU174" s="141" t="s">
        <v>88</v>
      </c>
      <c r="AY174" s="18" t="s">
        <v>156</v>
      </c>
      <c r="BE174" s="142">
        <f>IF(N174="základní",J174,0)</f>
        <v>0</v>
      </c>
      <c r="BF174" s="142">
        <f>IF(N174="snížená",J174,0)</f>
        <v>0</v>
      </c>
      <c r="BG174" s="142">
        <f>IF(N174="zákl. přenesená",J174,0)</f>
        <v>0</v>
      </c>
      <c r="BH174" s="142">
        <f>IF(N174="sníž. přenesená",J174,0)</f>
        <v>0</v>
      </c>
      <c r="BI174" s="142">
        <f>IF(N174="nulová",J174,0)</f>
        <v>0</v>
      </c>
      <c r="BJ174" s="18" t="s">
        <v>86</v>
      </c>
      <c r="BK174" s="142">
        <f>ROUND(I174*H174,2)</f>
        <v>0</v>
      </c>
      <c r="BL174" s="18" t="s">
        <v>165</v>
      </c>
      <c r="BM174" s="141" t="s">
        <v>265</v>
      </c>
    </row>
    <row r="175" spans="2:65" s="1" customFormat="1" x14ac:dyDescent="0.2">
      <c r="B175" s="34"/>
      <c r="D175" s="143" t="s">
        <v>167</v>
      </c>
      <c r="F175" s="144" t="s">
        <v>266</v>
      </c>
      <c r="I175" s="145"/>
      <c r="L175" s="34"/>
      <c r="M175" s="146"/>
      <c r="T175" s="55"/>
      <c r="AT175" s="18" t="s">
        <v>167</v>
      </c>
      <c r="AU175" s="18" t="s">
        <v>88</v>
      </c>
    </row>
    <row r="176" spans="2:65" s="1" customFormat="1" ht="24.2" customHeight="1" x14ac:dyDescent="0.2">
      <c r="B176" s="129"/>
      <c r="C176" s="130" t="s">
        <v>267</v>
      </c>
      <c r="D176" s="130" t="s">
        <v>160</v>
      </c>
      <c r="E176" s="131" t="s">
        <v>268</v>
      </c>
      <c r="F176" s="132" t="s">
        <v>269</v>
      </c>
      <c r="G176" s="133" t="s">
        <v>193</v>
      </c>
      <c r="H176" s="134">
        <v>23.161999999999999</v>
      </c>
      <c r="I176" s="135"/>
      <c r="J176" s="136">
        <f>ROUND(I176*H176,2)</f>
        <v>0</v>
      </c>
      <c r="K176" s="132" t="s">
        <v>164</v>
      </c>
      <c r="L176" s="34"/>
      <c r="M176" s="137" t="s">
        <v>3</v>
      </c>
      <c r="N176" s="138" t="s">
        <v>49</v>
      </c>
      <c r="P176" s="139">
        <f>O176*H176</f>
        <v>0</v>
      </c>
      <c r="Q176" s="139">
        <v>0</v>
      </c>
      <c r="R176" s="139">
        <f>Q176*H176</f>
        <v>0</v>
      </c>
      <c r="S176" s="139">
        <v>0</v>
      </c>
      <c r="T176" s="140">
        <f>S176*H176</f>
        <v>0</v>
      </c>
      <c r="AR176" s="141" t="s">
        <v>165</v>
      </c>
      <c r="AT176" s="141" t="s">
        <v>160</v>
      </c>
      <c r="AU176" s="141" t="s">
        <v>88</v>
      </c>
      <c r="AY176" s="18" t="s">
        <v>156</v>
      </c>
      <c r="BE176" s="142">
        <f>IF(N176="základní",J176,0)</f>
        <v>0</v>
      </c>
      <c r="BF176" s="142">
        <f>IF(N176="snížená",J176,0)</f>
        <v>0</v>
      </c>
      <c r="BG176" s="142">
        <f>IF(N176="zákl. přenesená",J176,0)</f>
        <v>0</v>
      </c>
      <c r="BH176" s="142">
        <f>IF(N176="sníž. přenesená",J176,0)</f>
        <v>0</v>
      </c>
      <c r="BI176" s="142">
        <f>IF(N176="nulová",J176,0)</f>
        <v>0</v>
      </c>
      <c r="BJ176" s="18" t="s">
        <v>86</v>
      </c>
      <c r="BK176" s="142">
        <f>ROUND(I176*H176,2)</f>
        <v>0</v>
      </c>
      <c r="BL176" s="18" t="s">
        <v>165</v>
      </c>
      <c r="BM176" s="141" t="s">
        <v>270</v>
      </c>
    </row>
    <row r="177" spans="2:65" s="1" customFormat="1" x14ac:dyDescent="0.2">
      <c r="B177" s="34"/>
      <c r="D177" s="143" t="s">
        <v>167</v>
      </c>
      <c r="F177" s="144" t="s">
        <v>271</v>
      </c>
      <c r="I177" s="145"/>
      <c r="L177" s="34"/>
      <c r="M177" s="146"/>
      <c r="T177" s="55"/>
      <c r="AT177" s="18" t="s">
        <v>167</v>
      </c>
      <c r="AU177" s="18" t="s">
        <v>88</v>
      </c>
    </row>
    <row r="178" spans="2:65" s="1" customFormat="1" ht="24.2" customHeight="1" x14ac:dyDescent="0.2">
      <c r="B178" s="129"/>
      <c r="C178" s="130" t="s">
        <v>272</v>
      </c>
      <c r="D178" s="130" t="s">
        <v>160</v>
      </c>
      <c r="E178" s="131" t="s">
        <v>273</v>
      </c>
      <c r="F178" s="132" t="s">
        <v>274</v>
      </c>
      <c r="G178" s="133" t="s">
        <v>193</v>
      </c>
      <c r="H178" s="134">
        <v>30.884</v>
      </c>
      <c r="I178" s="135"/>
      <c r="J178" s="136">
        <f>ROUND(I178*H178,2)</f>
        <v>0</v>
      </c>
      <c r="K178" s="132" t="s">
        <v>164</v>
      </c>
      <c r="L178" s="34"/>
      <c r="M178" s="137" t="s">
        <v>3</v>
      </c>
      <c r="N178" s="138" t="s">
        <v>49</v>
      </c>
      <c r="P178" s="139">
        <f>O178*H178</f>
        <v>0</v>
      </c>
      <c r="Q178" s="139">
        <v>0</v>
      </c>
      <c r="R178" s="139">
        <f>Q178*H178</f>
        <v>0</v>
      </c>
      <c r="S178" s="139">
        <v>0</v>
      </c>
      <c r="T178" s="140">
        <f>S178*H178</f>
        <v>0</v>
      </c>
      <c r="AR178" s="141" t="s">
        <v>165</v>
      </c>
      <c r="AT178" s="141" t="s">
        <v>160</v>
      </c>
      <c r="AU178" s="141" t="s">
        <v>88</v>
      </c>
      <c r="AY178" s="18" t="s">
        <v>156</v>
      </c>
      <c r="BE178" s="142">
        <f>IF(N178="základní",J178,0)</f>
        <v>0</v>
      </c>
      <c r="BF178" s="142">
        <f>IF(N178="snížená",J178,0)</f>
        <v>0</v>
      </c>
      <c r="BG178" s="142">
        <f>IF(N178="zákl. přenesená",J178,0)</f>
        <v>0</v>
      </c>
      <c r="BH178" s="142">
        <f>IF(N178="sníž. přenesená",J178,0)</f>
        <v>0</v>
      </c>
      <c r="BI178" s="142">
        <f>IF(N178="nulová",J178,0)</f>
        <v>0</v>
      </c>
      <c r="BJ178" s="18" t="s">
        <v>86</v>
      </c>
      <c r="BK178" s="142">
        <f>ROUND(I178*H178,2)</f>
        <v>0</v>
      </c>
      <c r="BL178" s="18" t="s">
        <v>165</v>
      </c>
      <c r="BM178" s="141" t="s">
        <v>275</v>
      </c>
    </row>
    <row r="179" spans="2:65" s="1" customFormat="1" x14ac:dyDescent="0.2">
      <c r="B179" s="34"/>
      <c r="D179" s="143" t="s">
        <v>167</v>
      </c>
      <c r="F179" s="144" t="s">
        <v>276</v>
      </c>
      <c r="I179" s="145"/>
      <c r="L179" s="34"/>
      <c r="M179" s="146"/>
      <c r="T179" s="55"/>
      <c r="AT179" s="18" t="s">
        <v>167</v>
      </c>
      <c r="AU179" s="18" t="s">
        <v>88</v>
      </c>
    </row>
    <row r="180" spans="2:65" s="1" customFormat="1" ht="16.5" customHeight="1" x14ac:dyDescent="0.2">
      <c r="B180" s="129"/>
      <c r="C180" s="130" t="s">
        <v>277</v>
      </c>
      <c r="D180" s="130" t="s">
        <v>160</v>
      </c>
      <c r="E180" s="131" t="s">
        <v>278</v>
      </c>
      <c r="F180" s="132" t="s">
        <v>279</v>
      </c>
      <c r="G180" s="133" t="s">
        <v>193</v>
      </c>
      <c r="H180" s="134">
        <v>24.492000000000001</v>
      </c>
      <c r="I180" s="135"/>
      <c r="J180" s="136">
        <f>ROUND(I180*H180,2)</f>
        <v>0</v>
      </c>
      <c r="K180" s="132" t="s">
        <v>164</v>
      </c>
      <c r="L180" s="34"/>
      <c r="M180" s="137" t="s">
        <v>3</v>
      </c>
      <c r="N180" s="138" t="s">
        <v>49</v>
      </c>
      <c r="P180" s="139">
        <f>O180*H180</f>
        <v>0</v>
      </c>
      <c r="Q180" s="139">
        <v>5.4999999999999997E-3</v>
      </c>
      <c r="R180" s="139">
        <f>Q180*H180</f>
        <v>0.13470599999999999</v>
      </c>
      <c r="S180" s="139">
        <v>0</v>
      </c>
      <c r="T180" s="140">
        <f>S180*H180</f>
        <v>0</v>
      </c>
      <c r="AR180" s="141" t="s">
        <v>165</v>
      </c>
      <c r="AT180" s="141" t="s">
        <v>160</v>
      </c>
      <c r="AU180" s="141" t="s">
        <v>88</v>
      </c>
      <c r="AY180" s="18" t="s">
        <v>156</v>
      </c>
      <c r="BE180" s="142">
        <f>IF(N180="základní",J180,0)</f>
        <v>0</v>
      </c>
      <c r="BF180" s="142">
        <f>IF(N180="snížená",J180,0)</f>
        <v>0</v>
      </c>
      <c r="BG180" s="142">
        <f>IF(N180="zákl. přenesená",J180,0)</f>
        <v>0</v>
      </c>
      <c r="BH180" s="142">
        <f>IF(N180="sníž. přenesená",J180,0)</f>
        <v>0</v>
      </c>
      <c r="BI180" s="142">
        <f>IF(N180="nulová",J180,0)</f>
        <v>0</v>
      </c>
      <c r="BJ180" s="18" t="s">
        <v>86</v>
      </c>
      <c r="BK180" s="142">
        <f>ROUND(I180*H180,2)</f>
        <v>0</v>
      </c>
      <c r="BL180" s="18" t="s">
        <v>165</v>
      </c>
      <c r="BM180" s="141" t="s">
        <v>280</v>
      </c>
    </row>
    <row r="181" spans="2:65" s="1" customFormat="1" x14ac:dyDescent="0.2">
      <c r="B181" s="34"/>
      <c r="D181" s="143" t="s">
        <v>167</v>
      </c>
      <c r="F181" s="144" t="s">
        <v>281</v>
      </c>
      <c r="I181" s="145"/>
      <c r="L181" s="34"/>
      <c r="M181" s="146"/>
      <c r="T181" s="55"/>
      <c r="AT181" s="18" t="s">
        <v>167</v>
      </c>
      <c r="AU181" s="18" t="s">
        <v>88</v>
      </c>
    </row>
    <row r="182" spans="2:65" s="1" customFormat="1" ht="24.2" customHeight="1" x14ac:dyDescent="0.2">
      <c r="B182" s="129"/>
      <c r="C182" s="130" t="s">
        <v>282</v>
      </c>
      <c r="D182" s="130" t="s">
        <v>160</v>
      </c>
      <c r="E182" s="131" t="s">
        <v>283</v>
      </c>
      <c r="F182" s="132" t="s">
        <v>284</v>
      </c>
      <c r="G182" s="133" t="s">
        <v>193</v>
      </c>
      <c r="H182" s="134">
        <v>24.492000000000001</v>
      </c>
      <c r="I182" s="135"/>
      <c r="J182" s="136">
        <f>ROUND(I182*H182,2)</f>
        <v>0</v>
      </c>
      <c r="K182" s="132" t="s">
        <v>164</v>
      </c>
      <c r="L182" s="34"/>
      <c r="M182" s="137" t="s">
        <v>3</v>
      </c>
      <c r="N182" s="138" t="s">
        <v>49</v>
      </c>
      <c r="P182" s="139">
        <f>O182*H182</f>
        <v>0</v>
      </c>
      <c r="Q182" s="139">
        <v>0</v>
      </c>
      <c r="R182" s="139">
        <f>Q182*H182</f>
        <v>0</v>
      </c>
      <c r="S182" s="139">
        <v>0</v>
      </c>
      <c r="T182" s="140">
        <f>S182*H182</f>
        <v>0</v>
      </c>
      <c r="AR182" s="141" t="s">
        <v>165</v>
      </c>
      <c r="AT182" s="141" t="s">
        <v>160</v>
      </c>
      <c r="AU182" s="141" t="s">
        <v>88</v>
      </c>
      <c r="AY182" s="18" t="s">
        <v>156</v>
      </c>
      <c r="BE182" s="142">
        <f>IF(N182="základní",J182,0)</f>
        <v>0</v>
      </c>
      <c r="BF182" s="142">
        <f>IF(N182="snížená",J182,0)</f>
        <v>0</v>
      </c>
      <c r="BG182" s="142">
        <f>IF(N182="zákl. přenesená",J182,0)</f>
        <v>0</v>
      </c>
      <c r="BH182" s="142">
        <f>IF(N182="sníž. přenesená",J182,0)</f>
        <v>0</v>
      </c>
      <c r="BI182" s="142">
        <f>IF(N182="nulová",J182,0)</f>
        <v>0</v>
      </c>
      <c r="BJ182" s="18" t="s">
        <v>86</v>
      </c>
      <c r="BK182" s="142">
        <f>ROUND(I182*H182,2)</f>
        <v>0</v>
      </c>
      <c r="BL182" s="18" t="s">
        <v>165</v>
      </c>
      <c r="BM182" s="141" t="s">
        <v>285</v>
      </c>
    </row>
    <row r="183" spans="2:65" s="1" customFormat="1" x14ac:dyDescent="0.2">
      <c r="B183" s="34"/>
      <c r="D183" s="143" t="s">
        <v>167</v>
      </c>
      <c r="F183" s="144" t="s">
        <v>286</v>
      </c>
      <c r="I183" s="145"/>
      <c r="L183" s="34"/>
      <c r="M183" s="146"/>
      <c r="T183" s="55"/>
      <c r="AT183" s="18" t="s">
        <v>167</v>
      </c>
      <c r="AU183" s="18" t="s">
        <v>88</v>
      </c>
    </row>
    <row r="184" spans="2:65" s="11" customFormat="1" ht="22.9" customHeight="1" x14ac:dyDescent="0.2">
      <c r="B184" s="117"/>
      <c r="D184" s="118" t="s">
        <v>77</v>
      </c>
      <c r="E184" s="127" t="s">
        <v>287</v>
      </c>
      <c r="F184" s="127" t="s">
        <v>288</v>
      </c>
      <c r="I184" s="120"/>
      <c r="J184" s="128">
        <f>BK184</f>
        <v>0</v>
      </c>
      <c r="L184" s="117"/>
      <c r="M184" s="122"/>
      <c r="P184" s="123">
        <f>SUM(P185:P186)</f>
        <v>0</v>
      </c>
      <c r="R184" s="123">
        <f>SUM(R185:R186)</f>
        <v>0</v>
      </c>
      <c r="T184" s="124">
        <f>SUM(T185:T186)</f>
        <v>0</v>
      </c>
      <c r="AR184" s="118" t="s">
        <v>86</v>
      </c>
      <c r="AT184" s="125" t="s">
        <v>77</v>
      </c>
      <c r="AU184" s="125" t="s">
        <v>86</v>
      </c>
      <c r="AY184" s="118" t="s">
        <v>156</v>
      </c>
      <c r="BK184" s="126">
        <f>SUM(BK185:BK186)</f>
        <v>0</v>
      </c>
    </row>
    <row r="185" spans="2:65" s="1" customFormat="1" ht="37.9" customHeight="1" x14ac:dyDescent="0.2">
      <c r="B185" s="129"/>
      <c r="C185" s="130" t="s">
        <v>289</v>
      </c>
      <c r="D185" s="130" t="s">
        <v>160</v>
      </c>
      <c r="E185" s="131" t="s">
        <v>290</v>
      </c>
      <c r="F185" s="132" t="s">
        <v>291</v>
      </c>
      <c r="G185" s="133" t="s">
        <v>193</v>
      </c>
      <c r="H185" s="134">
        <v>24.526</v>
      </c>
      <c r="I185" s="135"/>
      <c r="J185" s="136">
        <f>ROUND(I185*H185,2)</f>
        <v>0</v>
      </c>
      <c r="K185" s="132" t="s">
        <v>164</v>
      </c>
      <c r="L185" s="34"/>
      <c r="M185" s="137" t="s">
        <v>3</v>
      </c>
      <c r="N185" s="138" t="s">
        <v>49</v>
      </c>
      <c r="P185" s="139">
        <f>O185*H185</f>
        <v>0</v>
      </c>
      <c r="Q185" s="139">
        <v>0</v>
      </c>
      <c r="R185" s="139">
        <f>Q185*H185</f>
        <v>0</v>
      </c>
      <c r="S185" s="139">
        <v>0</v>
      </c>
      <c r="T185" s="140">
        <f>S185*H185</f>
        <v>0</v>
      </c>
      <c r="AR185" s="141" t="s">
        <v>165</v>
      </c>
      <c r="AT185" s="141" t="s">
        <v>160</v>
      </c>
      <c r="AU185" s="141" t="s">
        <v>88</v>
      </c>
      <c r="AY185" s="18" t="s">
        <v>156</v>
      </c>
      <c r="BE185" s="142">
        <f>IF(N185="základní",J185,0)</f>
        <v>0</v>
      </c>
      <c r="BF185" s="142">
        <f>IF(N185="snížená",J185,0)</f>
        <v>0</v>
      </c>
      <c r="BG185" s="142">
        <f>IF(N185="zákl. přenesená",J185,0)</f>
        <v>0</v>
      </c>
      <c r="BH185" s="142">
        <f>IF(N185="sníž. přenesená",J185,0)</f>
        <v>0</v>
      </c>
      <c r="BI185" s="142">
        <f>IF(N185="nulová",J185,0)</f>
        <v>0</v>
      </c>
      <c r="BJ185" s="18" t="s">
        <v>86</v>
      </c>
      <c r="BK185" s="142">
        <f>ROUND(I185*H185,2)</f>
        <v>0</v>
      </c>
      <c r="BL185" s="18" t="s">
        <v>165</v>
      </c>
      <c r="BM185" s="141" t="s">
        <v>292</v>
      </c>
    </row>
    <row r="186" spans="2:65" s="1" customFormat="1" x14ac:dyDescent="0.2">
      <c r="B186" s="34"/>
      <c r="D186" s="143" t="s">
        <v>167</v>
      </c>
      <c r="F186" s="144" t="s">
        <v>293</v>
      </c>
      <c r="I186" s="145"/>
      <c r="L186" s="34"/>
      <c r="M186" s="146"/>
      <c r="T186" s="55"/>
      <c r="AT186" s="18" t="s">
        <v>167</v>
      </c>
      <c r="AU186" s="18" t="s">
        <v>88</v>
      </c>
    </row>
    <row r="187" spans="2:65" s="11" customFormat="1" ht="25.9" customHeight="1" x14ac:dyDescent="0.2">
      <c r="B187" s="117"/>
      <c r="D187" s="118" t="s">
        <v>77</v>
      </c>
      <c r="E187" s="119" t="s">
        <v>294</v>
      </c>
      <c r="F187" s="119" t="s">
        <v>295</v>
      </c>
      <c r="I187" s="120"/>
      <c r="J187" s="121">
        <f>BK187</f>
        <v>0</v>
      </c>
      <c r="L187" s="117"/>
      <c r="M187" s="122"/>
      <c r="P187" s="123">
        <f>P188+P207+P262+P343+P1248+P1447+P1607+P1625+P1656</f>
        <v>0</v>
      </c>
      <c r="R187" s="123">
        <f>R188+R207+R262+R343+R1248+R1447+R1607+R1625+R1656</f>
        <v>38.265168840000008</v>
      </c>
      <c r="T187" s="124">
        <f>T188+T207+T262+T343+T1248+T1447+T1607+T1625+T1656</f>
        <v>56.103517000000004</v>
      </c>
      <c r="AR187" s="118" t="s">
        <v>88</v>
      </c>
      <c r="AT187" s="125" t="s">
        <v>77</v>
      </c>
      <c r="AU187" s="125" t="s">
        <v>78</v>
      </c>
      <c r="AY187" s="118" t="s">
        <v>156</v>
      </c>
      <c r="BK187" s="126">
        <f>BK188+BK207+BK262+BK343+BK1248+BK1447+BK1607+BK1625+BK1656</f>
        <v>0</v>
      </c>
    </row>
    <row r="188" spans="2:65" s="11" customFormat="1" ht="22.9" customHeight="1" x14ac:dyDescent="0.2">
      <c r="B188" s="117"/>
      <c r="D188" s="118" t="s">
        <v>77</v>
      </c>
      <c r="E188" s="127" t="s">
        <v>296</v>
      </c>
      <c r="F188" s="127" t="s">
        <v>297</v>
      </c>
      <c r="I188" s="120"/>
      <c r="J188" s="128">
        <f>BK188</f>
        <v>0</v>
      </c>
      <c r="L188" s="117"/>
      <c r="M188" s="122"/>
      <c r="P188" s="123">
        <f>SUM(P189:P206)</f>
        <v>0</v>
      </c>
      <c r="R188" s="123">
        <f>SUM(R189:R206)</f>
        <v>2.0332000000000003E-2</v>
      </c>
      <c r="T188" s="124">
        <f>SUM(T189:T206)</f>
        <v>0</v>
      </c>
      <c r="AR188" s="118" t="s">
        <v>88</v>
      </c>
      <c r="AT188" s="125" t="s">
        <v>77</v>
      </c>
      <c r="AU188" s="125" t="s">
        <v>86</v>
      </c>
      <c r="AY188" s="118" t="s">
        <v>156</v>
      </c>
      <c r="BK188" s="126">
        <f>SUM(BK189:BK206)</f>
        <v>0</v>
      </c>
    </row>
    <row r="189" spans="2:65" s="1" customFormat="1" ht="16.5" customHeight="1" x14ac:dyDescent="0.2">
      <c r="B189" s="129"/>
      <c r="C189" s="130" t="s">
        <v>298</v>
      </c>
      <c r="D189" s="130" t="s">
        <v>160</v>
      </c>
      <c r="E189" s="131" t="s">
        <v>299</v>
      </c>
      <c r="F189" s="132" t="s">
        <v>300</v>
      </c>
      <c r="G189" s="133" t="s">
        <v>209</v>
      </c>
      <c r="H189" s="134">
        <v>4.8</v>
      </c>
      <c r="I189" s="135"/>
      <c r="J189" s="136">
        <f>ROUND(I189*H189,2)</f>
        <v>0</v>
      </c>
      <c r="K189" s="132" t="s">
        <v>164</v>
      </c>
      <c r="L189" s="34"/>
      <c r="M189" s="137" t="s">
        <v>3</v>
      </c>
      <c r="N189" s="138" t="s">
        <v>49</v>
      </c>
      <c r="P189" s="139">
        <f>O189*H189</f>
        <v>0</v>
      </c>
      <c r="Q189" s="139">
        <v>0</v>
      </c>
      <c r="R189" s="139">
        <f>Q189*H189</f>
        <v>0</v>
      </c>
      <c r="S189" s="139">
        <v>0</v>
      </c>
      <c r="T189" s="140">
        <f>S189*H189</f>
        <v>0</v>
      </c>
      <c r="AR189" s="141" t="s">
        <v>301</v>
      </c>
      <c r="AT189" s="141" t="s">
        <v>160</v>
      </c>
      <c r="AU189" s="141" t="s">
        <v>88</v>
      </c>
      <c r="AY189" s="18" t="s">
        <v>156</v>
      </c>
      <c r="BE189" s="142">
        <f>IF(N189="základní",J189,0)</f>
        <v>0</v>
      </c>
      <c r="BF189" s="142">
        <f>IF(N189="snížená",J189,0)</f>
        <v>0</v>
      </c>
      <c r="BG189" s="142">
        <f>IF(N189="zákl. přenesená",J189,0)</f>
        <v>0</v>
      </c>
      <c r="BH189" s="142">
        <f>IF(N189="sníž. přenesená",J189,0)</f>
        <v>0</v>
      </c>
      <c r="BI189" s="142">
        <f>IF(N189="nulová",J189,0)</f>
        <v>0</v>
      </c>
      <c r="BJ189" s="18" t="s">
        <v>86</v>
      </c>
      <c r="BK189" s="142">
        <f>ROUND(I189*H189,2)</f>
        <v>0</v>
      </c>
      <c r="BL189" s="18" t="s">
        <v>301</v>
      </c>
      <c r="BM189" s="141" t="s">
        <v>302</v>
      </c>
    </row>
    <row r="190" spans="2:65" s="1" customFormat="1" x14ac:dyDescent="0.2">
      <c r="B190" s="34"/>
      <c r="D190" s="143" t="s">
        <v>167</v>
      </c>
      <c r="F190" s="144" t="s">
        <v>303</v>
      </c>
      <c r="I190" s="145"/>
      <c r="L190" s="34"/>
      <c r="M190" s="146"/>
      <c r="T190" s="55"/>
      <c r="AT190" s="18" t="s">
        <v>167</v>
      </c>
      <c r="AU190" s="18" t="s">
        <v>88</v>
      </c>
    </row>
    <row r="191" spans="2:65" s="12" customFormat="1" x14ac:dyDescent="0.2">
      <c r="B191" s="147"/>
      <c r="D191" s="148" t="s">
        <v>169</v>
      </c>
      <c r="E191" s="149" t="s">
        <v>3</v>
      </c>
      <c r="F191" s="150" t="s">
        <v>170</v>
      </c>
      <c r="H191" s="149" t="s">
        <v>3</v>
      </c>
      <c r="I191" s="151"/>
      <c r="L191" s="147"/>
      <c r="M191" s="152"/>
      <c r="T191" s="153"/>
      <c r="AT191" s="149" t="s">
        <v>169</v>
      </c>
      <c r="AU191" s="149" t="s">
        <v>88</v>
      </c>
      <c r="AV191" s="12" t="s">
        <v>86</v>
      </c>
      <c r="AW191" s="12" t="s">
        <v>40</v>
      </c>
      <c r="AX191" s="12" t="s">
        <v>78</v>
      </c>
      <c r="AY191" s="149" t="s">
        <v>156</v>
      </c>
    </row>
    <row r="192" spans="2:65" s="13" customFormat="1" x14ac:dyDescent="0.2">
      <c r="B192" s="154"/>
      <c r="D192" s="148" t="s">
        <v>169</v>
      </c>
      <c r="E192" s="155" t="s">
        <v>3</v>
      </c>
      <c r="F192" s="156" t="s">
        <v>304</v>
      </c>
      <c r="H192" s="157">
        <v>2.4</v>
      </c>
      <c r="I192" s="158"/>
      <c r="L192" s="154"/>
      <c r="M192" s="159"/>
      <c r="T192" s="160"/>
      <c r="AT192" s="155" t="s">
        <v>169</v>
      </c>
      <c r="AU192" s="155" t="s">
        <v>88</v>
      </c>
      <c r="AV192" s="13" t="s">
        <v>88</v>
      </c>
      <c r="AW192" s="13" t="s">
        <v>40</v>
      </c>
      <c r="AX192" s="13" t="s">
        <v>78</v>
      </c>
      <c r="AY192" s="155" t="s">
        <v>156</v>
      </c>
    </row>
    <row r="193" spans="2:65" s="13" customFormat="1" x14ac:dyDescent="0.2">
      <c r="B193" s="154"/>
      <c r="D193" s="148" t="s">
        <v>169</v>
      </c>
      <c r="E193" s="155" t="s">
        <v>3</v>
      </c>
      <c r="F193" s="156" t="s">
        <v>304</v>
      </c>
      <c r="H193" s="157">
        <v>2.4</v>
      </c>
      <c r="I193" s="158"/>
      <c r="L193" s="154"/>
      <c r="M193" s="159"/>
      <c r="T193" s="160"/>
      <c r="AT193" s="155" t="s">
        <v>169</v>
      </c>
      <c r="AU193" s="155" t="s">
        <v>88</v>
      </c>
      <c r="AV193" s="13" t="s">
        <v>88</v>
      </c>
      <c r="AW193" s="13" t="s">
        <v>40</v>
      </c>
      <c r="AX193" s="13" t="s">
        <v>78</v>
      </c>
      <c r="AY193" s="155" t="s">
        <v>156</v>
      </c>
    </row>
    <row r="194" spans="2:65" s="14" customFormat="1" x14ac:dyDescent="0.2">
      <c r="B194" s="161"/>
      <c r="D194" s="148" t="s">
        <v>169</v>
      </c>
      <c r="E194" s="162" t="s">
        <v>3</v>
      </c>
      <c r="F194" s="163" t="s">
        <v>172</v>
      </c>
      <c r="H194" s="164">
        <v>4.8</v>
      </c>
      <c r="I194" s="165"/>
      <c r="L194" s="161"/>
      <c r="M194" s="166"/>
      <c r="T194" s="167"/>
      <c r="AT194" s="162" t="s">
        <v>169</v>
      </c>
      <c r="AU194" s="162" t="s">
        <v>88</v>
      </c>
      <c r="AV194" s="14" t="s">
        <v>165</v>
      </c>
      <c r="AW194" s="14" t="s">
        <v>40</v>
      </c>
      <c r="AX194" s="14" t="s">
        <v>86</v>
      </c>
      <c r="AY194" s="162" t="s">
        <v>156</v>
      </c>
    </row>
    <row r="195" spans="2:65" s="1" customFormat="1" ht="24.2" customHeight="1" x14ac:dyDescent="0.2">
      <c r="B195" s="129"/>
      <c r="C195" s="175" t="s">
        <v>305</v>
      </c>
      <c r="D195" s="175" t="s">
        <v>306</v>
      </c>
      <c r="E195" s="176" t="s">
        <v>307</v>
      </c>
      <c r="F195" s="177" t="s">
        <v>308</v>
      </c>
      <c r="G195" s="178" t="s">
        <v>209</v>
      </c>
      <c r="H195" s="179">
        <v>5.5940000000000003</v>
      </c>
      <c r="I195" s="180"/>
      <c r="J195" s="181">
        <f>ROUND(I195*H195,2)</f>
        <v>0</v>
      </c>
      <c r="K195" s="177" t="s">
        <v>164</v>
      </c>
      <c r="L195" s="182"/>
      <c r="M195" s="183" t="s">
        <v>3</v>
      </c>
      <c r="N195" s="184" t="s">
        <v>49</v>
      </c>
      <c r="P195" s="139">
        <f>O195*H195</f>
        <v>0</v>
      </c>
      <c r="Q195" s="139">
        <v>3.3999999999999998E-3</v>
      </c>
      <c r="R195" s="139">
        <f>Q195*H195</f>
        <v>1.9019600000000001E-2</v>
      </c>
      <c r="S195" s="139">
        <v>0</v>
      </c>
      <c r="T195" s="140">
        <f>S195*H195</f>
        <v>0</v>
      </c>
      <c r="AR195" s="141" t="s">
        <v>309</v>
      </c>
      <c r="AT195" s="141" t="s">
        <v>306</v>
      </c>
      <c r="AU195" s="141" t="s">
        <v>88</v>
      </c>
      <c r="AY195" s="18" t="s">
        <v>156</v>
      </c>
      <c r="BE195" s="142">
        <f>IF(N195="základní",J195,0)</f>
        <v>0</v>
      </c>
      <c r="BF195" s="142">
        <f>IF(N195="snížená",J195,0)</f>
        <v>0</v>
      </c>
      <c r="BG195" s="142">
        <f>IF(N195="zákl. přenesená",J195,0)</f>
        <v>0</v>
      </c>
      <c r="BH195" s="142">
        <f>IF(N195="sníž. přenesená",J195,0)</f>
        <v>0</v>
      </c>
      <c r="BI195" s="142">
        <f>IF(N195="nulová",J195,0)</f>
        <v>0</v>
      </c>
      <c r="BJ195" s="18" t="s">
        <v>86</v>
      </c>
      <c r="BK195" s="142">
        <f>ROUND(I195*H195,2)</f>
        <v>0</v>
      </c>
      <c r="BL195" s="18" t="s">
        <v>301</v>
      </c>
      <c r="BM195" s="141" t="s">
        <v>310</v>
      </c>
    </row>
    <row r="196" spans="2:65" s="13" customFormat="1" x14ac:dyDescent="0.2">
      <c r="B196" s="154"/>
      <c r="D196" s="148" t="s">
        <v>169</v>
      </c>
      <c r="F196" s="156" t="s">
        <v>311</v>
      </c>
      <c r="H196" s="157">
        <v>5.5940000000000003</v>
      </c>
      <c r="I196" s="158"/>
      <c r="L196" s="154"/>
      <c r="M196" s="159"/>
      <c r="T196" s="160"/>
      <c r="AT196" s="155" t="s">
        <v>169</v>
      </c>
      <c r="AU196" s="155" t="s">
        <v>88</v>
      </c>
      <c r="AV196" s="13" t="s">
        <v>88</v>
      </c>
      <c r="AW196" s="13" t="s">
        <v>4</v>
      </c>
      <c r="AX196" s="13" t="s">
        <v>86</v>
      </c>
      <c r="AY196" s="155" t="s">
        <v>156</v>
      </c>
    </row>
    <row r="197" spans="2:65" s="1" customFormat="1" ht="21.75" customHeight="1" x14ac:dyDescent="0.2">
      <c r="B197" s="129"/>
      <c r="C197" s="130" t="s">
        <v>312</v>
      </c>
      <c r="D197" s="130" t="s">
        <v>160</v>
      </c>
      <c r="E197" s="131" t="s">
        <v>313</v>
      </c>
      <c r="F197" s="132" t="s">
        <v>314</v>
      </c>
      <c r="G197" s="133" t="s">
        <v>209</v>
      </c>
      <c r="H197" s="134">
        <v>0.316</v>
      </c>
      <c r="I197" s="135"/>
      <c r="J197" s="136">
        <f>ROUND(I197*H197,2)</f>
        <v>0</v>
      </c>
      <c r="K197" s="132" t="s">
        <v>164</v>
      </c>
      <c r="L197" s="34"/>
      <c r="M197" s="137" t="s">
        <v>3</v>
      </c>
      <c r="N197" s="138" t="s">
        <v>49</v>
      </c>
      <c r="P197" s="139">
        <f>O197*H197</f>
        <v>0</v>
      </c>
      <c r="Q197" s="139">
        <v>0</v>
      </c>
      <c r="R197" s="139">
        <f>Q197*H197</f>
        <v>0</v>
      </c>
      <c r="S197" s="139">
        <v>0</v>
      </c>
      <c r="T197" s="140">
        <f>S197*H197</f>
        <v>0</v>
      </c>
      <c r="AR197" s="141" t="s">
        <v>301</v>
      </c>
      <c r="AT197" s="141" t="s">
        <v>160</v>
      </c>
      <c r="AU197" s="141" t="s">
        <v>88</v>
      </c>
      <c r="AY197" s="18" t="s">
        <v>156</v>
      </c>
      <c r="BE197" s="142">
        <f>IF(N197="základní",J197,0)</f>
        <v>0</v>
      </c>
      <c r="BF197" s="142">
        <f>IF(N197="snížená",J197,0)</f>
        <v>0</v>
      </c>
      <c r="BG197" s="142">
        <f>IF(N197="zákl. přenesená",J197,0)</f>
        <v>0</v>
      </c>
      <c r="BH197" s="142">
        <f>IF(N197="sníž. přenesená",J197,0)</f>
        <v>0</v>
      </c>
      <c r="BI197" s="142">
        <f>IF(N197="nulová",J197,0)</f>
        <v>0</v>
      </c>
      <c r="BJ197" s="18" t="s">
        <v>86</v>
      </c>
      <c r="BK197" s="142">
        <f>ROUND(I197*H197,2)</f>
        <v>0</v>
      </c>
      <c r="BL197" s="18" t="s">
        <v>301</v>
      </c>
      <c r="BM197" s="141" t="s">
        <v>315</v>
      </c>
    </row>
    <row r="198" spans="2:65" s="1" customFormat="1" x14ac:dyDescent="0.2">
      <c r="B198" s="34"/>
      <c r="D198" s="143" t="s">
        <v>167</v>
      </c>
      <c r="F198" s="144" t="s">
        <v>316</v>
      </c>
      <c r="I198" s="145"/>
      <c r="L198" s="34"/>
      <c r="M198" s="146"/>
      <c r="T198" s="55"/>
      <c r="AT198" s="18" t="s">
        <v>167</v>
      </c>
      <c r="AU198" s="18" t="s">
        <v>88</v>
      </c>
    </row>
    <row r="199" spans="2:65" s="12" customFormat="1" x14ac:dyDescent="0.2">
      <c r="B199" s="147"/>
      <c r="D199" s="148" t="s">
        <v>169</v>
      </c>
      <c r="E199" s="149" t="s">
        <v>3</v>
      </c>
      <c r="F199" s="150" t="s">
        <v>170</v>
      </c>
      <c r="H199" s="149" t="s">
        <v>3</v>
      </c>
      <c r="I199" s="151"/>
      <c r="L199" s="147"/>
      <c r="M199" s="152"/>
      <c r="T199" s="153"/>
      <c r="AT199" s="149" t="s">
        <v>169</v>
      </c>
      <c r="AU199" s="149" t="s">
        <v>88</v>
      </c>
      <c r="AV199" s="12" t="s">
        <v>86</v>
      </c>
      <c r="AW199" s="12" t="s">
        <v>40</v>
      </c>
      <c r="AX199" s="12" t="s">
        <v>78</v>
      </c>
      <c r="AY199" s="149" t="s">
        <v>156</v>
      </c>
    </row>
    <row r="200" spans="2:65" s="13" customFormat="1" x14ac:dyDescent="0.2">
      <c r="B200" s="154"/>
      <c r="D200" s="148" t="s">
        <v>169</v>
      </c>
      <c r="E200" s="155" t="s">
        <v>3</v>
      </c>
      <c r="F200" s="156" t="s">
        <v>317</v>
      </c>
      <c r="H200" s="157">
        <v>0.158</v>
      </c>
      <c r="I200" s="158"/>
      <c r="L200" s="154"/>
      <c r="M200" s="159"/>
      <c r="T200" s="160"/>
      <c r="AT200" s="155" t="s">
        <v>169</v>
      </c>
      <c r="AU200" s="155" t="s">
        <v>88</v>
      </c>
      <c r="AV200" s="13" t="s">
        <v>88</v>
      </c>
      <c r="AW200" s="13" t="s">
        <v>40</v>
      </c>
      <c r="AX200" s="13" t="s">
        <v>78</v>
      </c>
      <c r="AY200" s="155" t="s">
        <v>156</v>
      </c>
    </row>
    <row r="201" spans="2:65" s="13" customFormat="1" x14ac:dyDescent="0.2">
      <c r="B201" s="154"/>
      <c r="D201" s="148" t="s">
        <v>169</v>
      </c>
      <c r="E201" s="155" t="s">
        <v>3</v>
      </c>
      <c r="F201" s="156" t="s">
        <v>317</v>
      </c>
      <c r="H201" s="157">
        <v>0.158</v>
      </c>
      <c r="I201" s="158"/>
      <c r="L201" s="154"/>
      <c r="M201" s="159"/>
      <c r="T201" s="160"/>
      <c r="AT201" s="155" t="s">
        <v>169</v>
      </c>
      <c r="AU201" s="155" t="s">
        <v>88</v>
      </c>
      <c r="AV201" s="13" t="s">
        <v>88</v>
      </c>
      <c r="AW201" s="13" t="s">
        <v>40</v>
      </c>
      <c r="AX201" s="13" t="s">
        <v>78</v>
      </c>
      <c r="AY201" s="155" t="s">
        <v>156</v>
      </c>
    </row>
    <row r="202" spans="2:65" s="14" customFormat="1" x14ac:dyDescent="0.2">
      <c r="B202" s="161"/>
      <c r="D202" s="148" t="s">
        <v>169</v>
      </c>
      <c r="E202" s="162" t="s">
        <v>3</v>
      </c>
      <c r="F202" s="163" t="s">
        <v>172</v>
      </c>
      <c r="H202" s="164">
        <v>0.316</v>
      </c>
      <c r="I202" s="165"/>
      <c r="L202" s="161"/>
      <c r="M202" s="166"/>
      <c r="T202" s="167"/>
      <c r="AT202" s="162" t="s">
        <v>169</v>
      </c>
      <c r="AU202" s="162" t="s">
        <v>88</v>
      </c>
      <c r="AV202" s="14" t="s">
        <v>165</v>
      </c>
      <c r="AW202" s="14" t="s">
        <v>40</v>
      </c>
      <c r="AX202" s="14" t="s">
        <v>86</v>
      </c>
      <c r="AY202" s="162" t="s">
        <v>156</v>
      </c>
    </row>
    <row r="203" spans="2:65" s="1" customFormat="1" ht="24.2" customHeight="1" x14ac:dyDescent="0.2">
      <c r="B203" s="129"/>
      <c r="C203" s="175" t="s">
        <v>318</v>
      </c>
      <c r="D203" s="175" t="s">
        <v>306</v>
      </c>
      <c r="E203" s="176" t="s">
        <v>307</v>
      </c>
      <c r="F203" s="177" t="s">
        <v>308</v>
      </c>
      <c r="G203" s="178" t="s">
        <v>209</v>
      </c>
      <c r="H203" s="179">
        <v>0.38600000000000001</v>
      </c>
      <c r="I203" s="180"/>
      <c r="J203" s="181">
        <f>ROUND(I203*H203,2)</f>
        <v>0</v>
      </c>
      <c r="K203" s="177" t="s">
        <v>164</v>
      </c>
      <c r="L203" s="182"/>
      <c r="M203" s="183" t="s">
        <v>3</v>
      </c>
      <c r="N203" s="184" t="s">
        <v>49</v>
      </c>
      <c r="P203" s="139">
        <f>O203*H203</f>
        <v>0</v>
      </c>
      <c r="Q203" s="139">
        <v>3.3999999999999998E-3</v>
      </c>
      <c r="R203" s="139">
        <f>Q203*H203</f>
        <v>1.3124E-3</v>
      </c>
      <c r="S203" s="139">
        <v>0</v>
      </c>
      <c r="T203" s="140">
        <f>S203*H203</f>
        <v>0</v>
      </c>
      <c r="AR203" s="141" t="s">
        <v>309</v>
      </c>
      <c r="AT203" s="141" t="s">
        <v>306</v>
      </c>
      <c r="AU203" s="141" t="s">
        <v>88</v>
      </c>
      <c r="AY203" s="18" t="s">
        <v>156</v>
      </c>
      <c r="BE203" s="142">
        <f>IF(N203="základní",J203,0)</f>
        <v>0</v>
      </c>
      <c r="BF203" s="142">
        <f>IF(N203="snížená",J203,0)</f>
        <v>0</v>
      </c>
      <c r="BG203" s="142">
        <f>IF(N203="zákl. přenesená",J203,0)</f>
        <v>0</v>
      </c>
      <c r="BH203" s="142">
        <f>IF(N203="sníž. přenesená",J203,0)</f>
        <v>0</v>
      </c>
      <c r="BI203" s="142">
        <f>IF(N203="nulová",J203,0)</f>
        <v>0</v>
      </c>
      <c r="BJ203" s="18" t="s">
        <v>86</v>
      </c>
      <c r="BK203" s="142">
        <f>ROUND(I203*H203,2)</f>
        <v>0</v>
      </c>
      <c r="BL203" s="18" t="s">
        <v>301</v>
      </c>
      <c r="BM203" s="141" t="s">
        <v>319</v>
      </c>
    </row>
    <row r="204" spans="2:65" s="13" customFormat="1" x14ac:dyDescent="0.2">
      <c r="B204" s="154"/>
      <c r="D204" s="148" t="s">
        <v>169</v>
      </c>
      <c r="F204" s="156" t="s">
        <v>320</v>
      </c>
      <c r="H204" s="157">
        <v>0.38600000000000001</v>
      </c>
      <c r="I204" s="158"/>
      <c r="L204" s="154"/>
      <c r="M204" s="159"/>
      <c r="T204" s="160"/>
      <c r="AT204" s="155" t="s">
        <v>169</v>
      </c>
      <c r="AU204" s="155" t="s">
        <v>88</v>
      </c>
      <c r="AV204" s="13" t="s">
        <v>88</v>
      </c>
      <c r="AW204" s="13" t="s">
        <v>4</v>
      </c>
      <c r="AX204" s="13" t="s">
        <v>86</v>
      </c>
      <c r="AY204" s="155" t="s">
        <v>156</v>
      </c>
    </row>
    <row r="205" spans="2:65" s="1" customFormat="1" ht="24.2" customHeight="1" x14ac:dyDescent="0.2">
      <c r="B205" s="129"/>
      <c r="C205" s="130" t="s">
        <v>321</v>
      </c>
      <c r="D205" s="130" t="s">
        <v>160</v>
      </c>
      <c r="E205" s="131" t="s">
        <v>322</v>
      </c>
      <c r="F205" s="132" t="s">
        <v>323</v>
      </c>
      <c r="G205" s="133" t="s">
        <v>193</v>
      </c>
      <c r="H205" s="134">
        <v>0.02</v>
      </c>
      <c r="I205" s="135"/>
      <c r="J205" s="136">
        <f>ROUND(I205*H205,2)</f>
        <v>0</v>
      </c>
      <c r="K205" s="132" t="s">
        <v>164</v>
      </c>
      <c r="L205" s="34"/>
      <c r="M205" s="137" t="s">
        <v>3</v>
      </c>
      <c r="N205" s="138" t="s">
        <v>49</v>
      </c>
      <c r="P205" s="139">
        <f>O205*H205</f>
        <v>0</v>
      </c>
      <c r="Q205" s="139">
        <v>0</v>
      </c>
      <c r="R205" s="139">
        <f>Q205*H205</f>
        <v>0</v>
      </c>
      <c r="S205" s="139">
        <v>0</v>
      </c>
      <c r="T205" s="140">
        <f>S205*H205</f>
        <v>0</v>
      </c>
      <c r="AR205" s="141" t="s">
        <v>301</v>
      </c>
      <c r="AT205" s="141" t="s">
        <v>160</v>
      </c>
      <c r="AU205" s="141" t="s">
        <v>88</v>
      </c>
      <c r="AY205" s="18" t="s">
        <v>156</v>
      </c>
      <c r="BE205" s="142">
        <f>IF(N205="základní",J205,0)</f>
        <v>0</v>
      </c>
      <c r="BF205" s="142">
        <f>IF(N205="snížená",J205,0)</f>
        <v>0</v>
      </c>
      <c r="BG205" s="142">
        <f>IF(N205="zákl. přenesená",J205,0)</f>
        <v>0</v>
      </c>
      <c r="BH205" s="142">
        <f>IF(N205="sníž. přenesená",J205,0)</f>
        <v>0</v>
      </c>
      <c r="BI205" s="142">
        <f>IF(N205="nulová",J205,0)</f>
        <v>0</v>
      </c>
      <c r="BJ205" s="18" t="s">
        <v>86</v>
      </c>
      <c r="BK205" s="142">
        <f>ROUND(I205*H205,2)</f>
        <v>0</v>
      </c>
      <c r="BL205" s="18" t="s">
        <v>301</v>
      </c>
      <c r="BM205" s="141" t="s">
        <v>324</v>
      </c>
    </row>
    <row r="206" spans="2:65" s="1" customFormat="1" x14ac:dyDescent="0.2">
      <c r="B206" s="34"/>
      <c r="D206" s="143" t="s">
        <v>167</v>
      </c>
      <c r="F206" s="144" t="s">
        <v>325</v>
      </c>
      <c r="I206" s="145"/>
      <c r="L206" s="34"/>
      <c r="M206" s="146"/>
      <c r="T206" s="55"/>
      <c r="AT206" s="18" t="s">
        <v>167</v>
      </c>
      <c r="AU206" s="18" t="s">
        <v>88</v>
      </c>
    </row>
    <row r="207" spans="2:65" s="11" customFormat="1" ht="22.9" customHeight="1" x14ac:dyDescent="0.2">
      <c r="B207" s="117"/>
      <c r="D207" s="118" t="s">
        <v>77</v>
      </c>
      <c r="E207" s="127" t="s">
        <v>326</v>
      </c>
      <c r="F207" s="127" t="s">
        <v>327</v>
      </c>
      <c r="I207" s="120"/>
      <c r="J207" s="128">
        <f>BK207</f>
        <v>0</v>
      </c>
      <c r="L207" s="117"/>
      <c r="M207" s="122"/>
      <c r="P207" s="123">
        <f>SUM(P208:P261)</f>
        <v>0</v>
      </c>
      <c r="R207" s="123">
        <f>SUM(R208:R261)</f>
        <v>0.1901629</v>
      </c>
      <c r="T207" s="124">
        <f>SUM(T208:T261)</f>
        <v>0.153504</v>
      </c>
      <c r="AR207" s="118" t="s">
        <v>88</v>
      </c>
      <c r="AT207" s="125" t="s">
        <v>77</v>
      </c>
      <c r="AU207" s="125" t="s">
        <v>86</v>
      </c>
      <c r="AY207" s="118" t="s">
        <v>156</v>
      </c>
      <c r="BK207" s="126">
        <f>SUM(BK208:BK261)</f>
        <v>0</v>
      </c>
    </row>
    <row r="208" spans="2:65" s="1" customFormat="1" ht="24.2" customHeight="1" x14ac:dyDescent="0.2">
      <c r="B208" s="129"/>
      <c r="C208" s="130" t="s">
        <v>328</v>
      </c>
      <c r="D208" s="130" t="s">
        <v>160</v>
      </c>
      <c r="E208" s="131" t="s">
        <v>329</v>
      </c>
      <c r="F208" s="132" t="s">
        <v>330</v>
      </c>
      <c r="G208" s="133" t="s">
        <v>209</v>
      </c>
      <c r="H208" s="134">
        <v>37.44</v>
      </c>
      <c r="I208" s="135"/>
      <c r="J208" s="136">
        <f>ROUND(I208*H208,2)</f>
        <v>0</v>
      </c>
      <c r="K208" s="132" t="s">
        <v>164</v>
      </c>
      <c r="L208" s="34"/>
      <c r="M208" s="137" t="s">
        <v>3</v>
      </c>
      <c r="N208" s="138" t="s">
        <v>49</v>
      </c>
      <c r="P208" s="139">
        <f>O208*H208</f>
        <v>0</v>
      </c>
      <c r="Q208" s="139">
        <v>0</v>
      </c>
      <c r="R208" s="139">
        <f>Q208*H208</f>
        <v>0</v>
      </c>
      <c r="S208" s="139">
        <v>4.1000000000000003E-3</v>
      </c>
      <c r="T208" s="140">
        <f>S208*H208</f>
        <v>0.153504</v>
      </c>
      <c r="AR208" s="141" t="s">
        <v>301</v>
      </c>
      <c r="AT208" s="141" t="s">
        <v>160</v>
      </c>
      <c r="AU208" s="141" t="s">
        <v>88</v>
      </c>
      <c r="AY208" s="18" t="s">
        <v>156</v>
      </c>
      <c r="BE208" s="142">
        <f>IF(N208="základní",J208,0)</f>
        <v>0</v>
      </c>
      <c r="BF208" s="142">
        <f>IF(N208="snížená",J208,0)</f>
        <v>0</v>
      </c>
      <c r="BG208" s="142">
        <f>IF(N208="zákl. přenesená",J208,0)</f>
        <v>0</v>
      </c>
      <c r="BH208" s="142">
        <f>IF(N208="sníž. přenesená",J208,0)</f>
        <v>0</v>
      </c>
      <c r="BI208" s="142">
        <f>IF(N208="nulová",J208,0)</f>
        <v>0</v>
      </c>
      <c r="BJ208" s="18" t="s">
        <v>86</v>
      </c>
      <c r="BK208" s="142">
        <f>ROUND(I208*H208,2)</f>
        <v>0</v>
      </c>
      <c r="BL208" s="18" t="s">
        <v>301</v>
      </c>
      <c r="BM208" s="141" t="s">
        <v>331</v>
      </c>
    </row>
    <row r="209" spans="2:65" s="1" customFormat="1" x14ac:dyDescent="0.2">
      <c r="B209" s="34"/>
      <c r="D209" s="143" t="s">
        <v>167</v>
      </c>
      <c r="F209" s="144" t="s">
        <v>332</v>
      </c>
      <c r="I209" s="145"/>
      <c r="L209" s="34"/>
      <c r="M209" s="146"/>
      <c r="T209" s="55"/>
      <c r="AT209" s="18" t="s">
        <v>167</v>
      </c>
      <c r="AU209" s="18" t="s">
        <v>88</v>
      </c>
    </row>
    <row r="210" spans="2:65" s="12" customFormat="1" x14ac:dyDescent="0.2">
      <c r="B210" s="147"/>
      <c r="D210" s="148" t="s">
        <v>169</v>
      </c>
      <c r="E210" s="149" t="s">
        <v>3</v>
      </c>
      <c r="F210" s="150" t="s">
        <v>333</v>
      </c>
      <c r="H210" s="149" t="s">
        <v>3</v>
      </c>
      <c r="I210" s="151"/>
      <c r="L210" s="147"/>
      <c r="M210" s="152"/>
      <c r="T210" s="153"/>
      <c r="AT210" s="149" t="s">
        <v>169</v>
      </c>
      <c r="AU210" s="149" t="s">
        <v>88</v>
      </c>
      <c r="AV210" s="12" t="s">
        <v>86</v>
      </c>
      <c r="AW210" s="12" t="s">
        <v>40</v>
      </c>
      <c r="AX210" s="12" t="s">
        <v>78</v>
      </c>
      <c r="AY210" s="149" t="s">
        <v>156</v>
      </c>
    </row>
    <row r="211" spans="2:65" s="13" customFormat="1" x14ac:dyDescent="0.2">
      <c r="B211" s="154"/>
      <c r="D211" s="148" t="s">
        <v>169</v>
      </c>
      <c r="E211" s="155" t="s">
        <v>3</v>
      </c>
      <c r="F211" s="156" t="s">
        <v>334</v>
      </c>
      <c r="H211" s="157">
        <v>37.44</v>
      </c>
      <c r="I211" s="158"/>
      <c r="L211" s="154"/>
      <c r="M211" s="159"/>
      <c r="T211" s="160"/>
      <c r="AT211" s="155" t="s">
        <v>169</v>
      </c>
      <c r="AU211" s="155" t="s">
        <v>88</v>
      </c>
      <c r="AV211" s="13" t="s">
        <v>88</v>
      </c>
      <c r="AW211" s="13" t="s">
        <v>40</v>
      </c>
      <c r="AX211" s="13" t="s">
        <v>78</v>
      </c>
      <c r="AY211" s="155" t="s">
        <v>156</v>
      </c>
    </row>
    <row r="212" spans="2:65" s="14" customFormat="1" x14ac:dyDescent="0.2">
      <c r="B212" s="161"/>
      <c r="D212" s="148" t="s">
        <v>169</v>
      </c>
      <c r="E212" s="162" t="s">
        <v>3</v>
      </c>
      <c r="F212" s="163" t="s">
        <v>172</v>
      </c>
      <c r="H212" s="164">
        <v>37.44</v>
      </c>
      <c r="I212" s="165"/>
      <c r="L212" s="161"/>
      <c r="M212" s="166"/>
      <c r="T212" s="167"/>
      <c r="AT212" s="162" t="s">
        <v>169</v>
      </c>
      <c r="AU212" s="162" t="s">
        <v>88</v>
      </c>
      <c r="AV212" s="14" t="s">
        <v>165</v>
      </c>
      <c r="AW212" s="14" t="s">
        <v>40</v>
      </c>
      <c r="AX212" s="14" t="s">
        <v>86</v>
      </c>
      <c r="AY212" s="162" t="s">
        <v>156</v>
      </c>
    </row>
    <row r="213" spans="2:65" s="1" customFormat="1" ht="24.2" customHeight="1" x14ac:dyDescent="0.2">
      <c r="B213" s="129"/>
      <c r="C213" s="130" t="s">
        <v>335</v>
      </c>
      <c r="D213" s="130" t="s">
        <v>160</v>
      </c>
      <c r="E213" s="131" t="s">
        <v>336</v>
      </c>
      <c r="F213" s="132" t="s">
        <v>337</v>
      </c>
      <c r="G213" s="133" t="s">
        <v>209</v>
      </c>
      <c r="H213" s="134">
        <v>28.254999999999999</v>
      </c>
      <c r="I213" s="135"/>
      <c r="J213" s="136">
        <f>ROUND(I213*H213,2)</f>
        <v>0</v>
      </c>
      <c r="K213" s="132" t="s">
        <v>164</v>
      </c>
      <c r="L213" s="34"/>
      <c r="M213" s="137" t="s">
        <v>3</v>
      </c>
      <c r="N213" s="138" t="s">
        <v>49</v>
      </c>
      <c r="P213" s="139">
        <f>O213*H213</f>
        <v>0</v>
      </c>
      <c r="Q213" s="139">
        <v>0</v>
      </c>
      <c r="R213" s="139">
        <f>Q213*H213</f>
        <v>0</v>
      </c>
      <c r="S213" s="139">
        <v>0</v>
      </c>
      <c r="T213" s="140">
        <f>S213*H213</f>
        <v>0</v>
      </c>
      <c r="AR213" s="141" t="s">
        <v>301</v>
      </c>
      <c r="AT213" s="141" t="s">
        <v>160</v>
      </c>
      <c r="AU213" s="141" t="s">
        <v>88</v>
      </c>
      <c r="AY213" s="18" t="s">
        <v>156</v>
      </c>
      <c r="BE213" s="142">
        <f>IF(N213="základní",J213,0)</f>
        <v>0</v>
      </c>
      <c r="BF213" s="142">
        <f>IF(N213="snížená",J213,0)</f>
        <v>0</v>
      </c>
      <c r="BG213" s="142">
        <f>IF(N213="zákl. přenesená",J213,0)</f>
        <v>0</v>
      </c>
      <c r="BH213" s="142">
        <f>IF(N213="sníž. přenesená",J213,0)</f>
        <v>0</v>
      </c>
      <c r="BI213" s="142">
        <f>IF(N213="nulová",J213,0)</f>
        <v>0</v>
      </c>
      <c r="BJ213" s="18" t="s">
        <v>86</v>
      </c>
      <c r="BK213" s="142">
        <f>ROUND(I213*H213,2)</f>
        <v>0</v>
      </c>
      <c r="BL213" s="18" t="s">
        <v>301</v>
      </c>
      <c r="BM213" s="141" t="s">
        <v>338</v>
      </c>
    </row>
    <row r="214" spans="2:65" s="1" customFormat="1" x14ac:dyDescent="0.2">
      <c r="B214" s="34"/>
      <c r="D214" s="143" t="s">
        <v>167</v>
      </c>
      <c r="F214" s="144" t="s">
        <v>339</v>
      </c>
      <c r="I214" s="145"/>
      <c r="L214" s="34"/>
      <c r="M214" s="146"/>
      <c r="T214" s="55"/>
      <c r="AT214" s="18" t="s">
        <v>167</v>
      </c>
      <c r="AU214" s="18" t="s">
        <v>88</v>
      </c>
    </row>
    <row r="215" spans="2:65" s="12" customFormat="1" x14ac:dyDescent="0.2">
      <c r="B215" s="147"/>
      <c r="D215" s="148" t="s">
        <v>169</v>
      </c>
      <c r="E215" s="149" t="s">
        <v>3</v>
      </c>
      <c r="F215" s="150" t="s">
        <v>340</v>
      </c>
      <c r="H215" s="149" t="s">
        <v>3</v>
      </c>
      <c r="I215" s="151"/>
      <c r="L215" s="147"/>
      <c r="M215" s="152"/>
      <c r="T215" s="153"/>
      <c r="AT215" s="149" t="s">
        <v>169</v>
      </c>
      <c r="AU215" s="149" t="s">
        <v>88</v>
      </c>
      <c r="AV215" s="12" t="s">
        <v>86</v>
      </c>
      <c r="AW215" s="12" t="s">
        <v>40</v>
      </c>
      <c r="AX215" s="12" t="s">
        <v>78</v>
      </c>
      <c r="AY215" s="149" t="s">
        <v>156</v>
      </c>
    </row>
    <row r="216" spans="2:65" s="13" customFormat="1" x14ac:dyDescent="0.2">
      <c r="B216" s="154"/>
      <c r="D216" s="148" t="s">
        <v>169</v>
      </c>
      <c r="E216" s="155" t="s">
        <v>3</v>
      </c>
      <c r="F216" s="156" t="s">
        <v>341</v>
      </c>
      <c r="H216" s="157">
        <v>8.0299999999999994</v>
      </c>
      <c r="I216" s="158"/>
      <c r="L216" s="154"/>
      <c r="M216" s="159"/>
      <c r="T216" s="160"/>
      <c r="AT216" s="155" t="s">
        <v>169</v>
      </c>
      <c r="AU216" s="155" t="s">
        <v>88</v>
      </c>
      <c r="AV216" s="13" t="s">
        <v>88</v>
      </c>
      <c r="AW216" s="13" t="s">
        <v>40</v>
      </c>
      <c r="AX216" s="13" t="s">
        <v>78</v>
      </c>
      <c r="AY216" s="155" t="s">
        <v>156</v>
      </c>
    </row>
    <row r="217" spans="2:65" s="15" customFormat="1" x14ac:dyDescent="0.2">
      <c r="B217" s="168"/>
      <c r="D217" s="148" t="s">
        <v>169</v>
      </c>
      <c r="E217" s="169" t="s">
        <v>3</v>
      </c>
      <c r="F217" s="170" t="s">
        <v>180</v>
      </c>
      <c r="H217" s="171">
        <v>8.0299999999999994</v>
      </c>
      <c r="I217" s="172"/>
      <c r="L217" s="168"/>
      <c r="M217" s="173"/>
      <c r="T217" s="174"/>
      <c r="AT217" s="169" t="s">
        <v>169</v>
      </c>
      <c r="AU217" s="169" t="s">
        <v>88</v>
      </c>
      <c r="AV217" s="15" t="s">
        <v>157</v>
      </c>
      <c r="AW217" s="15" t="s">
        <v>40</v>
      </c>
      <c r="AX217" s="15" t="s">
        <v>78</v>
      </c>
      <c r="AY217" s="169" t="s">
        <v>156</v>
      </c>
    </row>
    <row r="218" spans="2:65" s="12" customFormat="1" x14ac:dyDescent="0.2">
      <c r="B218" s="147"/>
      <c r="D218" s="148" t="s">
        <v>169</v>
      </c>
      <c r="E218" s="149" t="s">
        <v>3</v>
      </c>
      <c r="F218" s="150" t="s">
        <v>342</v>
      </c>
      <c r="H218" s="149" t="s">
        <v>3</v>
      </c>
      <c r="I218" s="151"/>
      <c r="L218" s="147"/>
      <c r="M218" s="152"/>
      <c r="T218" s="153"/>
      <c r="AT218" s="149" t="s">
        <v>169</v>
      </c>
      <c r="AU218" s="149" t="s">
        <v>88</v>
      </c>
      <c r="AV218" s="12" t="s">
        <v>86</v>
      </c>
      <c r="AW218" s="12" t="s">
        <v>40</v>
      </c>
      <c r="AX218" s="12" t="s">
        <v>78</v>
      </c>
      <c r="AY218" s="149" t="s">
        <v>156</v>
      </c>
    </row>
    <row r="219" spans="2:65" s="13" customFormat="1" x14ac:dyDescent="0.2">
      <c r="B219" s="154"/>
      <c r="D219" s="148" t="s">
        <v>169</v>
      </c>
      <c r="E219" s="155" t="s">
        <v>3</v>
      </c>
      <c r="F219" s="156" t="s">
        <v>343</v>
      </c>
      <c r="H219" s="157">
        <v>10.725</v>
      </c>
      <c r="I219" s="158"/>
      <c r="L219" s="154"/>
      <c r="M219" s="159"/>
      <c r="T219" s="160"/>
      <c r="AT219" s="155" t="s">
        <v>169</v>
      </c>
      <c r="AU219" s="155" t="s">
        <v>88</v>
      </c>
      <c r="AV219" s="13" t="s">
        <v>88</v>
      </c>
      <c r="AW219" s="13" t="s">
        <v>40</v>
      </c>
      <c r="AX219" s="13" t="s">
        <v>78</v>
      </c>
      <c r="AY219" s="155" t="s">
        <v>156</v>
      </c>
    </row>
    <row r="220" spans="2:65" s="15" customFormat="1" x14ac:dyDescent="0.2">
      <c r="B220" s="168"/>
      <c r="D220" s="148" t="s">
        <v>169</v>
      </c>
      <c r="E220" s="169" t="s">
        <v>3</v>
      </c>
      <c r="F220" s="170" t="s">
        <v>180</v>
      </c>
      <c r="H220" s="171">
        <v>10.725</v>
      </c>
      <c r="I220" s="172"/>
      <c r="L220" s="168"/>
      <c r="M220" s="173"/>
      <c r="T220" s="174"/>
      <c r="AT220" s="169" t="s">
        <v>169</v>
      </c>
      <c r="AU220" s="169" t="s">
        <v>88</v>
      </c>
      <c r="AV220" s="15" t="s">
        <v>157</v>
      </c>
      <c r="AW220" s="15" t="s">
        <v>40</v>
      </c>
      <c r="AX220" s="15" t="s">
        <v>78</v>
      </c>
      <c r="AY220" s="169" t="s">
        <v>156</v>
      </c>
    </row>
    <row r="221" spans="2:65" s="12" customFormat="1" x14ac:dyDescent="0.2">
      <c r="B221" s="147"/>
      <c r="D221" s="148" t="s">
        <v>169</v>
      </c>
      <c r="E221" s="149" t="s">
        <v>3</v>
      </c>
      <c r="F221" s="150" t="s">
        <v>344</v>
      </c>
      <c r="H221" s="149" t="s">
        <v>3</v>
      </c>
      <c r="I221" s="151"/>
      <c r="L221" s="147"/>
      <c r="M221" s="152"/>
      <c r="T221" s="153"/>
      <c r="AT221" s="149" t="s">
        <v>169</v>
      </c>
      <c r="AU221" s="149" t="s">
        <v>88</v>
      </c>
      <c r="AV221" s="12" t="s">
        <v>86</v>
      </c>
      <c r="AW221" s="12" t="s">
        <v>40</v>
      </c>
      <c r="AX221" s="12" t="s">
        <v>78</v>
      </c>
      <c r="AY221" s="149" t="s">
        <v>156</v>
      </c>
    </row>
    <row r="222" spans="2:65" s="13" customFormat="1" x14ac:dyDescent="0.2">
      <c r="B222" s="154"/>
      <c r="D222" s="148" t="s">
        <v>169</v>
      </c>
      <c r="E222" s="155" t="s">
        <v>3</v>
      </c>
      <c r="F222" s="156" t="s">
        <v>345</v>
      </c>
      <c r="H222" s="157">
        <v>5.18</v>
      </c>
      <c r="I222" s="158"/>
      <c r="L222" s="154"/>
      <c r="M222" s="159"/>
      <c r="T222" s="160"/>
      <c r="AT222" s="155" t="s">
        <v>169</v>
      </c>
      <c r="AU222" s="155" t="s">
        <v>88</v>
      </c>
      <c r="AV222" s="13" t="s">
        <v>88</v>
      </c>
      <c r="AW222" s="13" t="s">
        <v>40</v>
      </c>
      <c r="AX222" s="13" t="s">
        <v>78</v>
      </c>
      <c r="AY222" s="155" t="s">
        <v>156</v>
      </c>
    </row>
    <row r="223" spans="2:65" s="15" customFormat="1" x14ac:dyDescent="0.2">
      <c r="B223" s="168"/>
      <c r="D223" s="148" t="s">
        <v>169</v>
      </c>
      <c r="E223" s="169" t="s">
        <v>3</v>
      </c>
      <c r="F223" s="170" t="s">
        <v>180</v>
      </c>
      <c r="H223" s="171">
        <v>5.18</v>
      </c>
      <c r="I223" s="172"/>
      <c r="L223" s="168"/>
      <c r="M223" s="173"/>
      <c r="T223" s="174"/>
      <c r="AT223" s="169" t="s">
        <v>169</v>
      </c>
      <c r="AU223" s="169" t="s">
        <v>88</v>
      </c>
      <c r="AV223" s="15" t="s">
        <v>157</v>
      </c>
      <c r="AW223" s="15" t="s">
        <v>40</v>
      </c>
      <c r="AX223" s="15" t="s">
        <v>78</v>
      </c>
      <c r="AY223" s="169" t="s">
        <v>156</v>
      </c>
    </row>
    <row r="224" spans="2:65" s="12" customFormat="1" x14ac:dyDescent="0.2">
      <c r="B224" s="147"/>
      <c r="D224" s="148" t="s">
        <v>169</v>
      </c>
      <c r="E224" s="149" t="s">
        <v>3</v>
      </c>
      <c r="F224" s="150" t="s">
        <v>346</v>
      </c>
      <c r="H224" s="149" t="s">
        <v>3</v>
      </c>
      <c r="I224" s="151"/>
      <c r="L224" s="147"/>
      <c r="M224" s="152"/>
      <c r="T224" s="153"/>
      <c r="AT224" s="149" t="s">
        <v>169</v>
      </c>
      <c r="AU224" s="149" t="s">
        <v>88</v>
      </c>
      <c r="AV224" s="12" t="s">
        <v>86</v>
      </c>
      <c r="AW224" s="12" t="s">
        <v>40</v>
      </c>
      <c r="AX224" s="12" t="s">
        <v>78</v>
      </c>
      <c r="AY224" s="149" t="s">
        <v>156</v>
      </c>
    </row>
    <row r="225" spans="2:65" s="13" customFormat="1" x14ac:dyDescent="0.2">
      <c r="B225" s="154"/>
      <c r="D225" s="148" t="s">
        <v>169</v>
      </c>
      <c r="E225" s="155" t="s">
        <v>3</v>
      </c>
      <c r="F225" s="156" t="s">
        <v>347</v>
      </c>
      <c r="H225" s="157">
        <v>4.32</v>
      </c>
      <c r="I225" s="158"/>
      <c r="L225" s="154"/>
      <c r="M225" s="159"/>
      <c r="T225" s="160"/>
      <c r="AT225" s="155" t="s">
        <v>169</v>
      </c>
      <c r="AU225" s="155" t="s">
        <v>88</v>
      </c>
      <c r="AV225" s="13" t="s">
        <v>88</v>
      </c>
      <c r="AW225" s="13" t="s">
        <v>40</v>
      </c>
      <c r="AX225" s="13" t="s">
        <v>78</v>
      </c>
      <c r="AY225" s="155" t="s">
        <v>156</v>
      </c>
    </row>
    <row r="226" spans="2:65" s="15" customFormat="1" x14ac:dyDescent="0.2">
      <c r="B226" s="168"/>
      <c r="D226" s="148" t="s">
        <v>169</v>
      </c>
      <c r="E226" s="169" t="s">
        <v>3</v>
      </c>
      <c r="F226" s="170" t="s">
        <v>180</v>
      </c>
      <c r="H226" s="171">
        <v>4.32</v>
      </c>
      <c r="I226" s="172"/>
      <c r="L226" s="168"/>
      <c r="M226" s="173"/>
      <c r="T226" s="174"/>
      <c r="AT226" s="169" t="s">
        <v>169</v>
      </c>
      <c r="AU226" s="169" t="s">
        <v>88</v>
      </c>
      <c r="AV226" s="15" t="s">
        <v>157</v>
      </c>
      <c r="AW226" s="15" t="s">
        <v>40</v>
      </c>
      <c r="AX226" s="15" t="s">
        <v>78</v>
      </c>
      <c r="AY226" s="169" t="s">
        <v>156</v>
      </c>
    </row>
    <row r="227" spans="2:65" s="14" customFormat="1" x14ac:dyDescent="0.2">
      <c r="B227" s="161"/>
      <c r="D227" s="148" t="s">
        <v>169</v>
      </c>
      <c r="E227" s="162" t="s">
        <v>3</v>
      </c>
      <c r="F227" s="163" t="s">
        <v>172</v>
      </c>
      <c r="H227" s="164">
        <v>28.254999999999999</v>
      </c>
      <c r="I227" s="165"/>
      <c r="L227" s="161"/>
      <c r="M227" s="166"/>
      <c r="T227" s="167"/>
      <c r="AT227" s="162" t="s">
        <v>169</v>
      </c>
      <c r="AU227" s="162" t="s">
        <v>88</v>
      </c>
      <c r="AV227" s="14" t="s">
        <v>165</v>
      </c>
      <c r="AW227" s="14" t="s">
        <v>40</v>
      </c>
      <c r="AX227" s="14" t="s">
        <v>86</v>
      </c>
      <c r="AY227" s="162" t="s">
        <v>156</v>
      </c>
    </row>
    <row r="228" spans="2:65" s="1" customFormat="1" ht="16.5" customHeight="1" x14ac:dyDescent="0.2">
      <c r="B228" s="129"/>
      <c r="C228" s="175" t="s">
        <v>348</v>
      </c>
      <c r="D228" s="175" t="s">
        <v>306</v>
      </c>
      <c r="E228" s="176" t="s">
        <v>349</v>
      </c>
      <c r="F228" s="177" t="s">
        <v>350</v>
      </c>
      <c r="G228" s="178" t="s">
        <v>209</v>
      </c>
      <c r="H228" s="179">
        <v>32.930999999999997</v>
      </c>
      <c r="I228" s="180"/>
      <c r="J228" s="181">
        <f>ROUND(I228*H228,2)</f>
        <v>0</v>
      </c>
      <c r="K228" s="177" t="s">
        <v>164</v>
      </c>
      <c r="L228" s="182"/>
      <c r="M228" s="183" t="s">
        <v>3</v>
      </c>
      <c r="N228" s="184" t="s">
        <v>49</v>
      </c>
      <c r="P228" s="139">
        <f>O228*H228</f>
        <v>0</v>
      </c>
      <c r="Q228" s="139">
        <v>1.9E-3</v>
      </c>
      <c r="R228" s="139">
        <f>Q228*H228</f>
        <v>6.2568899999999997E-2</v>
      </c>
      <c r="S228" s="139">
        <v>0</v>
      </c>
      <c r="T228" s="140">
        <f>S228*H228</f>
        <v>0</v>
      </c>
      <c r="AR228" s="141" t="s">
        <v>309</v>
      </c>
      <c r="AT228" s="141" t="s">
        <v>306</v>
      </c>
      <c r="AU228" s="141" t="s">
        <v>88</v>
      </c>
      <c r="AY228" s="18" t="s">
        <v>156</v>
      </c>
      <c r="BE228" s="142">
        <f>IF(N228="základní",J228,0)</f>
        <v>0</v>
      </c>
      <c r="BF228" s="142">
        <f>IF(N228="snížená",J228,0)</f>
        <v>0</v>
      </c>
      <c r="BG228" s="142">
        <f>IF(N228="zákl. přenesená",J228,0)</f>
        <v>0</v>
      </c>
      <c r="BH228" s="142">
        <f>IF(N228="sníž. přenesená",J228,0)</f>
        <v>0</v>
      </c>
      <c r="BI228" s="142">
        <f>IF(N228="nulová",J228,0)</f>
        <v>0</v>
      </c>
      <c r="BJ228" s="18" t="s">
        <v>86</v>
      </c>
      <c r="BK228" s="142">
        <f>ROUND(I228*H228,2)</f>
        <v>0</v>
      </c>
      <c r="BL228" s="18" t="s">
        <v>301</v>
      </c>
      <c r="BM228" s="141" t="s">
        <v>351</v>
      </c>
    </row>
    <row r="229" spans="2:65" s="13" customFormat="1" x14ac:dyDescent="0.2">
      <c r="B229" s="154"/>
      <c r="D229" s="148" t="s">
        <v>169</v>
      </c>
      <c r="F229" s="156" t="s">
        <v>352</v>
      </c>
      <c r="H229" s="157">
        <v>32.930999999999997</v>
      </c>
      <c r="I229" s="158"/>
      <c r="L229" s="154"/>
      <c r="M229" s="159"/>
      <c r="T229" s="160"/>
      <c r="AT229" s="155" t="s">
        <v>169</v>
      </c>
      <c r="AU229" s="155" t="s">
        <v>88</v>
      </c>
      <c r="AV229" s="13" t="s">
        <v>88</v>
      </c>
      <c r="AW229" s="13" t="s">
        <v>4</v>
      </c>
      <c r="AX229" s="13" t="s">
        <v>86</v>
      </c>
      <c r="AY229" s="155" t="s">
        <v>156</v>
      </c>
    </row>
    <row r="230" spans="2:65" s="1" customFormat="1" ht="21.75" customHeight="1" x14ac:dyDescent="0.2">
      <c r="B230" s="129"/>
      <c r="C230" s="130" t="s">
        <v>353</v>
      </c>
      <c r="D230" s="130" t="s">
        <v>160</v>
      </c>
      <c r="E230" s="131" t="s">
        <v>354</v>
      </c>
      <c r="F230" s="132" t="s">
        <v>355</v>
      </c>
      <c r="G230" s="133" t="s">
        <v>356</v>
      </c>
      <c r="H230" s="134">
        <v>48.7</v>
      </c>
      <c r="I230" s="135"/>
      <c r="J230" s="136">
        <f>ROUND(I230*H230,2)</f>
        <v>0</v>
      </c>
      <c r="K230" s="132" t="s">
        <v>164</v>
      </c>
      <c r="L230" s="34"/>
      <c r="M230" s="137" t="s">
        <v>3</v>
      </c>
      <c r="N230" s="138" t="s">
        <v>49</v>
      </c>
      <c r="P230" s="139">
        <f>O230*H230</f>
        <v>0</v>
      </c>
      <c r="Q230" s="139">
        <v>3.2000000000000003E-4</v>
      </c>
      <c r="R230" s="139">
        <f>Q230*H230</f>
        <v>1.5584000000000002E-2</v>
      </c>
      <c r="S230" s="139">
        <v>0</v>
      </c>
      <c r="T230" s="140">
        <f>S230*H230</f>
        <v>0</v>
      </c>
      <c r="AR230" s="141" t="s">
        <v>301</v>
      </c>
      <c r="AT230" s="141" t="s">
        <v>160</v>
      </c>
      <c r="AU230" s="141" t="s">
        <v>88</v>
      </c>
      <c r="AY230" s="18" t="s">
        <v>156</v>
      </c>
      <c r="BE230" s="142">
        <f>IF(N230="základní",J230,0)</f>
        <v>0</v>
      </c>
      <c r="BF230" s="142">
        <f>IF(N230="snížená",J230,0)</f>
        <v>0</v>
      </c>
      <c r="BG230" s="142">
        <f>IF(N230="zákl. přenesená",J230,0)</f>
        <v>0</v>
      </c>
      <c r="BH230" s="142">
        <f>IF(N230="sníž. přenesená",J230,0)</f>
        <v>0</v>
      </c>
      <c r="BI230" s="142">
        <f>IF(N230="nulová",J230,0)</f>
        <v>0</v>
      </c>
      <c r="BJ230" s="18" t="s">
        <v>86</v>
      </c>
      <c r="BK230" s="142">
        <f>ROUND(I230*H230,2)</f>
        <v>0</v>
      </c>
      <c r="BL230" s="18" t="s">
        <v>301</v>
      </c>
      <c r="BM230" s="141" t="s">
        <v>357</v>
      </c>
    </row>
    <row r="231" spans="2:65" s="1" customFormat="1" x14ac:dyDescent="0.2">
      <c r="B231" s="34"/>
      <c r="D231" s="143" t="s">
        <v>167</v>
      </c>
      <c r="F231" s="144" t="s">
        <v>358</v>
      </c>
      <c r="I231" s="145"/>
      <c r="L231" s="34"/>
      <c r="M231" s="146"/>
      <c r="T231" s="55"/>
      <c r="AT231" s="18" t="s">
        <v>167</v>
      </c>
      <c r="AU231" s="18" t="s">
        <v>88</v>
      </c>
    </row>
    <row r="232" spans="2:65" s="12" customFormat="1" x14ac:dyDescent="0.2">
      <c r="B232" s="147"/>
      <c r="D232" s="148" t="s">
        <v>169</v>
      </c>
      <c r="E232" s="149" t="s">
        <v>3</v>
      </c>
      <c r="F232" s="150" t="s">
        <v>340</v>
      </c>
      <c r="H232" s="149" t="s">
        <v>3</v>
      </c>
      <c r="I232" s="151"/>
      <c r="L232" s="147"/>
      <c r="M232" s="152"/>
      <c r="T232" s="153"/>
      <c r="AT232" s="149" t="s">
        <v>169</v>
      </c>
      <c r="AU232" s="149" t="s">
        <v>88</v>
      </c>
      <c r="AV232" s="12" t="s">
        <v>86</v>
      </c>
      <c r="AW232" s="12" t="s">
        <v>40</v>
      </c>
      <c r="AX232" s="12" t="s">
        <v>78</v>
      </c>
      <c r="AY232" s="149" t="s">
        <v>156</v>
      </c>
    </row>
    <row r="233" spans="2:65" s="13" customFormat="1" x14ac:dyDescent="0.2">
      <c r="B233" s="154"/>
      <c r="D233" s="148" t="s">
        <v>169</v>
      </c>
      <c r="E233" s="155" t="s">
        <v>3</v>
      </c>
      <c r="F233" s="156" t="s">
        <v>359</v>
      </c>
      <c r="H233" s="157">
        <v>14.6</v>
      </c>
      <c r="I233" s="158"/>
      <c r="L233" s="154"/>
      <c r="M233" s="159"/>
      <c r="T233" s="160"/>
      <c r="AT233" s="155" t="s">
        <v>169</v>
      </c>
      <c r="AU233" s="155" t="s">
        <v>88</v>
      </c>
      <c r="AV233" s="13" t="s">
        <v>88</v>
      </c>
      <c r="AW233" s="13" t="s">
        <v>40</v>
      </c>
      <c r="AX233" s="13" t="s">
        <v>78</v>
      </c>
      <c r="AY233" s="155" t="s">
        <v>156</v>
      </c>
    </row>
    <row r="234" spans="2:65" s="15" customFormat="1" x14ac:dyDescent="0.2">
      <c r="B234" s="168"/>
      <c r="D234" s="148" t="s">
        <v>169</v>
      </c>
      <c r="E234" s="169" t="s">
        <v>3</v>
      </c>
      <c r="F234" s="170" t="s">
        <v>180</v>
      </c>
      <c r="H234" s="171">
        <v>14.6</v>
      </c>
      <c r="I234" s="172"/>
      <c r="L234" s="168"/>
      <c r="M234" s="173"/>
      <c r="T234" s="174"/>
      <c r="AT234" s="169" t="s">
        <v>169</v>
      </c>
      <c r="AU234" s="169" t="s">
        <v>88</v>
      </c>
      <c r="AV234" s="15" t="s">
        <v>157</v>
      </c>
      <c r="AW234" s="15" t="s">
        <v>40</v>
      </c>
      <c r="AX234" s="15" t="s">
        <v>78</v>
      </c>
      <c r="AY234" s="169" t="s">
        <v>156</v>
      </c>
    </row>
    <row r="235" spans="2:65" s="12" customFormat="1" x14ac:dyDescent="0.2">
      <c r="B235" s="147"/>
      <c r="D235" s="148" t="s">
        <v>169</v>
      </c>
      <c r="E235" s="149" t="s">
        <v>3</v>
      </c>
      <c r="F235" s="150" t="s">
        <v>342</v>
      </c>
      <c r="H235" s="149" t="s">
        <v>3</v>
      </c>
      <c r="I235" s="151"/>
      <c r="L235" s="147"/>
      <c r="M235" s="152"/>
      <c r="T235" s="153"/>
      <c r="AT235" s="149" t="s">
        <v>169</v>
      </c>
      <c r="AU235" s="149" t="s">
        <v>88</v>
      </c>
      <c r="AV235" s="12" t="s">
        <v>86</v>
      </c>
      <c r="AW235" s="12" t="s">
        <v>40</v>
      </c>
      <c r="AX235" s="12" t="s">
        <v>78</v>
      </c>
      <c r="AY235" s="149" t="s">
        <v>156</v>
      </c>
    </row>
    <row r="236" spans="2:65" s="13" customFormat="1" x14ac:dyDescent="0.2">
      <c r="B236" s="154"/>
      <c r="D236" s="148" t="s">
        <v>169</v>
      </c>
      <c r="E236" s="155" t="s">
        <v>3</v>
      </c>
      <c r="F236" s="156" t="s">
        <v>360</v>
      </c>
      <c r="H236" s="157">
        <v>19.5</v>
      </c>
      <c r="I236" s="158"/>
      <c r="L236" s="154"/>
      <c r="M236" s="159"/>
      <c r="T236" s="160"/>
      <c r="AT236" s="155" t="s">
        <v>169</v>
      </c>
      <c r="AU236" s="155" t="s">
        <v>88</v>
      </c>
      <c r="AV236" s="13" t="s">
        <v>88</v>
      </c>
      <c r="AW236" s="13" t="s">
        <v>40</v>
      </c>
      <c r="AX236" s="13" t="s">
        <v>78</v>
      </c>
      <c r="AY236" s="155" t="s">
        <v>156</v>
      </c>
    </row>
    <row r="237" spans="2:65" s="15" customFormat="1" x14ac:dyDescent="0.2">
      <c r="B237" s="168"/>
      <c r="D237" s="148" t="s">
        <v>169</v>
      </c>
      <c r="E237" s="169" t="s">
        <v>3</v>
      </c>
      <c r="F237" s="170" t="s">
        <v>180</v>
      </c>
      <c r="H237" s="171">
        <v>19.5</v>
      </c>
      <c r="I237" s="172"/>
      <c r="L237" s="168"/>
      <c r="M237" s="173"/>
      <c r="T237" s="174"/>
      <c r="AT237" s="169" t="s">
        <v>169</v>
      </c>
      <c r="AU237" s="169" t="s">
        <v>88</v>
      </c>
      <c r="AV237" s="15" t="s">
        <v>157</v>
      </c>
      <c r="AW237" s="15" t="s">
        <v>40</v>
      </c>
      <c r="AX237" s="15" t="s">
        <v>78</v>
      </c>
      <c r="AY237" s="169" t="s">
        <v>156</v>
      </c>
    </row>
    <row r="238" spans="2:65" s="12" customFormat="1" x14ac:dyDescent="0.2">
      <c r="B238" s="147"/>
      <c r="D238" s="148" t="s">
        <v>169</v>
      </c>
      <c r="E238" s="149" t="s">
        <v>3</v>
      </c>
      <c r="F238" s="150" t="s">
        <v>344</v>
      </c>
      <c r="H238" s="149" t="s">
        <v>3</v>
      </c>
      <c r="I238" s="151"/>
      <c r="L238" s="147"/>
      <c r="M238" s="152"/>
      <c r="T238" s="153"/>
      <c r="AT238" s="149" t="s">
        <v>169</v>
      </c>
      <c r="AU238" s="149" t="s">
        <v>88</v>
      </c>
      <c r="AV238" s="12" t="s">
        <v>86</v>
      </c>
      <c r="AW238" s="12" t="s">
        <v>40</v>
      </c>
      <c r="AX238" s="12" t="s">
        <v>78</v>
      </c>
      <c r="AY238" s="149" t="s">
        <v>156</v>
      </c>
    </row>
    <row r="239" spans="2:65" s="13" customFormat="1" x14ac:dyDescent="0.2">
      <c r="B239" s="154"/>
      <c r="D239" s="148" t="s">
        <v>169</v>
      </c>
      <c r="E239" s="155" t="s">
        <v>3</v>
      </c>
      <c r="F239" s="156" t="s">
        <v>361</v>
      </c>
      <c r="H239" s="157">
        <v>7.4</v>
      </c>
      <c r="I239" s="158"/>
      <c r="L239" s="154"/>
      <c r="M239" s="159"/>
      <c r="T239" s="160"/>
      <c r="AT239" s="155" t="s">
        <v>169</v>
      </c>
      <c r="AU239" s="155" t="s">
        <v>88</v>
      </c>
      <c r="AV239" s="13" t="s">
        <v>88</v>
      </c>
      <c r="AW239" s="13" t="s">
        <v>40</v>
      </c>
      <c r="AX239" s="13" t="s">
        <v>78</v>
      </c>
      <c r="AY239" s="155" t="s">
        <v>156</v>
      </c>
    </row>
    <row r="240" spans="2:65" s="15" customFormat="1" x14ac:dyDescent="0.2">
      <c r="B240" s="168"/>
      <c r="D240" s="148" t="s">
        <v>169</v>
      </c>
      <c r="E240" s="169" t="s">
        <v>3</v>
      </c>
      <c r="F240" s="170" t="s">
        <v>180</v>
      </c>
      <c r="H240" s="171">
        <v>7.4</v>
      </c>
      <c r="I240" s="172"/>
      <c r="L240" s="168"/>
      <c r="M240" s="173"/>
      <c r="T240" s="174"/>
      <c r="AT240" s="169" t="s">
        <v>169</v>
      </c>
      <c r="AU240" s="169" t="s">
        <v>88</v>
      </c>
      <c r="AV240" s="15" t="s">
        <v>157</v>
      </c>
      <c r="AW240" s="15" t="s">
        <v>40</v>
      </c>
      <c r="AX240" s="15" t="s">
        <v>78</v>
      </c>
      <c r="AY240" s="169" t="s">
        <v>156</v>
      </c>
    </row>
    <row r="241" spans="2:65" s="12" customFormat="1" x14ac:dyDescent="0.2">
      <c r="B241" s="147"/>
      <c r="D241" s="148" t="s">
        <v>169</v>
      </c>
      <c r="E241" s="149" t="s">
        <v>3</v>
      </c>
      <c r="F241" s="150" t="s">
        <v>346</v>
      </c>
      <c r="H241" s="149" t="s">
        <v>3</v>
      </c>
      <c r="I241" s="151"/>
      <c r="L241" s="147"/>
      <c r="M241" s="152"/>
      <c r="T241" s="153"/>
      <c r="AT241" s="149" t="s">
        <v>169</v>
      </c>
      <c r="AU241" s="149" t="s">
        <v>88</v>
      </c>
      <c r="AV241" s="12" t="s">
        <v>86</v>
      </c>
      <c r="AW241" s="12" t="s">
        <v>40</v>
      </c>
      <c r="AX241" s="12" t="s">
        <v>78</v>
      </c>
      <c r="AY241" s="149" t="s">
        <v>156</v>
      </c>
    </row>
    <row r="242" spans="2:65" s="13" customFormat="1" x14ac:dyDescent="0.2">
      <c r="B242" s="154"/>
      <c r="D242" s="148" t="s">
        <v>169</v>
      </c>
      <c r="E242" s="155" t="s">
        <v>3</v>
      </c>
      <c r="F242" s="156" t="s">
        <v>362</v>
      </c>
      <c r="H242" s="157">
        <v>7.2</v>
      </c>
      <c r="I242" s="158"/>
      <c r="L242" s="154"/>
      <c r="M242" s="159"/>
      <c r="T242" s="160"/>
      <c r="AT242" s="155" t="s">
        <v>169</v>
      </c>
      <c r="AU242" s="155" t="s">
        <v>88</v>
      </c>
      <c r="AV242" s="13" t="s">
        <v>88</v>
      </c>
      <c r="AW242" s="13" t="s">
        <v>40</v>
      </c>
      <c r="AX242" s="13" t="s">
        <v>78</v>
      </c>
      <c r="AY242" s="155" t="s">
        <v>156</v>
      </c>
    </row>
    <row r="243" spans="2:65" s="15" customFormat="1" x14ac:dyDescent="0.2">
      <c r="B243" s="168"/>
      <c r="D243" s="148" t="s">
        <v>169</v>
      </c>
      <c r="E243" s="169" t="s">
        <v>3</v>
      </c>
      <c r="F243" s="170" t="s">
        <v>180</v>
      </c>
      <c r="H243" s="171">
        <v>7.2</v>
      </c>
      <c r="I243" s="172"/>
      <c r="L243" s="168"/>
      <c r="M243" s="173"/>
      <c r="T243" s="174"/>
      <c r="AT243" s="169" t="s">
        <v>169</v>
      </c>
      <c r="AU243" s="169" t="s">
        <v>88</v>
      </c>
      <c r="AV243" s="15" t="s">
        <v>157</v>
      </c>
      <c r="AW243" s="15" t="s">
        <v>40</v>
      </c>
      <c r="AX243" s="15" t="s">
        <v>78</v>
      </c>
      <c r="AY243" s="169" t="s">
        <v>156</v>
      </c>
    </row>
    <row r="244" spans="2:65" s="14" customFormat="1" x14ac:dyDescent="0.2">
      <c r="B244" s="161"/>
      <c r="D244" s="148" t="s">
        <v>169</v>
      </c>
      <c r="E244" s="162" t="s">
        <v>3</v>
      </c>
      <c r="F244" s="163" t="s">
        <v>172</v>
      </c>
      <c r="H244" s="164">
        <v>48.7</v>
      </c>
      <c r="I244" s="165"/>
      <c r="L244" s="161"/>
      <c r="M244" s="166"/>
      <c r="T244" s="167"/>
      <c r="AT244" s="162" t="s">
        <v>169</v>
      </c>
      <c r="AU244" s="162" t="s">
        <v>88</v>
      </c>
      <c r="AV244" s="14" t="s">
        <v>165</v>
      </c>
      <c r="AW244" s="14" t="s">
        <v>40</v>
      </c>
      <c r="AX244" s="14" t="s">
        <v>86</v>
      </c>
      <c r="AY244" s="162" t="s">
        <v>156</v>
      </c>
    </row>
    <row r="245" spans="2:65" s="1" customFormat="1" ht="24.2" customHeight="1" x14ac:dyDescent="0.2">
      <c r="B245" s="129"/>
      <c r="C245" s="130" t="s">
        <v>363</v>
      </c>
      <c r="D245" s="130" t="s">
        <v>160</v>
      </c>
      <c r="E245" s="131" t="s">
        <v>364</v>
      </c>
      <c r="F245" s="132" t="s">
        <v>365</v>
      </c>
      <c r="G245" s="133" t="s">
        <v>356</v>
      </c>
      <c r="H245" s="134">
        <v>97.4</v>
      </c>
      <c r="I245" s="135"/>
      <c r="J245" s="136">
        <f>ROUND(I245*H245,2)</f>
        <v>0</v>
      </c>
      <c r="K245" s="132" t="s">
        <v>164</v>
      </c>
      <c r="L245" s="34"/>
      <c r="M245" s="137" t="s">
        <v>3</v>
      </c>
      <c r="N245" s="138" t="s">
        <v>49</v>
      </c>
      <c r="P245" s="139">
        <f>O245*H245</f>
        <v>0</v>
      </c>
      <c r="Q245" s="139">
        <v>1.15E-3</v>
      </c>
      <c r="R245" s="139">
        <f>Q245*H245</f>
        <v>0.11201</v>
      </c>
      <c r="S245" s="139">
        <v>0</v>
      </c>
      <c r="T245" s="140">
        <f>S245*H245</f>
        <v>0</v>
      </c>
      <c r="AR245" s="141" t="s">
        <v>301</v>
      </c>
      <c r="AT245" s="141" t="s">
        <v>160</v>
      </c>
      <c r="AU245" s="141" t="s">
        <v>88</v>
      </c>
      <c r="AY245" s="18" t="s">
        <v>156</v>
      </c>
      <c r="BE245" s="142">
        <f>IF(N245="základní",J245,0)</f>
        <v>0</v>
      </c>
      <c r="BF245" s="142">
        <f>IF(N245="snížená",J245,0)</f>
        <v>0</v>
      </c>
      <c r="BG245" s="142">
        <f>IF(N245="zákl. přenesená",J245,0)</f>
        <v>0</v>
      </c>
      <c r="BH245" s="142">
        <f>IF(N245="sníž. přenesená",J245,0)</f>
        <v>0</v>
      </c>
      <c r="BI245" s="142">
        <f>IF(N245="nulová",J245,0)</f>
        <v>0</v>
      </c>
      <c r="BJ245" s="18" t="s">
        <v>86</v>
      </c>
      <c r="BK245" s="142">
        <f>ROUND(I245*H245,2)</f>
        <v>0</v>
      </c>
      <c r="BL245" s="18" t="s">
        <v>301</v>
      </c>
      <c r="BM245" s="141" t="s">
        <v>366</v>
      </c>
    </row>
    <row r="246" spans="2:65" s="1" customFormat="1" x14ac:dyDescent="0.2">
      <c r="B246" s="34"/>
      <c r="D246" s="143" t="s">
        <v>167</v>
      </c>
      <c r="F246" s="144" t="s">
        <v>367</v>
      </c>
      <c r="I246" s="145"/>
      <c r="L246" s="34"/>
      <c r="M246" s="146"/>
      <c r="T246" s="55"/>
      <c r="AT246" s="18" t="s">
        <v>167</v>
      </c>
      <c r="AU246" s="18" t="s">
        <v>88</v>
      </c>
    </row>
    <row r="247" spans="2:65" s="12" customFormat="1" x14ac:dyDescent="0.2">
      <c r="B247" s="147"/>
      <c r="D247" s="148" t="s">
        <v>169</v>
      </c>
      <c r="E247" s="149" t="s">
        <v>3</v>
      </c>
      <c r="F247" s="150" t="s">
        <v>340</v>
      </c>
      <c r="H247" s="149" t="s">
        <v>3</v>
      </c>
      <c r="I247" s="151"/>
      <c r="L247" s="147"/>
      <c r="M247" s="152"/>
      <c r="T247" s="153"/>
      <c r="AT247" s="149" t="s">
        <v>169</v>
      </c>
      <c r="AU247" s="149" t="s">
        <v>88</v>
      </c>
      <c r="AV247" s="12" t="s">
        <v>86</v>
      </c>
      <c r="AW247" s="12" t="s">
        <v>40</v>
      </c>
      <c r="AX247" s="12" t="s">
        <v>78</v>
      </c>
      <c r="AY247" s="149" t="s">
        <v>156</v>
      </c>
    </row>
    <row r="248" spans="2:65" s="13" customFormat="1" x14ac:dyDescent="0.2">
      <c r="B248" s="154"/>
      <c r="D248" s="148" t="s">
        <v>169</v>
      </c>
      <c r="E248" s="155" t="s">
        <v>3</v>
      </c>
      <c r="F248" s="156" t="s">
        <v>368</v>
      </c>
      <c r="H248" s="157">
        <v>29.2</v>
      </c>
      <c r="I248" s="158"/>
      <c r="L248" s="154"/>
      <c r="M248" s="159"/>
      <c r="T248" s="160"/>
      <c r="AT248" s="155" t="s">
        <v>169</v>
      </c>
      <c r="AU248" s="155" t="s">
        <v>88</v>
      </c>
      <c r="AV248" s="13" t="s">
        <v>88</v>
      </c>
      <c r="AW248" s="13" t="s">
        <v>40</v>
      </c>
      <c r="AX248" s="13" t="s">
        <v>78</v>
      </c>
      <c r="AY248" s="155" t="s">
        <v>156</v>
      </c>
    </row>
    <row r="249" spans="2:65" s="15" customFormat="1" x14ac:dyDescent="0.2">
      <c r="B249" s="168"/>
      <c r="D249" s="148" t="s">
        <v>169</v>
      </c>
      <c r="E249" s="169" t="s">
        <v>3</v>
      </c>
      <c r="F249" s="170" t="s">
        <v>180</v>
      </c>
      <c r="H249" s="171">
        <v>29.2</v>
      </c>
      <c r="I249" s="172"/>
      <c r="L249" s="168"/>
      <c r="M249" s="173"/>
      <c r="T249" s="174"/>
      <c r="AT249" s="169" t="s">
        <v>169</v>
      </c>
      <c r="AU249" s="169" t="s">
        <v>88</v>
      </c>
      <c r="AV249" s="15" t="s">
        <v>157</v>
      </c>
      <c r="AW249" s="15" t="s">
        <v>40</v>
      </c>
      <c r="AX249" s="15" t="s">
        <v>78</v>
      </c>
      <c r="AY249" s="169" t="s">
        <v>156</v>
      </c>
    </row>
    <row r="250" spans="2:65" s="12" customFormat="1" x14ac:dyDescent="0.2">
      <c r="B250" s="147"/>
      <c r="D250" s="148" t="s">
        <v>169</v>
      </c>
      <c r="E250" s="149" t="s">
        <v>3</v>
      </c>
      <c r="F250" s="150" t="s">
        <v>342</v>
      </c>
      <c r="H250" s="149" t="s">
        <v>3</v>
      </c>
      <c r="I250" s="151"/>
      <c r="L250" s="147"/>
      <c r="M250" s="152"/>
      <c r="T250" s="153"/>
      <c r="AT250" s="149" t="s">
        <v>169</v>
      </c>
      <c r="AU250" s="149" t="s">
        <v>88</v>
      </c>
      <c r="AV250" s="12" t="s">
        <v>86</v>
      </c>
      <c r="AW250" s="12" t="s">
        <v>40</v>
      </c>
      <c r="AX250" s="12" t="s">
        <v>78</v>
      </c>
      <c r="AY250" s="149" t="s">
        <v>156</v>
      </c>
    </row>
    <row r="251" spans="2:65" s="13" customFormat="1" x14ac:dyDescent="0.2">
      <c r="B251" s="154"/>
      <c r="D251" s="148" t="s">
        <v>169</v>
      </c>
      <c r="E251" s="155" t="s">
        <v>3</v>
      </c>
      <c r="F251" s="156" t="s">
        <v>369</v>
      </c>
      <c r="H251" s="157">
        <v>39</v>
      </c>
      <c r="I251" s="158"/>
      <c r="L251" s="154"/>
      <c r="M251" s="159"/>
      <c r="T251" s="160"/>
      <c r="AT251" s="155" t="s">
        <v>169</v>
      </c>
      <c r="AU251" s="155" t="s">
        <v>88</v>
      </c>
      <c r="AV251" s="13" t="s">
        <v>88</v>
      </c>
      <c r="AW251" s="13" t="s">
        <v>40</v>
      </c>
      <c r="AX251" s="13" t="s">
        <v>78</v>
      </c>
      <c r="AY251" s="155" t="s">
        <v>156</v>
      </c>
    </row>
    <row r="252" spans="2:65" s="15" customFormat="1" x14ac:dyDescent="0.2">
      <c r="B252" s="168"/>
      <c r="D252" s="148" t="s">
        <v>169</v>
      </c>
      <c r="E252" s="169" t="s">
        <v>3</v>
      </c>
      <c r="F252" s="170" t="s">
        <v>180</v>
      </c>
      <c r="H252" s="171">
        <v>39</v>
      </c>
      <c r="I252" s="172"/>
      <c r="L252" s="168"/>
      <c r="M252" s="173"/>
      <c r="T252" s="174"/>
      <c r="AT252" s="169" t="s">
        <v>169</v>
      </c>
      <c r="AU252" s="169" t="s">
        <v>88</v>
      </c>
      <c r="AV252" s="15" t="s">
        <v>157</v>
      </c>
      <c r="AW252" s="15" t="s">
        <v>40</v>
      </c>
      <c r="AX252" s="15" t="s">
        <v>78</v>
      </c>
      <c r="AY252" s="169" t="s">
        <v>156</v>
      </c>
    </row>
    <row r="253" spans="2:65" s="12" customFormat="1" x14ac:dyDescent="0.2">
      <c r="B253" s="147"/>
      <c r="D253" s="148" t="s">
        <v>169</v>
      </c>
      <c r="E253" s="149" t="s">
        <v>3</v>
      </c>
      <c r="F253" s="150" t="s">
        <v>344</v>
      </c>
      <c r="H253" s="149" t="s">
        <v>3</v>
      </c>
      <c r="I253" s="151"/>
      <c r="L253" s="147"/>
      <c r="M253" s="152"/>
      <c r="T253" s="153"/>
      <c r="AT253" s="149" t="s">
        <v>169</v>
      </c>
      <c r="AU253" s="149" t="s">
        <v>88</v>
      </c>
      <c r="AV253" s="12" t="s">
        <v>86</v>
      </c>
      <c r="AW253" s="12" t="s">
        <v>40</v>
      </c>
      <c r="AX253" s="12" t="s">
        <v>78</v>
      </c>
      <c r="AY253" s="149" t="s">
        <v>156</v>
      </c>
    </row>
    <row r="254" spans="2:65" s="13" customFormat="1" x14ac:dyDescent="0.2">
      <c r="B254" s="154"/>
      <c r="D254" s="148" t="s">
        <v>169</v>
      </c>
      <c r="E254" s="155" t="s">
        <v>3</v>
      </c>
      <c r="F254" s="156" t="s">
        <v>370</v>
      </c>
      <c r="H254" s="157">
        <v>14.8</v>
      </c>
      <c r="I254" s="158"/>
      <c r="L254" s="154"/>
      <c r="M254" s="159"/>
      <c r="T254" s="160"/>
      <c r="AT254" s="155" t="s">
        <v>169</v>
      </c>
      <c r="AU254" s="155" t="s">
        <v>88</v>
      </c>
      <c r="AV254" s="13" t="s">
        <v>88</v>
      </c>
      <c r="AW254" s="13" t="s">
        <v>40</v>
      </c>
      <c r="AX254" s="13" t="s">
        <v>78</v>
      </c>
      <c r="AY254" s="155" t="s">
        <v>156</v>
      </c>
    </row>
    <row r="255" spans="2:65" s="15" customFormat="1" x14ac:dyDescent="0.2">
      <c r="B255" s="168"/>
      <c r="D255" s="148" t="s">
        <v>169</v>
      </c>
      <c r="E255" s="169" t="s">
        <v>3</v>
      </c>
      <c r="F255" s="170" t="s">
        <v>180</v>
      </c>
      <c r="H255" s="171">
        <v>14.8</v>
      </c>
      <c r="I255" s="172"/>
      <c r="L255" s="168"/>
      <c r="M255" s="173"/>
      <c r="T255" s="174"/>
      <c r="AT255" s="169" t="s">
        <v>169</v>
      </c>
      <c r="AU255" s="169" t="s">
        <v>88</v>
      </c>
      <c r="AV255" s="15" t="s">
        <v>157</v>
      </c>
      <c r="AW255" s="15" t="s">
        <v>40</v>
      </c>
      <c r="AX255" s="15" t="s">
        <v>78</v>
      </c>
      <c r="AY255" s="169" t="s">
        <v>156</v>
      </c>
    </row>
    <row r="256" spans="2:65" s="12" customFormat="1" x14ac:dyDescent="0.2">
      <c r="B256" s="147"/>
      <c r="D256" s="148" t="s">
        <v>169</v>
      </c>
      <c r="E256" s="149" t="s">
        <v>3</v>
      </c>
      <c r="F256" s="150" t="s">
        <v>346</v>
      </c>
      <c r="H256" s="149" t="s">
        <v>3</v>
      </c>
      <c r="I256" s="151"/>
      <c r="L256" s="147"/>
      <c r="M256" s="152"/>
      <c r="T256" s="153"/>
      <c r="AT256" s="149" t="s">
        <v>169</v>
      </c>
      <c r="AU256" s="149" t="s">
        <v>88</v>
      </c>
      <c r="AV256" s="12" t="s">
        <v>86</v>
      </c>
      <c r="AW256" s="12" t="s">
        <v>40</v>
      </c>
      <c r="AX256" s="12" t="s">
        <v>78</v>
      </c>
      <c r="AY256" s="149" t="s">
        <v>156</v>
      </c>
    </row>
    <row r="257" spans="2:65" s="13" customFormat="1" x14ac:dyDescent="0.2">
      <c r="B257" s="154"/>
      <c r="D257" s="148" t="s">
        <v>169</v>
      </c>
      <c r="E257" s="155" t="s">
        <v>3</v>
      </c>
      <c r="F257" s="156" t="s">
        <v>371</v>
      </c>
      <c r="H257" s="157">
        <v>14.4</v>
      </c>
      <c r="I257" s="158"/>
      <c r="L257" s="154"/>
      <c r="M257" s="159"/>
      <c r="T257" s="160"/>
      <c r="AT257" s="155" t="s">
        <v>169</v>
      </c>
      <c r="AU257" s="155" t="s">
        <v>88</v>
      </c>
      <c r="AV257" s="13" t="s">
        <v>88</v>
      </c>
      <c r="AW257" s="13" t="s">
        <v>40</v>
      </c>
      <c r="AX257" s="13" t="s">
        <v>78</v>
      </c>
      <c r="AY257" s="155" t="s">
        <v>156</v>
      </c>
    </row>
    <row r="258" spans="2:65" s="15" customFormat="1" x14ac:dyDescent="0.2">
      <c r="B258" s="168"/>
      <c r="D258" s="148" t="s">
        <v>169</v>
      </c>
      <c r="E258" s="169" t="s">
        <v>3</v>
      </c>
      <c r="F258" s="170" t="s">
        <v>180</v>
      </c>
      <c r="H258" s="171">
        <v>14.4</v>
      </c>
      <c r="I258" s="172"/>
      <c r="L258" s="168"/>
      <c r="M258" s="173"/>
      <c r="T258" s="174"/>
      <c r="AT258" s="169" t="s">
        <v>169</v>
      </c>
      <c r="AU258" s="169" t="s">
        <v>88</v>
      </c>
      <c r="AV258" s="15" t="s">
        <v>157</v>
      </c>
      <c r="AW258" s="15" t="s">
        <v>40</v>
      </c>
      <c r="AX258" s="15" t="s">
        <v>78</v>
      </c>
      <c r="AY258" s="169" t="s">
        <v>156</v>
      </c>
    </row>
    <row r="259" spans="2:65" s="14" customFormat="1" x14ac:dyDescent="0.2">
      <c r="B259" s="161"/>
      <c r="D259" s="148" t="s">
        <v>169</v>
      </c>
      <c r="E259" s="162" t="s">
        <v>3</v>
      </c>
      <c r="F259" s="163" t="s">
        <v>172</v>
      </c>
      <c r="H259" s="164">
        <v>97.4</v>
      </c>
      <c r="I259" s="165"/>
      <c r="L259" s="161"/>
      <c r="M259" s="166"/>
      <c r="T259" s="167"/>
      <c r="AT259" s="162" t="s">
        <v>169</v>
      </c>
      <c r="AU259" s="162" t="s">
        <v>88</v>
      </c>
      <c r="AV259" s="14" t="s">
        <v>165</v>
      </c>
      <c r="AW259" s="14" t="s">
        <v>40</v>
      </c>
      <c r="AX259" s="14" t="s">
        <v>86</v>
      </c>
      <c r="AY259" s="162" t="s">
        <v>156</v>
      </c>
    </row>
    <row r="260" spans="2:65" s="1" customFormat="1" ht="24.2" customHeight="1" x14ac:dyDescent="0.2">
      <c r="B260" s="129"/>
      <c r="C260" s="130" t="s">
        <v>372</v>
      </c>
      <c r="D260" s="130" t="s">
        <v>160</v>
      </c>
      <c r="E260" s="131" t="s">
        <v>373</v>
      </c>
      <c r="F260" s="132" t="s">
        <v>374</v>
      </c>
      <c r="G260" s="133" t="s">
        <v>193</v>
      </c>
      <c r="H260" s="134">
        <v>0.19</v>
      </c>
      <c r="I260" s="135"/>
      <c r="J260" s="136">
        <f>ROUND(I260*H260,2)</f>
        <v>0</v>
      </c>
      <c r="K260" s="132" t="s">
        <v>164</v>
      </c>
      <c r="L260" s="34"/>
      <c r="M260" s="137" t="s">
        <v>3</v>
      </c>
      <c r="N260" s="138" t="s">
        <v>49</v>
      </c>
      <c r="P260" s="139">
        <f>O260*H260</f>
        <v>0</v>
      </c>
      <c r="Q260" s="139">
        <v>0</v>
      </c>
      <c r="R260" s="139">
        <f>Q260*H260</f>
        <v>0</v>
      </c>
      <c r="S260" s="139">
        <v>0</v>
      </c>
      <c r="T260" s="140">
        <f>S260*H260</f>
        <v>0</v>
      </c>
      <c r="AR260" s="141" t="s">
        <v>301</v>
      </c>
      <c r="AT260" s="141" t="s">
        <v>160</v>
      </c>
      <c r="AU260" s="141" t="s">
        <v>88</v>
      </c>
      <c r="AY260" s="18" t="s">
        <v>156</v>
      </c>
      <c r="BE260" s="142">
        <f>IF(N260="základní",J260,0)</f>
        <v>0</v>
      </c>
      <c r="BF260" s="142">
        <f>IF(N260="snížená",J260,0)</f>
        <v>0</v>
      </c>
      <c r="BG260" s="142">
        <f>IF(N260="zákl. přenesená",J260,0)</f>
        <v>0</v>
      </c>
      <c r="BH260" s="142">
        <f>IF(N260="sníž. přenesená",J260,0)</f>
        <v>0</v>
      </c>
      <c r="BI260" s="142">
        <f>IF(N260="nulová",J260,0)</f>
        <v>0</v>
      </c>
      <c r="BJ260" s="18" t="s">
        <v>86</v>
      </c>
      <c r="BK260" s="142">
        <f>ROUND(I260*H260,2)</f>
        <v>0</v>
      </c>
      <c r="BL260" s="18" t="s">
        <v>301</v>
      </c>
      <c r="BM260" s="141" t="s">
        <v>375</v>
      </c>
    </row>
    <row r="261" spans="2:65" s="1" customFormat="1" x14ac:dyDescent="0.2">
      <c r="B261" s="34"/>
      <c r="D261" s="143" t="s">
        <v>167</v>
      </c>
      <c r="F261" s="144" t="s">
        <v>376</v>
      </c>
      <c r="I261" s="145"/>
      <c r="L261" s="34"/>
      <c r="M261" s="146"/>
      <c r="T261" s="55"/>
      <c r="AT261" s="18" t="s">
        <v>167</v>
      </c>
      <c r="AU261" s="18" t="s">
        <v>88</v>
      </c>
    </row>
    <row r="262" spans="2:65" s="11" customFormat="1" ht="22.9" customHeight="1" x14ac:dyDescent="0.2">
      <c r="B262" s="117"/>
      <c r="D262" s="118" t="s">
        <v>77</v>
      </c>
      <c r="E262" s="127" t="s">
        <v>377</v>
      </c>
      <c r="F262" s="127" t="s">
        <v>378</v>
      </c>
      <c r="I262" s="120"/>
      <c r="J262" s="128">
        <f>BK262</f>
        <v>0</v>
      </c>
      <c r="L262" s="117"/>
      <c r="M262" s="122"/>
      <c r="P262" s="123">
        <f>SUM(P263:P342)</f>
        <v>0</v>
      </c>
      <c r="R262" s="123">
        <f>SUM(R263:R342)</f>
        <v>1.9098116600000001</v>
      </c>
      <c r="T262" s="124">
        <f>SUM(T263:T342)</f>
        <v>0</v>
      </c>
      <c r="AR262" s="118" t="s">
        <v>88</v>
      </c>
      <c r="AT262" s="125" t="s">
        <v>77</v>
      </c>
      <c r="AU262" s="125" t="s">
        <v>86</v>
      </c>
      <c r="AY262" s="118" t="s">
        <v>156</v>
      </c>
      <c r="BK262" s="126">
        <f>SUM(BK263:BK342)</f>
        <v>0</v>
      </c>
    </row>
    <row r="263" spans="2:65" s="1" customFormat="1" ht="16.5" customHeight="1" x14ac:dyDescent="0.2">
      <c r="B263" s="129"/>
      <c r="C263" s="130" t="s">
        <v>379</v>
      </c>
      <c r="D263" s="130" t="s">
        <v>160</v>
      </c>
      <c r="E263" s="131" t="s">
        <v>380</v>
      </c>
      <c r="F263" s="132" t="s">
        <v>381</v>
      </c>
      <c r="G263" s="133" t="s">
        <v>209</v>
      </c>
      <c r="H263" s="134">
        <v>48.15</v>
      </c>
      <c r="I263" s="135"/>
      <c r="J263" s="136">
        <f>ROUND(I263*H263,2)</f>
        <v>0</v>
      </c>
      <c r="K263" s="132" t="s">
        <v>164</v>
      </c>
      <c r="L263" s="34"/>
      <c r="M263" s="137" t="s">
        <v>3</v>
      </c>
      <c r="N263" s="138" t="s">
        <v>49</v>
      </c>
      <c r="P263" s="139">
        <f>O263*H263</f>
        <v>0</v>
      </c>
      <c r="Q263" s="139">
        <v>4.0000000000000003E-5</v>
      </c>
      <c r="R263" s="139">
        <f>Q263*H263</f>
        <v>1.9260000000000002E-3</v>
      </c>
      <c r="S263" s="139">
        <v>0</v>
      </c>
      <c r="T263" s="140">
        <f>S263*H263</f>
        <v>0</v>
      </c>
      <c r="AR263" s="141" t="s">
        <v>165</v>
      </c>
      <c r="AT263" s="141" t="s">
        <v>160</v>
      </c>
      <c r="AU263" s="141" t="s">
        <v>88</v>
      </c>
      <c r="AY263" s="18" t="s">
        <v>156</v>
      </c>
      <c r="BE263" s="142">
        <f>IF(N263="základní",J263,0)</f>
        <v>0</v>
      </c>
      <c r="BF263" s="142">
        <f>IF(N263="snížená",J263,0)</f>
        <v>0</v>
      </c>
      <c r="BG263" s="142">
        <f>IF(N263="zákl. přenesená",J263,0)</f>
        <v>0</v>
      </c>
      <c r="BH263" s="142">
        <f>IF(N263="sníž. přenesená",J263,0)</f>
        <v>0</v>
      </c>
      <c r="BI263" s="142">
        <f>IF(N263="nulová",J263,0)</f>
        <v>0</v>
      </c>
      <c r="BJ263" s="18" t="s">
        <v>86</v>
      </c>
      <c r="BK263" s="142">
        <f>ROUND(I263*H263,2)</f>
        <v>0</v>
      </c>
      <c r="BL263" s="18" t="s">
        <v>165</v>
      </c>
      <c r="BM263" s="141" t="s">
        <v>382</v>
      </c>
    </row>
    <row r="264" spans="2:65" s="1" customFormat="1" x14ac:dyDescent="0.2">
      <c r="B264" s="34"/>
      <c r="D264" s="143" t="s">
        <v>167</v>
      </c>
      <c r="F264" s="144" t="s">
        <v>383</v>
      </c>
      <c r="I264" s="145"/>
      <c r="L264" s="34"/>
      <c r="M264" s="146"/>
      <c r="T264" s="55"/>
      <c r="AT264" s="18" t="s">
        <v>167</v>
      </c>
      <c r="AU264" s="18" t="s">
        <v>88</v>
      </c>
    </row>
    <row r="265" spans="2:65" s="12" customFormat="1" x14ac:dyDescent="0.2">
      <c r="B265" s="147"/>
      <c r="D265" s="148" t="s">
        <v>169</v>
      </c>
      <c r="E265" s="149" t="s">
        <v>3</v>
      </c>
      <c r="F265" s="150" t="s">
        <v>181</v>
      </c>
      <c r="H265" s="149" t="s">
        <v>3</v>
      </c>
      <c r="I265" s="151"/>
      <c r="L265" s="147"/>
      <c r="M265" s="152"/>
      <c r="T265" s="153"/>
      <c r="AT265" s="149" t="s">
        <v>169</v>
      </c>
      <c r="AU265" s="149" t="s">
        <v>88</v>
      </c>
      <c r="AV265" s="12" t="s">
        <v>86</v>
      </c>
      <c r="AW265" s="12" t="s">
        <v>40</v>
      </c>
      <c r="AX265" s="12" t="s">
        <v>78</v>
      </c>
      <c r="AY265" s="149" t="s">
        <v>156</v>
      </c>
    </row>
    <row r="266" spans="2:65" s="13" customFormat="1" x14ac:dyDescent="0.2">
      <c r="B266" s="154"/>
      <c r="D266" s="148" t="s">
        <v>169</v>
      </c>
      <c r="E266" s="155" t="s">
        <v>3</v>
      </c>
      <c r="F266" s="156" t="s">
        <v>384</v>
      </c>
      <c r="H266" s="157">
        <v>41.25</v>
      </c>
      <c r="I266" s="158"/>
      <c r="L266" s="154"/>
      <c r="M266" s="159"/>
      <c r="T266" s="160"/>
      <c r="AT266" s="155" t="s">
        <v>169</v>
      </c>
      <c r="AU266" s="155" t="s">
        <v>88</v>
      </c>
      <c r="AV266" s="13" t="s">
        <v>88</v>
      </c>
      <c r="AW266" s="13" t="s">
        <v>40</v>
      </c>
      <c r="AX266" s="13" t="s">
        <v>78</v>
      </c>
      <c r="AY266" s="155" t="s">
        <v>156</v>
      </c>
    </row>
    <row r="267" spans="2:65" s="13" customFormat="1" x14ac:dyDescent="0.2">
      <c r="B267" s="154"/>
      <c r="D267" s="148" t="s">
        <v>169</v>
      </c>
      <c r="E267" s="155" t="s">
        <v>3</v>
      </c>
      <c r="F267" s="156" t="s">
        <v>385</v>
      </c>
      <c r="H267" s="157">
        <v>6.9</v>
      </c>
      <c r="I267" s="158"/>
      <c r="L267" s="154"/>
      <c r="M267" s="159"/>
      <c r="T267" s="160"/>
      <c r="AT267" s="155" t="s">
        <v>169</v>
      </c>
      <c r="AU267" s="155" t="s">
        <v>88</v>
      </c>
      <c r="AV267" s="13" t="s">
        <v>88</v>
      </c>
      <c r="AW267" s="13" t="s">
        <v>40</v>
      </c>
      <c r="AX267" s="13" t="s">
        <v>78</v>
      </c>
      <c r="AY267" s="155" t="s">
        <v>156</v>
      </c>
    </row>
    <row r="268" spans="2:65" s="14" customFormat="1" x14ac:dyDescent="0.2">
      <c r="B268" s="161"/>
      <c r="D268" s="148" t="s">
        <v>169</v>
      </c>
      <c r="E268" s="162" t="s">
        <v>3</v>
      </c>
      <c r="F268" s="163" t="s">
        <v>172</v>
      </c>
      <c r="H268" s="164">
        <v>48.15</v>
      </c>
      <c r="I268" s="165"/>
      <c r="L268" s="161"/>
      <c r="M268" s="166"/>
      <c r="T268" s="167"/>
      <c r="AT268" s="162" t="s">
        <v>169</v>
      </c>
      <c r="AU268" s="162" t="s">
        <v>88</v>
      </c>
      <c r="AV268" s="14" t="s">
        <v>165</v>
      </c>
      <c r="AW268" s="14" t="s">
        <v>40</v>
      </c>
      <c r="AX268" s="14" t="s">
        <v>86</v>
      </c>
      <c r="AY268" s="162" t="s">
        <v>156</v>
      </c>
    </row>
    <row r="269" spans="2:65" s="1" customFormat="1" ht="16.5" customHeight="1" x14ac:dyDescent="0.2">
      <c r="B269" s="129"/>
      <c r="C269" s="175" t="s">
        <v>386</v>
      </c>
      <c r="D269" s="175" t="s">
        <v>306</v>
      </c>
      <c r="E269" s="176" t="s">
        <v>387</v>
      </c>
      <c r="F269" s="177" t="s">
        <v>388</v>
      </c>
      <c r="G269" s="178" t="s">
        <v>209</v>
      </c>
      <c r="H269" s="179">
        <v>50.558</v>
      </c>
      <c r="I269" s="180"/>
      <c r="J269" s="181">
        <f>ROUND(I269*H269,2)</f>
        <v>0</v>
      </c>
      <c r="K269" s="177" t="s">
        <v>164</v>
      </c>
      <c r="L269" s="182"/>
      <c r="M269" s="183" t="s">
        <v>3</v>
      </c>
      <c r="N269" s="184" t="s">
        <v>49</v>
      </c>
      <c r="P269" s="139">
        <f>O269*H269</f>
        <v>0</v>
      </c>
      <c r="Q269" s="139">
        <v>1.7000000000000001E-4</v>
      </c>
      <c r="R269" s="139">
        <f>Q269*H269</f>
        <v>8.594860000000001E-3</v>
      </c>
      <c r="S269" s="139">
        <v>0</v>
      </c>
      <c r="T269" s="140">
        <f>S269*H269</f>
        <v>0</v>
      </c>
      <c r="AR269" s="141" t="s">
        <v>389</v>
      </c>
      <c r="AT269" s="141" t="s">
        <v>306</v>
      </c>
      <c r="AU269" s="141" t="s">
        <v>88</v>
      </c>
      <c r="AY269" s="18" t="s">
        <v>156</v>
      </c>
      <c r="BE269" s="142">
        <f>IF(N269="základní",J269,0)</f>
        <v>0</v>
      </c>
      <c r="BF269" s="142">
        <f>IF(N269="snížená",J269,0)</f>
        <v>0</v>
      </c>
      <c r="BG269" s="142">
        <f>IF(N269="zákl. přenesená",J269,0)</f>
        <v>0</v>
      </c>
      <c r="BH269" s="142">
        <f>IF(N269="sníž. přenesená",J269,0)</f>
        <v>0</v>
      </c>
      <c r="BI269" s="142">
        <f>IF(N269="nulová",J269,0)</f>
        <v>0</v>
      </c>
      <c r="BJ269" s="18" t="s">
        <v>86</v>
      </c>
      <c r="BK269" s="142">
        <f>ROUND(I269*H269,2)</f>
        <v>0</v>
      </c>
      <c r="BL269" s="18" t="s">
        <v>165</v>
      </c>
      <c r="BM269" s="141" t="s">
        <v>390</v>
      </c>
    </row>
    <row r="270" spans="2:65" s="13" customFormat="1" x14ac:dyDescent="0.2">
      <c r="B270" s="154"/>
      <c r="D270" s="148" t="s">
        <v>169</v>
      </c>
      <c r="F270" s="156" t="s">
        <v>391</v>
      </c>
      <c r="H270" s="157">
        <v>50.558</v>
      </c>
      <c r="I270" s="158"/>
      <c r="L270" s="154"/>
      <c r="M270" s="159"/>
      <c r="T270" s="160"/>
      <c r="AT270" s="155" t="s">
        <v>169</v>
      </c>
      <c r="AU270" s="155" t="s">
        <v>88</v>
      </c>
      <c r="AV270" s="13" t="s">
        <v>88</v>
      </c>
      <c r="AW270" s="13" t="s">
        <v>4</v>
      </c>
      <c r="AX270" s="13" t="s">
        <v>86</v>
      </c>
      <c r="AY270" s="155" t="s">
        <v>156</v>
      </c>
    </row>
    <row r="271" spans="2:65" s="1" customFormat="1" ht="24.2" customHeight="1" x14ac:dyDescent="0.2">
      <c r="B271" s="129"/>
      <c r="C271" s="130" t="s">
        <v>392</v>
      </c>
      <c r="D271" s="130" t="s">
        <v>160</v>
      </c>
      <c r="E271" s="131" t="s">
        <v>393</v>
      </c>
      <c r="F271" s="132" t="s">
        <v>394</v>
      </c>
      <c r="G271" s="133" t="s">
        <v>209</v>
      </c>
      <c r="H271" s="134">
        <v>45.508000000000003</v>
      </c>
      <c r="I271" s="135"/>
      <c r="J271" s="136">
        <f>ROUND(I271*H271,2)</f>
        <v>0</v>
      </c>
      <c r="K271" s="132" t="s">
        <v>164</v>
      </c>
      <c r="L271" s="34"/>
      <c r="M271" s="137" t="s">
        <v>3</v>
      </c>
      <c r="N271" s="138" t="s">
        <v>49</v>
      </c>
      <c r="P271" s="139">
        <f>O271*H271</f>
        <v>0</v>
      </c>
      <c r="Q271" s="139">
        <v>0</v>
      </c>
      <c r="R271" s="139">
        <f>Q271*H271</f>
        <v>0</v>
      </c>
      <c r="S271" s="139">
        <v>0</v>
      </c>
      <c r="T271" s="140">
        <f>S271*H271</f>
        <v>0</v>
      </c>
      <c r="AR271" s="141" t="s">
        <v>301</v>
      </c>
      <c r="AT271" s="141" t="s">
        <v>160</v>
      </c>
      <c r="AU271" s="141" t="s">
        <v>88</v>
      </c>
      <c r="AY271" s="18" t="s">
        <v>156</v>
      </c>
      <c r="BE271" s="142">
        <f>IF(N271="základní",J271,0)</f>
        <v>0</v>
      </c>
      <c r="BF271" s="142">
        <f>IF(N271="snížená",J271,0)</f>
        <v>0</v>
      </c>
      <c r="BG271" s="142">
        <f>IF(N271="zákl. přenesená",J271,0)</f>
        <v>0</v>
      </c>
      <c r="BH271" s="142">
        <f>IF(N271="sníž. přenesená",J271,0)</f>
        <v>0</v>
      </c>
      <c r="BI271" s="142">
        <f>IF(N271="nulová",J271,0)</f>
        <v>0</v>
      </c>
      <c r="BJ271" s="18" t="s">
        <v>86</v>
      </c>
      <c r="BK271" s="142">
        <f>ROUND(I271*H271,2)</f>
        <v>0</v>
      </c>
      <c r="BL271" s="18" t="s">
        <v>301</v>
      </c>
      <c r="BM271" s="141" t="s">
        <v>395</v>
      </c>
    </row>
    <row r="272" spans="2:65" s="1" customFormat="1" x14ac:dyDescent="0.2">
      <c r="B272" s="34"/>
      <c r="D272" s="143" t="s">
        <v>167</v>
      </c>
      <c r="F272" s="144" t="s">
        <v>396</v>
      </c>
      <c r="I272" s="145"/>
      <c r="L272" s="34"/>
      <c r="M272" s="146"/>
      <c r="T272" s="55"/>
      <c r="AT272" s="18" t="s">
        <v>167</v>
      </c>
      <c r="AU272" s="18" t="s">
        <v>88</v>
      </c>
    </row>
    <row r="273" spans="2:65" s="1" customFormat="1" ht="16.5" customHeight="1" x14ac:dyDescent="0.2">
      <c r="B273" s="129"/>
      <c r="C273" s="175" t="s">
        <v>397</v>
      </c>
      <c r="D273" s="175" t="s">
        <v>306</v>
      </c>
      <c r="E273" s="176" t="s">
        <v>398</v>
      </c>
      <c r="F273" s="177" t="s">
        <v>399</v>
      </c>
      <c r="G273" s="178" t="s">
        <v>209</v>
      </c>
      <c r="H273" s="179">
        <v>16.931999999999999</v>
      </c>
      <c r="I273" s="180"/>
      <c r="J273" s="181">
        <f>ROUND(I273*H273,2)</f>
        <v>0</v>
      </c>
      <c r="K273" s="177" t="s">
        <v>164</v>
      </c>
      <c r="L273" s="182"/>
      <c r="M273" s="183" t="s">
        <v>3</v>
      </c>
      <c r="N273" s="184" t="s">
        <v>49</v>
      </c>
      <c r="P273" s="139">
        <f>O273*H273</f>
        <v>0</v>
      </c>
      <c r="Q273" s="139">
        <v>5.5999999999999999E-3</v>
      </c>
      <c r="R273" s="139">
        <f>Q273*H273</f>
        <v>9.4819199999999992E-2</v>
      </c>
      <c r="S273" s="139">
        <v>0</v>
      </c>
      <c r="T273" s="140">
        <f>S273*H273</f>
        <v>0</v>
      </c>
      <c r="AR273" s="141" t="s">
        <v>309</v>
      </c>
      <c r="AT273" s="141" t="s">
        <v>306</v>
      </c>
      <c r="AU273" s="141" t="s">
        <v>88</v>
      </c>
      <c r="AY273" s="18" t="s">
        <v>156</v>
      </c>
      <c r="BE273" s="142">
        <f>IF(N273="základní",J273,0)</f>
        <v>0</v>
      </c>
      <c r="BF273" s="142">
        <f>IF(N273="snížená",J273,0)</f>
        <v>0</v>
      </c>
      <c r="BG273" s="142">
        <f>IF(N273="zákl. přenesená",J273,0)</f>
        <v>0</v>
      </c>
      <c r="BH273" s="142">
        <f>IF(N273="sníž. přenesená",J273,0)</f>
        <v>0</v>
      </c>
      <c r="BI273" s="142">
        <f>IF(N273="nulová",J273,0)</f>
        <v>0</v>
      </c>
      <c r="BJ273" s="18" t="s">
        <v>86</v>
      </c>
      <c r="BK273" s="142">
        <f>ROUND(I273*H273,2)</f>
        <v>0</v>
      </c>
      <c r="BL273" s="18" t="s">
        <v>301</v>
      </c>
      <c r="BM273" s="141" t="s">
        <v>400</v>
      </c>
    </row>
    <row r="274" spans="2:65" s="12" customFormat="1" x14ac:dyDescent="0.2">
      <c r="B274" s="147"/>
      <c r="D274" s="148" t="s">
        <v>169</v>
      </c>
      <c r="E274" s="149" t="s">
        <v>3</v>
      </c>
      <c r="F274" s="150" t="s">
        <v>340</v>
      </c>
      <c r="H274" s="149" t="s">
        <v>3</v>
      </c>
      <c r="I274" s="151"/>
      <c r="L274" s="147"/>
      <c r="M274" s="152"/>
      <c r="T274" s="153"/>
      <c r="AT274" s="149" t="s">
        <v>169</v>
      </c>
      <c r="AU274" s="149" t="s">
        <v>88</v>
      </c>
      <c r="AV274" s="12" t="s">
        <v>86</v>
      </c>
      <c r="AW274" s="12" t="s">
        <v>40</v>
      </c>
      <c r="AX274" s="12" t="s">
        <v>78</v>
      </c>
      <c r="AY274" s="149" t="s">
        <v>156</v>
      </c>
    </row>
    <row r="275" spans="2:65" s="13" customFormat="1" x14ac:dyDescent="0.2">
      <c r="B275" s="154"/>
      <c r="D275" s="148" t="s">
        <v>169</v>
      </c>
      <c r="E275" s="155" t="s">
        <v>3</v>
      </c>
      <c r="F275" s="156" t="s">
        <v>401</v>
      </c>
      <c r="H275" s="157">
        <v>5.84</v>
      </c>
      <c r="I275" s="158"/>
      <c r="L275" s="154"/>
      <c r="M275" s="159"/>
      <c r="T275" s="160"/>
      <c r="AT275" s="155" t="s">
        <v>169</v>
      </c>
      <c r="AU275" s="155" t="s">
        <v>88</v>
      </c>
      <c r="AV275" s="13" t="s">
        <v>88</v>
      </c>
      <c r="AW275" s="13" t="s">
        <v>40</v>
      </c>
      <c r="AX275" s="13" t="s">
        <v>78</v>
      </c>
      <c r="AY275" s="155" t="s">
        <v>156</v>
      </c>
    </row>
    <row r="276" spans="2:65" s="15" customFormat="1" x14ac:dyDescent="0.2">
      <c r="B276" s="168"/>
      <c r="D276" s="148" t="s">
        <v>169</v>
      </c>
      <c r="E276" s="169" t="s">
        <v>3</v>
      </c>
      <c r="F276" s="170" t="s">
        <v>180</v>
      </c>
      <c r="H276" s="171">
        <v>5.84</v>
      </c>
      <c r="I276" s="172"/>
      <c r="L276" s="168"/>
      <c r="M276" s="173"/>
      <c r="T276" s="174"/>
      <c r="AT276" s="169" t="s">
        <v>169</v>
      </c>
      <c r="AU276" s="169" t="s">
        <v>88</v>
      </c>
      <c r="AV276" s="15" t="s">
        <v>157</v>
      </c>
      <c r="AW276" s="15" t="s">
        <v>40</v>
      </c>
      <c r="AX276" s="15" t="s">
        <v>78</v>
      </c>
      <c r="AY276" s="169" t="s">
        <v>156</v>
      </c>
    </row>
    <row r="277" spans="2:65" s="12" customFormat="1" x14ac:dyDescent="0.2">
      <c r="B277" s="147"/>
      <c r="D277" s="148" t="s">
        <v>169</v>
      </c>
      <c r="E277" s="149" t="s">
        <v>3</v>
      </c>
      <c r="F277" s="150" t="s">
        <v>342</v>
      </c>
      <c r="H277" s="149" t="s">
        <v>3</v>
      </c>
      <c r="I277" s="151"/>
      <c r="L277" s="147"/>
      <c r="M277" s="152"/>
      <c r="T277" s="153"/>
      <c r="AT277" s="149" t="s">
        <v>169</v>
      </c>
      <c r="AU277" s="149" t="s">
        <v>88</v>
      </c>
      <c r="AV277" s="12" t="s">
        <v>86</v>
      </c>
      <c r="AW277" s="12" t="s">
        <v>40</v>
      </c>
      <c r="AX277" s="12" t="s">
        <v>78</v>
      </c>
      <c r="AY277" s="149" t="s">
        <v>156</v>
      </c>
    </row>
    <row r="278" spans="2:65" s="13" customFormat="1" x14ac:dyDescent="0.2">
      <c r="B278" s="154"/>
      <c r="D278" s="148" t="s">
        <v>169</v>
      </c>
      <c r="E278" s="155" t="s">
        <v>3</v>
      </c>
      <c r="F278" s="156" t="s">
        <v>402</v>
      </c>
      <c r="H278" s="157">
        <v>7.8</v>
      </c>
      <c r="I278" s="158"/>
      <c r="L278" s="154"/>
      <c r="M278" s="159"/>
      <c r="T278" s="160"/>
      <c r="AT278" s="155" t="s">
        <v>169</v>
      </c>
      <c r="AU278" s="155" t="s">
        <v>88</v>
      </c>
      <c r="AV278" s="13" t="s">
        <v>88</v>
      </c>
      <c r="AW278" s="13" t="s">
        <v>40</v>
      </c>
      <c r="AX278" s="13" t="s">
        <v>78</v>
      </c>
      <c r="AY278" s="155" t="s">
        <v>156</v>
      </c>
    </row>
    <row r="279" spans="2:65" s="15" customFormat="1" x14ac:dyDescent="0.2">
      <c r="B279" s="168"/>
      <c r="D279" s="148" t="s">
        <v>169</v>
      </c>
      <c r="E279" s="169" t="s">
        <v>3</v>
      </c>
      <c r="F279" s="170" t="s">
        <v>180</v>
      </c>
      <c r="H279" s="171">
        <v>7.8</v>
      </c>
      <c r="I279" s="172"/>
      <c r="L279" s="168"/>
      <c r="M279" s="173"/>
      <c r="T279" s="174"/>
      <c r="AT279" s="169" t="s">
        <v>169</v>
      </c>
      <c r="AU279" s="169" t="s">
        <v>88</v>
      </c>
      <c r="AV279" s="15" t="s">
        <v>157</v>
      </c>
      <c r="AW279" s="15" t="s">
        <v>40</v>
      </c>
      <c r="AX279" s="15" t="s">
        <v>78</v>
      </c>
      <c r="AY279" s="169" t="s">
        <v>156</v>
      </c>
    </row>
    <row r="280" spans="2:65" s="12" customFormat="1" x14ac:dyDescent="0.2">
      <c r="B280" s="147"/>
      <c r="D280" s="148" t="s">
        <v>169</v>
      </c>
      <c r="E280" s="149" t="s">
        <v>3</v>
      </c>
      <c r="F280" s="150" t="s">
        <v>344</v>
      </c>
      <c r="H280" s="149" t="s">
        <v>3</v>
      </c>
      <c r="I280" s="151"/>
      <c r="L280" s="147"/>
      <c r="M280" s="152"/>
      <c r="T280" s="153"/>
      <c r="AT280" s="149" t="s">
        <v>169</v>
      </c>
      <c r="AU280" s="149" t="s">
        <v>88</v>
      </c>
      <c r="AV280" s="12" t="s">
        <v>86</v>
      </c>
      <c r="AW280" s="12" t="s">
        <v>40</v>
      </c>
      <c r="AX280" s="12" t="s">
        <v>78</v>
      </c>
      <c r="AY280" s="149" t="s">
        <v>156</v>
      </c>
    </row>
    <row r="281" spans="2:65" s="13" customFormat="1" x14ac:dyDescent="0.2">
      <c r="B281" s="154"/>
      <c r="D281" s="148" t="s">
        <v>169</v>
      </c>
      <c r="E281" s="155" t="s">
        <v>3</v>
      </c>
      <c r="F281" s="156" t="s">
        <v>403</v>
      </c>
      <c r="H281" s="157">
        <v>2.96</v>
      </c>
      <c r="I281" s="158"/>
      <c r="L281" s="154"/>
      <c r="M281" s="159"/>
      <c r="T281" s="160"/>
      <c r="AT281" s="155" t="s">
        <v>169</v>
      </c>
      <c r="AU281" s="155" t="s">
        <v>88</v>
      </c>
      <c r="AV281" s="13" t="s">
        <v>88</v>
      </c>
      <c r="AW281" s="13" t="s">
        <v>40</v>
      </c>
      <c r="AX281" s="13" t="s">
        <v>78</v>
      </c>
      <c r="AY281" s="155" t="s">
        <v>156</v>
      </c>
    </row>
    <row r="282" spans="2:65" s="15" customFormat="1" x14ac:dyDescent="0.2">
      <c r="B282" s="168"/>
      <c r="D282" s="148" t="s">
        <v>169</v>
      </c>
      <c r="E282" s="169" t="s">
        <v>3</v>
      </c>
      <c r="F282" s="170" t="s">
        <v>180</v>
      </c>
      <c r="H282" s="171">
        <v>2.96</v>
      </c>
      <c r="I282" s="172"/>
      <c r="L282" s="168"/>
      <c r="M282" s="173"/>
      <c r="T282" s="174"/>
      <c r="AT282" s="169" t="s">
        <v>169</v>
      </c>
      <c r="AU282" s="169" t="s">
        <v>88</v>
      </c>
      <c r="AV282" s="15" t="s">
        <v>157</v>
      </c>
      <c r="AW282" s="15" t="s">
        <v>40</v>
      </c>
      <c r="AX282" s="15" t="s">
        <v>78</v>
      </c>
      <c r="AY282" s="169" t="s">
        <v>156</v>
      </c>
    </row>
    <row r="283" spans="2:65" s="14" customFormat="1" x14ac:dyDescent="0.2">
      <c r="B283" s="161"/>
      <c r="D283" s="148" t="s">
        <v>169</v>
      </c>
      <c r="E283" s="162" t="s">
        <v>3</v>
      </c>
      <c r="F283" s="163" t="s">
        <v>172</v>
      </c>
      <c r="H283" s="164">
        <v>16.600000000000001</v>
      </c>
      <c r="I283" s="165"/>
      <c r="L283" s="161"/>
      <c r="M283" s="166"/>
      <c r="T283" s="167"/>
      <c r="AT283" s="162" t="s">
        <v>169</v>
      </c>
      <c r="AU283" s="162" t="s">
        <v>88</v>
      </c>
      <c r="AV283" s="14" t="s">
        <v>165</v>
      </c>
      <c r="AW283" s="14" t="s">
        <v>40</v>
      </c>
      <c r="AX283" s="14" t="s">
        <v>86</v>
      </c>
      <c r="AY283" s="162" t="s">
        <v>156</v>
      </c>
    </row>
    <row r="284" spans="2:65" s="13" customFormat="1" x14ac:dyDescent="0.2">
      <c r="B284" s="154"/>
      <c r="D284" s="148" t="s">
        <v>169</v>
      </c>
      <c r="F284" s="156" t="s">
        <v>404</v>
      </c>
      <c r="H284" s="157">
        <v>16.931999999999999</v>
      </c>
      <c r="I284" s="158"/>
      <c r="L284" s="154"/>
      <c r="M284" s="159"/>
      <c r="T284" s="160"/>
      <c r="AT284" s="155" t="s">
        <v>169</v>
      </c>
      <c r="AU284" s="155" t="s">
        <v>88</v>
      </c>
      <c r="AV284" s="13" t="s">
        <v>88</v>
      </c>
      <c r="AW284" s="13" t="s">
        <v>4</v>
      </c>
      <c r="AX284" s="13" t="s">
        <v>86</v>
      </c>
      <c r="AY284" s="155" t="s">
        <v>156</v>
      </c>
    </row>
    <row r="285" spans="2:65" s="1" customFormat="1" ht="16.5" customHeight="1" x14ac:dyDescent="0.2">
      <c r="B285" s="129"/>
      <c r="C285" s="175" t="s">
        <v>405</v>
      </c>
      <c r="D285" s="175" t="s">
        <v>306</v>
      </c>
      <c r="E285" s="176" t="s">
        <v>406</v>
      </c>
      <c r="F285" s="177" t="s">
        <v>407</v>
      </c>
      <c r="G285" s="178" t="s">
        <v>209</v>
      </c>
      <c r="H285" s="179">
        <v>3.262</v>
      </c>
      <c r="I285" s="180"/>
      <c r="J285" s="181">
        <f>ROUND(I285*H285,2)</f>
        <v>0</v>
      </c>
      <c r="K285" s="177" t="s">
        <v>164</v>
      </c>
      <c r="L285" s="182"/>
      <c r="M285" s="183" t="s">
        <v>3</v>
      </c>
      <c r="N285" s="184" t="s">
        <v>49</v>
      </c>
      <c r="P285" s="139">
        <f>O285*H285</f>
        <v>0</v>
      </c>
      <c r="Q285" s="139">
        <v>2.8E-3</v>
      </c>
      <c r="R285" s="139">
        <f>Q285*H285</f>
        <v>9.1336000000000004E-3</v>
      </c>
      <c r="S285" s="139">
        <v>0</v>
      </c>
      <c r="T285" s="140">
        <f>S285*H285</f>
        <v>0</v>
      </c>
      <c r="AR285" s="141" t="s">
        <v>309</v>
      </c>
      <c r="AT285" s="141" t="s">
        <v>306</v>
      </c>
      <c r="AU285" s="141" t="s">
        <v>88</v>
      </c>
      <c r="AY285" s="18" t="s">
        <v>156</v>
      </c>
      <c r="BE285" s="142">
        <f>IF(N285="základní",J285,0)</f>
        <v>0</v>
      </c>
      <c r="BF285" s="142">
        <f>IF(N285="snížená",J285,0)</f>
        <v>0</v>
      </c>
      <c r="BG285" s="142">
        <f>IF(N285="zákl. přenesená",J285,0)</f>
        <v>0</v>
      </c>
      <c r="BH285" s="142">
        <f>IF(N285="sníž. přenesená",J285,0)</f>
        <v>0</v>
      </c>
      <c r="BI285" s="142">
        <f>IF(N285="nulová",J285,0)</f>
        <v>0</v>
      </c>
      <c r="BJ285" s="18" t="s">
        <v>86</v>
      </c>
      <c r="BK285" s="142">
        <f>ROUND(I285*H285,2)</f>
        <v>0</v>
      </c>
      <c r="BL285" s="18" t="s">
        <v>301</v>
      </c>
      <c r="BM285" s="141" t="s">
        <v>408</v>
      </c>
    </row>
    <row r="286" spans="2:65" s="12" customFormat="1" x14ac:dyDescent="0.2">
      <c r="B286" s="147"/>
      <c r="D286" s="148" t="s">
        <v>169</v>
      </c>
      <c r="E286" s="149" t="s">
        <v>3</v>
      </c>
      <c r="F286" s="150" t="s">
        <v>340</v>
      </c>
      <c r="H286" s="149" t="s">
        <v>3</v>
      </c>
      <c r="I286" s="151"/>
      <c r="L286" s="147"/>
      <c r="M286" s="152"/>
      <c r="T286" s="153"/>
      <c r="AT286" s="149" t="s">
        <v>169</v>
      </c>
      <c r="AU286" s="149" t="s">
        <v>88</v>
      </c>
      <c r="AV286" s="12" t="s">
        <v>86</v>
      </c>
      <c r="AW286" s="12" t="s">
        <v>40</v>
      </c>
      <c r="AX286" s="12" t="s">
        <v>78</v>
      </c>
      <c r="AY286" s="149" t="s">
        <v>156</v>
      </c>
    </row>
    <row r="287" spans="2:65" s="13" customFormat="1" x14ac:dyDescent="0.2">
      <c r="B287" s="154"/>
      <c r="D287" s="148" t="s">
        <v>169</v>
      </c>
      <c r="E287" s="155" t="s">
        <v>3</v>
      </c>
      <c r="F287" s="156" t="s">
        <v>409</v>
      </c>
      <c r="H287" s="157">
        <v>2.19</v>
      </c>
      <c r="I287" s="158"/>
      <c r="L287" s="154"/>
      <c r="M287" s="159"/>
      <c r="T287" s="160"/>
      <c r="AT287" s="155" t="s">
        <v>169</v>
      </c>
      <c r="AU287" s="155" t="s">
        <v>88</v>
      </c>
      <c r="AV287" s="13" t="s">
        <v>88</v>
      </c>
      <c r="AW287" s="13" t="s">
        <v>40</v>
      </c>
      <c r="AX287" s="13" t="s">
        <v>78</v>
      </c>
      <c r="AY287" s="155" t="s">
        <v>156</v>
      </c>
    </row>
    <row r="288" spans="2:65" s="15" customFormat="1" x14ac:dyDescent="0.2">
      <c r="B288" s="168"/>
      <c r="D288" s="148" t="s">
        <v>169</v>
      </c>
      <c r="E288" s="169" t="s">
        <v>3</v>
      </c>
      <c r="F288" s="170" t="s">
        <v>180</v>
      </c>
      <c r="H288" s="171">
        <v>2.19</v>
      </c>
      <c r="I288" s="172"/>
      <c r="L288" s="168"/>
      <c r="M288" s="173"/>
      <c r="T288" s="174"/>
      <c r="AT288" s="169" t="s">
        <v>169</v>
      </c>
      <c r="AU288" s="169" t="s">
        <v>88</v>
      </c>
      <c r="AV288" s="15" t="s">
        <v>157</v>
      </c>
      <c r="AW288" s="15" t="s">
        <v>40</v>
      </c>
      <c r="AX288" s="15" t="s">
        <v>78</v>
      </c>
      <c r="AY288" s="169" t="s">
        <v>156</v>
      </c>
    </row>
    <row r="289" spans="2:65" s="12" customFormat="1" x14ac:dyDescent="0.2">
      <c r="B289" s="147"/>
      <c r="D289" s="148" t="s">
        <v>169</v>
      </c>
      <c r="E289" s="149" t="s">
        <v>3</v>
      </c>
      <c r="F289" s="150" t="s">
        <v>346</v>
      </c>
      <c r="H289" s="149" t="s">
        <v>3</v>
      </c>
      <c r="I289" s="151"/>
      <c r="L289" s="147"/>
      <c r="M289" s="152"/>
      <c r="T289" s="153"/>
      <c r="AT289" s="149" t="s">
        <v>169</v>
      </c>
      <c r="AU289" s="149" t="s">
        <v>88</v>
      </c>
      <c r="AV289" s="12" t="s">
        <v>86</v>
      </c>
      <c r="AW289" s="12" t="s">
        <v>40</v>
      </c>
      <c r="AX289" s="12" t="s">
        <v>78</v>
      </c>
      <c r="AY289" s="149" t="s">
        <v>156</v>
      </c>
    </row>
    <row r="290" spans="2:65" s="13" customFormat="1" x14ac:dyDescent="0.2">
      <c r="B290" s="154"/>
      <c r="D290" s="148" t="s">
        <v>169</v>
      </c>
      <c r="E290" s="155" t="s">
        <v>3</v>
      </c>
      <c r="F290" s="156" t="s">
        <v>410</v>
      </c>
      <c r="H290" s="157">
        <v>1.008</v>
      </c>
      <c r="I290" s="158"/>
      <c r="L290" s="154"/>
      <c r="M290" s="159"/>
      <c r="T290" s="160"/>
      <c r="AT290" s="155" t="s">
        <v>169</v>
      </c>
      <c r="AU290" s="155" t="s">
        <v>88</v>
      </c>
      <c r="AV290" s="13" t="s">
        <v>88</v>
      </c>
      <c r="AW290" s="13" t="s">
        <v>40</v>
      </c>
      <c r="AX290" s="13" t="s">
        <v>78</v>
      </c>
      <c r="AY290" s="155" t="s">
        <v>156</v>
      </c>
    </row>
    <row r="291" spans="2:65" s="15" customFormat="1" x14ac:dyDescent="0.2">
      <c r="B291" s="168"/>
      <c r="D291" s="148" t="s">
        <v>169</v>
      </c>
      <c r="E291" s="169" t="s">
        <v>3</v>
      </c>
      <c r="F291" s="170" t="s">
        <v>180</v>
      </c>
      <c r="H291" s="171">
        <v>1.008</v>
      </c>
      <c r="I291" s="172"/>
      <c r="L291" s="168"/>
      <c r="M291" s="173"/>
      <c r="T291" s="174"/>
      <c r="AT291" s="169" t="s">
        <v>169</v>
      </c>
      <c r="AU291" s="169" t="s">
        <v>88</v>
      </c>
      <c r="AV291" s="15" t="s">
        <v>157</v>
      </c>
      <c r="AW291" s="15" t="s">
        <v>40</v>
      </c>
      <c r="AX291" s="15" t="s">
        <v>78</v>
      </c>
      <c r="AY291" s="169" t="s">
        <v>156</v>
      </c>
    </row>
    <row r="292" spans="2:65" s="14" customFormat="1" x14ac:dyDescent="0.2">
      <c r="B292" s="161"/>
      <c r="D292" s="148" t="s">
        <v>169</v>
      </c>
      <c r="E292" s="162" t="s">
        <v>3</v>
      </c>
      <c r="F292" s="163" t="s">
        <v>172</v>
      </c>
      <c r="H292" s="164">
        <v>3.198</v>
      </c>
      <c r="I292" s="165"/>
      <c r="L292" s="161"/>
      <c r="M292" s="166"/>
      <c r="T292" s="167"/>
      <c r="AT292" s="162" t="s">
        <v>169</v>
      </c>
      <c r="AU292" s="162" t="s">
        <v>88</v>
      </c>
      <c r="AV292" s="14" t="s">
        <v>165</v>
      </c>
      <c r="AW292" s="14" t="s">
        <v>40</v>
      </c>
      <c r="AX292" s="14" t="s">
        <v>86</v>
      </c>
      <c r="AY292" s="162" t="s">
        <v>156</v>
      </c>
    </row>
    <row r="293" spans="2:65" s="13" customFormat="1" x14ac:dyDescent="0.2">
      <c r="B293" s="154"/>
      <c r="D293" s="148" t="s">
        <v>169</v>
      </c>
      <c r="F293" s="156" t="s">
        <v>411</v>
      </c>
      <c r="H293" s="157">
        <v>3.262</v>
      </c>
      <c r="I293" s="158"/>
      <c r="L293" s="154"/>
      <c r="M293" s="159"/>
      <c r="T293" s="160"/>
      <c r="AT293" s="155" t="s">
        <v>169</v>
      </c>
      <c r="AU293" s="155" t="s">
        <v>88</v>
      </c>
      <c r="AV293" s="13" t="s">
        <v>88</v>
      </c>
      <c r="AW293" s="13" t="s">
        <v>4</v>
      </c>
      <c r="AX293" s="13" t="s">
        <v>86</v>
      </c>
      <c r="AY293" s="155" t="s">
        <v>156</v>
      </c>
    </row>
    <row r="294" spans="2:65" s="1" customFormat="1" ht="16.5" customHeight="1" x14ac:dyDescent="0.2">
      <c r="B294" s="129"/>
      <c r="C294" s="175" t="s">
        <v>412</v>
      </c>
      <c r="D294" s="175" t="s">
        <v>306</v>
      </c>
      <c r="E294" s="176" t="s">
        <v>413</v>
      </c>
      <c r="F294" s="177" t="s">
        <v>414</v>
      </c>
      <c r="G294" s="178" t="s">
        <v>209</v>
      </c>
      <c r="H294" s="179">
        <v>6.79</v>
      </c>
      <c r="I294" s="180"/>
      <c r="J294" s="181">
        <f>ROUND(I294*H294,2)</f>
        <v>0</v>
      </c>
      <c r="K294" s="177" t="s">
        <v>164</v>
      </c>
      <c r="L294" s="182"/>
      <c r="M294" s="183" t="s">
        <v>3</v>
      </c>
      <c r="N294" s="184" t="s">
        <v>49</v>
      </c>
      <c r="P294" s="139">
        <f>O294*H294</f>
        <v>0</v>
      </c>
      <c r="Q294" s="139">
        <v>2.0999999999999999E-3</v>
      </c>
      <c r="R294" s="139">
        <f>Q294*H294</f>
        <v>1.4258999999999999E-2</v>
      </c>
      <c r="S294" s="139">
        <v>0</v>
      </c>
      <c r="T294" s="140">
        <f>S294*H294</f>
        <v>0</v>
      </c>
      <c r="AR294" s="141" t="s">
        <v>309</v>
      </c>
      <c r="AT294" s="141" t="s">
        <v>306</v>
      </c>
      <c r="AU294" s="141" t="s">
        <v>88</v>
      </c>
      <c r="AY294" s="18" t="s">
        <v>156</v>
      </c>
      <c r="BE294" s="142">
        <f>IF(N294="základní",J294,0)</f>
        <v>0</v>
      </c>
      <c r="BF294" s="142">
        <f>IF(N294="snížená",J294,0)</f>
        <v>0</v>
      </c>
      <c r="BG294" s="142">
        <f>IF(N294="zákl. přenesená",J294,0)</f>
        <v>0</v>
      </c>
      <c r="BH294" s="142">
        <f>IF(N294="sníž. přenesená",J294,0)</f>
        <v>0</v>
      </c>
      <c r="BI294" s="142">
        <f>IF(N294="nulová",J294,0)</f>
        <v>0</v>
      </c>
      <c r="BJ294" s="18" t="s">
        <v>86</v>
      </c>
      <c r="BK294" s="142">
        <f>ROUND(I294*H294,2)</f>
        <v>0</v>
      </c>
      <c r="BL294" s="18" t="s">
        <v>301</v>
      </c>
      <c r="BM294" s="141" t="s">
        <v>415</v>
      </c>
    </row>
    <row r="295" spans="2:65" s="12" customFormat="1" x14ac:dyDescent="0.2">
      <c r="B295" s="147"/>
      <c r="D295" s="148" t="s">
        <v>169</v>
      </c>
      <c r="E295" s="149" t="s">
        <v>3</v>
      </c>
      <c r="F295" s="150" t="s">
        <v>342</v>
      </c>
      <c r="H295" s="149" t="s">
        <v>3</v>
      </c>
      <c r="I295" s="151"/>
      <c r="L295" s="147"/>
      <c r="M295" s="152"/>
      <c r="T295" s="153"/>
      <c r="AT295" s="149" t="s">
        <v>169</v>
      </c>
      <c r="AU295" s="149" t="s">
        <v>88</v>
      </c>
      <c r="AV295" s="12" t="s">
        <v>86</v>
      </c>
      <c r="AW295" s="12" t="s">
        <v>40</v>
      </c>
      <c r="AX295" s="12" t="s">
        <v>78</v>
      </c>
      <c r="AY295" s="149" t="s">
        <v>156</v>
      </c>
    </row>
    <row r="296" spans="2:65" s="13" customFormat="1" x14ac:dyDescent="0.2">
      <c r="B296" s="154"/>
      <c r="D296" s="148" t="s">
        <v>169</v>
      </c>
      <c r="E296" s="155" t="s">
        <v>3</v>
      </c>
      <c r="F296" s="156" t="s">
        <v>416</v>
      </c>
      <c r="H296" s="157">
        <v>2.73</v>
      </c>
      <c r="I296" s="158"/>
      <c r="L296" s="154"/>
      <c r="M296" s="159"/>
      <c r="T296" s="160"/>
      <c r="AT296" s="155" t="s">
        <v>169</v>
      </c>
      <c r="AU296" s="155" t="s">
        <v>88</v>
      </c>
      <c r="AV296" s="13" t="s">
        <v>88</v>
      </c>
      <c r="AW296" s="13" t="s">
        <v>40</v>
      </c>
      <c r="AX296" s="13" t="s">
        <v>78</v>
      </c>
      <c r="AY296" s="155" t="s">
        <v>156</v>
      </c>
    </row>
    <row r="297" spans="2:65" s="15" customFormat="1" x14ac:dyDescent="0.2">
      <c r="B297" s="168"/>
      <c r="D297" s="148" t="s">
        <v>169</v>
      </c>
      <c r="E297" s="169" t="s">
        <v>3</v>
      </c>
      <c r="F297" s="170" t="s">
        <v>180</v>
      </c>
      <c r="H297" s="171">
        <v>2.73</v>
      </c>
      <c r="I297" s="172"/>
      <c r="L297" s="168"/>
      <c r="M297" s="173"/>
      <c r="T297" s="174"/>
      <c r="AT297" s="169" t="s">
        <v>169</v>
      </c>
      <c r="AU297" s="169" t="s">
        <v>88</v>
      </c>
      <c r="AV297" s="15" t="s">
        <v>157</v>
      </c>
      <c r="AW297" s="15" t="s">
        <v>40</v>
      </c>
      <c r="AX297" s="15" t="s">
        <v>78</v>
      </c>
      <c r="AY297" s="169" t="s">
        <v>156</v>
      </c>
    </row>
    <row r="298" spans="2:65" s="12" customFormat="1" x14ac:dyDescent="0.2">
      <c r="B298" s="147"/>
      <c r="D298" s="148" t="s">
        <v>169</v>
      </c>
      <c r="E298" s="149" t="s">
        <v>3</v>
      </c>
      <c r="F298" s="150" t="s">
        <v>344</v>
      </c>
      <c r="H298" s="149" t="s">
        <v>3</v>
      </c>
      <c r="I298" s="151"/>
      <c r="L298" s="147"/>
      <c r="M298" s="152"/>
      <c r="T298" s="153"/>
      <c r="AT298" s="149" t="s">
        <v>169</v>
      </c>
      <c r="AU298" s="149" t="s">
        <v>88</v>
      </c>
      <c r="AV298" s="12" t="s">
        <v>86</v>
      </c>
      <c r="AW298" s="12" t="s">
        <v>40</v>
      </c>
      <c r="AX298" s="12" t="s">
        <v>78</v>
      </c>
      <c r="AY298" s="149" t="s">
        <v>156</v>
      </c>
    </row>
    <row r="299" spans="2:65" s="13" customFormat="1" x14ac:dyDescent="0.2">
      <c r="B299" s="154"/>
      <c r="D299" s="148" t="s">
        <v>169</v>
      </c>
      <c r="E299" s="155" t="s">
        <v>3</v>
      </c>
      <c r="F299" s="156" t="s">
        <v>417</v>
      </c>
      <c r="H299" s="157">
        <v>1.036</v>
      </c>
      <c r="I299" s="158"/>
      <c r="L299" s="154"/>
      <c r="M299" s="159"/>
      <c r="T299" s="160"/>
      <c r="AT299" s="155" t="s">
        <v>169</v>
      </c>
      <c r="AU299" s="155" t="s">
        <v>88</v>
      </c>
      <c r="AV299" s="13" t="s">
        <v>88</v>
      </c>
      <c r="AW299" s="13" t="s">
        <v>40</v>
      </c>
      <c r="AX299" s="13" t="s">
        <v>78</v>
      </c>
      <c r="AY299" s="155" t="s">
        <v>156</v>
      </c>
    </row>
    <row r="300" spans="2:65" s="15" customFormat="1" x14ac:dyDescent="0.2">
      <c r="B300" s="168"/>
      <c r="D300" s="148" t="s">
        <v>169</v>
      </c>
      <c r="E300" s="169" t="s">
        <v>3</v>
      </c>
      <c r="F300" s="170" t="s">
        <v>180</v>
      </c>
      <c r="H300" s="171">
        <v>1.036</v>
      </c>
      <c r="I300" s="172"/>
      <c r="L300" s="168"/>
      <c r="M300" s="173"/>
      <c r="T300" s="174"/>
      <c r="AT300" s="169" t="s">
        <v>169</v>
      </c>
      <c r="AU300" s="169" t="s">
        <v>88</v>
      </c>
      <c r="AV300" s="15" t="s">
        <v>157</v>
      </c>
      <c r="AW300" s="15" t="s">
        <v>40</v>
      </c>
      <c r="AX300" s="15" t="s">
        <v>78</v>
      </c>
      <c r="AY300" s="169" t="s">
        <v>156</v>
      </c>
    </row>
    <row r="301" spans="2:65" s="12" customFormat="1" x14ac:dyDescent="0.2">
      <c r="B301" s="147"/>
      <c r="D301" s="148" t="s">
        <v>169</v>
      </c>
      <c r="E301" s="149" t="s">
        <v>3</v>
      </c>
      <c r="F301" s="150" t="s">
        <v>346</v>
      </c>
      <c r="H301" s="149" t="s">
        <v>3</v>
      </c>
      <c r="I301" s="151"/>
      <c r="L301" s="147"/>
      <c r="M301" s="152"/>
      <c r="T301" s="153"/>
      <c r="AT301" s="149" t="s">
        <v>169</v>
      </c>
      <c r="AU301" s="149" t="s">
        <v>88</v>
      </c>
      <c r="AV301" s="12" t="s">
        <v>86</v>
      </c>
      <c r="AW301" s="12" t="s">
        <v>40</v>
      </c>
      <c r="AX301" s="12" t="s">
        <v>78</v>
      </c>
      <c r="AY301" s="149" t="s">
        <v>156</v>
      </c>
    </row>
    <row r="302" spans="2:65" s="13" customFormat="1" x14ac:dyDescent="0.2">
      <c r="B302" s="154"/>
      <c r="D302" s="148" t="s">
        <v>169</v>
      </c>
      <c r="E302" s="155" t="s">
        <v>3</v>
      </c>
      <c r="F302" s="156" t="s">
        <v>418</v>
      </c>
      <c r="H302" s="157">
        <v>3.024</v>
      </c>
      <c r="I302" s="158"/>
      <c r="L302" s="154"/>
      <c r="M302" s="159"/>
      <c r="T302" s="160"/>
      <c r="AT302" s="155" t="s">
        <v>169</v>
      </c>
      <c r="AU302" s="155" t="s">
        <v>88</v>
      </c>
      <c r="AV302" s="13" t="s">
        <v>88</v>
      </c>
      <c r="AW302" s="13" t="s">
        <v>40</v>
      </c>
      <c r="AX302" s="13" t="s">
        <v>78</v>
      </c>
      <c r="AY302" s="155" t="s">
        <v>156</v>
      </c>
    </row>
    <row r="303" spans="2:65" s="15" customFormat="1" x14ac:dyDescent="0.2">
      <c r="B303" s="168"/>
      <c r="D303" s="148" t="s">
        <v>169</v>
      </c>
      <c r="E303" s="169" t="s">
        <v>3</v>
      </c>
      <c r="F303" s="170" t="s">
        <v>180</v>
      </c>
      <c r="H303" s="171">
        <v>3.024</v>
      </c>
      <c r="I303" s="172"/>
      <c r="L303" s="168"/>
      <c r="M303" s="173"/>
      <c r="T303" s="174"/>
      <c r="AT303" s="169" t="s">
        <v>169</v>
      </c>
      <c r="AU303" s="169" t="s">
        <v>88</v>
      </c>
      <c r="AV303" s="15" t="s">
        <v>157</v>
      </c>
      <c r="AW303" s="15" t="s">
        <v>40</v>
      </c>
      <c r="AX303" s="15" t="s">
        <v>78</v>
      </c>
      <c r="AY303" s="169" t="s">
        <v>156</v>
      </c>
    </row>
    <row r="304" spans="2:65" s="14" customFormat="1" x14ac:dyDescent="0.2">
      <c r="B304" s="161"/>
      <c r="D304" s="148" t="s">
        <v>169</v>
      </c>
      <c r="E304" s="162" t="s">
        <v>3</v>
      </c>
      <c r="F304" s="163" t="s">
        <v>172</v>
      </c>
      <c r="H304" s="164">
        <v>6.79</v>
      </c>
      <c r="I304" s="165"/>
      <c r="L304" s="161"/>
      <c r="M304" s="166"/>
      <c r="T304" s="167"/>
      <c r="AT304" s="162" t="s">
        <v>169</v>
      </c>
      <c r="AU304" s="162" t="s">
        <v>88</v>
      </c>
      <c r="AV304" s="14" t="s">
        <v>165</v>
      </c>
      <c r="AW304" s="14" t="s">
        <v>40</v>
      </c>
      <c r="AX304" s="14" t="s">
        <v>86</v>
      </c>
      <c r="AY304" s="162" t="s">
        <v>156</v>
      </c>
    </row>
    <row r="305" spans="2:65" s="1" customFormat="1" ht="16.5" customHeight="1" x14ac:dyDescent="0.2">
      <c r="B305" s="129"/>
      <c r="C305" s="175" t="s">
        <v>419</v>
      </c>
      <c r="D305" s="175" t="s">
        <v>306</v>
      </c>
      <c r="E305" s="176" t="s">
        <v>420</v>
      </c>
      <c r="F305" s="177" t="s">
        <v>421</v>
      </c>
      <c r="G305" s="178" t="s">
        <v>209</v>
      </c>
      <c r="H305" s="179">
        <v>15.32</v>
      </c>
      <c r="I305" s="180"/>
      <c r="J305" s="181">
        <f>ROUND(I305*H305,2)</f>
        <v>0</v>
      </c>
      <c r="K305" s="177" t="s">
        <v>164</v>
      </c>
      <c r="L305" s="182"/>
      <c r="M305" s="183" t="s">
        <v>3</v>
      </c>
      <c r="N305" s="184" t="s">
        <v>49</v>
      </c>
      <c r="P305" s="139">
        <f>O305*H305</f>
        <v>0</v>
      </c>
      <c r="Q305" s="139">
        <v>5.2500000000000003E-3</v>
      </c>
      <c r="R305" s="139">
        <f>Q305*H305</f>
        <v>8.0430000000000001E-2</v>
      </c>
      <c r="S305" s="139">
        <v>0</v>
      </c>
      <c r="T305" s="140">
        <f>S305*H305</f>
        <v>0</v>
      </c>
      <c r="AR305" s="141" t="s">
        <v>309</v>
      </c>
      <c r="AT305" s="141" t="s">
        <v>306</v>
      </c>
      <c r="AU305" s="141" t="s">
        <v>88</v>
      </c>
      <c r="AY305" s="18" t="s">
        <v>156</v>
      </c>
      <c r="BE305" s="142">
        <f>IF(N305="základní",J305,0)</f>
        <v>0</v>
      </c>
      <c r="BF305" s="142">
        <f>IF(N305="snížená",J305,0)</f>
        <v>0</v>
      </c>
      <c r="BG305" s="142">
        <f>IF(N305="zákl. přenesená",J305,0)</f>
        <v>0</v>
      </c>
      <c r="BH305" s="142">
        <f>IF(N305="sníž. přenesená",J305,0)</f>
        <v>0</v>
      </c>
      <c r="BI305" s="142">
        <f>IF(N305="nulová",J305,0)</f>
        <v>0</v>
      </c>
      <c r="BJ305" s="18" t="s">
        <v>86</v>
      </c>
      <c r="BK305" s="142">
        <f>ROUND(I305*H305,2)</f>
        <v>0</v>
      </c>
      <c r="BL305" s="18" t="s">
        <v>301</v>
      </c>
      <c r="BM305" s="141" t="s">
        <v>422</v>
      </c>
    </row>
    <row r="306" spans="2:65" s="12" customFormat="1" x14ac:dyDescent="0.2">
      <c r="B306" s="147"/>
      <c r="D306" s="148" t="s">
        <v>169</v>
      </c>
      <c r="E306" s="149" t="s">
        <v>3</v>
      </c>
      <c r="F306" s="150" t="s">
        <v>342</v>
      </c>
      <c r="H306" s="149" t="s">
        <v>3</v>
      </c>
      <c r="I306" s="151"/>
      <c r="L306" s="147"/>
      <c r="M306" s="152"/>
      <c r="T306" s="153"/>
      <c r="AT306" s="149" t="s">
        <v>169</v>
      </c>
      <c r="AU306" s="149" t="s">
        <v>88</v>
      </c>
      <c r="AV306" s="12" t="s">
        <v>86</v>
      </c>
      <c r="AW306" s="12" t="s">
        <v>40</v>
      </c>
      <c r="AX306" s="12" t="s">
        <v>78</v>
      </c>
      <c r="AY306" s="149" t="s">
        <v>156</v>
      </c>
    </row>
    <row r="307" spans="2:65" s="13" customFormat="1" x14ac:dyDescent="0.2">
      <c r="B307" s="154"/>
      <c r="D307" s="148" t="s">
        <v>169</v>
      </c>
      <c r="E307" s="155" t="s">
        <v>3</v>
      </c>
      <c r="F307" s="156" t="s">
        <v>423</v>
      </c>
      <c r="H307" s="157">
        <v>5.46</v>
      </c>
      <c r="I307" s="158"/>
      <c r="L307" s="154"/>
      <c r="M307" s="159"/>
      <c r="T307" s="160"/>
      <c r="AT307" s="155" t="s">
        <v>169</v>
      </c>
      <c r="AU307" s="155" t="s">
        <v>88</v>
      </c>
      <c r="AV307" s="13" t="s">
        <v>88</v>
      </c>
      <c r="AW307" s="13" t="s">
        <v>40</v>
      </c>
      <c r="AX307" s="13" t="s">
        <v>78</v>
      </c>
      <c r="AY307" s="155" t="s">
        <v>156</v>
      </c>
    </row>
    <row r="308" spans="2:65" s="15" customFormat="1" x14ac:dyDescent="0.2">
      <c r="B308" s="168"/>
      <c r="D308" s="148" t="s">
        <v>169</v>
      </c>
      <c r="E308" s="169" t="s">
        <v>3</v>
      </c>
      <c r="F308" s="170" t="s">
        <v>180</v>
      </c>
      <c r="H308" s="171">
        <v>5.46</v>
      </c>
      <c r="I308" s="172"/>
      <c r="L308" s="168"/>
      <c r="M308" s="173"/>
      <c r="T308" s="174"/>
      <c r="AT308" s="169" t="s">
        <v>169</v>
      </c>
      <c r="AU308" s="169" t="s">
        <v>88</v>
      </c>
      <c r="AV308" s="15" t="s">
        <v>157</v>
      </c>
      <c r="AW308" s="15" t="s">
        <v>40</v>
      </c>
      <c r="AX308" s="15" t="s">
        <v>78</v>
      </c>
      <c r="AY308" s="169" t="s">
        <v>156</v>
      </c>
    </row>
    <row r="309" spans="2:65" s="12" customFormat="1" x14ac:dyDescent="0.2">
      <c r="B309" s="147"/>
      <c r="D309" s="148" t="s">
        <v>169</v>
      </c>
      <c r="E309" s="149" t="s">
        <v>3</v>
      </c>
      <c r="F309" s="150" t="s">
        <v>344</v>
      </c>
      <c r="H309" s="149" t="s">
        <v>3</v>
      </c>
      <c r="I309" s="151"/>
      <c r="L309" s="147"/>
      <c r="M309" s="152"/>
      <c r="T309" s="153"/>
      <c r="AT309" s="149" t="s">
        <v>169</v>
      </c>
      <c r="AU309" s="149" t="s">
        <v>88</v>
      </c>
      <c r="AV309" s="12" t="s">
        <v>86</v>
      </c>
      <c r="AW309" s="12" t="s">
        <v>40</v>
      </c>
      <c r="AX309" s="12" t="s">
        <v>78</v>
      </c>
      <c r="AY309" s="149" t="s">
        <v>156</v>
      </c>
    </row>
    <row r="310" spans="2:65" s="13" customFormat="1" x14ac:dyDescent="0.2">
      <c r="B310" s="154"/>
      <c r="D310" s="148" t="s">
        <v>169</v>
      </c>
      <c r="E310" s="155" t="s">
        <v>3</v>
      </c>
      <c r="F310" s="156" t="s">
        <v>345</v>
      </c>
      <c r="H310" s="157">
        <v>5.18</v>
      </c>
      <c r="I310" s="158"/>
      <c r="L310" s="154"/>
      <c r="M310" s="159"/>
      <c r="T310" s="160"/>
      <c r="AT310" s="155" t="s">
        <v>169</v>
      </c>
      <c r="AU310" s="155" t="s">
        <v>88</v>
      </c>
      <c r="AV310" s="13" t="s">
        <v>88</v>
      </c>
      <c r="AW310" s="13" t="s">
        <v>40</v>
      </c>
      <c r="AX310" s="13" t="s">
        <v>78</v>
      </c>
      <c r="AY310" s="155" t="s">
        <v>156</v>
      </c>
    </row>
    <row r="311" spans="2:65" s="15" customFormat="1" x14ac:dyDescent="0.2">
      <c r="B311" s="168"/>
      <c r="D311" s="148" t="s">
        <v>169</v>
      </c>
      <c r="E311" s="169" t="s">
        <v>3</v>
      </c>
      <c r="F311" s="170" t="s">
        <v>180</v>
      </c>
      <c r="H311" s="171">
        <v>5.18</v>
      </c>
      <c r="I311" s="172"/>
      <c r="L311" s="168"/>
      <c r="M311" s="173"/>
      <c r="T311" s="174"/>
      <c r="AT311" s="169" t="s">
        <v>169</v>
      </c>
      <c r="AU311" s="169" t="s">
        <v>88</v>
      </c>
      <c r="AV311" s="15" t="s">
        <v>157</v>
      </c>
      <c r="AW311" s="15" t="s">
        <v>40</v>
      </c>
      <c r="AX311" s="15" t="s">
        <v>78</v>
      </c>
      <c r="AY311" s="169" t="s">
        <v>156</v>
      </c>
    </row>
    <row r="312" spans="2:65" s="12" customFormat="1" x14ac:dyDescent="0.2">
      <c r="B312" s="147"/>
      <c r="D312" s="148" t="s">
        <v>169</v>
      </c>
      <c r="E312" s="149" t="s">
        <v>3</v>
      </c>
      <c r="F312" s="150" t="s">
        <v>346</v>
      </c>
      <c r="H312" s="149" t="s">
        <v>3</v>
      </c>
      <c r="I312" s="151"/>
      <c r="L312" s="147"/>
      <c r="M312" s="152"/>
      <c r="T312" s="153"/>
      <c r="AT312" s="149" t="s">
        <v>169</v>
      </c>
      <c r="AU312" s="149" t="s">
        <v>88</v>
      </c>
      <c r="AV312" s="12" t="s">
        <v>86</v>
      </c>
      <c r="AW312" s="12" t="s">
        <v>40</v>
      </c>
      <c r="AX312" s="12" t="s">
        <v>78</v>
      </c>
      <c r="AY312" s="149" t="s">
        <v>156</v>
      </c>
    </row>
    <row r="313" spans="2:65" s="13" customFormat="1" x14ac:dyDescent="0.2">
      <c r="B313" s="154"/>
      <c r="D313" s="148" t="s">
        <v>169</v>
      </c>
      <c r="E313" s="155" t="s">
        <v>3</v>
      </c>
      <c r="F313" s="156" t="s">
        <v>424</v>
      </c>
      <c r="H313" s="157">
        <v>4.68</v>
      </c>
      <c r="I313" s="158"/>
      <c r="L313" s="154"/>
      <c r="M313" s="159"/>
      <c r="T313" s="160"/>
      <c r="AT313" s="155" t="s">
        <v>169</v>
      </c>
      <c r="AU313" s="155" t="s">
        <v>88</v>
      </c>
      <c r="AV313" s="13" t="s">
        <v>88</v>
      </c>
      <c r="AW313" s="13" t="s">
        <v>40</v>
      </c>
      <c r="AX313" s="13" t="s">
        <v>78</v>
      </c>
      <c r="AY313" s="155" t="s">
        <v>156</v>
      </c>
    </row>
    <row r="314" spans="2:65" s="15" customFormat="1" x14ac:dyDescent="0.2">
      <c r="B314" s="168"/>
      <c r="D314" s="148" t="s">
        <v>169</v>
      </c>
      <c r="E314" s="169" t="s">
        <v>3</v>
      </c>
      <c r="F314" s="170" t="s">
        <v>180</v>
      </c>
      <c r="H314" s="171">
        <v>4.68</v>
      </c>
      <c r="I314" s="172"/>
      <c r="L314" s="168"/>
      <c r="M314" s="173"/>
      <c r="T314" s="174"/>
      <c r="AT314" s="169" t="s">
        <v>169</v>
      </c>
      <c r="AU314" s="169" t="s">
        <v>88</v>
      </c>
      <c r="AV314" s="15" t="s">
        <v>157</v>
      </c>
      <c r="AW314" s="15" t="s">
        <v>40</v>
      </c>
      <c r="AX314" s="15" t="s">
        <v>78</v>
      </c>
      <c r="AY314" s="169" t="s">
        <v>156</v>
      </c>
    </row>
    <row r="315" spans="2:65" s="14" customFormat="1" x14ac:dyDescent="0.2">
      <c r="B315" s="161"/>
      <c r="D315" s="148" t="s">
        <v>169</v>
      </c>
      <c r="E315" s="162" t="s">
        <v>3</v>
      </c>
      <c r="F315" s="163" t="s">
        <v>172</v>
      </c>
      <c r="H315" s="164">
        <v>15.32</v>
      </c>
      <c r="I315" s="165"/>
      <c r="L315" s="161"/>
      <c r="M315" s="166"/>
      <c r="T315" s="167"/>
      <c r="AT315" s="162" t="s">
        <v>169</v>
      </c>
      <c r="AU315" s="162" t="s">
        <v>88</v>
      </c>
      <c r="AV315" s="14" t="s">
        <v>165</v>
      </c>
      <c r="AW315" s="14" t="s">
        <v>40</v>
      </c>
      <c r="AX315" s="14" t="s">
        <v>86</v>
      </c>
      <c r="AY315" s="162" t="s">
        <v>156</v>
      </c>
    </row>
    <row r="316" spans="2:65" s="1" customFormat="1" ht="16.5" customHeight="1" x14ac:dyDescent="0.2">
      <c r="B316" s="129"/>
      <c r="C316" s="175" t="s">
        <v>425</v>
      </c>
      <c r="D316" s="175" t="s">
        <v>306</v>
      </c>
      <c r="E316" s="176" t="s">
        <v>426</v>
      </c>
      <c r="F316" s="177" t="s">
        <v>427</v>
      </c>
      <c r="G316" s="178" t="s">
        <v>209</v>
      </c>
      <c r="H316" s="179">
        <v>3.6</v>
      </c>
      <c r="I316" s="180"/>
      <c r="J316" s="181">
        <f>ROUND(I316*H316,2)</f>
        <v>0</v>
      </c>
      <c r="K316" s="177" t="s">
        <v>164</v>
      </c>
      <c r="L316" s="182"/>
      <c r="M316" s="183" t="s">
        <v>3</v>
      </c>
      <c r="N316" s="184" t="s">
        <v>49</v>
      </c>
      <c r="P316" s="139">
        <f>O316*H316</f>
        <v>0</v>
      </c>
      <c r="Q316" s="139">
        <v>3.5000000000000001E-3</v>
      </c>
      <c r="R316" s="139">
        <f>Q316*H316</f>
        <v>1.26E-2</v>
      </c>
      <c r="S316" s="139">
        <v>0</v>
      </c>
      <c r="T316" s="140">
        <f>S316*H316</f>
        <v>0</v>
      </c>
      <c r="AR316" s="141" t="s">
        <v>309</v>
      </c>
      <c r="AT316" s="141" t="s">
        <v>306</v>
      </c>
      <c r="AU316" s="141" t="s">
        <v>88</v>
      </c>
      <c r="AY316" s="18" t="s">
        <v>156</v>
      </c>
      <c r="BE316" s="142">
        <f>IF(N316="základní",J316,0)</f>
        <v>0</v>
      </c>
      <c r="BF316" s="142">
        <f>IF(N316="snížená",J316,0)</f>
        <v>0</v>
      </c>
      <c r="BG316" s="142">
        <f>IF(N316="zákl. přenesená",J316,0)</f>
        <v>0</v>
      </c>
      <c r="BH316" s="142">
        <f>IF(N316="sníž. přenesená",J316,0)</f>
        <v>0</v>
      </c>
      <c r="BI316" s="142">
        <f>IF(N316="nulová",J316,0)</f>
        <v>0</v>
      </c>
      <c r="BJ316" s="18" t="s">
        <v>86</v>
      </c>
      <c r="BK316" s="142">
        <f>ROUND(I316*H316,2)</f>
        <v>0</v>
      </c>
      <c r="BL316" s="18" t="s">
        <v>301</v>
      </c>
      <c r="BM316" s="141" t="s">
        <v>428</v>
      </c>
    </row>
    <row r="317" spans="2:65" s="12" customFormat="1" x14ac:dyDescent="0.2">
      <c r="B317" s="147"/>
      <c r="D317" s="148" t="s">
        <v>169</v>
      </c>
      <c r="E317" s="149" t="s">
        <v>3</v>
      </c>
      <c r="F317" s="150" t="s">
        <v>346</v>
      </c>
      <c r="H317" s="149" t="s">
        <v>3</v>
      </c>
      <c r="I317" s="151"/>
      <c r="L317" s="147"/>
      <c r="M317" s="152"/>
      <c r="T317" s="153"/>
      <c r="AT317" s="149" t="s">
        <v>169</v>
      </c>
      <c r="AU317" s="149" t="s">
        <v>88</v>
      </c>
      <c r="AV317" s="12" t="s">
        <v>86</v>
      </c>
      <c r="AW317" s="12" t="s">
        <v>40</v>
      </c>
      <c r="AX317" s="12" t="s">
        <v>78</v>
      </c>
      <c r="AY317" s="149" t="s">
        <v>156</v>
      </c>
    </row>
    <row r="318" spans="2:65" s="13" customFormat="1" x14ac:dyDescent="0.2">
      <c r="B318" s="154"/>
      <c r="D318" s="148" t="s">
        <v>169</v>
      </c>
      <c r="E318" s="155" t="s">
        <v>3</v>
      </c>
      <c r="F318" s="156" t="s">
        <v>429</v>
      </c>
      <c r="H318" s="157">
        <v>3.6</v>
      </c>
      <c r="I318" s="158"/>
      <c r="L318" s="154"/>
      <c r="M318" s="159"/>
      <c r="T318" s="160"/>
      <c r="AT318" s="155" t="s">
        <v>169</v>
      </c>
      <c r="AU318" s="155" t="s">
        <v>88</v>
      </c>
      <c r="AV318" s="13" t="s">
        <v>88</v>
      </c>
      <c r="AW318" s="13" t="s">
        <v>40</v>
      </c>
      <c r="AX318" s="13" t="s">
        <v>78</v>
      </c>
      <c r="AY318" s="155" t="s">
        <v>156</v>
      </c>
    </row>
    <row r="319" spans="2:65" s="14" customFormat="1" x14ac:dyDescent="0.2">
      <c r="B319" s="161"/>
      <c r="D319" s="148" t="s">
        <v>169</v>
      </c>
      <c r="E319" s="162" t="s">
        <v>3</v>
      </c>
      <c r="F319" s="163" t="s">
        <v>172</v>
      </c>
      <c r="H319" s="164">
        <v>3.6</v>
      </c>
      <c r="I319" s="165"/>
      <c r="L319" s="161"/>
      <c r="M319" s="166"/>
      <c r="T319" s="167"/>
      <c r="AT319" s="162" t="s">
        <v>169</v>
      </c>
      <c r="AU319" s="162" t="s">
        <v>88</v>
      </c>
      <c r="AV319" s="14" t="s">
        <v>165</v>
      </c>
      <c r="AW319" s="14" t="s">
        <v>40</v>
      </c>
      <c r="AX319" s="14" t="s">
        <v>86</v>
      </c>
      <c r="AY319" s="162" t="s">
        <v>156</v>
      </c>
    </row>
    <row r="320" spans="2:65" s="1" customFormat="1" ht="24.2" customHeight="1" x14ac:dyDescent="0.2">
      <c r="B320" s="129"/>
      <c r="C320" s="130" t="s">
        <v>430</v>
      </c>
      <c r="D320" s="130" t="s">
        <v>160</v>
      </c>
      <c r="E320" s="131" t="s">
        <v>431</v>
      </c>
      <c r="F320" s="132" t="s">
        <v>432</v>
      </c>
      <c r="G320" s="133" t="s">
        <v>209</v>
      </c>
      <c r="H320" s="134">
        <v>41.25</v>
      </c>
      <c r="I320" s="135"/>
      <c r="J320" s="136">
        <f>ROUND(I320*H320,2)</f>
        <v>0</v>
      </c>
      <c r="K320" s="132" t="s">
        <v>164</v>
      </c>
      <c r="L320" s="34"/>
      <c r="M320" s="137" t="s">
        <v>3</v>
      </c>
      <c r="N320" s="138" t="s">
        <v>49</v>
      </c>
      <c r="P320" s="139">
        <f>O320*H320</f>
        <v>0</v>
      </c>
      <c r="Q320" s="139">
        <v>0</v>
      </c>
      <c r="R320" s="139">
        <f>Q320*H320</f>
        <v>0</v>
      </c>
      <c r="S320" s="139">
        <v>0</v>
      </c>
      <c r="T320" s="140">
        <f>S320*H320</f>
        <v>0</v>
      </c>
      <c r="AR320" s="141" t="s">
        <v>165</v>
      </c>
      <c r="AT320" s="141" t="s">
        <v>160</v>
      </c>
      <c r="AU320" s="141" t="s">
        <v>88</v>
      </c>
      <c r="AY320" s="18" t="s">
        <v>156</v>
      </c>
      <c r="BE320" s="142">
        <f>IF(N320="základní",J320,0)</f>
        <v>0</v>
      </c>
      <c r="BF320" s="142">
        <f>IF(N320="snížená",J320,0)</f>
        <v>0</v>
      </c>
      <c r="BG320" s="142">
        <f>IF(N320="zákl. přenesená",J320,0)</f>
        <v>0</v>
      </c>
      <c r="BH320" s="142">
        <f>IF(N320="sníž. přenesená",J320,0)</f>
        <v>0</v>
      </c>
      <c r="BI320" s="142">
        <f>IF(N320="nulová",J320,0)</f>
        <v>0</v>
      </c>
      <c r="BJ320" s="18" t="s">
        <v>86</v>
      </c>
      <c r="BK320" s="142">
        <f>ROUND(I320*H320,2)</f>
        <v>0</v>
      </c>
      <c r="BL320" s="18" t="s">
        <v>165</v>
      </c>
      <c r="BM320" s="141" t="s">
        <v>433</v>
      </c>
    </row>
    <row r="321" spans="2:65" s="1" customFormat="1" x14ac:dyDescent="0.2">
      <c r="B321" s="34"/>
      <c r="D321" s="143" t="s">
        <v>167</v>
      </c>
      <c r="F321" s="144" t="s">
        <v>434</v>
      </c>
      <c r="I321" s="145"/>
      <c r="L321" s="34"/>
      <c r="M321" s="146"/>
      <c r="T321" s="55"/>
      <c r="AT321" s="18" t="s">
        <v>167</v>
      </c>
      <c r="AU321" s="18" t="s">
        <v>88</v>
      </c>
    </row>
    <row r="322" spans="2:65" s="12" customFormat="1" x14ac:dyDescent="0.2">
      <c r="B322" s="147"/>
      <c r="D322" s="148" t="s">
        <v>169</v>
      </c>
      <c r="E322" s="149" t="s">
        <v>3</v>
      </c>
      <c r="F322" s="150" t="s">
        <v>181</v>
      </c>
      <c r="H322" s="149" t="s">
        <v>3</v>
      </c>
      <c r="I322" s="151"/>
      <c r="L322" s="147"/>
      <c r="M322" s="152"/>
      <c r="T322" s="153"/>
      <c r="AT322" s="149" t="s">
        <v>169</v>
      </c>
      <c r="AU322" s="149" t="s">
        <v>88</v>
      </c>
      <c r="AV322" s="12" t="s">
        <v>86</v>
      </c>
      <c r="AW322" s="12" t="s">
        <v>40</v>
      </c>
      <c r="AX322" s="12" t="s">
        <v>78</v>
      </c>
      <c r="AY322" s="149" t="s">
        <v>156</v>
      </c>
    </row>
    <row r="323" spans="2:65" s="13" customFormat="1" x14ac:dyDescent="0.2">
      <c r="B323" s="154"/>
      <c r="D323" s="148" t="s">
        <v>169</v>
      </c>
      <c r="E323" s="155" t="s">
        <v>3</v>
      </c>
      <c r="F323" s="156" t="s">
        <v>435</v>
      </c>
      <c r="H323" s="157">
        <v>41.25</v>
      </c>
      <c r="I323" s="158"/>
      <c r="L323" s="154"/>
      <c r="M323" s="159"/>
      <c r="T323" s="160"/>
      <c r="AT323" s="155" t="s">
        <v>169</v>
      </c>
      <c r="AU323" s="155" t="s">
        <v>88</v>
      </c>
      <c r="AV323" s="13" t="s">
        <v>88</v>
      </c>
      <c r="AW323" s="13" t="s">
        <v>40</v>
      </c>
      <c r="AX323" s="13" t="s">
        <v>78</v>
      </c>
      <c r="AY323" s="155" t="s">
        <v>156</v>
      </c>
    </row>
    <row r="324" spans="2:65" s="14" customFormat="1" x14ac:dyDescent="0.2">
      <c r="B324" s="161"/>
      <c r="D324" s="148" t="s">
        <v>169</v>
      </c>
      <c r="E324" s="162" t="s">
        <v>3</v>
      </c>
      <c r="F324" s="163" t="s">
        <v>172</v>
      </c>
      <c r="H324" s="164">
        <v>41.25</v>
      </c>
      <c r="I324" s="165"/>
      <c r="L324" s="161"/>
      <c r="M324" s="166"/>
      <c r="T324" s="167"/>
      <c r="AT324" s="162" t="s">
        <v>169</v>
      </c>
      <c r="AU324" s="162" t="s">
        <v>88</v>
      </c>
      <c r="AV324" s="14" t="s">
        <v>165</v>
      </c>
      <c r="AW324" s="14" t="s">
        <v>40</v>
      </c>
      <c r="AX324" s="14" t="s">
        <v>86</v>
      </c>
      <c r="AY324" s="162" t="s">
        <v>156</v>
      </c>
    </row>
    <row r="325" spans="2:65" s="1" customFormat="1" ht="16.5" customHeight="1" x14ac:dyDescent="0.2">
      <c r="B325" s="129"/>
      <c r="C325" s="175" t="s">
        <v>436</v>
      </c>
      <c r="D325" s="175" t="s">
        <v>306</v>
      </c>
      <c r="E325" s="176" t="s">
        <v>437</v>
      </c>
      <c r="F325" s="177" t="s">
        <v>438</v>
      </c>
      <c r="G325" s="178" t="s">
        <v>209</v>
      </c>
      <c r="H325" s="179">
        <v>84.15</v>
      </c>
      <c r="I325" s="180"/>
      <c r="J325" s="181">
        <f>ROUND(I325*H325,2)</f>
        <v>0</v>
      </c>
      <c r="K325" s="177" t="s">
        <v>164</v>
      </c>
      <c r="L325" s="182"/>
      <c r="M325" s="183" t="s">
        <v>3</v>
      </c>
      <c r="N325" s="184" t="s">
        <v>49</v>
      </c>
      <c r="P325" s="139">
        <f>O325*H325</f>
        <v>0</v>
      </c>
      <c r="Q325" s="139">
        <v>2.0060000000000001E-2</v>
      </c>
      <c r="R325" s="139">
        <f>Q325*H325</f>
        <v>1.6880490000000001</v>
      </c>
      <c r="S325" s="139">
        <v>0</v>
      </c>
      <c r="T325" s="140">
        <f>S325*H325</f>
        <v>0</v>
      </c>
      <c r="AR325" s="141" t="s">
        <v>389</v>
      </c>
      <c r="AT325" s="141" t="s">
        <v>306</v>
      </c>
      <c r="AU325" s="141" t="s">
        <v>88</v>
      </c>
      <c r="AY325" s="18" t="s">
        <v>156</v>
      </c>
      <c r="BE325" s="142">
        <f>IF(N325="základní",J325,0)</f>
        <v>0</v>
      </c>
      <c r="BF325" s="142">
        <f>IF(N325="snížená",J325,0)</f>
        <v>0</v>
      </c>
      <c r="BG325" s="142">
        <f>IF(N325="zákl. přenesená",J325,0)</f>
        <v>0</v>
      </c>
      <c r="BH325" s="142">
        <f>IF(N325="sníž. přenesená",J325,0)</f>
        <v>0</v>
      </c>
      <c r="BI325" s="142">
        <f>IF(N325="nulová",J325,0)</f>
        <v>0</v>
      </c>
      <c r="BJ325" s="18" t="s">
        <v>86</v>
      </c>
      <c r="BK325" s="142">
        <f>ROUND(I325*H325,2)</f>
        <v>0</v>
      </c>
      <c r="BL325" s="18" t="s">
        <v>165</v>
      </c>
      <c r="BM325" s="141" t="s">
        <v>439</v>
      </c>
    </row>
    <row r="326" spans="2:65" s="13" customFormat="1" x14ac:dyDescent="0.2">
      <c r="B326" s="154"/>
      <c r="D326" s="148" t="s">
        <v>169</v>
      </c>
      <c r="F326" s="156" t="s">
        <v>440</v>
      </c>
      <c r="H326" s="157">
        <v>84.15</v>
      </c>
      <c r="I326" s="158"/>
      <c r="L326" s="154"/>
      <c r="M326" s="159"/>
      <c r="T326" s="160"/>
      <c r="AT326" s="155" t="s">
        <v>169</v>
      </c>
      <c r="AU326" s="155" t="s">
        <v>88</v>
      </c>
      <c r="AV326" s="13" t="s">
        <v>88</v>
      </c>
      <c r="AW326" s="13" t="s">
        <v>4</v>
      </c>
      <c r="AX326" s="13" t="s">
        <v>86</v>
      </c>
      <c r="AY326" s="155" t="s">
        <v>156</v>
      </c>
    </row>
    <row r="327" spans="2:65" s="1" customFormat="1" ht="21.75" customHeight="1" x14ac:dyDescent="0.2">
      <c r="B327" s="129"/>
      <c r="C327" s="130" t="s">
        <v>441</v>
      </c>
      <c r="D327" s="130" t="s">
        <v>160</v>
      </c>
      <c r="E327" s="131" t="s">
        <v>442</v>
      </c>
      <c r="F327" s="132" t="s">
        <v>443</v>
      </c>
      <c r="G327" s="133" t="s">
        <v>356</v>
      </c>
      <c r="H327" s="134">
        <v>48.7</v>
      </c>
      <c r="I327" s="135"/>
      <c r="J327" s="136">
        <f>ROUND(I327*H327,2)</f>
        <v>0</v>
      </c>
      <c r="K327" s="132" t="s">
        <v>3</v>
      </c>
      <c r="L327" s="34"/>
      <c r="M327" s="137" t="s">
        <v>3</v>
      </c>
      <c r="N327" s="138" t="s">
        <v>49</v>
      </c>
      <c r="P327" s="139">
        <f>O327*H327</f>
        <v>0</v>
      </c>
      <c r="Q327" s="139">
        <v>0</v>
      </c>
      <c r="R327" s="139">
        <f>Q327*H327</f>
        <v>0</v>
      </c>
      <c r="S327" s="139">
        <v>0</v>
      </c>
      <c r="T327" s="140">
        <f>S327*H327</f>
        <v>0</v>
      </c>
      <c r="AR327" s="141" t="s">
        <v>301</v>
      </c>
      <c r="AT327" s="141" t="s">
        <v>160</v>
      </c>
      <c r="AU327" s="141" t="s">
        <v>88</v>
      </c>
      <c r="AY327" s="18" t="s">
        <v>156</v>
      </c>
      <c r="BE327" s="142">
        <f>IF(N327="základní",J327,0)</f>
        <v>0</v>
      </c>
      <c r="BF327" s="142">
        <f>IF(N327="snížená",J327,0)</f>
        <v>0</v>
      </c>
      <c r="BG327" s="142">
        <f>IF(N327="zákl. přenesená",J327,0)</f>
        <v>0</v>
      </c>
      <c r="BH327" s="142">
        <f>IF(N327="sníž. přenesená",J327,0)</f>
        <v>0</v>
      </c>
      <c r="BI327" s="142">
        <f>IF(N327="nulová",J327,0)</f>
        <v>0</v>
      </c>
      <c r="BJ327" s="18" t="s">
        <v>86</v>
      </c>
      <c r="BK327" s="142">
        <f>ROUND(I327*H327,2)</f>
        <v>0</v>
      </c>
      <c r="BL327" s="18" t="s">
        <v>301</v>
      </c>
      <c r="BM327" s="141" t="s">
        <v>444</v>
      </c>
    </row>
    <row r="328" spans="2:65" s="12" customFormat="1" x14ac:dyDescent="0.2">
      <c r="B328" s="147"/>
      <c r="D328" s="148" t="s">
        <v>169</v>
      </c>
      <c r="E328" s="149" t="s">
        <v>3</v>
      </c>
      <c r="F328" s="150" t="s">
        <v>340</v>
      </c>
      <c r="H328" s="149" t="s">
        <v>3</v>
      </c>
      <c r="I328" s="151"/>
      <c r="L328" s="147"/>
      <c r="M328" s="152"/>
      <c r="T328" s="153"/>
      <c r="AT328" s="149" t="s">
        <v>169</v>
      </c>
      <c r="AU328" s="149" t="s">
        <v>88</v>
      </c>
      <c r="AV328" s="12" t="s">
        <v>86</v>
      </c>
      <c r="AW328" s="12" t="s">
        <v>40</v>
      </c>
      <c r="AX328" s="12" t="s">
        <v>78</v>
      </c>
      <c r="AY328" s="149" t="s">
        <v>156</v>
      </c>
    </row>
    <row r="329" spans="2:65" s="13" customFormat="1" x14ac:dyDescent="0.2">
      <c r="B329" s="154"/>
      <c r="D329" s="148" t="s">
        <v>169</v>
      </c>
      <c r="E329" s="155" t="s">
        <v>3</v>
      </c>
      <c r="F329" s="156" t="s">
        <v>359</v>
      </c>
      <c r="H329" s="157">
        <v>14.6</v>
      </c>
      <c r="I329" s="158"/>
      <c r="L329" s="154"/>
      <c r="M329" s="159"/>
      <c r="T329" s="160"/>
      <c r="AT329" s="155" t="s">
        <v>169</v>
      </c>
      <c r="AU329" s="155" t="s">
        <v>88</v>
      </c>
      <c r="AV329" s="13" t="s">
        <v>88</v>
      </c>
      <c r="AW329" s="13" t="s">
        <v>40</v>
      </c>
      <c r="AX329" s="13" t="s">
        <v>78</v>
      </c>
      <c r="AY329" s="155" t="s">
        <v>156</v>
      </c>
    </row>
    <row r="330" spans="2:65" s="15" customFormat="1" x14ac:dyDescent="0.2">
      <c r="B330" s="168"/>
      <c r="D330" s="148" t="s">
        <v>169</v>
      </c>
      <c r="E330" s="169" t="s">
        <v>3</v>
      </c>
      <c r="F330" s="170" t="s">
        <v>180</v>
      </c>
      <c r="H330" s="171">
        <v>14.6</v>
      </c>
      <c r="I330" s="172"/>
      <c r="L330" s="168"/>
      <c r="M330" s="173"/>
      <c r="T330" s="174"/>
      <c r="AT330" s="169" t="s">
        <v>169</v>
      </c>
      <c r="AU330" s="169" t="s">
        <v>88</v>
      </c>
      <c r="AV330" s="15" t="s">
        <v>157</v>
      </c>
      <c r="AW330" s="15" t="s">
        <v>40</v>
      </c>
      <c r="AX330" s="15" t="s">
        <v>78</v>
      </c>
      <c r="AY330" s="169" t="s">
        <v>156</v>
      </c>
    </row>
    <row r="331" spans="2:65" s="12" customFormat="1" x14ac:dyDescent="0.2">
      <c r="B331" s="147"/>
      <c r="D331" s="148" t="s">
        <v>169</v>
      </c>
      <c r="E331" s="149" t="s">
        <v>3</v>
      </c>
      <c r="F331" s="150" t="s">
        <v>342</v>
      </c>
      <c r="H331" s="149" t="s">
        <v>3</v>
      </c>
      <c r="I331" s="151"/>
      <c r="L331" s="147"/>
      <c r="M331" s="152"/>
      <c r="T331" s="153"/>
      <c r="AT331" s="149" t="s">
        <v>169</v>
      </c>
      <c r="AU331" s="149" t="s">
        <v>88</v>
      </c>
      <c r="AV331" s="12" t="s">
        <v>86</v>
      </c>
      <c r="AW331" s="12" t="s">
        <v>40</v>
      </c>
      <c r="AX331" s="12" t="s">
        <v>78</v>
      </c>
      <c r="AY331" s="149" t="s">
        <v>156</v>
      </c>
    </row>
    <row r="332" spans="2:65" s="13" customFormat="1" x14ac:dyDescent="0.2">
      <c r="B332" s="154"/>
      <c r="D332" s="148" t="s">
        <v>169</v>
      </c>
      <c r="E332" s="155" t="s">
        <v>3</v>
      </c>
      <c r="F332" s="156" t="s">
        <v>360</v>
      </c>
      <c r="H332" s="157">
        <v>19.5</v>
      </c>
      <c r="I332" s="158"/>
      <c r="L332" s="154"/>
      <c r="M332" s="159"/>
      <c r="T332" s="160"/>
      <c r="AT332" s="155" t="s">
        <v>169</v>
      </c>
      <c r="AU332" s="155" t="s">
        <v>88</v>
      </c>
      <c r="AV332" s="13" t="s">
        <v>88</v>
      </c>
      <c r="AW332" s="13" t="s">
        <v>40</v>
      </c>
      <c r="AX332" s="13" t="s">
        <v>78</v>
      </c>
      <c r="AY332" s="155" t="s">
        <v>156</v>
      </c>
    </row>
    <row r="333" spans="2:65" s="15" customFormat="1" x14ac:dyDescent="0.2">
      <c r="B333" s="168"/>
      <c r="D333" s="148" t="s">
        <v>169</v>
      </c>
      <c r="E333" s="169" t="s">
        <v>3</v>
      </c>
      <c r="F333" s="170" t="s">
        <v>180</v>
      </c>
      <c r="H333" s="171">
        <v>19.5</v>
      </c>
      <c r="I333" s="172"/>
      <c r="L333" s="168"/>
      <c r="M333" s="173"/>
      <c r="T333" s="174"/>
      <c r="AT333" s="169" t="s">
        <v>169</v>
      </c>
      <c r="AU333" s="169" t="s">
        <v>88</v>
      </c>
      <c r="AV333" s="15" t="s">
        <v>157</v>
      </c>
      <c r="AW333" s="15" t="s">
        <v>40</v>
      </c>
      <c r="AX333" s="15" t="s">
        <v>78</v>
      </c>
      <c r="AY333" s="169" t="s">
        <v>156</v>
      </c>
    </row>
    <row r="334" spans="2:65" s="12" customFormat="1" x14ac:dyDescent="0.2">
      <c r="B334" s="147"/>
      <c r="D334" s="148" t="s">
        <v>169</v>
      </c>
      <c r="E334" s="149" t="s">
        <v>3</v>
      </c>
      <c r="F334" s="150" t="s">
        <v>344</v>
      </c>
      <c r="H334" s="149" t="s">
        <v>3</v>
      </c>
      <c r="I334" s="151"/>
      <c r="L334" s="147"/>
      <c r="M334" s="152"/>
      <c r="T334" s="153"/>
      <c r="AT334" s="149" t="s">
        <v>169</v>
      </c>
      <c r="AU334" s="149" t="s">
        <v>88</v>
      </c>
      <c r="AV334" s="12" t="s">
        <v>86</v>
      </c>
      <c r="AW334" s="12" t="s">
        <v>40</v>
      </c>
      <c r="AX334" s="12" t="s">
        <v>78</v>
      </c>
      <c r="AY334" s="149" t="s">
        <v>156</v>
      </c>
    </row>
    <row r="335" spans="2:65" s="13" customFormat="1" x14ac:dyDescent="0.2">
      <c r="B335" s="154"/>
      <c r="D335" s="148" t="s">
        <v>169</v>
      </c>
      <c r="E335" s="155" t="s">
        <v>3</v>
      </c>
      <c r="F335" s="156" t="s">
        <v>361</v>
      </c>
      <c r="H335" s="157">
        <v>7.4</v>
      </c>
      <c r="I335" s="158"/>
      <c r="L335" s="154"/>
      <c r="M335" s="159"/>
      <c r="T335" s="160"/>
      <c r="AT335" s="155" t="s">
        <v>169</v>
      </c>
      <c r="AU335" s="155" t="s">
        <v>88</v>
      </c>
      <c r="AV335" s="13" t="s">
        <v>88</v>
      </c>
      <c r="AW335" s="13" t="s">
        <v>40</v>
      </c>
      <c r="AX335" s="13" t="s">
        <v>78</v>
      </c>
      <c r="AY335" s="155" t="s">
        <v>156</v>
      </c>
    </row>
    <row r="336" spans="2:65" s="15" customFormat="1" x14ac:dyDescent="0.2">
      <c r="B336" s="168"/>
      <c r="D336" s="148" t="s">
        <v>169</v>
      </c>
      <c r="E336" s="169" t="s">
        <v>3</v>
      </c>
      <c r="F336" s="170" t="s">
        <v>180</v>
      </c>
      <c r="H336" s="171">
        <v>7.4</v>
      </c>
      <c r="I336" s="172"/>
      <c r="L336" s="168"/>
      <c r="M336" s="173"/>
      <c r="T336" s="174"/>
      <c r="AT336" s="169" t="s">
        <v>169</v>
      </c>
      <c r="AU336" s="169" t="s">
        <v>88</v>
      </c>
      <c r="AV336" s="15" t="s">
        <v>157</v>
      </c>
      <c r="AW336" s="15" t="s">
        <v>40</v>
      </c>
      <c r="AX336" s="15" t="s">
        <v>78</v>
      </c>
      <c r="AY336" s="169" t="s">
        <v>156</v>
      </c>
    </row>
    <row r="337" spans="2:65" s="12" customFormat="1" x14ac:dyDescent="0.2">
      <c r="B337" s="147"/>
      <c r="D337" s="148" t="s">
        <v>169</v>
      </c>
      <c r="E337" s="149" t="s">
        <v>3</v>
      </c>
      <c r="F337" s="150" t="s">
        <v>346</v>
      </c>
      <c r="H337" s="149" t="s">
        <v>3</v>
      </c>
      <c r="I337" s="151"/>
      <c r="L337" s="147"/>
      <c r="M337" s="152"/>
      <c r="T337" s="153"/>
      <c r="AT337" s="149" t="s">
        <v>169</v>
      </c>
      <c r="AU337" s="149" t="s">
        <v>88</v>
      </c>
      <c r="AV337" s="12" t="s">
        <v>86</v>
      </c>
      <c r="AW337" s="12" t="s">
        <v>40</v>
      </c>
      <c r="AX337" s="12" t="s">
        <v>78</v>
      </c>
      <c r="AY337" s="149" t="s">
        <v>156</v>
      </c>
    </row>
    <row r="338" spans="2:65" s="13" customFormat="1" x14ac:dyDescent="0.2">
      <c r="B338" s="154"/>
      <c r="D338" s="148" t="s">
        <v>169</v>
      </c>
      <c r="E338" s="155" t="s">
        <v>3</v>
      </c>
      <c r="F338" s="156" t="s">
        <v>362</v>
      </c>
      <c r="H338" s="157">
        <v>7.2</v>
      </c>
      <c r="I338" s="158"/>
      <c r="L338" s="154"/>
      <c r="M338" s="159"/>
      <c r="T338" s="160"/>
      <c r="AT338" s="155" t="s">
        <v>169</v>
      </c>
      <c r="AU338" s="155" t="s">
        <v>88</v>
      </c>
      <c r="AV338" s="13" t="s">
        <v>88</v>
      </c>
      <c r="AW338" s="13" t="s">
        <v>40</v>
      </c>
      <c r="AX338" s="13" t="s">
        <v>78</v>
      </c>
      <c r="AY338" s="155" t="s">
        <v>156</v>
      </c>
    </row>
    <row r="339" spans="2:65" s="15" customFormat="1" x14ac:dyDescent="0.2">
      <c r="B339" s="168"/>
      <c r="D339" s="148" t="s">
        <v>169</v>
      </c>
      <c r="E339" s="169" t="s">
        <v>3</v>
      </c>
      <c r="F339" s="170" t="s">
        <v>180</v>
      </c>
      <c r="H339" s="171">
        <v>7.2</v>
      </c>
      <c r="I339" s="172"/>
      <c r="L339" s="168"/>
      <c r="M339" s="173"/>
      <c r="T339" s="174"/>
      <c r="AT339" s="169" t="s">
        <v>169</v>
      </c>
      <c r="AU339" s="169" t="s">
        <v>88</v>
      </c>
      <c r="AV339" s="15" t="s">
        <v>157</v>
      </c>
      <c r="AW339" s="15" t="s">
        <v>40</v>
      </c>
      <c r="AX339" s="15" t="s">
        <v>78</v>
      </c>
      <c r="AY339" s="169" t="s">
        <v>156</v>
      </c>
    </row>
    <row r="340" spans="2:65" s="14" customFormat="1" x14ac:dyDescent="0.2">
      <c r="B340" s="161"/>
      <c r="D340" s="148" t="s">
        <v>169</v>
      </c>
      <c r="E340" s="162" t="s">
        <v>3</v>
      </c>
      <c r="F340" s="163" t="s">
        <v>172</v>
      </c>
      <c r="H340" s="164">
        <v>48.7</v>
      </c>
      <c r="I340" s="165"/>
      <c r="L340" s="161"/>
      <c r="M340" s="166"/>
      <c r="T340" s="167"/>
      <c r="AT340" s="162" t="s">
        <v>169</v>
      </c>
      <c r="AU340" s="162" t="s">
        <v>88</v>
      </c>
      <c r="AV340" s="14" t="s">
        <v>165</v>
      </c>
      <c r="AW340" s="14" t="s">
        <v>40</v>
      </c>
      <c r="AX340" s="14" t="s">
        <v>86</v>
      </c>
      <c r="AY340" s="162" t="s">
        <v>156</v>
      </c>
    </row>
    <row r="341" spans="2:65" s="1" customFormat="1" ht="24.2" customHeight="1" x14ac:dyDescent="0.2">
      <c r="B341" s="129"/>
      <c r="C341" s="130" t="s">
        <v>445</v>
      </c>
      <c r="D341" s="130" t="s">
        <v>160</v>
      </c>
      <c r="E341" s="131" t="s">
        <v>446</v>
      </c>
      <c r="F341" s="132" t="s">
        <v>447</v>
      </c>
      <c r="G341" s="133" t="s">
        <v>193</v>
      </c>
      <c r="H341" s="134">
        <v>0.21099999999999999</v>
      </c>
      <c r="I341" s="135"/>
      <c r="J341" s="136">
        <f>ROUND(I341*H341,2)</f>
        <v>0</v>
      </c>
      <c r="K341" s="132" t="s">
        <v>164</v>
      </c>
      <c r="L341" s="34"/>
      <c r="M341" s="137" t="s">
        <v>3</v>
      </c>
      <c r="N341" s="138" t="s">
        <v>49</v>
      </c>
      <c r="P341" s="139">
        <f>O341*H341</f>
        <v>0</v>
      </c>
      <c r="Q341" s="139">
        <v>0</v>
      </c>
      <c r="R341" s="139">
        <f>Q341*H341</f>
        <v>0</v>
      </c>
      <c r="S341" s="139">
        <v>0</v>
      </c>
      <c r="T341" s="140">
        <f>S341*H341</f>
        <v>0</v>
      </c>
      <c r="AR341" s="141" t="s">
        <v>301</v>
      </c>
      <c r="AT341" s="141" t="s">
        <v>160</v>
      </c>
      <c r="AU341" s="141" t="s">
        <v>88</v>
      </c>
      <c r="AY341" s="18" t="s">
        <v>156</v>
      </c>
      <c r="BE341" s="142">
        <f>IF(N341="základní",J341,0)</f>
        <v>0</v>
      </c>
      <c r="BF341" s="142">
        <f>IF(N341="snížená",J341,0)</f>
        <v>0</v>
      </c>
      <c r="BG341" s="142">
        <f>IF(N341="zákl. přenesená",J341,0)</f>
        <v>0</v>
      </c>
      <c r="BH341" s="142">
        <f>IF(N341="sníž. přenesená",J341,0)</f>
        <v>0</v>
      </c>
      <c r="BI341" s="142">
        <f>IF(N341="nulová",J341,0)</f>
        <v>0</v>
      </c>
      <c r="BJ341" s="18" t="s">
        <v>86</v>
      </c>
      <c r="BK341" s="142">
        <f>ROUND(I341*H341,2)</f>
        <v>0</v>
      </c>
      <c r="BL341" s="18" t="s">
        <v>301</v>
      </c>
      <c r="BM341" s="141" t="s">
        <v>448</v>
      </c>
    </row>
    <row r="342" spans="2:65" s="1" customFormat="1" x14ac:dyDescent="0.2">
      <c r="B342" s="34"/>
      <c r="D342" s="143" t="s">
        <v>167</v>
      </c>
      <c r="F342" s="144" t="s">
        <v>449</v>
      </c>
      <c r="I342" s="145"/>
      <c r="L342" s="34"/>
      <c r="M342" s="146"/>
      <c r="T342" s="55"/>
      <c r="AT342" s="18" t="s">
        <v>167</v>
      </c>
      <c r="AU342" s="18" t="s">
        <v>88</v>
      </c>
    </row>
    <row r="343" spans="2:65" s="11" customFormat="1" ht="22.9" customHeight="1" x14ac:dyDescent="0.2">
      <c r="B343" s="117"/>
      <c r="D343" s="118" t="s">
        <v>77</v>
      </c>
      <c r="E343" s="127" t="s">
        <v>450</v>
      </c>
      <c r="F343" s="127" t="s">
        <v>451</v>
      </c>
      <c r="I343" s="120"/>
      <c r="J343" s="128">
        <f>BK343</f>
        <v>0</v>
      </c>
      <c r="L343" s="117"/>
      <c r="M343" s="122"/>
      <c r="P343" s="123">
        <f>SUM(P344:P1247)</f>
        <v>0</v>
      </c>
      <c r="R343" s="123">
        <f>SUM(R344:R1247)</f>
        <v>30.355421960000005</v>
      </c>
      <c r="T343" s="124">
        <f>SUM(T344:T1247)</f>
        <v>30.884668000000001</v>
      </c>
      <c r="AR343" s="118" t="s">
        <v>88</v>
      </c>
      <c r="AT343" s="125" t="s">
        <v>77</v>
      </c>
      <c r="AU343" s="125" t="s">
        <v>86</v>
      </c>
      <c r="AY343" s="118" t="s">
        <v>156</v>
      </c>
      <c r="BK343" s="126">
        <f>SUM(BK344:BK1247)</f>
        <v>0</v>
      </c>
    </row>
    <row r="344" spans="2:65" s="1" customFormat="1" ht="21.75" customHeight="1" x14ac:dyDescent="0.2">
      <c r="B344" s="129"/>
      <c r="C344" s="130" t="s">
        <v>452</v>
      </c>
      <c r="D344" s="130" t="s">
        <v>160</v>
      </c>
      <c r="E344" s="131" t="s">
        <v>453</v>
      </c>
      <c r="F344" s="132" t="s">
        <v>454</v>
      </c>
      <c r="G344" s="133" t="s">
        <v>356</v>
      </c>
      <c r="H344" s="134">
        <v>79.7</v>
      </c>
      <c r="I344" s="135"/>
      <c r="J344" s="136">
        <f>ROUND(I344*H344,2)</f>
        <v>0</v>
      </c>
      <c r="K344" s="132" t="s">
        <v>164</v>
      </c>
      <c r="L344" s="34"/>
      <c r="M344" s="137" t="s">
        <v>3</v>
      </c>
      <c r="N344" s="138" t="s">
        <v>49</v>
      </c>
      <c r="P344" s="139">
        <f>O344*H344</f>
        <v>0</v>
      </c>
      <c r="Q344" s="139">
        <v>0</v>
      </c>
      <c r="R344" s="139">
        <f>Q344*H344</f>
        <v>0</v>
      </c>
      <c r="S344" s="139">
        <v>8.0000000000000002E-3</v>
      </c>
      <c r="T344" s="140">
        <f>S344*H344</f>
        <v>0.63760000000000006</v>
      </c>
      <c r="AR344" s="141" t="s">
        <v>301</v>
      </c>
      <c r="AT344" s="141" t="s">
        <v>160</v>
      </c>
      <c r="AU344" s="141" t="s">
        <v>88</v>
      </c>
      <c r="AY344" s="18" t="s">
        <v>156</v>
      </c>
      <c r="BE344" s="142">
        <f>IF(N344="základní",J344,0)</f>
        <v>0</v>
      </c>
      <c r="BF344" s="142">
        <f>IF(N344="snížená",J344,0)</f>
        <v>0</v>
      </c>
      <c r="BG344" s="142">
        <f>IF(N344="zákl. přenesená",J344,0)</f>
        <v>0</v>
      </c>
      <c r="BH344" s="142">
        <f>IF(N344="sníž. přenesená",J344,0)</f>
        <v>0</v>
      </c>
      <c r="BI344" s="142">
        <f>IF(N344="nulová",J344,0)</f>
        <v>0</v>
      </c>
      <c r="BJ344" s="18" t="s">
        <v>86</v>
      </c>
      <c r="BK344" s="142">
        <f>ROUND(I344*H344,2)</f>
        <v>0</v>
      </c>
      <c r="BL344" s="18" t="s">
        <v>301</v>
      </c>
      <c r="BM344" s="141" t="s">
        <v>455</v>
      </c>
    </row>
    <row r="345" spans="2:65" s="1" customFormat="1" x14ac:dyDescent="0.2">
      <c r="B345" s="34"/>
      <c r="D345" s="143" t="s">
        <v>167</v>
      </c>
      <c r="F345" s="144" t="s">
        <v>456</v>
      </c>
      <c r="I345" s="145"/>
      <c r="L345" s="34"/>
      <c r="M345" s="146"/>
      <c r="T345" s="55"/>
      <c r="AT345" s="18" t="s">
        <v>167</v>
      </c>
      <c r="AU345" s="18" t="s">
        <v>88</v>
      </c>
    </row>
    <row r="346" spans="2:65" s="12" customFormat="1" x14ac:dyDescent="0.2">
      <c r="B346" s="147"/>
      <c r="D346" s="148" t="s">
        <v>169</v>
      </c>
      <c r="E346" s="149" t="s">
        <v>3</v>
      </c>
      <c r="F346" s="150" t="s">
        <v>457</v>
      </c>
      <c r="H346" s="149" t="s">
        <v>3</v>
      </c>
      <c r="I346" s="151"/>
      <c r="L346" s="147"/>
      <c r="M346" s="152"/>
      <c r="T346" s="153"/>
      <c r="AT346" s="149" t="s">
        <v>169</v>
      </c>
      <c r="AU346" s="149" t="s">
        <v>88</v>
      </c>
      <c r="AV346" s="12" t="s">
        <v>86</v>
      </c>
      <c r="AW346" s="12" t="s">
        <v>40</v>
      </c>
      <c r="AX346" s="12" t="s">
        <v>78</v>
      </c>
      <c r="AY346" s="149" t="s">
        <v>156</v>
      </c>
    </row>
    <row r="347" spans="2:65" s="13" customFormat="1" x14ac:dyDescent="0.2">
      <c r="B347" s="154"/>
      <c r="D347" s="148" t="s">
        <v>169</v>
      </c>
      <c r="E347" s="155" t="s">
        <v>3</v>
      </c>
      <c r="F347" s="156" t="s">
        <v>458</v>
      </c>
      <c r="H347" s="157">
        <v>7.5</v>
      </c>
      <c r="I347" s="158"/>
      <c r="L347" s="154"/>
      <c r="M347" s="159"/>
      <c r="T347" s="160"/>
      <c r="AT347" s="155" t="s">
        <v>169</v>
      </c>
      <c r="AU347" s="155" t="s">
        <v>88</v>
      </c>
      <c r="AV347" s="13" t="s">
        <v>88</v>
      </c>
      <c r="AW347" s="13" t="s">
        <v>40</v>
      </c>
      <c r="AX347" s="13" t="s">
        <v>78</v>
      </c>
      <c r="AY347" s="155" t="s">
        <v>156</v>
      </c>
    </row>
    <row r="348" spans="2:65" s="15" customFormat="1" x14ac:dyDescent="0.2">
      <c r="B348" s="168"/>
      <c r="D348" s="148" t="s">
        <v>169</v>
      </c>
      <c r="E348" s="169" t="s">
        <v>3</v>
      </c>
      <c r="F348" s="170" t="s">
        <v>180</v>
      </c>
      <c r="H348" s="171">
        <v>7.5</v>
      </c>
      <c r="I348" s="172"/>
      <c r="L348" s="168"/>
      <c r="M348" s="173"/>
      <c r="T348" s="174"/>
      <c r="AT348" s="169" t="s">
        <v>169</v>
      </c>
      <c r="AU348" s="169" t="s">
        <v>88</v>
      </c>
      <c r="AV348" s="15" t="s">
        <v>157</v>
      </c>
      <c r="AW348" s="15" t="s">
        <v>40</v>
      </c>
      <c r="AX348" s="15" t="s">
        <v>78</v>
      </c>
      <c r="AY348" s="169" t="s">
        <v>156</v>
      </c>
    </row>
    <row r="349" spans="2:65" s="12" customFormat="1" x14ac:dyDescent="0.2">
      <c r="B349" s="147"/>
      <c r="D349" s="148" t="s">
        <v>169</v>
      </c>
      <c r="E349" s="149" t="s">
        <v>3</v>
      </c>
      <c r="F349" s="150" t="s">
        <v>241</v>
      </c>
      <c r="H349" s="149" t="s">
        <v>3</v>
      </c>
      <c r="I349" s="151"/>
      <c r="L349" s="147"/>
      <c r="M349" s="152"/>
      <c r="T349" s="153"/>
      <c r="AT349" s="149" t="s">
        <v>169</v>
      </c>
      <c r="AU349" s="149" t="s">
        <v>88</v>
      </c>
      <c r="AV349" s="12" t="s">
        <v>86</v>
      </c>
      <c r="AW349" s="12" t="s">
        <v>40</v>
      </c>
      <c r="AX349" s="12" t="s">
        <v>78</v>
      </c>
      <c r="AY349" s="149" t="s">
        <v>156</v>
      </c>
    </row>
    <row r="350" spans="2:65" s="13" customFormat="1" x14ac:dyDescent="0.2">
      <c r="B350" s="154"/>
      <c r="D350" s="148" t="s">
        <v>169</v>
      </c>
      <c r="E350" s="155" t="s">
        <v>3</v>
      </c>
      <c r="F350" s="156" t="s">
        <v>459</v>
      </c>
      <c r="H350" s="157">
        <v>72.2</v>
      </c>
      <c r="I350" s="158"/>
      <c r="L350" s="154"/>
      <c r="M350" s="159"/>
      <c r="T350" s="160"/>
      <c r="AT350" s="155" t="s">
        <v>169</v>
      </c>
      <c r="AU350" s="155" t="s">
        <v>88</v>
      </c>
      <c r="AV350" s="13" t="s">
        <v>88</v>
      </c>
      <c r="AW350" s="13" t="s">
        <v>40</v>
      </c>
      <c r="AX350" s="13" t="s">
        <v>78</v>
      </c>
      <c r="AY350" s="155" t="s">
        <v>156</v>
      </c>
    </row>
    <row r="351" spans="2:65" s="15" customFormat="1" x14ac:dyDescent="0.2">
      <c r="B351" s="168"/>
      <c r="D351" s="148" t="s">
        <v>169</v>
      </c>
      <c r="E351" s="169" t="s">
        <v>3</v>
      </c>
      <c r="F351" s="170" t="s">
        <v>180</v>
      </c>
      <c r="H351" s="171">
        <v>72.2</v>
      </c>
      <c r="I351" s="172"/>
      <c r="L351" s="168"/>
      <c r="M351" s="173"/>
      <c r="T351" s="174"/>
      <c r="AT351" s="169" t="s">
        <v>169</v>
      </c>
      <c r="AU351" s="169" t="s">
        <v>88</v>
      </c>
      <c r="AV351" s="15" t="s">
        <v>157</v>
      </c>
      <c r="AW351" s="15" t="s">
        <v>40</v>
      </c>
      <c r="AX351" s="15" t="s">
        <v>78</v>
      </c>
      <c r="AY351" s="169" t="s">
        <v>156</v>
      </c>
    </row>
    <row r="352" spans="2:65" s="14" customFormat="1" x14ac:dyDescent="0.2">
      <c r="B352" s="161"/>
      <c r="D352" s="148" t="s">
        <v>169</v>
      </c>
      <c r="E352" s="162" t="s">
        <v>3</v>
      </c>
      <c r="F352" s="163" t="s">
        <v>172</v>
      </c>
      <c r="H352" s="164">
        <v>79.7</v>
      </c>
      <c r="I352" s="165"/>
      <c r="L352" s="161"/>
      <c r="M352" s="166"/>
      <c r="T352" s="167"/>
      <c r="AT352" s="162" t="s">
        <v>169</v>
      </c>
      <c r="AU352" s="162" t="s">
        <v>88</v>
      </c>
      <c r="AV352" s="14" t="s">
        <v>165</v>
      </c>
      <c r="AW352" s="14" t="s">
        <v>40</v>
      </c>
      <c r="AX352" s="14" t="s">
        <v>86</v>
      </c>
      <c r="AY352" s="162" t="s">
        <v>156</v>
      </c>
    </row>
    <row r="353" spans="2:65" s="1" customFormat="1" ht="24.2" customHeight="1" x14ac:dyDescent="0.2">
      <c r="B353" s="129"/>
      <c r="C353" s="130" t="s">
        <v>460</v>
      </c>
      <c r="D353" s="130" t="s">
        <v>160</v>
      </c>
      <c r="E353" s="131" t="s">
        <v>461</v>
      </c>
      <c r="F353" s="132" t="s">
        <v>462</v>
      </c>
      <c r="G353" s="133" t="s">
        <v>356</v>
      </c>
      <c r="H353" s="134">
        <v>5</v>
      </c>
      <c r="I353" s="135"/>
      <c r="J353" s="136">
        <f>ROUND(I353*H353,2)</f>
        <v>0</v>
      </c>
      <c r="K353" s="132" t="s">
        <v>164</v>
      </c>
      <c r="L353" s="34"/>
      <c r="M353" s="137" t="s">
        <v>3</v>
      </c>
      <c r="N353" s="138" t="s">
        <v>49</v>
      </c>
      <c r="P353" s="139">
        <f>O353*H353</f>
        <v>0</v>
      </c>
      <c r="Q353" s="139">
        <v>0</v>
      </c>
      <c r="R353" s="139">
        <f>Q353*H353</f>
        <v>0</v>
      </c>
      <c r="S353" s="139">
        <v>1.4E-2</v>
      </c>
      <c r="T353" s="140">
        <f>S353*H353</f>
        <v>7.0000000000000007E-2</v>
      </c>
      <c r="AR353" s="141" t="s">
        <v>301</v>
      </c>
      <c r="AT353" s="141" t="s">
        <v>160</v>
      </c>
      <c r="AU353" s="141" t="s">
        <v>88</v>
      </c>
      <c r="AY353" s="18" t="s">
        <v>156</v>
      </c>
      <c r="BE353" s="142">
        <f>IF(N353="základní",J353,0)</f>
        <v>0</v>
      </c>
      <c r="BF353" s="142">
        <f>IF(N353="snížená",J353,0)</f>
        <v>0</v>
      </c>
      <c r="BG353" s="142">
        <f>IF(N353="zákl. přenesená",J353,0)</f>
        <v>0</v>
      </c>
      <c r="BH353" s="142">
        <f>IF(N353="sníž. přenesená",J353,0)</f>
        <v>0</v>
      </c>
      <c r="BI353" s="142">
        <f>IF(N353="nulová",J353,0)</f>
        <v>0</v>
      </c>
      <c r="BJ353" s="18" t="s">
        <v>86</v>
      </c>
      <c r="BK353" s="142">
        <f>ROUND(I353*H353,2)</f>
        <v>0</v>
      </c>
      <c r="BL353" s="18" t="s">
        <v>301</v>
      </c>
      <c r="BM353" s="141" t="s">
        <v>463</v>
      </c>
    </row>
    <row r="354" spans="2:65" s="1" customFormat="1" x14ac:dyDescent="0.2">
      <c r="B354" s="34"/>
      <c r="D354" s="143" t="s">
        <v>167</v>
      </c>
      <c r="F354" s="144" t="s">
        <v>464</v>
      </c>
      <c r="I354" s="145"/>
      <c r="L354" s="34"/>
      <c r="M354" s="146"/>
      <c r="T354" s="55"/>
      <c r="AT354" s="18" t="s">
        <v>167</v>
      </c>
      <c r="AU354" s="18" t="s">
        <v>88</v>
      </c>
    </row>
    <row r="355" spans="2:65" s="12" customFormat="1" x14ac:dyDescent="0.2">
      <c r="B355" s="147"/>
      <c r="D355" s="148" t="s">
        <v>169</v>
      </c>
      <c r="E355" s="149" t="s">
        <v>3</v>
      </c>
      <c r="F355" s="150" t="s">
        <v>457</v>
      </c>
      <c r="H355" s="149" t="s">
        <v>3</v>
      </c>
      <c r="I355" s="151"/>
      <c r="L355" s="147"/>
      <c r="M355" s="152"/>
      <c r="T355" s="153"/>
      <c r="AT355" s="149" t="s">
        <v>169</v>
      </c>
      <c r="AU355" s="149" t="s">
        <v>88</v>
      </c>
      <c r="AV355" s="12" t="s">
        <v>86</v>
      </c>
      <c r="AW355" s="12" t="s">
        <v>40</v>
      </c>
      <c r="AX355" s="12" t="s">
        <v>78</v>
      </c>
      <c r="AY355" s="149" t="s">
        <v>156</v>
      </c>
    </row>
    <row r="356" spans="2:65" s="13" customFormat="1" x14ac:dyDescent="0.2">
      <c r="B356" s="154"/>
      <c r="D356" s="148" t="s">
        <v>169</v>
      </c>
      <c r="E356" s="155" t="s">
        <v>3</v>
      </c>
      <c r="F356" s="156" t="s">
        <v>465</v>
      </c>
      <c r="H356" s="157">
        <v>5</v>
      </c>
      <c r="I356" s="158"/>
      <c r="L356" s="154"/>
      <c r="M356" s="159"/>
      <c r="T356" s="160"/>
      <c r="AT356" s="155" t="s">
        <v>169</v>
      </c>
      <c r="AU356" s="155" t="s">
        <v>88</v>
      </c>
      <c r="AV356" s="13" t="s">
        <v>88</v>
      </c>
      <c r="AW356" s="13" t="s">
        <v>40</v>
      </c>
      <c r="AX356" s="13" t="s">
        <v>78</v>
      </c>
      <c r="AY356" s="155" t="s">
        <v>156</v>
      </c>
    </row>
    <row r="357" spans="2:65" s="14" customFormat="1" x14ac:dyDescent="0.2">
      <c r="B357" s="161"/>
      <c r="D357" s="148" t="s">
        <v>169</v>
      </c>
      <c r="E357" s="162" t="s">
        <v>3</v>
      </c>
      <c r="F357" s="163" t="s">
        <v>172</v>
      </c>
      <c r="H357" s="164">
        <v>5</v>
      </c>
      <c r="I357" s="165"/>
      <c r="L357" s="161"/>
      <c r="M357" s="166"/>
      <c r="T357" s="167"/>
      <c r="AT357" s="162" t="s">
        <v>169</v>
      </c>
      <c r="AU357" s="162" t="s">
        <v>88</v>
      </c>
      <c r="AV357" s="14" t="s">
        <v>165</v>
      </c>
      <c r="AW357" s="14" t="s">
        <v>40</v>
      </c>
      <c r="AX357" s="14" t="s">
        <v>86</v>
      </c>
      <c r="AY357" s="162" t="s">
        <v>156</v>
      </c>
    </row>
    <row r="358" spans="2:65" s="1" customFormat="1" ht="24.2" customHeight="1" x14ac:dyDescent="0.2">
      <c r="B358" s="129"/>
      <c r="C358" s="130" t="s">
        <v>466</v>
      </c>
      <c r="D358" s="130" t="s">
        <v>160</v>
      </c>
      <c r="E358" s="131" t="s">
        <v>467</v>
      </c>
      <c r="F358" s="132" t="s">
        <v>468</v>
      </c>
      <c r="G358" s="133" t="s">
        <v>356</v>
      </c>
      <c r="H358" s="134">
        <v>14.25</v>
      </c>
      <c r="I358" s="135"/>
      <c r="J358" s="136">
        <f>ROUND(I358*H358,2)</f>
        <v>0</v>
      </c>
      <c r="K358" s="132" t="s">
        <v>164</v>
      </c>
      <c r="L358" s="34"/>
      <c r="M358" s="137" t="s">
        <v>3</v>
      </c>
      <c r="N358" s="138" t="s">
        <v>49</v>
      </c>
      <c r="P358" s="139">
        <f>O358*H358</f>
        <v>0</v>
      </c>
      <c r="Q358" s="139">
        <v>0</v>
      </c>
      <c r="R358" s="139">
        <f>Q358*H358</f>
        <v>0</v>
      </c>
      <c r="S358" s="139">
        <v>2.4E-2</v>
      </c>
      <c r="T358" s="140">
        <f>S358*H358</f>
        <v>0.34200000000000003</v>
      </c>
      <c r="AR358" s="141" t="s">
        <v>301</v>
      </c>
      <c r="AT358" s="141" t="s">
        <v>160</v>
      </c>
      <c r="AU358" s="141" t="s">
        <v>88</v>
      </c>
      <c r="AY358" s="18" t="s">
        <v>156</v>
      </c>
      <c r="BE358" s="142">
        <f>IF(N358="základní",J358,0)</f>
        <v>0</v>
      </c>
      <c r="BF358" s="142">
        <f>IF(N358="snížená",J358,0)</f>
        <v>0</v>
      </c>
      <c r="BG358" s="142">
        <f>IF(N358="zákl. přenesená",J358,0)</f>
        <v>0</v>
      </c>
      <c r="BH358" s="142">
        <f>IF(N358="sníž. přenesená",J358,0)</f>
        <v>0</v>
      </c>
      <c r="BI358" s="142">
        <f>IF(N358="nulová",J358,0)</f>
        <v>0</v>
      </c>
      <c r="BJ358" s="18" t="s">
        <v>86</v>
      </c>
      <c r="BK358" s="142">
        <f>ROUND(I358*H358,2)</f>
        <v>0</v>
      </c>
      <c r="BL358" s="18" t="s">
        <v>301</v>
      </c>
      <c r="BM358" s="141" t="s">
        <v>469</v>
      </c>
    </row>
    <row r="359" spans="2:65" s="1" customFormat="1" x14ac:dyDescent="0.2">
      <c r="B359" s="34"/>
      <c r="D359" s="143" t="s">
        <v>167</v>
      </c>
      <c r="F359" s="144" t="s">
        <v>470</v>
      </c>
      <c r="I359" s="145"/>
      <c r="L359" s="34"/>
      <c r="M359" s="146"/>
      <c r="T359" s="55"/>
      <c r="AT359" s="18" t="s">
        <v>167</v>
      </c>
      <c r="AU359" s="18" t="s">
        <v>88</v>
      </c>
    </row>
    <row r="360" spans="2:65" s="12" customFormat="1" x14ac:dyDescent="0.2">
      <c r="B360" s="147"/>
      <c r="D360" s="148" t="s">
        <v>169</v>
      </c>
      <c r="E360" s="149" t="s">
        <v>3</v>
      </c>
      <c r="F360" s="150" t="s">
        <v>457</v>
      </c>
      <c r="H360" s="149" t="s">
        <v>3</v>
      </c>
      <c r="I360" s="151"/>
      <c r="L360" s="147"/>
      <c r="M360" s="152"/>
      <c r="T360" s="153"/>
      <c r="AT360" s="149" t="s">
        <v>169</v>
      </c>
      <c r="AU360" s="149" t="s">
        <v>88</v>
      </c>
      <c r="AV360" s="12" t="s">
        <v>86</v>
      </c>
      <c r="AW360" s="12" t="s">
        <v>40</v>
      </c>
      <c r="AX360" s="12" t="s">
        <v>78</v>
      </c>
      <c r="AY360" s="149" t="s">
        <v>156</v>
      </c>
    </row>
    <row r="361" spans="2:65" s="13" customFormat="1" x14ac:dyDescent="0.2">
      <c r="B361" s="154"/>
      <c r="D361" s="148" t="s">
        <v>169</v>
      </c>
      <c r="E361" s="155" t="s">
        <v>3</v>
      </c>
      <c r="F361" s="156" t="s">
        <v>471</v>
      </c>
      <c r="H361" s="157">
        <v>9.4499999999999993</v>
      </c>
      <c r="I361" s="158"/>
      <c r="L361" s="154"/>
      <c r="M361" s="159"/>
      <c r="T361" s="160"/>
      <c r="AT361" s="155" t="s">
        <v>169</v>
      </c>
      <c r="AU361" s="155" t="s">
        <v>88</v>
      </c>
      <c r="AV361" s="13" t="s">
        <v>88</v>
      </c>
      <c r="AW361" s="13" t="s">
        <v>40</v>
      </c>
      <c r="AX361" s="13" t="s">
        <v>78</v>
      </c>
      <c r="AY361" s="155" t="s">
        <v>156</v>
      </c>
    </row>
    <row r="362" spans="2:65" s="13" customFormat="1" x14ac:dyDescent="0.2">
      <c r="B362" s="154"/>
      <c r="D362" s="148" t="s">
        <v>169</v>
      </c>
      <c r="E362" s="155" t="s">
        <v>3</v>
      </c>
      <c r="F362" s="156" t="s">
        <v>472</v>
      </c>
      <c r="H362" s="157">
        <v>4.8</v>
      </c>
      <c r="I362" s="158"/>
      <c r="L362" s="154"/>
      <c r="M362" s="159"/>
      <c r="T362" s="160"/>
      <c r="AT362" s="155" t="s">
        <v>169</v>
      </c>
      <c r="AU362" s="155" t="s">
        <v>88</v>
      </c>
      <c r="AV362" s="13" t="s">
        <v>88</v>
      </c>
      <c r="AW362" s="13" t="s">
        <v>40</v>
      </c>
      <c r="AX362" s="13" t="s">
        <v>78</v>
      </c>
      <c r="AY362" s="155" t="s">
        <v>156</v>
      </c>
    </row>
    <row r="363" spans="2:65" s="14" customFormat="1" x14ac:dyDescent="0.2">
      <c r="B363" s="161"/>
      <c r="D363" s="148" t="s">
        <v>169</v>
      </c>
      <c r="E363" s="162" t="s">
        <v>3</v>
      </c>
      <c r="F363" s="163" t="s">
        <v>172</v>
      </c>
      <c r="H363" s="164">
        <v>14.25</v>
      </c>
      <c r="I363" s="165"/>
      <c r="L363" s="161"/>
      <c r="M363" s="166"/>
      <c r="T363" s="167"/>
      <c r="AT363" s="162" t="s">
        <v>169</v>
      </c>
      <c r="AU363" s="162" t="s">
        <v>88</v>
      </c>
      <c r="AV363" s="14" t="s">
        <v>165</v>
      </c>
      <c r="AW363" s="14" t="s">
        <v>40</v>
      </c>
      <c r="AX363" s="14" t="s">
        <v>86</v>
      </c>
      <c r="AY363" s="162" t="s">
        <v>156</v>
      </c>
    </row>
    <row r="364" spans="2:65" s="1" customFormat="1" ht="16.5" customHeight="1" x14ac:dyDescent="0.2">
      <c r="B364" s="129"/>
      <c r="C364" s="130" t="s">
        <v>473</v>
      </c>
      <c r="D364" s="130" t="s">
        <v>160</v>
      </c>
      <c r="E364" s="131" t="s">
        <v>474</v>
      </c>
      <c r="F364" s="132" t="s">
        <v>475</v>
      </c>
      <c r="G364" s="133" t="s">
        <v>356</v>
      </c>
      <c r="H364" s="134">
        <v>3.2</v>
      </c>
      <c r="I364" s="135"/>
      <c r="J364" s="136">
        <f>ROUND(I364*H364,2)</f>
        <v>0</v>
      </c>
      <c r="K364" s="132" t="s">
        <v>164</v>
      </c>
      <c r="L364" s="34"/>
      <c r="M364" s="137" t="s">
        <v>3</v>
      </c>
      <c r="N364" s="138" t="s">
        <v>49</v>
      </c>
      <c r="P364" s="139">
        <f>O364*H364</f>
        <v>0</v>
      </c>
      <c r="Q364" s="139">
        <v>4.8300000000000001E-3</v>
      </c>
      <c r="R364" s="139">
        <f>Q364*H364</f>
        <v>1.5456000000000001E-2</v>
      </c>
      <c r="S364" s="139">
        <v>0</v>
      </c>
      <c r="T364" s="140">
        <f>S364*H364</f>
        <v>0</v>
      </c>
      <c r="AR364" s="141" t="s">
        <v>301</v>
      </c>
      <c r="AT364" s="141" t="s">
        <v>160</v>
      </c>
      <c r="AU364" s="141" t="s">
        <v>88</v>
      </c>
      <c r="AY364" s="18" t="s">
        <v>156</v>
      </c>
      <c r="BE364" s="142">
        <f>IF(N364="základní",J364,0)</f>
        <v>0</v>
      </c>
      <c r="BF364" s="142">
        <f>IF(N364="snížená",J364,0)</f>
        <v>0</v>
      </c>
      <c r="BG364" s="142">
        <f>IF(N364="zákl. přenesená",J364,0)</f>
        <v>0</v>
      </c>
      <c r="BH364" s="142">
        <f>IF(N364="sníž. přenesená",J364,0)</f>
        <v>0</v>
      </c>
      <c r="BI364" s="142">
        <f>IF(N364="nulová",J364,0)</f>
        <v>0</v>
      </c>
      <c r="BJ364" s="18" t="s">
        <v>86</v>
      </c>
      <c r="BK364" s="142">
        <f>ROUND(I364*H364,2)</f>
        <v>0</v>
      </c>
      <c r="BL364" s="18" t="s">
        <v>301</v>
      </c>
      <c r="BM364" s="141" t="s">
        <v>476</v>
      </c>
    </row>
    <row r="365" spans="2:65" s="1" customFormat="1" x14ac:dyDescent="0.2">
      <c r="B365" s="34"/>
      <c r="D365" s="143" t="s">
        <v>167</v>
      </c>
      <c r="F365" s="144" t="s">
        <v>477</v>
      </c>
      <c r="I365" s="145"/>
      <c r="L365" s="34"/>
      <c r="M365" s="146"/>
      <c r="T365" s="55"/>
      <c r="AT365" s="18" t="s">
        <v>167</v>
      </c>
      <c r="AU365" s="18" t="s">
        <v>88</v>
      </c>
    </row>
    <row r="366" spans="2:65" s="12" customFormat="1" x14ac:dyDescent="0.2">
      <c r="B366" s="147"/>
      <c r="D366" s="148" t="s">
        <v>169</v>
      </c>
      <c r="E366" s="149" t="s">
        <v>3</v>
      </c>
      <c r="F366" s="150" t="s">
        <v>457</v>
      </c>
      <c r="H366" s="149" t="s">
        <v>3</v>
      </c>
      <c r="I366" s="151"/>
      <c r="L366" s="147"/>
      <c r="M366" s="152"/>
      <c r="T366" s="153"/>
      <c r="AT366" s="149" t="s">
        <v>169</v>
      </c>
      <c r="AU366" s="149" t="s">
        <v>88</v>
      </c>
      <c r="AV366" s="12" t="s">
        <v>86</v>
      </c>
      <c r="AW366" s="12" t="s">
        <v>40</v>
      </c>
      <c r="AX366" s="12" t="s">
        <v>78</v>
      </c>
      <c r="AY366" s="149" t="s">
        <v>156</v>
      </c>
    </row>
    <row r="367" spans="2:65" s="13" customFormat="1" x14ac:dyDescent="0.2">
      <c r="B367" s="154"/>
      <c r="D367" s="148" t="s">
        <v>169</v>
      </c>
      <c r="E367" s="155" t="s">
        <v>3</v>
      </c>
      <c r="F367" s="156" t="s">
        <v>478</v>
      </c>
      <c r="H367" s="157">
        <v>3.2</v>
      </c>
      <c r="I367" s="158"/>
      <c r="L367" s="154"/>
      <c r="M367" s="159"/>
      <c r="T367" s="160"/>
      <c r="AT367" s="155" t="s">
        <v>169</v>
      </c>
      <c r="AU367" s="155" t="s">
        <v>88</v>
      </c>
      <c r="AV367" s="13" t="s">
        <v>88</v>
      </c>
      <c r="AW367" s="13" t="s">
        <v>40</v>
      </c>
      <c r="AX367" s="13" t="s">
        <v>78</v>
      </c>
      <c r="AY367" s="155" t="s">
        <v>156</v>
      </c>
    </row>
    <row r="368" spans="2:65" s="14" customFormat="1" x14ac:dyDescent="0.2">
      <c r="B368" s="161"/>
      <c r="D368" s="148" t="s">
        <v>169</v>
      </c>
      <c r="E368" s="162" t="s">
        <v>3</v>
      </c>
      <c r="F368" s="163" t="s">
        <v>172</v>
      </c>
      <c r="H368" s="164">
        <v>3.2</v>
      </c>
      <c r="I368" s="165"/>
      <c r="L368" s="161"/>
      <c r="M368" s="166"/>
      <c r="T368" s="167"/>
      <c r="AT368" s="162" t="s">
        <v>169</v>
      </c>
      <c r="AU368" s="162" t="s">
        <v>88</v>
      </c>
      <c r="AV368" s="14" t="s">
        <v>165</v>
      </c>
      <c r="AW368" s="14" t="s">
        <v>40</v>
      </c>
      <c r="AX368" s="14" t="s">
        <v>86</v>
      </c>
      <c r="AY368" s="162" t="s">
        <v>156</v>
      </c>
    </row>
    <row r="369" spans="2:65" s="1" customFormat="1" ht="24.2" customHeight="1" x14ac:dyDescent="0.2">
      <c r="B369" s="129"/>
      <c r="C369" s="130" t="s">
        <v>479</v>
      </c>
      <c r="D369" s="130" t="s">
        <v>160</v>
      </c>
      <c r="E369" s="131" t="s">
        <v>480</v>
      </c>
      <c r="F369" s="132" t="s">
        <v>481</v>
      </c>
      <c r="G369" s="133" t="s">
        <v>193</v>
      </c>
      <c r="H369" s="134">
        <v>0.161</v>
      </c>
      <c r="I369" s="135"/>
      <c r="J369" s="136">
        <f>ROUND(I369*H369,2)</f>
        <v>0</v>
      </c>
      <c r="K369" s="132" t="s">
        <v>164</v>
      </c>
      <c r="L369" s="34"/>
      <c r="M369" s="137" t="s">
        <v>3</v>
      </c>
      <c r="N369" s="138" t="s">
        <v>49</v>
      </c>
      <c r="P369" s="139">
        <f>O369*H369</f>
        <v>0</v>
      </c>
      <c r="Q369" s="139">
        <v>1.9539999999999998E-2</v>
      </c>
      <c r="R369" s="139">
        <f>Q369*H369</f>
        <v>3.1459399999999998E-3</v>
      </c>
      <c r="S369" s="139">
        <v>0</v>
      </c>
      <c r="T369" s="140">
        <f>S369*H369</f>
        <v>0</v>
      </c>
      <c r="AR369" s="141" t="s">
        <v>165</v>
      </c>
      <c r="AT369" s="141" t="s">
        <v>160</v>
      </c>
      <c r="AU369" s="141" t="s">
        <v>88</v>
      </c>
      <c r="AY369" s="18" t="s">
        <v>156</v>
      </c>
      <c r="BE369" s="142">
        <f>IF(N369="základní",J369,0)</f>
        <v>0</v>
      </c>
      <c r="BF369" s="142">
        <f>IF(N369="snížená",J369,0)</f>
        <v>0</v>
      </c>
      <c r="BG369" s="142">
        <f>IF(N369="zákl. přenesená",J369,0)</f>
        <v>0</v>
      </c>
      <c r="BH369" s="142">
        <f>IF(N369="sníž. přenesená",J369,0)</f>
        <v>0</v>
      </c>
      <c r="BI369" s="142">
        <f>IF(N369="nulová",J369,0)</f>
        <v>0</v>
      </c>
      <c r="BJ369" s="18" t="s">
        <v>86</v>
      </c>
      <c r="BK369" s="142">
        <f>ROUND(I369*H369,2)</f>
        <v>0</v>
      </c>
      <c r="BL369" s="18" t="s">
        <v>165</v>
      </c>
      <c r="BM369" s="141" t="s">
        <v>482</v>
      </c>
    </row>
    <row r="370" spans="2:65" s="1" customFormat="1" x14ac:dyDescent="0.2">
      <c r="B370" s="34"/>
      <c r="D370" s="143" t="s">
        <v>167</v>
      </c>
      <c r="F370" s="144" t="s">
        <v>483</v>
      </c>
      <c r="I370" s="145"/>
      <c r="L370" s="34"/>
      <c r="M370" s="146"/>
      <c r="T370" s="55"/>
      <c r="AT370" s="18" t="s">
        <v>167</v>
      </c>
      <c r="AU370" s="18" t="s">
        <v>88</v>
      </c>
    </row>
    <row r="371" spans="2:65" s="12" customFormat="1" x14ac:dyDescent="0.2">
      <c r="B371" s="147"/>
      <c r="D371" s="148" t="s">
        <v>169</v>
      </c>
      <c r="E371" s="149" t="s">
        <v>3</v>
      </c>
      <c r="F371" s="150" t="s">
        <v>178</v>
      </c>
      <c r="H371" s="149" t="s">
        <v>3</v>
      </c>
      <c r="I371" s="151"/>
      <c r="L371" s="147"/>
      <c r="M371" s="152"/>
      <c r="T371" s="153"/>
      <c r="AT371" s="149" t="s">
        <v>169</v>
      </c>
      <c r="AU371" s="149" t="s">
        <v>88</v>
      </c>
      <c r="AV371" s="12" t="s">
        <v>86</v>
      </c>
      <c r="AW371" s="12" t="s">
        <v>40</v>
      </c>
      <c r="AX371" s="12" t="s">
        <v>78</v>
      </c>
      <c r="AY371" s="149" t="s">
        <v>156</v>
      </c>
    </row>
    <row r="372" spans="2:65" s="13" customFormat="1" x14ac:dyDescent="0.2">
      <c r="B372" s="154"/>
      <c r="D372" s="148" t="s">
        <v>169</v>
      </c>
      <c r="E372" s="155" t="s">
        <v>3</v>
      </c>
      <c r="F372" s="156" t="s">
        <v>484</v>
      </c>
      <c r="H372" s="157">
        <v>6.7000000000000004E-2</v>
      </c>
      <c r="I372" s="158"/>
      <c r="L372" s="154"/>
      <c r="M372" s="159"/>
      <c r="T372" s="160"/>
      <c r="AT372" s="155" t="s">
        <v>169</v>
      </c>
      <c r="AU372" s="155" t="s">
        <v>88</v>
      </c>
      <c r="AV372" s="13" t="s">
        <v>88</v>
      </c>
      <c r="AW372" s="13" t="s">
        <v>40</v>
      </c>
      <c r="AX372" s="13" t="s">
        <v>78</v>
      </c>
      <c r="AY372" s="155" t="s">
        <v>156</v>
      </c>
    </row>
    <row r="373" spans="2:65" s="13" customFormat="1" x14ac:dyDescent="0.2">
      <c r="B373" s="154"/>
      <c r="D373" s="148" t="s">
        <v>169</v>
      </c>
      <c r="E373" s="155" t="s">
        <v>3</v>
      </c>
      <c r="F373" s="156" t="s">
        <v>485</v>
      </c>
      <c r="H373" s="157">
        <v>9.4E-2</v>
      </c>
      <c r="I373" s="158"/>
      <c r="L373" s="154"/>
      <c r="M373" s="159"/>
      <c r="T373" s="160"/>
      <c r="AT373" s="155" t="s">
        <v>169</v>
      </c>
      <c r="AU373" s="155" t="s">
        <v>88</v>
      </c>
      <c r="AV373" s="13" t="s">
        <v>88</v>
      </c>
      <c r="AW373" s="13" t="s">
        <v>40</v>
      </c>
      <c r="AX373" s="13" t="s">
        <v>78</v>
      </c>
      <c r="AY373" s="155" t="s">
        <v>156</v>
      </c>
    </row>
    <row r="374" spans="2:65" s="14" customFormat="1" x14ac:dyDescent="0.2">
      <c r="B374" s="161"/>
      <c r="D374" s="148" t="s">
        <v>169</v>
      </c>
      <c r="E374" s="162" t="s">
        <v>3</v>
      </c>
      <c r="F374" s="163" t="s">
        <v>172</v>
      </c>
      <c r="H374" s="164">
        <v>0.161</v>
      </c>
      <c r="I374" s="165"/>
      <c r="L374" s="161"/>
      <c r="M374" s="166"/>
      <c r="T374" s="167"/>
      <c r="AT374" s="162" t="s">
        <v>169</v>
      </c>
      <c r="AU374" s="162" t="s">
        <v>88</v>
      </c>
      <c r="AV374" s="14" t="s">
        <v>165</v>
      </c>
      <c r="AW374" s="14" t="s">
        <v>40</v>
      </c>
      <c r="AX374" s="14" t="s">
        <v>86</v>
      </c>
      <c r="AY374" s="162" t="s">
        <v>156</v>
      </c>
    </row>
    <row r="375" spans="2:65" s="1" customFormat="1" ht="16.5" customHeight="1" x14ac:dyDescent="0.2">
      <c r="B375" s="129"/>
      <c r="C375" s="175" t="s">
        <v>486</v>
      </c>
      <c r="D375" s="175" t="s">
        <v>306</v>
      </c>
      <c r="E375" s="176" t="s">
        <v>487</v>
      </c>
      <c r="F375" s="177" t="s">
        <v>488</v>
      </c>
      <c r="G375" s="178" t="s">
        <v>193</v>
      </c>
      <c r="H375" s="179">
        <v>0.161</v>
      </c>
      <c r="I375" s="180"/>
      <c r="J375" s="181">
        <f>ROUND(I375*H375,2)</f>
        <v>0</v>
      </c>
      <c r="K375" s="177" t="s">
        <v>164</v>
      </c>
      <c r="L375" s="182"/>
      <c r="M375" s="183" t="s">
        <v>3</v>
      </c>
      <c r="N375" s="184" t="s">
        <v>49</v>
      </c>
      <c r="P375" s="139">
        <f>O375*H375</f>
        <v>0</v>
      </c>
      <c r="Q375" s="139">
        <v>1</v>
      </c>
      <c r="R375" s="139">
        <f>Q375*H375</f>
        <v>0.161</v>
      </c>
      <c r="S375" s="139">
        <v>0</v>
      </c>
      <c r="T375" s="140">
        <f>S375*H375</f>
        <v>0</v>
      </c>
      <c r="AR375" s="141" t="s">
        <v>389</v>
      </c>
      <c r="AT375" s="141" t="s">
        <v>306</v>
      </c>
      <c r="AU375" s="141" t="s">
        <v>88</v>
      </c>
      <c r="AY375" s="18" t="s">
        <v>156</v>
      </c>
      <c r="BE375" s="142">
        <f>IF(N375="základní",J375,0)</f>
        <v>0</v>
      </c>
      <c r="BF375" s="142">
        <f>IF(N375="snížená",J375,0)</f>
        <v>0</v>
      </c>
      <c r="BG375" s="142">
        <f>IF(N375="zákl. přenesená",J375,0)</f>
        <v>0</v>
      </c>
      <c r="BH375" s="142">
        <f>IF(N375="sníž. přenesená",J375,0)</f>
        <v>0</v>
      </c>
      <c r="BI375" s="142">
        <f>IF(N375="nulová",J375,0)</f>
        <v>0</v>
      </c>
      <c r="BJ375" s="18" t="s">
        <v>86</v>
      </c>
      <c r="BK375" s="142">
        <f>ROUND(I375*H375,2)</f>
        <v>0</v>
      </c>
      <c r="BL375" s="18" t="s">
        <v>165</v>
      </c>
      <c r="BM375" s="141" t="s">
        <v>489</v>
      </c>
    </row>
    <row r="376" spans="2:65" s="1" customFormat="1" ht="24.2" customHeight="1" x14ac:dyDescent="0.2">
      <c r="B376" s="129"/>
      <c r="C376" s="130" t="s">
        <v>490</v>
      </c>
      <c r="D376" s="130" t="s">
        <v>160</v>
      </c>
      <c r="E376" s="131" t="s">
        <v>491</v>
      </c>
      <c r="F376" s="132" t="s">
        <v>492</v>
      </c>
      <c r="G376" s="133" t="s">
        <v>356</v>
      </c>
      <c r="H376" s="134">
        <v>229.4</v>
      </c>
      <c r="I376" s="135"/>
      <c r="J376" s="136">
        <f>ROUND(I376*H376,2)</f>
        <v>0</v>
      </c>
      <c r="K376" s="132" t="s">
        <v>164</v>
      </c>
      <c r="L376" s="34"/>
      <c r="M376" s="137" t="s">
        <v>3</v>
      </c>
      <c r="N376" s="138" t="s">
        <v>49</v>
      </c>
      <c r="P376" s="139">
        <f>O376*H376</f>
        <v>0</v>
      </c>
      <c r="Q376" s="139">
        <v>0</v>
      </c>
      <c r="R376" s="139">
        <f>Q376*H376</f>
        <v>0</v>
      </c>
      <c r="S376" s="139">
        <v>6.6E-3</v>
      </c>
      <c r="T376" s="140">
        <f>S376*H376</f>
        <v>1.5140400000000001</v>
      </c>
      <c r="AR376" s="141" t="s">
        <v>165</v>
      </c>
      <c r="AT376" s="141" t="s">
        <v>160</v>
      </c>
      <c r="AU376" s="141" t="s">
        <v>88</v>
      </c>
      <c r="AY376" s="18" t="s">
        <v>156</v>
      </c>
      <c r="BE376" s="142">
        <f>IF(N376="základní",J376,0)</f>
        <v>0</v>
      </c>
      <c r="BF376" s="142">
        <f>IF(N376="snížená",J376,0)</f>
        <v>0</v>
      </c>
      <c r="BG376" s="142">
        <f>IF(N376="zákl. přenesená",J376,0)</f>
        <v>0</v>
      </c>
      <c r="BH376" s="142">
        <f>IF(N376="sníž. přenesená",J376,0)</f>
        <v>0</v>
      </c>
      <c r="BI376" s="142">
        <f>IF(N376="nulová",J376,0)</f>
        <v>0</v>
      </c>
      <c r="BJ376" s="18" t="s">
        <v>86</v>
      </c>
      <c r="BK376" s="142">
        <f>ROUND(I376*H376,2)</f>
        <v>0</v>
      </c>
      <c r="BL376" s="18" t="s">
        <v>165</v>
      </c>
      <c r="BM376" s="141" t="s">
        <v>493</v>
      </c>
    </row>
    <row r="377" spans="2:65" s="1" customFormat="1" x14ac:dyDescent="0.2">
      <c r="B377" s="34"/>
      <c r="D377" s="143" t="s">
        <v>167</v>
      </c>
      <c r="F377" s="144" t="s">
        <v>494</v>
      </c>
      <c r="I377" s="145"/>
      <c r="L377" s="34"/>
      <c r="M377" s="146"/>
      <c r="T377" s="55"/>
      <c r="AT377" s="18" t="s">
        <v>167</v>
      </c>
      <c r="AU377" s="18" t="s">
        <v>88</v>
      </c>
    </row>
    <row r="378" spans="2:65" s="12" customFormat="1" x14ac:dyDescent="0.2">
      <c r="B378" s="147"/>
      <c r="D378" s="148" t="s">
        <v>169</v>
      </c>
      <c r="E378" s="149" t="s">
        <v>3</v>
      </c>
      <c r="F378" s="150" t="s">
        <v>204</v>
      </c>
      <c r="H378" s="149" t="s">
        <v>3</v>
      </c>
      <c r="I378" s="151"/>
      <c r="L378" s="147"/>
      <c r="M378" s="152"/>
      <c r="T378" s="153"/>
      <c r="AT378" s="149" t="s">
        <v>169</v>
      </c>
      <c r="AU378" s="149" t="s">
        <v>88</v>
      </c>
      <c r="AV378" s="12" t="s">
        <v>86</v>
      </c>
      <c r="AW378" s="12" t="s">
        <v>40</v>
      </c>
      <c r="AX378" s="12" t="s">
        <v>78</v>
      </c>
      <c r="AY378" s="149" t="s">
        <v>156</v>
      </c>
    </row>
    <row r="379" spans="2:65" s="12" customFormat="1" x14ac:dyDescent="0.2">
      <c r="B379" s="147"/>
      <c r="D379" s="148" t="s">
        <v>169</v>
      </c>
      <c r="E379" s="149" t="s">
        <v>3</v>
      </c>
      <c r="F379" s="150" t="s">
        <v>495</v>
      </c>
      <c r="H379" s="149" t="s">
        <v>3</v>
      </c>
      <c r="I379" s="151"/>
      <c r="L379" s="147"/>
      <c r="M379" s="152"/>
      <c r="T379" s="153"/>
      <c r="AT379" s="149" t="s">
        <v>169</v>
      </c>
      <c r="AU379" s="149" t="s">
        <v>88</v>
      </c>
      <c r="AV379" s="12" t="s">
        <v>86</v>
      </c>
      <c r="AW379" s="12" t="s">
        <v>40</v>
      </c>
      <c r="AX379" s="12" t="s">
        <v>78</v>
      </c>
      <c r="AY379" s="149" t="s">
        <v>156</v>
      </c>
    </row>
    <row r="380" spans="2:65" s="13" customFormat="1" x14ac:dyDescent="0.2">
      <c r="B380" s="154"/>
      <c r="D380" s="148" t="s">
        <v>169</v>
      </c>
      <c r="E380" s="155" t="s">
        <v>3</v>
      </c>
      <c r="F380" s="156" t="s">
        <v>496</v>
      </c>
      <c r="H380" s="157">
        <v>3.2</v>
      </c>
      <c r="I380" s="158"/>
      <c r="L380" s="154"/>
      <c r="M380" s="159"/>
      <c r="T380" s="160"/>
      <c r="AT380" s="155" t="s">
        <v>169</v>
      </c>
      <c r="AU380" s="155" t="s">
        <v>88</v>
      </c>
      <c r="AV380" s="13" t="s">
        <v>88</v>
      </c>
      <c r="AW380" s="13" t="s">
        <v>40</v>
      </c>
      <c r="AX380" s="13" t="s">
        <v>78</v>
      </c>
      <c r="AY380" s="155" t="s">
        <v>156</v>
      </c>
    </row>
    <row r="381" spans="2:65" s="12" customFormat="1" x14ac:dyDescent="0.2">
      <c r="B381" s="147"/>
      <c r="D381" s="148" t="s">
        <v>169</v>
      </c>
      <c r="E381" s="149" t="s">
        <v>3</v>
      </c>
      <c r="F381" s="150" t="s">
        <v>497</v>
      </c>
      <c r="H381" s="149" t="s">
        <v>3</v>
      </c>
      <c r="I381" s="151"/>
      <c r="L381" s="147"/>
      <c r="M381" s="152"/>
      <c r="T381" s="153"/>
      <c r="AT381" s="149" t="s">
        <v>169</v>
      </c>
      <c r="AU381" s="149" t="s">
        <v>88</v>
      </c>
      <c r="AV381" s="12" t="s">
        <v>86</v>
      </c>
      <c r="AW381" s="12" t="s">
        <v>40</v>
      </c>
      <c r="AX381" s="12" t="s">
        <v>78</v>
      </c>
      <c r="AY381" s="149" t="s">
        <v>156</v>
      </c>
    </row>
    <row r="382" spans="2:65" s="13" customFormat="1" x14ac:dyDescent="0.2">
      <c r="B382" s="154"/>
      <c r="D382" s="148" t="s">
        <v>169</v>
      </c>
      <c r="E382" s="155" t="s">
        <v>3</v>
      </c>
      <c r="F382" s="156" t="s">
        <v>496</v>
      </c>
      <c r="H382" s="157">
        <v>3.2</v>
      </c>
      <c r="I382" s="158"/>
      <c r="L382" s="154"/>
      <c r="M382" s="159"/>
      <c r="T382" s="160"/>
      <c r="AT382" s="155" t="s">
        <v>169</v>
      </c>
      <c r="AU382" s="155" t="s">
        <v>88</v>
      </c>
      <c r="AV382" s="13" t="s">
        <v>88</v>
      </c>
      <c r="AW382" s="13" t="s">
        <v>40</v>
      </c>
      <c r="AX382" s="13" t="s">
        <v>78</v>
      </c>
      <c r="AY382" s="155" t="s">
        <v>156</v>
      </c>
    </row>
    <row r="383" spans="2:65" s="15" customFormat="1" x14ac:dyDescent="0.2">
      <c r="B383" s="168"/>
      <c r="D383" s="148" t="s">
        <v>169</v>
      </c>
      <c r="E383" s="169" t="s">
        <v>3</v>
      </c>
      <c r="F383" s="170" t="s">
        <v>180</v>
      </c>
      <c r="H383" s="171">
        <v>6.4</v>
      </c>
      <c r="I383" s="172"/>
      <c r="L383" s="168"/>
      <c r="M383" s="173"/>
      <c r="T383" s="174"/>
      <c r="AT383" s="169" t="s">
        <v>169</v>
      </c>
      <c r="AU383" s="169" t="s">
        <v>88</v>
      </c>
      <c r="AV383" s="15" t="s">
        <v>157</v>
      </c>
      <c r="AW383" s="15" t="s">
        <v>40</v>
      </c>
      <c r="AX383" s="15" t="s">
        <v>78</v>
      </c>
      <c r="AY383" s="169" t="s">
        <v>156</v>
      </c>
    </row>
    <row r="384" spans="2:65" s="12" customFormat="1" x14ac:dyDescent="0.2">
      <c r="B384" s="147"/>
      <c r="D384" s="148" t="s">
        <v>169</v>
      </c>
      <c r="E384" s="149" t="s">
        <v>3</v>
      </c>
      <c r="F384" s="150" t="s">
        <v>241</v>
      </c>
      <c r="H384" s="149" t="s">
        <v>3</v>
      </c>
      <c r="I384" s="151"/>
      <c r="L384" s="147"/>
      <c r="M384" s="152"/>
      <c r="T384" s="153"/>
      <c r="AT384" s="149" t="s">
        <v>169</v>
      </c>
      <c r="AU384" s="149" t="s">
        <v>88</v>
      </c>
      <c r="AV384" s="12" t="s">
        <v>86</v>
      </c>
      <c r="AW384" s="12" t="s">
        <v>40</v>
      </c>
      <c r="AX384" s="12" t="s">
        <v>78</v>
      </c>
      <c r="AY384" s="149" t="s">
        <v>156</v>
      </c>
    </row>
    <row r="385" spans="2:65" s="13" customFormat="1" x14ac:dyDescent="0.2">
      <c r="B385" s="154"/>
      <c r="D385" s="148" t="s">
        <v>169</v>
      </c>
      <c r="E385" s="155" t="s">
        <v>3</v>
      </c>
      <c r="F385" s="156" t="s">
        <v>498</v>
      </c>
      <c r="H385" s="157">
        <v>6</v>
      </c>
      <c r="I385" s="158"/>
      <c r="L385" s="154"/>
      <c r="M385" s="159"/>
      <c r="T385" s="160"/>
      <c r="AT385" s="155" t="s">
        <v>169</v>
      </c>
      <c r="AU385" s="155" t="s">
        <v>88</v>
      </c>
      <c r="AV385" s="13" t="s">
        <v>88</v>
      </c>
      <c r="AW385" s="13" t="s">
        <v>40</v>
      </c>
      <c r="AX385" s="13" t="s">
        <v>78</v>
      </c>
      <c r="AY385" s="155" t="s">
        <v>156</v>
      </c>
    </row>
    <row r="386" spans="2:65" s="13" customFormat="1" x14ac:dyDescent="0.2">
      <c r="B386" s="154"/>
      <c r="D386" s="148" t="s">
        <v>169</v>
      </c>
      <c r="E386" s="155" t="s">
        <v>3</v>
      </c>
      <c r="F386" s="156" t="s">
        <v>499</v>
      </c>
      <c r="H386" s="157">
        <v>4.5</v>
      </c>
      <c r="I386" s="158"/>
      <c r="L386" s="154"/>
      <c r="M386" s="159"/>
      <c r="T386" s="160"/>
      <c r="AT386" s="155" t="s">
        <v>169</v>
      </c>
      <c r="AU386" s="155" t="s">
        <v>88</v>
      </c>
      <c r="AV386" s="13" t="s">
        <v>88</v>
      </c>
      <c r="AW386" s="13" t="s">
        <v>40</v>
      </c>
      <c r="AX386" s="13" t="s">
        <v>78</v>
      </c>
      <c r="AY386" s="155" t="s">
        <v>156</v>
      </c>
    </row>
    <row r="387" spans="2:65" s="13" customFormat="1" x14ac:dyDescent="0.2">
      <c r="B387" s="154"/>
      <c r="D387" s="148" t="s">
        <v>169</v>
      </c>
      <c r="E387" s="155" t="s">
        <v>3</v>
      </c>
      <c r="F387" s="156" t="s">
        <v>500</v>
      </c>
      <c r="H387" s="157">
        <v>7.5</v>
      </c>
      <c r="I387" s="158"/>
      <c r="L387" s="154"/>
      <c r="M387" s="159"/>
      <c r="T387" s="160"/>
      <c r="AT387" s="155" t="s">
        <v>169</v>
      </c>
      <c r="AU387" s="155" t="s">
        <v>88</v>
      </c>
      <c r="AV387" s="13" t="s">
        <v>88</v>
      </c>
      <c r="AW387" s="13" t="s">
        <v>40</v>
      </c>
      <c r="AX387" s="13" t="s">
        <v>78</v>
      </c>
      <c r="AY387" s="155" t="s">
        <v>156</v>
      </c>
    </row>
    <row r="388" spans="2:65" s="13" customFormat="1" x14ac:dyDescent="0.2">
      <c r="B388" s="154"/>
      <c r="D388" s="148" t="s">
        <v>169</v>
      </c>
      <c r="E388" s="155" t="s">
        <v>3</v>
      </c>
      <c r="F388" s="156" t="s">
        <v>501</v>
      </c>
      <c r="H388" s="157">
        <v>12</v>
      </c>
      <c r="I388" s="158"/>
      <c r="L388" s="154"/>
      <c r="M388" s="159"/>
      <c r="T388" s="160"/>
      <c r="AT388" s="155" t="s">
        <v>169</v>
      </c>
      <c r="AU388" s="155" t="s">
        <v>88</v>
      </c>
      <c r="AV388" s="13" t="s">
        <v>88</v>
      </c>
      <c r="AW388" s="13" t="s">
        <v>40</v>
      </c>
      <c r="AX388" s="13" t="s">
        <v>78</v>
      </c>
      <c r="AY388" s="155" t="s">
        <v>156</v>
      </c>
    </row>
    <row r="389" spans="2:65" s="13" customFormat="1" x14ac:dyDescent="0.2">
      <c r="B389" s="154"/>
      <c r="D389" s="148" t="s">
        <v>169</v>
      </c>
      <c r="E389" s="155" t="s">
        <v>3</v>
      </c>
      <c r="F389" s="156" t="s">
        <v>502</v>
      </c>
      <c r="H389" s="157">
        <v>6</v>
      </c>
      <c r="I389" s="158"/>
      <c r="L389" s="154"/>
      <c r="M389" s="159"/>
      <c r="T389" s="160"/>
      <c r="AT389" s="155" t="s">
        <v>169</v>
      </c>
      <c r="AU389" s="155" t="s">
        <v>88</v>
      </c>
      <c r="AV389" s="13" t="s">
        <v>88</v>
      </c>
      <c r="AW389" s="13" t="s">
        <v>40</v>
      </c>
      <c r="AX389" s="13" t="s">
        <v>78</v>
      </c>
      <c r="AY389" s="155" t="s">
        <v>156</v>
      </c>
    </row>
    <row r="390" spans="2:65" s="13" customFormat="1" x14ac:dyDescent="0.2">
      <c r="B390" s="154"/>
      <c r="D390" s="148" t="s">
        <v>169</v>
      </c>
      <c r="E390" s="155" t="s">
        <v>3</v>
      </c>
      <c r="F390" s="156" t="s">
        <v>503</v>
      </c>
      <c r="H390" s="157">
        <v>9</v>
      </c>
      <c r="I390" s="158"/>
      <c r="L390" s="154"/>
      <c r="M390" s="159"/>
      <c r="T390" s="160"/>
      <c r="AT390" s="155" t="s">
        <v>169</v>
      </c>
      <c r="AU390" s="155" t="s">
        <v>88</v>
      </c>
      <c r="AV390" s="13" t="s">
        <v>88</v>
      </c>
      <c r="AW390" s="13" t="s">
        <v>40</v>
      </c>
      <c r="AX390" s="13" t="s">
        <v>78</v>
      </c>
      <c r="AY390" s="155" t="s">
        <v>156</v>
      </c>
    </row>
    <row r="391" spans="2:65" s="13" customFormat="1" x14ac:dyDescent="0.2">
      <c r="B391" s="154"/>
      <c r="D391" s="148" t="s">
        <v>169</v>
      </c>
      <c r="E391" s="155" t="s">
        <v>3</v>
      </c>
      <c r="F391" s="156" t="s">
        <v>504</v>
      </c>
      <c r="H391" s="157">
        <v>126</v>
      </c>
      <c r="I391" s="158"/>
      <c r="L391" s="154"/>
      <c r="M391" s="159"/>
      <c r="T391" s="160"/>
      <c r="AT391" s="155" t="s">
        <v>169</v>
      </c>
      <c r="AU391" s="155" t="s">
        <v>88</v>
      </c>
      <c r="AV391" s="13" t="s">
        <v>88</v>
      </c>
      <c r="AW391" s="13" t="s">
        <v>40</v>
      </c>
      <c r="AX391" s="13" t="s">
        <v>78</v>
      </c>
      <c r="AY391" s="155" t="s">
        <v>156</v>
      </c>
    </row>
    <row r="392" spans="2:65" s="13" customFormat="1" x14ac:dyDescent="0.2">
      <c r="B392" s="154"/>
      <c r="D392" s="148" t="s">
        <v>169</v>
      </c>
      <c r="E392" s="155" t="s">
        <v>3</v>
      </c>
      <c r="F392" s="156" t="s">
        <v>505</v>
      </c>
      <c r="H392" s="157">
        <v>52</v>
      </c>
      <c r="I392" s="158"/>
      <c r="L392" s="154"/>
      <c r="M392" s="159"/>
      <c r="T392" s="160"/>
      <c r="AT392" s="155" t="s">
        <v>169</v>
      </c>
      <c r="AU392" s="155" t="s">
        <v>88</v>
      </c>
      <c r="AV392" s="13" t="s">
        <v>88</v>
      </c>
      <c r="AW392" s="13" t="s">
        <v>40</v>
      </c>
      <c r="AX392" s="13" t="s">
        <v>78</v>
      </c>
      <c r="AY392" s="155" t="s">
        <v>156</v>
      </c>
    </row>
    <row r="393" spans="2:65" s="15" customFormat="1" x14ac:dyDescent="0.2">
      <c r="B393" s="168"/>
      <c r="D393" s="148" t="s">
        <v>169</v>
      </c>
      <c r="E393" s="169" t="s">
        <v>3</v>
      </c>
      <c r="F393" s="170" t="s">
        <v>180</v>
      </c>
      <c r="H393" s="171">
        <v>223</v>
      </c>
      <c r="I393" s="172"/>
      <c r="L393" s="168"/>
      <c r="M393" s="173"/>
      <c r="T393" s="174"/>
      <c r="AT393" s="169" t="s">
        <v>169</v>
      </c>
      <c r="AU393" s="169" t="s">
        <v>88</v>
      </c>
      <c r="AV393" s="15" t="s">
        <v>157</v>
      </c>
      <c r="AW393" s="15" t="s">
        <v>40</v>
      </c>
      <c r="AX393" s="15" t="s">
        <v>78</v>
      </c>
      <c r="AY393" s="169" t="s">
        <v>156</v>
      </c>
    </row>
    <row r="394" spans="2:65" s="14" customFormat="1" x14ac:dyDescent="0.2">
      <c r="B394" s="161"/>
      <c r="D394" s="148" t="s">
        <v>169</v>
      </c>
      <c r="E394" s="162" t="s">
        <v>3</v>
      </c>
      <c r="F394" s="163" t="s">
        <v>172</v>
      </c>
      <c r="H394" s="164">
        <v>229.4</v>
      </c>
      <c r="I394" s="165"/>
      <c r="L394" s="161"/>
      <c r="M394" s="166"/>
      <c r="T394" s="167"/>
      <c r="AT394" s="162" t="s">
        <v>169</v>
      </c>
      <c r="AU394" s="162" t="s">
        <v>88</v>
      </c>
      <c r="AV394" s="14" t="s">
        <v>165</v>
      </c>
      <c r="AW394" s="14" t="s">
        <v>40</v>
      </c>
      <c r="AX394" s="14" t="s">
        <v>86</v>
      </c>
      <c r="AY394" s="162" t="s">
        <v>156</v>
      </c>
    </row>
    <row r="395" spans="2:65" s="1" customFormat="1" ht="24.2" customHeight="1" x14ac:dyDescent="0.2">
      <c r="B395" s="129"/>
      <c r="C395" s="130" t="s">
        <v>506</v>
      </c>
      <c r="D395" s="130" t="s">
        <v>160</v>
      </c>
      <c r="E395" s="131" t="s">
        <v>507</v>
      </c>
      <c r="F395" s="132" t="s">
        <v>508</v>
      </c>
      <c r="G395" s="133" t="s">
        <v>356</v>
      </c>
      <c r="H395" s="134">
        <v>4.5</v>
      </c>
      <c r="I395" s="135"/>
      <c r="J395" s="136">
        <f>ROUND(I395*H395,2)</f>
        <v>0</v>
      </c>
      <c r="K395" s="132" t="s">
        <v>164</v>
      </c>
      <c r="L395" s="34"/>
      <c r="M395" s="137" t="s">
        <v>3</v>
      </c>
      <c r="N395" s="138" t="s">
        <v>49</v>
      </c>
      <c r="P395" s="139">
        <f>O395*H395</f>
        <v>0</v>
      </c>
      <c r="Q395" s="139">
        <v>0</v>
      </c>
      <c r="R395" s="139">
        <f>Q395*H395</f>
        <v>0</v>
      </c>
      <c r="S395" s="139">
        <v>6.6E-3</v>
      </c>
      <c r="T395" s="140">
        <f>S395*H395</f>
        <v>2.9700000000000001E-2</v>
      </c>
      <c r="AR395" s="141" t="s">
        <v>301</v>
      </c>
      <c r="AT395" s="141" t="s">
        <v>160</v>
      </c>
      <c r="AU395" s="141" t="s">
        <v>88</v>
      </c>
      <c r="AY395" s="18" t="s">
        <v>156</v>
      </c>
      <c r="BE395" s="142">
        <f>IF(N395="základní",J395,0)</f>
        <v>0</v>
      </c>
      <c r="BF395" s="142">
        <f>IF(N395="snížená",J395,0)</f>
        <v>0</v>
      </c>
      <c r="BG395" s="142">
        <f>IF(N395="zákl. přenesená",J395,0)</f>
        <v>0</v>
      </c>
      <c r="BH395" s="142">
        <f>IF(N395="sníž. přenesená",J395,0)</f>
        <v>0</v>
      </c>
      <c r="BI395" s="142">
        <f>IF(N395="nulová",J395,0)</f>
        <v>0</v>
      </c>
      <c r="BJ395" s="18" t="s">
        <v>86</v>
      </c>
      <c r="BK395" s="142">
        <f>ROUND(I395*H395,2)</f>
        <v>0</v>
      </c>
      <c r="BL395" s="18" t="s">
        <v>301</v>
      </c>
      <c r="BM395" s="141" t="s">
        <v>509</v>
      </c>
    </row>
    <row r="396" spans="2:65" s="1" customFormat="1" x14ac:dyDescent="0.2">
      <c r="B396" s="34"/>
      <c r="D396" s="143" t="s">
        <v>167</v>
      </c>
      <c r="F396" s="144" t="s">
        <v>510</v>
      </c>
      <c r="I396" s="145"/>
      <c r="L396" s="34"/>
      <c r="M396" s="146"/>
      <c r="T396" s="55"/>
      <c r="AT396" s="18" t="s">
        <v>167</v>
      </c>
      <c r="AU396" s="18" t="s">
        <v>88</v>
      </c>
    </row>
    <row r="397" spans="2:65" s="12" customFormat="1" x14ac:dyDescent="0.2">
      <c r="B397" s="147"/>
      <c r="D397" s="148" t="s">
        <v>169</v>
      </c>
      <c r="E397" s="149" t="s">
        <v>3</v>
      </c>
      <c r="F397" s="150" t="s">
        <v>241</v>
      </c>
      <c r="H397" s="149" t="s">
        <v>3</v>
      </c>
      <c r="I397" s="151"/>
      <c r="L397" s="147"/>
      <c r="M397" s="152"/>
      <c r="T397" s="153"/>
      <c r="AT397" s="149" t="s">
        <v>169</v>
      </c>
      <c r="AU397" s="149" t="s">
        <v>88</v>
      </c>
      <c r="AV397" s="12" t="s">
        <v>86</v>
      </c>
      <c r="AW397" s="12" t="s">
        <v>40</v>
      </c>
      <c r="AX397" s="12" t="s">
        <v>78</v>
      </c>
      <c r="AY397" s="149" t="s">
        <v>156</v>
      </c>
    </row>
    <row r="398" spans="2:65" s="13" customFormat="1" x14ac:dyDescent="0.2">
      <c r="B398" s="154"/>
      <c r="D398" s="148" t="s">
        <v>169</v>
      </c>
      <c r="E398" s="155" t="s">
        <v>3</v>
      </c>
      <c r="F398" s="156" t="s">
        <v>511</v>
      </c>
      <c r="H398" s="157">
        <v>4.5</v>
      </c>
      <c r="I398" s="158"/>
      <c r="L398" s="154"/>
      <c r="M398" s="159"/>
      <c r="T398" s="160"/>
      <c r="AT398" s="155" t="s">
        <v>169</v>
      </c>
      <c r="AU398" s="155" t="s">
        <v>88</v>
      </c>
      <c r="AV398" s="13" t="s">
        <v>88</v>
      </c>
      <c r="AW398" s="13" t="s">
        <v>40</v>
      </c>
      <c r="AX398" s="13" t="s">
        <v>78</v>
      </c>
      <c r="AY398" s="155" t="s">
        <v>156</v>
      </c>
    </row>
    <row r="399" spans="2:65" s="14" customFormat="1" x14ac:dyDescent="0.2">
      <c r="B399" s="161"/>
      <c r="D399" s="148" t="s">
        <v>169</v>
      </c>
      <c r="E399" s="162" t="s">
        <v>3</v>
      </c>
      <c r="F399" s="163" t="s">
        <v>172</v>
      </c>
      <c r="H399" s="164">
        <v>4.5</v>
      </c>
      <c r="I399" s="165"/>
      <c r="L399" s="161"/>
      <c r="M399" s="166"/>
      <c r="T399" s="167"/>
      <c r="AT399" s="162" t="s">
        <v>169</v>
      </c>
      <c r="AU399" s="162" t="s">
        <v>88</v>
      </c>
      <c r="AV399" s="14" t="s">
        <v>165</v>
      </c>
      <c r="AW399" s="14" t="s">
        <v>40</v>
      </c>
      <c r="AX399" s="14" t="s">
        <v>86</v>
      </c>
      <c r="AY399" s="162" t="s">
        <v>156</v>
      </c>
    </row>
    <row r="400" spans="2:65" s="1" customFormat="1" ht="24.2" customHeight="1" x14ac:dyDescent="0.2">
      <c r="B400" s="129"/>
      <c r="C400" s="130" t="s">
        <v>512</v>
      </c>
      <c r="D400" s="130" t="s">
        <v>160</v>
      </c>
      <c r="E400" s="131" t="s">
        <v>513</v>
      </c>
      <c r="F400" s="132" t="s">
        <v>514</v>
      </c>
      <c r="G400" s="133" t="s">
        <v>356</v>
      </c>
      <c r="H400" s="134">
        <v>14</v>
      </c>
      <c r="I400" s="135"/>
      <c r="J400" s="136">
        <f>ROUND(I400*H400,2)</f>
        <v>0</v>
      </c>
      <c r="K400" s="132" t="s">
        <v>164</v>
      </c>
      <c r="L400" s="34"/>
      <c r="M400" s="137" t="s">
        <v>3</v>
      </c>
      <c r="N400" s="138" t="s">
        <v>49</v>
      </c>
      <c r="P400" s="139">
        <f>O400*H400</f>
        <v>0</v>
      </c>
      <c r="Q400" s="139">
        <v>0</v>
      </c>
      <c r="R400" s="139">
        <f>Q400*H400</f>
        <v>0</v>
      </c>
      <c r="S400" s="139">
        <v>6.6E-3</v>
      </c>
      <c r="T400" s="140">
        <f>S400*H400</f>
        <v>9.2399999999999996E-2</v>
      </c>
      <c r="AR400" s="141" t="s">
        <v>301</v>
      </c>
      <c r="AT400" s="141" t="s">
        <v>160</v>
      </c>
      <c r="AU400" s="141" t="s">
        <v>88</v>
      </c>
      <c r="AY400" s="18" t="s">
        <v>156</v>
      </c>
      <c r="BE400" s="142">
        <f>IF(N400="základní",J400,0)</f>
        <v>0</v>
      </c>
      <c r="BF400" s="142">
        <f>IF(N400="snížená",J400,0)</f>
        <v>0</v>
      </c>
      <c r="BG400" s="142">
        <f>IF(N400="zákl. přenesená",J400,0)</f>
        <v>0</v>
      </c>
      <c r="BH400" s="142">
        <f>IF(N400="sníž. přenesená",J400,0)</f>
        <v>0</v>
      </c>
      <c r="BI400" s="142">
        <f>IF(N400="nulová",J400,0)</f>
        <v>0</v>
      </c>
      <c r="BJ400" s="18" t="s">
        <v>86</v>
      </c>
      <c r="BK400" s="142">
        <f>ROUND(I400*H400,2)</f>
        <v>0</v>
      </c>
      <c r="BL400" s="18" t="s">
        <v>301</v>
      </c>
      <c r="BM400" s="141" t="s">
        <v>515</v>
      </c>
    </row>
    <row r="401" spans="2:65" s="1" customFormat="1" x14ac:dyDescent="0.2">
      <c r="B401" s="34"/>
      <c r="D401" s="143" t="s">
        <v>167</v>
      </c>
      <c r="F401" s="144" t="s">
        <v>516</v>
      </c>
      <c r="I401" s="145"/>
      <c r="L401" s="34"/>
      <c r="M401" s="146"/>
      <c r="T401" s="55"/>
      <c r="AT401" s="18" t="s">
        <v>167</v>
      </c>
      <c r="AU401" s="18" t="s">
        <v>88</v>
      </c>
    </row>
    <row r="402" spans="2:65" s="12" customFormat="1" x14ac:dyDescent="0.2">
      <c r="B402" s="147"/>
      <c r="D402" s="148" t="s">
        <v>169</v>
      </c>
      <c r="E402" s="149" t="s">
        <v>3</v>
      </c>
      <c r="F402" s="150" t="s">
        <v>241</v>
      </c>
      <c r="H402" s="149" t="s">
        <v>3</v>
      </c>
      <c r="I402" s="151"/>
      <c r="L402" s="147"/>
      <c r="M402" s="152"/>
      <c r="T402" s="153"/>
      <c r="AT402" s="149" t="s">
        <v>169</v>
      </c>
      <c r="AU402" s="149" t="s">
        <v>88</v>
      </c>
      <c r="AV402" s="12" t="s">
        <v>86</v>
      </c>
      <c r="AW402" s="12" t="s">
        <v>40</v>
      </c>
      <c r="AX402" s="12" t="s">
        <v>78</v>
      </c>
      <c r="AY402" s="149" t="s">
        <v>156</v>
      </c>
    </row>
    <row r="403" spans="2:65" s="13" customFormat="1" x14ac:dyDescent="0.2">
      <c r="B403" s="154"/>
      <c r="D403" s="148" t="s">
        <v>169</v>
      </c>
      <c r="E403" s="155" t="s">
        <v>3</v>
      </c>
      <c r="F403" s="156" t="s">
        <v>517</v>
      </c>
      <c r="H403" s="157">
        <v>7</v>
      </c>
      <c r="I403" s="158"/>
      <c r="L403" s="154"/>
      <c r="M403" s="159"/>
      <c r="T403" s="160"/>
      <c r="AT403" s="155" t="s">
        <v>169</v>
      </c>
      <c r="AU403" s="155" t="s">
        <v>88</v>
      </c>
      <c r="AV403" s="13" t="s">
        <v>88</v>
      </c>
      <c r="AW403" s="13" t="s">
        <v>40</v>
      </c>
      <c r="AX403" s="13" t="s">
        <v>78</v>
      </c>
      <c r="AY403" s="155" t="s">
        <v>156</v>
      </c>
    </row>
    <row r="404" spans="2:65" s="13" customFormat="1" x14ac:dyDescent="0.2">
      <c r="B404" s="154"/>
      <c r="D404" s="148" t="s">
        <v>169</v>
      </c>
      <c r="E404" s="155" t="s">
        <v>3</v>
      </c>
      <c r="F404" s="156" t="s">
        <v>518</v>
      </c>
      <c r="H404" s="157">
        <v>7</v>
      </c>
      <c r="I404" s="158"/>
      <c r="L404" s="154"/>
      <c r="M404" s="159"/>
      <c r="T404" s="160"/>
      <c r="AT404" s="155" t="s">
        <v>169</v>
      </c>
      <c r="AU404" s="155" t="s">
        <v>88</v>
      </c>
      <c r="AV404" s="13" t="s">
        <v>88</v>
      </c>
      <c r="AW404" s="13" t="s">
        <v>40</v>
      </c>
      <c r="AX404" s="13" t="s">
        <v>78</v>
      </c>
      <c r="AY404" s="155" t="s">
        <v>156</v>
      </c>
    </row>
    <row r="405" spans="2:65" s="14" customFormat="1" x14ac:dyDescent="0.2">
      <c r="B405" s="161"/>
      <c r="D405" s="148" t="s">
        <v>169</v>
      </c>
      <c r="E405" s="162" t="s">
        <v>3</v>
      </c>
      <c r="F405" s="163" t="s">
        <v>172</v>
      </c>
      <c r="H405" s="164">
        <v>14</v>
      </c>
      <c r="I405" s="165"/>
      <c r="L405" s="161"/>
      <c r="M405" s="166"/>
      <c r="T405" s="167"/>
      <c r="AT405" s="162" t="s">
        <v>169</v>
      </c>
      <c r="AU405" s="162" t="s">
        <v>88</v>
      </c>
      <c r="AV405" s="14" t="s">
        <v>165</v>
      </c>
      <c r="AW405" s="14" t="s">
        <v>40</v>
      </c>
      <c r="AX405" s="14" t="s">
        <v>86</v>
      </c>
      <c r="AY405" s="162" t="s">
        <v>156</v>
      </c>
    </row>
    <row r="406" spans="2:65" s="1" customFormat="1" ht="24.2" customHeight="1" x14ac:dyDescent="0.2">
      <c r="B406" s="129"/>
      <c r="C406" s="130" t="s">
        <v>519</v>
      </c>
      <c r="D406" s="130" t="s">
        <v>160</v>
      </c>
      <c r="E406" s="131" t="s">
        <v>520</v>
      </c>
      <c r="F406" s="132" t="s">
        <v>521</v>
      </c>
      <c r="G406" s="133" t="s">
        <v>356</v>
      </c>
      <c r="H406" s="134">
        <v>8</v>
      </c>
      <c r="I406" s="135"/>
      <c r="J406" s="136">
        <f>ROUND(I406*H406,2)</f>
        <v>0</v>
      </c>
      <c r="K406" s="132" t="s">
        <v>164</v>
      </c>
      <c r="L406" s="34"/>
      <c r="M406" s="137" t="s">
        <v>3</v>
      </c>
      <c r="N406" s="138" t="s">
        <v>49</v>
      </c>
      <c r="P406" s="139">
        <f>O406*H406</f>
        <v>0</v>
      </c>
      <c r="Q406" s="139">
        <v>0</v>
      </c>
      <c r="R406" s="139">
        <f>Q406*H406</f>
        <v>0</v>
      </c>
      <c r="S406" s="139">
        <v>1.2319999999999999E-2</v>
      </c>
      <c r="T406" s="140">
        <f>S406*H406</f>
        <v>9.8559999999999995E-2</v>
      </c>
      <c r="AR406" s="141" t="s">
        <v>301</v>
      </c>
      <c r="AT406" s="141" t="s">
        <v>160</v>
      </c>
      <c r="AU406" s="141" t="s">
        <v>88</v>
      </c>
      <c r="AY406" s="18" t="s">
        <v>156</v>
      </c>
      <c r="BE406" s="142">
        <f>IF(N406="základní",J406,0)</f>
        <v>0</v>
      </c>
      <c r="BF406" s="142">
        <f>IF(N406="snížená",J406,0)</f>
        <v>0</v>
      </c>
      <c r="BG406" s="142">
        <f>IF(N406="zákl. přenesená",J406,0)</f>
        <v>0</v>
      </c>
      <c r="BH406" s="142">
        <f>IF(N406="sníž. přenesená",J406,0)</f>
        <v>0</v>
      </c>
      <c r="BI406" s="142">
        <f>IF(N406="nulová",J406,0)</f>
        <v>0</v>
      </c>
      <c r="BJ406" s="18" t="s">
        <v>86</v>
      </c>
      <c r="BK406" s="142">
        <f>ROUND(I406*H406,2)</f>
        <v>0</v>
      </c>
      <c r="BL406" s="18" t="s">
        <v>301</v>
      </c>
      <c r="BM406" s="141" t="s">
        <v>522</v>
      </c>
    </row>
    <row r="407" spans="2:65" s="1" customFormat="1" x14ac:dyDescent="0.2">
      <c r="B407" s="34"/>
      <c r="D407" s="143" t="s">
        <v>167</v>
      </c>
      <c r="F407" s="144" t="s">
        <v>523</v>
      </c>
      <c r="I407" s="145"/>
      <c r="L407" s="34"/>
      <c r="M407" s="146"/>
      <c r="T407" s="55"/>
      <c r="AT407" s="18" t="s">
        <v>167</v>
      </c>
      <c r="AU407" s="18" t="s">
        <v>88</v>
      </c>
    </row>
    <row r="408" spans="2:65" s="12" customFormat="1" x14ac:dyDescent="0.2">
      <c r="B408" s="147"/>
      <c r="D408" s="148" t="s">
        <v>169</v>
      </c>
      <c r="E408" s="149" t="s">
        <v>3</v>
      </c>
      <c r="F408" s="150" t="s">
        <v>204</v>
      </c>
      <c r="H408" s="149" t="s">
        <v>3</v>
      </c>
      <c r="I408" s="151"/>
      <c r="L408" s="147"/>
      <c r="M408" s="152"/>
      <c r="T408" s="153"/>
      <c r="AT408" s="149" t="s">
        <v>169</v>
      </c>
      <c r="AU408" s="149" t="s">
        <v>88</v>
      </c>
      <c r="AV408" s="12" t="s">
        <v>86</v>
      </c>
      <c r="AW408" s="12" t="s">
        <v>40</v>
      </c>
      <c r="AX408" s="12" t="s">
        <v>78</v>
      </c>
      <c r="AY408" s="149" t="s">
        <v>156</v>
      </c>
    </row>
    <row r="409" spans="2:65" s="12" customFormat="1" x14ac:dyDescent="0.2">
      <c r="B409" s="147"/>
      <c r="D409" s="148" t="s">
        <v>169</v>
      </c>
      <c r="E409" s="149" t="s">
        <v>3</v>
      </c>
      <c r="F409" s="150" t="s">
        <v>495</v>
      </c>
      <c r="H409" s="149" t="s">
        <v>3</v>
      </c>
      <c r="I409" s="151"/>
      <c r="L409" s="147"/>
      <c r="M409" s="152"/>
      <c r="T409" s="153"/>
      <c r="AT409" s="149" t="s">
        <v>169</v>
      </c>
      <c r="AU409" s="149" t="s">
        <v>88</v>
      </c>
      <c r="AV409" s="12" t="s">
        <v>86</v>
      </c>
      <c r="AW409" s="12" t="s">
        <v>40</v>
      </c>
      <c r="AX409" s="12" t="s">
        <v>78</v>
      </c>
      <c r="AY409" s="149" t="s">
        <v>156</v>
      </c>
    </row>
    <row r="410" spans="2:65" s="13" customFormat="1" x14ac:dyDescent="0.2">
      <c r="B410" s="154"/>
      <c r="D410" s="148" t="s">
        <v>169</v>
      </c>
      <c r="E410" s="155" t="s">
        <v>3</v>
      </c>
      <c r="F410" s="156" t="s">
        <v>524</v>
      </c>
      <c r="H410" s="157">
        <v>4</v>
      </c>
      <c r="I410" s="158"/>
      <c r="L410" s="154"/>
      <c r="M410" s="159"/>
      <c r="T410" s="160"/>
      <c r="AT410" s="155" t="s">
        <v>169</v>
      </c>
      <c r="AU410" s="155" t="s">
        <v>88</v>
      </c>
      <c r="AV410" s="13" t="s">
        <v>88</v>
      </c>
      <c r="AW410" s="13" t="s">
        <v>40</v>
      </c>
      <c r="AX410" s="13" t="s">
        <v>78</v>
      </c>
      <c r="AY410" s="155" t="s">
        <v>156</v>
      </c>
    </row>
    <row r="411" spans="2:65" s="12" customFormat="1" x14ac:dyDescent="0.2">
      <c r="B411" s="147"/>
      <c r="D411" s="148" t="s">
        <v>169</v>
      </c>
      <c r="E411" s="149" t="s">
        <v>3</v>
      </c>
      <c r="F411" s="150" t="s">
        <v>497</v>
      </c>
      <c r="H411" s="149" t="s">
        <v>3</v>
      </c>
      <c r="I411" s="151"/>
      <c r="L411" s="147"/>
      <c r="M411" s="152"/>
      <c r="T411" s="153"/>
      <c r="AT411" s="149" t="s">
        <v>169</v>
      </c>
      <c r="AU411" s="149" t="s">
        <v>88</v>
      </c>
      <c r="AV411" s="12" t="s">
        <v>86</v>
      </c>
      <c r="AW411" s="12" t="s">
        <v>40</v>
      </c>
      <c r="AX411" s="12" t="s">
        <v>78</v>
      </c>
      <c r="AY411" s="149" t="s">
        <v>156</v>
      </c>
    </row>
    <row r="412" spans="2:65" s="13" customFormat="1" x14ac:dyDescent="0.2">
      <c r="B412" s="154"/>
      <c r="D412" s="148" t="s">
        <v>169</v>
      </c>
      <c r="E412" s="155" t="s">
        <v>3</v>
      </c>
      <c r="F412" s="156" t="s">
        <v>524</v>
      </c>
      <c r="H412" s="157">
        <v>4</v>
      </c>
      <c r="I412" s="158"/>
      <c r="L412" s="154"/>
      <c r="M412" s="159"/>
      <c r="T412" s="160"/>
      <c r="AT412" s="155" t="s">
        <v>169</v>
      </c>
      <c r="AU412" s="155" t="s">
        <v>88</v>
      </c>
      <c r="AV412" s="13" t="s">
        <v>88</v>
      </c>
      <c r="AW412" s="13" t="s">
        <v>40</v>
      </c>
      <c r="AX412" s="13" t="s">
        <v>78</v>
      </c>
      <c r="AY412" s="155" t="s">
        <v>156</v>
      </c>
    </row>
    <row r="413" spans="2:65" s="14" customFormat="1" x14ac:dyDescent="0.2">
      <c r="B413" s="161"/>
      <c r="D413" s="148" t="s">
        <v>169</v>
      </c>
      <c r="E413" s="162" t="s">
        <v>3</v>
      </c>
      <c r="F413" s="163" t="s">
        <v>172</v>
      </c>
      <c r="H413" s="164">
        <v>8</v>
      </c>
      <c r="I413" s="165"/>
      <c r="L413" s="161"/>
      <c r="M413" s="166"/>
      <c r="T413" s="167"/>
      <c r="AT413" s="162" t="s">
        <v>169</v>
      </c>
      <c r="AU413" s="162" t="s">
        <v>88</v>
      </c>
      <c r="AV413" s="14" t="s">
        <v>165</v>
      </c>
      <c r="AW413" s="14" t="s">
        <v>40</v>
      </c>
      <c r="AX413" s="14" t="s">
        <v>86</v>
      </c>
      <c r="AY413" s="162" t="s">
        <v>156</v>
      </c>
    </row>
    <row r="414" spans="2:65" s="1" customFormat="1" ht="24.2" customHeight="1" x14ac:dyDescent="0.2">
      <c r="B414" s="129"/>
      <c r="C414" s="130" t="s">
        <v>525</v>
      </c>
      <c r="D414" s="130" t="s">
        <v>160</v>
      </c>
      <c r="E414" s="131" t="s">
        <v>526</v>
      </c>
      <c r="F414" s="132" t="s">
        <v>527</v>
      </c>
      <c r="G414" s="133" t="s">
        <v>356</v>
      </c>
      <c r="H414" s="134">
        <v>5</v>
      </c>
      <c r="I414" s="135"/>
      <c r="J414" s="136">
        <f>ROUND(I414*H414,2)</f>
        <v>0</v>
      </c>
      <c r="K414" s="132" t="s">
        <v>164</v>
      </c>
      <c r="L414" s="34"/>
      <c r="M414" s="137" t="s">
        <v>3</v>
      </c>
      <c r="N414" s="138" t="s">
        <v>49</v>
      </c>
      <c r="P414" s="139">
        <f>O414*H414</f>
        <v>0</v>
      </c>
      <c r="Q414" s="139">
        <v>0</v>
      </c>
      <c r="R414" s="139">
        <f>Q414*H414</f>
        <v>0</v>
      </c>
      <c r="S414" s="139">
        <v>1.584E-2</v>
      </c>
      <c r="T414" s="140">
        <f>S414*H414</f>
        <v>7.9199999999999993E-2</v>
      </c>
      <c r="AR414" s="141" t="s">
        <v>301</v>
      </c>
      <c r="AT414" s="141" t="s">
        <v>160</v>
      </c>
      <c r="AU414" s="141" t="s">
        <v>88</v>
      </c>
      <c r="AY414" s="18" t="s">
        <v>156</v>
      </c>
      <c r="BE414" s="142">
        <f>IF(N414="základní",J414,0)</f>
        <v>0</v>
      </c>
      <c r="BF414" s="142">
        <f>IF(N414="snížená",J414,0)</f>
        <v>0</v>
      </c>
      <c r="BG414" s="142">
        <f>IF(N414="zákl. přenesená",J414,0)</f>
        <v>0</v>
      </c>
      <c r="BH414" s="142">
        <f>IF(N414="sníž. přenesená",J414,0)</f>
        <v>0</v>
      </c>
      <c r="BI414" s="142">
        <f>IF(N414="nulová",J414,0)</f>
        <v>0</v>
      </c>
      <c r="BJ414" s="18" t="s">
        <v>86</v>
      </c>
      <c r="BK414" s="142">
        <f>ROUND(I414*H414,2)</f>
        <v>0</v>
      </c>
      <c r="BL414" s="18" t="s">
        <v>301</v>
      </c>
      <c r="BM414" s="141" t="s">
        <v>528</v>
      </c>
    </row>
    <row r="415" spans="2:65" s="1" customFormat="1" x14ac:dyDescent="0.2">
      <c r="B415" s="34"/>
      <c r="D415" s="143" t="s">
        <v>167</v>
      </c>
      <c r="F415" s="144" t="s">
        <v>529</v>
      </c>
      <c r="I415" s="145"/>
      <c r="L415" s="34"/>
      <c r="M415" s="146"/>
      <c r="T415" s="55"/>
      <c r="AT415" s="18" t="s">
        <v>167</v>
      </c>
      <c r="AU415" s="18" t="s">
        <v>88</v>
      </c>
    </row>
    <row r="416" spans="2:65" s="12" customFormat="1" x14ac:dyDescent="0.2">
      <c r="B416" s="147"/>
      <c r="D416" s="148" t="s">
        <v>169</v>
      </c>
      <c r="E416" s="149" t="s">
        <v>3</v>
      </c>
      <c r="F416" s="150" t="s">
        <v>241</v>
      </c>
      <c r="H416" s="149" t="s">
        <v>3</v>
      </c>
      <c r="I416" s="151"/>
      <c r="L416" s="147"/>
      <c r="M416" s="152"/>
      <c r="T416" s="153"/>
      <c r="AT416" s="149" t="s">
        <v>169</v>
      </c>
      <c r="AU416" s="149" t="s">
        <v>88</v>
      </c>
      <c r="AV416" s="12" t="s">
        <v>86</v>
      </c>
      <c r="AW416" s="12" t="s">
        <v>40</v>
      </c>
      <c r="AX416" s="12" t="s">
        <v>78</v>
      </c>
      <c r="AY416" s="149" t="s">
        <v>156</v>
      </c>
    </row>
    <row r="417" spans="2:65" s="13" customFormat="1" x14ac:dyDescent="0.2">
      <c r="B417" s="154"/>
      <c r="D417" s="148" t="s">
        <v>169</v>
      </c>
      <c r="E417" s="155" t="s">
        <v>3</v>
      </c>
      <c r="F417" s="156" t="s">
        <v>530</v>
      </c>
      <c r="H417" s="157">
        <v>2</v>
      </c>
      <c r="I417" s="158"/>
      <c r="L417" s="154"/>
      <c r="M417" s="159"/>
      <c r="T417" s="160"/>
      <c r="AT417" s="155" t="s">
        <v>169</v>
      </c>
      <c r="AU417" s="155" t="s">
        <v>88</v>
      </c>
      <c r="AV417" s="13" t="s">
        <v>88</v>
      </c>
      <c r="AW417" s="13" t="s">
        <v>40</v>
      </c>
      <c r="AX417" s="13" t="s">
        <v>78</v>
      </c>
      <c r="AY417" s="155" t="s">
        <v>156</v>
      </c>
    </row>
    <row r="418" spans="2:65" s="13" customFormat="1" x14ac:dyDescent="0.2">
      <c r="B418" s="154"/>
      <c r="D418" s="148" t="s">
        <v>169</v>
      </c>
      <c r="E418" s="155" t="s">
        <v>3</v>
      </c>
      <c r="F418" s="156" t="s">
        <v>531</v>
      </c>
      <c r="H418" s="157">
        <v>3</v>
      </c>
      <c r="I418" s="158"/>
      <c r="L418" s="154"/>
      <c r="M418" s="159"/>
      <c r="T418" s="160"/>
      <c r="AT418" s="155" t="s">
        <v>169</v>
      </c>
      <c r="AU418" s="155" t="s">
        <v>88</v>
      </c>
      <c r="AV418" s="13" t="s">
        <v>88</v>
      </c>
      <c r="AW418" s="13" t="s">
        <v>40</v>
      </c>
      <c r="AX418" s="13" t="s">
        <v>78</v>
      </c>
      <c r="AY418" s="155" t="s">
        <v>156</v>
      </c>
    </row>
    <row r="419" spans="2:65" s="14" customFormat="1" x14ac:dyDescent="0.2">
      <c r="B419" s="161"/>
      <c r="D419" s="148" t="s">
        <v>169</v>
      </c>
      <c r="E419" s="162" t="s">
        <v>3</v>
      </c>
      <c r="F419" s="163" t="s">
        <v>172</v>
      </c>
      <c r="H419" s="164">
        <v>5</v>
      </c>
      <c r="I419" s="165"/>
      <c r="L419" s="161"/>
      <c r="M419" s="166"/>
      <c r="T419" s="167"/>
      <c r="AT419" s="162" t="s">
        <v>169</v>
      </c>
      <c r="AU419" s="162" t="s">
        <v>88</v>
      </c>
      <c r="AV419" s="14" t="s">
        <v>165</v>
      </c>
      <c r="AW419" s="14" t="s">
        <v>40</v>
      </c>
      <c r="AX419" s="14" t="s">
        <v>86</v>
      </c>
      <c r="AY419" s="162" t="s">
        <v>156</v>
      </c>
    </row>
    <row r="420" spans="2:65" s="1" customFormat="1" ht="33" customHeight="1" x14ac:dyDescent="0.2">
      <c r="B420" s="129"/>
      <c r="C420" s="130" t="s">
        <v>532</v>
      </c>
      <c r="D420" s="130" t="s">
        <v>160</v>
      </c>
      <c r="E420" s="131" t="s">
        <v>533</v>
      </c>
      <c r="F420" s="132" t="s">
        <v>534</v>
      </c>
      <c r="G420" s="133" t="s">
        <v>356</v>
      </c>
      <c r="H420" s="134">
        <v>1015.16</v>
      </c>
      <c r="I420" s="135"/>
      <c r="J420" s="136">
        <f>ROUND(I420*H420,2)</f>
        <v>0</v>
      </c>
      <c r="K420" s="132" t="s">
        <v>164</v>
      </c>
      <c r="L420" s="34"/>
      <c r="M420" s="137" t="s">
        <v>3</v>
      </c>
      <c r="N420" s="138" t="s">
        <v>49</v>
      </c>
      <c r="P420" s="139">
        <f>O420*H420</f>
        <v>0</v>
      </c>
      <c r="Q420" s="139">
        <v>0</v>
      </c>
      <c r="R420" s="139">
        <f>Q420*H420</f>
        <v>0</v>
      </c>
      <c r="S420" s="139">
        <v>0</v>
      </c>
      <c r="T420" s="140">
        <f>S420*H420</f>
        <v>0</v>
      </c>
      <c r="AR420" s="141" t="s">
        <v>301</v>
      </c>
      <c r="AT420" s="141" t="s">
        <v>160</v>
      </c>
      <c r="AU420" s="141" t="s">
        <v>88</v>
      </c>
      <c r="AY420" s="18" t="s">
        <v>156</v>
      </c>
      <c r="BE420" s="142">
        <f>IF(N420="základní",J420,0)</f>
        <v>0</v>
      </c>
      <c r="BF420" s="142">
        <f>IF(N420="snížená",J420,0)</f>
        <v>0</v>
      </c>
      <c r="BG420" s="142">
        <f>IF(N420="zákl. přenesená",J420,0)</f>
        <v>0</v>
      </c>
      <c r="BH420" s="142">
        <f>IF(N420="sníž. přenesená",J420,0)</f>
        <v>0</v>
      </c>
      <c r="BI420" s="142">
        <f>IF(N420="nulová",J420,0)</f>
        <v>0</v>
      </c>
      <c r="BJ420" s="18" t="s">
        <v>86</v>
      </c>
      <c r="BK420" s="142">
        <f>ROUND(I420*H420,2)</f>
        <v>0</v>
      </c>
      <c r="BL420" s="18" t="s">
        <v>301</v>
      </c>
      <c r="BM420" s="141" t="s">
        <v>535</v>
      </c>
    </row>
    <row r="421" spans="2:65" s="1" customFormat="1" x14ac:dyDescent="0.2">
      <c r="B421" s="34"/>
      <c r="D421" s="143" t="s">
        <v>167</v>
      </c>
      <c r="F421" s="144" t="s">
        <v>536</v>
      </c>
      <c r="I421" s="145"/>
      <c r="L421" s="34"/>
      <c r="M421" s="146"/>
      <c r="T421" s="55"/>
      <c r="AT421" s="18" t="s">
        <v>167</v>
      </c>
      <c r="AU421" s="18" t="s">
        <v>88</v>
      </c>
    </row>
    <row r="422" spans="2:65" s="12" customFormat="1" x14ac:dyDescent="0.2">
      <c r="B422" s="147"/>
      <c r="D422" s="148" t="s">
        <v>169</v>
      </c>
      <c r="E422" s="149" t="s">
        <v>3</v>
      </c>
      <c r="F422" s="150" t="s">
        <v>457</v>
      </c>
      <c r="H422" s="149" t="s">
        <v>3</v>
      </c>
      <c r="I422" s="151"/>
      <c r="L422" s="147"/>
      <c r="M422" s="152"/>
      <c r="T422" s="153"/>
      <c r="AT422" s="149" t="s">
        <v>169</v>
      </c>
      <c r="AU422" s="149" t="s">
        <v>88</v>
      </c>
      <c r="AV422" s="12" t="s">
        <v>86</v>
      </c>
      <c r="AW422" s="12" t="s">
        <v>40</v>
      </c>
      <c r="AX422" s="12" t="s">
        <v>78</v>
      </c>
      <c r="AY422" s="149" t="s">
        <v>156</v>
      </c>
    </row>
    <row r="423" spans="2:65" s="13" customFormat="1" x14ac:dyDescent="0.2">
      <c r="B423" s="154"/>
      <c r="D423" s="148" t="s">
        <v>169</v>
      </c>
      <c r="E423" s="155" t="s">
        <v>3</v>
      </c>
      <c r="F423" s="156" t="s">
        <v>537</v>
      </c>
      <c r="H423" s="157">
        <v>17.18</v>
      </c>
      <c r="I423" s="158"/>
      <c r="L423" s="154"/>
      <c r="M423" s="159"/>
      <c r="T423" s="160"/>
      <c r="AT423" s="155" t="s">
        <v>169</v>
      </c>
      <c r="AU423" s="155" t="s">
        <v>88</v>
      </c>
      <c r="AV423" s="13" t="s">
        <v>88</v>
      </c>
      <c r="AW423" s="13" t="s">
        <v>40</v>
      </c>
      <c r="AX423" s="13" t="s">
        <v>78</v>
      </c>
      <c r="AY423" s="155" t="s">
        <v>156</v>
      </c>
    </row>
    <row r="424" spans="2:65" s="13" customFormat="1" x14ac:dyDescent="0.2">
      <c r="B424" s="154"/>
      <c r="D424" s="148" t="s">
        <v>169</v>
      </c>
      <c r="E424" s="155" t="s">
        <v>3</v>
      </c>
      <c r="F424" s="156" t="s">
        <v>538</v>
      </c>
      <c r="H424" s="157">
        <v>7.5</v>
      </c>
      <c r="I424" s="158"/>
      <c r="L424" s="154"/>
      <c r="M424" s="159"/>
      <c r="T424" s="160"/>
      <c r="AT424" s="155" t="s">
        <v>169</v>
      </c>
      <c r="AU424" s="155" t="s">
        <v>88</v>
      </c>
      <c r="AV424" s="13" t="s">
        <v>88</v>
      </c>
      <c r="AW424" s="13" t="s">
        <v>40</v>
      </c>
      <c r="AX424" s="13" t="s">
        <v>78</v>
      </c>
      <c r="AY424" s="155" t="s">
        <v>156</v>
      </c>
    </row>
    <row r="425" spans="2:65" s="15" customFormat="1" x14ac:dyDescent="0.2">
      <c r="B425" s="168"/>
      <c r="D425" s="148" t="s">
        <v>169</v>
      </c>
      <c r="E425" s="169" t="s">
        <v>3</v>
      </c>
      <c r="F425" s="170" t="s">
        <v>180</v>
      </c>
      <c r="H425" s="171">
        <v>24.68</v>
      </c>
      <c r="I425" s="172"/>
      <c r="L425" s="168"/>
      <c r="M425" s="173"/>
      <c r="T425" s="174"/>
      <c r="AT425" s="169" t="s">
        <v>169</v>
      </c>
      <c r="AU425" s="169" t="s">
        <v>88</v>
      </c>
      <c r="AV425" s="15" t="s">
        <v>157</v>
      </c>
      <c r="AW425" s="15" t="s">
        <v>40</v>
      </c>
      <c r="AX425" s="15" t="s">
        <v>78</v>
      </c>
      <c r="AY425" s="169" t="s">
        <v>156</v>
      </c>
    </row>
    <row r="426" spans="2:65" s="12" customFormat="1" x14ac:dyDescent="0.2">
      <c r="B426" s="147"/>
      <c r="D426" s="148" t="s">
        <v>169</v>
      </c>
      <c r="E426" s="149" t="s">
        <v>3</v>
      </c>
      <c r="F426" s="150" t="s">
        <v>178</v>
      </c>
      <c r="H426" s="149" t="s">
        <v>3</v>
      </c>
      <c r="I426" s="151"/>
      <c r="L426" s="147"/>
      <c r="M426" s="152"/>
      <c r="T426" s="153"/>
      <c r="AT426" s="149" t="s">
        <v>169</v>
      </c>
      <c r="AU426" s="149" t="s">
        <v>88</v>
      </c>
      <c r="AV426" s="12" t="s">
        <v>86</v>
      </c>
      <c r="AW426" s="12" t="s">
        <v>40</v>
      </c>
      <c r="AX426" s="12" t="s">
        <v>78</v>
      </c>
      <c r="AY426" s="149" t="s">
        <v>156</v>
      </c>
    </row>
    <row r="427" spans="2:65" s="13" customFormat="1" x14ac:dyDescent="0.2">
      <c r="B427" s="154"/>
      <c r="D427" s="148" t="s">
        <v>169</v>
      </c>
      <c r="E427" s="155" t="s">
        <v>3</v>
      </c>
      <c r="F427" s="156" t="s">
        <v>539</v>
      </c>
      <c r="H427" s="157">
        <v>30.2</v>
      </c>
      <c r="I427" s="158"/>
      <c r="L427" s="154"/>
      <c r="M427" s="159"/>
      <c r="T427" s="160"/>
      <c r="AT427" s="155" t="s">
        <v>169</v>
      </c>
      <c r="AU427" s="155" t="s">
        <v>88</v>
      </c>
      <c r="AV427" s="13" t="s">
        <v>88</v>
      </c>
      <c r="AW427" s="13" t="s">
        <v>40</v>
      </c>
      <c r="AX427" s="13" t="s">
        <v>78</v>
      </c>
      <c r="AY427" s="155" t="s">
        <v>156</v>
      </c>
    </row>
    <row r="428" spans="2:65" s="15" customFormat="1" x14ac:dyDescent="0.2">
      <c r="B428" s="168"/>
      <c r="D428" s="148" t="s">
        <v>169</v>
      </c>
      <c r="E428" s="169" t="s">
        <v>3</v>
      </c>
      <c r="F428" s="170" t="s">
        <v>180</v>
      </c>
      <c r="H428" s="171">
        <v>30.2</v>
      </c>
      <c r="I428" s="172"/>
      <c r="L428" s="168"/>
      <c r="M428" s="173"/>
      <c r="T428" s="174"/>
      <c r="AT428" s="169" t="s">
        <v>169</v>
      </c>
      <c r="AU428" s="169" t="s">
        <v>88</v>
      </c>
      <c r="AV428" s="15" t="s">
        <v>157</v>
      </c>
      <c r="AW428" s="15" t="s">
        <v>40</v>
      </c>
      <c r="AX428" s="15" t="s">
        <v>78</v>
      </c>
      <c r="AY428" s="169" t="s">
        <v>156</v>
      </c>
    </row>
    <row r="429" spans="2:65" s="12" customFormat="1" x14ac:dyDescent="0.2">
      <c r="B429" s="147"/>
      <c r="D429" s="148" t="s">
        <v>169</v>
      </c>
      <c r="E429" s="149" t="s">
        <v>3</v>
      </c>
      <c r="F429" s="150" t="s">
        <v>204</v>
      </c>
      <c r="H429" s="149" t="s">
        <v>3</v>
      </c>
      <c r="I429" s="151"/>
      <c r="L429" s="147"/>
      <c r="M429" s="152"/>
      <c r="T429" s="153"/>
      <c r="AT429" s="149" t="s">
        <v>169</v>
      </c>
      <c r="AU429" s="149" t="s">
        <v>88</v>
      </c>
      <c r="AV429" s="12" t="s">
        <v>86</v>
      </c>
      <c r="AW429" s="12" t="s">
        <v>40</v>
      </c>
      <c r="AX429" s="12" t="s">
        <v>78</v>
      </c>
      <c r="AY429" s="149" t="s">
        <v>156</v>
      </c>
    </row>
    <row r="430" spans="2:65" s="13" customFormat="1" x14ac:dyDescent="0.2">
      <c r="B430" s="154"/>
      <c r="D430" s="148" t="s">
        <v>169</v>
      </c>
      <c r="E430" s="155" t="s">
        <v>3</v>
      </c>
      <c r="F430" s="156" t="s">
        <v>540</v>
      </c>
      <c r="H430" s="157">
        <v>5.8</v>
      </c>
      <c r="I430" s="158"/>
      <c r="L430" s="154"/>
      <c r="M430" s="159"/>
      <c r="T430" s="160"/>
      <c r="AT430" s="155" t="s">
        <v>169</v>
      </c>
      <c r="AU430" s="155" t="s">
        <v>88</v>
      </c>
      <c r="AV430" s="13" t="s">
        <v>88</v>
      </c>
      <c r="AW430" s="13" t="s">
        <v>40</v>
      </c>
      <c r="AX430" s="13" t="s">
        <v>78</v>
      </c>
      <c r="AY430" s="155" t="s">
        <v>156</v>
      </c>
    </row>
    <row r="431" spans="2:65" s="13" customFormat="1" x14ac:dyDescent="0.2">
      <c r="B431" s="154"/>
      <c r="D431" s="148" t="s">
        <v>169</v>
      </c>
      <c r="E431" s="155" t="s">
        <v>3</v>
      </c>
      <c r="F431" s="156" t="s">
        <v>541</v>
      </c>
      <c r="H431" s="157">
        <v>5.4</v>
      </c>
      <c r="I431" s="158"/>
      <c r="L431" s="154"/>
      <c r="M431" s="159"/>
      <c r="T431" s="160"/>
      <c r="AT431" s="155" t="s">
        <v>169</v>
      </c>
      <c r="AU431" s="155" t="s">
        <v>88</v>
      </c>
      <c r="AV431" s="13" t="s">
        <v>88</v>
      </c>
      <c r="AW431" s="13" t="s">
        <v>40</v>
      </c>
      <c r="AX431" s="13" t="s">
        <v>78</v>
      </c>
      <c r="AY431" s="155" t="s">
        <v>156</v>
      </c>
    </row>
    <row r="432" spans="2:65" s="15" customFormat="1" x14ac:dyDescent="0.2">
      <c r="B432" s="168"/>
      <c r="D432" s="148" t="s">
        <v>169</v>
      </c>
      <c r="E432" s="169" t="s">
        <v>3</v>
      </c>
      <c r="F432" s="170" t="s">
        <v>180</v>
      </c>
      <c r="H432" s="171">
        <v>11.2</v>
      </c>
      <c r="I432" s="172"/>
      <c r="L432" s="168"/>
      <c r="M432" s="173"/>
      <c r="T432" s="174"/>
      <c r="AT432" s="169" t="s">
        <v>169</v>
      </c>
      <c r="AU432" s="169" t="s">
        <v>88</v>
      </c>
      <c r="AV432" s="15" t="s">
        <v>157</v>
      </c>
      <c r="AW432" s="15" t="s">
        <v>40</v>
      </c>
      <c r="AX432" s="15" t="s">
        <v>78</v>
      </c>
      <c r="AY432" s="169" t="s">
        <v>156</v>
      </c>
    </row>
    <row r="433" spans="2:51" s="12" customFormat="1" x14ac:dyDescent="0.2">
      <c r="B433" s="147"/>
      <c r="D433" s="148" t="s">
        <v>169</v>
      </c>
      <c r="E433" s="149" t="s">
        <v>3</v>
      </c>
      <c r="F433" s="150" t="s">
        <v>542</v>
      </c>
      <c r="H433" s="149" t="s">
        <v>3</v>
      </c>
      <c r="I433" s="151"/>
      <c r="L433" s="147"/>
      <c r="M433" s="152"/>
      <c r="T433" s="153"/>
      <c r="AT433" s="149" t="s">
        <v>169</v>
      </c>
      <c r="AU433" s="149" t="s">
        <v>88</v>
      </c>
      <c r="AV433" s="12" t="s">
        <v>86</v>
      </c>
      <c r="AW433" s="12" t="s">
        <v>40</v>
      </c>
      <c r="AX433" s="12" t="s">
        <v>78</v>
      </c>
      <c r="AY433" s="149" t="s">
        <v>156</v>
      </c>
    </row>
    <row r="434" spans="2:51" s="13" customFormat="1" x14ac:dyDescent="0.2">
      <c r="B434" s="154"/>
      <c r="D434" s="148" t="s">
        <v>169</v>
      </c>
      <c r="E434" s="155" t="s">
        <v>3</v>
      </c>
      <c r="F434" s="156" t="s">
        <v>543</v>
      </c>
      <c r="H434" s="157">
        <v>89.6</v>
      </c>
      <c r="I434" s="158"/>
      <c r="L434" s="154"/>
      <c r="M434" s="159"/>
      <c r="T434" s="160"/>
      <c r="AT434" s="155" t="s">
        <v>169</v>
      </c>
      <c r="AU434" s="155" t="s">
        <v>88</v>
      </c>
      <c r="AV434" s="13" t="s">
        <v>88</v>
      </c>
      <c r="AW434" s="13" t="s">
        <v>40</v>
      </c>
      <c r="AX434" s="13" t="s">
        <v>78</v>
      </c>
      <c r="AY434" s="155" t="s">
        <v>156</v>
      </c>
    </row>
    <row r="435" spans="2:51" s="13" customFormat="1" x14ac:dyDescent="0.2">
      <c r="B435" s="154"/>
      <c r="D435" s="148" t="s">
        <v>169</v>
      </c>
      <c r="E435" s="155" t="s">
        <v>3</v>
      </c>
      <c r="F435" s="156" t="s">
        <v>544</v>
      </c>
      <c r="H435" s="157">
        <v>5.6</v>
      </c>
      <c r="I435" s="158"/>
      <c r="L435" s="154"/>
      <c r="M435" s="159"/>
      <c r="T435" s="160"/>
      <c r="AT435" s="155" t="s">
        <v>169</v>
      </c>
      <c r="AU435" s="155" t="s">
        <v>88</v>
      </c>
      <c r="AV435" s="13" t="s">
        <v>88</v>
      </c>
      <c r="AW435" s="13" t="s">
        <v>40</v>
      </c>
      <c r="AX435" s="13" t="s">
        <v>78</v>
      </c>
      <c r="AY435" s="155" t="s">
        <v>156</v>
      </c>
    </row>
    <row r="436" spans="2:51" s="13" customFormat="1" x14ac:dyDescent="0.2">
      <c r="B436" s="154"/>
      <c r="D436" s="148" t="s">
        <v>169</v>
      </c>
      <c r="E436" s="155" t="s">
        <v>3</v>
      </c>
      <c r="F436" s="156" t="s">
        <v>545</v>
      </c>
      <c r="H436" s="157">
        <v>175.28</v>
      </c>
      <c r="I436" s="158"/>
      <c r="L436" s="154"/>
      <c r="M436" s="159"/>
      <c r="T436" s="160"/>
      <c r="AT436" s="155" t="s">
        <v>169</v>
      </c>
      <c r="AU436" s="155" t="s">
        <v>88</v>
      </c>
      <c r="AV436" s="13" t="s">
        <v>88</v>
      </c>
      <c r="AW436" s="13" t="s">
        <v>40</v>
      </c>
      <c r="AX436" s="13" t="s">
        <v>78</v>
      </c>
      <c r="AY436" s="155" t="s">
        <v>156</v>
      </c>
    </row>
    <row r="437" spans="2:51" s="13" customFormat="1" x14ac:dyDescent="0.2">
      <c r="B437" s="154"/>
      <c r="D437" s="148" t="s">
        <v>169</v>
      </c>
      <c r="E437" s="155" t="s">
        <v>3</v>
      </c>
      <c r="F437" s="156" t="s">
        <v>546</v>
      </c>
      <c r="H437" s="157">
        <v>5.2</v>
      </c>
      <c r="I437" s="158"/>
      <c r="L437" s="154"/>
      <c r="M437" s="159"/>
      <c r="T437" s="160"/>
      <c r="AT437" s="155" t="s">
        <v>169</v>
      </c>
      <c r="AU437" s="155" t="s">
        <v>88</v>
      </c>
      <c r="AV437" s="13" t="s">
        <v>88</v>
      </c>
      <c r="AW437" s="13" t="s">
        <v>40</v>
      </c>
      <c r="AX437" s="13" t="s">
        <v>78</v>
      </c>
      <c r="AY437" s="155" t="s">
        <v>156</v>
      </c>
    </row>
    <row r="438" spans="2:51" s="13" customFormat="1" x14ac:dyDescent="0.2">
      <c r="B438" s="154"/>
      <c r="D438" s="148" t="s">
        <v>169</v>
      </c>
      <c r="E438" s="155" t="s">
        <v>3</v>
      </c>
      <c r="F438" s="156" t="s">
        <v>547</v>
      </c>
      <c r="H438" s="157">
        <v>87</v>
      </c>
      <c r="I438" s="158"/>
      <c r="L438" s="154"/>
      <c r="M438" s="159"/>
      <c r="T438" s="160"/>
      <c r="AT438" s="155" t="s">
        <v>169</v>
      </c>
      <c r="AU438" s="155" t="s">
        <v>88</v>
      </c>
      <c r="AV438" s="13" t="s">
        <v>88</v>
      </c>
      <c r="AW438" s="13" t="s">
        <v>40</v>
      </c>
      <c r="AX438" s="13" t="s">
        <v>78</v>
      </c>
      <c r="AY438" s="155" t="s">
        <v>156</v>
      </c>
    </row>
    <row r="439" spans="2:51" s="13" customFormat="1" x14ac:dyDescent="0.2">
      <c r="B439" s="154"/>
      <c r="D439" s="148" t="s">
        <v>169</v>
      </c>
      <c r="E439" s="155" t="s">
        <v>3</v>
      </c>
      <c r="F439" s="156" t="s">
        <v>548</v>
      </c>
      <c r="H439" s="157">
        <v>97.6</v>
      </c>
      <c r="I439" s="158"/>
      <c r="L439" s="154"/>
      <c r="M439" s="159"/>
      <c r="T439" s="160"/>
      <c r="AT439" s="155" t="s">
        <v>169</v>
      </c>
      <c r="AU439" s="155" t="s">
        <v>88</v>
      </c>
      <c r="AV439" s="13" t="s">
        <v>88</v>
      </c>
      <c r="AW439" s="13" t="s">
        <v>40</v>
      </c>
      <c r="AX439" s="13" t="s">
        <v>78</v>
      </c>
      <c r="AY439" s="155" t="s">
        <v>156</v>
      </c>
    </row>
    <row r="440" spans="2:51" s="15" customFormat="1" x14ac:dyDescent="0.2">
      <c r="B440" s="168"/>
      <c r="D440" s="148" t="s">
        <v>169</v>
      </c>
      <c r="E440" s="169" t="s">
        <v>3</v>
      </c>
      <c r="F440" s="170" t="s">
        <v>180</v>
      </c>
      <c r="H440" s="171">
        <v>460.28</v>
      </c>
      <c r="I440" s="172"/>
      <c r="L440" s="168"/>
      <c r="M440" s="173"/>
      <c r="T440" s="174"/>
      <c r="AT440" s="169" t="s">
        <v>169</v>
      </c>
      <c r="AU440" s="169" t="s">
        <v>88</v>
      </c>
      <c r="AV440" s="15" t="s">
        <v>157</v>
      </c>
      <c r="AW440" s="15" t="s">
        <v>40</v>
      </c>
      <c r="AX440" s="15" t="s">
        <v>78</v>
      </c>
      <c r="AY440" s="169" t="s">
        <v>156</v>
      </c>
    </row>
    <row r="441" spans="2:51" s="12" customFormat="1" x14ac:dyDescent="0.2">
      <c r="B441" s="147"/>
      <c r="D441" s="148" t="s">
        <v>169</v>
      </c>
      <c r="E441" s="149" t="s">
        <v>3</v>
      </c>
      <c r="F441" s="150" t="s">
        <v>549</v>
      </c>
      <c r="H441" s="149" t="s">
        <v>3</v>
      </c>
      <c r="I441" s="151"/>
      <c r="L441" s="147"/>
      <c r="M441" s="152"/>
      <c r="T441" s="153"/>
      <c r="AT441" s="149" t="s">
        <v>169</v>
      </c>
      <c r="AU441" s="149" t="s">
        <v>88</v>
      </c>
      <c r="AV441" s="12" t="s">
        <v>86</v>
      </c>
      <c r="AW441" s="12" t="s">
        <v>40</v>
      </c>
      <c r="AX441" s="12" t="s">
        <v>78</v>
      </c>
      <c r="AY441" s="149" t="s">
        <v>156</v>
      </c>
    </row>
    <row r="442" spans="2:51" s="13" customFormat="1" x14ac:dyDescent="0.2">
      <c r="B442" s="154"/>
      <c r="D442" s="148" t="s">
        <v>169</v>
      </c>
      <c r="E442" s="155" t="s">
        <v>3</v>
      </c>
      <c r="F442" s="156" t="s">
        <v>550</v>
      </c>
      <c r="H442" s="157">
        <v>145.6</v>
      </c>
      <c r="I442" s="158"/>
      <c r="L442" s="154"/>
      <c r="M442" s="159"/>
      <c r="T442" s="160"/>
      <c r="AT442" s="155" t="s">
        <v>169</v>
      </c>
      <c r="AU442" s="155" t="s">
        <v>88</v>
      </c>
      <c r="AV442" s="13" t="s">
        <v>88</v>
      </c>
      <c r="AW442" s="13" t="s">
        <v>40</v>
      </c>
      <c r="AX442" s="13" t="s">
        <v>78</v>
      </c>
      <c r="AY442" s="155" t="s">
        <v>156</v>
      </c>
    </row>
    <row r="443" spans="2:51" s="13" customFormat="1" x14ac:dyDescent="0.2">
      <c r="B443" s="154"/>
      <c r="D443" s="148" t="s">
        <v>169</v>
      </c>
      <c r="E443" s="155" t="s">
        <v>3</v>
      </c>
      <c r="F443" s="156" t="s">
        <v>551</v>
      </c>
      <c r="H443" s="157">
        <v>101</v>
      </c>
      <c r="I443" s="158"/>
      <c r="L443" s="154"/>
      <c r="M443" s="159"/>
      <c r="T443" s="160"/>
      <c r="AT443" s="155" t="s">
        <v>169</v>
      </c>
      <c r="AU443" s="155" t="s">
        <v>88</v>
      </c>
      <c r="AV443" s="13" t="s">
        <v>88</v>
      </c>
      <c r="AW443" s="13" t="s">
        <v>40</v>
      </c>
      <c r="AX443" s="13" t="s">
        <v>78</v>
      </c>
      <c r="AY443" s="155" t="s">
        <v>156</v>
      </c>
    </row>
    <row r="444" spans="2:51" s="13" customFormat="1" x14ac:dyDescent="0.2">
      <c r="B444" s="154"/>
      <c r="D444" s="148" t="s">
        <v>169</v>
      </c>
      <c r="E444" s="155" t="s">
        <v>3</v>
      </c>
      <c r="F444" s="156" t="s">
        <v>552</v>
      </c>
      <c r="H444" s="157">
        <v>19.2</v>
      </c>
      <c r="I444" s="158"/>
      <c r="L444" s="154"/>
      <c r="M444" s="159"/>
      <c r="T444" s="160"/>
      <c r="AT444" s="155" t="s">
        <v>169</v>
      </c>
      <c r="AU444" s="155" t="s">
        <v>88</v>
      </c>
      <c r="AV444" s="13" t="s">
        <v>88</v>
      </c>
      <c r="AW444" s="13" t="s">
        <v>40</v>
      </c>
      <c r="AX444" s="13" t="s">
        <v>78</v>
      </c>
      <c r="AY444" s="155" t="s">
        <v>156</v>
      </c>
    </row>
    <row r="445" spans="2:51" s="13" customFormat="1" x14ac:dyDescent="0.2">
      <c r="B445" s="154"/>
      <c r="D445" s="148" t="s">
        <v>169</v>
      </c>
      <c r="E445" s="155" t="s">
        <v>3</v>
      </c>
      <c r="F445" s="156" t="s">
        <v>553</v>
      </c>
      <c r="H445" s="157">
        <v>72.8</v>
      </c>
      <c r="I445" s="158"/>
      <c r="L445" s="154"/>
      <c r="M445" s="159"/>
      <c r="T445" s="160"/>
      <c r="AT445" s="155" t="s">
        <v>169</v>
      </c>
      <c r="AU445" s="155" t="s">
        <v>88</v>
      </c>
      <c r="AV445" s="13" t="s">
        <v>88</v>
      </c>
      <c r="AW445" s="13" t="s">
        <v>40</v>
      </c>
      <c r="AX445" s="13" t="s">
        <v>78</v>
      </c>
      <c r="AY445" s="155" t="s">
        <v>156</v>
      </c>
    </row>
    <row r="446" spans="2:51" s="13" customFormat="1" x14ac:dyDescent="0.2">
      <c r="B446" s="154"/>
      <c r="D446" s="148" t="s">
        <v>169</v>
      </c>
      <c r="E446" s="155" t="s">
        <v>3</v>
      </c>
      <c r="F446" s="156" t="s">
        <v>554</v>
      </c>
      <c r="H446" s="157">
        <v>12.8</v>
      </c>
      <c r="I446" s="158"/>
      <c r="L446" s="154"/>
      <c r="M446" s="159"/>
      <c r="T446" s="160"/>
      <c r="AT446" s="155" t="s">
        <v>169</v>
      </c>
      <c r="AU446" s="155" t="s">
        <v>88</v>
      </c>
      <c r="AV446" s="13" t="s">
        <v>88</v>
      </c>
      <c r="AW446" s="13" t="s">
        <v>40</v>
      </c>
      <c r="AX446" s="13" t="s">
        <v>78</v>
      </c>
      <c r="AY446" s="155" t="s">
        <v>156</v>
      </c>
    </row>
    <row r="447" spans="2:51" s="13" customFormat="1" x14ac:dyDescent="0.2">
      <c r="B447" s="154"/>
      <c r="D447" s="148" t="s">
        <v>169</v>
      </c>
      <c r="E447" s="155" t="s">
        <v>3</v>
      </c>
      <c r="F447" s="156" t="s">
        <v>555</v>
      </c>
      <c r="H447" s="157">
        <v>101</v>
      </c>
      <c r="I447" s="158"/>
      <c r="L447" s="154"/>
      <c r="M447" s="159"/>
      <c r="T447" s="160"/>
      <c r="AT447" s="155" t="s">
        <v>169</v>
      </c>
      <c r="AU447" s="155" t="s">
        <v>88</v>
      </c>
      <c r="AV447" s="13" t="s">
        <v>88</v>
      </c>
      <c r="AW447" s="13" t="s">
        <v>40</v>
      </c>
      <c r="AX447" s="13" t="s">
        <v>78</v>
      </c>
      <c r="AY447" s="155" t="s">
        <v>156</v>
      </c>
    </row>
    <row r="448" spans="2:51" s="15" customFormat="1" x14ac:dyDescent="0.2">
      <c r="B448" s="168"/>
      <c r="D448" s="148" t="s">
        <v>169</v>
      </c>
      <c r="E448" s="169" t="s">
        <v>3</v>
      </c>
      <c r="F448" s="170" t="s">
        <v>180</v>
      </c>
      <c r="H448" s="171">
        <v>452.4</v>
      </c>
      <c r="I448" s="172"/>
      <c r="L448" s="168"/>
      <c r="M448" s="173"/>
      <c r="T448" s="174"/>
      <c r="AT448" s="169" t="s">
        <v>169</v>
      </c>
      <c r="AU448" s="169" t="s">
        <v>88</v>
      </c>
      <c r="AV448" s="15" t="s">
        <v>157</v>
      </c>
      <c r="AW448" s="15" t="s">
        <v>40</v>
      </c>
      <c r="AX448" s="15" t="s">
        <v>78</v>
      </c>
      <c r="AY448" s="169" t="s">
        <v>156</v>
      </c>
    </row>
    <row r="449" spans="2:65" s="12" customFormat="1" x14ac:dyDescent="0.2">
      <c r="B449" s="147"/>
      <c r="D449" s="148" t="s">
        <v>169</v>
      </c>
      <c r="E449" s="149" t="s">
        <v>3</v>
      </c>
      <c r="F449" s="150" t="s">
        <v>181</v>
      </c>
      <c r="H449" s="149" t="s">
        <v>3</v>
      </c>
      <c r="I449" s="151"/>
      <c r="L449" s="147"/>
      <c r="M449" s="152"/>
      <c r="T449" s="153"/>
      <c r="AT449" s="149" t="s">
        <v>169</v>
      </c>
      <c r="AU449" s="149" t="s">
        <v>88</v>
      </c>
      <c r="AV449" s="12" t="s">
        <v>86</v>
      </c>
      <c r="AW449" s="12" t="s">
        <v>40</v>
      </c>
      <c r="AX449" s="12" t="s">
        <v>78</v>
      </c>
      <c r="AY449" s="149" t="s">
        <v>156</v>
      </c>
    </row>
    <row r="450" spans="2:65" s="13" customFormat="1" x14ac:dyDescent="0.2">
      <c r="B450" s="154"/>
      <c r="D450" s="148" t="s">
        <v>169</v>
      </c>
      <c r="E450" s="155" t="s">
        <v>3</v>
      </c>
      <c r="F450" s="156" t="s">
        <v>556</v>
      </c>
      <c r="H450" s="157">
        <v>8.8000000000000007</v>
      </c>
      <c r="I450" s="158"/>
      <c r="L450" s="154"/>
      <c r="M450" s="159"/>
      <c r="T450" s="160"/>
      <c r="AT450" s="155" t="s">
        <v>169</v>
      </c>
      <c r="AU450" s="155" t="s">
        <v>88</v>
      </c>
      <c r="AV450" s="13" t="s">
        <v>88</v>
      </c>
      <c r="AW450" s="13" t="s">
        <v>40</v>
      </c>
      <c r="AX450" s="13" t="s">
        <v>78</v>
      </c>
      <c r="AY450" s="155" t="s">
        <v>156</v>
      </c>
    </row>
    <row r="451" spans="2:65" s="13" customFormat="1" x14ac:dyDescent="0.2">
      <c r="B451" s="154"/>
      <c r="D451" s="148" t="s">
        <v>169</v>
      </c>
      <c r="E451" s="155" t="s">
        <v>3</v>
      </c>
      <c r="F451" s="156" t="s">
        <v>557</v>
      </c>
      <c r="H451" s="157">
        <v>12.4</v>
      </c>
      <c r="I451" s="158"/>
      <c r="L451" s="154"/>
      <c r="M451" s="159"/>
      <c r="T451" s="160"/>
      <c r="AT451" s="155" t="s">
        <v>169</v>
      </c>
      <c r="AU451" s="155" t="s">
        <v>88</v>
      </c>
      <c r="AV451" s="13" t="s">
        <v>88</v>
      </c>
      <c r="AW451" s="13" t="s">
        <v>40</v>
      </c>
      <c r="AX451" s="13" t="s">
        <v>78</v>
      </c>
      <c r="AY451" s="155" t="s">
        <v>156</v>
      </c>
    </row>
    <row r="452" spans="2:65" s="13" customFormat="1" x14ac:dyDescent="0.2">
      <c r="B452" s="154"/>
      <c r="D452" s="148" t="s">
        <v>169</v>
      </c>
      <c r="E452" s="155" t="s">
        <v>3</v>
      </c>
      <c r="F452" s="156" t="s">
        <v>558</v>
      </c>
      <c r="H452" s="157">
        <v>15.2</v>
      </c>
      <c r="I452" s="158"/>
      <c r="L452" s="154"/>
      <c r="M452" s="159"/>
      <c r="T452" s="160"/>
      <c r="AT452" s="155" t="s">
        <v>169</v>
      </c>
      <c r="AU452" s="155" t="s">
        <v>88</v>
      </c>
      <c r="AV452" s="13" t="s">
        <v>88</v>
      </c>
      <c r="AW452" s="13" t="s">
        <v>40</v>
      </c>
      <c r="AX452" s="13" t="s">
        <v>78</v>
      </c>
      <c r="AY452" s="155" t="s">
        <v>156</v>
      </c>
    </row>
    <row r="453" spans="2:65" s="15" customFormat="1" x14ac:dyDescent="0.2">
      <c r="B453" s="168"/>
      <c r="D453" s="148" t="s">
        <v>169</v>
      </c>
      <c r="E453" s="169" t="s">
        <v>3</v>
      </c>
      <c r="F453" s="170" t="s">
        <v>180</v>
      </c>
      <c r="H453" s="171">
        <v>36.4</v>
      </c>
      <c r="I453" s="172"/>
      <c r="L453" s="168"/>
      <c r="M453" s="173"/>
      <c r="T453" s="174"/>
      <c r="AT453" s="169" t="s">
        <v>169</v>
      </c>
      <c r="AU453" s="169" t="s">
        <v>88</v>
      </c>
      <c r="AV453" s="15" t="s">
        <v>157</v>
      </c>
      <c r="AW453" s="15" t="s">
        <v>40</v>
      </c>
      <c r="AX453" s="15" t="s">
        <v>78</v>
      </c>
      <c r="AY453" s="169" t="s">
        <v>156</v>
      </c>
    </row>
    <row r="454" spans="2:65" s="14" customFormat="1" x14ac:dyDescent="0.2">
      <c r="B454" s="161"/>
      <c r="D454" s="148" t="s">
        <v>169</v>
      </c>
      <c r="E454" s="162" t="s">
        <v>3</v>
      </c>
      <c r="F454" s="163" t="s">
        <v>172</v>
      </c>
      <c r="H454" s="164">
        <v>1015.16</v>
      </c>
      <c r="I454" s="165"/>
      <c r="L454" s="161"/>
      <c r="M454" s="166"/>
      <c r="T454" s="167"/>
      <c r="AT454" s="162" t="s">
        <v>169</v>
      </c>
      <c r="AU454" s="162" t="s">
        <v>88</v>
      </c>
      <c r="AV454" s="14" t="s">
        <v>165</v>
      </c>
      <c r="AW454" s="14" t="s">
        <v>40</v>
      </c>
      <c r="AX454" s="14" t="s">
        <v>86</v>
      </c>
      <c r="AY454" s="162" t="s">
        <v>156</v>
      </c>
    </row>
    <row r="455" spans="2:65" s="1" customFormat="1" ht="16.5" customHeight="1" x14ac:dyDescent="0.2">
      <c r="B455" s="129"/>
      <c r="C455" s="175" t="s">
        <v>559</v>
      </c>
      <c r="D455" s="175" t="s">
        <v>306</v>
      </c>
      <c r="E455" s="176" t="s">
        <v>560</v>
      </c>
      <c r="F455" s="177" t="s">
        <v>561</v>
      </c>
      <c r="G455" s="178" t="s">
        <v>163</v>
      </c>
      <c r="H455" s="179">
        <v>0.22800000000000001</v>
      </c>
      <c r="I455" s="180"/>
      <c r="J455" s="181">
        <f>ROUND(I455*H455,2)</f>
        <v>0</v>
      </c>
      <c r="K455" s="177" t="s">
        <v>164</v>
      </c>
      <c r="L455" s="182"/>
      <c r="M455" s="183" t="s">
        <v>3</v>
      </c>
      <c r="N455" s="184" t="s">
        <v>49</v>
      </c>
      <c r="P455" s="139">
        <f>O455*H455</f>
        <v>0</v>
      </c>
      <c r="Q455" s="139">
        <v>0.55000000000000004</v>
      </c>
      <c r="R455" s="139">
        <f>Q455*H455</f>
        <v>0.12540000000000001</v>
      </c>
      <c r="S455" s="139">
        <v>0</v>
      </c>
      <c r="T455" s="140">
        <f>S455*H455</f>
        <v>0</v>
      </c>
      <c r="AR455" s="141" t="s">
        <v>309</v>
      </c>
      <c r="AT455" s="141" t="s">
        <v>306</v>
      </c>
      <c r="AU455" s="141" t="s">
        <v>88</v>
      </c>
      <c r="AY455" s="18" t="s">
        <v>156</v>
      </c>
      <c r="BE455" s="142">
        <f>IF(N455="základní",J455,0)</f>
        <v>0</v>
      </c>
      <c r="BF455" s="142">
        <f>IF(N455="snížená",J455,0)</f>
        <v>0</v>
      </c>
      <c r="BG455" s="142">
        <f>IF(N455="zákl. přenesená",J455,0)</f>
        <v>0</v>
      </c>
      <c r="BH455" s="142">
        <f>IF(N455="sníž. přenesená",J455,0)</f>
        <v>0</v>
      </c>
      <c r="BI455" s="142">
        <f>IF(N455="nulová",J455,0)</f>
        <v>0</v>
      </c>
      <c r="BJ455" s="18" t="s">
        <v>86</v>
      </c>
      <c r="BK455" s="142">
        <f>ROUND(I455*H455,2)</f>
        <v>0</v>
      </c>
      <c r="BL455" s="18" t="s">
        <v>301</v>
      </c>
      <c r="BM455" s="141" t="s">
        <v>562</v>
      </c>
    </row>
    <row r="456" spans="2:65" s="12" customFormat="1" x14ac:dyDescent="0.2">
      <c r="B456" s="147"/>
      <c r="D456" s="148" t="s">
        <v>169</v>
      </c>
      <c r="E456" s="149" t="s">
        <v>3</v>
      </c>
      <c r="F456" s="150" t="s">
        <v>457</v>
      </c>
      <c r="H456" s="149" t="s">
        <v>3</v>
      </c>
      <c r="I456" s="151"/>
      <c r="L456" s="147"/>
      <c r="M456" s="152"/>
      <c r="T456" s="153"/>
      <c r="AT456" s="149" t="s">
        <v>169</v>
      </c>
      <c r="AU456" s="149" t="s">
        <v>88</v>
      </c>
      <c r="AV456" s="12" t="s">
        <v>86</v>
      </c>
      <c r="AW456" s="12" t="s">
        <v>40</v>
      </c>
      <c r="AX456" s="12" t="s">
        <v>78</v>
      </c>
      <c r="AY456" s="149" t="s">
        <v>156</v>
      </c>
    </row>
    <row r="457" spans="2:65" s="13" customFormat="1" x14ac:dyDescent="0.2">
      <c r="B457" s="154"/>
      <c r="D457" s="148" t="s">
        <v>169</v>
      </c>
      <c r="E457" s="155" t="s">
        <v>3</v>
      </c>
      <c r="F457" s="156" t="s">
        <v>563</v>
      </c>
      <c r="H457" s="157">
        <v>7.3999999999999996E-2</v>
      </c>
      <c r="I457" s="158"/>
      <c r="L457" s="154"/>
      <c r="M457" s="159"/>
      <c r="T457" s="160"/>
      <c r="AT457" s="155" t="s">
        <v>169</v>
      </c>
      <c r="AU457" s="155" t="s">
        <v>88</v>
      </c>
      <c r="AV457" s="13" t="s">
        <v>88</v>
      </c>
      <c r="AW457" s="13" t="s">
        <v>40</v>
      </c>
      <c r="AX457" s="13" t="s">
        <v>78</v>
      </c>
      <c r="AY457" s="155" t="s">
        <v>156</v>
      </c>
    </row>
    <row r="458" spans="2:65" s="15" customFormat="1" x14ac:dyDescent="0.2">
      <c r="B458" s="168"/>
      <c r="D458" s="148" t="s">
        <v>169</v>
      </c>
      <c r="E458" s="169" t="s">
        <v>3</v>
      </c>
      <c r="F458" s="170" t="s">
        <v>180</v>
      </c>
      <c r="H458" s="171">
        <v>7.3999999999999996E-2</v>
      </c>
      <c r="I458" s="172"/>
      <c r="L458" s="168"/>
      <c r="M458" s="173"/>
      <c r="T458" s="174"/>
      <c r="AT458" s="169" t="s">
        <v>169</v>
      </c>
      <c r="AU458" s="169" t="s">
        <v>88</v>
      </c>
      <c r="AV458" s="15" t="s">
        <v>157</v>
      </c>
      <c r="AW458" s="15" t="s">
        <v>40</v>
      </c>
      <c r="AX458" s="15" t="s">
        <v>78</v>
      </c>
      <c r="AY458" s="169" t="s">
        <v>156</v>
      </c>
    </row>
    <row r="459" spans="2:65" s="12" customFormat="1" x14ac:dyDescent="0.2">
      <c r="B459" s="147"/>
      <c r="D459" s="148" t="s">
        <v>169</v>
      </c>
      <c r="E459" s="149" t="s">
        <v>3</v>
      </c>
      <c r="F459" s="150" t="s">
        <v>549</v>
      </c>
      <c r="H459" s="149" t="s">
        <v>3</v>
      </c>
      <c r="I459" s="151"/>
      <c r="L459" s="147"/>
      <c r="M459" s="152"/>
      <c r="T459" s="153"/>
      <c r="AT459" s="149" t="s">
        <v>169</v>
      </c>
      <c r="AU459" s="149" t="s">
        <v>88</v>
      </c>
      <c r="AV459" s="12" t="s">
        <v>86</v>
      </c>
      <c r="AW459" s="12" t="s">
        <v>40</v>
      </c>
      <c r="AX459" s="12" t="s">
        <v>78</v>
      </c>
      <c r="AY459" s="149" t="s">
        <v>156</v>
      </c>
    </row>
    <row r="460" spans="2:65" s="13" customFormat="1" x14ac:dyDescent="0.2">
      <c r="B460" s="154"/>
      <c r="D460" s="148" t="s">
        <v>169</v>
      </c>
      <c r="E460" s="155" t="s">
        <v>3</v>
      </c>
      <c r="F460" s="156" t="s">
        <v>564</v>
      </c>
      <c r="H460" s="157">
        <v>0.154</v>
      </c>
      <c r="I460" s="158"/>
      <c r="L460" s="154"/>
      <c r="M460" s="159"/>
      <c r="T460" s="160"/>
      <c r="AT460" s="155" t="s">
        <v>169</v>
      </c>
      <c r="AU460" s="155" t="s">
        <v>88</v>
      </c>
      <c r="AV460" s="13" t="s">
        <v>88</v>
      </c>
      <c r="AW460" s="13" t="s">
        <v>40</v>
      </c>
      <c r="AX460" s="13" t="s">
        <v>78</v>
      </c>
      <c r="AY460" s="155" t="s">
        <v>156</v>
      </c>
    </row>
    <row r="461" spans="2:65" s="15" customFormat="1" x14ac:dyDescent="0.2">
      <c r="B461" s="168"/>
      <c r="D461" s="148" t="s">
        <v>169</v>
      </c>
      <c r="E461" s="169" t="s">
        <v>3</v>
      </c>
      <c r="F461" s="170" t="s">
        <v>180</v>
      </c>
      <c r="H461" s="171">
        <v>0.154</v>
      </c>
      <c r="I461" s="172"/>
      <c r="L461" s="168"/>
      <c r="M461" s="173"/>
      <c r="T461" s="174"/>
      <c r="AT461" s="169" t="s">
        <v>169</v>
      </c>
      <c r="AU461" s="169" t="s">
        <v>88</v>
      </c>
      <c r="AV461" s="15" t="s">
        <v>157</v>
      </c>
      <c r="AW461" s="15" t="s">
        <v>40</v>
      </c>
      <c r="AX461" s="15" t="s">
        <v>78</v>
      </c>
      <c r="AY461" s="169" t="s">
        <v>156</v>
      </c>
    </row>
    <row r="462" spans="2:65" s="14" customFormat="1" x14ac:dyDescent="0.2">
      <c r="B462" s="161"/>
      <c r="D462" s="148" t="s">
        <v>169</v>
      </c>
      <c r="E462" s="162" t="s">
        <v>3</v>
      </c>
      <c r="F462" s="163" t="s">
        <v>172</v>
      </c>
      <c r="H462" s="164">
        <v>0.22800000000000001</v>
      </c>
      <c r="I462" s="165"/>
      <c r="L462" s="161"/>
      <c r="M462" s="166"/>
      <c r="T462" s="167"/>
      <c r="AT462" s="162" t="s">
        <v>169</v>
      </c>
      <c r="AU462" s="162" t="s">
        <v>88</v>
      </c>
      <c r="AV462" s="14" t="s">
        <v>165</v>
      </c>
      <c r="AW462" s="14" t="s">
        <v>40</v>
      </c>
      <c r="AX462" s="14" t="s">
        <v>86</v>
      </c>
      <c r="AY462" s="162" t="s">
        <v>156</v>
      </c>
    </row>
    <row r="463" spans="2:65" s="1" customFormat="1" ht="16.5" customHeight="1" x14ac:dyDescent="0.2">
      <c r="B463" s="129"/>
      <c r="C463" s="175" t="s">
        <v>565</v>
      </c>
      <c r="D463" s="175" t="s">
        <v>306</v>
      </c>
      <c r="E463" s="176" t="s">
        <v>566</v>
      </c>
      <c r="F463" s="177" t="s">
        <v>567</v>
      </c>
      <c r="G463" s="178" t="s">
        <v>163</v>
      </c>
      <c r="H463" s="179">
        <v>3.2639999999999998</v>
      </c>
      <c r="I463" s="180"/>
      <c r="J463" s="181">
        <f>ROUND(I463*H463,2)</f>
        <v>0</v>
      </c>
      <c r="K463" s="177" t="s">
        <v>164</v>
      </c>
      <c r="L463" s="182"/>
      <c r="M463" s="183" t="s">
        <v>3</v>
      </c>
      <c r="N463" s="184" t="s">
        <v>49</v>
      </c>
      <c r="P463" s="139">
        <f>O463*H463</f>
        <v>0</v>
      </c>
      <c r="Q463" s="139">
        <v>0.55000000000000004</v>
      </c>
      <c r="R463" s="139">
        <f>Q463*H463</f>
        <v>1.7952000000000001</v>
      </c>
      <c r="S463" s="139">
        <v>0</v>
      </c>
      <c r="T463" s="140">
        <f>S463*H463</f>
        <v>0</v>
      </c>
      <c r="AR463" s="141" t="s">
        <v>309</v>
      </c>
      <c r="AT463" s="141" t="s">
        <v>306</v>
      </c>
      <c r="AU463" s="141" t="s">
        <v>88</v>
      </c>
      <c r="AY463" s="18" t="s">
        <v>156</v>
      </c>
      <c r="BE463" s="142">
        <f>IF(N463="základní",J463,0)</f>
        <v>0</v>
      </c>
      <c r="BF463" s="142">
        <f>IF(N463="snížená",J463,0)</f>
        <v>0</v>
      </c>
      <c r="BG463" s="142">
        <f>IF(N463="zákl. přenesená",J463,0)</f>
        <v>0</v>
      </c>
      <c r="BH463" s="142">
        <f>IF(N463="sníž. přenesená",J463,0)</f>
        <v>0</v>
      </c>
      <c r="BI463" s="142">
        <f>IF(N463="nulová",J463,0)</f>
        <v>0</v>
      </c>
      <c r="BJ463" s="18" t="s">
        <v>86</v>
      </c>
      <c r="BK463" s="142">
        <f>ROUND(I463*H463,2)</f>
        <v>0</v>
      </c>
      <c r="BL463" s="18" t="s">
        <v>301</v>
      </c>
      <c r="BM463" s="141" t="s">
        <v>568</v>
      </c>
    </row>
    <row r="464" spans="2:65" s="12" customFormat="1" x14ac:dyDescent="0.2">
      <c r="B464" s="147"/>
      <c r="D464" s="148" t="s">
        <v>169</v>
      </c>
      <c r="E464" s="149" t="s">
        <v>3</v>
      </c>
      <c r="F464" s="150" t="s">
        <v>204</v>
      </c>
      <c r="H464" s="149" t="s">
        <v>3</v>
      </c>
      <c r="I464" s="151"/>
      <c r="L464" s="147"/>
      <c r="M464" s="152"/>
      <c r="T464" s="153"/>
      <c r="AT464" s="149" t="s">
        <v>169</v>
      </c>
      <c r="AU464" s="149" t="s">
        <v>88</v>
      </c>
      <c r="AV464" s="12" t="s">
        <v>86</v>
      </c>
      <c r="AW464" s="12" t="s">
        <v>40</v>
      </c>
      <c r="AX464" s="12" t="s">
        <v>78</v>
      </c>
      <c r="AY464" s="149" t="s">
        <v>156</v>
      </c>
    </row>
    <row r="465" spans="2:51" s="12" customFormat="1" x14ac:dyDescent="0.2">
      <c r="B465" s="147"/>
      <c r="D465" s="148" t="s">
        <v>169</v>
      </c>
      <c r="E465" s="149" t="s">
        <v>3</v>
      </c>
      <c r="F465" s="150" t="s">
        <v>495</v>
      </c>
      <c r="H465" s="149" t="s">
        <v>3</v>
      </c>
      <c r="I465" s="151"/>
      <c r="L465" s="147"/>
      <c r="M465" s="152"/>
      <c r="T465" s="153"/>
      <c r="AT465" s="149" t="s">
        <v>169</v>
      </c>
      <c r="AU465" s="149" t="s">
        <v>88</v>
      </c>
      <c r="AV465" s="12" t="s">
        <v>86</v>
      </c>
      <c r="AW465" s="12" t="s">
        <v>40</v>
      </c>
      <c r="AX465" s="12" t="s">
        <v>78</v>
      </c>
      <c r="AY465" s="149" t="s">
        <v>156</v>
      </c>
    </row>
    <row r="466" spans="2:51" s="13" customFormat="1" x14ac:dyDescent="0.2">
      <c r="B466" s="154"/>
      <c r="D466" s="148" t="s">
        <v>169</v>
      </c>
      <c r="E466" s="155" t="s">
        <v>3</v>
      </c>
      <c r="F466" s="156" t="s">
        <v>569</v>
      </c>
      <c r="H466" s="157">
        <v>5.7000000000000002E-2</v>
      </c>
      <c r="I466" s="158"/>
      <c r="L466" s="154"/>
      <c r="M466" s="159"/>
      <c r="T466" s="160"/>
      <c r="AT466" s="155" t="s">
        <v>169</v>
      </c>
      <c r="AU466" s="155" t="s">
        <v>88</v>
      </c>
      <c r="AV466" s="13" t="s">
        <v>88</v>
      </c>
      <c r="AW466" s="13" t="s">
        <v>40</v>
      </c>
      <c r="AX466" s="13" t="s">
        <v>78</v>
      </c>
      <c r="AY466" s="155" t="s">
        <v>156</v>
      </c>
    </row>
    <row r="467" spans="2:51" s="12" customFormat="1" x14ac:dyDescent="0.2">
      <c r="B467" s="147"/>
      <c r="D467" s="148" t="s">
        <v>169</v>
      </c>
      <c r="E467" s="149" t="s">
        <v>3</v>
      </c>
      <c r="F467" s="150" t="s">
        <v>497</v>
      </c>
      <c r="H467" s="149" t="s">
        <v>3</v>
      </c>
      <c r="I467" s="151"/>
      <c r="L467" s="147"/>
      <c r="M467" s="152"/>
      <c r="T467" s="153"/>
      <c r="AT467" s="149" t="s">
        <v>169</v>
      </c>
      <c r="AU467" s="149" t="s">
        <v>88</v>
      </c>
      <c r="AV467" s="12" t="s">
        <v>86</v>
      </c>
      <c r="AW467" s="12" t="s">
        <v>40</v>
      </c>
      <c r="AX467" s="12" t="s">
        <v>78</v>
      </c>
      <c r="AY467" s="149" t="s">
        <v>156</v>
      </c>
    </row>
    <row r="468" spans="2:51" s="13" customFormat="1" x14ac:dyDescent="0.2">
      <c r="B468" s="154"/>
      <c r="D468" s="148" t="s">
        <v>169</v>
      </c>
      <c r="E468" s="155" t="s">
        <v>3</v>
      </c>
      <c r="F468" s="156" t="s">
        <v>570</v>
      </c>
      <c r="H468" s="157">
        <v>5.2999999999999999E-2</v>
      </c>
      <c r="I468" s="158"/>
      <c r="L468" s="154"/>
      <c r="M468" s="159"/>
      <c r="T468" s="160"/>
      <c r="AT468" s="155" t="s">
        <v>169</v>
      </c>
      <c r="AU468" s="155" t="s">
        <v>88</v>
      </c>
      <c r="AV468" s="13" t="s">
        <v>88</v>
      </c>
      <c r="AW468" s="13" t="s">
        <v>40</v>
      </c>
      <c r="AX468" s="13" t="s">
        <v>78</v>
      </c>
      <c r="AY468" s="155" t="s">
        <v>156</v>
      </c>
    </row>
    <row r="469" spans="2:51" s="15" customFormat="1" x14ac:dyDescent="0.2">
      <c r="B469" s="168"/>
      <c r="D469" s="148" t="s">
        <v>169</v>
      </c>
      <c r="E469" s="169" t="s">
        <v>3</v>
      </c>
      <c r="F469" s="170" t="s">
        <v>180</v>
      </c>
      <c r="H469" s="171">
        <v>0.11</v>
      </c>
      <c r="I469" s="172"/>
      <c r="L469" s="168"/>
      <c r="M469" s="173"/>
      <c r="T469" s="174"/>
      <c r="AT469" s="169" t="s">
        <v>169</v>
      </c>
      <c r="AU469" s="169" t="s">
        <v>88</v>
      </c>
      <c r="AV469" s="15" t="s">
        <v>157</v>
      </c>
      <c r="AW469" s="15" t="s">
        <v>40</v>
      </c>
      <c r="AX469" s="15" t="s">
        <v>78</v>
      </c>
      <c r="AY469" s="169" t="s">
        <v>156</v>
      </c>
    </row>
    <row r="470" spans="2:51" s="12" customFormat="1" x14ac:dyDescent="0.2">
      <c r="B470" s="147"/>
      <c r="D470" s="148" t="s">
        <v>169</v>
      </c>
      <c r="E470" s="149" t="s">
        <v>3</v>
      </c>
      <c r="F470" s="150" t="s">
        <v>542</v>
      </c>
      <c r="H470" s="149" t="s">
        <v>3</v>
      </c>
      <c r="I470" s="151"/>
      <c r="L470" s="147"/>
      <c r="M470" s="152"/>
      <c r="T470" s="153"/>
      <c r="AT470" s="149" t="s">
        <v>169</v>
      </c>
      <c r="AU470" s="149" t="s">
        <v>88</v>
      </c>
      <c r="AV470" s="12" t="s">
        <v>86</v>
      </c>
      <c r="AW470" s="12" t="s">
        <v>40</v>
      </c>
      <c r="AX470" s="12" t="s">
        <v>78</v>
      </c>
      <c r="AY470" s="149" t="s">
        <v>156</v>
      </c>
    </row>
    <row r="471" spans="2:51" s="13" customFormat="1" x14ac:dyDescent="0.2">
      <c r="B471" s="154"/>
      <c r="D471" s="148" t="s">
        <v>169</v>
      </c>
      <c r="E471" s="155" t="s">
        <v>3</v>
      </c>
      <c r="F471" s="156" t="s">
        <v>571</v>
      </c>
      <c r="H471" s="157">
        <v>0.64500000000000002</v>
      </c>
      <c r="I471" s="158"/>
      <c r="L471" s="154"/>
      <c r="M471" s="159"/>
      <c r="T471" s="160"/>
      <c r="AT471" s="155" t="s">
        <v>169</v>
      </c>
      <c r="AU471" s="155" t="s">
        <v>88</v>
      </c>
      <c r="AV471" s="13" t="s">
        <v>88</v>
      </c>
      <c r="AW471" s="13" t="s">
        <v>40</v>
      </c>
      <c r="AX471" s="13" t="s">
        <v>78</v>
      </c>
      <c r="AY471" s="155" t="s">
        <v>156</v>
      </c>
    </row>
    <row r="472" spans="2:51" s="13" customFormat="1" x14ac:dyDescent="0.2">
      <c r="B472" s="154"/>
      <c r="D472" s="148" t="s">
        <v>169</v>
      </c>
      <c r="E472" s="155" t="s">
        <v>3</v>
      </c>
      <c r="F472" s="156" t="s">
        <v>572</v>
      </c>
      <c r="H472" s="157">
        <v>0.04</v>
      </c>
      <c r="I472" s="158"/>
      <c r="L472" s="154"/>
      <c r="M472" s="159"/>
      <c r="T472" s="160"/>
      <c r="AT472" s="155" t="s">
        <v>169</v>
      </c>
      <c r="AU472" s="155" t="s">
        <v>88</v>
      </c>
      <c r="AV472" s="13" t="s">
        <v>88</v>
      </c>
      <c r="AW472" s="13" t="s">
        <v>40</v>
      </c>
      <c r="AX472" s="13" t="s">
        <v>78</v>
      </c>
      <c r="AY472" s="155" t="s">
        <v>156</v>
      </c>
    </row>
    <row r="473" spans="2:51" s="13" customFormat="1" x14ac:dyDescent="0.2">
      <c r="B473" s="154"/>
      <c r="D473" s="148" t="s">
        <v>169</v>
      </c>
      <c r="E473" s="155" t="s">
        <v>3</v>
      </c>
      <c r="F473" s="156" t="s">
        <v>573</v>
      </c>
      <c r="H473" s="157">
        <v>1.262</v>
      </c>
      <c r="I473" s="158"/>
      <c r="L473" s="154"/>
      <c r="M473" s="159"/>
      <c r="T473" s="160"/>
      <c r="AT473" s="155" t="s">
        <v>169</v>
      </c>
      <c r="AU473" s="155" t="s">
        <v>88</v>
      </c>
      <c r="AV473" s="13" t="s">
        <v>88</v>
      </c>
      <c r="AW473" s="13" t="s">
        <v>40</v>
      </c>
      <c r="AX473" s="13" t="s">
        <v>78</v>
      </c>
      <c r="AY473" s="155" t="s">
        <v>156</v>
      </c>
    </row>
    <row r="474" spans="2:51" s="13" customFormat="1" x14ac:dyDescent="0.2">
      <c r="B474" s="154"/>
      <c r="D474" s="148" t="s">
        <v>169</v>
      </c>
      <c r="E474" s="155" t="s">
        <v>3</v>
      </c>
      <c r="F474" s="156" t="s">
        <v>574</v>
      </c>
      <c r="H474" s="157">
        <v>3.6999999999999998E-2</v>
      </c>
      <c r="I474" s="158"/>
      <c r="L474" s="154"/>
      <c r="M474" s="159"/>
      <c r="T474" s="160"/>
      <c r="AT474" s="155" t="s">
        <v>169</v>
      </c>
      <c r="AU474" s="155" t="s">
        <v>88</v>
      </c>
      <c r="AV474" s="13" t="s">
        <v>88</v>
      </c>
      <c r="AW474" s="13" t="s">
        <v>40</v>
      </c>
      <c r="AX474" s="13" t="s">
        <v>78</v>
      </c>
      <c r="AY474" s="155" t="s">
        <v>156</v>
      </c>
    </row>
    <row r="475" spans="2:51" s="13" customFormat="1" x14ac:dyDescent="0.2">
      <c r="B475" s="154"/>
      <c r="D475" s="148" t="s">
        <v>169</v>
      </c>
      <c r="E475" s="155" t="s">
        <v>3</v>
      </c>
      <c r="F475" s="156" t="s">
        <v>575</v>
      </c>
      <c r="H475" s="157">
        <v>0.626</v>
      </c>
      <c r="I475" s="158"/>
      <c r="L475" s="154"/>
      <c r="M475" s="159"/>
      <c r="T475" s="160"/>
      <c r="AT475" s="155" t="s">
        <v>169</v>
      </c>
      <c r="AU475" s="155" t="s">
        <v>88</v>
      </c>
      <c r="AV475" s="13" t="s">
        <v>88</v>
      </c>
      <c r="AW475" s="13" t="s">
        <v>40</v>
      </c>
      <c r="AX475" s="13" t="s">
        <v>78</v>
      </c>
      <c r="AY475" s="155" t="s">
        <v>156</v>
      </c>
    </row>
    <row r="476" spans="2:51" s="13" customFormat="1" x14ac:dyDescent="0.2">
      <c r="B476" s="154"/>
      <c r="D476" s="148" t="s">
        <v>169</v>
      </c>
      <c r="E476" s="155" t="s">
        <v>3</v>
      </c>
      <c r="F476" s="156" t="s">
        <v>576</v>
      </c>
      <c r="H476" s="157">
        <v>0.19500000000000001</v>
      </c>
      <c r="I476" s="158"/>
      <c r="L476" s="154"/>
      <c r="M476" s="159"/>
      <c r="T476" s="160"/>
      <c r="AT476" s="155" t="s">
        <v>169</v>
      </c>
      <c r="AU476" s="155" t="s">
        <v>88</v>
      </c>
      <c r="AV476" s="13" t="s">
        <v>88</v>
      </c>
      <c r="AW476" s="13" t="s">
        <v>40</v>
      </c>
      <c r="AX476" s="13" t="s">
        <v>78</v>
      </c>
      <c r="AY476" s="155" t="s">
        <v>156</v>
      </c>
    </row>
    <row r="477" spans="2:51" s="15" customFormat="1" x14ac:dyDescent="0.2">
      <c r="B477" s="168"/>
      <c r="D477" s="148" t="s">
        <v>169</v>
      </c>
      <c r="E477" s="169" t="s">
        <v>3</v>
      </c>
      <c r="F477" s="170" t="s">
        <v>180</v>
      </c>
      <c r="H477" s="171">
        <v>2.8050000000000002</v>
      </c>
      <c r="I477" s="172"/>
      <c r="L477" s="168"/>
      <c r="M477" s="173"/>
      <c r="T477" s="174"/>
      <c r="AT477" s="169" t="s">
        <v>169</v>
      </c>
      <c r="AU477" s="169" t="s">
        <v>88</v>
      </c>
      <c r="AV477" s="15" t="s">
        <v>157</v>
      </c>
      <c r="AW477" s="15" t="s">
        <v>40</v>
      </c>
      <c r="AX477" s="15" t="s">
        <v>78</v>
      </c>
      <c r="AY477" s="169" t="s">
        <v>156</v>
      </c>
    </row>
    <row r="478" spans="2:51" s="12" customFormat="1" x14ac:dyDescent="0.2">
      <c r="B478" s="147"/>
      <c r="D478" s="148" t="s">
        <v>169</v>
      </c>
      <c r="E478" s="149" t="s">
        <v>3</v>
      </c>
      <c r="F478" s="150" t="s">
        <v>181</v>
      </c>
      <c r="H478" s="149" t="s">
        <v>3</v>
      </c>
      <c r="I478" s="151"/>
      <c r="L478" s="147"/>
      <c r="M478" s="152"/>
      <c r="T478" s="153"/>
      <c r="AT478" s="149" t="s">
        <v>169</v>
      </c>
      <c r="AU478" s="149" t="s">
        <v>88</v>
      </c>
      <c r="AV478" s="12" t="s">
        <v>86</v>
      </c>
      <c r="AW478" s="12" t="s">
        <v>40</v>
      </c>
      <c r="AX478" s="12" t="s">
        <v>78</v>
      </c>
      <c r="AY478" s="149" t="s">
        <v>156</v>
      </c>
    </row>
    <row r="479" spans="2:51" s="13" customFormat="1" x14ac:dyDescent="0.2">
      <c r="B479" s="154"/>
      <c r="D479" s="148" t="s">
        <v>169</v>
      </c>
      <c r="E479" s="155" t="s">
        <v>3</v>
      </c>
      <c r="F479" s="156" t="s">
        <v>577</v>
      </c>
      <c r="H479" s="157">
        <v>8.4000000000000005E-2</v>
      </c>
      <c r="I479" s="158"/>
      <c r="L479" s="154"/>
      <c r="M479" s="159"/>
      <c r="T479" s="160"/>
      <c r="AT479" s="155" t="s">
        <v>169</v>
      </c>
      <c r="AU479" s="155" t="s">
        <v>88</v>
      </c>
      <c r="AV479" s="13" t="s">
        <v>88</v>
      </c>
      <c r="AW479" s="13" t="s">
        <v>40</v>
      </c>
      <c r="AX479" s="13" t="s">
        <v>78</v>
      </c>
      <c r="AY479" s="155" t="s">
        <v>156</v>
      </c>
    </row>
    <row r="480" spans="2:51" s="13" customFormat="1" x14ac:dyDescent="0.2">
      <c r="B480" s="154"/>
      <c r="D480" s="148" t="s">
        <v>169</v>
      </c>
      <c r="E480" s="155" t="s">
        <v>3</v>
      </c>
      <c r="F480" s="156" t="s">
        <v>578</v>
      </c>
      <c r="H480" s="157">
        <v>0.11899999999999999</v>
      </c>
      <c r="I480" s="158"/>
      <c r="L480" s="154"/>
      <c r="M480" s="159"/>
      <c r="T480" s="160"/>
      <c r="AT480" s="155" t="s">
        <v>169</v>
      </c>
      <c r="AU480" s="155" t="s">
        <v>88</v>
      </c>
      <c r="AV480" s="13" t="s">
        <v>88</v>
      </c>
      <c r="AW480" s="13" t="s">
        <v>40</v>
      </c>
      <c r="AX480" s="13" t="s">
        <v>78</v>
      </c>
      <c r="AY480" s="155" t="s">
        <v>156</v>
      </c>
    </row>
    <row r="481" spans="2:65" s="13" customFormat="1" x14ac:dyDescent="0.2">
      <c r="B481" s="154"/>
      <c r="D481" s="148" t="s">
        <v>169</v>
      </c>
      <c r="E481" s="155" t="s">
        <v>3</v>
      </c>
      <c r="F481" s="156" t="s">
        <v>579</v>
      </c>
      <c r="H481" s="157">
        <v>0.14599999999999999</v>
      </c>
      <c r="I481" s="158"/>
      <c r="L481" s="154"/>
      <c r="M481" s="159"/>
      <c r="T481" s="160"/>
      <c r="AT481" s="155" t="s">
        <v>169</v>
      </c>
      <c r="AU481" s="155" t="s">
        <v>88</v>
      </c>
      <c r="AV481" s="13" t="s">
        <v>88</v>
      </c>
      <c r="AW481" s="13" t="s">
        <v>40</v>
      </c>
      <c r="AX481" s="13" t="s">
        <v>78</v>
      </c>
      <c r="AY481" s="155" t="s">
        <v>156</v>
      </c>
    </row>
    <row r="482" spans="2:65" s="15" customFormat="1" x14ac:dyDescent="0.2">
      <c r="B482" s="168"/>
      <c r="D482" s="148" t="s">
        <v>169</v>
      </c>
      <c r="E482" s="169" t="s">
        <v>3</v>
      </c>
      <c r="F482" s="170" t="s">
        <v>180</v>
      </c>
      <c r="H482" s="171">
        <v>0.34899999999999998</v>
      </c>
      <c r="I482" s="172"/>
      <c r="L482" s="168"/>
      <c r="M482" s="173"/>
      <c r="T482" s="174"/>
      <c r="AT482" s="169" t="s">
        <v>169</v>
      </c>
      <c r="AU482" s="169" t="s">
        <v>88</v>
      </c>
      <c r="AV482" s="15" t="s">
        <v>157</v>
      </c>
      <c r="AW482" s="15" t="s">
        <v>40</v>
      </c>
      <c r="AX482" s="15" t="s">
        <v>78</v>
      </c>
      <c r="AY482" s="169" t="s">
        <v>156</v>
      </c>
    </row>
    <row r="483" spans="2:65" s="14" customFormat="1" x14ac:dyDescent="0.2">
      <c r="B483" s="161"/>
      <c r="D483" s="148" t="s">
        <v>169</v>
      </c>
      <c r="E483" s="162" t="s">
        <v>3</v>
      </c>
      <c r="F483" s="163" t="s">
        <v>172</v>
      </c>
      <c r="H483" s="164">
        <v>3.2639999999999998</v>
      </c>
      <c r="I483" s="165"/>
      <c r="L483" s="161"/>
      <c r="M483" s="166"/>
      <c r="T483" s="167"/>
      <c r="AT483" s="162" t="s">
        <v>169</v>
      </c>
      <c r="AU483" s="162" t="s">
        <v>88</v>
      </c>
      <c r="AV483" s="14" t="s">
        <v>165</v>
      </c>
      <c r="AW483" s="14" t="s">
        <v>40</v>
      </c>
      <c r="AX483" s="14" t="s">
        <v>86</v>
      </c>
      <c r="AY483" s="162" t="s">
        <v>156</v>
      </c>
    </row>
    <row r="484" spans="2:65" s="1" customFormat="1" ht="16.5" customHeight="1" x14ac:dyDescent="0.2">
      <c r="B484" s="129"/>
      <c r="C484" s="175" t="s">
        <v>580</v>
      </c>
      <c r="D484" s="175" t="s">
        <v>306</v>
      </c>
      <c r="E484" s="176" t="s">
        <v>581</v>
      </c>
      <c r="F484" s="177" t="s">
        <v>582</v>
      </c>
      <c r="G484" s="178" t="s">
        <v>163</v>
      </c>
      <c r="H484" s="179">
        <v>5.5640000000000001</v>
      </c>
      <c r="I484" s="180"/>
      <c r="J484" s="181">
        <f>ROUND(I484*H484,2)</f>
        <v>0</v>
      </c>
      <c r="K484" s="177" t="s">
        <v>164</v>
      </c>
      <c r="L484" s="182"/>
      <c r="M484" s="183" t="s">
        <v>3</v>
      </c>
      <c r="N484" s="184" t="s">
        <v>49</v>
      </c>
      <c r="P484" s="139">
        <f>O484*H484</f>
        <v>0</v>
      </c>
      <c r="Q484" s="139">
        <v>0.55000000000000004</v>
      </c>
      <c r="R484" s="139">
        <f>Q484*H484</f>
        <v>3.0602000000000005</v>
      </c>
      <c r="S484" s="139">
        <v>0</v>
      </c>
      <c r="T484" s="140">
        <f>S484*H484</f>
        <v>0</v>
      </c>
      <c r="AR484" s="141" t="s">
        <v>309</v>
      </c>
      <c r="AT484" s="141" t="s">
        <v>306</v>
      </c>
      <c r="AU484" s="141" t="s">
        <v>88</v>
      </c>
      <c r="AY484" s="18" t="s">
        <v>156</v>
      </c>
      <c r="BE484" s="142">
        <f>IF(N484="základní",J484,0)</f>
        <v>0</v>
      </c>
      <c r="BF484" s="142">
        <f>IF(N484="snížená",J484,0)</f>
        <v>0</v>
      </c>
      <c r="BG484" s="142">
        <f>IF(N484="zákl. přenesená",J484,0)</f>
        <v>0</v>
      </c>
      <c r="BH484" s="142">
        <f>IF(N484="sníž. přenesená",J484,0)</f>
        <v>0</v>
      </c>
      <c r="BI484" s="142">
        <f>IF(N484="nulová",J484,0)</f>
        <v>0</v>
      </c>
      <c r="BJ484" s="18" t="s">
        <v>86</v>
      </c>
      <c r="BK484" s="142">
        <f>ROUND(I484*H484,2)</f>
        <v>0</v>
      </c>
      <c r="BL484" s="18" t="s">
        <v>301</v>
      </c>
      <c r="BM484" s="141" t="s">
        <v>583</v>
      </c>
    </row>
    <row r="485" spans="2:65" s="12" customFormat="1" x14ac:dyDescent="0.2">
      <c r="B485" s="147"/>
      <c r="D485" s="148" t="s">
        <v>169</v>
      </c>
      <c r="E485" s="149" t="s">
        <v>3</v>
      </c>
      <c r="F485" s="150" t="s">
        <v>457</v>
      </c>
      <c r="H485" s="149" t="s">
        <v>3</v>
      </c>
      <c r="I485" s="151"/>
      <c r="L485" s="147"/>
      <c r="M485" s="152"/>
      <c r="T485" s="153"/>
      <c r="AT485" s="149" t="s">
        <v>169</v>
      </c>
      <c r="AU485" s="149" t="s">
        <v>88</v>
      </c>
      <c r="AV485" s="12" t="s">
        <v>86</v>
      </c>
      <c r="AW485" s="12" t="s">
        <v>40</v>
      </c>
      <c r="AX485" s="12" t="s">
        <v>78</v>
      </c>
      <c r="AY485" s="149" t="s">
        <v>156</v>
      </c>
    </row>
    <row r="486" spans="2:65" s="13" customFormat="1" x14ac:dyDescent="0.2">
      <c r="B486" s="154"/>
      <c r="D486" s="148" t="s">
        <v>169</v>
      </c>
      <c r="E486" s="155" t="s">
        <v>3</v>
      </c>
      <c r="F486" s="156" t="s">
        <v>584</v>
      </c>
      <c r="H486" s="157">
        <v>0.16800000000000001</v>
      </c>
      <c r="I486" s="158"/>
      <c r="L486" s="154"/>
      <c r="M486" s="159"/>
      <c r="T486" s="160"/>
      <c r="AT486" s="155" t="s">
        <v>169</v>
      </c>
      <c r="AU486" s="155" t="s">
        <v>88</v>
      </c>
      <c r="AV486" s="13" t="s">
        <v>88</v>
      </c>
      <c r="AW486" s="13" t="s">
        <v>40</v>
      </c>
      <c r="AX486" s="13" t="s">
        <v>78</v>
      </c>
      <c r="AY486" s="155" t="s">
        <v>156</v>
      </c>
    </row>
    <row r="487" spans="2:65" s="15" customFormat="1" x14ac:dyDescent="0.2">
      <c r="B487" s="168"/>
      <c r="D487" s="148" t="s">
        <v>169</v>
      </c>
      <c r="E487" s="169" t="s">
        <v>3</v>
      </c>
      <c r="F487" s="170" t="s">
        <v>180</v>
      </c>
      <c r="H487" s="171">
        <v>0.16800000000000001</v>
      </c>
      <c r="I487" s="172"/>
      <c r="L487" s="168"/>
      <c r="M487" s="173"/>
      <c r="T487" s="174"/>
      <c r="AT487" s="169" t="s">
        <v>169</v>
      </c>
      <c r="AU487" s="169" t="s">
        <v>88</v>
      </c>
      <c r="AV487" s="15" t="s">
        <v>157</v>
      </c>
      <c r="AW487" s="15" t="s">
        <v>40</v>
      </c>
      <c r="AX487" s="15" t="s">
        <v>78</v>
      </c>
      <c r="AY487" s="169" t="s">
        <v>156</v>
      </c>
    </row>
    <row r="488" spans="2:65" s="12" customFormat="1" x14ac:dyDescent="0.2">
      <c r="B488" s="147"/>
      <c r="D488" s="148" t="s">
        <v>169</v>
      </c>
      <c r="E488" s="149" t="s">
        <v>3</v>
      </c>
      <c r="F488" s="150" t="s">
        <v>178</v>
      </c>
      <c r="H488" s="149" t="s">
        <v>3</v>
      </c>
      <c r="I488" s="151"/>
      <c r="L488" s="147"/>
      <c r="M488" s="152"/>
      <c r="T488" s="153"/>
      <c r="AT488" s="149" t="s">
        <v>169</v>
      </c>
      <c r="AU488" s="149" t="s">
        <v>88</v>
      </c>
      <c r="AV488" s="12" t="s">
        <v>86</v>
      </c>
      <c r="AW488" s="12" t="s">
        <v>40</v>
      </c>
      <c r="AX488" s="12" t="s">
        <v>78</v>
      </c>
      <c r="AY488" s="149" t="s">
        <v>156</v>
      </c>
    </row>
    <row r="489" spans="2:65" s="13" customFormat="1" x14ac:dyDescent="0.2">
      <c r="B489" s="154"/>
      <c r="D489" s="148" t="s">
        <v>169</v>
      </c>
      <c r="E489" s="155" t="s">
        <v>3</v>
      </c>
      <c r="F489" s="156" t="s">
        <v>585</v>
      </c>
      <c r="H489" s="157">
        <v>0.121</v>
      </c>
      <c r="I489" s="158"/>
      <c r="L489" s="154"/>
      <c r="M489" s="159"/>
      <c r="T489" s="160"/>
      <c r="AT489" s="155" t="s">
        <v>169</v>
      </c>
      <c r="AU489" s="155" t="s">
        <v>88</v>
      </c>
      <c r="AV489" s="13" t="s">
        <v>88</v>
      </c>
      <c r="AW489" s="13" t="s">
        <v>40</v>
      </c>
      <c r="AX489" s="13" t="s">
        <v>78</v>
      </c>
      <c r="AY489" s="155" t="s">
        <v>156</v>
      </c>
    </row>
    <row r="490" spans="2:65" s="15" customFormat="1" x14ac:dyDescent="0.2">
      <c r="B490" s="168"/>
      <c r="D490" s="148" t="s">
        <v>169</v>
      </c>
      <c r="E490" s="169" t="s">
        <v>3</v>
      </c>
      <c r="F490" s="170" t="s">
        <v>180</v>
      </c>
      <c r="H490" s="171">
        <v>0.121</v>
      </c>
      <c r="I490" s="172"/>
      <c r="L490" s="168"/>
      <c r="M490" s="173"/>
      <c r="T490" s="174"/>
      <c r="AT490" s="169" t="s">
        <v>169</v>
      </c>
      <c r="AU490" s="169" t="s">
        <v>88</v>
      </c>
      <c r="AV490" s="15" t="s">
        <v>157</v>
      </c>
      <c r="AW490" s="15" t="s">
        <v>40</v>
      </c>
      <c r="AX490" s="15" t="s">
        <v>78</v>
      </c>
      <c r="AY490" s="169" t="s">
        <v>156</v>
      </c>
    </row>
    <row r="491" spans="2:65" s="12" customFormat="1" x14ac:dyDescent="0.2">
      <c r="B491" s="147"/>
      <c r="D491" s="148" t="s">
        <v>169</v>
      </c>
      <c r="E491" s="149" t="s">
        <v>3</v>
      </c>
      <c r="F491" s="150" t="s">
        <v>549</v>
      </c>
      <c r="H491" s="149" t="s">
        <v>3</v>
      </c>
      <c r="I491" s="151"/>
      <c r="L491" s="147"/>
      <c r="M491" s="152"/>
      <c r="T491" s="153"/>
      <c r="AT491" s="149" t="s">
        <v>169</v>
      </c>
      <c r="AU491" s="149" t="s">
        <v>88</v>
      </c>
      <c r="AV491" s="12" t="s">
        <v>86</v>
      </c>
      <c r="AW491" s="12" t="s">
        <v>40</v>
      </c>
      <c r="AX491" s="12" t="s">
        <v>78</v>
      </c>
      <c r="AY491" s="149" t="s">
        <v>156</v>
      </c>
    </row>
    <row r="492" spans="2:65" s="13" customFormat="1" x14ac:dyDescent="0.2">
      <c r="B492" s="154"/>
      <c r="D492" s="148" t="s">
        <v>169</v>
      </c>
      <c r="E492" s="155" t="s">
        <v>3</v>
      </c>
      <c r="F492" s="156" t="s">
        <v>586</v>
      </c>
      <c r="H492" s="157">
        <v>1.7470000000000001</v>
      </c>
      <c r="I492" s="158"/>
      <c r="L492" s="154"/>
      <c r="M492" s="159"/>
      <c r="T492" s="160"/>
      <c r="AT492" s="155" t="s">
        <v>169</v>
      </c>
      <c r="AU492" s="155" t="s">
        <v>88</v>
      </c>
      <c r="AV492" s="13" t="s">
        <v>88</v>
      </c>
      <c r="AW492" s="13" t="s">
        <v>40</v>
      </c>
      <c r="AX492" s="13" t="s">
        <v>78</v>
      </c>
      <c r="AY492" s="155" t="s">
        <v>156</v>
      </c>
    </row>
    <row r="493" spans="2:65" s="13" customFormat="1" x14ac:dyDescent="0.2">
      <c r="B493" s="154"/>
      <c r="D493" s="148" t="s">
        <v>169</v>
      </c>
      <c r="E493" s="155" t="s">
        <v>3</v>
      </c>
      <c r="F493" s="156" t="s">
        <v>587</v>
      </c>
      <c r="H493" s="157">
        <v>1.212</v>
      </c>
      <c r="I493" s="158"/>
      <c r="L493" s="154"/>
      <c r="M493" s="159"/>
      <c r="T493" s="160"/>
      <c r="AT493" s="155" t="s">
        <v>169</v>
      </c>
      <c r="AU493" s="155" t="s">
        <v>88</v>
      </c>
      <c r="AV493" s="13" t="s">
        <v>88</v>
      </c>
      <c r="AW493" s="13" t="s">
        <v>40</v>
      </c>
      <c r="AX493" s="13" t="s">
        <v>78</v>
      </c>
      <c r="AY493" s="155" t="s">
        <v>156</v>
      </c>
    </row>
    <row r="494" spans="2:65" s="13" customFormat="1" x14ac:dyDescent="0.2">
      <c r="B494" s="154"/>
      <c r="D494" s="148" t="s">
        <v>169</v>
      </c>
      <c r="E494" s="155" t="s">
        <v>3</v>
      </c>
      <c r="F494" s="156" t="s">
        <v>588</v>
      </c>
      <c r="H494" s="157">
        <v>0.23</v>
      </c>
      <c r="I494" s="158"/>
      <c r="L494" s="154"/>
      <c r="M494" s="159"/>
      <c r="T494" s="160"/>
      <c r="AT494" s="155" t="s">
        <v>169</v>
      </c>
      <c r="AU494" s="155" t="s">
        <v>88</v>
      </c>
      <c r="AV494" s="13" t="s">
        <v>88</v>
      </c>
      <c r="AW494" s="13" t="s">
        <v>40</v>
      </c>
      <c r="AX494" s="13" t="s">
        <v>78</v>
      </c>
      <c r="AY494" s="155" t="s">
        <v>156</v>
      </c>
    </row>
    <row r="495" spans="2:65" s="13" customFormat="1" x14ac:dyDescent="0.2">
      <c r="B495" s="154"/>
      <c r="D495" s="148" t="s">
        <v>169</v>
      </c>
      <c r="E495" s="155" t="s">
        <v>3</v>
      </c>
      <c r="F495" s="156" t="s">
        <v>589</v>
      </c>
      <c r="H495" s="157">
        <v>0.874</v>
      </c>
      <c r="I495" s="158"/>
      <c r="L495" s="154"/>
      <c r="M495" s="159"/>
      <c r="T495" s="160"/>
      <c r="AT495" s="155" t="s">
        <v>169</v>
      </c>
      <c r="AU495" s="155" t="s">
        <v>88</v>
      </c>
      <c r="AV495" s="13" t="s">
        <v>88</v>
      </c>
      <c r="AW495" s="13" t="s">
        <v>40</v>
      </c>
      <c r="AX495" s="13" t="s">
        <v>78</v>
      </c>
      <c r="AY495" s="155" t="s">
        <v>156</v>
      </c>
    </row>
    <row r="496" spans="2:65" s="13" customFormat="1" x14ac:dyDescent="0.2">
      <c r="B496" s="154"/>
      <c r="D496" s="148" t="s">
        <v>169</v>
      </c>
      <c r="E496" s="155" t="s">
        <v>3</v>
      </c>
      <c r="F496" s="156" t="s">
        <v>590</v>
      </c>
      <c r="H496" s="157">
        <v>1.212</v>
      </c>
      <c r="I496" s="158"/>
      <c r="L496" s="154"/>
      <c r="M496" s="159"/>
      <c r="T496" s="160"/>
      <c r="AT496" s="155" t="s">
        <v>169</v>
      </c>
      <c r="AU496" s="155" t="s">
        <v>88</v>
      </c>
      <c r="AV496" s="13" t="s">
        <v>88</v>
      </c>
      <c r="AW496" s="13" t="s">
        <v>40</v>
      </c>
      <c r="AX496" s="13" t="s">
        <v>78</v>
      </c>
      <c r="AY496" s="155" t="s">
        <v>156</v>
      </c>
    </row>
    <row r="497" spans="2:65" s="15" customFormat="1" x14ac:dyDescent="0.2">
      <c r="B497" s="168"/>
      <c r="D497" s="148" t="s">
        <v>169</v>
      </c>
      <c r="E497" s="169" t="s">
        <v>3</v>
      </c>
      <c r="F497" s="170" t="s">
        <v>180</v>
      </c>
      <c r="H497" s="171">
        <v>5.2750000000000004</v>
      </c>
      <c r="I497" s="172"/>
      <c r="L497" s="168"/>
      <c r="M497" s="173"/>
      <c r="T497" s="174"/>
      <c r="AT497" s="169" t="s">
        <v>169</v>
      </c>
      <c r="AU497" s="169" t="s">
        <v>88</v>
      </c>
      <c r="AV497" s="15" t="s">
        <v>157</v>
      </c>
      <c r="AW497" s="15" t="s">
        <v>40</v>
      </c>
      <c r="AX497" s="15" t="s">
        <v>78</v>
      </c>
      <c r="AY497" s="169" t="s">
        <v>156</v>
      </c>
    </row>
    <row r="498" spans="2:65" s="14" customFormat="1" x14ac:dyDescent="0.2">
      <c r="B498" s="161"/>
      <c r="D498" s="148" t="s">
        <v>169</v>
      </c>
      <c r="E498" s="162" t="s">
        <v>3</v>
      </c>
      <c r="F498" s="163" t="s">
        <v>172</v>
      </c>
      <c r="H498" s="164">
        <v>5.5640000000000001</v>
      </c>
      <c r="I498" s="165"/>
      <c r="L498" s="161"/>
      <c r="M498" s="166"/>
      <c r="T498" s="167"/>
      <c r="AT498" s="162" t="s">
        <v>169</v>
      </c>
      <c r="AU498" s="162" t="s">
        <v>88</v>
      </c>
      <c r="AV498" s="14" t="s">
        <v>165</v>
      </c>
      <c r="AW498" s="14" t="s">
        <v>40</v>
      </c>
      <c r="AX498" s="14" t="s">
        <v>86</v>
      </c>
      <c r="AY498" s="162" t="s">
        <v>156</v>
      </c>
    </row>
    <row r="499" spans="2:65" s="1" customFormat="1" ht="33" customHeight="1" x14ac:dyDescent="0.2">
      <c r="B499" s="129"/>
      <c r="C499" s="130" t="s">
        <v>591</v>
      </c>
      <c r="D499" s="130" t="s">
        <v>160</v>
      </c>
      <c r="E499" s="131" t="s">
        <v>592</v>
      </c>
      <c r="F499" s="132" t="s">
        <v>593</v>
      </c>
      <c r="G499" s="133" t="s">
        <v>356</v>
      </c>
      <c r="H499" s="134">
        <v>17.8</v>
      </c>
      <c r="I499" s="135"/>
      <c r="J499" s="136">
        <f>ROUND(I499*H499,2)</f>
        <v>0</v>
      </c>
      <c r="K499" s="132" t="s">
        <v>164</v>
      </c>
      <c r="L499" s="34"/>
      <c r="M499" s="137" t="s">
        <v>3</v>
      </c>
      <c r="N499" s="138" t="s">
        <v>49</v>
      </c>
      <c r="P499" s="139">
        <f>O499*H499</f>
        <v>0</v>
      </c>
      <c r="Q499" s="139">
        <v>0</v>
      </c>
      <c r="R499" s="139">
        <f>Q499*H499</f>
        <v>0</v>
      </c>
      <c r="S499" s="139">
        <v>0</v>
      </c>
      <c r="T499" s="140">
        <f>S499*H499</f>
        <v>0</v>
      </c>
      <c r="AR499" s="141" t="s">
        <v>301</v>
      </c>
      <c r="AT499" s="141" t="s">
        <v>160</v>
      </c>
      <c r="AU499" s="141" t="s">
        <v>88</v>
      </c>
      <c r="AY499" s="18" t="s">
        <v>156</v>
      </c>
      <c r="BE499" s="142">
        <f>IF(N499="základní",J499,0)</f>
        <v>0</v>
      </c>
      <c r="BF499" s="142">
        <f>IF(N499="snížená",J499,0)</f>
        <v>0</v>
      </c>
      <c r="BG499" s="142">
        <f>IF(N499="zákl. přenesená",J499,0)</f>
        <v>0</v>
      </c>
      <c r="BH499" s="142">
        <f>IF(N499="sníž. přenesená",J499,0)</f>
        <v>0</v>
      </c>
      <c r="BI499" s="142">
        <f>IF(N499="nulová",J499,0)</f>
        <v>0</v>
      </c>
      <c r="BJ499" s="18" t="s">
        <v>86</v>
      </c>
      <c r="BK499" s="142">
        <f>ROUND(I499*H499,2)</f>
        <v>0</v>
      </c>
      <c r="BL499" s="18" t="s">
        <v>301</v>
      </c>
      <c r="BM499" s="141" t="s">
        <v>594</v>
      </c>
    </row>
    <row r="500" spans="2:65" s="1" customFormat="1" x14ac:dyDescent="0.2">
      <c r="B500" s="34"/>
      <c r="D500" s="143" t="s">
        <v>167</v>
      </c>
      <c r="F500" s="144" t="s">
        <v>595</v>
      </c>
      <c r="I500" s="145"/>
      <c r="L500" s="34"/>
      <c r="M500" s="146"/>
      <c r="T500" s="55"/>
      <c r="AT500" s="18" t="s">
        <v>167</v>
      </c>
      <c r="AU500" s="18" t="s">
        <v>88</v>
      </c>
    </row>
    <row r="501" spans="2:65" s="12" customFormat="1" x14ac:dyDescent="0.2">
      <c r="B501" s="147"/>
      <c r="D501" s="148" t="s">
        <v>169</v>
      </c>
      <c r="E501" s="149" t="s">
        <v>3</v>
      </c>
      <c r="F501" s="150" t="s">
        <v>457</v>
      </c>
      <c r="H501" s="149" t="s">
        <v>3</v>
      </c>
      <c r="I501" s="151"/>
      <c r="L501" s="147"/>
      <c r="M501" s="152"/>
      <c r="T501" s="153"/>
      <c r="AT501" s="149" t="s">
        <v>169</v>
      </c>
      <c r="AU501" s="149" t="s">
        <v>88</v>
      </c>
      <c r="AV501" s="12" t="s">
        <v>86</v>
      </c>
      <c r="AW501" s="12" t="s">
        <v>40</v>
      </c>
      <c r="AX501" s="12" t="s">
        <v>78</v>
      </c>
      <c r="AY501" s="149" t="s">
        <v>156</v>
      </c>
    </row>
    <row r="502" spans="2:65" s="13" customFormat="1" x14ac:dyDescent="0.2">
      <c r="B502" s="154"/>
      <c r="D502" s="148" t="s">
        <v>169</v>
      </c>
      <c r="E502" s="155" t="s">
        <v>3</v>
      </c>
      <c r="F502" s="156" t="s">
        <v>596</v>
      </c>
      <c r="H502" s="157">
        <v>2.5</v>
      </c>
      <c r="I502" s="158"/>
      <c r="L502" s="154"/>
      <c r="M502" s="159"/>
      <c r="T502" s="160"/>
      <c r="AT502" s="155" t="s">
        <v>169</v>
      </c>
      <c r="AU502" s="155" t="s">
        <v>88</v>
      </c>
      <c r="AV502" s="13" t="s">
        <v>88</v>
      </c>
      <c r="AW502" s="13" t="s">
        <v>40</v>
      </c>
      <c r="AX502" s="13" t="s">
        <v>78</v>
      </c>
      <c r="AY502" s="155" t="s">
        <v>156</v>
      </c>
    </row>
    <row r="503" spans="2:65" s="15" customFormat="1" x14ac:dyDescent="0.2">
      <c r="B503" s="168"/>
      <c r="D503" s="148" t="s">
        <v>169</v>
      </c>
      <c r="E503" s="169" t="s">
        <v>3</v>
      </c>
      <c r="F503" s="170" t="s">
        <v>180</v>
      </c>
      <c r="H503" s="171">
        <v>2.5</v>
      </c>
      <c r="I503" s="172"/>
      <c r="L503" s="168"/>
      <c r="M503" s="173"/>
      <c r="T503" s="174"/>
      <c r="AT503" s="169" t="s">
        <v>169</v>
      </c>
      <c r="AU503" s="169" t="s">
        <v>88</v>
      </c>
      <c r="AV503" s="15" t="s">
        <v>157</v>
      </c>
      <c r="AW503" s="15" t="s">
        <v>40</v>
      </c>
      <c r="AX503" s="15" t="s">
        <v>78</v>
      </c>
      <c r="AY503" s="169" t="s">
        <v>156</v>
      </c>
    </row>
    <row r="504" spans="2:65" s="12" customFormat="1" x14ac:dyDescent="0.2">
      <c r="B504" s="147"/>
      <c r="D504" s="148" t="s">
        <v>169</v>
      </c>
      <c r="E504" s="149" t="s">
        <v>3</v>
      </c>
      <c r="F504" s="150" t="s">
        <v>181</v>
      </c>
      <c r="H504" s="149" t="s">
        <v>3</v>
      </c>
      <c r="I504" s="151"/>
      <c r="L504" s="147"/>
      <c r="M504" s="152"/>
      <c r="T504" s="153"/>
      <c r="AT504" s="149" t="s">
        <v>169</v>
      </c>
      <c r="AU504" s="149" t="s">
        <v>88</v>
      </c>
      <c r="AV504" s="12" t="s">
        <v>86</v>
      </c>
      <c r="AW504" s="12" t="s">
        <v>40</v>
      </c>
      <c r="AX504" s="12" t="s">
        <v>78</v>
      </c>
      <c r="AY504" s="149" t="s">
        <v>156</v>
      </c>
    </row>
    <row r="505" spans="2:65" s="13" customFormat="1" x14ac:dyDescent="0.2">
      <c r="B505" s="154"/>
      <c r="D505" s="148" t="s">
        <v>169</v>
      </c>
      <c r="E505" s="155" t="s">
        <v>3</v>
      </c>
      <c r="F505" s="156" t="s">
        <v>597</v>
      </c>
      <c r="H505" s="157">
        <v>15.3</v>
      </c>
      <c r="I505" s="158"/>
      <c r="L505" s="154"/>
      <c r="M505" s="159"/>
      <c r="T505" s="160"/>
      <c r="AT505" s="155" t="s">
        <v>169</v>
      </c>
      <c r="AU505" s="155" t="s">
        <v>88</v>
      </c>
      <c r="AV505" s="13" t="s">
        <v>88</v>
      </c>
      <c r="AW505" s="13" t="s">
        <v>40</v>
      </c>
      <c r="AX505" s="13" t="s">
        <v>78</v>
      </c>
      <c r="AY505" s="155" t="s">
        <v>156</v>
      </c>
    </row>
    <row r="506" spans="2:65" s="15" customFormat="1" x14ac:dyDescent="0.2">
      <c r="B506" s="168"/>
      <c r="D506" s="148" t="s">
        <v>169</v>
      </c>
      <c r="E506" s="169" t="s">
        <v>3</v>
      </c>
      <c r="F506" s="170" t="s">
        <v>180</v>
      </c>
      <c r="H506" s="171">
        <v>15.3</v>
      </c>
      <c r="I506" s="172"/>
      <c r="L506" s="168"/>
      <c r="M506" s="173"/>
      <c r="T506" s="174"/>
      <c r="AT506" s="169" t="s">
        <v>169</v>
      </c>
      <c r="AU506" s="169" t="s">
        <v>88</v>
      </c>
      <c r="AV506" s="15" t="s">
        <v>157</v>
      </c>
      <c r="AW506" s="15" t="s">
        <v>40</v>
      </c>
      <c r="AX506" s="15" t="s">
        <v>78</v>
      </c>
      <c r="AY506" s="169" t="s">
        <v>156</v>
      </c>
    </row>
    <row r="507" spans="2:65" s="14" customFormat="1" x14ac:dyDescent="0.2">
      <c r="B507" s="161"/>
      <c r="D507" s="148" t="s">
        <v>169</v>
      </c>
      <c r="E507" s="162" t="s">
        <v>3</v>
      </c>
      <c r="F507" s="163" t="s">
        <v>172</v>
      </c>
      <c r="H507" s="164">
        <v>17.8</v>
      </c>
      <c r="I507" s="165"/>
      <c r="L507" s="161"/>
      <c r="M507" s="166"/>
      <c r="T507" s="167"/>
      <c r="AT507" s="162" t="s">
        <v>169</v>
      </c>
      <c r="AU507" s="162" t="s">
        <v>88</v>
      </c>
      <c r="AV507" s="14" t="s">
        <v>165</v>
      </c>
      <c r="AW507" s="14" t="s">
        <v>40</v>
      </c>
      <c r="AX507" s="14" t="s">
        <v>86</v>
      </c>
      <c r="AY507" s="162" t="s">
        <v>156</v>
      </c>
    </row>
    <row r="508" spans="2:65" s="1" customFormat="1" ht="16.5" customHeight="1" x14ac:dyDescent="0.2">
      <c r="B508" s="129"/>
      <c r="C508" s="175" t="s">
        <v>598</v>
      </c>
      <c r="D508" s="175" t="s">
        <v>306</v>
      </c>
      <c r="E508" s="176" t="s">
        <v>599</v>
      </c>
      <c r="F508" s="177" t="s">
        <v>600</v>
      </c>
      <c r="G508" s="178" t="s">
        <v>163</v>
      </c>
      <c r="H508" s="179">
        <v>4.9000000000000002E-2</v>
      </c>
      <c r="I508" s="180"/>
      <c r="J508" s="181">
        <f>ROUND(I508*H508,2)</f>
        <v>0</v>
      </c>
      <c r="K508" s="177" t="s">
        <v>164</v>
      </c>
      <c r="L508" s="182"/>
      <c r="M508" s="183" t="s">
        <v>3</v>
      </c>
      <c r="N508" s="184" t="s">
        <v>49</v>
      </c>
      <c r="P508" s="139">
        <f>O508*H508</f>
        <v>0</v>
      </c>
      <c r="Q508" s="139">
        <v>0.55000000000000004</v>
      </c>
      <c r="R508" s="139">
        <f>Q508*H508</f>
        <v>2.6950000000000002E-2</v>
      </c>
      <c r="S508" s="139">
        <v>0</v>
      </c>
      <c r="T508" s="140">
        <f>S508*H508</f>
        <v>0</v>
      </c>
      <c r="AR508" s="141" t="s">
        <v>309</v>
      </c>
      <c r="AT508" s="141" t="s">
        <v>306</v>
      </c>
      <c r="AU508" s="141" t="s">
        <v>88</v>
      </c>
      <c r="AY508" s="18" t="s">
        <v>156</v>
      </c>
      <c r="BE508" s="142">
        <f>IF(N508="základní",J508,0)</f>
        <v>0</v>
      </c>
      <c r="BF508" s="142">
        <f>IF(N508="snížená",J508,0)</f>
        <v>0</v>
      </c>
      <c r="BG508" s="142">
        <f>IF(N508="zákl. přenesená",J508,0)</f>
        <v>0</v>
      </c>
      <c r="BH508" s="142">
        <f>IF(N508="sníž. přenesená",J508,0)</f>
        <v>0</v>
      </c>
      <c r="BI508" s="142">
        <f>IF(N508="nulová",J508,0)</f>
        <v>0</v>
      </c>
      <c r="BJ508" s="18" t="s">
        <v>86</v>
      </c>
      <c r="BK508" s="142">
        <f>ROUND(I508*H508,2)</f>
        <v>0</v>
      </c>
      <c r="BL508" s="18" t="s">
        <v>301</v>
      </c>
      <c r="BM508" s="141" t="s">
        <v>601</v>
      </c>
    </row>
    <row r="509" spans="2:65" s="12" customFormat="1" x14ac:dyDescent="0.2">
      <c r="B509" s="147"/>
      <c r="D509" s="148" t="s">
        <v>169</v>
      </c>
      <c r="E509" s="149" t="s">
        <v>3</v>
      </c>
      <c r="F509" s="150" t="s">
        <v>457</v>
      </c>
      <c r="H509" s="149" t="s">
        <v>3</v>
      </c>
      <c r="I509" s="151"/>
      <c r="L509" s="147"/>
      <c r="M509" s="152"/>
      <c r="T509" s="153"/>
      <c r="AT509" s="149" t="s">
        <v>169</v>
      </c>
      <c r="AU509" s="149" t="s">
        <v>88</v>
      </c>
      <c r="AV509" s="12" t="s">
        <v>86</v>
      </c>
      <c r="AW509" s="12" t="s">
        <v>40</v>
      </c>
      <c r="AX509" s="12" t="s">
        <v>78</v>
      </c>
      <c r="AY509" s="149" t="s">
        <v>156</v>
      </c>
    </row>
    <row r="510" spans="2:65" s="13" customFormat="1" x14ac:dyDescent="0.2">
      <c r="B510" s="154"/>
      <c r="D510" s="148" t="s">
        <v>169</v>
      </c>
      <c r="E510" s="155" t="s">
        <v>3</v>
      </c>
      <c r="F510" s="156" t="s">
        <v>602</v>
      </c>
      <c r="H510" s="157">
        <v>4.9000000000000002E-2</v>
      </c>
      <c r="I510" s="158"/>
      <c r="L510" s="154"/>
      <c r="M510" s="159"/>
      <c r="T510" s="160"/>
      <c r="AT510" s="155" t="s">
        <v>169</v>
      </c>
      <c r="AU510" s="155" t="s">
        <v>88</v>
      </c>
      <c r="AV510" s="13" t="s">
        <v>88</v>
      </c>
      <c r="AW510" s="13" t="s">
        <v>40</v>
      </c>
      <c r="AX510" s="13" t="s">
        <v>78</v>
      </c>
      <c r="AY510" s="155" t="s">
        <v>156</v>
      </c>
    </row>
    <row r="511" spans="2:65" s="14" customFormat="1" x14ac:dyDescent="0.2">
      <c r="B511" s="161"/>
      <c r="D511" s="148" t="s">
        <v>169</v>
      </c>
      <c r="E511" s="162" t="s">
        <v>3</v>
      </c>
      <c r="F511" s="163" t="s">
        <v>172</v>
      </c>
      <c r="H511" s="164">
        <v>4.9000000000000002E-2</v>
      </c>
      <c r="I511" s="165"/>
      <c r="L511" s="161"/>
      <c r="M511" s="166"/>
      <c r="T511" s="167"/>
      <c r="AT511" s="162" t="s">
        <v>169</v>
      </c>
      <c r="AU511" s="162" t="s">
        <v>88</v>
      </c>
      <c r="AV511" s="14" t="s">
        <v>165</v>
      </c>
      <c r="AW511" s="14" t="s">
        <v>40</v>
      </c>
      <c r="AX511" s="14" t="s">
        <v>86</v>
      </c>
      <c r="AY511" s="162" t="s">
        <v>156</v>
      </c>
    </row>
    <row r="512" spans="2:65" s="1" customFormat="1" ht="16.5" customHeight="1" x14ac:dyDescent="0.2">
      <c r="B512" s="129"/>
      <c r="C512" s="175" t="s">
        <v>603</v>
      </c>
      <c r="D512" s="175" t="s">
        <v>306</v>
      </c>
      <c r="E512" s="176" t="s">
        <v>604</v>
      </c>
      <c r="F512" s="177" t="s">
        <v>605</v>
      </c>
      <c r="G512" s="178" t="s">
        <v>163</v>
      </c>
      <c r="H512" s="179">
        <v>0.3</v>
      </c>
      <c r="I512" s="180"/>
      <c r="J512" s="181">
        <f>ROUND(I512*H512,2)</f>
        <v>0</v>
      </c>
      <c r="K512" s="177" t="s">
        <v>164</v>
      </c>
      <c r="L512" s="182"/>
      <c r="M512" s="183" t="s">
        <v>3</v>
      </c>
      <c r="N512" s="184" t="s">
        <v>49</v>
      </c>
      <c r="P512" s="139">
        <f>O512*H512</f>
        <v>0</v>
      </c>
      <c r="Q512" s="139">
        <v>0.55000000000000004</v>
      </c>
      <c r="R512" s="139">
        <f>Q512*H512</f>
        <v>0.16500000000000001</v>
      </c>
      <c r="S512" s="139">
        <v>0</v>
      </c>
      <c r="T512" s="140">
        <f>S512*H512</f>
        <v>0</v>
      </c>
      <c r="AR512" s="141" t="s">
        <v>309</v>
      </c>
      <c r="AT512" s="141" t="s">
        <v>306</v>
      </c>
      <c r="AU512" s="141" t="s">
        <v>88</v>
      </c>
      <c r="AY512" s="18" t="s">
        <v>156</v>
      </c>
      <c r="BE512" s="142">
        <f>IF(N512="základní",J512,0)</f>
        <v>0</v>
      </c>
      <c r="BF512" s="142">
        <f>IF(N512="snížená",J512,0)</f>
        <v>0</v>
      </c>
      <c r="BG512" s="142">
        <f>IF(N512="zákl. přenesená",J512,0)</f>
        <v>0</v>
      </c>
      <c r="BH512" s="142">
        <f>IF(N512="sníž. přenesená",J512,0)</f>
        <v>0</v>
      </c>
      <c r="BI512" s="142">
        <f>IF(N512="nulová",J512,0)</f>
        <v>0</v>
      </c>
      <c r="BJ512" s="18" t="s">
        <v>86</v>
      </c>
      <c r="BK512" s="142">
        <f>ROUND(I512*H512,2)</f>
        <v>0</v>
      </c>
      <c r="BL512" s="18" t="s">
        <v>301</v>
      </c>
      <c r="BM512" s="141" t="s">
        <v>606</v>
      </c>
    </row>
    <row r="513" spans="2:65" s="12" customFormat="1" x14ac:dyDescent="0.2">
      <c r="B513" s="147"/>
      <c r="D513" s="148" t="s">
        <v>169</v>
      </c>
      <c r="E513" s="149" t="s">
        <v>3</v>
      </c>
      <c r="F513" s="150" t="s">
        <v>181</v>
      </c>
      <c r="H513" s="149" t="s">
        <v>3</v>
      </c>
      <c r="I513" s="151"/>
      <c r="L513" s="147"/>
      <c r="M513" s="152"/>
      <c r="T513" s="153"/>
      <c r="AT513" s="149" t="s">
        <v>169</v>
      </c>
      <c r="AU513" s="149" t="s">
        <v>88</v>
      </c>
      <c r="AV513" s="12" t="s">
        <v>86</v>
      </c>
      <c r="AW513" s="12" t="s">
        <v>40</v>
      </c>
      <c r="AX513" s="12" t="s">
        <v>78</v>
      </c>
      <c r="AY513" s="149" t="s">
        <v>156</v>
      </c>
    </row>
    <row r="514" spans="2:65" s="13" customFormat="1" x14ac:dyDescent="0.2">
      <c r="B514" s="154"/>
      <c r="D514" s="148" t="s">
        <v>169</v>
      </c>
      <c r="E514" s="155" t="s">
        <v>3</v>
      </c>
      <c r="F514" s="156" t="s">
        <v>607</v>
      </c>
      <c r="H514" s="157">
        <v>0.3</v>
      </c>
      <c r="I514" s="158"/>
      <c r="L514" s="154"/>
      <c r="M514" s="159"/>
      <c r="T514" s="160"/>
      <c r="AT514" s="155" t="s">
        <v>169</v>
      </c>
      <c r="AU514" s="155" t="s">
        <v>88</v>
      </c>
      <c r="AV514" s="13" t="s">
        <v>88</v>
      </c>
      <c r="AW514" s="13" t="s">
        <v>40</v>
      </c>
      <c r="AX514" s="13" t="s">
        <v>78</v>
      </c>
      <c r="AY514" s="155" t="s">
        <v>156</v>
      </c>
    </row>
    <row r="515" spans="2:65" s="14" customFormat="1" x14ac:dyDescent="0.2">
      <c r="B515" s="161"/>
      <c r="D515" s="148" t="s">
        <v>169</v>
      </c>
      <c r="E515" s="162" t="s">
        <v>3</v>
      </c>
      <c r="F515" s="163" t="s">
        <v>172</v>
      </c>
      <c r="H515" s="164">
        <v>0.3</v>
      </c>
      <c r="I515" s="165"/>
      <c r="L515" s="161"/>
      <c r="M515" s="166"/>
      <c r="T515" s="167"/>
      <c r="AT515" s="162" t="s">
        <v>169</v>
      </c>
      <c r="AU515" s="162" t="s">
        <v>88</v>
      </c>
      <c r="AV515" s="14" t="s">
        <v>165</v>
      </c>
      <c r="AW515" s="14" t="s">
        <v>40</v>
      </c>
      <c r="AX515" s="14" t="s">
        <v>86</v>
      </c>
      <c r="AY515" s="162" t="s">
        <v>156</v>
      </c>
    </row>
    <row r="516" spans="2:65" s="1" customFormat="1" ht="33" customHeight="1" x14ac:dyDescent="0.2">
      <c r="B516" s="129"/>
      <c r="C516" s="130" t="s">
        <v>608</v>
      </c>
      <c r="D516" s="130" t="s">
        <v>160</v>
      </c>
      <c r="E516" s="131" t="s">
        <v>609</v>
      </c>
      <c r="F516" s="132" t="s">
        <v>610</v>
      </c>
      <c r="G516" s="133" t="s">
        <v>356</v>
      </c>
      <c r="H516" s="134">
        <v>171.55</v>
      </c>
      <c r="I516" s="135"/>
      <c r="J516" s="136">
        <f>ROUND(I516*H516,2)</f>
        <v>0</v>
      </c>
      <c r="K516" s="132" t="s">
        <v>164</v>
      </c>
      <c r="L516" s="34"/>
      <c r="M516" s="137" t="s">
        <v>3</v>
      </c>
      <c r="N516" s="138" t="s">
        <v>49</v>
      </c>
      <c r="P516" s="139">
        <f>O516*H516</f>
        <v>0</v>
      </c>
      <c r="Q516" s="139">
        <v>0</v>
      </c>
      <c r="R516" s="139">
        <f>Q516*H516</f>
        <v>0</v>
      </c>
      <c r="S516" s="139">
        <v>0</v>
      </c>
      <c r="T516" s="140">
        <f>S516*H516</f>
        <v>0</v>
      </c>
      <c r="AR516" s="141" t="s">
        <v>301</v>
      </c>
      <c r="AT516" s="141" t="s">
        <v>160</v>
      </c>
      <c r="AU516" s="141" t="s">
        <v>88</v>
      </c>
      <c r="AY516" s="18" t="s">
        <v>156</v>
      </c>
      <c r="BE516" s="142">
        <f>IF(N516="základní",J516,0)</f>
        <v>0</v>
      </c>
      <c r="BF516" s="142">
        <f>IF(N516="snížená",J516,0)</f>
        <v>0</v>
      </c>
      <c r="BG516" s="142">
        <f>IF(N516="zákl. přenesená",J516,0)</f>
        <v>0</v>
      </c>
      <c r="BH516" s="142">
        <f>IF(N516="sníž. přenesená",J516,0)</f>
        <v>0</v>
      </c>
      <c r="BI516" s="142">
        <f>IF(N516="nulová",J516,0)</f>
        <v>0</v>
      </c>
      <c r="BJ516" s="18" t="s">
        <v>86</v>
      </c>
      <c r="BK516" s="142">
        <f>ROUND(I516*H516,2)</f>
        <v>0</v>
      </c>
      <c r="BL516" s="18" t="s">
        <v>301</v>
      </c>
      <c r="BM516" s="141" t="s">
        <v>611</v>
      </c>
    </row>
    <row r="517" spans="2:65" s="1" customFormat="1" x14ac:dyDescent="0.2">
      <c r="B517" s="34"/>
      <c r="D517" s="143" t="s">
        <v>167</v>
      </c>
      <c r="F517" s="144" t="s">
        <v>612</v>
      </c>
      <c r="I517" s="145"/>
      <c r="L517" s="34"/>
      <c r="M517" s="146"/>
      <c r="T517" s="55"/>
      <c r="AT517" s="18" t="s">
        <v>167</v>
      </c>
      <c r="AU517" s="18" t="s">
        <v>88</v>
      </c>
    </row>
    <row r="518" spans="2:65" s="12" customFormat="1" x14ac:dyDescent="0.2">
      <c r="B518" s="147"/>
      <c r="D518" s="148" t="s">
        <v>169</v>
      </c>
      <c r="E518" s="149" t="s">
        <v>3</v>
      </c>
      <c r="F518" s="150" t="s">
        <v>457</v>
      </c>
      <c r="H518" s="149" t="s">
        <v>3</v>
      </c>
      <c r="I518" s="151"/>
      <c r="L518" s="147"/>
      <c r="M518" s="152"/>
      <c r="T518" s="153"/>
      <c r="AT518" s="149" t="s">
        <v>169</v>
      </c>
      <c r="AU518" s="149" t="s">
        <v>88</v>
      </c>
      <c r="AV518" s="12" t="s">
        <v>86</v>
      </c>
      <c r="AW518" s="12" t="s">
        <v>40</v>
      </c>
      <c r="AX518" s="12" t="s">
        <v>78</v>
      </c>
      <c r="AY518" s="149" t="s">
        <v>156</v>
      </c>
    </row>
    <row r="519" spans="2:65" s="13" customFormat="1" x14ac:dyDescent="0.2">
      <c r="B519" s="154"/>
      <c r="D519" s="148" t="s">
        <v>169</v>
      </c>
      <c r="E519" s="155" t="s">
        <v>3</v>
      </c>
      <c r="F519" s="156" t="s">
        <v>613</v>
      </c>
      <c r="H519" s="157">
        <v>9.4499999999999993</v>
      </c>
      <c r="I519" s="158"/>
      <c r="L519" s="154"/>
      <c r="M519" s="159"/>
      <c r="T519" s="160"/>
      <c r="AT519" s="155" t="s">
        <v>169</v>
      </c>
      <c r="AU519" s="155" t="s">
        <v>88</v>
      </c>
      <c r="AV519" s="13" t="s">
        <v>88</v>
      </c>
      <c r="AW519" s="13" t="s">
        <v>40</v>
      </c>
      <c r="AX519" s="13" t="s">
        <v>78</v>
      </c>
      <c r="AY519" s="155" t="s">
        <v>156</v>
      </c>
    </row>
    <row r="520" spans="2:65" s="13" customFormat="1" x14ac:dyDescent="0.2">
      <c r="B520" s="154"/>
      <c r="D520" s="148" t="s">
        <v>169</v>
      </c>
      <c r="E520" s="155" t="s">
        <v>3</v>
      </c>
      <c r="F520" s="156" t="s">
        <v>614</v>
      </c>
      <c r="H520" s="157">
        <v>7.8</v>
      </c>
      <c r="I520" s="158"/>
      <c r="L520" s="154"/>
      <c r="M520" s="159"/>
      <c r="T520" s="160"/>
      <c r="AT520" s="155" t="s">
        <v>169</v>
      </c>
      <c r="AU520" s="155" t="s">
        <v>88</v>
      </c>
      <c r="AV520" s="13" t="s">
        <v>88</v>
      </c>
      <c r="AW520" s="13" t="s">
        <v>40</v>
      </c>
      <c r="AX520" s="13" t="s">
        <v>78</v>
      </c>
      <c r="AY520" s="155" t="s">
        <v>156</v>
      </c>
    </row>
    <row r="521" spans="2:65" s="15" customFormat="1" x14ac:dyDescent="0.2">
      <c r="B521" s="168"/>
      <c r="D521" s="148" t="s">
        <v>169</v>
      </c>
      <c r="E521" s="169" t="s">
        <v>3</v>
      </c>
      <c r="F521" s="170" t="s">
        <v>180</v>
      </c>
      <c r="H521" s="171">
        <v>17.25</v>
      </c>
      <c r="I521" s="172"/>
      <c r="L521" s="168"/>
      <c r="M521" s="173"/>
      <c r="T521" s="174"/>
      <c r="AT521" s="169" t="s">
        <v>169</v>
      </c>
      <c r="AU521" s="169" t="s">
        <v>88</v>
      </c>
      <c r="AV521" s="15" t="s">
        <v>157</v>
      </c>
      <c r="AW521" s="15" t="s">
        <v>40</v>
      </c>
      <c r="AX521" s="15" t="s">
        <v>78</v>
      </c>
      <c r="AY521" s="169" t="s">
        <v>156</v>
      </c>
    </row>
    <row r="522" spans="2:65" s="12" customFormat="1" x14ac:dyDescent="0.2">
      <c r="B522" s="147"/>
      <c r="D522" s="148" t="s">
        <v>169</v>
      </c>
      <c r="E522" s="149" t="s">
        <v>3</v>
      </c>
      <c r="F522" s="150" t="s">
        <v>204</v>
      </c>
      <c r="H522" s="149" t="s">
        <v>3</v>
      </c>
      <c r="I522" s="151"/>
      <c r="L522" s="147"/>
      <c r="M522" s="152"/>
      <c r="T522" s="153"/>
      <c r="AT522" s="149" t="s">
        <v>169</v>
      </c>
      <c r="AU522" s="149" t="s">
        <v>88</v>
      </c>
      <c r="AV522" s="12" t="s">
        <v>86</v>
      </c>
      <c r="AW522" s="12" t="s">
        <v>40</v>
      </c>
      <c r="AX522" s="12" t="s">
        <v>78</v>
      </c>
      <c r="AY522" s="149" t="s">
        <v>156</v>
      </c>
    </row>
    <row r="523" spans="2:65" s="12" customFormat="1" x14ac:dyDescent="0.2">
      <c r="B523" s="147"/>
      <c r="D523" s="148" t="s">
        <v>169</v>
      </c>
      <c r="E523" s="149" t="s">
        <v>3</v>
      </c>
      <c r="F523" s="150" t="s">
        <v>495</v>
      </c>
      <c r="H523" s="149" t="s">
        <v>3</v>
      </c>
      <c r="I523" s="151"/>
      <c r="L523" s="147"/>
      <c r="M523" s="152"/>
      <c r="T523" s="153"/>
      <c r="AT523" s="149" t="s">
        <v>169</v>
      </c>
      <c r="AU523" s="149" t="s">
        <v>88</v>
      </c>
      <c r="AV523" s="12" t="s">
        <v>86</v>
      </c>
      <c r="AW523" s="12" t="s">
        <v>40</v>
      </c>
      <c r="AX523" s="12" t="s">
        <v>78</v>
      </c>
      <c r="AY523" s="149" t="s">
        <v>156</v>
      </c>
    </row>
    <row r="524" spans="2:65" s="13" customFormat="1" x14ac:dyDescent="0.2">
      <c r="B524" s="154"/>
      <c r="D524" s="148" t="s">
        <v>169</v>
      </c>
      <c r="E524" s="155" t="s">
        <v>3</v>
      </c>
      <c r="F524" s="156" t="s">
        <v>615</v>
      </c>
      <c r="H524" s="157">
        <v>4</v>
      </c>
      <c r="I524" s="158"/>
      <c r="L524" s="154"/>
      <c r="M524" s="159"/>
      <c r="T524" s="160"/>
      <c r="AT524" s="155" t="s">
        <v>169</v>
      </c>
      <c r="AU524" s="155" t="s">
        <v>88</v>
      </c>
      <c r="AV524" s="13" t="s">
        <v>88</v>
      </c>
      <c r="AW524" s="13" t="s">
        <v>40</v>
      </c>
      <c r="AX524" s="13" t="s">
        <v>78</v>
      </c>
      <c r="AY524" s="155" t="s">
        <v>156</v>
      </c>
    </row>
    <row r="525" spans="2:65" s="12" customFormat="1" x14ac:dyDescent="0.2">
      <c r="B525" s="147"/>
      <c r="D525" s="148" t="s">
        <v>169</v>
      </c>
      <c r="E525" s="149" t="s">
        <v>3</v>
      </c>
      <c r="F525" s="150" t="s">
        <v>497</v>
      </c>
      <c r="H525" s="149" t="s">
        <v>3</v>
      </c>
      <c r="I525" s="151"/>
      <c r="L525" s="147"/>
      <c r="M525" s="152"/>
      <c r="T525" s="153"/>
      <c r="AT525" s="149" t="s">
        <v>169</v>
      </c>
      <c r="AU525" s="149" t="s">
        <v>88</v>
      </c>
      <c r="AV525" s="12" t="s">
        <v>86</v>
      </c>
      <c r="AW525" s="12" t="s">
        <v>40</v>
      </c>
      <c r="AX525" s="12" t="s">
        <v>78</v>
      </c>
      <c r="AY525" s="149" t="s">
        <v>156</v>
      </c>
    </row>
    <row r="526" spans="2:65" s="13" customFormat="1" x14ac:dyDescent="0.2">
      <c r="B526" s="154"/>
      <c r="D526" s="148" t="s">
        <v>169</v>
      </c>
      <c r="E526" s="155" t="s">
        <v>3</v>
      </c>
      <c r="F526" s="156" t="s">
        <v>615</v>
      </c>
      <c r="H526" s="157">
        <v>4</v>
      </c>
      <c r="I526" s="158"/>
      <c r="L526" s="154"/>
      <c r="M526" s="159"/>
      <c r="T526" s="160"/>
      <c r="AT526" s="155" t="s">
        <v>169</v>
      </c>
      <c r="AU526" s="155" t="s">
        <v>88</v>
      </c>
      <c r="AV526" s="13" t="s">
        <v>88</v>
      </c>
      <c r="AW526" s="13" t="s">
        <v>40</v>
      </c>
      <c r="AX526" s="13" t="s">
        <v>78</v>
      </c>
      <c r="AY526" s="155" t="s">
        <v>156</v>
      </c>
    </row>
    <row r="527" spans="2:65" s="15" customFormat="1" x14ac:dyDescent="0.2">
      <c r="B527" s="168"/>
      <c r="D527" s="148" t="s">
        <v>169</v>
      </c>
      <c r="E527" s="169" t="s">
        <v>3</v>
      </c>
      <c r="F527" s="170" t="s">
        <v>180</v>
      </c>
      <c r="H527" s="171">
        <v>8</v>
      </c>
      <c r="I527" s="172"/>
      <c r="L527" s="168"/>
      <c r="M527" s="173"/>
      <c r="T527" s="174"/>
      <c r="AT527" s="169" t="s">
        <v>169</v>
      </c>
      <c r="AU527" s="169" t="s">
        <v>88</v>
      </c>
      <c r="AV527" s="15" t="s">
        <v>157</v>
      </c>
      <c r="AW527" s="15" t="s">
        <v>40</v>
      </c>
      <c r="AX527" s="15" t="s">
        <v>78</v>
      </c>
      <c r="AY527" s="169" t="s">
        <v>156</v>
      </c>
    </row>
    <row r="528" spans="2:65" s="12" customFormat="1" x14ac:dyDescent="0.2">
      <c r="B528" s="147"/>
      <c r="D528" s="148" t="s">
        <v>169</v>
      </c>
      <c r="E528" s="149" t="s">
        <v>3</v>
      </c>
      <c r="F528" s="150" t="s">
        <v>181</v>
      </c>
      <c r="H528" s="149" t="s">
        <v>3</v>
      </c>
      <c r="I528" s="151"/>
      <c r="L528" s="147"/>
      <c r="M528" s="152"/>
      <c r="T528" s="153"/>
      <c r="AT528" s="149" t="s">
        <v>169</v>
      </c>
      <c r="AU528" s="149" t="s">
        <v>88</v>
      </c>
      <c r="AV528" s="12" t="s">
        <v>86</v>
      </c>
      <c r="AW528" s="12" t="s">
        <v>40</v>
      </c>
      <c r="AX528" s="12" t="s">
        <v>78</v>
      </c>
      <c r="AY528" s="149" t="s">
        <v>156</v>
      </c>
    </row>
    <row r="529" spans="2:65" s="13" customFormat="1" x14ac:dyDescent="0.2">
      <c r="B529" s="154"/>
      <c r="D529" s="148" t="s">
        <v>169</v>
      </c>
      <c r="E529" s="155" t="s">
        <v>3</v>
      </c>
      <c r="F529" s="156" t="s">
        <v>616</v>
      </c>
      <c r="H529" s="157">
        <v>72.2</v>
      </c>
      <c r="I529" s="158"/>
      <c r="L529" s="154"/>
      <c r="M529" s="159"/>
      <c r="T529" s="160"/>
      <c r="AT529" s="155" t="s">
        <v>169</v>
      </c>
      <c r="AU529" s="155" t="s">
        <v>88</v>
      </c>
      <c r="AV529" s="13" t="s">
        <v>88</v>
      </c>
      <c r="AW529" s="13" t="s">
        <v>40</v>
      </c>
      <c r="AX529" s="13" t="s">
        <v>78</v>
      </c>
      <c r="AY529" s="155" t="s">
        <v>156</v>
      </c>
    </row>
    <row r="530" spans="2:65" s="15" customFormat="1" x14ac:dyDescent="0.2">
      <c r="B530" s="168"/>
      <c r="D530" s="148" t="s">
        <v>169</v>
      </c>
      <c r="E530" s="169" t="s">
        <v>3</v>
      </c>
      <c r="F530" s="170" t="s">
        <v>180</v>
      </c>
      <c r="H530" s="171">
        <v>72.2</v>
      </c>
      <c r="I530" s="172"/>
      <c r="L530" s="168"/>
      <c r="M530" s="173"/>
      <c r="T530" s="174"/>
      <c r="AT530" s="169" t="s">
        <v>169</v>
      </c>
      <c r="AU530" s="169" t="s">
        <v>88</v>
      </c>
      <c r="AV530" s="15" t="s">
        <v>157</v>
      </c>
      <c r="AW530" s="15" t="s">
        <v>40</v>
      </c>
      <c r="AX530" s="15" t="s">
        <v>78</v>
      </c>
      <c r="AY530" s="169" t="s">
        <v>156</v>
      </c>
    </row>
    <row r="531" spans="2:65" s="12" customFormat="1" x14ac:dyDescent="0.2">
      <c r="B531" s="147"/>
      <c r="D531" s="148" t="s">
        <v>169</v>
      </c>
      <c r="E531" s="149" t="s">
        <v>3</v>
      </c>
      <c r="F531" s="150" t="s">
        <v>617</v>
      </c>
      <c r="H531" s="149" t="s">
        <v>3</v>
      </c>
      <c r="I531" s="151"/>
      <c r="L531" s="147"/>
      <c r="M531" s="152"/>
      <c r="T531" s="153"/>
      <c r="AT531" s="149" t="s">
        <v>169</v>
      </c>
      <c r="AU531" s="149" t="s">
        <v>88</v>
      </c>
      <c r="AV531" s="12" t="s">
        <v>86</v>
      </c>
      <c r="AW531" s="12" t="s">
        <v>40</v>
      </c>
      <c r="AX531" s="12" t="s">
        <v>78</v>
      </c>
      <c r="AY531" s="149" t="s">
        <v>156</v>
      </c>
    </row>
    <row r="532" spans="2:65" s="13" customFormat="1" x14ac:dyDescent="0.2">
      <c r="B532" s="154"/>
      <c r="D532" s="148" t="s">
        <v>169</v>
      </c>
      <c r="E532" s="155" t="s">
        <v>3</v>
      </c>
      <c r="F532" s="156" t="s">
        <v>618</v>
      </c>
      <c r="H532" s="157">
        <v>68.25</v>
      </c>
      <c r="I532" s="158"/>
      <c r="L532" s="154"/>
      <c r="M532" s="159"/>
      <c r="T532" s="160"/>
      <c r="AT532" s="155" t="s">
        <v>169</v>
      </c>
      <c r="AU532" s="155" t="s">
        <v>88</v>
      </c>
      <c r="AV532" s="13" t="s">
        <v>88</v>
      </c>
      <c r="AW532" s="13" t="s">
        <v>40</v>
      </c>
      <c r="AX532" s="13" t="s">
        <v>78</v>
      </c>
      <c r="AY532" s="155" t="s">
        <v>156</v>
      </c>
    </row>
    <row r="533" spans="2:65" s="13" customFormat="1" x14ac:dyDescent="0.2">
      <c r="B533" s="154"/>
      <c r="D533" s="148" t="s">
        <v>169</v>
      </c>
      <c r="E533" s="155" t="s">
        <v>3</v>
      </c>
      <c r="F533" s="156" t="s">
        <v>619</v>
      </c>
      <c r="H533" s="157">
        <v>5.85</v>
      </c>
      <c r="I533" s="158"/>
      <c r="L533" s="154"/>
      <c r="M533" s="159"/>
      <c r="T533" s="160"/>
      <c r="AT533" s="155" t="s">
        <v>169</v>
      </c>
      <c r="AU533" s="155" t="s">
        <v>88</v>
      </c>
      <c r="AV533" s="13" t="s">
        <v>88</v>
      </c>
      <c r="AW533" s="13" t="s">
        <v>40</v>
      </c>
      <c r="AX533" s="13" t="s">
        <v>78</v>
      </c>
      <c r="AY533" s="155" t="s">
        <v>156</v>
      </c>
    </row>
    <row r="534" spans="2:65" s="15" customFormat="1" x14ac:dyDescent="0.2">
      <c r="B534" s="168"/>
      <c r="D534" s="148" t="s">
        <v>169</v>
      </c>
      <c r="E534" s="169" t="s">
        <v>3</v>
      </c>
      <c r="F534" s="170" t="s">
        <v>180</v>
      </c>
      <c r="H534" s="171">
        <v>74.099999999999994</v>
      </c>
      <c r="I534" s="172"/>
      <c r="L534" s="168"/>
      <c r="M534" s="173"/>
      <c r="T534" s="174"/>
      <c r="AT534" s="169" t="s">
        <v>169</v>
      </c>
      <c r="AU534" s="169" t="s">
        <v>88</v>
      </c>
      <c r="AV534" s="15" t="s">
        <v>157</v>
      </c>
      <c r="AW534" s="15" t="s">
        <v>40</v>
      </c>
      <c r="AX534" s="15" t="s">
        <v>78</v>
      </c>
      <c r="AY534" s="169" t="s">
        <v>156</v>
      </c>
    </row>
    <row r="535" spans="2:65" s="14" customFormat="1" x14ac:dyDescent="0.2">
      <c r="B535" s="161"/>
      <c r="D535" s="148" t="s">
        <v>169</v>
      </c>
      <c r="E535" s="162" t="s">
        <v>3</v>
      </c>
      <c r="F535" s="163" t="s">
        <v>172</v>
      </c>
      <c r="H535" s="164">
        <v>171.55</v>
      </c>
      <c r="I535" s="165"/>
      <c r="L535" s="161"/>
      <c r="M535" s="166"/>
      <c r="T535" s="167"/>
      <c r="AT535" s="162" t="s">
        <v>169</v>
      </c>
      <c r="AU535" s="162" t="s">
        <v>88</v>
      </c>
      <c r="AV535" s="14" t="s">
        <v>165</v>
      </c>
      <c r="AW535" s="14" t="s">
        <v>40</v>
      </c>
      <c r="AX535" s="14" t="s">
        <v>86</v>
      </c>
      <c r="AY535" s="162" t="s">
        <v>156</v>
      </c>
    </row>
    <row r="536" spans="2:65" s="1" customFormat="1" ht="16.5" customHeight="1" x14ac:dyDescent="0.2">
      <c r="B536" s="129"/>
      <c r="C536" s="175" t="s">
        <v>620</v>
      </c>
      <c r="D536" s="175" t="s">
        <v>306</v>
      </c>
      <c r="E536" s="176" t="s">
        <v>621</v>
      </c>
      <c r="F536" s="177" t="s">
        <v>622</v>
      </c>
      <c r="G536" s="178" t="s">
        <v>163</v>
      </c>
      <c r="H536" s="179">
        <v>0.42</v>
      </c>
      <c r="I536" s="180"/>
      <c r="J536" s="181">
        <f>ROUND(I536*H536,2)</f>
        <v>0</v>
      </c>
      <c r="K536" s="177" t="s">
        <v>164</v>
      </c>
      <c r="L536" s="182"/>
      <c r="M536" s="183" t="s">
        <v>3</v>
      </c>
      <c r="N536" s="184" t="s">
        <v>49</v>
      </c>
      <c r="P536" s="139">
        <f>O536*H536</f>
        <v>0</v>
      </c>
      <c r="Q536" s="139">
        <v>0.55000000000000004</v>
      </c>
      <c r="R536" s="139">
        <f>Q536*H536</f>
        <v>0.23100000000000001</v>
      </c>
      <c r="S536" s="139">
        <v>0</v>
      </c>
      <c r="T536" s="140">
        <f>S536*H536</f>
        <v>0</v>
      </c>
      <c r="AR536" s="141" t="s">
        <v>309</v>
      </c>
      <c r="AT536" s="141" t="s">
        <v>306</v>
      </c>
      <c r="AU536" s="141" t="s">
        <v>88</v>
      </c>
      <c r="AY536" s="18" t="s">
        <v>156</v>
      </c>
      <c r="BE536" s="142">
        <f>IF(N536="základní",J536,0)</f>
        <v>0</v>
      </c>
      <c r="BF536" s="142">
        <f>IF(N536="snížená",J536,0)</f>
        <v>0</v>
      </c>
      <c r="BG536" s="142">
        <f>IF(N536="zákl. přenesená",J536,0)</f>
        <v>0</v>
      </c>
      <c r="BH536" s="142">
        <f>IF(N536="sníž. přenesená",J536,0)</f>
        <v>0</v>
      </c>
      <c r="BI536" s="142">
        <f>IF(N536="nulová",J536,0)</f>
        <v>0</v>
      </c>
      <c r="BJ536" s="18" t="s">
        <v>86</v>
      </c>
      <c r="BK536" s="142">
        <f>ROUND(I536*H536,2)</f>
        <v>0</v>
      </c>
      <c r="BL536" s="18" t="s">
        <v>301</v>
      </c>
      <c r="BM536" s="141" t="s">
        <v>623</v>
      </c>
    </row>
    <row r="537" spans="2:65" s="12" customFormat="1" x14ac:dyDescent="0.2">
      <c r="B537" s="147"/>
      <c r="D537" s="148" t="s">
        <v>169</v>
      </c>
      <c r="E537" s="149" t="s">
        <v>3</v>
      </c>
      <c r="F537" s="150" t="s">
        <v>457</v>
      </c>
      <c r="H537" s="149" t="s">
        <v>3</v>
      </c>
      <c r="I537" s="151"/>
      <c r="L537" s="147"/>
      <c r="M537" s="152"/>
      <c r="T537" s="153"/>
      <c r="AT537" s="149" t="s">
        <v>169</v>
      </c>
      <c r="AU537" s="149" t="s">
        <v>88</v>
      </c>
      <c r="AV537" s="12" t="s">
        <v>86</v>
      </c>
      <c r="AW537" s="12" t="s">
        <v>40</v>
      </c>
      <c r="AX537" s="12" t="s">
        <v>78</v>
      </c>
      <c r="AY537" s="149" t="s">
        <v>156</v>
      </c>
    </row>
    <row r="538" spans="2:65" s="13" customFormat="1" x14ac:dyDescent="0.2">
      <c r="B538" s="154"/>
      <c r="D538" s="148" t="s">
        <v>169</v>
      </c>
      <c r="E538" s="155" t="s">
        <v>3</v>
      </c>
      <c r="F538" s="156" t="s">
        <v>624</v>
      </c>
      <c r="H538" s="157">
        <v>0.218</v>
      </c>
      <c r="I538" s="158"/>
      <c r="L538" s="154"/>
      <c r="M538" s="159"/>
      <c r="T538" s="160"/>
      <c r="AT538" s="155" t="s">
        <v>169</v>
      </c>
      <c r="AU538" s="155" t="s">
        <v>88</v>
      </c>
      <c r="AV538" s="13" t="s">
        <v>88</v>
      </c>
      <c r="AW538" s="13" t="s">
        <v>40</v>
      </c>
      <c r="AX538" s="13" t="s">
        <v>78</v>
      </c>
      <c r="AY538" s="155" t="s">
        <v>156</v>
      </c>
    </row>
    <row r="539" spans="2:65" s="15" customFormat="1" x14ac:dyDescent="0.2">
      <c r="B539" s="168"/>
      <c r="D539" s="148" t="s">
        <v>169</v>
      </c>
      <c r="E539" s="169" t="s">
        <v>3</v>
      </c>
      <c r="F539" s="170" t="s">
        <v>180</v>
      </c>
      <c r="H539" s="171">
        <v>0.218</v>
      </c>
      <c r="I539" s="172"/>
      <c r="L539" s="168"/>
      <c r="M539" s="173"/>
      <c r="T539" s="174"/>
      <c r="AT539" s="169" t="s">
        <v>169</v>
      </c>
      <c r="AU539" s="169" t="s">
        <v>88</v>
      </c>
      <c r="AV539" s="15" t="s">
        <v>157</v>
      </c>
      <c r="AW539" s="15" t="s">
        <v>40</v>
      </c>
      <c r="AX539" s="15" t="s">
        <v>78</v>
      </c>
      <c r="AY539" s="169" t="s">
        <v>156</v>
      </c>
    </row>
    <row r="540" spans="2:65" s="12" customFormat="1" x14ac:dyDescent="0.2">
      <c r="B540" s="147"/>
      <c r="D540" s="148" t="s">
        <v>169</v>
      </c>
      <c r="E540" s="149" t="s">
        <v>3</v>
      </c>
      <c r="F540" s="150" t="s">
        <v>204</v>
      </c>
      <c r="H540" s="149" t="s">
        <v>3</v>
      </c>
      <c r="I540" s="151"/>
      <c r="L540" s="147"/>
      <c r="M540" s="152"/>
      <c r="T540" s="153"/>
      <c r="AT540" s="149" t="s">
        <v>169</v>
      </c>
      <c r="AU540" s="149" t="s">
        <v>88</v>
      </c>
      <c r="AV540" s="12" t="s">
        <v>86</v>
      </c>
      <c r="AW540" s="12" t="s">
        <v>40</v>
      </c>
      <c r="AX540" s="12" t="s">
        <v>78</v>
      </c>
      <c r="AY540" s="149" t="s">
        <v>156</v>
      </c>
    </row>
    <row r="541" spans="2:65" s="12" customFormat="1" x14ac:dyDescent="0.2">
      <c r="B541" s="147"/>
      <c r="D541" s="148" t="s">
        <v>169</v>
      </c>
      <c r="E541" s="149" t="s">
        <v>3</v>
      </c>
      <c r="F541" s="150" t="s">
        <v>495</v>
      </c>
      <c r="H541" s="149" t="s">
        <v>3</v>
      </c>
      <c r="I541" s="151"/>
      <c r="L541" s="147"/>
      <c r="M541" s="152"/>
      <c r="T541" s="153"/>
      <c r="AT541" s="149" t="s">
        <v>169</v>
      </c>
      <c r="AU541" s="149" t="s">
        <v>88</v>
      </c>
      <c r="AV541" s="12" t="s">
        <v>86</v>
      </c>
      <c r="AW541" s="12" t="s">
        <v>40</v>
      </c>
      <c r="AX541" s="12" t="s">
        <v>78</v>
      </c>
      <c r="AY541" s="149" t="s">
        <v>156</v>
      </c>
    </row>
    <row r="542" spans="2:65" s="13" customFormat="1" x14ac:dyDescent="0.2">
      <c r="B542" s="154"/>
      <c r="D542" s="148" t="s">
        <v>169</v>
      </c>
      <c r="E542" s="155" t="s">
        <v>3</v>
      </c>
      <c r="F542" s="156" t="s">
        <v>625</v>
      </c>
      <c r="H542" s="157">
        <v>0.10100000000000001</v>
      </c>
      <c r="I542" s="158"/>
      <c r="L542" s="154"/>
      <c r="M542" s="159"/>
      <c r="T542" s="160"/>
      <c r="AT542" s="155" t="s">
        <v>169</v>
      </c>
      <c r="AU542" s="155" t="s">
        <v>88</v>
      </c>
      <c r="AV542" s="13" t="s">
        <v>88</v>
      </c>
      <c r="AW542" s="13" t="s">
        <v>40</v>
      </c>
      <c r="AX542" s="13" t="s">
        <v>78</v>
      </c>
      <c r="AY542" s="155" t="s">
        <v>156</v>
      </c>
    </row>
    <row r="543" spans="2:65" s="12" customFormat="1" x14ac:dyDescent="0.2">
      <c r="B543" s="147"/>
      <c r="D543" s="148" t="s">
        <v>169</v>
      </c>
      <c r="E543" s="149" t="s">
        <v>3</v>
      </c>
      <c r="F543" s="150" t="s">
        <v>497</v>
      </c>
      <c r="H543" s="149" t="s">
        <v>3</v>
      </c>
      <c r="I543" s="151"/>
      <c r="L543" s="147"/>
      <c r="M543" s="152"/>
      <c r="T543" s="153"/>
      <c r="AT543" s="149" t="s">
        <v>169</v>
      </c>
      <c r="AU543" s="149" t="s">
        <v>88</v>
      </c>
      <c r="AV543" s="12" t="s">
        <v>86</v>
      </c>
      <c r="AW543" s="12" t="s">
        <v>40</v>
      </c>
      <c r="AX543" s="12" t="s">
        <v>78</v>
      </c>
      <c r="AY543" s="149" t="s">
        <v>156</v>
      </c>
    </row>
    <row r="544" spans="2:65" s="13" customFormat="1" x14ac:dyDescent="0.2">
      <c r="B544" s="154"/>
      <c r="D544" s="148" t="s">
        <v>169</v>
      </c>
      <c r="E544" s="155" t="s">
        <v>3</v>
      </c>
      <c r="F544" s="156" t="s">
        <v>625</v>
      </c>
      <c r="H544" s="157">
        <v>0.10100000000000001</v>
      </c>
      <c r="I544" s="158"/>
      <c r="L544" s="154"/>
      <c r="M544" s="159"/>
      <c r="T544" s="160"/>
      <c r="AT544" s="155" t="s">
        <v>169</v>
      </c>
      <c r="AU544" s="155" t="s">
        <v>88</v>
      </c>
      <c r="AV544" s="13" t="s">
        <v>88</v>
      </c>
      <c r="AW544" s="13" t="s">
        <v>40</v>
      </c>
      <c r="AX544" s="13" t="s">
        <v>78</v>
      </c>
      <c r="AY544" s="155" t="s">
        <v>156</v>
      </c>
    </row>
    <row r="545" spans="2:65" s="15" customFormat="1" x14ac:dyDescent="0.2">
      <c r="B545" s="168"/>
      <c r="D545" s="148" t="s">
        <v>169</v>
      </c>
      <c r="E545" s="169" t="s">
        <v>3</v>
      </c>
      <c r="F545" s="170" t="s">
        <v>180</v>
      </c>
      <c r="H545" s="171">
        <v>0.20200000000000001</v>
      </c>
      <c r="I545" s="172"/>
      <c r="L545" s="168"/>
      <c r="M545" s="173"/>
      <c r="T545" s="174"/>
      <c r="AT545" s="169" t="s">
        <v>169</v>
      </c>
      <c r="AU545" s="169" t="s">
        <v>88</v>
      </c>
      <c r="AV545" s="15" t="s">
        <v>157</v>
      </c>
      <c r="AW545" s="15" t="s">
        <v>40</v>
      </c>
      <c r="AX545" s="15" t="s">
        <v>78</v>
      </c>
      <c r="AY545" s="169" t="s">
        <v>156</v>
      </c>
    </row>
    <row r="546" spans="2:65" s="14" customFormat="1" x14ac:dyDescent="0.2">
      <c r="B546" s="161"/>
      <c r="D546" s="148" t="s">
        <v>169</v>
      </c>
      <c r="E546" s="162" t="s">
        <v>3</v>
      </c>
      <c r="F546" s="163" t="s">
        <v>172</v>
      </c>
      <c r="H546" s="164">
        <v>0.42</v>
      </c>
      <c r="I546" s="165"/>
      <c r="L546" s="161"/>
      <c r="M546" s="166"/>
      <c r="T546" s="167"/>
      <c r="AT546" s="162" t="s">
        <v>169</v>
      </c>
      <c r="AU546" s="162" t="s">
        <v>88</v>
      </c>
      <c r="AV546" s="14" t="s">
        <v>165</v>
      </c>
      <c r="AW546" s="14" t="s">
        <v>40</v>
      </c>
      <c r="AX546" s="14" t="s">
        <v>86</v>
      </c>
      <c r="AY546" s="162" t="s">
        <v>156</v>
      </c>
    </row>
    <row r="547" spans="2:65" s="1" customFormat="1" ht="16.5" customHeight="1" x14ac:dyDescent="0.2">
      <c r="B547" s="129"/>
      <c r="C547" s="175" t="s">
        <v>626</v>
      </c>
      <c r="D547" s="175" t="s">
        <v>306</v>
      </c>
      <c r="E547" s="176" t="s">
        <v>627</v>
      </c>
      <c r="F547" s="177" t="s">
        <v>628</v>
      </c>
      <c r="G547" s="178" t="s">
        <v>163</v>
      </c>
      <c r="H547" s="179">
        <v>3.9060000000000001</v>
      </c>
      <c r="I547" s="180"/>
      <c r="J547" s="181">
        <f>ROUND(I547*H547,2)</f>
        <v>0</v>
      </c>
      <c r="K547" s="177" t="s">
        <v>164</v>
      </c>
      <c r="L547" s="182"/>
      <c r="M547" s="183" t="s">
        <v>3</v>
      </c>
      <c r="N547" s="184" t="s">
        <v>49</v>
      </c>
      <c r="P547" s="139">
        <f>O547*H547</f>
        <v>0</v>
      </c>
      <c r="Q547" s="139">
        <v>0.55000000000000004</v>
      </c>
      <c r="R547" s="139">
        <f>Q547*H547</f>
        <v>2.1483000000000003</v>
      </c>
      <c r="S547" s="139">
        <v>0</v>
      </c>
      <c r="T547" s="140">
        <f>S547*H547</f>
        <v>0</v>
      </c>
      <c r="AR547" s="141" t="s">
        <v>309</v>
      </c>
      <c r="AT547" s="141" t="s">
        <v>306</v>
      </c>
      <c r="AU547" s="141" t="s">
        <v>88</v>
      </c>
      <c r="AY547" s="18" t="s">
        <v>156</v>
      </c>
      <c r="BE547" s="142">
        <f>IF(N547="základní",J547,0)</f>
        <v>0</v>
      </c>
      <c r="BF547" s="142">
        <f>IF(N547="snížená",J547,0)</f>
        <v>0</v>
      </c>
      <c r="BG547" s="142">
        <f>IF(N547="zákl. přenesená",J547,0)</f>
        <v>0</v>
      </c>
      <c r="BH547" s="142">
        <f>IF(N547="sníž. přenesená",J547,0)</f>
        <v>0</v>
      </c>
      <c r="BI547" s="142">
        <f>IF(N547="nulová",J547,0)</f>
        <v>0</v>
      </c>
      <c r="BJ547" s="18" t="s">
        <v>86</v>
      </c>
      <c r="BK547" s="142">
        <f>ROUND(I547*H547,2)</f>
        <v>0</v>
      </c>
      <c r="BL547" s="18" t="s">
        <v>301</v>
      </c>
      <c r="BM547" s="141" t="s">
        <v>629</v>
      </c>
    </row>
    <row r="548" spans="2:65" s="12" customFormat="1" x14ac:dyDescent="0.2">
      <c r="B548" s="147"/>
      <c r="D548" s="148" t="s">
        <v>169</v>
      </c>
      <c r="E548" s="149" t="s">
        <v>3</v>
      </c>
      <c r="F548" s="150" t="s">
        <v>181</v>
      </c>
      <c r="H548" s="149" t="s">
        <v>3</v>
      </c>
      <c r="I548" s="151"/>
      <c r="L548" s="147"/>
      <c r="M548" s="152"/>
      <c r="T548" s="153"/>
      <c r="AT548" s="149" t="s">
        <v>169</v>
      </c>
      <c r="AU548" s="149" t="s">
        <v>88</v>
      </c>
      <c r="AV548" s="12" t="s">
        <v>86</v>
      </c>
      <c r="AW548" s="12" t="s">
        <v>40</v>
      </c>
      <c r="AX548" s="12" t="s">
        <v>78</v>
      </c>
      <c r="AY548" s="149" t="s">
        <v>156</v>
      </c>
    </row>
    <row r="549" spans="2:65" s="13" customFormat="1" x14ac:dyDescent="0.2">
      <c r="B549" s="154"/>
      <c r="D549" s="148" t="s">
        <v>169</v>
      </c>
      <c r="E549" s="155" t="s">
        <v>3</v>
      </c>
      <c r="F549" s="156" t="s">
        <v>630</v>
      </c>
      <c r="H549" s="157">
        <v>2.0219999999999998</v>
      </c>
      <c r="I549" s="158"/>
      <c r="L549" s="154"/>
      <c r="M549" s="159"/>
      <c r="T549" s="160"/>
      <c r="AT549" s="155" t="s">
        <v>169</v>
      </c>
      <c r="AU549" s="155" t="s">
        <v>88</v>
      </c>
      <c r="AV549" s="13" t="s">
        <v>88</v>
      </c>
      <c r="AW549" s="13" t="s">
        <v>40</v>
      </c>
      <c r="AX549" s="13" t="s">
        <v>78</v>
      </c>
      <c r="AY549" s="155" t="s">
        <v>156</v>
      </c>
    </row>
    <row r="550" spans="2:65" s="15" customFormat="1" x14ac:dyDescent="0.2">
      <c r="B550" s="168"/>
      <c r="D550" s="148" t="s">
        <v>169</v>
      </c>
      <c r="E550" s="169" t="s">
        <v>3</v>
      </c>
      <c r="F550" s="170" t="s">
        <v>180</v>
      </c>
      <c r="H550" s="171">
        <v>2.0219999999999998</v>
      </c>
      <c r="I550" s="172"/>
      <c r="L550" s="168"/>
      <c r="M550" s="173"/>
      <c r="T550" s="174"/>
      <c r="AT550" s="169" t="s">
        <v>169</v>
      </c>
      <c r="AU550" s="169" t="s">
        <v>88</v>
      </c>
      <c r="AV550" s="15" t="s">
        <v>157</v>
      </c>
      <c r="AW550" s="15" t="s">
        <v>40</v>
      </c>
      <c r="AX550" s="15" t="s">
        <v>78</v>
      </c>
      <c r="AY550" s="169" t="s">
        <v>156</v>
      </c>
    </row>
    <row r="551" spans="2:65" s="12" customFormat="1" x14ac:dyDescent="0.2">
      <c r="B551" s="147"/>
      <c r="D551" s="148" t="s">
        <v>169</v>
      </c>
      <c r="E551" s="149" t="s">
        <v>3</v>
      </c>
      <c r="F551" s="150" t="s">
        <v>617</v>
      </c>
      <c r="H551" s="149" t="s">
        <v>3</v>
      </c>
      <c r="I551" s="151"/>
      <c r="L551" s="147"/>
      <c r="M551" s="152"/>
      <c r="T551" s="153"/>
      <c r="AT551" s="149" t="s">
        <v>169</v>
      </c>
      <c r="AU551" s="149" t="s">
        <v>88</v>
      </c>
      <c r="AV551" s="12" t="s">
        <v>86</v>
      </c>
      <c r="AW551" s="12" t="s">
        <v>40</v>
      </c>
      <c r="AX551" s="12" t="s">
        <v>78</v>
      </c>
      <c r="AY551" s="149" t="s">
        <v>156</v>
      </c>
    </row>
    <row r="552" spans="2:65" s="13" customFormat="1" x14ac:dyDescent="0.2">
      <c r="B552" s="154"/>
      <c r="D552" s="148" t="s">
        <v>169</v>
      </c>
      <c r="E552" s="155" t="s">
        <v>3</v>
      </c>
      <c r="F552" s="156" t="s">
        <v>631</v>
      </c>
      <c r="H552" s="157">
        <v>1.72</v>
      </c>
      <c r="I552" s="158"/>
      <c r="L552" s="154"/>
      <c r="M552" s="159"/>
      <c r="T552" s="160"/>
      <c r="AT552" s="155" t="s">
        <v>169</v>
      </c>
      <c r="AU552" s="155" t="s">
        <v>88</v>
      </c>
      <c r="AV552" s="13" t="s">
        <v>88</v>
      </c>
      <c r="AW552" s="13" t="s">
        <v>40</v>
      </c>
      <c r="AX552" s="13" t="s">
        <v>78</v>
      </c>
      <c r="AY552" s="155" t="s">
        <v>156</v>
      </c>
    </row>
    <row r="553" spans="2:65" s="13" customFormat="1" x14ac:dyDescent="0.2">
      <c r="B553" s="154"/>
      <c r="D553" s="148" t="s">
        <v>169</v>
      </c>
      <c r="E553" s="155" t="s">
        <v>3</v>
      </c>
      <c r="F553" s="156" t="s">
        <v>632</v>
      </c>
      <c r="H553" s="157">
        <v>0.16400000000000001</v>
      </c>
      <c r="I553" s="158"/>
      <c r="L553" s="154"/>
      <c r="M553" s="159"/>
      <c r="T553" s="160"/>
      <c r="AT553" s="155" t="s">
        <v>169</v>
      </c>
      <c r="AU553" s="155" t="s">
        <v>88</v>
      </c>
      <c r="AV553" s="13" t="s">
        <v>88</v>
      </c>
      <c r="AW553" s="13" t="s">
        <v>40</v>
      </c>
      <c r="AX553" s="13" t="s">
        <v>78</v>
      </c>
      <c r="AY553" s="155" t="s">
        <v>156</v>
      </c>
    </row>
    <row r="554" spans="2:65" s="15" customFormat="1" x14ac:dyDescent="0.2">
      <c r="B554" s="168"/>
      <c r="D554" s="148" t="s">
        <v>169</v>
      </c>
      <c r="E554" s="169" t="s">
        <v>3</v>
      </c>
      <c r="F554" s="170" t="s">
        <v>180</v>
      </c>
      <c r="H554" s="171">
        <v>1.8839999999999999</v>
      </c>
      <c r="I554" s="172"/>
      <c r="L554" s="168"/>
      <c r="M554" s="173"/>
      <c r="T554" s="174"/>
      <c r="AT554" s="169" t="s">
        <v>169</v>
      </c>
      <c r="AU554" s="169" t="s">
        <v>88</v>
      </c>
      <c r="AV554" s="15" t="s">
        <v>157</v>
      </c>
      <c r="AW554" s="15" t="s">
        <v>40</v>
      </c>
      <c r="AX554" s="15" t="s">
        <v>78</v>
      </c>
      <c r="AY554" s="169" t="s">
        <v>156</v>
      </c>
    </row>
    <row r="555" spans="2:65" s="14" customFormat="1" x14ac:dyDescent="0.2">
      <c r="B555" s="161"/>
      <c r="D555" s="148" t="s">
        <v>169</v>
      </c>
      <c r="E555" s="162" t="s">
        <v>3</v>
      </c>
      <c r="F555" s="163" t="s">
        <v>172</v>
      </c>
      <c r="H555" s="164">
        <v>3.9060000000000001</v>
      </c>
      <c r="I555" s="165"/>
      <c r="L555" s="161"/>
      <c r="M555" s="166"/>
      <c r="T555" s="167"/>
      <c r="AT555" s="162" t="s">
        <v>169</v>
      </c>
      <c r="AU555" s="162" t="s">
        <v>88</v>
      </c>
      <c r="AV555" s="14" t="s">
        <v>165</v>
      </c>
      <c r="AW555" s="14" t="s">
        <v>40</v>
      </c>
      <c r="AX555" s="14" t="s">
        <v>86</v>
      </c>
      <c r="AY555" s="162" t="s">
        <v>156</v>
      </c>
    </row>
    <row r="556" spans="2:65" s="1" customFormat="1" ht="16.5" customHeight="1" x14ac:dyDescent="0.2">
      <c r="B556" s="129"/>
      <c r="C556" s="175" t="s">
        <v>633</v>
      </c>
      <c r="D556" s="175" t="s">
        <v>306</v>
      </c>
      <c r="E556" s="176" t="s">
        <v>634</v>
      </c>
      <c r="F556" s="177" t="s">
        <v>635</v>
      </c>
      <c r="G556" s="178" t="s">
        <v>163</v>
      </c>
      <c r="H556" s="179">
        <v>0.26500000000000001</v>
      </c>
      <c r="I556" s="180"/>
      <c r="J556" s="181">
        <f>ROUND(I556*H556,2)</f>
        <v>0</v>
      </c>
      <c r="K556" s="177" t="s">
        <v>164</v>
      </c>
      <c r="L556" s="182"/>
      <c r="M556" s="183" t="s">
        <v>3</v>
      </c>
      <c r="N556" s="184" t="s">
        <v>49</v>
      </c>
      <c r="P556" s="139">
        <f>O556*H556</f>
        <v>0</v>
      </c>
      <c r="Q556" s="139">
        <v>0.55000000000000004</v>
      </c>
      <c r="R556" s="139">
        <f>Q556*H556</f>
        <v>0.14575000000000002</v>
      </c>
      <c r="S556" s="139">
        <v>0</v>
      </c>
      <c r="T556" s="140">
        <f>S556*H556</f>
        <v>0</v>
      </c>
      <c r="AR556" s="141" t="s">
        <v>309</v>
      </c>
      <c r="AT556" s="141" t="s">
        <v>306</v>
      </c>
      <c r="AU556" s="141" t="s">
        <v>88</v>
      </c>
      <c r="AY556" s="18" t="s">
        <v>156</v>
      </c>
      <c r="BE556" s="142">
        <f>IF(N556="základní",J556,0)</f>
        <v>0</v>
      </c>
      <c r="BF556" s="142">
        <f>IF(N556="snížená",J556,0)</f>
        <v>0</v>
      </c>
      <c r="BG556" s="142">
        <f>IF(N556="zákl. přenesená",J556,0)</f>
        <v>0</v>
      </c>
      <c r="BH556" s="142">
        <f>IF(N556="sníž. přenesená",J556,0)</f>
        <v>0</v>
      </c>
      <c r="BI556" s="142">
        <f>IF(N556="nulová",J556,0)</f>
        <v>0</v>
      </c>
      <c r="BJ556" s="18" t="s">
        <v>86</v>
      </c>
      <c r="BK556" s="142">
        <f>ROUND(I556*H556,2)</f>
        <v>0</v>
      </c>
      <c r="BL556" s="18" t="s">
        <v>301</v>
      </c>
      <c r="BM556" s="141" t="s">
        <v>636</v>
      </c>
    </row>
    <row r="557" spans="2:65" s="12" customFormat="1" x14ac:dyDescent="0.2">
      <c r="B557" s="147"/>
      <c r="D557" s="148" t="s">
        <v>169</v>
      </c>
      <c r="E557" s="149" t="s">
        <v>3</v>
      </c>
      <c r="F557" s="150" t="s">
        <v>457</v>
      </c>
      <c r="H557" s="149" t="s">
        <v>3</v>
      </c>
      <c r="I557" s="151"/>
      <c r="L557" s="147"/>
      <c r="M557" s="152"/>
      <c r="T557" s="153"/>
      <c r="AT557" s="149" t="s">
        <v>169</v>
      </c>
      <c r="AU557" s="149" t="s">
        <v>88</v>
      </c>
      <c r="AV557" s="12" t="s">
        <v>86</v>
      </c>
      <c r="AW557" s="12" t="s">
        <v>40</v>
      </c>
      <c r="AX557" s="12" t="s">
        <v>78</v>
      </c>
      <c r="AY557" s="149" t="s">
        <v>156</v>
      </c>
    </row>
    <row r="558" spans="2:65" s="13" customFormat="1" x14ac:dyDescent="0.2">
      <c r="B558" s="154"/>
      <c r="D558" s="148" t="s">
        <v>169</v>
      </c>
      <c r="E558" s="155" t="s">
        <v>3</v>
      </c>
      <c r="F558" s="156" t="s">
        <v>637</v>
      </c>
      <c r="H558" s="157">
        <v>0.26500000000000001</v>
      </c>
      <c r="I558" s="158"/>
      <c r="L558" s="154"/>
      <c r="M558" s="159"/>
      <c r="T558" s="160"/>
      <c r="AT558" s="155" t="s">
        <v>169</v>
      </c>
      <c r="AU558" s="155" t="s">
        <v>88</v>
      </c>
      <c r="AV558" s="13" t="s">
        <v>88</v>
      </c>
      <c r="AW558" s="13" t="s">
        <v>40</v>
      </c>
      <c r="AX558" s="13" t="s">
        <v>78</v>
      </c>
      <c r="AY558" s="155" t="s">
        <v>156</v>
      </c>
    </row>
    <row r="559" spans="2:65" s="14" customFormat="1" x14ac:dyDescent="0.2">
      <c r="B559" s="161"/>
      <c r="D559" s="148" t="s">
        <v>169</v>
      </c>
      <c r="E559" s="162" t="s">
        <v>3</v>
      </c>
      <c r="F559" s="163" t="s">
        <v>172</v>
      </c>
      <c r="H559" s="164">
        <v>0.26500000000000001</v>
      </c>
      <c r="I559" s="165"/>
      <c r="L559" s="161"/>
      <c r="M559" s="166"/>
      <c r="T559" s="167"/>
      <c r="AT559" s="162" t="s">
        <v>169</v>
      </c>
      <c r="AU559" s="162" t="s">
        <v>88</v>
      </c>
      <c r="AV559" s="14" t="s">
        <v>165</v>
      </c>
      <c r="AW559" s="14" t="s">
        <v>40</v>
      </c>
      <c r="AX559" s="14" t="s">
        <v>86</v>
      </c>
      <c r="AY559" s="162" t="s">
        <v>156</v>
      </c>
    </row>
    <row r="560" spans="2:65" s="1" customFormat="1" ht="21.75" customHeight="1" x14ac:dyDescent="0.2">
      <c r="B560" s="129"/>
      <c r="C560" s="130" t="s">
        <v>638</v>
      </c>
      <c r="D560" s="130" t="s">
        <v>160</v>
      </c>
      <c r="E560" s="131" t="s">
        <v>639</v>
      </c>
      <c r="F560" s="132" t="s">
        <v>640</v>
      </c>
      <c r="G560" s="133" t="s">
        <v>356</v>
      </c>
      <c r="H560" s="134">
        <v>189.5</v>
      </c>
      <c r="I560" s="135"/>
      <c r="J560" s="136">
        <f>ROUND(I560*H560,2)</f>
        <v>0</v>
      </c>
      <c r="K560" s="132" t="s">
        <v>164</v>
      </c>
      <c r="L560" s="34"/>
      <c r="M560" s="137" t="s">
        <v>3</v>
      </c>
      <c r="N560" s="138" t="s">
        <v>49</v>
      </c>
      <c r="P560" s="139">
        <f>O560*H560</f>
        <v>0</v>
      </c>
      <c r="Q560" s="139">
        <v>6.0000000000000002E-5</v>
      </c>
      <c r="R560" s="139">
        <f>Q560*H560</f>
        <v>1.137E-2</v>
      </c>
      <c r="S560" s="139">
        <v>0</v>
      </c>
      <c r="T560" s="140">
        <f>S560*H560</f>
        <v>0</v>
      </c>
      <c r="AR560" s="141" t="s">
        <v>301</v>
      </c>
      <c r="AT560" s="141" t="s">
        <v>160</v>
      </c>
      <c r="AU560" s="141" t="s">
        <v>88</v>
      </c>
      <c r="AY560" s="18" t="s">
        <v>156</v>
      </c>
      <c r="BE560" s="142">
        <f>IF(N560="základní",J560,0)</f>
        <v>0</v>
      </c>
      <c r="BF560" s="142">
        <f>IF(N560="snížená",J560,0)</f>
        <v>0</v>
      </c>
      <c r="BG560" s="142">
        <f>IF(N560="zákl. přenesená",J560,0)</f>
        <v>0</v>
      </c>
      <c r="BH560" s="142">
        <f>IF(N560="sníž. přenesená",J560,0)</f>
        <v>0</v>
      </c>
      <c r="BI560" s="142">
        <f>IF(N560="nulová",J560,0)</f>
        <v>0</v>
      </c>
      <c r="BJ560" s="18" t="s">
        <v>86</v>
      </c>
      <c r="BK560" s="142">
        <f>ROUND(I560*H560,2)</f>
        <v>0</v>
      </c>
      <c r="BL560" s="18" t="s">
        <v>301</v>
      </c>
      <c r="BM560" s="141" t="s">
        <v>641</v>
      </c>
    </row>
    <row r="561" spans="2:65" s="1" customFormat="1" x14ac:dyDescent="0.2">
      <c r="B561" s="34"/>
      <c r="D561" s="143" t="s">
        <v>167</v>
      </c>
      <c r="F561" s="144" t="s">
        <v>642</v>
      </c>
      <c r="I561" s="145"/>
      <c r="L561" s="34"/>
      <c r="M561" s="146"/>
      <c r="T561" s="55"/>
      <c r="AT561" s="18" t="s">
        <v>167</v>
      </c>
      <c r="AU561" s="18" t="s">
        <v>88</v>
      </c>
    </row>
    <row r="562" spans="2:65" s="12" customFormat="1" x14ac:dyDescent="0.2">
      <c r="B562" s="147"/>
      <c r="D562" s="148" t="s">
        <v>169</v>
      </c>
      <c r="E562" s="149" t="s">
        <v>3</v>
      </c>
      <c r="F562" s="150" t="s">
        <v>241</v>
      </c>
      <c r="H562" s="149" t="s">
        <v>3</v>
      </c>
      <c r="I562" s="151"/>
      <c r="L562" s="147"/>
      <c r="M562" s="152"/>
      <c r="T562" s="153"/>
      <c r="AT562" s="149" t="s">
        <v>169</v>
      </c>
      <c r="AU562" s="149" t="s">
        <v>88</v>
      </c>
      <c r="AV562" s="12" t="s">
        <v>86</v>
      </c>
      <c r="AW562" s="12" t="s">
        <v>40</v>
      </c>
      <c r="AX562" s="12" t="s">
        <v>78</v>
      </c>
      <c r="AY562" s="149" t="s">
        <v>156</v>
      </c>
    </row>
    <row r="563" spans="2:65" s="13" customFormat="1" x14ac:dyDescent="0.2">
      <c r="B563" s="154"/>
      <c r="D563" s="148" t="s">
        <v>169</v>
      </c>
      <c r="E563" s="155" t="s">
        <v>3</v>
      </c>
      <c r="F563" s="156" t="s">
        <v>643</v>
      </c>
      <c r="H563" s="157">
        <v>4.5</v>
      </c>
      <c r="I563" s="158"/>
      <c r="L563" s="154"/>
      <c r="M563" s="159"/>
      <c r="T563" s="160"/>
      <c r="AT563" s="155" t="s">
        <v>169</v>
      </c>
      <c r="AU563" s="155" t="s">
        <v>88</v>
      </c>
      <c r="AV563" s="13" t="s">
        <v>88</v>
      </c>
      <c r="AW563" s="13" t="s">
        <v>40</v>
      </c>
      <c r="AX563" s="13" t="s">
        <v>78</v>
      </c>
      <c r="AY563" s="155" t="s">
        <v>156</v>
      </c>
    </row>
    <row r="564" spans="2:65" s="13" customFormat="1" x14ac:dyDescent="0.2">
      <c r="B564" s="154"/>
      <c r="D564" s="148" t="s">
        <v>169</v>
      </c>
      <c r="E564" s="155" t="s">
        <v>3</v>
      </c>
      <c r="F564" s="156" t="s">
        <v>644</v>
      </c>
      <c r="H564" s="157">
        <v>7</v>
      </c>
      <c r="I564" s="158"/>
      <c r="L564" s="154"/>
      <c r="M564" s="159"/>
      <c r="T564" s="160"/>
      <c r="AT564" s="155" t="s">
        <v>169</v>
      </c>
      <c r="AU564" s="155" t="s">
        <v>88</v>
      </c>
      <c r="AV564" s="13" t="s">
        <v>88</v>
      </c>
      <c r="AW564" s="13" t="s">
        <v>40</v>
      </c>
      <c r="AX564" s="13" t="s">
        <v>78</v>
      </c>
      <c r="AY564" s="155" t="s">
        <v>156</v>
      </c>
    </row>
    <row r="565" spans="2:65" s="13" customFormat="1" x14ac:dyDescent="0.2">
      <c r="B565" s="154"/>
      <c r="D565" s="148" t="s">
        <v>169</v>
      </c>
      <c r="E565" s="155" t="s">
        <v>3</v>
      </c>
      <c r="F565" s="156" t="s">
        <v>645</v>
      </c>
      <c r="H565" s="157">
        <v>7</v>
      </c>
      <c r="I565" s="158"/>
      <c r="L565" s="154"/>
      <c r="M565" s="159"/>
      <c r="T565" s="160"/>
      <c r="AT565" s="155" t="s">
        <v>169</v>
      </c>
      <c r="AU565" s="155" t="s">
        <v>88</v>
      </c>
      <c r="AV565" s="13" t="s">
        <v>88</v>
      </c>
      <c r="AW565" s="13" t="s">
        <v>40</v>
      </c>
      <c r="AX565" s="13" t="s">
        <v>78</v>
      </c>
      <c r="AY565" s="155" t="s">
        <v>156</v>
      </c>
    </row>
    <row r="566" spans="2:65" s="13" customFormat="1" x14ac:dyDescent="0.2">
      <c r="B566" s="154"/>
      <c r="D566" s="148" t="s">
        <v>169</v>
      </c>
      <c r="E566" s="155" t="s">
        <v>3</v>
      </c>
      <c r="F566" s="156" t="s">
        <v>646</v>
      </c>
      <c r="H566" s="157">
        <v>6</v>
      </c>
      <c r="I566" s="158"/>
      <c r="L566" s="154"/>
      <c r="M566" s="159"/>
      <c r="T566" s="160"/>
      <c r="AT566" s="155" t="s">
        <v>169</v>
      </c>
      <c r="AU566" s="155" t="s">
        <v>88</v>
      </c>
      <c r="AV566" s="13" t="s">
        <v>88</v>
      </c>
      <c r="AW566" s="13" t="s">
        <v>40</v>
      </c>
      <c r="AX566" s="13" t="s">
        <v>78</v>
      </c>
      <c r="AY566" s="155" t="s">
        <v>156</v>
      </c>
    </row>
    <row r="567" spans="2:65" s="13" customFormat="1" x14ac:dyDescent="0.2">
      <c r="B567" s="154"/>
      <c r="D567" s="148" t="s">
        <v>169</v>
      </c>
      <c r="E567" s="155" t="s">
        <v>3</v>
      </c>
      <c r="F567" s="156" t="s">
        <v>647</v>
      </c>
      <c r="H567" s="157">
        <v>4.5</v>
      </c>
      <c r="I567" s="158"/>
      <c r="L567" s="154"/>
      <c r="M567" s="159"/>
      <c r="T567" s="160"/>
      <c r="AT567" s="155" t="s">
        <v>169</v>
      </c>
      <c r="AU567" s="155" t="s">
        <v>88</v>
      </c>
      <c r="AV567" s="13" t="s">
        <v>88</v>
      </c>
      <c r="AW567" s="13" t="s">
        <v>40</v>
      </c>
      <c r="AX567" s="13" t="s">
        <v>78</v>
      </c>
      <c r="AY567" s="155" t="s">
        <v>156</v>
      </c>
    </row>
    <row r="568" spans="2:65" s="13" customFormat="1" x14ac:dyDescent="0.2">
      <c r="B568" s="154"/>
      <c r="D568" s="148" t="s">
        <v>169</v>
      </c>
      <c r="E568" s="155" t="s">
        <v>3</v>
      </c>
      <c r="F568" s="156" t="s">
        <v>648</v>
      </c>
      <c r="H568" s="157">
        <v>7.5</v>
      </c>
      <c r="I568" s="158"/>
      <c r="L568" s="154"/>
      <c r="M568" s="159"/>
      <c r="T568" s="160"/>
      <c r="AT568" s="155" t="s">
        <v>169</v>
      </c>
      <c r="AU568" s="155" t="s">
        <v>88</v>
      </c>
      <c r="AV568" s="13" t="s">
        <v>88</v>
      </c>
      <c r="AW568" s="13" t="s">
        <v>40</v>
      </c>
      <c r="AX568" s="13" t="s">
        <v>78</v>
      </c>
      <c r="AY568" s="155" t="s">
        <v>156</v>
      </c>
    </row>
    <row r="569" spans="2:65" s="13" customFormat="1" x14ac:dyDescent="0.2">
      <c r="B569" s="154"/>
      <c r="D569" s="148" t="s">
        <v>169</v>
      </c>
      <c r="E569" s="155" t="s">
        <v>3</v>
      </c>
      <c r="F569" s="156" t="s">
        <v>649</v>
      </c>
      <c r="H569" s="157">
        <v>12</v>
      </c>
      <c r="I569" s="158"/>
      <c r="L569" s="154"/>
      <c r="M569" s="159"/>
      <c r="T569" s="160"/>
      <c r="AT569" s="155" t="s">
        <v>169</v>
      </c>
      <c r="AU569" s="155" t="s">
        <v>88</v>
      </c>
      <c r="AV569" s="13" t="s">
        <v>88</v>
      </c>
      <c r="AW569" s="13" t="s">
        <v>40</v>
      </c>
      <c r="AX569" s="13" t="s">
        <v>78</v>
      </c>
      <c r="AY569" s="155" t="s">
        <v>156</v>
      </c>
    </row>
    <row r="570" spans="2:65" s="13" customFormat="1" x14ac:dyDescent="0.2">
      <c r="B570" s="154"/>
      <c r="D570" s="148" t="s">
        <v>169</v>
      </c>
      <c r="E570" s="155" t="s">
        <v>3</v>
      </c>
      <c r="F570" s="156" t="s">
        <v>650</v>
      </c>
      <c r="H570" s="157">
        <v>6</v>
      </c>
      <c r="I570" s="158"/>
      <c r="L570" s="154"/>
      <c r="M570" s="159"/>
      <c r="T570" s="160"/>
      <c r="AT570" s="155" t="s">
        <v>169</v>
      </c>
      <c r="AU570" s="155" t="s">
        <v>88</v>
      </c>
      <c r="AV570" s="13" t="s">
        <v>88</v>
      </c>
      <c r="AW570" s="13" t="s">
        <v>40</v>
      </c>
      <c r="AX570" s="13" t="s">
        <v>78</v>
      </c>
      <c r="AY570" s="155" t="s">
        <v>156</v>
      </c>
    </row>
    <row r="571" spans="2:65" s="13" customFormat="1" x14ac:dyDescent="0.2">
      <c r="B571" s="154"/>
      <c r="D571" s="148" t="s">
        <v>169</v>
      </c>
      <c r="E571" s="155" t="s">
        <v>3</v>
      </c>
      <c r="F571" s="156" t="s">
        <v>651</v>
      </c>
      <c r="H571" s="157">
        <v>9</v>
      </c>
      <c r="I571" s="158"/>
      <c r="L571" s="154"/>
      <c r="M571" s="159"/>
      <c r="T571" s="160"/>
      <c r="AT571" s="155" t="s">
        <v>169</v>
      </c>
      <c r="AU571" s="155" t="s">
        <v>88</v>
      </c>
      <c r="AV571" s="13" t="s">
        <v>88</v>
      </c>
      <c r="AW571" s="13" t="s">
        <v>40</v>
      </c>
      <c r="AX571" s="13" t="s">
        <v>78</v>
      </c>
      <c r="AY571" s="155" t="s">
        <v>156</v>
      </c>
    </row>
    <row r="572" spans="2:65" s="13" customFormat="1" x14ac:dyDescent="0.2">
      <c r="B572" s="154"/>
      <c r="D572" s="148" t="s">
        <v>169</v>
      </c>
      <c r="E572" s="155" t="s">
        <v>3</v>
      </c>
      <c r="F572" s="156" t="s">
        <v>652</v>
      </c>
      <c r="H572" s="157">
        <v>126</v>
      </c>
      <c r="I572" s="158"/>
      <c r="L572" s="154"/>
      <c r="M572" s="159"/>
      <c r="T572" s="160"/>
      <c r="AT572" s="155" t="s">
        <v>169</v>
      </c>
      <c r="AU572" s="155" t="s">
        <v>88</v>
      </c>
      <c r="AV572" s="13" t="s">
        <v>88</v>
      </c>
      <c r="AW572" s="13" t="s">
        <v>40</v>
      </c>
      <c r="AX572" s="13" t="s">
        <v>78</v>
      </c>
      <c r="AY572" s="155" t="s">
        <v>156</v>
      </c>
    </row>
    <row r="573" spans="2:65" s="14" customFormat="1" x14ac:dyDescent="0.2">
      <c r="B573" s="161"/>
      <c r="D573" s="148" t="s">
        <v>169</v>
      </c>
      <c r="E573" s="162" t="s">
        <v>3</v>
      </c>
      <c r="F573" s="163" t="s">
        <v>172</v>
      </c>
      <c r="H573" s="164">
        <v>189.5</v>
      </c>
      <c r="I573" s="165"/>
      <c r="L573" s="161"/>
      <c r="M573" s="166"/>
      <c r="T573" s="167"/>
      <c r="AT573" s="162" t="s">
        <v>169</v>
      </c>
      <c r="AU573" s="162" t="s">
        <v>88</v>
      </c>
      <c r="AV573" s="14" t="s">
        <v>165</v>
      </c>
      <c r="AW573" s="14" t="s">
        <v>40</v>
      </c>
      <c r="AX573" s="14" t="s">
        <v>86</v>
      </c>
      <c r="AY573" s="162" t="s">
        <v>156</v>
      </c>
    </row>
    <row r="574" spans="2:65" s="1" customFormat="1" ht="16.5" customHeight="1" x14ac:dyDescent="0.2">
      <c r="B574" s="129"/>
      <c r="C574" s="175" t="s">
        <v>653</v>
      </c>
      <c r="D574" s="175" t="s">
        <v>306</v>
      </c>
      <c r="E574" s="176" t="s">
        <v>566</v>
      </c>
      <c r="F574" s="177" t="s">
        <v>567</v>
      </c>
      <c r="G574" s="178" t="s">
        <v>163</v>
      </c>
      <c r="H574" s="179">
        <v>1.72</v>
      </c>
      <c r="I574" s="180"/>
      <c r="J574" s="181">
        <f>ROUND(I574*H574,2)</f>
        <v>0</v>
      </c>
      <c r="K574" s="177" t="s">
        <v>164</v>
      </c>
      <c r="L574" s="182"/>
      <c r="M574" s="183" t="s">
        <v>3</v>
      </c>
      <c r="N574" s="184" t="s">
        <v>49</v>
      </c>
      <c r="P574" s="139">
        <f>O574*H574</f>
        <v>0</v>
      </c>
      <c r="Q574" s="139">
        <v>0.55000000000000004</v>
      </c>
      <c r="R574" s="139">
        <f>Q574*H574</f>
        <v>0.94600000000000006</v>
      </c>
      <c r="S574" s="139">
        <v>0</v>
      </c>
      <c r="T574" s="140">
        <f>S574*H574</f>
        <v>0</v>
      </c>
      <c r="AR574" s="141" t="s">
        <v>309</v>
      </c>
      <c r="AT574" s="141" t="s">
        <v>306</v>
      </c>
      <c r="AU574" s="141" t="s">
        <v>88</v>
      </c>
      <c r="AY574" s="18" t="s">
        <v>156</v>
      </c>
      <c r="BE574" s="142">
        <f>IF(N574="základní",J574,0)</f>
        <v>0</v>
      </c>
      <c r="BF574" s="142">
        <f>IF(N574="snížená",J574,0)</f>
        <v>0</v>
      </c>
      <c r="BG574" s="142">
        <f>IF(N574="zákl. přenesená",J574,0)</f>
        <v>0</v>
      </c>
      <c r="BH574" s="142">
        <f>IF(N574="sníž. přenesená",J574,0)</f>
        <v>0</v>
      </c>
      <c r="BI574" s="142">
        <f>IF(N574="nulová",J574,0)</f>
        <v>0</v>
      </c>
      <c r="BJ574" s="18" t="s">
        <v>86</v>
      </c>
      <c r="BK574" s="142">
        <f>ROUND(I574*H574,2)</f>
        <v>0</v>
      </c>
      <c r="BL574" s="18" t="s">
        <v>301</v>
      </c>
      <c r="BM574" s="141" t="s">
        <v>654</v>
      </c>
    </row>
    <row r="575" spans="2:65" s="12" customFormat="1" x14ac:dyDescent="0.2">
      <c r="B575" s="147"/>
      <c r="D575" s="148" t="s">
        <v>169</v>
      </c>
      <c r="E575" s="149" t="s">
        <v>3</v>
      </c>
      <c r="F575" s="150" t="s">
        <v>241</v>
      </c>
      <c r="H575" s="149" t="s">
        <v>3</v>
      </c>
      <c r="I575" s="151"/>
      <c r="L575" s="147"/>
      <c r="M575" s="152"/>
      <c r="T575" s="153"/>
      <c r="AT575" s="149" t="s">
        <v>169</v>
      </c>
      <c r="AU575" s="149" t="s">
        <v>88</v>
      </c>
      <c r="AV575" s="12" t="s">
        <v>86</v>
      </c>
      <c r="AW575" s="12" t="s">
        <v>40</v>
      </c>
      <c r="AX575" s="12" t="s">
        <v>78</v>
      </c>
      <c r="AY575" s="149" t="s">
        <v>156</v>
      </c>
    </row>
    <row r="576" spans="2:65" s="13" customFormat="1" x14ac:dyDescent="0.2">
      <c r="B576" s="154"/>
      <c r="D576" s="148" t="s">
        <v>169</v>
      </c>
      <c r="E576" s="155" t="s">
        <v>3</v>
      </c>
      <c r="F576" s="156" t="s">
        <v>655</v>
      </c>
      <c r="H576" s="157">
        <v>4.2999999999999997E-2</v>
      </c>
      <c r="I576" s="158"/>
      <c r="L576" s="154"/>
      <c r="M576" s="159"/>
      <c r="T576" s="160"/>
      <c r="AT576" s="155" t="s">
        <v>169</v>
      </c>
      <c r="AU576" s="155" t="s">
        <v>88</v>
      </c>
      <c r="AV576" s="13" t="s">
        <v>88</v>
      </c>
      <c r="AW576" s="13" t="s">
        <v>40</v>
      </c>
      <c r="AX576" s="13" t="s">
        <v>78</v>
      </c>
      <c r="AY576" s="155" t="s">
        <v>156</v>
      </c>
    </row>
    <row r="577" spans="2:65" s="13" customFormat="1" x14ac:dyDescent="0.2">
      <c r="B577" s="154"/>
      <c r="D577" s="148" t="s">
        <v>169</v>
      </c>
      <c r="E577" s="155" t="s">
        <v>3</v>
      </c>
      <c r="F577" s="156" t="s">
        <v>656</v>
      </c>
      <c r="H577" s="157">
        <v>5.8999999999999997E-2</v>
      </c>
      <c r="I577" s="158"/>
      <c r="L577" s="154"/>
      <c r="M577" s="159"/>
      <c r="T577" s="160"/>
      <c r="AT577" s="155" t="s">
        <v>169</v>
      </c>
      <c r="AU577" s="155" t="s">
        <v>88</v>
      </c>
      <c r="AV577" s="13" t="s">
        <v>88</v>
      </c>
      <c r="AW577" s="13" t="s">
        <v>40</v>
      </c>
      <c r="AX577" s="13" t="s">
        <v>78</v>
      </c>
      <c r="AY577" s="155" t="s">
        <v>156</v>
      </c>
    </row>
    <row r="578" spans="2:65" s="13" customFormat="1" x14ac:dyDescent="0.2">
      <c r="B578" s="154"/>
      <c r="D578" s="148" t="s">
        <v>169</v>
      </c>
      <c r="E578" s="155" t="s">
        <v>3</v>
      </c>
      <c r="F578" s="156" t="s">
        <v>657</v>
      </c>
      <c r="H578" s="157">
        <v>4.3999999999999997E-2</v>
      </c>
      <c r="I578" s="158"/>
      <c r="L578" s="154"/>
      <c r="M578" s="159"/>
      <c r="T578" s="160"/>
      <c r="AT578" s="155" t="s">
        <v>169</v>
      </c>
      <c r="AU578" s="155" t="s">
        <v>88</v>
      </c>
      <c r="AV578" s="13" t="s">
        <v>88</v>
      </c>
      <c r="AW578" s="13" t="s">
        <v>40</v>
      </c>
      <c r="AX578" s="13" t="s">
        <v>78</v>
      </c>
      <c r="AY578" s="155" t="s">
        <v>156</v>
      </c>
    </row>
    <row r="579" spans="2:65" s="13" customFormat="1" x14ac:dyDescent="0.2">
      <c r="B579" s="154"/>
      <c r="D579" s="148" t="s">
        <v>169</v>
      </c>
      <c r="E579" s="155" t="s">
        <v>3</v>
      </c>
      <c r="F579" s="156" t="s">
        <v>658</v>
      </c>
      <c r="H579" s="157">
        <v>7.3999999999999996E-2</v>
      </c>
      <c r="I579" s="158"/>
      <c r="L579" s="154"/>
      <c r="M579" s="159"/>
      <c r="T579" s="160"/>
      <c r="AT579" s="155" t="s">
        <v>169</v>
      </c>
      <c r="AU579" s="155" t="s">
        <v>88</v>
      </c>
      <c r="AV579" s="13" t="s">
        <v>88</v>
      </c>
      <c r="AW579" s="13" t="s">
        <v>40</v>
      </c>
      <c r="AX579" s="13" t="s">
        <v>78</v>
      </c>
      <c r="AY579" s="155" t="s">
        <v>156</v>
      </c>
    </row>
    <row r="580" spans="2:65" s="13" customFormat="1" x14ac:dyDescent="0.2">
      <c r="B580" s="154"/>
      <c r="D580" s="148" t="s">
        <v>169</v>
      </c>
      <c r="E580" s="155" t="s">
        <v>3</v>
      </c>
      <c r="F580" s="156" t="s">
        <v>659</v>
      </c>
      <c r="H580" s="157">
        <v>0.11799999999999999</v>
      </c>
      <c r="I580" s="158"/>
      <c r="L580" s="154"/>
      <c r="M580" s="159"/>
      <c r="T580" s="160"/>
      <c r="AT580" s="155" t="s">
        <v>169</v>
      </c>
      <c r="AU580" s="155" t="s">
        <v>88</v>
      </c>
      <c r="AV580" s="13" t="s">
        <v>88</v>
      </c>
      <c r="AW580" s="13" t="s">
        <v>40</v>
      </c>
      <c r="AX580" s="13" t="s">
        <v>78</v>
      </c>
      <c r="AY580" s="155" t="s">
        <v>156</v>
      </c>
    </row>
    <row r="581" spans="2:65" s="13" customFormat="1" x14ac:dyDescent="0.2">
      <c r="B581" s="154"/>
      <c r="D581" s="148" t="s">
        <v>169</v>
      </c>
      <c r="E581" s="155" t="s">
        <v>3</v>
      </c>
      <c r="F581" s="156" t="s">
        <v>660</v>
      </c>
      <c r="H581" s="157">
        <v>5.8999999999999997E-2</v>
      </c>
      <c r="I581" s="158"/>
      <c r="L581" s="154"/>
      <c r="M581" s="159"/>
      <c r="T581" s="160"/>
      <c r="AT581" s="155" t="s">
        <v>169</v>
      </c>
      <c r="AU581" s="155" t="s">
        <v>88</v>
      </c>
      <c r="AV581" s="13" t="s">
        <v>88</v>
      </c>
      <c r="AW581" s="13" t="s">
        <v>40</v>
      </c>
      <c r="AX581" s="13" t="s">
        <v>78</v>
      </c>
      <c r="AY581" s="155" t="s">
        <v>156</v>
      </c>
    </row>
    <row r="582" spans="2:65" s="13" customFormat="1" x14ac:dyDescent="0.2">
      <c r="B582" s="154"/>
      <c r="D582" s="148" t="s">
        <v>169</v>
      </c>
      <c r="E582" s="155" t="s">
        <v>3</v>
      </c>
      <c r="F582" s="156" t="s">
        <v>661</v>
      </c>
      <c r="H582" s="157">
        <v>8.7999999999999995E-2</v>
      </c>
      <c r="I582" s="158"/>
      <c r="L582" s="154"/>
      <c r="M582" s="159"/>
      <c r="T582" s="160"/>
      <c r="AT582" s="155" t="s">
        <v>169</v>
      </c>
      <c r="AU582" s="155" t="s">
        <v>88</v>
      </c>
      <c r="AV582" s="13" t="s">
        <v>88</v>
      </c>
      <c r="AW582" s="13" t="s">
        <v>40</v>
      </c>
      <c r="AX582" s="13" t="s">
        <v>78</v>
      </c>
      <c r="AY582" s="155" t="s">
        <v>156</v>
      </c>
    </row>
    <row r="583" spans="2:65" s="13" customFormat="1" x14ac:dyDescent="0.2">
      <c r="B583" s="154"/>
      <c r="D583" s="148" t="s">
        <v>169</v>
      </c>
      <c r="E583" s="155" t="s">
        <v>3</v>
      </c>
      <c r="F583" s="156" t="s">
        <v>662</v>
      </c>
      <c r="H583" s="157">
        <v>1.2350000000000001</v>
      </c>
      <c r="I583" s="158"/>
      <c r="L583" s="154"/>
      <c r="M583" s="159"/>
      <c r="T583" s="160"/>
      <c r="AT583" s="155" t="s">
        <v>169</v>
      </c>
      <c r="AU583" s="155" t="s">
        <v>88</v>
      </c>
      <c r="AV583" s="13" t="s">
        <v>88</v>
      </c>
      <c r="AW583" s="13" t="s">
        <v>40</v>
      </c>
      <c r="AX583" s="13" t="s">
        <v>78</v>
      </c>
      <c r="AY583" s="155" t="s">
        <v>156</v>
      </c>
    </row>
    <row r="584" spans="2:65" s="14" customFormat="1" x14ac:dyDescent="0.2">
      <c r="B584" s="161"/>
      <c r="D584" s="148" t="s">
        <v>169</v>
      </c>
      <c r="E584" s="162" t="s">
        <v>3</v>
      </c>
      <c r="F584" s="163" t="s">
        <v>172</v>
      </c>
      <c r="H584" s="164">
        <v>1.72</v>
      </c>
      <c r="I584" s="165"/>
      <c r="L584" s="161"/>
      <c r="M584" s="166"/>
      <c r="T584" s="167"/>
      <c r="AT584" s="162" t="s">
        <v>169</v>
      </c>
      <c r="AU584" s="162" t="s">
        <v>88</v>
      </c>
      <c r="AV584" s="14" t="s">
        <v>165</v>
      </c>
      <c r="AW584" s="14" t="s">
        <v>40</v>
      </c>
      <c r="AX584" s="14" t="s">
        <v>86</v>
      </c>
      <c r="AY584" s="162" t="s">
        <v>156</v>
      </c>
    </row>
    <row r="585" spans="2:65" s="1" customFormat="1" ht="16.5" customHeight="1" x14ac:dyDescent="0.2">
      <c r="B585" s="129"/>
      <c r="C585" s="175" t="s">
        <v>663</v>
      </c>
      <c r="D585" s="175" t="s">
        <v>306</v>
      </c>
      <c r="E585" s="176" t="s">
        <v>560</v>
      </c>
      <c r="F585" s="177" t="s">
        <v>561</v>
      </c>
      <c r="G585" s="178" t="s">
        <v>163</v>
      </c>
      <c r="H585" s="179">
        <v>0.13400000000000001</v>
      </c>
      <c r="I585" s="180"/>
      <c r="J585" s="181">
        <f>ROUND(I585*H585,2)</f>
        <v>0</v>
      </c>
      <c r="K585" s="177" t="s">
        <v>164</v>
      </c>
      <c r="L585" s="182"/>
      <c r="M585" s="183" t="s">
        <v>3</v>
      </c>
      <c r="N585" s="184" t="s">
        <v>49</v>
      </c>
      <c r="P585" s="139">
        <f>O585*H585</f>
        <v>0</v>
      </c>
      <c r="Q585" s="139">
        <v>0.55000000000000004</v>
      </c>
      <c r="R585" s="139">
        <f>Q585*H585</f>
        <v>7.3700000000000015E-2</v>
      </c>
      <c r="S585" s="139">
        <v>0</v>
      </c>
      <c r="T585" s="140">
        <f>S585*H585</f>
        <v>0</v>
      </c>
      <c r="AR585" s="141" t="s">
        <v>309</v>
      </c>
      <c r="AT585" s="141" t="s">
        <v>306</v>
      </c>
      <c r="AU585" s="141" t="s">
        <v>88</v>
      </c>
      <c r="AY585" s="18" t="s">
        <v>156</v>
      </c>
      <c r="BE585" s="142">
        <f>IF(N585="základní",J585,0)</f>
        <v>0</v>
      </c>
      <c r="BF585" s="142">
        <f>IF(N585="snížená",J585,0)</f>
        <v>0</v>
      </c>
      <c r="BG585" s="142">
        <f>IF(N585="zákl. přenesená",J585,0)</f>
        <v>0</v>
      </c>
      <c r="BH585" s="142">
        <f>IF(N585="sníž. přenesená",J585,0)</f>
        <v>0</v>
      </c>
      <c r="BI585" s="142">
        <f>IF(N585="nulová",J585,0)</f>
        <v>0</v>
      </c>
      <c r="BJ585" s="18" t="s">
        <v>86</v>
      </c>
      <c r="BK585" s="142">
        <f>ROUND(I585*H585,2)</f>
        <v>0</v>
      </c>
      <c r="BL585" s="18" t="s">
        <v>301</v>
      </c>
      <c r="BM585" s="141" t="s">
        <v>664</v>
      </c>
    </row>
    <row r="586" spans="2:65" s="12" customFormat="1" x14ac:dyDescent="0.2">
      <c r="B586" s="147"/>
      <c r="D586" s="148" t="s">
        <v>169</v>
      </c>
      <c r="E586" s="149" t="s">
        <v>3</v>
      </c>
      <c r="F586" s="150" t="s">
        <v>241</v>
      </c>
      <c r="H586" s="149" t="s">
        <v>3</v>
      </c>
      <c r="I586" s="151"/>
      <c r="L586" s="147"/>
      <c r="M586" s="152"/>
      <c r="T586" s="153"/>
      <c r="AT586" s="149" t="s">
        <v>169</v>
      </c>
      <c r="AU586" s="149" t="s">
        <v>88</v>
      </c>
      <c r="AV586" s="12" t="s">
        <v>86</v>
      </c>
      <c r="AW586" s="12" t="s">
        <v>40</v>
      </c>
      <c r="AX586" s="12" t="s">
        <v>78</v>
      </c>
      <c r="AY586" s="149" t="s">
        <v>156</v>
      </c>
    </row>
    <row r="587" spans="2:65" s="13" customFormat="1" x14ac:dyDescent="0.2">
      <c r="B587" s="154"/>
      <c r="D587" s="148" t="s">
        <v>169</v>
      </c>
      <c r="E587" s="155" t="s">
        <v>3</v>
      </c>
      <c r="F587" s="156" t="s">
        <v>665</v>
      </c>
      <c r="H587" s="157">
        <v>6.7000000000000004E-2</v>
      </c>
      <c r="I587" s="158"/>
      <c r="L587" s="154"/>
      <c r="M587" s="159"/>
      <c r="T587" s="160"/>
      <c r="AT587" s="155" t="s">
        <v>169</v>
      </c>
      <c r="AU587" s="155" t="s">
        <v>88</v>
      </c>
      <c r="AV587" s="13" t="s">
        <v>88</v>
      </c>
      <c r="AW587" s="13" t="s">
        <v>40</v>
      </c>
      <c r="AX587" s="13" t="s">
        <v>78</v>
      </c>
      <c r="AY587" s="155" t="s">
        <v>156</v>
      </c>
    </row>
    <row r="588" spans="2:65" s="13" customFormat="1" x14ac:dyDescent="0.2">
      <c r="B588" s="154"/>
      <c r="D588" s="148" t="s">
        <v>169</v>
      </c>
      <c r="E588" s="155" t="s">
        <v>3</v>
      </c>
      <c r="F588" s="156" t="s">
        <v>666</v>
      </c>
      <c r="H588" s="157">
        <v>6.7000000000000004E-2</v>
      </c>
      <c r="I588" s="158"/>
      <c r="L588" s="154"/>
      <c r="M588" s="159"/>
      <c r="T588" s="160"/>
      <c r="AT588" s="155" t="s">
        <v>169</v>
      </c>
      <c r="AU588" s="155" t="s">
        <v>88</v>
      </c>
      <c r="AV588" s="13" t="s">
        <v>88</v>
      </c>
      <c r="AW588" s="13" t="s">
        <v>40</v>
      </c>
      <c r="AX588" s="13" t="s">
        <v>78</v>
      </c>
      <c r="AY588" s="155" t="s">
        <v>156</v>
      </c>
    </row>
    <row r="589" spans="2:65" s="14" customFormat="1" x14ac:dyDescent="0.2">
      <c r="B589" s="161"/>
      <c r="D589" s="148" t="s">
        <v>169</v>
      </c>
      <c r="E589" s="162" t="s">
        <v>3</v>
      </c>
      <c r="F589" s="163" t="s">
        <v>172</v>
      </c>
      <c r="H589" s="164">
        <v>0.13400000000000001</v>
      </c>
      <c r="I589" s="165"/>
      <c r="L589" s="161"/>
      <c r="M589" s="166"/>
      <c r="T589" s="167"/>
      <c r="AT589" s="162" t="s">
        <v>169</v>
      </c>
      <c r="AU589" s="162" t="s">
        <v>88</v>
      </c>
      <c r="AV589" s="14" t="s">
        <v>165</v>
      </c>
      <c r="AW589" s="14" t="s">
        <v>40</v>
      </c>
      <c r="AX589" s="14" t="s">
        <v>86</v>
      </c>
      <c r="AY589" s="162" t="s">
        <v>156</v>
      </c>
    </row>
    <row r="590" spans="2:65" s="1" customFormat="1" ht="24.2" customHeight="1" x14ac:dyDescent="0.2">
      <c r="B590" s="129"/>
      <c r="C590" s="130" t="s">
        <v>667</v>
      </c>
      <c r="D590" s="130" t="s">
        <v>160</v>
      </c>
      <c r="E590" s="131" t="s">
        <v>668</v>
      </c>
      <c r="F590" s="132" t="s">
        <v>669</v>
      </c>
      <c r="G590" s="133" t="s">
        <v>356</v>
      </c>
      <c r="H590" s="134">
        <v>5</v>
      </c>
      <c r="I590" s="135"/>
      <c r="J590" s="136">
        <f>ROUND(I590*H590,2)</f>
        <v>0</v>
      </c>
      <c r="K590" s="132" t="s">
        <v>164</v>
      </c>
      <c r="L590" s="34"/>
      <c r="M590" s="137" t="s">
        <v>3</v>
      </c>
      <c r="N590" s="138" t="s">
        <v>49</v>
      </c>
      <c r="P590" s="139">
        <f>O590*H590</f>
        <v>0</v>
      </c>
      <c r="Q590" s="139">
        <v>9.0000000000000006E-5</v>
      </c>
      <c r="R590" s="139">
        <f>Q590*H590</f>
        <v>4.5000000000000004E-4</v>
      </c>
      <c r="S590" s="139">
        <v>0</v>
      </c>
      <c r="T590" s="140">
        <f>S590*H590</f>
        <v>0</v>
      </c>
      <c r="AR590" s="141" t="s">
        <v>165</v>
      </c>
      <c r="AT590" s="141" t="s">
        <v>160</v>
      </c>
      <c r="AU590" s="141" t="s">
        <v>88</v>
      </c>
      <c r="AY590" s="18" t="s">
        <v>156</v>
      </c>
      <c r="BE590" s="142">
        <f>IF(N590="základní",J590,0)</f>
        <v>0</v>
      </c>
      <c r="BF590" s="142">
        <f>IF(N590="snížená",J590,0)</f>
        <v>0</v>
      </c>
      <c r="BG590" s="142">
        <f>IF(N590="zákl. přenesená",J590,0)</f>
        <v>0</v>
      </c>
      <c r="BH590" s="142">
        <f>IF(N590="sníž. přenesená",J590,0)</f>
        <v>0</v>
      </c>
      <c r="BI590" s="142">
        <f>IF(N590="nulová",J590,0)</f>
        <v>0</v>
      </c>
      <c r="BJ590" s="18" t="s">
        <v>86</v>
      </c>
      <c r="BK590" s="142">
        <f>ROUND(I590*H590,2)</f>
        <v>0</v>
      </c>
      <c r="BL590" s="18" t="s">
        <v>165</v>
      </c>
      <c r="BM590" s="141" t="s">
        <v>670</v>
      </c>
    </row>
    <row r="591" spans="2:65" s="1" customFormat="1" x14ac:dyDescent="0.2">
      <c r="B591" s="34"/>
      <c r="D591" s="143" t="s">
        <v>167</v>
      </c>
      <c r="F591" s="144" t="s">
        <v>671</v>
      </c>
      <c r="I591" s="145"/>
      <c r="L591" s="34"/>
      <c r="M591" s="146"/>
      <c r="T591" s="55"/>
      <c r="AT591" s="18" t="s">
        <v>167</v>
      </c>
      <c r="AU591" s="18" t="s">
        <v>88</v>
      </c>
    </row>
    <row r="592" spans="2:65" s="12" customFormat="1" x14ac:dyDescent="0.2">
      <c r="B592" s="147"/>
      <c r="D592" s="148" t="s">
        <v>169</v>
      </c>
      <c r="E592" s="149" t="s">
        <v>3</v>
      </c>
      <c r="F592" s="150" t="s">
        <v>241</v>
      </c>
      <c r="H592" s="149" t="s">
        <v>3</v>
      </c>
      <c r="I592" s="151"/>
      <c r="L592" s="147"/>
      <c r="M592" s="152"/>
      <c r="T592" s="153"/>
      <c r="AT592" s="149" t="s">
        <v>169</v>
      </c>
      <c r="AU592" s="149" t="s">
        <v>88</v>
      </c>
      <c r="AV592" s="12" t="s">
        <v>86</v>
      </c>
      <c r="AW592" s="12" t="s">
        <v>40</v>
      </c>
      <c r="AX592" s="12" t="s">
        <v>78</v>
      </c>
      <c r="AY592" s="149" t="s">
        <v>156</v>
      </c>
    </row>
    <row r="593" spans="2:65" s="13" customFormat="1" x14ac:dyDescent="0.2">
      <c r="B593" s="154"/>
      <c r="D593" s="148" t="s">
        <v>169</v>
      </c>
      <c r="E593" s="155" t="s">
        <v>3</v>
      </c>
      <c r="F593" s="156" t="s">
        <v>672</v>
      </c>
      <c r="H593" s="157">
        <v>2</v>
      </c>
      <c r="I593" s="158"/>
      <c r="L593" s="154"/>
      <c r="M593" s="159"/>
      <c r="T593" s="160"/>
      <c r="AT593" s="155" t="s">
        <v>169</v>
      </c>
      <c r="AU593" s="155" t="s">
        <v>88</v>
      </c>
      <c r="AV593" s="13" t="s">
        <v>88</v>
      </c>
      <c r="AW593" s="13" t="s">
        <v>40</v>
      </c>
      <c r="AX593" s="13" t="s">
        <v>78</v>
      </c>
      <c r="AY593" s="155" t="s">
        <v>156</v>
      </c>
    </row>
    <row r="594" spans="2:65" s="13" customFormat="1" x14ac:dyDescent="0.2">
      <c r="B594" s="154"/>
      <c r="D594" s="148" t="s">
        <v>169</v>
      </c>
      <c r="E594" s="155" t="s">
        <v>3</v>
      </c>
      <c r="F594" s="156" t="s">
        <v>673</v>
      </c>
      <c r="H594" s="157">
        <v>3</v>
      </c>
      <c r="I594" s="158"/>
      <c r="L594" s="154"/>
      <c r="M594" s="159"/>
      <c r="T594" s="160"/>
      <c r="AT594" s="155" t="s">
        <v>169</v>
      </c>
      <c r="AU594" s="155" t="s">
        <v>88</v>
      </c>
      <c r="AV594" s="13" t="s">
        <v>88</v>
      </c>
      <c r="AW594" s="13" t="s">
        <v>40</v>
      </c>
      <c r="AX594" s="13" t="s">
        <v>78</v>
      </c>
      <c r="AY594" s="155" t="s">
        <v>156</v>
      </c>
    </row>
    <row r="595" spans="2:65" s="14" customFormat="1" x14ac:dyDescent="0.2">
      <c r="B595" s="161"/>
      <c r="D595" s="148" t="s">
        <v>169</v>
      </c>
      <c r="E595" s="162" t="s">
        <v>3</v>
      </c>
      <c r="F595" s="163" t="s">
        <v>172</v>
      </c>
      <c r="H595" s="164">
        <v>5</v>
      </c>
      <c r="I595" s="165"/>
      <c r="L595" s="161"/>
      <c r="M595" s="166"/>
      <c r="T595" s="167"/>
      <c r="AT595" s="162" t="s">
        <v>169</v>
      </c>
      <c r="AU595" s="162" t="s">
        <v>88</v>
      </c>
      <c r="AV595" s="14" t="s">
        <v>165</v>
      </c>
      <c r="AW595" s="14" t="s">
        <v>40</v>
      </c>
      <c r="AX595" s="14" t="s">
        <v>86</v>
      </c>
      <c r="AY595" s="162" t="s">
        <v>156</v>
      </c>
    </row>
    <row r="596" spans="2:65" s="1" customFormat="1" ht="16.5" customHeight="1" x14ac:dyDescent="0.2">
      <c r="B596" s="129"/>
      <c r="C596" s="175" t="s">
        <v>674</v>
      </c>
      <c r="D596" s="175" t="s">
        <v>306</v>
      </c>
      <c r="E596" s="176" t="s">
        <v>627</v>
      </c>
      <c r="F596" s="177" t="s">
        <v>628</v>
      </c>
      <c r="G596" s="178" t="s">
        <v>163</v>
      </c>
      <c r="H596" s="179">
        <v>0.14000000000000001</v>
      </c>
      <c r="I596" s="180"/>
      <c r="J596" s="181">
        <f>ROUND(I596*H596,2)</f>
        <v>0</v>
      </c>
      <c r="K596" s="177" t="s">
        <v>164</v>
      </c>
      <c r="L596" s="182"/>
      <c r="M596" s="183" t="s">
        <v>3</v>
      </c>
      <c r="N596" s="184" t="s">
        <v>49</v>
      </c>
      <c r="P596" s="139">
        <f>O596*H596</f>
        <v>0</v>
      </c>
      <c r="Q596" s="139">
        <v>0.55000000000000004</v>
      </c>
      <c r="R596" s="139">
        <f>Q596*H596</f>
        <v>7.7000000000000013E-2</v>
      </c>
      <c r="S596" s="139">
        <v>0</v>
      </c>
      <c r="T596" s="140">
        <f>S596*H596</f>
        <v>0</v>
      </c>
      <c r="AR596" s="141" t="s">
        <v>389</v>
      </c>
      <c r="AT596" s="141" t="s">
        <v>306</v>
      </c>
      <c r="AU596" s="141" t="s">
        <v>88</v>
      </c>
      <c r="AY596" s="18" t="s">
        <v>156</v>
      </c>
      <c r="BE596" s="142">
        <f>IF(N596="základní",J596,0)</f>
        <v>0</v>
      </c>
      <c r="BF596" s="142">
        <f>IF(N596="snížená",J596,0)</f>
        <v>0</v>
      </c>
      <c r="BG596" s="142">
        <f>IF(N596="zákl. přenesená",J596,0)</f>
        <v>0</v>
      </c>
      <c r="BH596" s="142">
        <f>IF(N596="sníž. přenesená",J596,0)</f>
        <v>0</v>
      </c>
      <c r="BI596" s="142">
        <f>IF(N596="nulová",J596,0)</f>
        <v>0</v>
      </c>
      <c r="BJ596" s="18" t="s">
        <v>86</v>
      </c>
      <c r="BK596" s="142">
        <f>ROUND(I596*H596,2)</f>
        <v>0</v>
      </c>
      <c r="BL596" s="18" t="s">
        <v>165</v>
      </c>
      <c r="BM596" s="141" t="s">
        <v>675</v>
      </c>
    </row>
    <row r="597" spans="2:65" s="12" customFormat="1" x14ac:dyDescent="0.2">
      <c r="B597" s="147"/>
      <c r="D597" s="148" t="s">
        <v>169</v>
      </c>
      <c r="E597" s="149" t="s">
        <v>3</v>
      </c>
      <c r="F597" s="150" t="s">
        <v>241</v>
      </c>
      <c r="H597" s="149" t="s">
        <v>3</v>
      </c>
      <c r="I597" s="151"/>
      <c r="L597" s="147"/>
      <c r="M597" s="152"/>
      <c r="T597" s="153"/>
      <c r="AT597" s="149" t="s">
        <v>169</v>
      </c>
      <c r="AU597" s="149" t="s">
        <v>88</v>
      </c>
      <c r="AV597" s="12" t="s">
        <v>86</v>
      </c>
      <c r="AW597" s="12" t="s">
        <v>40</v>
      </c>
      <c r="AX597" s="12" t="s">
        <v>78</v>
      </c>
      <c r="AY597" s="149" t="s">
        <v>156</v>
      </c>
    </row>
    <row r="598" spans="2:65" s="13" customFormat="1" x14ac:dyDescent="0.2">
      <c r="B598" s="154"/>
      <c r="D598" s="148" t="s">
        <v>169</v>
      </c>
      <c r="E598" s="155" t="s">
        <v>3</v>
      </c>
      <c r="F598" s="156" t="s">
        <v>676</v>
      </c>
      <c r="H598" s="157">
        <v>5.6000000000000001E-2</v>
      </c>
      <c r="I598" s="158"/>
      <c r="L598" s="154"/>
      <c r="M598" s="159"/>
      <c r="T598" s="160"/>
      <c r="AT598" s="155" t="s">
        <v>169</v>
      </c>
      <c r="AU598" s="155" t="s">
        <v>88</v>
      </c>
      <c r="AV598" s="13" t="s">
        <v>88</v>
      </c>
      <c r="AW598" s="13" t="s">
        <v>40</v>
      </c>
      <c r="AX598" s="13" t="s">
        <v>78</v>
      </c>
      <c r="AY598" s="155" t="s">
        <v>156</v>
      </c>
    </row>
    <row r="599" spans="2:65" s="13" customFormat="1" x14ac:dyDescent="0.2">
      <c r="B599" s="154"/>
      <c r="D599" s="148" t="s">
        <v>169</v>
      </c>
      <c r="E599" s="155" t="s">
        <v>3</v>
      </c>
      <c r="F599" s="156" t="s">
        <v>677</v>
      </c>
      <c r="H599" s="157">
        <v>8.4000000000000005E-2</v>
      </c>
      <c r="I599" s="158"/>
      <c r="L599" s="154"/>
      <c r="M599" s="159"/>
      <c r="T599" s="160"/>
      <c r="AT599" s="155" t="s">
        <v>169</v>
      </c>
      <c r="AU599" s="155" t="s">
        <v>88</v>
      </c>
      <c r="AV599" s="13" t="s">
        <v>88</v>
      </c>
      <c r="AW599" s="13" t="s">
        <v>40</v>
      </c>
      <c r="AX599" s="13" t="s">
        <v>78</v>
      </c>
      <c r="AY599" s="155" t="s">
        <v>156</v>
      </c>
    </row>
    <row r="600" spans="2:65" s="14" customFormat="1" x14ac:dyDescent="0.2">
      <c r="B600" s="161"/>
      <c r="D600" s="148" t="s">
        <v>169</v>
      </c>
      <c r="E600" s="162" t="s">
        <v>3</v>
      </c>
      <c r="F600" s="163" t="s">
        <v>172</v>
      </c>
      <c r="H600" s="164">
        <v>0.14000000000000001</v>
      </c>
      <c r="I600" s="165"/>
      <c r="L600" s="161"/>
      <c r="M600" s="166"/>
      <c r="T600" s="167"/>
      <c r="AT600" s="162" t="s">
        <v>169</v>
      </c>
      <c r="AU600" s="162" t="s">
        <v>88</v>
      </c>
      <c r="AV600" s="14" t="s">
        <v>165</v>
      </c>
      <c r="AW600" s="14" t="s">
        <v>40</v>
      </c>
      <c r="AX600" s="14" t="s">
        <v>86</v>
      </c>
      <c r="AY600" s="162" t="s">
        <v>156</v>
      </c>
    </row>
    <row r="601" spans="2:65" s="1" customFormat="1" ht="24.2" customHeight="1" x14ac:dyDescent="0.2">
      <c r="B601" s="129"/>
      <c r="C601" s="130" t="s">
        <v>678</v>
      </c>
      <c r="D601" s="130" t="s">
        <v>160</v>
      </c>
      <c r="E601" s="131" t="s">
        <v>679</v>
      </c>
      <c r="F601" s="132" t="s">
        <v>680</v>
      </c>
      <c r="G601" s="133" t="s">
        <v>209</v>
      </c>
      <c r="H601" s="134">
        <v>1344.5</v>
      </c>
      <c r="I601" s="135"/>
      <c r="J601" s="136">
        <f>ROUND(I601*H601,2)</f>
        <v>0</v>
      </c>
      <c r="K601" s="132" t="s">
        <v>164</v>
      </c>
      <c r="L601" s="34"/>
      <c r="M601" s="137" t="s">
        <v>3</v>
      </c>
      <c r="N601" s="138" t="s">
        <v>49</v>
      </c>
      <c r="P601" s="139">
        <f>O601*H601</f>
        <v>0</v>
      </c>
      <c r="Q601" s="139">
        <v>0</v>
      </c>
      <c r="R601" s="139">
        <f>Q601*H601</f>
        <v>0</v>
      </c>
      <c r="S601" s="139">
        <v>5.0000000000000001E-3</v>
      </c>
      <c r="T601" s="140">
        <f>S601*H601</f>
        <v>6.7225000000000001</v>
      </c>
      <c r="AR601" s="141" t="s">
        <v>301</v>
      </c>
      <c r="AT601" s="141" t="s">
        <v>160</v>
      </c>
      <c r="AU601" s="141" t="s">
        <v>88</v>
      </c>
      <c r="AY601" s="18" t="s">
        <v>156</v>
      </c>
      <c r="BE601" s="142">
        <f>IF(N601="základní",J601,0)</f>
        <v>0</v>
      </c>
      <c r="BF601" s="142">
        <f>IF(N601="snížená",J601,0)</f>
        <v>0</v>
      </c>
      <c r="BG601" s="142">
        <f>IF(N601="zákl. přenesená",J601,0)</f>
        <v>0</v>
      </c>
      <c r="BH601" s="142">
        <f>IF(N601="sníž. přenesená",J601,0)</f>
        <v>0</v>
      </c>
      <c r="BI601" s="142">
        <f>IF(N601="nulová",J601,0)</f>
        <v>0</v>
      </c>
      <c r="BJ601" s="18" t="s">
        <v>86</v>
      </c>
      <c r="BK601" s="142">
        <f>ROUND(I601*H601,2)</f>
        <v>0</v>
      </c>
      <c r="BL601" s="18" t="s">
        <v>301</v>
      </c>
      <c r="BM601" s="141" t="s">
        <v>681</v>
      </c>
    </row>
    <row r="602" spans="2:65" s="1" customFormat="1" x14ac:dyDescent="0.2">
      <c r="B602" s="34"/>
      <c r="D602" s="143" t="s">
        <v>167</v>
      </c>
      <c r="F602" s="144" t="s">
        <v>682</v>
      </c>
      <c r="I602" s="145"/>
      <c r="L602" s="34"/>
      <c r="M602" s="146"/>
      <c r="T602" s="55"/>
      <c r="AT602" s="18" t="s">
        <v>167</v>
      </c>
      <c r="AU602" s="18" t="s">
        <v>88</v>
      </c>
    </row>
    <row r="603" spans="2:65" s="12" customFormat="1" x14ac:dyDescent="0.2">
      <c r="B603" s="147"/>
      <c r="D603" s="148" t="s">
        <v>169</v>
      </c>
      <c r="E603" s="149" t="s">
        <v>3</v>
      </c>
      <c r="F603" s="150" t="s">
        <v>333</v>
      </c>
      <c r="H603" s="149" t="s">
        <v>3</v>
      </c>
      <c r="I603" s="151"/>
      <c r="L603" s="147"/>
      <c r="M603" s="152"/>
      <c r="T603" s="153"/>
      <c r="AT603" s="149" t="s">
        <v>169</v>
      </c>
      <c r="AU603" s="149" t="s">
        <v>88</v>
      </c>
      <c r="AV603" s="12" t="s">
        <v>86</v>
      </c>
      <c r="AW603" s="12" t="s">
        <v>40</v>
      </c>
      <c r="AX603" s="12" t="s">
        <v>78</v>
      </c>
      <c r="AY603" s="149" t="s">
        <v>156</v>
      </c>
    </row>
    <row r="604" spans="2:65" s="13" customFormat="1" x14ac:dyDescent="0.2">
      <c r="B604" s="154"/>
      <c r="D604" s="148" t="s">
        <v>169</v>
      </c>
      <c r="E604" s="155" t="s">
        <v>3</v>
      </c>
      <c r="F604" s="156" t="s">
        <v>683</v>
      </c>
      <c r="H604" s="157">
        <v>1344.5</v>
      </c>
      <c r="I604" s="158"/>
      <c r="L604" s="154"/>
      <c r="M604" s="159"/>
      <c r="T604" s="160"/>
      <c r="AT604" s="155" t="s">
        <v>169</v>
      </c>
      <c r="AU604" s="155" t="s">
        <v>88</v>
      </c>
      <c r="AV604" s="13" t="s">
        <v>88</v>
      </c>
      <c r="AW604" s="13" t="s">
        <v>40</v>
      </c>
      <c r="AX604" s="13" t="s">
        <v>78</v>
      </c>
      <c r="AY604" s="155" t="s">
        <v>156</v>
      </c>
    </row>
    <row r="605" spans="2:65" s="14" customFormat="1" x14ac:dyDescent="0.2">
      <c r="B605" s="161"/>
      <c r="D605" s="148" t="s">
        <v>169</v>
      </c>
      <c r="E605" s="162" t="s">
        <v>3</v>
      </c>
      <c r="F605" s="163" t="s">
        <v>172</v>
      </c>
      <c r="H605" s="164">
        <v>1344.5</v>
      </c>
      <c r="I605" s="165"/>
      <c r="L605" s="161"/>
      <c r="M605" s="166"/>
      <c r="T605" s="167"/>
      <c r="AT605" s="162" t="s">
        <v>169</v>
      </c>
      <c r="AU605" s="162" t="s">
        <v>88</v>
      </c>
      <c r="AV605" s="14" t="s">
        <v>165</v>
      </c>
      <c r="AW605" s="14" t="s">
        <v>40</v>
      </c>
      <c r="AX605" s="14" t="s">
        <v>86</v>
      </c>
      <c r="AY605" s="162" t="s">
        <v>156</v>
      </c>
    </row>
    <row r="606" spans="2:65" s="1" customFormat="1" ht="21.75" customHeight="1" x14ac:dyDescent="0.2">
      <c r="B606" s="129"/>
      <c r="C606" s="130" t="s">
        <v>684</v>
      </c>
      <c r="D606" s="130" t="s">
        <v>160</v>
      </c>
      <c r="E606" s="131" t="s">
        <v>685</v>
      </c>
      <c r="F606" s="132" t="s">
        <v>686</v>
      </c>
      <c r="G606" s="133" t="s">
        <v>209</v>
      </c>
      <c r="H606" s="134">
        <v>2.36</v>
      </c>
      <c r="I606" s="135"/>
      <c r="J606" s="136">
        <f>ROUND(I606*H606,2)</f>
        <v>0</v>
      </c>
      <c r="K606" s="132" t="s">
        <v>164</v>
      </c>
      <c r="L606" s="34"/>
      <c r="M606" s="137" t="s">
        <v>3</v>
      </c>
      <c r="N606" s="138" t="s">
        <v>49</v>
      </c>
      <c r="P606" s="139">
        <f>O606*H606</f>
        <v>0</v>
      </c>
      <c r="Q606" s="139">
        <v>1.9460000000000002E-2</v>
      </c>
      <c r="R606" s="139">
        <f>Q606*H606</f>
        <v>4.5925600000000004E-2</v>
      </c>
      <c r="S606" s="139">
        <v>0</v>
      </c>
      <c r="T606" s="140">
        <f>S606*H606</f>
        <v>0</v>
      </c>
      <c r="AR606" s="141" t="s">
        <v>165</v>
      </c>
      <c r="AT606" s="141" t="s">
        <v>160</v>
      </c>
      <c r="AU606" s="141" t="s">
        <v>88</v>
      </c>
      <c r="AY606" s="18" t="s">
        <v>156</v>
      </c>
      <c r="BE606" s="142">
        <f>IF(N606="základní",J606,0)</f>
        <v>0</v>
      </c>
      <c r="BF606" s="142">
        <f>IF(N606="snížená",J606,0)</f>
        <v>0</v>
      </c>
      <c r="BG606" s="142">
        <f>IF(N606="zákl. přenesená",J606,0)</f>
        <v>0</v>
      </c>
      <c r="BH606" s="142">
        <f>IF(N606="sníž. přenesená",J606,0)</f>
        <v>0</v>
      </c>
      <c r="BI606" s="142">
        <f>IF(N606="nulová",J606,0)</f>
        <v>0</v>
      </c>
      <c r="BJ606" s="18" t="s">
        <v>86</v>
      </c>
      <c r="BK606" s="142">
        <f>ROUND(I606*H606,2)</f>
        <v>0</v>
      </c>
      <c r="BL606" s="18" t="s">
        <v>165</v>
      </c>
      <c r="BM606" s="141" t="s">
        <v>687</v>
      </c>
    </row>
    <row r="607" spans="2:65" s="1" customFormat="1" x14ac:dyDescent="0.2">
      <c r="B607" s="34"/>
      <c r="D607" s="143" t="s">
        <v>167</v>
      </c>
      <c r="F607" s="144" t="s">
        <v>688</v>
      </c>
      <c r="I607" s="145"/>
      <c r="L607" s="34"/>
      <c r="M607" s="146"/>
      <c r="T607" s="55"/>
      <c r="AT607" s="18" t="s">
        <v>167</v>
      </c>
      <c r="AU607" s="18" t="s">
        <v>88</v>
      </c>
    </row>
    <row r="608" spans="2:65" s="12" customFormat="1" x14ac:dyDescent="0.2">
      <c r="B608" s="147"/>
      <c r="D608" s="148" t="s">
        <v>169</v>
      </c>
      <c r="E608" s="149" t="s">
        <v>3</v>
      </c>
      <c r="F608" s="150" t="s">
        <v>181</v>
      </c>
      <c r="H608" s="149" t="s">
        <v>3</v>
      </c>
      <c r="I608" s="151"/>
      <c r="L608" s="147"/>
      <c r="M608" s="152"/>
      <c r="T608" s="153"/>
      <c r="AT608" s="149" t="s">
        <v>169</v>
      </c>
      <c r="AU608" s="149" t="s">
        <v>88</v>
      </c>
      <c r="AV608" s="12" t="s">
        <v>86</v>
      </c>
      <c r="AW608" s="12" t="s">
        <v>40</v>
      </c>
      <c r="AX608" s="12" t="s">
        <v>78</v>
      </c>
      <c r="AY608" s="149" t="s">
        <v>156</v>
      </c>
    </row>
    <row r="609" spans="2:65" s="13" customFormat="1" x14ac:dyDescent="0.2">
      <c r="B609" s="154"/>
      <c r="D609" s="148" t="s">
        <v>169</v>
      </c>
      <c r="E609" s="155" t="s">
        <v>3</v>
      </c>
      <c r="F609" s="156" t="s">
        <v>689</v>
      </c>
      <c r="H609" s="157">
        <v>1.2</v>
      </c>
      <c r="I609" s="158"/>
      <c r="L609" s="154"/>
      <c r="M609" s="159"/>
      <c r="T609" s="160"/>
      <c r="AT609" s="155" t="s">
        <v>169</v>
      </c>
      <c r="AU609" s="155" t="s">
        <v>88</v>
      </c>
      <c r="AV609" s="13" t="s">
        <v>88</v>
      </c>
      <c r="AW609" s="13" t="s">
        <v>40</v>
      </c>
      <c r="AX609" s="13" t="s">
        <v>78</v>
      </c>
      <c r="AY609" s="155" t="s">
        <v>156</v>
      </c>
    </row>
    <row r="610" spans="2:65" s="13" customFormat="1" x14ac:dyDescent="0.2">
      <c r="B610" s="154"/>
      <c r="D610" s="148" t="s">
        <v>169</v>
      </c>
      <c r="E610" s="155" t="s">
        <v>3</v>
      </c>
      <c r="F610" s="156" t="s">
        <v>690</v>
      </c>
      <c r="H610" s="157">
        <v>1.1599999999999999</v>
      </c>
      <c r="I610" s="158"/>
      <c r="L610" s="154"/>
      <c r="M610" s="159"/>
      <c r="T610" s="160"/>
      <c r="AT610" s="155" t="s">
        <v>169</v>
      </c>
      <c r="AU610" s="155" t="s">
        <v>88</v>
      </c>
      <c r="AV610" s="13" t="s">
        <v>88</v>
      </c>
      <c r="AW610" s="13" t="s">
        <v>40</v>
      </c>
      <c r="AX610" s="13" t="s">
        <v>78</v>
      </c>
      <c r="AY610" s="155" t="s">
        <v>156</v>
      </c>
    </row>
    <row r="611" spans="2:65" s="14" customFormat="1" x14ac:dyDescent="0.2">
      <c r="B611" s="161"/>
      <c r="D611" s="148" t="s">
        <v>169</v>
      </c>
      <c r="E611" s="162" t="s">
        <v>3</v>
      </c>
      <c r="F611" s="163" t="s">
        <v>172</v>
      </c>
      <c r="H611" s="164">
        <v>2.36</v>
      </c>
      <c r="I611" s="165"/>
      <c r="L611" s="161"/>
      <c r="M611" s="166"/>
      <c r="T611" s="167"/>
      <c r="AT611" s="162" t="s">
        <v>169</v>
      </c>
      <c r="AU611" s="162" t="s">
        <v>88</v>
      </c>
      <c r="AV611" s="14" t="s">
        <v>165</v>
      </c>
      <c r="AW611" s="14" t="s">
        <v>40</v>
      </c>
      <c r="AX611" s="14" t="s">
        <v>86</v>
      </c>
      <c r="AY611" s="162" t="s">
        <v>156</v>
      </c>
    </row>
    <row r="612" spans="2:65" s="1" customFormat="1" ht="24.2" customHeight="1" x14ac:dyDescent="0.2">
      <c r="B612" s="129"/>
      <c r="C612" s="130" t="s">
        <v>691</v>
      </c>
      <c r="D612" s="130" t="s">
        <v>160</v>
      </c>
      <c r="E612" s="131" t="s">
        <v>692</v>
      </c>
      <c r="F612" s="132" t="s">
        <v>693</v>
      </c>
      <c r="G612" s="133" t="s">
        <v>209</v>
      </c>
      <c r="H612" s="134">
        <v>1381.94</v>
      </c>
      <c r="I612" s="135"/>
      <c r="J612" s="136">
        <f>ROUND(I612*H612,2)</f>
        <v>0</v>
      </c>
      <c r="K612" s="132" t="s">
        <v>164</v>
      </c>
      <c r="L612" s="34"/>
      <c r="M612" s="137" t="s">
        <v>3</v>
      </c>
      <c r="N612" s="138" t="s">
        <v>49</v>
      </c>
      <c r="P612" s="139">
        <f>O612*H612</f>
        <v>0</v>
      </c>
      <c r="Q612" s="139">
        <v>0</v>
      </c>
      <c r="R612" s="139">
        <f>Q612*H612</f>
        <v>0</v>
      </c>
      <c r="S612" s="139">
        <v>1.4999999999999999E-2</v>
      </c>
      <c r="T612" s="140">
        <f>S612*H612</f>
        <v>20.729099999999999</v>
      </c>
      <c r="AR612" s="141" t="s">
        <v>301</v>
      </c>
      <c r="AT612" s="141" t="s">
        <v>160</v>
      </c>
      <c r="AU612" s="141" t="s">
        <v>88</v>
      </c>
      <c r="AY612" s="18" t="s">
        <v>156</v>
      </c>
      <c r="BE612" s="142">
        <f>IF(N612="základní",J612,0)</f>
        <v>0</v>
      </c>
      <c r="BF612" s="142">
        <f>IF(N612="snížená",J612,0)</f>
        <v>0</v>
      </c>
      <c r="BG612" s="142">
        <f>IF(N612="zákl. přenesená",J612,0)</f>
        <v>0</v>
      </c>
      <c r="BH612" s="142">
        <f>IF(N612="sníž. přenesená",J612,0)</f>
        <v>0</v>
      </c>
      <c r="BI612" s="142">
        <f>IF(N612="nulová",J612,0)</f>
        <v>0</v>
      </c>
      <c r="BJ612" s="18" t="s">
        <v>86</v>
      </c>
      <c r="BK612" s="142">
        <f>ROUND(I612*H612,2)</f>
        <v>0</v>
      </c>
      <c r="BL612" s="18" t="s">
        <v>301</v>
      </c>
      <c r="BM612" s="141" t="s">
        <v>694</v>
      </c>
    </row>
    <row r="613" spans="2:65" s="1" customFormat="1" x14ac:dyDescent="0.2">
      <c r="B613" s="34"/>
      <c r="D613" s="143" t="s">
        <v>167</v>
      </c>
      <c r="F613" s="144" t="s">
        <v>695</v>
      </c>
      <c r="I613" s="145"/>
      <c r="L613" s="34"/>
      <c r="M613" s="146"/>
      <c r="T613" s="55"/>
      <c r="AT613" s="18" t="s">
        <v>167</v>
      </c>
      <c r="AU613" s="18" t="s">
        <v>88</v>
      </c>
    </row>
    <row r="614" spans="2:65" s="12" customFormat="1" x14ac:dyDescent="0.2">
      <c r="B614" s="147"/>
      <c r="D614" s="148" t="s">
        <v>169</v>
      </c>
      <c r="E614" s="149" t="s">
        <v>3</v>
      </c>
      <c r="F614" s="150" t="s">
        <v>333</v>
      </c>
      <c r="H614" s="149" t="s">
        <v>3</v>
      </c>
      <c r="I614" s="151"/>
      <c r="L614" s="147"/>
      <c r="M614" s="152"/>
      <c r="T614" s="153"/>
      <c r="AT614" s="149" t="s">
        <v>169</v>
      </c>
      <c r="AU614" s="149" t="s">
        <v>88</v>
      </c>
      <c r="AV614" s="12" t="s">
        <v>86</v>
      </c>
      <c r="AW614" s="12" t="s">
        <v>40</v>
      </c>
      <c r="AX614" s="12" t="s">
        <v>78</v>
      </c>
      <c r="AY614" s="149" t="s">
        <v>156</v>
      </c>
    </row>
    <row r="615" spans="2:65" s="13" customFormat="1" x14ac:dyDescent="0.2">
      <c r="B615" s="154"/>
      <c r="D615" s="148" t="s">
        <v>169</v>
      </c>
      <c r="E615" s="155" t="s">
        <v>3</v>
      </c>
      <c r="F615" s="156" t="s">
        <v>683</v>
      </c>
      <c r="H615" s="157">
        <v>1344.5</v>
      </c>
      <c r="I615" s="158"/>
      <c r="L615" s="154"/>
      <c r="M615" s="159"/>
      <c r="T615" s="160"/>
      <c r="AT615" s="155" t="s">
        <v>169</v>
      </c>
      <c r="AU615" s="155" t="s">
        <v>88</v>
      </c>
      <c r="AV615" s="13" t="s">
        <v>88</v>
      </c>
      <c r="AW615" s="13" t="s">
        <v>40</v>
      </c>
      <c r="AX615" s="13" t="s">
        <v>78</v>
      </c>
      <c r="AY615" s="155" t="s">
        <v>156</v>
      </c>
    </row>
    <row r="616" spans="2:65" s="13" customFormat="1" x14ac:dyDescent="0.2">
      <c r="B616" s="154"/>
      <c r="D616" s="148" t="s">
        <v>169</v>
      </c>
      <c r="E616" s="155" t="s">
        <v>3</v>
      </c>
      <c r="F616" s="156" t="s">
        <v>334</v>
      </c>
      <c r="H616" s="157">
        <v>37.44</v>
      </c>
      <c r="I616" s="158"/>
      <c r="L616" s="154"/>
      <c r="M616" s="159"/>
      <c r="T616" s="160"/>
      <c r="AT616" s="155" t="s">
        <v>169</v>
      </c>
      <c r="AU616" s="155" t="s">
        <v>88</v>
      </c>
      <c r="AV616" s="13" t="s">
        <v>88</v>
      </c>
      <c r="AW616" s="13" t="s">
        <v>40</v>
      </c>
      <c r="AX616" s="13" t="s">
        <v>78</v>
      </c>
      <c r="AY616" s="155" t="s">
        <v>156</v>
      </c>
    </row>
    <row r="617" spans="2:65" s="14" customFormat="1" x14ac:dyDescent="0.2">
      <c r="B617" s="161"/>
      <c r="D617" s="148" t="s">
        <v>169</v>
      </c>
      <c r="E617" s="162" t="s">
        <v>3</v>
      </c>
      <c r="F617" s="163" t="s">
        <v>172</v>
      </c>
      <c r="H617" s="164">
        <v>1381.94</v>
      </c>
      <c r="I617" s="165"/>
      <c r="L617" s="161"/>
      <c r="M617" s="166"/>
      <c r="T617" s="167"/>
      <c r="AT617" s="162" t="s">
        <v>169</v>
      </c>
      <c r="AU617" s="162" t="s">
        <v>88</v>
      </c>
      <c r="AV617" s="14" t="s">
        <v>165</v>
      </c>
      <c r="AW617" s="14" t="s">
        <v>40</v>
      </c>
      <c r="AX617" s="14" t="s">
        <v>86</v>
      </c>
      <c r="AY617" s="162" t="s">
        <v>156</v>
      </c>
    </row>
    <row r="618" spans="2:65" s="1" customFormat="1" ht="21.75" customHeight="1" x14ac:dyDescent="0.2">
      <c r="B618" s="129"/>
      <c r="C618" s="130" t="s">
        <v>696</v>
      </c>
      <c r="D618" s="130" t="s">
        <v>160</v>
      </c>
      <c r="E618" s="131" t="s">
        <v>697</v>
      </c>
      <c r="F618" s="132" t="s">
        <v>698</v>
      </c>
      <c r="G618" s="133" t="s">
        <v>356</v>
      </c>
      <c r="H618" s="134">
        <v>30.3</v>
      </c>
      <c r="I618" s="135"/>
      <c r="J618" s="136">
        <f>ROUND(I618*H618,2)</f>
        <v>0</v>
      </c>
      <c r="K618" s="132" t="s">
        <v>164</v>
      </c>
      <c r="L618" s="34"/>
      <c r="M618" s="137" t="s">
        <v>3</v>
      </c>
      <c r="N618" s="138" t="s">
        <v>49</v>
      </c>
      <c r="P618" s="139">
        <f>O618*H618</f>
        <v>0</v>
      </c>
      <c r="Q618" s="139">
        <v>0</v>
      </c>
      <c r="R618" s="139">
        <f>Q618*H618</f>
        <v>0</v>
      </c>
      <c r="S618" s="139">
        <v>0</v>
      </c>
      <c r="T618" s="140">
        <f>S618*H618</f>
        <v>0</v>
      </c>
      <c r="AR618" s="141" t="s">
        <v>301</v>
      </c>
      <c r="AT618" s="141" t="s">
        <v>160</v>
      </c>
      <c r="AU618" s="141" t="s">
        <v>88</v>
      </c>
      <c r="AY618" s="18" t="s">
        <v>156</v>
      </c>
      <c r="BE618" s="142">
        <f>IF(N618="základní",J618,0)</f>
        <v>0</v>
      </c>
      <c r="BF618" s="142">
        <f>IF(N618="snížená",J618,0)</f>
        <v>0</v>
      </c>
      <c r="BG618" s="142">
        <f>IF(N618="zákl. přenesená",J618,0)</f>
        <v>0</v>
      </c>
      <c r="BH618" s="142">
        <f>IF(N618="sníž. přenesená",J618,0)</f>
        <v>0</v>
      </c>
      <c r="BI618" s="142">
        <f>IF(N618="nulová",J618,0)</f>
        <v>0</v>
      </c>
      <c r="BJ618" s="18" t="s">
        <v>86</v>
      </c>
      <c r="BK618" s="142">
        <f>ROUND(I618*H618,2)</f>
        <v>0</v>
      </c>
      <c r="BL618" s="18" t="s">
        <v>301</v>
      </c>
      <c r="BM618" s="141" t="s">
        <v>699</v>
      </c>
    </row>
    <row r="619" spans="2:65" s="1" customFormat="1" x14ac:dyDescent="0.2">
      <c r="B619" s="34"/>
      <c r="D619" s="143" t="s">
        <v>167</v>
      </c>
      <c r="F619" s="144" t="s">
        <v>700</v>
      </c>
      <c r="I619" s="145"/>
      <c r="L619" s="34"/>
      <c r="M619" s="146"/>
      <c r="T619" s="55"/>
      <c r="AT619" s="18" t="s">
        <v>167</v>
      </c>
      <c r="AU619" s="18" t="s">
        <v>88</v>
      </c>
    </row>
    <row r="620" spans="2:65" s="12" customFormat="1" x14ac:dyDescent="0.2">
      <c r="B620" s="147"/>
      <c r="D620" s="148" t="s">
        <v>169</v>
      </c>
      <c r="E620" s="149" t="s">
        <v>3</v>
      </c>
      <c r="F620" s="150" t="s">
        <v>204</v>
      </c>
      <c r="H620" s="149" t="s">
        <v>3</v>
      </c>
      <c r="I620" s="151"/>
      <c r="L620" s="147"/>
      <c r="M620" s="152"/>
      <c r="T620" s="153"/>
      <c r="AT620" s="149" t="s">
        <v>169</v>
      </c>
      <c r="AU620" s="149" t="s">
        <v>88</v>
      </c>
      <c r="AV620" s="12" t="s">
        <v>86</v>
      </c>
      <c r="AW620" s="12" t="s">
        <v>40</v>
      </c>
      <c r="AX620" s="12" t="s">
        <v>78</v>
      </c>
      <c r="AY620" s="149" t="s">
        <v>156</v>
      </c>
    </row>
    <row r="621" spans="2:65" s="12" customFormat="1" x14ac:dyDescent="0.2">
      <c r="B621" s="147"/>
      <c r="D621" s="148" t="s">
        <v>169</v>
      </c>
      <c r="E621" s="149" t="s">
        <v>3</v>
      </c>
      <c r="F621" s="150" t="s">
        <v>495</v>
      </c>
      <c r="H621" s="149" t="s">
        <v>3</v>
      </c>
      <c r="I621" s="151"/>
      <c r="L621" s="147"/>
      <c r="M621" s="152"/>
      <c r="T621" s="153"/>
      <c r="AT621" s="149" t="s">
        <v>169</v>
      </c>
      <c r="AU621" s="149" t="s">
        <v>88</v>
      </c>
      <c r="AV621" s="12" t="s">
        <v>86</v>
      </c>
      <c r="AW621" s="12" t="s">
        <v>40</v>
      </c>
      <c r="AX621" s="12" t="s">
        <v>78</v>
      </c>
      <c r="AY621" s="149" t="s">
        <v>156</v>
      </c>
    </row>
    <row r="622" spans="2:65" s="13" customFormat="1" x14ac:dyDescent="0.2">
      <c r="B622" s="154"/>
      <c r="D622" s="148" t="s">
        <v>169</v>
      </c>
      <c r="E622" s="155" t="s">
        <v>3</v>
      </c>
      <c r="F622" s="156" t="s">
        <v>701</v>
      </c>
      <c r="H622" s="157">
        <v>4</v>
      </c>
      <c r="I622" s="158"/>
      <c r="L622" s="154"/>
      <c r="M622" s="159"/>
      <c r="T622" s="160"/>
      <c r="AT622" s="155" t="s">
        <v>169</v>
      </c>
      <c r="AU622" s="155" t="s">
        <v>88</v>
      </c>
      <c r="AV622" s="13" t="s">
        <v>88</v>
      </c>
      <c r="AW622" s="13" t="s">
        <v>40</v>
      </c>
      <c r="AX622" s="13" t="s">
        <v>78</v>
      </c>
      <c r="AY622" s="155" t="s">
        <v>156</v>
      </c>
    </row>
    <row r="623" spans="2:65" s="13" customFormat="1" x14ac:dyDescent="0.2">
      <c r="B623" s="154"/>
      <c r="D623" s="148" t="s">
        <v>169</v>
      </c>
      <c r="E623" s="155" t="s">
        <v>3</v>
      </c>
      <c r="F623" s="156" t="s">
        <v>702</v>
      </c>
      <c r="H623" s="157">
        <v>2.6</v>
      </c>
      <c r="I623" s="158"/>
      <c r="L623" s="154"/>
      <c r="M623" s="159"/>
      <c r="T623" s="160"/>
      <c r="AT623" s="155" t="s">
        <v>169</v>
      </c>
      <c r="AU623" s="155" t="s">
        <v>88</v>
      </c>
      <c r="AV623" s="13" t="s">
        <v>88</v>
      </c>
      <c r="AW623" s="13" t="s">
        <v>40</v>
      </c>
      <c r="AX623" s="13" t="s">
        <v>78</v>
      </c>
      <c r="AY623" s="155" t="s">
        <v>156</v>
      </c>
    </row>
    <row r="624" spans="2:65" s="13" customFormat="1" x14ac:dyDescent="0.2">
      <c r="B624" s="154"/>
      <c r="D624" s="148" t="s">
        <v>169</v>
      </c>
      <c r="E624" s="155" t="s">
        <v>3</v>
      </c>
      <c r="F624" s="156" t="s">
        <v>703</v>
      </c>
      <c r="H624" s="157">
        <v>1.4</v>
      </c>
      <c r="I624" s="158"/>
      <c r="L624" s="154"/>
      <c r="M624" s="159"/>
      <c r="T624" s="160"/>
      <c r="AT624" s="155" t="s">
        <v>169</v>
      </c>
      <c r="AU624" s="155" t="s">
        <v>88</v>
      </c>
      <c r="AV624" s="13" t="s">
        <v>88</v>
      </c>
      <c r="AW624" s="13" t="s">
        <v>40</v>
      </c>
      <c r="AX624" s="13" t="s">
        <v>78</v>
      </c>
      <c r="AY624" s="155" t="s">
        <v>156</v>
      </c>
    </row>
    <row r="625" spans="2:65" s="12" customFormat="1" x14ac:dyDescent="0.2">
      <c r="B625" s="147"/>
      <c r="D625" s="148" t="s">
        <v>169</v>
      </c>
      <c r="E625" s="149" t="s">
        <v>3</v>
      </c>
      <c r="F625" s="150" t="s">
        <v>497</v>
      </c>
      <c r="H625" s="149" t="s">
        <v>3</v>
      </c>
      <c r="I625" s="151"/>
      <c r="L625" s="147"/>
      <c r="M625" s="152"/>
      <c r="T625" s="153"/>
      <c r="AT625" s="149" t="s">
        <v>169</v>
      </c>
      <c r="AU625" s="149" t="s">
        <v>88</v>
      </c>
      <c r="AV625" s="12" t="s">
        <v>86</v>
      </c>
      <c r="AW625" s="12" t="s">
        <v>40</v>
      </c>
      <c r="AX625" s="12" t="s">
        <v>78</v>
      </c>
      <c r="AY625" s="149" t="s">
        <v>156</v>
      </c>
    </row>
    <row r="626" spans="2:65" s="13" customFormat="1" x14ac:dyDescent="0.2">
      <c r="B626" s="154"/>
      <c r="D626" s="148" t="s">
        <v>169</v>
      </c>
      <c r="E626" s="155" t="s">
        <v>3</v>
      </c>
      <c r="F626" s="156" t="s">
        <v>701</v>
      </c>
      <c r="H626" s="157">
        <v>4</v>
      </c>
      <c r="I626" s="158"/>
      <c r="L626" s="154"/>
      <c r="M626" s="159"/>
      <c r="T626" s="160"/>
      <c r="AT626" s="155" t="s">
        <v>169</v>
      </c>
      <c r="AU626" s="155" t="s">
        <v>88</v>
      </c>
      <c r="AV626" s="13" t="s">
        <v>88</v>
      </c>
      <c r="AW626" s="13" t="s">
        <v>40</v>
      </c>
      <c r="AX626" s="13" t="s">
        <v>78</v>
      </c>
      <c r="AY626" s="155" t="s">
        <v>156</v>
      </c>
    </row>
    <row r="627" spans="2:65" s="13" customFormat="1" x14ac:dyDescent="0.2">
      <c r="B627" s="154"/>
      <c r="D627" s="148" t="s">
        <v>169</v>
      </c>
      <c r="E627" s="155" t="s">
        <v>3</v>
      </c>
      <c r="F627" s="156" t="s">
        <v>704</v>
      </c>
      <c r="H627" s="157">
        <v>2.4</v>
      </c>
      <c r="I627" s="158"/>
      <c r="L627" s="154"/>
      <c r="M627" s="159"/>
      <c r="T627" s="160"/>
      <c r="AT627" s="155" t="s">
        <v>169</v>
      </c>
      <c r="AU627" s="155" t="s">
        <v>88</v>
      </c>
      <c r="AV627" s="13" t="s">
        <v>88</v>
      </c>
      <c r="AW627" s="13" t="s">
        <v>40</v>
      </c>
      <c r="AX627" s="13" t="s">
        <v>78</v>
      </c>
      <c r="AY627" s="155" t="s">
        <v>156</v>
      </c>
    </row>
    <row r="628" spans="2:65" s="13" customFormat="1" x14ac:dyDescent="0.2">
      <c r="B628" s="154"/>
      <c r="D628" s="148" t="s">
        <v>169</v>
      </c>
      <c r="E628" s="155" t="s">
        <v>3</v>
      </c>
      <c r="F628" s="156" t="s">
        <v>705</v>
      </c>
      <c r="H628" s="157">
        <v>1</v>
      </c>
      <c r="I628" s="158"/>
      <c r="L628" s="154"/>
      <c r="M628" s="159"/>
      <c r="T628" s="160"/>
      <c r="AT628" s="155" t="s">
        <v>169</v>
      </c>
      <c r="AU628" s="155" t="s">
        <v>88</v>
      </c>
      <c r="AV628" s="13" t="s">
        <v>88</v>
      </c>
      <c r="AW628" s="13" t="s">
        <v>40</v>
      </c>
      <c r="AX628" s="13" t="s">
        <v>78</v>
      </c>
      <c r="AY628" s="155" t="s">
        <v>156</v>
      </c>
    </row>
    <row r="629" spans="2:65" s="13" customFormat="1" x14ac:dyDescent="0.2">
      <c r="B629" s="154"/>
      <c r="D629" s="148" t="s">
        <v>169</v>
      </c>
      <c r="E629" s="155" t="s">
        <v>3</v>
      </c>
      <c r="F629" s="156" t="s">
        <v>706</v>
      </c>
      <c r="H629" s="157">
        <v>0.7</v>
      </c>
      <c r="I629" s="158"/>
      <c r="L629" s="154"/>
      <c r="M629" s="159"/>
      <c r="T629" s="160"/>
      <c r="AT629" s="155" t="s">
        <v>169</v>
      </c>
      <c r="AU629" s="155" t="s">
        <v>88</v>
      </c>
      <c r="AV629" s="13" t="s">
        <v>88</v>
      </c>
      <c r="AW629" s="13" t="s">
        <v>40</v>
      </c>
      <c r="AX629" s="13" t="s">
        <v>78</v>
      </c>
      <c r="AY629" s="155" t="s">
        <v>156</v>
      </c>
    </row>
    <row r="630" spans="2:65" s="13" customFormat="1" x14ac:dyDescent="0.2">
      <c r="B630" s="154"/>
      <c r="D630" s="148" t="s">
        <v>169</v>
      </c>
      <c r="E630" s="155" t="s">
        <v>3</v>
      </c>
      <c r="F630" s="156" t="s">
        <v>707</v>
      </c>
      <c r="H630" s="157">
        <v>0.8</v>
      </c>
      <c r="I630" s="158"/>
      <c r="L630" s="154"/>
      <c r="M630" s="159"/>
      <c r="T630" s="160"/>
      <c r="AT630" s="155" t="s">
        <v>169</v>
      </c>
      <c r="AU630" s="155" t="s">
        <v>88</v>
      </c>
      <c r="AV630" s="13" t="s">
        <v>88</v>
      </c>
      <c r="AW630" s="13" t="s">
        <v>40</v>
      </c>
      <c r="AX630" s="13" t="s">
        <v>78</v>
      </c>
      <c r="AY630" s="155" t="s">
        <v>156</v>
      </c>
    </row>
    <row r="631" spans="2:65" s="15" customFormat="1" x14ac:dyDescent="0.2">
      <c r="B631" s="168"/>
      <c r="D631" s="148" t="s">
        <v>169</v>
      </c>
      <c r="E631" s="169" t="s">
        <v>3</v>
      </c>
      <c r="F631" s="170" t="s">
        <v>180</v>
      </c>
      <c r="H631" s="171">
        <v>16.899999999999999</v>
      </c>
      <c r="I631" s="172"/>
      <c r="L631" s="168"/>
      <c r="M631" s="173"/>
      <c r="T631" s="174"/>
      <c r="AT631" s="169" t="s">
        <v>169</v>
      </c>
      <c r="AU631" s="169" t="s">
        <v>88</v>
      </c>
      <c r="AV631" s="15" t="s">
        <v>157</v>
      </c>
      <c r="AW631" s="15" t="s">
        <v>40</v>
      </c>
      <c r="AX631" s="15" t="s">
        <v>78</v>
      </c>
      <c r="AY631" s="169" t="s">
        <v>156</v>
      </c>
    </row>
    <row r="632" spans="2:65" s="12" customFormat="1" x14ac:dyDescent="0.2">
      <c r="B632" s="147"/>
      <c r="D632" s="148" t="s">
        <v>169</v>
      </c>
      <c r="E632" s="149" t="s">
        <v>3</v>
      </c>
      <c r="F632" s="150" t="s">
        <v>708</v>
      </c>
      <c r="H632" s="149" t="s">
        <v>3</v>
      </c>
      <c r="I632" s="151"/>
      <c r="L632" s="147"/>
      <c r="M632" s="152"/>
      <c r="T632" s="153"/>
      <c r="AT632" s="149" t="s">
        <v>169</v>
      </c>
      <c r="AU632" s="149" t="s">
        <v>88</v>
      </c>
      <c r="AV632" s="12" t="s">
        <v>86</v>
      </c>
      <c r="AW632" s="12" t="s">
        <v>40</v>
      </c>
      <c r="AX632" s="12" t="s">
        <v>78</v>
      </c>
      <c r="AY632" s="149" t="s">
        <v>156</v>
      </c>
    </row>
    <row r="633" spans="2:65" s="13" customFormat="1" x14ac:dyDescent="0.2">
      <c r="B633" s="154"/>
      <c r="D633" s="148" t="s">
        <v>169</v>
      </c>
      <c r="E633" s="155" t="s">
        <v>3</v>
      </c>
      <c r="F633" s="156" t="s">
        <v>709</v>
      </c>
      <c r="H633" s="157">
        <v>1</v>
      </c>
      <c r="I633" s="158"/>
      <c r="L633" s="154"/>
      <c r="M633" s="159"/>
      <c r="T633" s="160"/>
      <c r="AT633" s="155" t="s">
        <v>169</v>
      </c>
      <c r="AU633" s="155" t="s">
        <v>88</v>
      </c>
      <c r="AV633" s="13" t="s">
        <v>88</v>
      </c>
      <c r="AW633" s="13" t="s">
        <v>40</v>
      </c>
      <c r="AX633" s="13" t="s">
        <v>78</v>
      </c>
      <c r="AY633" s="155" t="s">
        <v>156</v>
      </c>
    </row>
    <row r="634" spans="2:65" s="13" customFormat="1" x14ac:dyDescent="0.2">
      <c r="B634" s="154"/>
      <c r="D634" s="148" t="s">
        <v>169</v>
      </c>
      <c r="E634" s="155" t="s">
        <v>3</v>
      </c>
      <c r="F634" s="156" t="s">
        <v>710</v>
      </c>
      <c r="H634" s="157">
        <v>2.8</v>
      </c>
      <c r="I634" s="158"/>
      <c r="L634" s="154"/>
      <c r="M634" s="159"/>
      <c r="T634" s="160"/>
      <c r="AT634" s="155" t="s">
        <v>169</v>
      </c>
      <c r="AU634" s="155" t="s">
        <v>88</v>
      </c>
      <c r="AV634" s="13" t="s">
        <v>88</v>
      </c>
      <c r="AW634" s="13" t="s">
        <v>40</v>
      </c>
      <c r="AX634" s="13" t="s">
        <v>78</v>
      </c>
      <c r="AY634" s="155" t="s">
        <v>156</v>
      </c>
    </row>
    <row r="635" spans="2:65" s="13" customFormat="1" x14ac:dyDescent="0.2">
      <c r="B635" s="154"/>
      <c r="D635" s="148" t="s">
        <v>169</v>
      </c>
      <c r="E635" s="155" t="s">
        <v>3</v>
      </c>
      <c r="F635" s="156" t="s">
        <v>711</v>
      </c>
      <c r="H635" s="157">
        <v>2</v>
      </c>
      <c r="I635" s="158"/>
      <c r="L635" s="154"/>
      <c r="M635" s="159"/>
      <c r="T635" s="160"/>
      <c r="AT635" s="155" t="s">
        <v>169</v>
      </c>
      <c r="AU635" s="155" t="s">
        <v>88</v>
      </c>
      <c r="AV635" s="13" t="s">
        <v>88</v>
      </c>
      <c r="AW635" s="13" t="s">
        <v>40</v>
      </c>
      <c r="AX635" s="13" t="s">
        <v>78</v>
      </c>
      <c r="AY635" s="155" t="s">
        <v>156</v>
      </c>
    </row>
    <row r="636" spans="2:65" s="13" customFormat="1" x14ac:dyDescent="0.2">
      <c r="B636" s="154"/>
      <c r="D636" s="148" t="s">
        <v>169</v>
      </c>
      <c r="E636" s="155" t="s">
        <v>3</v>
      </c>
      <c r="F636" s="156" t="s">
        <v>712</v>
      </c>
      <c r="H636" s="157">
        <v>1.6</v>
      </c>
      <c r="I636" s="158"/>
      <c r="L636" s="154"/>
      <c r="M636" s="159"/>
      <c r="T636" s="160"/>
      <c r="AT636" s="155" t="s">
        <v>169</v>
      </c>
      <c r="AU636" s="155" t="s">
        <v>88</v>
      </c>
      <c r="AV636" s="13" t="s">
        <v>88</v>
      </c>
      <c r="AW636" s="13" t="s">
        <v>40</v>
      </c>
      <c r="AX636" s="13" t="s">
        <v>78</v>
      </c>
      <c r="AY636" s="155" t="s">
        <v>156</v>
      </c>
    </row>
    <row r="637" spans="2:65" s="13" customFormat="1" x14ac:dyDescent="0.2">
      <c r="B637" s="154"/>
      <c r="D637" s="148" t="s">
        <v>169</v>
      </c>
      <c r="E637" s="155" t="s">
        <v>3</v>
      </c>
      <c r="F637" s="156" t="s">
        <v>713</v>
      </c>
      <c r="H637" s="157">
        <v>6</v>
      </c>
      <c r="I637" s="158"/>
      <c r="L637" s="154"/>
      <c r="M637" s="159"/>
      <c r="T637" s="160"/>
      <c r="AT637" s="155" t="s">
        <v>169</v>
      </c>
      <c r="AU637" s="155" t="s">
        <v>88</v>
      </c>
      <c r="AV637" s="13" t="s">
        <v>88</v>
      </c>
      <c r="AW637" s="13" t="s">
        <v>40</v>
      </c>
      <c r="AX637" s="13" t="s">
        <v>78</v>
      </c>
      <c r="AY637" s="155" t="s">
        <v>156</v>
      </c>
    </row>
    <row r="638" spans="2:65" s="15" customFormat="1" x14ac:dyDescent="0.2">
      <c r="B638" s="168"/>
      <c r="D638" s="148" t="s">
        <v>169</v>
      </c>
      <c r="E638" s="169" t="s">
        <v>3</v>
      </c>
      <c r="F638" s="170" t="s">
        <v>180</v>
      </c>
      <c r="H638" s="171">
        <v>13.4</v>
      </c>
      <c r="I638" s="172"/>
      <c r="L638" s="168"/>
      <c r="M638" s="173"/>
      <c r="T638" s="174"/>
      <c r="AT638" s="169" t="s">
        <v>169</v>
      </c>
      <c r="AU638" s="169" t="s">
        <v>88</v>
      </c>
      <c r="AV638" s="15" t="s">
        <v>157</v>
      </c>
      <c r="AW638" s="15" t="s">
        <v>40</v>
      </c>
      <c r="AX638" s="15" t="s">
        <v>78</v>
      </c>
      <c r="AY638" s="169" t="s">
        <v>156</v>
      </c>
    </row>
    <row r="639" spans="2:65" s="14" customFormat="1" x14ac:dyDescent="0.2">
      <c r="B639" s="161"/>
      <c r="D639" s="148" t="s">
        <v>169</v>
      </c>
      <c r="E639" s="162" t="s">
        <v>3</v>
      </c>
      <c r="F639" s="163" t="s">
        <v>172</v>
      </c>
      <c r="H639" s="164">
        <v>30.3</v>
      </c>
      <c r="I639" s="165"/>
      <c r="L639" s="161"/>
      <c r="M639" s="166"/>
      <c r="T639" s="167"/>
      <c r="AT639" s="162" t="s">
        <v>169</v>
      </c>
      <c r="AU639" s="162" t="s">
        <v>88</v>
      </c>
      <c r="AV639" s="14" t="s">
        <v>165</v>
      </c>
      <c r="AW639" s="14" t="s">
        <v>40</v>
      </c>
      <c r="AX639" s="14" t="s">
        <v>86</v>
      </c>
      <c r="AY639" s="162" t="s">
        <v>156</v>
      </c>
    </row>
    <row r="640" spans="2:65" s="1" customFormat="1" ht="16.5" customHeight="1" x14ac:dyDescent="0.2">
      <c r="B640" s="129"/>
      <c r="C640" s="175" t="s">
        <v>714</v>
      </c>
      <c r="D640" s="175" t="s">
        <v>306</v>
      </c>
      <c r="E640" s="176" t="s">
        <v>566</v>
      </c>
      <c r="F640" s="177" t="s">
        <v>567</v>
      </c>
      <c r="G640" s="178" t="s">
        <v>163</v>
      </c>
      <c r="H640" s="179">
        <v>0.28899999999999998</v>
      </c>
      <c r="I640" s="180"/>
      <c r="J640" s="181">
        <f>ROUND(I640*H640,2)</f>
        <v>0</v>
      </c>
      <c r="K640" s="177" t="s">
        <v>164</v>
      </c>
      <c r="L640" s="182"/>
      <c r="M640" s="183" t="s">
        <v>3</v>
      </c>
      <c r="N640" s="184" t="s">
        <v>49</v>
      </c>
      <c r="P640" s="139">
        <f>O640*H640</f>
        <v>0</v>
      </c>
      <c r="Q640" s="139">
        <v>0.55000000000000004</v>
      </c>
      <c r="R640" s="139">
        <f>Q640*H640</f>
        <v>0.15895000000000001</v>
      </c>
      <c r="S640" s="139">
        <v>0</v>
      </c>
      <c r="T640" s="140">
        <f>S640*H640</f>
        <v>0</v>
      </c>
      <c r="AR640" s="141" t="s">
        <v>309</v>
      </c>
      <c r="AT640" s="141" t="s">
        <v>306</v>
      </c>
      <c r="AU640" s="141" t="s">
        <v>88</v>
      </c>
      <c r="AY640" s="18" t="s">
        <v>156</v>
      </c>
      <c r="BE640" s="142">
        <f>IF(N640="základní",J640,0)</f>
        <v>0</v>
      </c>
      <c r="BF640" s="142">
        <f>IF(N640="snížená",J640,0)</f>
        <v>0</v>
      </c>
      <c r="BG640" s="142">
        <f>IF(N640="zákl. přenesená",J640,0)</f>
        <v>0</v>
      </c>
      <c r="BH640" s="142">
        <f>IF(N640="sníž. přenesená",J640,0)</f>
        <v>0</v>
      </c>
      <c r="BI640" s="142">
        <f>IF(N640="nulová",J640,0)</f>
        <v>0</v>
      </c>
      <c r="BJ640" s="18" t="s">
        <v>86</v>
      </c>
      <c r="BK640" s="142">
        <f>ROUND(I640*H640,2)</f>
        <v>0</v>
      </c>
      <c r="BL640" s="18" t="s">
        <v>301</v>
      </c>
      <c r="BM640" s="141" t="s">
        <v>715</v>
      </c>
    </row>
    <row r="641" spans="2:51" s="12" customFormat="1" x14ac:dyDescent="0.2">
      <c r="B641" s="147"/>
      <c r="D641" s="148" t="s">
        <v>169</v>
      </c>
      <c r="E641" s="149" t="s">
        <v>3</v>
      </c>
      <c r="F641" s="150" t="s">
        <v>204</v>
      </c>
      <c r="H641" s="149" t="s">
        <v>3</v>
      </c>
      <c r="I641" s="151"/>
      <c r="L641" s="147"/>
      <c r="M641" s="152"/>
      <c r="T641" s="153"/>
      <c r="AT641" s="149" t="s">
        <v>169</v>
      </c>
      <c r="AU641" s="149" t="s">
        <v>88</v>
      </c>
      <c r="AV641" s="12" t="s">
        <v>86</v>
      </c>
      <c r="AW641" s="12" t="s">
        <v>40</v>
      </c>
      <c r="AX641" s="12" t="s">
        <v>78</v>
      </c>
      <c r="AY641" s="149" t="s">
        <v>156</v>
      </c>
    </row>
    <row r="642" spans="2:51" s="12" customFormat="1" x14ac:dyDescent="0.2">
      <c r="B642" s="147"/>
      <c r="D642" s="148" t="s">
        <v>169</v>
      </c>
      <c r="E642" s="149" t="s">
        <v>3</v>
      </c>
      <c r="F642" s="150" t="s">
        <v>495</v>
      </c>
      <c r="H642" s="149" t="s">
        <v>3</v>
      </c>
      <c r="I642" s="151"/>
      <c r="L642" s="147"/>
      <c r="M642" s="152"/>
      <c r="T642" s="153"/>
      <c r="AT642" s="149" t="s">
        <v>169</v>
      </c>
      <c r="AU642" s="149" t="s">
        <v>88</v>
      </c>
      <c r="AV642" s="12" t="s">
        <v>86</v>
      </c>
      <c r="AW642" s="12" t="s">
        <v>40</v>
      </c>
      <c r="AX642" s="12" t="s">
        <v>78</v>
      </c>
      <c r="AY642" s="149" t="s">
        <v>156</v>
      </c>
    </row>
    <row r="643" spans="2:51" s="13" customFormat="1" x14ac:dyDescent="0.2">
      <c r="B643" s="154"/>
      <c r="D643" s="148" t="s">
        <v>169</v>
      </c>
      <c r="E643" s="155" t="s">
        <v>3</v>
      </c>
      <c r="F643" s="156" t="s">
        <v>716</v>
      </c>
      <c r="H643" s="157">
        <v>3.9E-2</v>
      </c>
      <c r="I643" s="158"/>
      <c r="L643" s="154"/>
      <c r="M643" s="159"/>
      <c r="T643" s="160"/>
      <c r="AT643" s="155" t="s">
        <v>169</v>
      </c>
      <c r="AU643" s="155" t="s">
        <v>88</v>
      </c>
      <c r="AV643" s="13" t="s">
        <v>88</v>
      </c>
      <c r="AW643" s="13" t="s">
        <v>40</v>
      </c>
      <c r="AX643" s="13" t="s">
        <v>78</v>
      </c>
      <c r="AY643" s="155" t="s">
        <v>156</v>
      </c>
    </row>
    <row r="644" spans="2:51" s="13" customFormat="1" x14ac:dyDescent="0.2">
      <c r="B644" s="154"/>
      <c r="D644" s="148" t="s">
        <v>169</v>
      </c>
      <c r="E644" s="155" t="s">
        <v>3</v>
      </c>
      <c r="F644" s="156" t="s">
        <v>717</v>
      </c>
      <c r="H644" s="157">
        <v>2.5000000000000001E-2</v>
      </c>
      <c r="I644" s="158"/>
      <c r="L644" s="154"/>
      <c r="M644" s="159"/>
      <c r="T644" s="160"/>
      <c r="AT644" s="155" t="s">
        <v>169</v>
      </c>
      <c r="AU644" s="155" t="s">
        <v>88</v>
      </c>
      <c r="AV644" s="13" t="s">
        <v>88</v>
      </c>
      <c r="AW644" s="13" t="s">
        <v>40</v>
      </c>
      <c r="AX644" s="13" t="s">
        <v>78</v>
      </c>
      <c r="AY644" s="155" t="s">
        <v>156</v>
      </c>
    </row>
    <row r="645" spans="2:51" s="13" customFormat="1" x14ac:dyDescent="0.2">
      <c r="B645" s="154"/>
      <c r="D645" s="148" t="s">
        <v>169</v>
      </c>
      <c r="E645" s="155" t="s">
        <v>3</v>
      </c>
      <c r="F645" s="156" t="s">
        <v>718</v>
      </c>
      <c r="H645" s="157">
        <v>1.4E-2</v>
      </c>
      <c r="I645" s="158"/>
      <c r="L645" s="154"/>
      <c r="M645" s="159"/>
      <c r="T645" s="160"/>
      <c r="AT645" s="155" t="s">
        <v>169</v>
      </c>
      <c r="AU645" s="155" t="s">
        <v>88</v>
      </c>
      <c r="AV645" s="13" t="s">
        <v>88</v>
      </c>
      <c r="AW645" s="13" t="s">
        <v>40</v>
      </c>
      <c r="AX645" s="13" t="s">
        <v>78</v>
      </c>
      <c r="AY645" s="155" t="s">
        <v>156</v>
      </c>
    </row>
    <row r="646" spans="2:51" s="12" customFormat="1" x14ac:dyDescent="0.2">
      <c r="B646" s="147"/>
      <c r="D646" s="148" t="s">
        <v>169</v>
      </c>
      <c r="E646" s="149" t="s">
        <v>3</v>
      </c>
      <c r="F646" s="150" t="s">
        <v>497</v>
      </c>
      <c r="H646" s="149" t="s">
        <v>3</v>
      </c>
      <c r="I646" s="151"/>
      <c r="L646" s="147"/>
      <c r="M646" s="152"/>
      <c r="T646" s="153"/>
      <c r="AT646" s="149" t="s">
        <v>169</v>
      </c>
      <c r="AU646" s="149" t="s">
        <v>88</v>
      </c>
      <c r="AV646" s="12" t="s">
        <v>86</v>
      </c>
      <c r="AW646" s="12" t="s">
        <v>40</v>
      </c>
      <c r="AX646" s="12" t="s">
        <v>78</v>
      </c>
      <c r="AY646" s="149" t="s">
        <v>156</v>
      </c>
    </row>
    <row r="647" spans="2:51" s="13" customFormat="1" x14ac:dyDescent="0.2">
      <c r="B647" s="154"/>
      <c r="D647" s="148" t="s">
        <v>169</v>
      </c>
      <c r="E647" s="155" t="s">
        <v>3</v>
      </c>
      <c r="F647" s="156" t="s">
        <v>716</v>
      </c>
      <c r="H647" s="157">
        <v>3.9E-2</v>
      </c>
      <c r="I647" s="158"/>
      <c r="L647" s="154"/>
      <c r="M647" s="159"/>
      <c r="T647" s="160"/>
      <c r="AT647" s="155" t="s">
        <v>169</v>
      </c>
      <c r="AU647" s="155" t="s">
        <v>88</v>
      </c>
      <c r="AV647" s="13" t="s">
        <v>88</v>
      </c>
      <c r="AW647" s="13" t="s">
        <v>40</v>
      </c>
      <c r="AX647" s="13" t="s">
        <v>78</v>
      </c>
      <c r="AY647" s="155" t="s">
        <v>156</v>
      </c>
    </row>
    <row r="648" spans="2:51" s="13" customFormat="1" x14ac:dyDescent="0.2">
      <c r="B648" s="154"/>
      <c r="D648" s="148" t="s">
        <v>169</v>
      </c>
      <c r="E648" s="155" t="s">
        <v>3</v>
      </c>
      <c r="F648" s="156" t="s">
        <v>719</v>
      </c>
      <c r="H648" s="157">
        <v>2.4E-2</v>
      </c>
      <c r="I648" s="158"/>
      <c r="L648" s="154"/>
      <c r="M648" s="159"/>
      <c r="T648" s="160"/>
      <c r="AT648" s="155" t="s">
        <v>169</v>
      </c>
      <c r="AU648" s="155" t="s">
        <v>88</v>
      </c>
      <c r="AV648" s="13" t="s">
        <v>88</v>
      </c>
      <c r="AW648" s="13" t="s">
        <v>40</v>
      </c>
      <c r="AX648" s="13" t="s">
        <v>78</v>
      </c>
      <c r="AY648" s="155" t="s">
        <v>156</v>
      </c>
    </row>
    <row r="649" spans="2:51" s="13" customFormat="1" x14ac:dyDescent="0.2">
      <c r="B649" s="154"/>
      <c r="D649" s="148" t="s">
        <v>169</v>
      </c>
      <c r="E649" s="155" t="s">
        <v>3</v>
      </c>
      <c r="F649" s="156" t="s">
        <v>720</v>
      </c>
      <c r="H649" s="157">
        <v>0.01</v>
      </c>
      <c r="I649" s="158"/>
      <c r="L649" s="154"/>
      <c r="M649" s="159"/>
      <c r="T649" s="160"/>
      <c r="AT649" s="155" t="s">
        <v>169</v>
      </c>
      <c r="AU649" s="155" t="s">
        <v>88</v>
      </c>
      <c r="AV649" s="13" t="s">
        <v>88</v>
      </c>
      <c r="AW649" s="13" t="s">
        <v>40</v>
      </c>
      <c r="AX649" s="13" t="s">
        <v>78</v>
      </c>
      <c r="AY649" s="155" t="s">
        <v>156</v>
      </c>
    </row>
    <row r="650" spans="2:51" s="13" customFormat="1" x14ac:dyDescent="0.2">
      <c r="B650" s="154"/>
      <c r="D650" s="148" t="s">
        <v>169</v>
      </c>
      <c r="E650" s="155" t="s">
        <v>3</v>
      </c>
      <c r="F650" s="156" t="s">
        <v>721</v>
      </c>
      <c r="H650" s="157">
        <v>5.0000000000000001E-3</v>
      </c>
      <c r="I650" s="158"/>
      <c r="L650" s="154"/>
      <c r="M650" s="159"/>
      <c r="T650" s="160"/>
      <c r="AT650" s="155" t="s">
        <v>169</v>
      </c>
      <c r="AU650" s="155" t="s">
        <v>88</v>
      </c>
      <c r="AV650" s="13" t="s">
        <v>88</v>
      </c>
      <c r="AW650" s="13" t="s">
        <v>40</v>
      </c>
      <c r="AX650" s="13" t="s">
        <v>78</v>
      </c>
      <c r="AY650" s="155" t="s">
        <v>156</v>
      </c>
    </row>
    <row r="651" spans="2:51" s="13" customFormat="1" x14ac:dyDescent="0.2">
      <c r="B651" s="154"/>
      <c r="D651" s="148" t="s">
        <v>169</v>
      </c>
      <c r="E651" s="155" t="s">
        <v>3</v>
      </c>
      <c r="F651" s="156" t="s">
        <v>722</v>
      </c>
      <c r="H651" s="157">
        <v>3.0000000000000001E-3</v>
      </c>
      <c r="I651" s="158"/>
      <c r="L651" s="154"/>
      <c r="M651" s="159"/>
      <c r="T651" s="160"/>
      <c r="AT651" s="155" t="s">
        <v>169</v>
      </c>
      <c r="AU651" s="155" t="s">
        <v>88</v>
      </c>
      <c r="AV651" s="13" t="s">
        <v>88</v>
      </c>
      <c r="AW651" s="13" t="s">
        <v>40</v>
      </c>
      <c r="AX651" s="13" t="s">
        <v>78</v>
      </c>
      <c r="AY651" s="155" t="s">
        <v>156</v>
      </c>
    </row>
    <row r="652" spans="2:51" s="15" customFormat="1" x14ac:dyDescent="0.2">
      <c r="B652" s="168"/>
      <c r="D652" s="148" t="s">
        <v>169</v>
      </c>
      <c r="E652" s="169" t="s">
        <v>3</v>
      </c>
      <c r="F652" s="170" t="s">
        <v>180</v>
      </c>
      <c r="H652" s="171">
        <v>0.159</v>
      </c>
      <c r="I652" s="172"/>
      <c r="L652" s="168"/>
      <c r="M652" s="173"/>
      <c r="T652" s="174"/>
      <c r="AT652" s="169" t="s">
        <v>169</v>
      </c>
      <c r="AU652" s="169" t="s">
        <v>88</v>
      </c>
      <c r="AV652" s="15" t="s">
        <v>157</v>
      </c>
      <c r="AW652" s="15" t="s">
        <v>40</v>
      </c>
      <c r="AX652" s="15" t="s">
        <v>78</v>
      </c>
      <c r="AY652" s="169" t="s">
        <v>156</v>
      </c>
    </row>
    <row r="653" spans="2:51" s="12" customFormat="1" x14ac:dyDescent="0.2">
      <c r="B653" s="147"/>
      <c r="D653" s="148" t="s">
        <v>169</v>
      </c>
      <c r="E653" s="149" t="s">
        <v>3</v>
      </c>
      <c r="F653" s="150" t="s">
        <v>708</v>
      </c>
      <c r="H653" s="149" t="s">
        <v>3</v>
      </c>
      <c r="I653" s="151"/>
      <c r="L653" s="147"/>
      <c r="M653" s="152"/>
      <c r="T653" s="153"/>
      <c r="AT653" s="149" t="s">
        <v>169</v>
      </c>
      <c r="AU653" s="149" t="s">
        <v>88</v>
      </c>
      <c r="AV653" s="12" t="s">
        <v>86</v>
      </c>
      <c r="AW653" s="12" t="s">
        <v>40</v>
      </c>
      <c r="AX653" s="12" t="s">
        <v>78</v>
      </c>
      <c r="AY653" s="149" t="s">
        <v>156</v>
      </c>
    </row>
    <row r="654" spans="2:51" s="13" customFormat="1" x14ac:dyDescent="0.2">
      <c r="B654" s="154"/>
      <c r="D654" s="148" t="s">
        <v>169</v>
      </c>
      <c r="E654" s="155" t="s">
        <v>3</v>
      </c>
      <c r="F654" s="156" t="s">
        <v>723</v>
      </c>
      <c r="H654" s="157">
        <v>7.0000000000000001E-3</v>
      </c>
      <c r="I654" s="158"/>
      <c r="L654" s="154"/>
      <c r="M654" s="159"/>
      <c r="T654" s="160"/>
      <c r="AT654" s="155" t="s">
        <v>169</v>
      </c>
      <c r="AU654" s="155" t="s">
        <v>88</v>
      </c>
      <c r="AV654" s="13" t="s">
        <v>88</v>
      </c>
      <c r="AW654" s="13" t="s">
        <v>40</v>
      </c>
      <c r="AX654" s="13" t="s">
        <v>78</v>
      </c>
      <c r="AY654" s="155" t="s">
        <v>156</v>
      </c>
    </row>
    <row r="655" spans="2:51" s="13" customFormat="1" x14ac:dyDescent="0.2">
      <c r="B655" s="154"/>
      <c r="D655" s="148" t="s">
        <v>169</v>
      </c>
      <c r="E655" s="155" t="s">
        <v>3</v>
      </c>
      <c r="F655" s="156" t="s">
        <v>724</v>
      </c>
      <c r="H655" s="157">
        <v>2.8000000000000001E-2</v>
      </c>
      <c r="I655" s="158"/>
      <c r="L655" s="154"/>
      <c r="M655" s="159"/>
      <c r="T655" s="160"/>
      <c r="AT655" s="155" t="s">
        <v>169</v>
      </c>
      <c r="AU655" s="155" t="s">
        <v>88</v>
      </c>
      <c r="AV655" s="13" t="s">
        <v>88</v>
      </c>
      <c r="AW655" s="13" t="s">
        <v>40</v>
      </c>
      <c r="AX655" s="13" t="s">
        <v>78</v>
      </c>
      <c r="AY655" s="155" t="s">
        <v>156</v>
      </c>
    </row>
    <row r="656" spans="2:51" s="13" customFormat="1" x14ac:dyDescent="0.2">
      <c r="B656" s="154"/>
      <c r="D656" s="148" t="s">
        <v>169</v>
      </c>
      <c r="E656" s="155" t="s">
        <v>3</v>
      </c>
      <c r="F656" s="156" t="s">
        <v>725</v>
      </c>
      <c r="H656" s="157">
        <v>0.02</v>
      </c>
      <c r="I656" s="158"/>
      <c r="L656" s="154"/>
      <c r="M656" s="159"/>
      <c r="T656" s="160"/>
      <c r="AT656" s="155" t="s">
        <v>169</v>
      </c>
      <c r="AU656" s="155" t="s">
        <v>88</v>
      </c>
      <c r="AV656" s="13" t="s">
        <v>88</v>
      </c>
      <c r="AW656" s="13" t="s">
        <v>40</v>
      </c>
      <c r="AX656" s="13" t="s">
        <v>78</v>
      </c>
      <c r="AY656" s="155" t="s">
        <v>156</v>
      </c>
    </row>
    <row r="657" spans="2:65" s="13" customFormat="1" x14ac:dyDescent="0.2">
      <c r="B657" s="154"/>
      <c r="D657" s="148" t="s">
        <v>169</v>
      </c>
      <c r="E657" s="155" t="s">
        <v>3</v>
      </c>
      <c r="F657" s="156" t="s">
        <v>726</v>
      </c>
      <c r="H657" s="157">
        <v>1.6E-2</v>
      </c>
      <c r="I657" s="158"/>
      <c r="L657" s="154"/>
      <c r="M657" s="159"/>
      <c r="T657" s="160"/>
      <c r="AT657" s="155" t="s">
        <v>169</v>
      </c>
      <c r="AU657" s="155" t="s">
        <v>88</v>
      </c>
      <c r="AV657" s="13" t="s">
        <v>88</v>
      </c>
      <c r="AW657" s="13" t="s">
        <v>40</v>
      </c>
      <c r="AX657" s="13" t="s">
        <v>78</v>
      </c>
      <c r="AY657" s="155" t="s">
        <v>156</v>
      </c>
    </row>
    <row r="658" spans="2:65" s="13" customFormat="1" x14ac:dyDescent="0.2">
      <c r="B658" s="154"/>
      <c r="D658" s="148" t="s">
        <v>169</v>
      </c>
      <c r="E658" s="155" t="s">
        <v>3</v>
      </c>
      <c r="F658" s="156" t="s">
        <v>727</v>
      </c>
      <c r="H658" s="157">
        <v>5.8999999999999997E-2</v>
      </c>
      <c r="I658" s="158"/>
      <c r="L658" s="154"/>
      <c r="M658" s="159"/>
      <c r="T658" s="160"/>
      <c r="AT658" s="155" t="s">
        <v>169</v>
      </c>
      <c r="AU658" s="155" t="s">
        <v>88</v>
      </c>
      <c r="AV658" s="13" t="s">
        <v>88</v>
      </c>
      <c r="AW658" s="13" t="s">
        <v>40</v>
      </c>
      <c r="AX658" s="13" t="s">
        <v>78</v>
      </c>
      <c r="AY658" s="155" t="s">
        <v>156</v>
      </c>
    </row>
    <row r="659" spans="2:65" s="15" customFormat="1" x14ac:dyDescent="0.2">
      <c r="B659" s="168"/>
      <c r="D659" s="148" t="s">
        <v>169</v>
      </c>
      <c r="E659" s="169" t="s">
        <v>3</v>
      </c>
      <c r="F659" s="170" t="s">
        <v>180</v>
      </c>
      <c r="H659" s="171">
        <v>0.13</v>
      </c>
      <c r="I659" s="172"/>
      <c r="L659" s="168"/>
      <c r="M659" s="173"/>
      <c r="T659" s="174"/>
      <c r="AT659" s="169" t="s">
        <v>169</v>
      </c>
      <c r="AU659" s="169" t="s">
        <v>88</v>
      </c>
      <c r="AV659" s="15" t="s">
        <v>157</v>
      </c>
      <c r="AW659" s="15" t="s">
        <v>40</v>
      </c>
      <c r="AX659" s="15" t="s">
        <v>78</v>
      </c>
      <c r="AY659" s="169" t="s">
        <v>156</v>
      </c>
    </row>
    <row r="660" spans="2:65" s="14" customFormat="1" x14ac:dyDescent="0.2">
      <c r="B660" s="161"/>
      <c r="D660" s="148" t="s">
        <v>169</v>
      </c>
      <c r="E660" s="162" t="s">
        <v>3</v>
      </c>
      <c r="F660" s="163" t="s">
        <v>172</v>
      </c>
      <c r="H660" s="164">
        <v>0.28899999999999998</v>
      </c>
      <c r="I660" s="165"/>
      <c r="L660" s="161"/>
      <c r="M660" s="166"/>
      <c r="T660" s="167"/>
      <c r="AT660" s="162" t="s">
        <v>169</v>
      </c>
      <c r="AU660" s="162" t="s">
        <v>88</v>
      </c>
      <c r="AV660" s="14" t="s">
        <v>165</v>
      </c>
      <c r="AW660" s="14" t="s">
        <v>40</v>
      </c>
      <c r="AX660" s="14" t="s">
        <v>86</v>
      </c>
      <c r="AY660" s="162" t="s">
        <v>156</v>
      </c>
    </row>
    <row r="661" spans="2:65" s="1" customFormat="1" ht="24.2" customHeight="1" x14ac:dyDescent="0.2">
      <c r="B661" s="129"/>
      <c r="C661" s="130" t="s">
        <v>728</v>
      </c>
      <c r="D661" s="130" t="s">
        <v>160</v>
      </c>
      <c r="E661" s="131" t="s">
        <v>729</v>
      </c>
      <c r="F661" s="132" t="s">
        <v>730</v>
      </c>
      <c r="G661" s="133" t="s">
        <v>356</v>
      </c>
      <c r="H661" s="134">
        <v>24.4</v>
      </c>
      <c r="I661" s="135"/>
      <c r="J661" s="136">
        <f>ROUND(I661*H661,2)</f>
        <v>0</v>
      </c>
      <c r="K661" s="132" t="s">
        <v>164</v>
      </c>
      <c r="L661" s="34"/>
      <c r="M661" s="137" t="s">
        <v>3</v>
      </c>
      <c r="N661" s="138" t="s">
        <v>49</v>
      </c>
      <c r="P661" s="139">
        <f>O661*H661</f>
        <v>0</v>
      </c>
      <c r="Q661" s="139">
        <v>0</v>
      </c>
      <c r="R661" s="139">
        <f>Q661*H661</f>
        <v>0</v>
      </c>
      <c r="S661" s="139">
        <v>0</v>
      </c>
      <c r="T661" s="140">
        <f>S661*H661</f>
        <v>0</v>
      </c>
      <c r="AR661" s="141" t="s">
        <v>165</v>
      </c>
      <c r="AT661" s="141" t="s">
        <v>160</v>
      </c>
      <c r="AU661" s="141" t="s">
        <v>88</v>
      </c>
      <c r="AY661" s="18" t="s">
        <v>156</v>
      </c>
      <c r="BE661" s="142">
        <f>IF(N661="základní",J661,0)</f>
        <v>0</v>
      </c>
      <c r="BF661" s="142">
        <f>IF(N661="snížená",J661,0)</f>
        <v>0</v>
      </c>
      <c r="BG661" s="142">
        <f>IF(N661="zákl. přenesená",J661,0)</f>
        <v>0</v>
      </c>
      <c r="BH661" s="142">
        <f>IF(N661="sníž. přenesená",J661,0)</f>
        <v>0</v>
      </c>
      <c r="BI661" s="142">
        <f>IF(N661="nulová",J661,0)</f>
        <v>0</v>
      </c>
      <c r="BJ661" s="18" t="s">
        <v>86</v>
      </c>
      <c r="BK661" s="142">
        <f>ROUND(I661*H661,2)</f>
        <v>0</v>
      </c>
      <c r="BL661" s="18" t="s">
        <v>165</v>
      </c>
      <c r="BM661" s="141" t="s">
        <v>731</v>
      </c>
    </row>
    <row r="662" spans="2:65" s="1" customFormat="1" x14ac:dyDescent="0.2">
      <c r="B662" s="34"/>
      <c r="D662" s="143" t="s">
        <v>167</v>
      </c>
      <c r="F662" s="144" t="s">
        <v>732</v>
      </c>
      <c r="I662" s="145"/>
      <c r="L662" s="34"/>
      <c r="M662" s="146"/>
      <c r="T662" s="55"/>
      <c r="AT662" s="18" t="s">
        <v>167</v>
      </c>
      <c r="AU662" s="18" t="s">
        <v>88</v>
      </c>
    </row>
    <row r="663" spans="2:65" s="12" customFormat="1" x14ac:dyDescent="0.2">
      <c r="B663" s="147"/>
      <c r="D663" s="148" t="s">
        <v>169</v>
      </c>
      <c r="E663" s="149" t="s">
        <v>3</v>
      </c>
      <c r="F663" s="150" t="s">
        <v>204</v>
      </c>
      <c r="H663" s="149" t="s">
        <v>3</v>
      </c>
      <c r="I663" s="151"/>
      <c r="L663" s="147"/>
      <c r="M663" s="152"/>
      <c r="T663" s="153"/>
      <c r="AT663" s="149" t="s">
        <v>169</v>
      </c>
      <c r="AU663" s="149" t="s">
        <v>88</v>
      </c>
      <c r="AV663" s="12" t="s">
        <v>86</v>
      </c>
      <c r="AW663" s="12" t="s">
        <v>40</v>
      </c>
      <c r="AX663" s="12" t="s">
        <v>78</v>
      </c>
      <c r="AY663" s="149" t="s">
        <v>156</v>
      </c>
    </row>
    <row r="664" spans="2:65" s="12" customFormat="1" x14ac:dyDescent="0.2">
      <c r="B664" s="147"/>
      <c r="D664" s="148" t="s">
        <v>169</v>
      </c>
      <c r="E664" s="149" t="s">
        <v>3</v>
      </c>
      <c r="F664" s="150" t="s">
        <v>495</v>
      </c>
      <c r="H664" s="149" t="s">
        <v>3</v>
      </c>
      <c r="I664" s="151"/>
      <c r="L664" s="147"/>
      <c r="M664" s="152"/>
      <c r="T664" s="153"/>
      <c r="AT664" s="149" t="s">
        <v>169</v>
      </c>
      <c r="AU664" s="149" t="s">
        <v>88</v>
      </c>
      <c r="AV664" s="12" t="s">
        <v>86</v>
      </c>
      <c r="AW664" s="12" t="s">
        <v>40</v>
      </c>
      <c r="AX664" s="12" t="s">
        <v>78</v>
      </c>
      <c r="AY664" s="149" t="s">
        <v>156</v>
      </c>
    </row>
    <row r="665" spans="2:65" s="13" customFormat="1" x14ac:dyDescent="0.2">
      <c r="B665" s="154"/>
      <c r="D665" s="148" t="s">
        <v>169</v>
      </c>
      <c r="E665" s="155" t="s">
        <v>3</v>
      </c>
      <c r="F665" s="156" t="s">
        <v>733</v>
      </c>
      <c r="H665" s="157">
        <v>2</v>
      </c>
      <c r="I665" s="158"/>
      <c r="L665" s="154"/>
      <c r="M665" s="159"/>
      <c r="T665" s="160"/>
      <c r="AT665" s="155" t="s">
        <v>169</v>
      </c>
      <c r="AU665" s="155" t="s">
        <v>88</v>
      </c>
      <c r="AV665" s="13" t="s">
        <v>88</v>
      </c>
      <c r="AW665" s="13" t="s">
        <v>40</v>
      </c>
      <c r="AX665" s="13" t="s">
        <v>78</v>
      </c>
      <c r="AY665" s="155" t="s">
        <v>156</v>
      </c>
    </row>
    <row r="666" spans="2:65" s="13" customFormat="1" x14ac:dyDescent="0.2">
      <c r="B666" s="154"/>
      <c r="D666" s="148" t="s">
        <v>169</v>
      </c>
      <c r="E666" s="155" t="s">
        <v>3</v>
      </c>
      <c r="F666" s="156" t="s">
        <v>734</v>
      </c>
      <c r="H666" s="157">
        <v>3</v>
      </c>
      <c r="I666" s="158"/>
      <c r="L666" s="154"/>
      <c r="M666" s="159"/>
      <c r="T666" s="160"/>
      <c r="AT666" s="155" t="s">
        <v>169</v>
      </c>
      <c r="AU666" s="155" t="s">
        <v>88</v>
      </c>
      <c r="AV666" s="13" t="s">
        <v>88</v>
      </c>
      <c r="AW666" s="13" t="s">
        <v>40</v>
      </c>
      <c r="AX666" s="13" t="s">
        <v>78</v>
      </c>
      <c r="AY666" s="155" t="s">
        <v>156</v>
      </c>
    </row>
    <row r="667" spans="2:65" s="13" customFormat="1" x14ac:dyDescent="0.2">
      <c r="B667" s="154"/>
      <c r="D667" s="148" t="s">
        <v>169</v>
      </c>
      <c r="E667" s="155" t="s">
        <v>3</v>
      </c>
      <c r="F667" s="156" t="s">
        <v>735</v>
      </c>
      <c r="H667" s="157">
        <v>6.6</v>
      </c>
      <c r="I667" s="158"/>
      <c r="L667" s="154"/>
      <c r="M667" s="159"/>
      <c r="T667" s="160"/>
      <c r="AT667" s="155" t="s">
        <v>169</v>
      </c>
      <c r="AU667" s="155" t="s">
        <v>88</v>
      </c>
      <c r="AV667" s="13" t="s">
        <v>88</v>
      </c>
      <c r="AW667" s="13" t="s">
        <v>40</v>
      </c>
      <c r="AX667" s="13" t="s">
        <v>78</v>
      </c>
      <c r="AY667" s="155" t="s">
        <v>156</v>
      </c>
    </row>
    <row r="668" spans="2:65" s="12" customFormat="1" x14ac:dyDescent="0.2">
      <c r="B668" s="147"/>
      <c r="D668" s="148" t="s">
        <v>169</v>
      </c>
      <c r="E668" s="149" t="s">
        <v>3</v>
      </c>
      <c r="F668" s="150" t="s">
        <v>497</v>
      </c>
      <c r="H668" s="149" t="s">
        <v>3</v>
      </c>
      <c r="I668" s="151"/>
      <c r="L668" s="147"/>
      <c r="M668" s="152"/>
      <c r="T668" s="153"/>
      <c r="AT668" s="149" t="s">
        <v>169</v>
      </c>
      <c r="AU668" s="149" t="s">
        <v>88</v>
      </c>
      <c r="AV668" s="12" t="s">
        <v>86</v>
      </c>
      <c r="AW668" s="12" t="s">
        <v>40</v>
      </c>
      <c r="AX668" s="12" t="s">
        <v>78</v>
      </c>
      <c r="AY668" s="149" t="s">
        <v>156</v>
      </c>
    </row>
    <row r="669" spans="2:65" s="13" customFormat="1" x14ac:dyDescent="0.2">
      <c r="B669" s="154"/>
      <c r="D669" s="148" t="s">
        <v>169</v>
      </c>
      <c r="E669" s="155" t="s">
        <v>3</v>
      </c>
      <c r="F669" s="156" t="s">
        <v>736</v>
      </c>
      <c r="H669" s="157">
        <v>1.8</v>
      </c>
      <c r="I669" s="158"/>
      <c r="L669" s="154"/>
      <c r="M669" s="159"/>
      <c r="T669" s="160"/>
      <c r="AT669" s="155" t="s">
        <v>169</v>
      </c>
      <c r="AU669" s="155" t="s">
        <v>88</v>
      </c>
      <c r="AV669" s="13" t="s">
        <v>88</v>
      </c>
      <c r="AW669" s="13" t="s">
        <v>40</v>
      </c>
      <c r="AX669" s="13" t="s">
        <v>78</v>
      </c>
      <c r="AY669" s="155" t="s">
        <v>156</v>
      </c>
    </row>
    <row r="670" spans="2:65" s="13" customFormat="1" x14ac:dyDescent="0.2">
      <c r="B670" s="154"/>
      <c r="D670" s="148" t="s">
        <v>169</v>
      </c>
      <c r="E670" s="155" t="s">
        <v>3</v>
      </c>
      <c r="F670" s="156" t="s">
        <v>734</v>
      </c>
      <c r="H670" s="157">
        <v>3</v>
      </c>
      <c r="I670" s="158"/>
      <c r="L670" s="154"/>
      <c r="M670" s="159"/>
      <c r="T670" s="160"/>
      <c r="AT670" s="155" t="s">
        <v>169</v>
      </c>
      <c r="AU670" s="155" t="s">
        <v>88</v>
      </c>
      <c r="AV670" s="13" t="s">
        <v>88</v>
      </c>
      <c r="AW670" s="13" t="s">
        <v>40</v>
      </c>
      <c r="AX670" s="13" t="s">
        <v>78</v>
      </c>
      <c r="AY670" s="155" t="s">
        <v>156</v>
      </c>
    </row>
    <row r="671" spans="2:65" s="13" customFormat="1" x14ac:dyDescent="0.2">
      <c r="B671" s="154"/>
      <c r="D671" s="148" t="s">
        <v>169</v>
      </c>
      <c r="E671" s="155" t="s">
        <v>3</v>
      </c>
      <c r="F671" s="156" t="s">
        <v>737</v>
      </c>
      <c r="H671" s="157">
        <v>6</v>
      </c>
      <c r="I671" s="158"/>
      <c r="L671" s="154"/>
      <c r="M671" s="159"/>
      <c r="T671" s="160"/>
      <c r="AT671" s="155" t="s">
        <v>169</v>
      </c>
      <c r="AU671" s="155" t="s">
        <v>88</v>
      </c>
      <c r="AV671" s="13" t="s">
        <v>88</v>
      </c>
      <c r="AW671" s="13" t="s">
        <v>40</v>
      </c>
      <c r="AX671" s="13" t="s">
        <v>78</v>
      </c>
      <c r="AY671" s="155" t="s">
        <v>156</v>
      </c>
    </row>
    <row r="672" spans="2:65" s="15" customFormat="1" x14ac:dyDescent="0.2">
      <c r="B672" s="168"/>
      <c r="D672" s="148" t="s">
        <v>169</v>
      </c>
      <c r="E672" s="169" t="s">
        <v>3</v>
      </c>
      <c r="F672" s="170" t="s">
        <v>180</v>
      </c>
      <c r="H672" s="171">
        <v>22.4</v>
      </c>
      <c r="I672" s="172"/>
      <c r="L672" s="168"/>
      <c r="M672" s="173"/>
      <c r="T672" s="174"/>
      <c r="AT672" s="169" t="s">
        <v>169</v>
      </c>
      <c r="AU672" s="169" t="s">
        <v>88</v>
      </c>
      <c r="AV672" s="15" t="s">
        <v>157</v>
      </c>
      <c r="AW672" s="15" t="s">
        <v>40</v>
      </c>
      <c r="AX672" s="15" t="s">
        <v>78</v>
      </c>
      <c r="AY672" s="169" t="s">
        <v>156</v>
      </c>
    </row>
    <row r="673" spans="2:65" s="12" customFormat="1" x14ac:dyDescent="0.2">
      <c r="B673" s="147"/>
      <c r="D673" s="148" t="s">
        <v>169</v>
      </c>
      <c r="E673" s="149" t="s">
        <v>3</v>
      </c>
      <c r="F673" s="150" t="s">
        <v>708</v>
      </c>
      <c r="H673" s="149" t="s">
        <v>3</v>
      </c>
      <c r="I673" s="151"/>
      <c r="L673" s="147"/>
      <c r="M673" s="152"/>
      <c r="T673" s="153"/>
      <c r="AT673" s="149" t="s">
        <v>169</v>
      </c>
      <c r="AU673" s="149" t="s">
        <v>88</v>
      </c>
      <c r="AV673" s="12" t="s">
        <v>86</v>
      </c>
      <c r="AW673" s="12" t="s">
        <v>40</v>
      </c>
      <c r="AX673" s="12" t="s">
        <v>78</v>
      </c>
      <c r="AY673" s="149" t="s">
        <v>156</v>
      </c>
    </row>
    <row r="674" spans="2:65" s="13" customFormat="1" x14ac:dyDescent="0.2">
      <c r="B674" s="154"/>
      <c r="D674" s="148" t="s">
        <v>169</v>
      </c>
      <c r="E674" s="155" t="s">
        <v>3</v>
      </c>
      <c r="F674" s="156" t="s">
        <v>738</v>
      </c>
      <c r="H674" s="157">
        <v>2</v>
      </c>
      <c r="I674" s="158"/>
      <c r="L674" s="154"/>
      <c r="M674" s="159"/>
      <c r="T674" s="160"/>
      <c r="AT674" s="155" t="s">
        <v>169</v>
      </c>
      <c r="AU674" s="155" t="s">
        <v>88</v>
      </c>
      <c r="AV674" s="13" t="s">
        <v>88</v>
      </c>
      <c r="AW674" s="13" t="s">
        <v>40</v>
      </c>
      <c r="AX674" s="13" t="s">
        <v>78</v>
      </c>
      <c r="AY674" s="155" t="s">
        <v>156</v>
      </c>
    </row>
    <row r="675" spans="2:65" s="15" customFormat="1" x14ac:dyDescent="0.2">
      <c r="B675" s="168"/>
      <c r="D675" s="148" t="s">
        <v>169</v>
      </c>
      <c r="E675" s="169" t="s">
        <v>3</v>
      </c>
      <c r="F675" s="170" t="s">
        <v>180</v>
      </c>
      <c r="H675" s="171">
        <v>2</v>
      </c>
      <c r="I675" s="172"/>
      <c r="L675" s="168"/>
      <c r="M675" s="173"/>
      <c r="T675" s="174"/>
      <c r="AT675" s="169" t="s">
        <v>169</v>
      </c>
      <c r="AU675" s="169" t="s">
        <v>88</v>
      </c>
      <c r="AV675" s="15" t="s">
        <v>157</v>
      </c>
      <c r="AW675" s="15" t="s">
        <v>40</v>
      </c>
      <c r="AX675" s="15" t="s">
        <v>78</v>
      </c>
      <c r="AY675" s="169" t="s">
        <v>156</v>
      </c>
    </row>
    <row r="676" spans="2:65" s="14" customFormat="1" x14ac:dyDescent="0.2">
      <c r="B676" s="161"/>
      <c r="D676" s="148" t="s">
        <v>169</v>
      </c>
      <c r="E676" s="162" t="s">
        <v>3</v>
      </c>
      <c r="F676" s="163" t="s">
        <v>172</v>
      </c>
      <c r="H676" s="164">
        <v>24.4</v>
      </c>
      <c r="I676" s="165"/>
      <c r="L676" s="161"/>
      <c r="M676" s="166"/>
      <c r="T676" s="167"/>
      <c r="AT676" s="162" t="s">
        <v>169</v>
      </c>
      <c r="AU676" s="162" t="s">
        <v>88</v>
      </c>
      <c r="AV676" s="14" t="s">
        <v>165</v>
      </c>
      <c r="AW676" s="14" t="s">
        <v>40</v>
      </c>
      <c r="AX676" s="14" t="s">
        <v>86</v>
      </c>
      <c r="AY676" s="162" t="s">
        <v>156</v>
      </c>
    </row>
    <row r="677" spans="2:65" s="1" customFormat="1" ht="16.5" customHeight="1" x14ac:dyDescent="0.2">
      <c r="B677" s="129"/>
      <c r="C677" s="175" t="s">
        <v>739</v>
      </c>
      <c r="D677" s="175" t="s">
        <v>306</v>
      </c>
      <c r="E677" s="176" t="s">
        <v>599</v>
      </c>
      <c r="F677" s="177" t="s">
        <v>600</v>
      </c>
      <c r="G677" s="178" t="s">
        <v>163</v>
      </c>
      <c r="H677" s="179">
        <v>0.33800000000000002</v>
      </c>
      <c r="I677" s="180"/>
      <c r="J677" s="181">
        <f>ROUND(I677*H677,2)</f>
        <v>0</v>
      </c>
      <c r="K677" s="177" t="s">
        <v>164</v>
      </c>
      <c r="L677" s="182"/>
      <c r="M677" s="183" t="s">
        <v>3</v>
      </c>
      <c r="N677" s="184" t="s">
        <v>49</v>
      </c>
      <c r="P677" s="139">
        <f>O677*H677</f>
        <v>0</v>
      </c>
      <c r="Q677" s="139">
        <v>0.55000000000000004</v>
      </c>
      <c r="R677" s="139">
        <f>Q677*H677</f>
        <v>0.18590000000000004</v>
      </c>
      <c r="S677" s="139">
        <v>0</v>
      </c>
      <c r="T677" s="140">
        <f>S677*H677</f>
        <v>0</v>
      </c>
      <c r="AR677" s="141" t="s">
        <v>389</v>
      </c>
      <c r="AT677" s="141" t="s">
        <v>306</v>
      </c>
      <c r="AU677" s="141" t="s">
        <v>88</v>
      </c>
      <c r="AY677" s="18" t="s">
        <v>156</v>
      </c>
      <c r="BE677" s="142">
        <f>IF(N677="základní",J677,0)</f>
        <v>0</v>
      </c>
      <c r="BF677" s="142">
        <f>IF(N677="snížená",J677,0)</f>
        <v>0</v>
      </c>
      <c r="BG677" s="142">
        <f>IF(N677="zákl. přenesená",J677,0)</f>
        <v>0</v>
      </c>
      <c r="BH677" s="142">
        <f>IF(N677="sníž. přenesená",J677,0)</f>
        <v>0</v>
      </c>
      <c r="BI677" s="142">
        <f>IF(N677="nulová",J677,0)</f>
        <v>0</v>
      </c>
      <c r="BJ677" s="18" t="s">
        <v>86</v>
      </c>
      <c r="BK677" s="142">
        <f>ROUND(I677*H677,2)</f>
        <v>0</v>
      </c>
      <c r="BL677" s="18" t="s">
        <v>165</v>
      </c>
      <c r="BM677" s="141" t="s">
        <v>740</v>
      </c>
    </row>
    <row r="678" spans="2:65" s="12" customFormat="1" x14ac:dyDescent="0.2">
      <c r="B678" s="147"/>
      <c r="D678" s="148" t="s">
        <v>169</v>
      </c>
      <c r="E678" s="149" t="s">
        <v>3</v>
      </c>
      <c r="F678" s="150" t="s">
        <v>204</v>
      </c>
      <c r="H678" s="149" t="s">
        <v>3</v>
      </c>
      <c r="I678" s="151"/>
      <c r="L678" s="147"/>
      <c r="M678" s="152"/>
      <c r="T678" s="153"/>
      <c r="AT678" s="149" t="s">
        <v>169</v>
      </c>
      <c r="AU678" s="149" t="s">
        <v>88</v>
      </c>
      <c r="AV678" s="12" t="s">
        <v>86</v>
      </c>
      <c r="AW678" s="12" t="s">
        <v>40</v>
      </c>
      <c r="AX678" s="12" t="s">
        <v>78</v>
      </c>
      <c r="AY678" s="149" t="s">
        <v>156</v>
      </c>
    </row>
    <row r="679" spans="2:65" s="12" customFormat="1" x14ac:dyDescent="0.2">
      <c r="B679" s="147"/>
      <c r="D679" s="148" t="s">
        <v>169</v>
      </c>
      <c r="E679" s="149" t="s">
        <v>3</v>
      </c>
      <c r="F679" s="150" t="s">
        <v>495</v>
      </c>
      <c r="H679" s="149" t="s">
        <v>3</v>
      </c>
      <c r="I679" s="151"/>
      <c r="L679" s="147"/>
      <c r="M679" s="152"/>
      <c r="T679" s="153"/>
      <c r="AT679" s="149" t="s">
        <v>169</v>
      </c>
      <c r="AU679" s="149" t="s">
        <v>88</v>
      </c>
      <c r="AV679" s="12" t="s">
        <v>86</v>
      </c>
      <c r="AW679" s="12" t="s">
        <v>40</v>
      </c>
      <c r="AX679" s="12" t="s">
        <v>78</v>
      </c>
      <c r="AY679" s="149" t="s">
        <v>156</v>
      </c>
    </row>
    <row r="680" spans="2:65" s="13" customFormat="1" x14ac:dyDescent="0.2">
      <c r="B680" s="154"/>
      <c r="D680" s="148" t="s">
        <v>169</v>
      </c>
      <c r="E680" s="155" t="s">
        <v>3</v>
      </c>
      <c r="F680" s="156" t="s">
        <v>741</v>
      </c>
      <c r="H680" s="157">
        <v>2.8000000000000001E-2</v>
      </c>
      <c r="I680" s="158"/>
      <c r="L680" s="154"/>
      <c r="M680" s="159"/>
      <c r="T680" s="160"/>
      <c r="AT680" s="155" t="s">
        <v>169</v>
      </c>
      <c r="AU680" s="155" t="s">
        <v>88</v>
      </c>
      <c r="AV680" s="13" t="s">
        <v>88</v>
      </c>
      <c r="AW680" s="13" t="s">
        <v>40</v>
      </c>
      <c r="AX680" s="13" t="s">
        <v>78</v>
      </c>
      <c r="AY680" s="155" t="s">
        <v>156</v>
      </c>
    </row>
    <row r="681" spans="2:65" s="13" customFormat="1" x14ac:dyDescent="0.2">
      <c r="B681" s="154"/>
      <c r="D681" s="148" t="s">
        <v>169</v>
      </c>
      <c r="E681" s="155" t="s">
        <v>3</v>
      </c>
      <c r="F681" s="156" t="s">
        <v>742</v>
      </c>
      <c r="H681" s="157">
        <v>4.2000000000000003E-2</v>
      </c>
      <c r="I681" s="158"/>
      <c r="L681" s="154"/>
      <c r="M681" s="159"/>
      <c r="T681" s="160"/>
      <c r="AT681" s="155" t="s">
        <v>169</v>
      </c>
      <c r="AU681" s="155" t="s">
        <v>88</v>
      </c>
      <c r="AV681" s="13" t="s">
        <v>88</v>
      </c>
      <c r="AW681" s="13" t="s">
        <v>40</v>
      </c>
      <c r="AX681" s="13" t="s">
        <v>78</v>
      </c>
      <c r="AY681" s="155" t="s">
        <v>156</v>
      </c>
    </row>
    <row r="682" spans="2:65" s="13" customFormat="1" x14ac:dyDescent="0.2">
      <c r="B682" s="154"/>
      <c r="D682" s="148" t="s">
        <v>169</v>
      </c>
      <c r="E682" s="155" t="s">
        <v>3</v>
      </c>
      <c r="F682" s="156" t="s">
        <v>743</v>
      </c>
      <c r="H682" s="157">
        <v>9.1999999999999998E-2</v>
      </c>
      <c r="I682" s="158"/>
      <c r="L682" s="154"/>
      <c r="M682" s="159"/>
      <c r="T682" s="160"/>
      <c r="AT682" s="155" t="s">
        <v>169</v>
      </c>
      <c r="AU682" s="155" t="s">
        <v>88</v>
      </c>
      <c r="AV682" s="13" t="s">
        <v>88</v>
      </c>
      <c r="AW682" s="13" t="s">
        <v>40</v>
      </c>
      <c r="AX682" s="13" t="s">
        <v>78</v>
      </c>
      <c r="AY682" s="155" t="s">
        <v>156</v>
      </c>
    </row>
    <row r="683" spans="2:65" s="12" customFormat="1" x14ac:dyDescent="0.2">
      <c r="B683" s="147"/>
      <c r="D683" s="148" t="s">
        <v>169</v>
      </c>
      <c r="E683" s="149" t="s">
        <v>3</v>
      </c>
      <c r="F683" s="150" t="s">
        <v>497</v>
      </c>
      <c r="H683" s="149" t="s">
        <v>3</v>
      </c>
      <c r="I683" s="151"/>
      <c r="L683" s="147"/>
      <c r="M683" s="152"/>
      <c r="T683" s="153"/>
      <c r="AT683" s="149" t="s">
        <v>169</v>
      </c>
      <c r="AU683" s="149" t="s">
        <v>88</v>
      </c>
      <c r="AV683" s="12" t="s">
        <v>86</v>
      </c>
      <c r="AW683" s="12" t="s">
        <v>40</v>
      </c>
      <c r="AX683" s="12" t="s">
        <v>78</v>
      </c>
      <c r="AY683" s="149" t="s">
        <v>156</v>
      </c>
    </row>
    <row r="684" spans="2:65" s="13" customFormat="1" x14ac:dyDescent="0.2">
      <c r="B684" s="154"/>
      <c r="D684" s="148" t="s">
        <v>169</v>
      </c>
      <c r="E684" s="155" t="s">
        <v>3</v>
      </c>
      <c r="F684" s="156" t="s">
        <v>744</v>
      </c>
      <c r="H684" s="157">
        <v>2.5000000000000001E-2</v>
      </c>
      <c r="I684" s="158"/>
      <c r="L684" s="154"/>
      <c r="M684" s="159"/>
      <c r="T684" s="160"/>
      <c r="AT684" s="155" t="s">
        <v>169</v>
      </c>
      <c r="AU684" s="155" t="s">
        <v>88</v>
      </c>
      <c r="AV684" s="13" t="s">
        <v>88</v>
      </c>
      <c r="AW684" s="13" t="s">
        <v>40</v>
      </c>
      <c r="AX684" s="13" t="s">
        <v>78</v>
      </c>
      <c r="AY684" s="155" t="s">
        <v>156</v>
      </c>
    </row>
    <row r="685" spans="2:65" s="13" customFormat="1" x14ac:dyDescent="0.2">
      <c r="B685" s="154"/>
      <c r="D685" s="148" t="s">
        <v>169</v>
      </c>
      <c r="E685" s="155" t="s">
        <v>3</v>
      </c>
      <c r="F685" s="156" t="s">
        <v>742</v>
      </c>
      <c r="H685" s="157">
        <v>4.2000000000000003E-2</v>
      </c>
      <c r="I685" s="158"/>
      <c r="L685" s="154"/>
      <c r="M685" s="159"/>
      <c r="T685" s="160"/>
      <c r="AT685" s="155" t="s">
        <v>169</v>
      </c>
      <c r="AU685" s="155" t="s">
        <v>88</v>
      </c>
      <c r="AV685" s="13" t="s">
        <v>88</v>
      </c>
      <c r="AW685" s="13" t="s">
        <v>40</v>
      </c>
      <c r="AX685" s="13" t="s">
        <v>78</v>
      </c>
      <c r="AY685" s="155" t="s">
        <v>156</v>
      </c>
    </row>
    <row r="686" spans="2:65" s="13" customFormat="1" x14ac:dyDescent="0.2">
      <c r="B686" s="154"/>
      <c r="D686" s="148" t="s">
        <v>169</v>
      </c>
      <c r="E686" s="155" t="s">
        <v>3</v>
      </c>
      <c r="F686" s="156" t="s">
        <v>745</v>
      </c>
      <c r="H686" s="157">
        <v>8.4000000000000005E-2</v>
      </c>
      <c r="I686" s="158"/>
      <c r="L686" s="154"/>
      <c r="M686" s="159"/>
      <c r="T686" s="160"/>
      <c r="AT686" s="155" t="s">
        <v>169</v>
      </c>
      <c r="AU686" s="155" t="s">
        <v>88</v>
      </c>
      <c r="AV686" s="13" t="s">
        <v>88</v>
      </c>
      <c r="AW686" s="13" t="s">
        <v>40</v>
      </c>
      <c r="AX686" s="13" t="s">
        <v>78</v>
      </c>
      <c r="AY686" s="155" t="s">
        <v>156</v>
      </c>
    </row>
    <row r="687" spans="2:65" s="15" customFormat="1" x14ac:dyDescent="0.2">
      <c r="B687" s="168"/>
      <c r="D687" s="148" t="s">
        <v>169</v>
      </c>
      <c r="E687" s="169" t="s">
        <v>3</v>
      </c>
      <c r="F687" s="170" t="s">
        <v>180</v>
      </c>
      <c r="H687" s="171">
        <v>0.313</v>
      </c>
      <c r="I687" s="172"/>
      <c r="L687" s="168"/>
      <c r="M687" s="173"/>
      <c r="T687" s="174"/>
      <c r="AT687" s="169" t="s">
        <v>169</v>
      </c>
      <c r="AU687" s="169" t="s">
        <v>88</v>
      </c>
      <c r="AV687" s="15" t="s">
        <v>157</v>
      </c>
      <c r="AW687" s="15" t="s">
        <v>40</v>
      </c>
      <c r="AX687" s="15" t="s">
        <v>78</v>
      </c>
      <c r="AY687" s="169" t="s">
        <v>156</v>
      </c>
    </row>
    <row r="688" spans="2:65" s="12" customFormat="1" x14ac:dyDescent="0.2">
      <c r="B688" s="147"/>
      <c r="D688" s="148" t="s">
        <v>169</v>
      </c>
      <c r="E688" s="149" t="s">
        <v>3</v>
      </c>
      <c r="F688" s="150" t="s">
        <v>708</v>
      </c>
      <c r="H688" s="149" t="s">
        <v>3</v>
      </c>
      <c r="I688" s="151"/>
      <c r="L688" s="147"/>
      <c r="M688" s="152"/>
      <c r="T688" s="153"/>
      <c r="AT688" s="149" t="s">
        <v>169</v>
      </c>
      <c r="AU688" s="149" t="s">
        <v>88</v>
      </c>
      <c r="AV688" s="12" t="s">
        <v>86</v>
      </c>
      <c r="AW688" s="12" t="s">
        <v>40</v>
      </c>
      <c r="AX688" s="12" t="s">
        <v>78</v>
      </c>
      <c r="AY688" s="149" t="s">
        <v>156</v>
      </c>
    </row>
    <row r="689" spans="2:65" s="13" customFormat="1" x14ac:dyDescent="0.2">
      <c r="B689" s="154"/>
      <c r="D689" s="148" t="s">
        <v>169</v>
      </c>
      <c r="E689" s="155" t="s">
        <v>3</v>
      </c>
      <c r="F689" s="156" t="s">
        <v>746</v>
      </c>
      <c r="H689" s="157">
        <v>2.5000000000000001E-2</v>
      </c>
      <c r="I689" s="158"/>
      <c r="L689" s="154"/>
      <c r="M689" s="159"/>
      <c r="T689" s="160"/>
      <c r="AT689" s="155" t="s">
        <v>169</v>
      </c>
      <c r="AU689" s="155" t="s">
        <v>88</v>
      </c>
      <c r="AV689" s="13" t="s">
        <v>88</v>
      </c>
      <c r="AW689" s="13" t="s">
        <v>40</v>
      </c>
      <c r="AX689" s="13" t="s">
        <v>78</v>
      </c>
      <c r="AY689" s="155" t="s">
        <v>156</v>
      </c>
    </row>
    <row r="690" spans="2:65" s="15" customFormat="1" x14ac:dyDescent="0.2">
      <c r="B690" s="168"/>
      <c r="D690" s="148" t="s">
        <v>169</v>
      </c>
      <c r="E690" s="169" t="s">
        <v>3</v>
      </c>
      <c r="F690" s="170" t="s">
        <v>180</v>
      </c>
      <c r="H690" s="171">
        <v>2.5000000000000001E-2</v>
      </c>
      <c r="I690" s="172"/>
      <c r="L690" s="168"/>
      <c r="M690" s="173"/>
      <c r="T690" s="174"/>
      <c r="AT690" s="169" t="s">
        <v>169</v>
      </c>
      <c r="AU690" s="169" t="s">
        <v>88</v>
      </c>
      <c r="AV690" s="15" t="s">
        <v>157</v>
      </c>
      <c r="AW690" s="15" t="s">
        <v>40</v>
      </c>
      <c r="AX690" s="15" t="s">
        <v>78</v>
      </c>
      <c r="AY690" s="169" t="s">
        <v>156</v>
      </c>
    </row>
    <row r="691" spans="2:65" s="14" customFormat="1" x14ac:dyDescent="0.2">
      <c r="B691" s="161"/>
      <c r="D691" s="148" t="s">
        <v>169</v>
      </c>
      <c r="E691" s="162" t="s">
        <v>3</v>
      </c>
      <c r="F691" s="163" t="s">
        <v>172</v>
      </c>
      <c r="H691" s="164">
        <v>0.33800000000000002</v>
      </c>
      <c r="I691" s="165"/>
      <c r="L691" s="161"/>
      <c r="M691" s="166"/>
      <c r="T691" s="167"/>
      <c r="AT691" s="162" t="s">
        <v>169</v>
      </c>
      <c r="AU691" s="162" t="s">
        <v>88</v>
      </c>
      <c r="AV691" s="14" t="s">
        <v>165</v>
      </c>
      <c r="AW691" s="14" t="s">
        <v>40</v>
      </c>
      <c r="AX691" s="14" t="s">
        <v>86</v>
      </c>
      <c r="AY691" s="162" t="s">
        <v>156</v>
      </c>
    </row>
    <row r="692" spans="2:65" s="1" customFormat="1" ht="24.2" customHeight="1" x14ac:dyDescent="0.2">
      <c r="B692" s="129"/>
      <c r="C692" s="130" t="s">
        <v>747</v>
      </c>
      <c r="D692" s="130" t="s">
        <v>160</v>
      </c>
      <c r="E692" s="131" t="s">
        <v>748</v>
      </c>
      <c r="F692" s="132" t="s">
        <v>749</v>
      </c>
      <c r="G692" s="133" t="s">
        <v>356</v>
      </c>
      <c r="H692" s="134">
        <v>3.4</v>
      </c>
      <c r="I692" s="135"/>
      <c r="J692" s="136">
        <f>ROUND(I692*H692,2)</f>
        <v>0</v>
      </c>
      <c r="K692" s="132" t="s">
        <v>164</v>
      </c>
      <c r="L692" s="34"/>
      <c r="M692" s="137" t="s">
        <v>3</v>
      </c>
      <c r="N692" s="138" t="s">
        <v>49</v>
      </c>
      <c r="P692" s="139">
        <f>O692*H692</f>
        <v>0</v>
      </c>
      <c r="Q692" s="139">
        <v>0</v>
      </c>
      <c r="R692" s="139">
        <f>Q692*H692</f>
        <v>0</v>
      </c>
      <c r="S692" s="139">
        <v>0</v>
      </c>
      <c r="T692" s="140">
        <f>S692*H692</f>
        <v>0</v>
      </c>
      <c r="AR692" s="141" t="s">
        <v>165</v>
      </c>
      <c r="AT692" s="141" t="s">
        <v>160</v>
      </c>
      <c r="AU692" s="141" t="s">
        <v>88</v>
      </c>
      <c r="AY692" s="18" t="s">
        <v>156</v>
      </c>
      <c r="BE692" s="142">
        <f>IF(N692="základní",J692,0)</f>
        <v>0</v>
      </c>
      <c r="BF692" s="142">
        <f>IF(N692="snížená",J692,0)</f>
        <v>0</v>
      </c>
      <c r="BG692" s="142">
        <f>IF(N692="zákl. přenesená",J692,0)</f>
        <v>0</v>
      </c>
      <c r="BH692" s="142">
        <f>IF(N692="sníž. přenesená",J692,0)</f>
        <v>0</v>
      </c>
      <c r="BI692" s="142">
        <f>IF(N692="nulová",J692,0)</f>
        <v>0</v>
      </c>
      <c r="BJ692" s="18" t="s">
        <v>86</v>
      </c>
      <c r="BK692" s="142">
        <f>ROUND(I692*H692,2)</f>
        <v>0</v>
      </c>
      <c r="BL692" s="18" t="s">
        <v>165</v>
      </c>
      <c r="BM692" s="141" t="s">
        <v>750</v>
      </c>
    </row>
    <row r="693" spans="2:65" s="1" customFormat="1" x14ac:dyDescent="0.2">
      <c r="B693" s="34"/>
      <c r="D693" s="143" t="s">
        <v>167</v>
      </c>
      <c r="F693" s="144" t="s">
        <v>751</v>
      </c>
      <c r="I693" s="145"/>
      <c r="L693" s="34"/>
      <c r="M693" s="146"/>
      <c r="T693" s="55"/>
      <c r="AT693" s="18" t="s">
        <v>167</v>
      </c>
      <c r="AU693" s="18" t="s">
        <v>88</v>
      </c>
    </row>
    <row r="694" spans="2:65" s="12" customFormat="1" x14ac:dyDescent="0.2">
      <c r="B694" s="147"/>
      <c r="D694" s="148" t="s">
        <v>169</v>
      </c>
      <c r="E694" s="149" t="s">
        <v>3</v>
      </c>
      <c r="F694" s="150" t="s">
        <v>204</v>
      </c>
      <c r="H694" s="149" t="s">
        <v>3</v>
      </c>
      <c r="I694" s="151"/>
      <c r="L694" s="147"/>
      <c r="M694" s="152"/>
      <c r="T694" s="153"/>
      <c r="AT694" s="149" t="s">
        <v>169</v>
      </c>
      <c r="AU694" s="149" t="s">
        <v>88</v>
      </c>
      <c r="AV694" s="12" t="s">
        <v>86</v>
      </c>
      <c r="AW694" s="12" t="s">
        <v>40</v>
      </c>
      <c r="AX694" s="12" t="s">
        <v>78</v>
      </c>
      <c r="AY694" s="149" t="s">
        <v>156</v>
      </c>
    </row>
    <row r="695" spans="2:65" s="12" customFormat="1" x14ac:dyDescent="0.2">
      <c r="B695" s="147"/>
      <c r="D695" s="148" t="s">
        <v>169</v>
      </c>
      <c r="E695" s="149" t="s">
        <v>3</v>
      </c>
      <c r="F695" s="150" t="s">
        <v>495</v>
      </c>
      <c r="H695" s="149" t="s">
        <v>3</v>
      </c>
      <c r="I695" s="151"/>
      <c r="L695" s="147"/>
      <c r="M695" s="152"/>
      <c r="T695" s="153"/>
      <c r="AT695" s="149" t="s">
        <v>169</v>
      </c>
      <c r="AU695" s="149" t="s">
        <v>88</v>
      </c>
      <c r="AV695" s="12" t="s">
        <v>86</v>
      </c>
      <c r="AW695" s="12" t="s">
        <v>40</v>
      </c>
      <c r="AX695" s="12" t="s">
        <v>78</v>
      </c>
      <c r="AY695" s="149" t="s">
        <v>156</v>
      </c>
    </row>
    <row r="696" spans="2:65" s="13" customFormat="1" x14ac:dyDescent="0.2">
      <c r="B696" s="154"/>
      <c r="D696" s="148" t="s">
        <v>169</v>
      </c>
      <c r="E696" s="155" t="s">
        <v>3</v>
      </c>
      <c r="F696" s="156" t="s">
        <v>752</v>
      </c>
      <c r="H696" s="157">
        <v>1.7</v>
      </c>
      <c r="I696" s="158"/>
      <c r="L696" s="154"/>
      <c r="M696" s="159"/>
      <c r="T696" s="160"/>
      <c r="AT696" s="155" t="s">
        <v>169</v>
      </c>
      <c r="AU696" s="155" t="s">
        <v>88</v>
      </c>
      <c r="AV696" s="13" t="s">
        <v>88</v>
      </c>
      <c r="AW696" s="13" t="s">
        <v>40</v>
      </c>
      <c r="AX696" s="13" t="s">
        <v>78</v>
      </c>
      <c r="AY696" s="155" t="s">
        <v>156</v>
      </c>
    </row>
    <row r="697" spans="2:65" s="12" customFormat="1" x14ac:dyDescent="0.2">
      <c r="B697" s="147"/>
      <c r="D697" s="148" t="s">
        <v>169</v>
      </c>
      <c r="E697" s="149" t="s">
        <v>3</v>
      </c>
      <c r="F697" s="150" t="s">
        <v>497</v>
      </c>
      <c r="H697" s="149" t="s">
        <v>3</v>
      </c>
      <c r="I697" s="151"/>
      <c r="L697" s="147"/>
      <c r="M697" s="152"/>
      <c r="T697" s="153"/>
      <c r="AT697" s="149" t="s">
        <v>169</v>
      </c>
      <c r="AU697" s="149" t="s">
        <v>88</v>
      </c>
      <c r="AV697" s="12" t="s">
        <v>86</v>
      </c>
      <c r="AW697" s="12" t="s">
        <v>40</v>
      </c>
      <c r="AX697" s="12" t="s">
        <v>78</v>
      </c>
      <c r="AY697" s="149" t="s">
        <v>156</v>
      </c>
    </row>
    <row r="698" spans="2:65" s="13" customFormat="1" x14ac:dyDescent="0.2">
      <c r="B698" s="154"/>
      <c r="D698" s="148" t="s">
        <v>169</v>
      </c>
      <c r="E698" s="155" t="s">
        <v>3</v>
      </c>
      <c r="F698" s="156" t="s">
        <v>752</v>
      </c>
      <c r="H698" s="157">
        <v>1.7</v>
      </c>
      <c r="I698" s="158"/>
      <c r="L698" s="154"/>
      <c r="M698" s="159"/>
      <c r="T698" s="160"/>
      <c r="AT698" s="155" t="s">
        <v>169</v>
      </c>
      <c r="AU698" s="155" t="s">
        <v>88</v>
      </c>
      <c r="AV698" s="13" t="s">
        <v>88</v>
      </c>
      <c r="AW698" s="13" t="s">
        <v>40</v>
      </c>
      <c r="AX698" s="13" t="s">
        <v>78</v>
      </c>
      <c r="AY698" s="155" t="s">
        <v>156</v>
      </c>
    </row>
    <row r="699" spans="2:65" s="14" customFormat="1" x14ac:dyDescent="0.2">
      <c r="B699" s="161"/>
      <c r="D699" s="148" t="s">
        <v>169</v>
      </c>
      <c r="E699" s="162" t="s">
        <v>3</v>
      </c>
      <c r="F699" s="163" t="s">
        <v>172</v>
      </c>
      <c r="H699" s="164">
        <v>3.4</v>
      </c>
      <c r="I699" s="165"/>
      <c r="L699" s="161"/>
      <c r="M699" s="166"/>
      <c r="T699" s="167"/>
      <c r="AT699" s="162" t="s">
        <v>169</v>
      </c>
      <c r="AU699" s="162" t="s">
        <v>88</v>
      </c>
      <c r="AV699" s="14" t="s">
        <v>165</v>
      </c>
      <c r="AW699" s="14" t="s">
        <v>40</v>
      </c>
      <c r="AX699" s="14" t="s">
        <v>86</v>
      </c>
      <c r="AY699" s="162" t="s">
        <v>156</v>
      </c>
    </row>
    <row r="700" spans="2:65" s="1" customFormat="1" ht="16.5" customHeight="1" x14ac:dyDescent="0.2">
      <c r="B700" s="129"/>
      <c r="C700" s="175" t="s">
        <v>753</v>
      </c>
      <c r="D700" s="175" t="s">
        <v>306</v>
      </c>
      <c r="E700" s="176" t="s">
        <v>599</v>
      </c>
      <c r="F700" s="177" t="s">
        <v>600</v>
      </c>
      <c r="G700" s="178" t="s">
        <v>163</v>
      </c>
      <c r="H700" s="179">
        <v>6.6000000000000003E-2</v>
      </c>
      <c r="I700" s="180"/>
      <c r="J700" s="181">
        <f>ROUND(I700*H700,2)</f>
        <v>0</v>
      </c>
      <c r="K700" s="177" t="s">
        <v>164</v>
      </c>
      <c r="L700" s="182"/>
      <c r="M700" s="183" t="s">
        <v>3</v>
      </c>
      <c r="N700" s="184" t="s">
        <v>49</v>
      </c>
      <c r="P700" s="139">
        <f>O700*H700</f>
        <v>0</v>
      </c>
      <c r="Q700" s="139">
        <v>0.55000000000000004</v>
      </c>
      <c r="R700" s="139">
        <f>Q700*H700</f>
        <v>3.6300000000000006E-2</v>
      </c>
      <c r="S700" s="139">
        <v>0</v>
      </c>
      <c r="T700" s="140">
        <f>S700*H700</f>
        <v>0</v>
      </c>
      <c r="AR700" s="141" t="s">
        <v>389</v>
      </c>
      <c r="AT700" s="141" t="s">
        <v>306</v>
      </c>
      <c r="AU700" s="141" t="s">
        <v>88</v>
      </c>
      <c r="AY700" s="18" t="s">
        <v>156</v>
      </c>
      <c r="BE700" s="142">
        <f>IF(N700="základní",J700,0)</f>
        <v>0</v>
      </c>
      <c r="BF700" s="142">
        <f>IF(N700="snížená",J700,0)</f>
        <v>0</v>
      </c>
      <c r="BG700" s="142">
        <f>IF(N700="zákl. přenesená",J700,0)</f>
        <v>0</v>
      </c>
      <c r="BH700" s="142">
        <f>IF(N700="sníž. přenesená",J700,0)</f>
        <v>0</v>
      </c>
      <c r="BI700" s="142">
        <f>IF(N700="nulová",J700,0)</f>
        <v>0</v>
      </c>
      <c r="BJ700" s="18" t="s">
        <v>86</v>
      </c>
      <c r="BK700" s="142">
        <f>ROUND(I700*H700,2)</f>
        <v>0</v>
      </c>
      <c r="BL700" s="18" t="s">
        <v>165</v>
      </c>
      <c r="BM700" s="141" t="s">
        <v>754</v>
      </c>
    </row>
    <row r="701" spans="2:65" s="12" customFormat="1" x14ac:dyDescent="0.2">
      <c r="B701" s="147"/>
      <c r="D701" s="148" t="s">
        <v>169</v>
      </c>
      <c r="E701" s="149" t="s">
        <v>3</v>
      </c>
      <c r="F701" s="150" t="s">
        <v>204</v>
      </c>
      <c r="H701" s="149" t="s">
        <v>3</v>
      </c>
      <c r="I701" s="151"/>
      <c r="L701" s="147"/>
      <c r="M701" s="152"/>
      <c r="T701" s="153"/>
      <c r="AT701" s="149" t="s">
        <v>169</v>
      </c>
      <c r="AU701" s="149" t="s">
        <v>88</v>
      </c>
      <c r="AV701" s="12" t="s">
        <v>86</v>
      </c>
      <c r="AW701" s="12" t="s">
        <v>40</v>
      </c>
      <c r="AX701" s="12" t="s">
        <v>78</v>
      </c>
      <c r="AY701" s="149" t="s">
        <v>156</v>
      </c>
    </row>
    <row r="702" spans="2:65" s="12" customFormat="1" x14ac:dyDescent="0.2">
      <c r="B702" s="147"/>
      <c r="D702" s="148" t="s">
        <v>169</v>
      </c>
      <c r="E702" s="149" t="s">
        <v>3</v>
      </c>
      <c r="F702" s="150" t="s">
        <v>495</v>
      </c>
      <c r="H702" s="149" t="s">
        <v>3</v>
      </c>
      <c r="I702" s="151"/>
      <c r="L702" s="147"/>
      <c r="M702" s="152"/>
      <c r="T702" s="153"/>
      <c r="AT702" s="149" t="s">
        <v>169</v>
      </c>
      <c r="AU702" s="149" t="s">
        <v>88</v>
      </c>
      <c r="AV702" s="12" t="s">
        <v>86</v>
      </c>
      <c r="AW702" s="12" t="s">
        <v>40</v>
      </c>
      <c r="AX702" s="12" t="s">
        <v>78</v>
      </c>
      <c r="AY702" s="149" t="s">
        <v>156</v>
      </c>
    </row>
    <row r="703" spans="2:65" s="13" customFormat="1" x14ac:dyDescent="0.2">
      <c r="B703" s="154"/>
      <c r="D703" s="148" t="s">
        <v>169</v>
      </c>
      <c r="E703" s="155" t="s">
        <v>3</v>
      </c>
      <c r="F703" s="156" t="s">
        <v>755</v>
      </c>
      <c r="H703" s="157">
        <v>3.3000000000000002E-2</v>
      </c>
      <c r="I703" s="158"/>
      <c r="L703" s="154"/>
      <c r="M703" s="159"/>
      <c r="T703" s="160"/>
      <c r="AT703" s="155" t="s">
        <v>169</v>
      </c>
      <c r="AU703" s="155" t="s">
        <v>88</v>
      </c>
      <c r="AV703" s="13" t="s">
        <v>88</v>
      </c>
      <c r="AW703" s="13" t="s">
        <v>40</v>
      </c>
      <c r="AX703" s="13" t="s">
        <v>78</v>
      </c>
      <c r="AY703" s="155" t="s">
        <v>156</v>
      </c>
    </row>
    <row r="704" spans="2:65" s="12" customFormat="1" x14ac:dyDescent="0.2">
      <c r="B704" s="147"/>
      <c r="D704" s="148" t="s">
        <v>169</v>
      </c>
      <c r="E704" s="149" t="s">
        <v>3</v>
      </c>
      <c r="F704" s="150" t="s">
        <v>497</v>
      </c>
      <c r="H704" s="149" t="s">
        <v>3</v>
      </c>
      <c r="I704" s="151"/>
      <c r="L704" s="147"/>
      <c r="M704" s="152"/>
      <c r="T704" s="153"/>
      <c r="AT704" s="149" t="s">
        <v>169</v>
      </c>
      <c r="AU704" s="149" t="s">
        <v>88</v>
      </c>
      <c r="AV704" s="12" t="s">
        <v>86</v>
      </c>
      <c r="AW704" s="12" t="s">
        <v>40</v>
      </c>
      <c r="AX704" s="12" t="s">
        <v>78</v>
      </c>
      <c r="AY704" s="149" t="s">
        <v>156</v>
      </c>
    </row>
    <row r="705" spans="2:65" s="13" customFormat="1" x14ac:dyDescent="0.2">
      <c r="B705" s="154"/>
      <c r="D705" s="148" t="s">
        <v>169</v>
      </c>
      <c r="E705" s="155" t="s">
        <v>3</v>
      </c>
      <c r="F705" s="156" t="s">
        <v>755</v>
      </c>
      <c r="H705" s="157">
        <v>3.3000000000000002E-2</v>
      </c>
      <c r="I705" s="158"/>
      <c r="L705" s="154"/>
      <c r="M705" s="159"/>
      <c r="T705" s="160"/>
      <c r="AT705" s="155" t="s">
        <v>169</v>
      </c>
      <c r="AU705" s="155" t="s">
        <v>88</v>
      </c>
      <c r="AV705" s="13" t="s">
        <v>88</v>
      </c>
      <c r="AW705" s="13" t="s">
        <v>40</v>
      </c>
      <c r="AX705" s="13" t="s">
        <v>78</v>
      </c>
      <c r="AY705" s="155" t="s">
        <v>156</v>
      </c>
    </row>
    <row r="706" spans="2:65" s="14" customFormat="1" x14ac:dyDescent="0.2">
      <c r="B706" s="161"/>
      <c r="D706" s="148" t="s">
        <v>169</v>
      </c>
      <c r="E706" s="162" t="s">
        <v>3</v>
      </c>
      <c r="F706" s="163" t="s">
        <v>172</v>
      </c>
      <c r="H706" s="164">
        <v>6.6000000000000003E-2</v>
      </c>
      <c r="I706" s="165"/>
      <c r="L706" s="161"/>
      <c r="M706" s="166"/>
      <c r="T706" s="167"/>
      <c r="AT706" s="162" t="s">
        <v>169</v>
      </c>
      <c r="AU706" s="162" t="s">
        <v>88</v>
      </c>
      <c r="AV706" s="14" t="s">
        <v>165</v>
      </c>
      <c r="AW706" s="14" t="s">
        <v>40</v>
      </c>
      <c r="AX706" s="14" t="s">
        <v>86</v>
      </c>
      <c r="AY706" s="162" t="s">
        <v>156</v>
      </c>
    </row>
    <row r="707" spans="2:65" s="1" customFormat="1" ht="16.5" customHeight="1" x14ac:dyDescent="0.2">
      <c r="B707" s="129"/>
      <c r="C707" s="130" t="s">
        <v>756</v>
      </c>
      <c r="D707" s="130" t="s">
        <v>160</v>
      </c>
      <c r="E707" s="131" t="s">
        <v>757</v>
      </c>
      <c r="F707" s="132" t="s">
        <v>758</v>
      </c>
      <c r="G707" s="133" t="s">
        <v>209</v>
      </c>
      <c r="H707" s="134">
        <v>30</v>
      </c>
      <c r="I707" s="135"/>
      <c r="J707" s="136">
        <f>ROUND(I707*H707,2)</f>
        <v>0</v>
      </c>
      <c r="K707" s="132" t="s">
        <v>164</v>
      </c>
      <c r="L707" s="34"/>
      <c r="M707" s="137" t="s">
        <v>3</v>
      </c>
      <c r="N707" s="138" t="s">
        <v>49</v>
      </c>
      <c r="P707" s="139">
        <f>O707*H707</f>
        <v>0</v>
      </c>
      <c r="Q707" s="139">
        <v>0</v>
      </c>
      <c r="R707" s="139">
        <f>Q707*H707</f>
        <v>0</v>
      </c>
      <c r="S707" s="139">
        <v>1.7999999999999999E-2</v>
      </c>
      <c r="T707" s="140">
        <f>S707*H707</f>
        <v>0.53999999999999992</v>
      </c>
      <c r="AR707" s="141" t="s">
        <v>301</v>
      </c>
      <c r="AT707" s="141" t="s">
        <v>160</v>
      </c>
      <c r="AU707" s="141" t="s">
        <v>88</v>
      </c>
      <c r="AY707" s="18" t="s">
        <v>156</v>
      </c>
      <c r="BE707" s="142">
        <f>IF(N707="základní",J707,0)</f>
        <v>0</v>
      </c>
      <c r="BF707" s="142">
        <f>IF(N707="snížená",J707,0)</f>
        <v>0</v>
      </c>
      <c r="BG707" s="142">
        <f>IF(N707="zákl. přenesená",J707,0)</f>
        <v>0</v>
      </c>
      <c r="BH707" s="142">
        <f>IF(N707="sníž. přenesená",J707,0)</f>
        <v>0</v>
      </c>
      <c r="BI707" s="142">
        <f>IF(N707="nulová",J707,0)</f>
        <v>0</v>
      </c>
      <c r="BJ707" s="18" t="s">
        <v>86</v>
      </c>
      <c r="BK707" s="142">
        <f>ROUND(I707*H707,2)</f>
        <v>0</v>
      </c>
      <c r="BL707" s="18" t="s">
        <v>301</v>
      </c>
      <c r="BM707" s="141" t="s">
        <v>759</v>
      </c>
    </row>
    <row r="708" spans="2:65" s="1" customFormat="1" x14ac:dyDescent="0.2">
      <c r="B708" s="34"/>
      <c r="D708" s="143" t="s">
        <v>167</v>
      </c>
      <c r="F708" s="144" t="s">
        <v>760</v>
      </c>
      <c r="I708" s="145"/>
      <c r="L708" s="34"/>
      <c r="M708" s="146"/>
      <c r="T708" s="55"/>
      <c r="AT708" s="18" t="s">
        <v>167</v>
      </c>
      <c r="AU708" s="18" t="s">
        <v>88</v>
      </c>
    </row>
    <row r="709" spans="2:65" s="1" customFormat="1" ht="29.25" x14ac:dyDescent="0.2">
      <c r="B709" s="34"/>
      <c r="D709" s="148" t="s">
        <v>761</v>
      </c>
      <c r="F709" s="185" t="s">
        <v>762</v>
      </c>
      <c r="I709" s="145"/>
      <c r="L709" s="34"/>
      <c r="M709" s="146"/>
      <c r="T709" s="55"/>
      <c r="AT709" s="18" t="s">
        <v>761</v>
      </c>
      <c r="AU709" s="18" t="s">
        <v>88</v>
      </c>
    </row>
    <row r="710" spans="2:65" s="12" customFormat="1" x14ac:dyDescent="0.2">
      <c r="B710" s="147"/>
      <c r="D710" s="148" t="s">
        <v>169</v>
      </c>
      <c r="E710" s="149" t="s">
        <v>3</v>
      </c>
      <c r="F710" s="150" t="s">
        <v>241</v>
      </c>
      <c r="H710" s="149" t="s">
        <v>3</v>
      </c>
      <c r="I710" s="151"/>
      <c r="L710" s="147"/>
      <c r="M710" s="152"/>
      <c r="T710" s="153"/>
      <c r="AT710" s="149" t="s">
        <v>169</v>
      </c>
      <c r="AU710" s="149" t="s">
        <v>88</v>
      </c>
      <c r="AV710" s="12" t="s">
        <v>86</v>
      </c>
      <c r="AW710" s="12" t="s">
        <v>40</v>
      </c>
      <c r="AX710" s="12" t="s">
        <v>78</v>
      </c>
      <c r="AY710" s="149" t="s">
        <v>156</v>
      </c>
    </row>
    <row r="711" spans="2:65" s="13" customFormat="1" x14ac:dyDescent="0.2">
      <c r="B711" s="154"/>
      <c r="D711" s="148" t="s">
        <v>169</v>
      </c>
      <c r="E711" s="155" t="s">
        <v>3</v>
      </c>
      <c r="F711" s="156" t="s">
        <v>763</v>
      </c>
      <c r="H711" s="157">
        <v>30</v>
      </c>
      <c r="I711" s="158"/>
      <c r="L711" s="154"/>
      <c r="M711" s="159"/>
      <c r="T711" s="160"/>
      <c r="AT711" s="155" t="s">
        <v>169</v>
      </c>
      <c r="AU711" s="155" t="s">
        <v>88</v>
      </c>
      <c r="AV711" s="13" t="s">
        <v>88</v>
      </c>
      <c r="AW711" s="13" t="s">
        <v>40</v>
      </c>
      <c r="AX711" s="13" t="s">
        <v>78</v>
      </c>
      <c r="AY711" s="155" t="s">
        <v>156</v>
      </c>
    </row>
    <row r="712" spans="2:65" s="14" customFormat="1" x14ac:dyDescent="0.2">
      <c r="B712" s="161"/>
      <c r="D712" s="148" t="s">
        <v>169</v>
      </c>
      <c r="E712" s="162" t="s">
        <v>3</v>
      </c>
      <c r="F712" s="163" t="s">
        <v>172</v>
      </c>
      <c r="H712" s="164">
        <v>30</v>
      </c>
      <c r="I712" s="165"/>
      <c r="L712" s="161"/>
      <c r="M712" s="166"/>
      <c r="T712" s="167"/>
      <c r="AT712" s="162" t="s">
        <v>169</v>
      </c>
      <c r="AU712" s="162" t="s">
        <v>88</v>
      </c>
      <c r="AV712" s="14" t="s">
        <v>165</v>
      </c>
      <c r="AW712" s="14" t="s">
        <v>40</v>
      </c>
      <c r="AX712" s="14" t="s">
        <v>86</v>
      </c>
      <c r="AY712" s="162" t="s">
        <v>156</v>
      </c>
    </row>
    <row r="713" spans="2:65" s="1" customFormat="1" ht="16.5" customHeight="1" x14ac:dyDescent="0.2">
      <c r="B713" s="129"/>
      <c r="C713" s="130" t="s">
        <v>764</v>
      </c>
      <c r="D713" s="130" t="s">
        <v>160</v>
      </c>
      <c r="E713" s="131" t="s">
        <v>765</v>
      </c>
      <c r="F713" s="132" t="s">
        <v>766</v>
      </c>
      <c r="G713" s="133" t="s">
        <v>209</v>
      </c>
      <c r="H713" s="134">
        <v>30</v>
      </c>
      <c r="I713" s="135"/>
      <c r="J713" s="136">
        <f>ROUND(I713*H713,2)</f>
        <v>0</v>
      </c>
      <c r="K713" s="132" t="s">
        <v>164</v>
      </c>
      <c r="L713" s="34"/>
      <c r="M713" s="137" t="s">
        <v>3</v>
      </c>
      <c r="N713" s="138" t="s">
        <v>49</v>
      </c>
      <c r="P713" s="139">
        <f>O713*H713</f>
        <v>0</v>
      </c>
      <c r="Q713" s="139">
        <v>0</v>
      </c>
      <c r="R713" s="139">
        <f>Q713*H713</f>
        <v>0</v>
      </c>
      <c r="S713" s="139">
        <v>0</v>
      </c>
      <c r="T713" s="140">
        <f>S713*H713</f>
        <v>0</v>
      </c>
      <c r="AR713" s="141" t="s">
        <v>301</v>
      </c>
      <c r="AT713" s="141" t="s">
        <v>160</v>
      </c>
      <c r="AU713" s="141" t="s">
        <v>88</v>
      </c>
      <c r="AY713" s="18" t="s">
        <v>156</v>
      </c>
      <c r="BE713" s="142">
        <f>IF(N713="základní",J713,0)</f>
        <v>0</v>
      </c>
      <c r="BF713" s="142">
        <f>IF(N713="snížená",J713,0)</f>
        <v>0</v>
      </c>
      <c r="BG713" s="142">
        <f>IF(N713="zákl. přenesená",J713,0)</f>
        <v>0</v>
      </c>
      <c r="BH713" s="142">
        <f>IF(N713="sníž. přenesená",J713,0)</f>
        <v>0</v>
      </c>
      <c r="BI713" s="142">
        <f>IF(N713="nulová",J713,0)</f>
        <v>0</v>
      </c>
      <c r="BJ713" s="18" t="s">
        <v>86</v>
      </c>
      <c r="BK713" s="142">
        <f>ROUND(I713*H713,2)</f>
        <v>0</v>
      </c>
      <c r="BL713" s="18" t="s">
        <v>301</v>
      </c>
      <c r="BM713" s="141" t="s">
        <v>767</v>
      </c>
    </row>
    <row r="714" spans="2:65" s="1" customFormat="1" x14ac:dyDescent="0.2">
      <c r="B714" s="34"/>
      <c r="D714" s="143" t="s">
        <v>167</v>
      </c>
      <c r="F714" s="144" t="s">
        <v>768</v>
      </c>
      <c r="I714" s="145"/>
      <c r="L714" s="34"/>
      <c r="M714" s="146"/>
      <c r="T714" s="55"/>
      <c r="AT714" s="18" t="s">
        <v>167</v>
      </c>
      <c r="AU714" s="18" t="s">
        <v>88</v>
      </c>
    </row>
    <row r="715" spans="2:65" s="12" customFormat="1" x14ac:dyDescent="0.2">
      <c r="B715" s="147"/>
      <c r="D715" s="148" t="s">
        <v>169</v>
      </c>
      <c r="E715" s="149" t="s">
        <v>3</v>
      </c>
      <c r="F715" s="150" t="s">
        <v>241</v>
      </c>
      <c r="H715" s="149" t="s">
        <v>3</v>
      </c>
      <c r="I715" s="151"/>
      <c r="L715" s="147"/>
      <c r="M715" s="152"/>
      <c r="T715" s="153"/>
      <c r="AT715" s="149" t="s">
        <v>169</v>
      </c>
      <c r="AU715" s="149" t="s">
        <v>88</v>
      </c>
      <c r="AV715" s="12" t="s">
        <v>86</v>
      </c>
      <c r="AW715" s="12" t="s">
        <v>40</v>
      </c>
      <c r="AX715" s="12" t="s">
        <v>78</v>
      </c>
      <c r="AY715" s="149" t="s">
        <v>156</v>
      </c>
    </row>
    <row r="716" spans="2:65" s="13" customFormat="1" x14ac:dyDescent="0.2">
      <c r="B716" s="154"/>
      <c r="D716" s="148" t="s">
        <v>169</v>
      </c>
      <c r="E716" s="155" t="s">
        <v>3</v>
      </c>
      <c r="F716" s="156" t="s">
        <v>763</v>
      </c>
      <c r="H716" s="157">
        <v>30</v>
      </c>
      <c r="I716" s="158"/>
      <c r="L716" s="154"/>
      <c r="M716" s="159"/>
      <c r="T716" s="160"/>
      <c r="AT716" s="155" t="s">
        <v>169</v>
      </c>
      <c r="AU716" s="155" t="s">
        <v>88</v>
      </c>
      <c r="AV716" s="13" t="s">
        <v>88</v>
      </c>
      <c r="AW716" s="13" t="s">
        <v>40</v>
      </c>
      <c r="AX716" s="13" t="s">
        <v>78</v>
      </c>
      <c r="AY716" s="155" t="s">
        <v>156</v>
      </c>
    </row>
    <row r="717" spans="2:65" s="14" customFormat="1" x14ac:dyDescent="0.2">
      <c r="B717" s="161"/>
      <c r="D717" s="148" t="s">
        <v>169</v>
      </c>
      <c r="E717" s="162" t="s">
        <v>3</v>
      </c>
      <c r="F717" s="163" t="s">
        <v>172</v>
      </c>
      <c r="H717" s="164">
        <v>30</v>
      </c>
      <c r="I717" s="165"/>
      <c r="L717" s="161"/>
      <c r="M717" s="166"/>
      <c r="T717" s="167"/>
      <c r="AT717" s="162" t="s">
        <v>169</v>
      </c>
      <c r="AU717" s="162" t="s">
        <v>88</v>
      </c>
      <c r="AV717" s="14" t="s">
        <v>165</v>
      </c>
      <c r="AW717" s="14" t="s">
        <v>40</v>
      </c>
      <c r="AX717" s="14" t="s">
        <v>86</v>
      </c>
      <c r="AY717" s="162" t="s">
        <v>156</v>
      </c>
    </row>
    <row r="718" spans="2:65" s="1" customFormat="1" ht="16.5" customHeight="1" x14ac:dyDescent="0.2">
      <c r="B718" s="129"/>
      <c r="C718" s="175" t="s">
        <v>769</v>
      </c>
      <c r="D718" s="175" t="s">
        <v>306</v>
      </c>
      <c r="E718" s="176" t="s">
        <v>566</v>
      </c>
      <c r="F718" s="177" t="s">
        <v>567</v>
      </c>
      <c r="G718" s="178" t="s">
        <v>163</v>
      </c>
      <c r="H718" s="179">
        <v>7.5999999999999998E-2</v>
      </c>
      <c r="I718" s="180"/>
      <c r="J718" s="181">
        <f>ROUND(I718*H718,2)</f>
        <v>0</v>
      </c>
      <c r="K718" s="177" t="s">
        <v>164</v>
      </c>
      <c r="L718" s="182"/>
      <c r="M718" s="183" t="s">
        <v>3</v>
      </c>
      <c r="N718" s="184" t="s">
        <v>49</v>
      </c>
      <c r="P718" s="139">
        <f>O718*H718</f>
        <v>0</v>
      </c>
      <c r="Q718" s="139">
        <v>0.55000000000000004</v>
      </c>
      <c r="R718" s="139">
        <f>Q718*H718</f>
        <v>4.1800000000000004E-2</v>
      </c>
      <c r="S718" s="139">
        <v>0</v>
      </c>
      <c r="T718" s="140">
        <f>S718*H718</f>
        <v>0</v>
      </c>
      <c r="AR718" s="141" t="s">
        <v>309</v>
      </c>
      <c r="AT718" s="141" t="s">
        <v>306</v>
      </c>
      <c r="AU718" s="141" t="s">
        <v>88</v>
      </c>
      <c r="AY718" s="18" t="s">
        <v>156</v>
      </c>
      <c r="BE718" s="142">
        <f>IF(N718="základní",J718,0)</f>
        <v>0</v>
      </c>
      <c r="BF718" s="142">
        <f>IF(N718="snížená",J718,0)</f>
        <v>0</v>
      </c>
      <c r="BG718" s="142">
        <f>IF(N718="zákl. přenesená",J718,0)</f>
        <v>0</v>
      </c>
      <c r="BH718" s="142">
        <f>IF(N718="sníž. přenesená",J718,0)</f>
        <v>0</v>
      </c>
      <c r="BI718" s="142">
        <f>IF(N718="nulová",J718,0)</f>
        <v>0</v>
      </c>
      <c r="BJ718" s="18" t="s">
        <v>86</v>
      </c>
      <c r="BK718" s="142">
        <f>ROUND(I718*H718,2)</f>
        <v>0</v>
      </c>
      <c r="BL718" s="18" t="s">
        <v>301</v>
      </c>
      <c r="BM718" s="141" t="s">
        <v>770</v>
      </c>
    </row>
    <row r="719" spans="2:65" s="12" customFormat="1" x14ac:dyDescent="0.2">
      <c r="B719" s="147"/>
      <c r="D719" s="148" t="s">
        <v>169</v>
      </c>
      <c r="E719" s="149" t="s">
        <v>3</v>
      </c>
      <c r="F719" s="150" t="s">
        <v>241</v>
      </c>
      <c r="H719" s="149" t="s">
        <v>3</v>
      </c>
      <c r="I719" s="151"/>
      <c r="L719" s="147"/>
      <c r="M719" s="152"/>
      <c r="T719" s="153"/>
      <c r="AT719" s="149" t="s">
        <v>169</v>
      </c>
      <c r="AU719" s="149" t="s">
        <v>88</v>
      </c>
      <c r="AV719" s="12" t="s">
        <v>86</v>
      </c>
      <c r="AW719" s="12" t="s">
        <v>40</v>
      </c>
      <c r="AX719" s="12" t="s">
        <v>78</v>
      </c>
      <c r="AY719" s="149" t="s">
        <v>156</v>
      </c>
    </row>
    <row r="720" spans="2:65" s="13" customFormat="1" x14ac:dyDescent="0.2">
      <c r="B720" s="154"/>
      <c r="D720" s="148" t="s">
        <v>169</v>
      </c>
      <c r="E720" s="155" t="s">
        <v>3</v>
      </c>
      <c r="F720" s="156" t="s">
        <v>771</v>
      </c>
      <c r="H720" s="157">
        <v>7.5999999999999998E-2</v>
      </c>
      <c r="I720" s="158"/>
      <c r="L720" s="154"/>
      <c r="M720" s="159"/>
      <c r="T720" s="160"/>
      <c r="AT720" s="155" t="s">
        <v>169</v>
      </c>
      <c r="AU720" s="155" t="s">
        <v>88</v>
      </c>
      <c r="AV720" s="13" t="s">
        <v>88</v>
      </c>
      <c r="AW720" s="13" t="s">
        <v>40</v>
      </c>
      <c r="AX720" s="13" t="s">
        <v>78</v>
      </c>
      <c r="AY720" s="155" t="s">
        <v>156</v>
      </c>
    </row>
    <row r="721" spans="2:65" s="14" customFormat="1" x14ac:dyDescent="0.2">
      <c r="B721" s="161"/>
      <c r="D721" s="148" t="s">
        <v>169</v>
      </c>
      <c r="E721" s="162" t="s">
        <v>3</v>
      </c>
      <c r="F721" s="163" t="s">
        <v>172</v>
      </c>
      <c r="H721" s="164">
        <v>7.5999999999999998E-2</v>
      </c>
      <c r="I721" s="165"/>
      <c r="L721" s="161"/>
      <c r="M721" s="166"/>
      <c r="T721" s="167"/>
      <c r="AT721" s="162" t="s">
        <v>169</v>
      </c>
      <c r="AU721" s="162" t="s">
        <v>88</v>
      </c>
      <c r="AV721" s="14" t="s">
        <v>165</v>
      </c>
      <c r="AW721" s="14" t="s">
        <v>40</v>
      </c>
      <c r="AX721" s="14" t="s">
        <v>86</v>
      </c>
      <c r="AY721" s="162" t="s">
        <v>156</v>
      </c>
    </row>
    <row r="722" spans="2:65" s="1" customFormat="1" ht="16.5" customHeight="1" x14ac:dyDescent="0.2">
      <c r="B722" s="129"/>
      <c r="C722" s="130" t="s">
        <v>772</v>
      </c>
      <c r="D722" s="130" t="s">
        <v>160</v>
      </c>
      <c r="E722" s="131" t="s">
        <v>773</v>
      </c>
      <c r="F722" s="132" t="s">
        <v>774</v>
      </c>
      <c r="G722" s="133" t="s">
        <v>209</v>
      </c>
      <c r="H722" s="134">
        <v>30</v>
      </c>
      <c r="I722" s="135"/>
      <c r="J722" s="136">
        <f>ROUND(I722*H722,2)</f>
        <v>0</v>
      </c>
      <c r="K722" s="132" t="s">
        <v>164</v>
      </c>
      <c r="L722" s="34"/>
      <c r="M722" s="137" t="s">
        <v>3</v>
      </c>
      <c r="N722" s="138" t="s">
        <v>49</v>
      </c>
      <c r="P722" s="139">
        <f>O722*H722</f>
        <v>0</v>
      </c>
      <c r="Q722" s="139">
        <v>1.8000000000000001E-4</v>
      </c>
      <c r="R722" s="139">
        <f>Q722*H722</f>
        <v>5.4000000000000003E-3</v>
      </c>
      <c r="S722" s="139">
        <v>0</v>
      </c>
      <c r="T722" s="140">
        <f>S722*H722</f>
        <v>0</v>
      </c>
      <c r="AR722" s="141" t="s">
        <v>301</v>
      </c>
      <c r="AT722" s="141" t="s">
        <v>160</v>
      </c>
      <c r="AU722" s="141" t="s">
        <v>88</v>
      </c>
      <c r="AY722" s="18" t="s">
        <v>156</v>
      </c>
      <c r="BE722" s="142">
        <f>IF(N722="základní",J722,0)</f>
        <v>0</v>
      </c>
      <c r="BF722" s="142">
        <f>IF(N722="snížená",J722,0)</f>
        <v>0</v>
      </c>
      <c r="BG722" s="142">
        <f>IF(N722="zákl. přenesená",J722,0)</f>
        <v>0</v>
      </c>
      <c r="BH722" s="142">
        <f>IF(N722="sníž. přenesená",J722,0)</f>
        <v>0</v>
      </c>
      <c r="BI722" s="142">
        <f>IF(N722="nulová",J722,0)</f>
        <v>0</v>
      </c>
      <c r="BJ722" s="18" t="s">
        <v>86</v>
      </c>
      <c r="BK722" s="142">
        <f>ROUND(I722*H722,2)</f>
        <v>0</v>
      </c>
      <c r="BL722" s="18" t="s">
        <v>301</v>
      </c>
      <c r="BM722" s="141" t="s">
        <v>775</v>
      </c>
    </row>
    <row r="723" spans="2:65" s="1" customFormat="1" x14ac:dyDescent="0.2">
      <c r="B723" s="34"/>
      <c r="D723" s="143" t="s">
        <v>167</v>
      </c>
      <c r="F723" s="144" t="s">
        <v>776</v>
      </c>
      <c r="I723" s="145"/>
      <c r="L723" s="34"/>
      <c r="M723" s="146"/>
      <c r="T723" s="55"/>
      <c r="AT723" s="18" t="s">
        <v>167</v>
      </c>
      <c r="AU723" s="18" t="s">
        <v>88</v>
      </c>
    </row>
    <row r="724" spans="2:65" s="12" customFormat="1" x14ac:dyDescent="0.2">
      <c r="B724" s="147"/>
      <c r="D724" s="148" t="s">
        <v>169</v>
      </c>
      <c r="E724" s="149" t="s">
        <v>3</v>
      </c>
      <c r="F724" s="150" t="s">
        <v>241</v>
      </c>
      <c r="H724" s="149" t="s">
        <v>3</v>
      </c>
      <c r="I724" s="151"/>
      <c r="L724" s="147"/>
      <c r="M724" s="152"/>
      <c r="T724" s="153"/>
      <c r="AT724" s="149" t="s">
        <v>169</v>
      </c>
      <c r="AU724" s="149" t="s">
        <v>88</v>
      </c>
      <c r="AV724" s="12" t="s">
        <v>86</v>
      </c>
      <c r="AW724" s="12" t="s">
        <v>40</v>
      </c>
      <c r="AX724" s="12" t="s">
        <v>78</v>
      </c>
      <c r="AY724" s="149" t="s">
        <v>156</v>
      </c>
    </row>
    <row r="725" spans="2:65" s="13" customFormat="1" x14ac:dyDescent="0.2">
      <c r="B725" s="154"/>
      <c r="D725" s="148" t="s">
        <v>169</v>
      </c>
      <c r="E725" s="155" t="s">
        <v>3</v>
      </c>
      <c r="F725" s="156" t="s">
        <v>763</v>
      </c>
      <c r="H725" s="157">
        <v>30</v>
      </c>
      <c r="I725" s="158"/>
      <c r="L725" s="154"/>
      <c r="M725" s="159"/>
      <c r="T725" s="160"/>
      <c r="AT725" s="155" t="s">
        <v>169</v>
      </c>
      <c r="AU725" s="155" t="s">
        <v>88</v>
      </c>
      <c r="AV725" s="13" t="s">
        <v>88</v>
      </c>
      <c r="AW725" s="13" t="s">
        <v>40</v>
      </c>
      <c r="AX725" s="13" t="s">
        <v>78</v>
      </c>
      <c r="AY725" s="155" t="s">
        <v>156</v>
      </c>
    </row>
    <row r="726" spans="2:65" s="14" customFormat="1" x14ac:dyDescent="0.2">
      <c r="B726" s="161"/>
      <c r="D726" s="148" t="s">
        <v>169</v>
      </c>
      <c r="E726" s="162" t="s">
        <v>3</v>
      </c>
      <c r="F726" s="163" t="s">
        <v>172</v>
      </c>
      <c r="H726" s="164">
        <v>30</v>
      </c>
      <c r="I726" s="165"/>
      <c r="L726" s="161"/>
      <c r="M726" s="166"/>
      <c r="T726" s="167"/>
      <c r="AT726" s="162" t="s">
        <v>169</v>
      </c>
      <c r="AU726" s="162" t="s">
        <v>88</v>
      </c>
      <c r="AV726" s="14" t="s">
        <v>165</v>
      </c>
      <c r="AW726" s="14" t="s">
        <v>40</v>
      </c>
      <c r="AX726" s="14" t="s">
        <v>86</v>
      </c>
      <c r="AY726" s="162" t="s">
        <v>156</v>
      </c>
    </row>
    <row r="727" spans="2:65" s="1" customFormat="1" ht="24.2" customHeight="1" x14ac:dyDescent="0.2">
      <c r="B727" s="129"/>
      <c r="C727" s="130" t="s">
        <v>777</v>
      </c>
      <c r="D727" s="130" t="s">
        <v>160</v>
      </c>
      <c r="E727" s="131" t="s">
        <v>778</v>
      </c>
      <c r="F727" s="132" t="s">
        <v>779</v>
      </c>
      <c r="G727" s="133" t="s">
        <v>356</v>
      </c>
      <c r="H727" s="134">
        <v>2.4</v>
      </c>
      <c r="I727" s="135"/>
      <c r="J727" s="136">
        <f>ROUND(I727*H727,2)</f>
        <v>0</v>
      </c>
      <c r="K727" s="132" t="s">
        <v>164</v>
      </c>
      <c r="L727" s="34"/>
      <c r="M727" s="137" t="s">
        <v>3</v>
      </c>
      <c r="N727" s="138" t="s">
        <v>49</v>
      </c>
      <c r="P727" s="139">
        <f>O727*H727</f>
        <v>0</v>
      </c>
      <c r="Q727" s="139">
        <v>0</v>
      </c>
      <c r="R727" s="139">
        <f>Q727*H727</f>
        <v>0</v>
      </c>
      <c r="S727" s="139">
        <v>1.2319999999999999E-2</v>
      </c>
      <c r="T727" s="140">
        <f>S727*H727</f>
        <v>2.9567999999999997E-2</v>
      </c>
      <c r="AR727" s="141" t="s">
        <v>165</v>
      </c>
      <c r="AT727" s="141" t="s">
        <v>160</v>
      </c>
      <c r="AU727" s="141" t="s">
        <v>88</v>
      </c>
      <c r="AY727" s="18" t="s">
        <v>156</v>
      </c>
      <c r="BE727" s="142">
        <f>IF(N727="základní",J727,0)</f>
        <v>0</v>
      </c>
      <c r="BF727" s="142">
        <f>IF(N727="snížená",J727,0)</f>
        <v>0</v>
      </c>
      <c r="BG727" s="142">
        <f>IF(N727="zákl. přenesená",J727,0)</f>
        <v>0</v>
      </c>
      <c r="BH727" s="142">
        <f>IF(N727="sníž. přenesená",J727,0)</f>
        <v>0</v>
      </c>
      <c r="BI727" s="142">
        <f>IF(N727="nulová",J727,0)</f>
        <v>0</v>
      </c>
      <c r="BJ727" s="18" t="s">
        <v>86</v>
      </c>
      <c r="BK727" s="142">
        <f>ROUND(I727*H727,2)</f>
        <v>0</v>
      </c>
      <c r="BL727" s="18" t="s">
        <v>165</v>
      </c>
      <c r="BM727" s="141" t="s">
        <v>780</v>
      </c>
    </row>
    <row r="728" spans="2:65" s="1" customFormat="1" x14ac:dyDescent="0.2">
      <c r="B728" s="34"/>
      <c r="D728" s="143" t="s">
        <v>167</v>
      </c>
      <c r="F728" s="144" t="s">
        <v>781</v>
      </c>
      <c r="I728" s="145"/>
      <c r="L728" s="34"/>
      <c r="M728" s="146"/>
      <c r="T728" s="55"/>
      <c r="AT728" s="18" t="s">
        <v>167</v>
      </c>
      <c r="AU728" s="18" t="s">
        <v>88</v>
      </c>
    </row>
    <row r="729" spans="2:65" s="12" customFormat="1" x14ac:dyDescent="0.2">
      <c r="B729" s="147"/>
      <c r="D729" s="148" t="s">
        <v>169</v>
      </c>
      <c r="E729" s="149" t="s">
        <v>3</v>
      </c>
      <c r="F729" s="150" t="s">
        <v>782</v>
      </c>
      <c r="H729" s="149" t="s">
        <v>3</v>
      </c>
      <c r="I729" s="151"/>
      <c r="L729" s="147"/>
      <c r="M729" s="152"/>
      <c r="T729" s="153"/>
      <c r="AT729" s="149" t="s">
        <v>169</v>
      </c>
      <c r="AU729" s="149" t="s">
        <v>88</v>
      </c>
      <c r="AV729" s="12" t="s">
        <v>86</v>
      </c>
      <c r="AW729" s="12" t="s">
        <v>40</v>
      </c>
      <c r="AX729" s="12" t="s">
        <v>78</v>
      </c>
      <c r="AY729" s="149" t="s">
        <v>156</v>
      </c>
    </row>
    <row r="730" spans="2:65" s="13" customFormat="1" x14ac:dyDescent="0.2">
      <c r="B730" s="154"/>
      <c r="D730" s="148" t="s">
        <v>169</v>
      </c>
      <c r="E730" s="155" t="s">
        <v>3</v>
      </c>
      <c r="F730" s="156" t="s">
        <v>783</v>
      </c>
      <c r="H730" s="157">
        <v>2.4</v>
      </c>
      <c r="I730" s="158"/>
      <c r="L730" s="154"/>
      <c r="M730" s="159"/>
      <c r="T730" s="160"/>
      <c r="AT730" s="155" t="s">
        <v>169</v>
      </c>
      <c r="AU730" s="155" t="s">
        <v>88</v>
      </c>
      <c r="AV730" s="13" t="s">
        <v>88</v>
      </c>
      <c r="AW730" s="13" t="s">
        <v>40</v>
      </c>
      <c r="AX730" s="13" t="s">
        <v>78</v>
      </c>
      <c r="AY730" s="155" t="s">
        <v>156</v>
      </c>
    </row>
    <row r="731" spans="2:65" s="14" customFormat="1" x14ac:dyDescent="0.2">
      <c r="B731" s="161"/>
      <c r="D731" s="148" t="s">
        <v>169</v>
      </c>
      <c r="E731" s="162" t="s">
        <v>3</v>
      </c>
      <c r="F731" s="163" t="s">
        <v>172</v>
      </c>
      <c r="H731" s="164">
        <v>2.4</v>
      </c>
      <c r="I731" s="165"/>
      <c r="L731" s="161"/>
      <c r="M731" s="166"/>
      <c r="T731" s="167"/>
      <c r="AT731" s="162" t="s">
        <v>169</v>
      </c>
      <c r="AU731" s="162" t="s">
        <v>88</v>
      </c>
      <c r="AV731" s="14" t="s">
        <v>165</v>
      </c>
      <c r="AW731" s="14" t="s">
        <v>40</v>
      </c>
      <c r="AX731" s="14" t="s">
        <v>86</v>
      </c>
      <c r="AY731" s="162" t="s">
        <v>156</v>
      </c>
    </row>
    <row r="732" spans="2:65" s="1" customFormat="1" ht="21.75" customHeight="1" x14ac:dyDescent="0.2">
      <c r="B732" s="129"/>
      <c r="C732" s="130" t="s">
        <v>784</v>
      </c>
      <c r="D732" s="130" t="s">
        <v>160</v>
      </c>
      <c r="E732" s="131" t="s">
        <v>785</v>
      </c>
      <c r="F732" s="132" t="s">
        <v>786</v>
      </c>
      <c r="G732" s="133" t="s">
        <v>209</v>
      </c>
      <c r="H732" s="134">
        <v>1629.16</v>
      </c>
      <c r="I732" s="135"/>
      <c r="J732" s="136">
        <f>ROUND(I732*H732,2)</f>
        <v>0</v>
      </c>
      <c r="K732" s="132" t="s">
        <v>164</v>
      </c>
      <c r="L732" s="34"/>
      <c r="M732" s="137" t="s">
        <v>3</v>
      </c>
      <c r="N732" s="138" t="s">
        <v>49</v>
      </c>
      <c r="P732" s="139">
        <f>O732*H732</f>
        <v>0</v>
      </c>
      <c r="Q732" s="139">
        <v>0</v>
      </c>
      <c r="R732" s="139">
        <f>Q732*H732</f>
        <v>0</v>
      </c>
      <c r="S732" s="139">
        <v>0</v>
      </c>
      <c r="T732" s="140">
        <f>S732*H732</f>
        <v>0</v>
      </c>
      <c r="AR732" s="141" t="s">
        <v>301</v>
      </c>
      <c r="AT732" s="141" t="s">
        <v>160</v>
      </c>
      <c r="AU732" s="141" t="s">
        <v>88</v>
      </c>
      <c r="AY732" s="18" t="s">
        <v>156</v>
      </c>
      <c r="BE732" s="142">
        <f>IF(N732="základní",J732,0)</f>
        <v>0</v>
      </c>
      <c r="BF732" s="142">
        <f>IF(N732="snížená",J732,0)</f>
        <v>0</v>
      </c>
      <c r="BG732" s="142">
        <f>IF(N732="zákl. přenesená",J732,0)</f>
        <v>0</v>
      </c>
      <c r="BH732" s="142">
        <f>IF(N732="sníž. přenesená",J732,0)</f>
        <v>0</v>
      </c>
      <c r="BI732" s="142">
        <f>IF(N732="nulová",J732,0)</f>
        <v>0</v>
      </c>
      <c r="BJ732" s="18" t="s">
        <v>86</v>
      </c>
      <c r="BK732" s="142">
        <f>ROUND(I732*H732,2)</f>
        <v>0</v>
      </c>
      <c r="BL732" s="18" t="s">
        <v>301</v>
      </c>
      <c r="BM732" s="141" t="s">
        <v>787</v>
      </c>
    </row>
    <row r="733" spans="2:65" s="1" customFormat="1" x14ac:dyDescent="0.2">
      <c r="B733" s="34"/>
      <c r="D733" s="143" t="s">
        <v>167</v>
      </c>
      <c r="F733" s="144" t="s">
        <v>788</v>
      </c>
      <c r="I733" s="145"/>
      <c r="L733" s="34"/>
      <c r="M733" s="146"/>
      <c r="T733" s="55"/>
      <c r="AT733" s="18" t="s">
        <v>167</v>
      </c>
      <c r="AU733" s="18" t="s">
        <v>88</v>
      </c>
    </row>
    <row r="734" spans="2:65" s="12" customFormat="1" x14ac:dyDescent="0.2">
      <c r="B734" s="147"/>
      <c r="D734" s="148" t="s">
        <v>169</v>
      </c>
      <c r="E734" s="149" t="s">
        <v>3</v>
      </c>
      <c r="F734" s="150" t="s">
        <v>340</v>
      </c>
      <c r="H734" s="149" t="s">
        <v>3</v>
      </c>
      <c r="I734" s="151"/>
      <c r="L734" s="147"/>
      <c r="M734" s="152"/>
      <c r="T734" s="153"/>
      <c r="AT734" s="149" t="s">
        <v>169</v>
      </c>
      <c r="AU734" s="149" t="s">
        <v>88</v>
      </c>
      <c r="AV734" s="12" t="s">
        <v>86</v>
      </c>
      <c r="AW734" s="12" t="s">
        <v>40</v>
      </c>
      <c r="AX734" s="12" t="s">
        <v>78</v>
      </c>
      <c r="AY734" s="149" t="s">
        <v>156</v>
      </c>
    </row>
    <row r="735" spans="2:65" s="13" customFormat="1" x14ac:dyDescent="0.2">
      <c r="B735" s="154"/>
      <c r="D735" s="148" t="s">
        <v>169</v>
      </c>
      <c r="E735" s="155" t="s">
        <v>3</v>
      </c>
      <c r="F735" s="156" t="s">
        <v>789</v>
      </c>
      <c r="H735" s="157">
        <v>8.76</v>
      </c>
      <c r="I735" s="158"/>
      <c r="L735" s="154"/>
      <c r="M735" s="159"/>
      <c r="T735" s="160"/>
      <c r="AT735" s="155" t="s">
        <v>169</v>
      </c>
      <c r="AU735" s="155" t="s">
        <v>88</v>
      </c>
      <c r="AV735" s="13" t="s">
        <v>88</v>
      </c>
      <c r="AW735" s="13" t="s">
        <v>40</v>
      </c>
      <c r="AX735" s="13" t="s">
        <v>78</v>
      </c>
      <c r="AY735" s="155" t="s">
        <v>156</v>
      </c>
    </row>
    <row r="736" spans="2:65" s="15" customFormat="1" x14ac:dyDescent="0.2">
      <c r="B736" s="168"/>
      <c r="D736" s="148" t="s">
        <v>169</v>
      </c>
      <c r="E736" s="169" t="s">
        <v>3</v>
      </c>
      <c r="F736" s="170" t="s">
        <v>180</v>
      </c>
      <c r="H736" s="171">
        <v>8.76</v>
      </c>
      <c r="I736" s="172"/>
      <c r="L736" s="168"/>
      <c r="M736" s="173"/>
      <c r="T736" s="174"/>
      <c r="AT736" s="169" t="s">
        <v>169</v>
      </c>
      <c r="AU736" s="169" t="s">
        <v>88</v>
      </c>
      <c r="AV736" s="15" t="s">
        <v>157</v>
      </c>
      <c r="AW736" s="15" t="s">
        <v>40</v>
      </c>
      <c r="AX736" s="15" t="s">
        <v>78</v>
      </c>
      <c r="AY736" s="169" t="s">
        <v>156</v>
      </c>
    </row>
    <row r="737" spans="2:51" s="12" customFormat="1" x14ac:dyDescent="0.2">
      <c r="B737" s="147"/>
      <c r="D737" s="148" t="s">
        <v>169</v>
      </c>
      <c r="E737" s="149" t="s">
        <v>3</v>
      </c>
      <c r="F737" s="150" t="s">
        <v>342</v>
      </c>
      <c r="H737" s="149" t="s">
        <v>3</v>
      </c>
      <c r="I737" s="151"/>
      <c r="L737" s="147"/>
      <c r="M737" s="152"/>
      <c r="T737" s="153"/>
      <c r="AT737" s="149" t="s">
        <v>169</v>
      </c>
      <c r="AU737" s="149" t="s">
        <v>88</v>
      </c>
      <c r="AV737" s="12" t="s">
        <v>86</v>
      </c>
      <c r="AW737" s="12" t="s">
        <v>40</v>
      </c>
      <c r="AX737" s="12" t="s">
        <v>78</v>
      </c>
      <c r="AY737" s="149" t="s">
        <v>156</v>
      </c>
    </row>
    <row r="738" spans="2:51" s="13" customFormat="1" x14ac:dyDescent="0.2">
      <c r="B738" s="154"/>
      <c r="D738" s="148" t="s">
        <v>169</v>
      </c>
      <c r="E738" s="155" t="s">
        <v>3</v>
      </c>
      <c r="F738" s="156" t="s">
        <v>790</v>
      </c>
      <c r="H738" s="157">
        <v>11.7</v>
      </c>
      <c r="I738" s="158"/>
      <c r="L738" s="154"/>
      <c r="M738" s="159"/>
      <c r="T738" s="160"/>
      <c r="AT738" s="155" t="s">
        <v>169</v>
      </c>
      <c r="AU738" s="155" t="s">
        <v>88</v>
      </c>
      <c r="AV738" s="13" t="s">
        <v>88</v>
      </c>
      <c r="AW738" s="13" t="s">
        <v>40</v>
      </c>
      <c r="AX738" s="13" t="s">
        <v>78</v>
      </c>
      <c r="AY738" s="155" t="s">
        <v>156</v>
      </c>
    </row>
    <row r="739" spans="2:51" s="15" customFormat="1" x14ac:dyDescent="0.2">
      <c r="B739" s="168"/>
      <c r="D739" s="148" t="s">
        <v>169</v>
      </c>
      <c r="E739" s="169" t="s">
        <v>3</v>
      </c>
      <c r="F739" s="170" t="s">
        <v>180</v>
      </c>
      <c r="H739" s="171">
        <v>11.7</v>
      </c>
      <c r="I739" s="172"/>
      <c r="L739" s="168"/>
      <c r="M739" s="173"/>
      <c r="T739" s="174"/>
      <c r="AT739" s="169" t="s">
        <v>169</v>
      </c>
      <c r="AU739" s="169" t="s">
        <v>88</v>
      </c>
      <c r="AV739" s="15" t="s">
        <v>157</v>
      </c>
      <c r="AW739" s="15" t="s">
        <v>40</v>
      </c>
      <c r="AX739" s="15" t="s">
        <v>78</v>
      </c>
      <c r="AY739" s="169" t="s">
        <v>156</v>
      </c>
    </row>
    <row r="740" spans="2:51" s="12" customFormat="1" x14ac:dyDescent="0.2">
      <c r="B740" s="147"/>
      <c r="D740" s="148" t="s">
        <v>169</v>
      </c>
      <c r="E740" s="149" t="s">
        <v>3</v>
      </c>
      <c r="F740" s="150" t="s">
        <v>344</v>
      </c>
      <c r="H740" s="149" t="s">
        <v>3</v>
      </c>
      <c r="I740" s="151"/>
      <c r="L740" s="147"/>
      <c r="M740" s="152"/>
      <c r="T740" s="153"/>
      <c r="AT740" s="149" t="s">
        <v>169</v>
      </c>
      <c r="AU740" s="149" t="s">
        <v>88</v>
      </c>
      <c r="AV740" s="12" t="s">
        <v>86</v>
      </c>
      <c r="AW740" s="12" t="s">
        <v>40</v>
      </c>
      <c r="AX740" s="12" t="s">
        <v>78</v>
      </c>
      <c r="AY740" s="149" t="s">
        <v>156</v>
      </c>
    </row>
    <row r="741" spans="2:51" s="13" customFormat="1" x14ac:dyDescent="0.2">
      <c r="B741" s="154"/>
      <c r="D741" s="148" t="s">
        <v>169</v>
      </c>
      <c r="E741" s="155" t="s">
        <v>3</v>
      </c>
      <c r="F741" s="156" t="s">
        <v>791</v>
      </c>
      <c r="H741" s="157">
        <v>4.4400000000000004</v>
      </c>
      <c r="I741" s="158"/>
      <c r="L741" s="154"/>
      <c r="M741" s="159"/>
      <c r="T741" s="160"/>
      <c r="AT741" s="155" t="s">
        <v>169</v>
      </c>
      <c r="AU741" s="155" t="s">
        <v>88</v>
      </c>
      <c r="AV741" s="13" t="s">
        <v>88</v>
      </c>
      <c r="AW741" s="13" t="s">
        <v>40</v>
      </c>
      <c r="AX741" s="13" t="s">
        <v>78</v>
      </c>
      <c r="AY741" s="155" t="s">
        <v>156</v>
      </c>
    </row>
    <row r="742" spans="2:51" s="15" customFormat="1" x14ac:dyDescent="0.2">
      <c r="B742" s="168"/>
      <c r="D742" s="148" t="s">
        <v>169</v>
      </c>
      <c r="E742" s="169" t="s">
        <v>3</v>
      </c>
      <c r="F742" s="170" t="s">
        <v>180</v>
      </c>
      <c r="H742" s="171">
        <v>4.4400000000000004</v>
      </c>
      <c r="I742" s="172"/>
      <c r="L742" s="168"/>
      <c r="M742" s="173"/>
      <c r="T742" s="174"/>
      <c r="AT742" s="169" t="s">
        <v>169</v>
      </c>
      <c r="AU742" s="169" t="s">
        <v>88</v>
      </c>
      <c r="AV742" s="15" t="s">
        <v>157</v>
      </c>
      <c r="AW742" s="15" t="s">
        <v>40</v>
      </c>
      <c r="AX742" s="15" t="s">
        <v>78</v>
      </c>
      <c r="AY742" s="169" t="s">
        <v>156</v>
      </c>
    </row>
    <row r="743" spans="2:51" s="12" customFormat="1" x14ac:dyDescent="0.2">
      <c r="B743" s="147"/>
      <c r="D743" s="148" t="s">
        <v>169</v>
      </c>
      <c r="E743" s="149" t="s">
        <v>3</v>
      </c>
      <c r="F743" s="150" t="s">
        <v>346</v>
      </c>
      <c r="H743" s="149" t="s">
        <v>3</v>
      </c>
      <c r="I743" s="151"/>
      <c r="L743" s="147"/>
      <c r="M743" s="152"/>
      <c r="T743" s="153"/>
      <c r="AT743" s="149" t="s">
        <v>169</v>
      </c>
      <c r="AU743" s="149" t="s">
        <v>88</v>
      </c>
      <c r="AV743" s="12" t="s">
        <v>86</v>
      </c>
      <c r="AW743" s="12" t="s">
        <v>40</v>
      </c>
      <c r="AX743" s="12" t="s">
        <v>78</v>
      </c>
      <c r="AY743" s="149" t="s">
        <v>156</v>
      </c>
    </row>
    <row r="744" spans="2:51" s="13" customFormat="1" x14ac:dyDescent="0.2">
      <c r="B744" s="154"/>
      <c r="D744" s="148" t="s">
        <v>169</v>
      </c>
      <c r="E744" s="155" t="s">
        <v>3</v>
      </c>
      <c r="F744" s="156" t="s">
        <v>424</v>
      </c>
      <c r="H744" s="157">
        <v>4.68</v>
      </c>
      <c r="I744" s="158"/>
      <c r="L744" s="154"/>
      <c r="M744" s="159"/>
      <c r="T744" s="160"/>
      <c r="AT744" s="155" t="s">
        <v>169</v>
      </c>
      <c r="AU744" s="155" t="s">
        <v>88</v>
      </c>
      <c r="AV744" s="13" t="s">
        <v>88</v>
      </c>
      <c r="AW744" s="13" t="s">
        <v>40</v>
      </c>
      <c r="AX744" s="13" t="s">
        <v>78</v>
      </c>
      <c r="AY744" s="155" t="s">
        <v>156</v>
      </c>
    </row>
    <row r="745" spans="2:51" s="15" customFormat="1" x14ac:dyDescent="0.2">
      <c r="B745" s="168"/>
      <c r="D745" s="148" t="s">
        <v>169</v>
      </c>
      <c r="E745" s="169" t="s">
        <v>3</v>
      </c>
      <c r="F745" s="170" t="s">
        <v>180</v>
      </c>
      <c r="H745" s="171">
        <v>4.68</v>
      </c>
      <c r="I745" s="172"/>
      <c r="L745" s="168"/>
      <c r="M745" s="173"/>
      <c r="T745" s="174"/>
      <c r="AT745" s="169" t="s">
        <v>169</v>
      </c>
      <c r="AU745" s="169" t="s">
        <v>88</v>
      </c>
      <c r="AV745" s="15" t="s">
        <v>157</v>
      </c>
      <c r="AW745" s="15" t="s">
        <v>40</v>
      </c>
      <c r="AX745" s="15" t="s">
        <v>78</v>
      </c>
      <c r="AY745" s="169" t="s">
        <v>156</v>
      </c>
    </row>
    <row r="746" spans="2:51" s="12" customFormat="1" x14ac:dyDescent="0.2">
      <c r="B746" s="147"/>
      <c r="D746" s="148" t="s">
        <v>169</v>
      </c>
      <c r="E746" s="149" t="s">
        <v>3</v>
      </c>
      <c r="F746" s="150" t="s">
        <v>792</v>
      </c>
      <c r="H746" s="149" t="s">
        <v>3</v>
      </c>
      <c r="I746" s="151"/>
      <c r="L746" s="147"/>
      <c r="M746" s="152"/>
      <c r="T746" s="153"/>
      <c r="AT746" s="149" t="s">
        <v>169</v>
      </c>
      <c r="AU746" s="149" t="s">
        <v>88</v>
      </c>
      <c r="AV746" s="12" t="s">
        <v>86</v>
      </c>
      <c r="AW746" s="12" t="s">
        <v>40</v>
      </c>
      <c r="AX746" s="12" t="s">
        <v>78</v>
      </c>
      <c r="AY746" s="149" t="s">
        <v>156</v>
      </c>
    </row>
    <row r="747" spans="2:51" s="13" customFormat="1" x14ac:dyDescent="0.2">
      <c r="B747" s="154"/>
      <c r="D747" s="148" t="s">
        <v>169</v>
      </c>
      <c r="E747" s="155" t="s">
        <v>3</v>
      </c>
      <c r="F747" s="156" t="s">
        <v>793</v>
      </c>
      <c r="H747" s="157">
        <v>2566.58</v>
      </c>
      <c r="I747" s="158"/>
      <c r="L747" s="154"/>
      <c r="M747" s="159"/>
      <c r="T747" s="160"/>
      <c r="AT747" s="155" t="s">
        <v>169</v>
      </c>
      <c r="AU747" s="155" t="s">
        <v>88</v>
      </c>
      <c r="AV747" s="13" t="s">
        <v>88</v>
      </c>
      <c r="AW747" s="13" t="s">
        <v>40</v>
      </c>
      <c r="AX747" s="13" t="s">
        <v>78</v>
      </c>
      <c r="AY747" s="155" t="s">
        <v>156</v>
      </c>
    </row>
    <row r="748" spans="2:51" s="12" customFormat="1" x14ac:dyDescent="0.2">
      <c r="B748" s="147"/>
      <c r="D748" s="148" t="s">
        <v>169</v>
      </c>
      <c r="E748" s="149" t="s">
        <v>3</v>
      </c>
      <c r="F748" s="150" t="s">
        <v>794</v>
      </c>
      <c r="H748" s="149" t="s">
        <v>3</v>
      </c>
      <c r="I748" s="151"/>
      <c r="L748" s="147"/>
      <c r="M748" s="152"/>
      <c r="T748" s="153"/>
      <c r="AT748" s="149" t="s">
        <v>169</v>
      </c>
      <c r="AU748" s="149" t="s">
        <v>88</v>
      </c>
      <c r="AV748" s="12" t="s">
        <v>86</v>
      </c>
      <c r="AW748" s="12" t="s">
        <v>40</v>
      </c>
      <c r="AX748" s="12" t="s">
        <v>78</v>
      </c>
      <c r="AY748" s="149" t="s">
        <v>156</v>
      </c>
    </row>
    <row r="749" spans="2:51" s="13" customFormat="1" x14ac:dyDescent="0.2">
      <c r="B749" s="154"/>
      <c r="D749" s="148" t="s">
        <v>169</v>
      </c>
      <c r="E749" s="155" t="s">
        <v>3</v>
      </c>
      <c r="F749" s="156" t="s">
        <v>795</v>
      </c>
      <c r="H749" s="157">
        <v>-1101.08</v>
      </c>
      <c r="I749" s="158"/>
      <c r="L749" s="154"/>
      <c r="M749" s="159"/>
      <c r="T749" s="160"/>
      <c r="AT749" s="155" t="s">
        <v>169</v>
      </c>
      <c r="AU749" s="155" t="s">
        <v>88</v>
      </c>
      <c r="AV749" s="13" t="s">
        <v>88</v>
      </c>
      <c r="AW749" s="13" t="s">
        <v>40</v>
      </c>
      <c r="AX749" s="13" t="s">
        <v>78</v>
      </c>
      <c r="AY749" s="155" t="s">
        <v>156</v>
      </c>
    </row>
    <row r="750" spans="2:51" s="15" customFormat="1" x14ac:dyDescent="0.2">
      <c r="B750" s="168"/>
      <c r="D750" s="148" t="s">
        <v>169</v>
      </c>
      <c r="E750" s="169" t="s">
        <v>3</v>
      </c>
      <c r="F750" s="170" t="s">
        <v>180</v>
      </c>
      <c r="H750" s="171">
        <v>1465.5</v>
      </c>
      <c r="I750" s="172"/>
      <c r="L750" s="168"/>
      <c r="M750" s="173"/>
      <c r="T750" s="174"/>
      <c r="AT750" s="169" t="s">
        <v>169</v>
      </c>
      <c r="AU750" s="169" t="s">
        <v>88</v>
      </c>
      <c r="AV750" s="15" t="s">
        <v>157</v>
      </c>
      <c r="AW750" s="15" t="s">
        <v>40</v>
      </c>
      <c r="AX750" s="15" t="s">
        <v>78</v>
      </c>
      <c r="AY750" s="169" t="s">
        <v>156</v>
      </c>
    </row>
    <row r="751" spans="2:51" s="12" customFormat="1" x14ac:dyDescent="0.2">
      <c r="B751" s="147"/>
      <c r="D751" s="148" t="s">
        <v>169</v>
      </c>
      <c r="E751" s="149" t="s">
        <v>3</v>
      </c>
      <c r="F751" s="150" t="s">
        <v>796</v>
      </c>
      <c r="H751" s="149" t="s">
        <v>3</v>
      </c>
      <c r="I751" s="151"/>
      <c r="L751" s="147"/>
      <c r="M751" s="152"/>
      <c r="T751" s="153"/>
      <c r="AT751" s="149" t="s">
        <v>169</v>
      </c>
      <c r="AU751" s="149" t="s">
        <v>88</v>
      </c>
      <c r="AV751" s="12" t="s">
        <v>86</v>
      </c>
      <c r="AW751" s="12" t="s">
        <v>40</v>
      </c>
      <c r="AX751" s="12" t="s">
        <v>78</v>
      </c>
      <c r="AY751" s="149" t="s">
        <v>156</v>
      </c>
    </row>
    <row r="752" spans="2:51" s="13" customFormat="1" x14ac:dyDescent="0.2">
      <c r="B752" s="154"/>
      <c r="D752" s="148" t="s">
        <v>169</v>
      </c>
      <c r="E752" s="155" t="s">
        <v>3</v>
      </c>
      <c r="F752" s="156" t="s">
        <v>797</v>
      </c>
      <c r="H752" s="157">
        <v>134.08000000000001</v>
      </c>
      <c r="I752" s="158"/>
      <c r="L752" s="154"/>
      <c r="M752" s="159"/>
      <c r="T752" s="160"/>
      <c r="AT752" s="155" t="s">
        <v>169</v>
      </c>
      <c r="AU752" s="155" t="s">
        <v>88</v>
      </c>
      <c r="AV752" s="13" t="s">
        <v>88</v>
      </c>
      <c r="AW752" s="13" t="s">
        <v>40</v>
      </c>
      <c r="AX752" s="13" t="s">
        <v>78</v>
      </c>
      <c r="AY752" s="155" t="s">
        <v>156</v>
      </c>
    </row>
    <row r="753" spans="2:65" s="15" customFormat="1" x14ac:dyDescent="0.2">
      <c r="B753" s="168"/>
      <c r="D753" s="148" t="s">
        <v>169</v>
      </c>
      <c r="E753" s="169" t="s">
        <v>3</v>
      </c>
      <c r="F753" s="170" t="s">
        <v>180</v>
      </c>
      <c r="H753" s="171">
        <v>134.08000000000001</v>
      </c>
      <c r="I753" s="172"/>
      <c r="L753" s="168"/>
      <c r="M753" s="173"/>
      <c r="T753" s="174"/>
      <c r="AT753" s="169" t="s">
        <v>169</v>
      </c>
      <c r="AU753" s="169" t="s">
        <v>88</v>
      </c>
      <c r="AV753" s="15" t="s">
        <v>157</v>
      </c>
      <c r="AW753" s="15" t="s">
        <v>40</v>
      </c>
      <c r="AX753" s="15" t="s">
        <v>78</v>
      </c>
      <c r="AY753" s="169" t="s">
        <v>156</v>
      </c>
    </row>
    <row r="754" spans="2:65" s="14" customFormat="1" x14ac:dyDescent="0.2">
      <c r="B754" s="161"/>
      <c r="D754" s="148" t="s">
        <v>169</v>
      </c>
      <c r="E754" s="162" t="s">
        <v>3</v>
      </c>
      <c r="F754" s="163" t="s">
        <v>172</v>
      </c>
      <c r="H754" s="164">
        <v>1629.16</v>
      </c>
      <c r="I754" s="165"/>
      <c r="L754" s="161"/>
      <c r="M754" s="166"/>
      <c r="T754" s="167"/>
      <c r="AT754" s="162" t="s">
        <v>169</v>
      </c>
      <c r="AU754" s="162" t="s">
        <v>88</v>
      </c>
      <c r="AV754" s="14" t="s">
        <v>165</v>
      </c>
      <c r="AW754" s="14" t="s">
        <v>40</v>
      </c>
      <c r="AX754" s="14" t="s">
        <v>86</v>
      </c>
      <c r="AY754" s="162" t="s">
        <v>156</v>
      </c>
    </row>
    <row r="755" spans="2:65" s="1" customFormat="1" ht="16.5" customHeight="1" x14ac:dyDescent="0.2">
      <c r="B755" s="129"/>
      <c r="C755" s="175" t="s">
        <v>798</v>
      </c>
      <c r="D755" s="175" t="s">
        <v>306</v>
      </c>
      <c r="E755" s="176" t="s">
        <v>799</v>
      </c>
      <c r="F755" s="177" t="s">
        <v>800</v>
      </c>
      <c r="G755" s="178" t="s">
        <v>163</v>
      </c>
      <c r="H755" s="179">
        <v>26.687000000000001</v>
      </c>
      <c r="I755" s="180"/>
      <c r="J755" s="181">
        <f>ROUND(I755*H755,2)</f>
        <v>0</v>
      </c>
      <c r="K755" s="177" t="s">
        <v>164</v>
      </c>
      <c r="L755" s="182"/>
      <c r="M755" s="183" t="s">
        <v>3</v>
      </c>
      <c r="N755" s="184" t="s">
        <v>49</v>
      </c>
      <c r="P755" s="139">
        <f>O755*H755</f>
        <v>0</v>
      </c>
      <c r="Q755" s="139">
        <v>0.55000000000000004</v>
      </c>
      <c r="R755" s="139">
        <f>Q755*H755</f>
        <v>14.677850000000001</v>
      </c>
      <c r="S755" s="139">
        <v>0</v>
      </c>
      <c r="T755" s="140">
        <f>S755*H755</f>
        <v>0</v>
      </c>
      <c r="AR755" s="141" t="s">
        <v>309</v>
      </c>
      <c r="AT755" s="141" t="s">
        <v>306</v>
      </c>
      <c r="AU755" s="141" t="s">
        <v>88</v>
      </c>
      <c r="AY755" s="18" t="s">
        <v>156</v>
      </c>
      <c r="BE755" s="142">
        <f>IF(N755="základní",J755,0)</f>
        <v>0</v>
      </c>
      <c r="BF755" s="142">
        <f>IF(N755="snížená",J755,0)</f>
        <v>0</v>
      </c>
      <c r="BG755" s="142">
        <f>IF(N755="zákl. přenesená",J755,0)</f>
        <v>0</v>
      </c>
      <c r="BH755" s="142">
        <f>IF(N755="sníž. přenesená",J755,0)</f>
        <v>0</v>
      </c>
      <c r="BI755" s="142">
        <f>IF(N755="nulová",J755,0)</f>
        <v>0</v>
      </c>
      <c r="BJ755" s="18" t="s">
        <v>86</v>
      </c>
      <c r="BK755" s="142">
        <f>ROUND(I755*H755,2)</f>
        <v>0</v>
      </c>
      <c r="BL755" s="18" t="s">
        <v>301</v>
      </c>
      <c r="BM755" s="141" t="s">
        <v>801</v>
      </c>
    </row>
    <row r="756" spans="2:65" s="12" customFormat="1" x14ac:dyDescent="0.2">
      <c r="B756" s="147"/>
      <c r="D756" s="148" t="s">
        <v>169</v>
      </c>
      <c r="E756" s="149" t="s">
        <v>3</v>
      </c>
      <c r="F756" s="150" t="s">
        <v>340</v>
      </c>
      <c r="H756" s="149" t="s">
        <v>3</v>
      </c>
      <c r="I756" s="151"/>
      <c r="L756" s="147"/>
      <c r="M756" s="152"/>
      <c r="T756" s="153"/>
      <c r="AT756" s="149" t="s">
        <v>169</v>
      </c>
      <c r="AU756" s="149" t="s">
        <v>88</v>
      </c>
      <c r="AV756" s="12" t="s">
        <v>86</v>
      </c>
      <c r="AW756" s="12" t="s">
        <v>40</v>
      </c>
      <c r="AX756" s="12" t="s">
        <v>78</v>
      </c>
      <c r="AY756" s="149" t="s">
        <v>156</v>
      </c>
    </row>
    <row r="757" spans="2:65" s="13" customFormat="1" x14ac:dyDescent="0.2">
      <c r="B757" s="154"/>
      <c r="D757" s="148" t="s">
        <v>169</v>
      </c>
      <c r="E757" s="155" t="s">
        <v>3</v>
      </c>
      <c r="F757" s="156" t="s">
        <v>802</v>
      </c>
      <c r="H757" s="157">
        <v>0.219</v>
      </c>
      <c r="I757" s="158"/>
      <c r="L757" s="154"/>
      <c r="M757" s="159"/>
      <c r="T757" s="160"/>
      <c r="AT757" s="155" t="s">
        <v>169</v>
      </c>
      <c r="AU757" s="155" t="s">
        <v>88</v>
      </c>
      <c r="AV757" s="13" t="s">
        <v>88</v>
      </c>
      <c r="AW757" s="13" t="s">
        <v>40</v>
      </c>
      <c r="AX757" s="13" t="s">
        <v>78</v>
      </c>
      <c r="AY757" s="155" t="s">
        <v>156</v>
      </c>
    </row>
    <row r="758" spans="2:65" s="15" customFormat="1" x14ac:dyDescent="0.2">
      <c r="B758" s="168"/>
      <c r="D758" s="148" t="s">
        <v>169</v>
      </c>
      <c r="E758" s="169" t="s">
        <v>3</v>
      </c>
      <c r="F758" s="170" t="s">
        <v>180</v>
      </c>
      <c r="H758" s="171">
        <v>0.219</v>
      </c>
      <c r="I758" s="172"/>
      <c r="L758" s="168"/>
      <c r="M758" s="173"/>
      <c r="T758" s="174"/>
      <c r="AT758" s="169" t="s">
        <v>169</v>
      </c>
      <c r="AU758" s="169" t="s">
        <v>88</v>
      </c>
      <c r="AV758" s="15" t="s">
        <v>157</v>
      </c>
      <c r="AW758" s="15" t="s">
        <v>40</v>
      </c>
      <c r="AX758" s="15" t="s">
        <v>78</v>
      </c>
      <c r="AY758" s="169" t="s">
        <v>156</v>
      </c>
    </row>
    <row r="759" spans="2:65" s="12" customFormat="1" x14ac:dyDescent="0.2">
      <c r="B759" s="147"/>
      <c r="D759" s="148" t="s">
        <v>169</v>
      </c>
      <c r="E759" s="149" t="s">
        <v>3</v>
      </c>
      <c r="F759" s="150" t="s">
        <v>342</v>
      </c>
      <c r="H759" s="149" t="s">
        <v>3</v>
      </c>
      <c r="I759" s="151"/>
      <c r="L759" s="147"/>
      <c r="M759" s="152"/>
      <c r="T759" s="153"/>
      <c r="AT759" s="149" t="s">
        <v>169</v>
      </c>
      <c r="AU759" s="149" t="s">
        <v>88</v>
      </c>
      <c r="AV759" s="12" t="s">
        <v>86</v>
      </c>
      <c r="AW759" s="12" t="s">
        <v>40</v>
      </c>
      <c r="AX759" s="12" t="s">
        <v>78</v>
      </c>
      <c r="AY759" s="149" t="s">
        <v>156</v>
      </c>
    </row>
    <row r="760" spans="2:65" s="13" customFormat="1" x14ac:dyDescent="0.2">
      <c r="B760" s="154"/>
      <c r="D760" s="148" t="s">
        <v>169</v>
      </c>
      <c r="E760" s="155" t="s">
        <v>3</v>
      </c>
      <c r="F760" s="156" t="s">
        <v>803</v>
      </c>
      <c r="H760" s="157">
        <v>0.29299999999999998</v>
      </c>
      <c r="I760" s="158"/>
      <c r="L760" s="154"/>
      <c r="M760" s="159"/>
      <c r="T760" s="160"/>
      <c r="AT760" s="155" t="s">
        <v>169</v>
      </c>
      <c r="AU760" s="155" t="s">
        <v>88</v>
      </c>
      <c r="AV760" s="13" t="s">
        <v>88</v>
      </c>
      <c r="AW760" s="13" t="s">
        <v>40</v>
      </c>
      <c r="AX760" s="13" t="s">
        <v>78</v>
      </c>
      <c r="AY760" s="155" t="s">
        <v>156</v>
      </c>
    </row>
    <row r="761" spans="2:65" s="15" customFormat="1" x14ac:dyDescent="0.2">
      <c r="B761" s="168"/>
      <c r="D761" s="148" t="s">
        <v>169</v>
      </c>
      <c r="E761" s="169" t="s">
        <v>3</v>
      </c>
      <c r="F761" s="170" t="s">
        <v>180</v>
      </c>
      <c r="H761" s="171">
        <v>0.29299999999999998</v>
      </c>
      <c r="I761" s="172"/>
      <c r="L761" s="168"/>
      <c r="M761" s="173"/>
      <c r="T761" s="174"/>
      <c r="AT761" s="169" t="s">
        <v>169</v>
      </c>
      <c r="AU761" s="169" t="s">
        <v>88</v>
      </c>
      <c r="AV761" s="15" t="s">
        <v>157</v>
      </c>
      <c r="AW761" s="15" t="s">
        <v>40</v>
      </c>
      <c r="AX761" s="15" t="s">
        <v>78</v>
      </c>
      <c r="AY761" s="169" t="s">
        <v>156</v>
      </c>
    </row>
    <row r="762" spans="2:65" s="12" customFormat="1" x14ac:dyDescent="0.2">
      <c r="B762" s="147"/>
      <c r="D762" s="148" t="s">
        <v>169</v>
      </c>
      <c r="E762" s="149" t="s">
        <v>3</v>
      </c>
      <c r="F762" s="150" t="s">
        <v>344</v>
      </c>
      <c r="H762" s="149" t="s">
        <v>3</v>
      </c>
      <c r="I762" s="151"/>
      <c r="L762" s="147"/>
      <c r="M762" s="152"/>
      <c r="T762" s="153"/>
      <c r="AT762" s="149" t="s">
        <v>169</v>
      </c>
      <c r="AU762" s="149" t="s">
        <v>88</v>
      </c>
      <c r="AV762" s="12" t="s">
        <v>86</v>
      </c>
      <c r="AW762" s="12" t="s">
        <v>40</v>
      </c>
      <c r="AX762" s="12" t="s">
        <v>78</v>
      </c>
      <c r="AY762" s="149" t="s">
        <v>156</v>
      </c>
    </row>
    <row r="763" spans="2:65" s="13" customFormat="1" x14ac:dyDescent="0.2">
      <c r="B763" s="154"/>
      <c r="D763" s="148" t="s">
        <v>169</v>
      </c>
      <c r="E763" s="155" t="s">
        <v>3</v>
      </c>
      <c r="F763" s="156" t="s">
        <v>804</v>
      </c>
      <c r="H763" s="157">
        <v>0.111</v>
      </c>
      <c r="I763" s="158"/>
      <c r="L763" s="154"/>
      <c r="M763" s="159"/>
      <c r="T763" s="160"/>
      <c r="AT763" s="155" t="s">
        <v>169</v>
      </c>
      <c r="AU763" s="155" t="s">
        <v>88</v>
      </c>
      <c r="AV763" s="13" t="s">
        <v>88</v>
      </c>
      <c r="AW763" s="13" t="s">
        <v>40</v>
      </c>
      <c r="AX763" s="13" t="s">
        <v>78</v>
      </c>
      <c r="AY763" s="155" t="s">
        <v>156</v>
      </c>
    </row>
    <row r="764" spans="2:65" s="15" customFormat="1" x14ac:dyDescent="0.2">
      <c r="B764" s="168"/>
      <c r="D764" s="148" t="s">
        <v>169</v>
      </c>
      <c r="E764" s="169" t="s">
        <v>3</v>
      </c>
      <c r="F764" s="170" t="s">
        <v>180</v>
      </c>
      <c r="H764" s="171">
        <v>0.111</v>
      </c>
      <c r="I764" s="172"/>
      <c r="L764" s="168"/>
      <c r="M764" s="173"/>
      <c r="T764" s="174"/>
      <c r="AT764" s="169" t="s">
        <v>169</v>
      </c>
      <c r="AU764" s="169" t="s">
        <v>88</v>
      </c>
      <c r="AV764" s="15" t="s">
        <v>157</v>
      </c>
      <c r="AW764" s="15" t="s">
        <v>40</v>
      </c>
      <c r="AX764" s="15" t="s">
        <v>78</v>
      </c>
      <c r="AY764" s="169" t="s">
        <v>156</v>
      </c>
    </row>
    <row r="765" spans="2:65" s="12" customFormat="1" x14ac:dyDescent="0.2">
      <c r="B765" s="147"/>
      <c r="D765" s="148" t="s">
        <v>169</v>
      </c>
      <c r="E765" s="149" t="s">
        <v>3</v>
      </c>
      <c r="F765" s="150" t="s">
        <v>346</v>
      </c>
      <c r="H765" s="149" t="s">
        <v>3</v>
      </c>
      <c r="I765" s="151"/>
      <c r="L765" s="147"/>
      <c r="M765" s="152"/>
      <c r="T765" s="153"/>
      <c r="AT765" s="149" t="s">
        <v>169</v>
      </c>
      <c r="AU765" s="149" t="s">
        <v>88</v>
      </c>
      <c r="AV765" s="12" t="s">
        <v>86</v>
      </c>
      <c r="AW765" s="12" t="s">
        <v>40</v>
      </c>
      <c r="AX765" s="12" t="s">
        <v>78</v>
      </c>
      <c r="AY765" s="149" t="s">
        <v>156</v>
      </c>
    </row>
    <row r="766" spans="2:65" s="13" customFormat="1" x14ac:dyDescent="0.2">
      <c r="B766" s="154"/>
      <c r="D766" s="148" t="s">
        <v>169</v>
      </c>
      <c r="E766" s="155" t="s">
        <v>3</v>
      </c>
      <c r="F766" s="156" t="s">
        <v>805</v>
      </c>
      <c r="H766" s="157">
        <v>0.11700000000000001</v>
      </c>
      <c r="I766" s="158"/>
      <c r="L766" s="154"/>
      <c r="M766" s="159"/>
      <c r="T766" s="160"/>
      <c r="AT766" s="155" t="s">
        <v>169</v>
      </c>
      <c r="AU766" s="155" t="s">
        <v>88</v>
      </c>
      <c r="AV766" s="13" t="s">
        <v>88</v>
      </c>
      <c r="AW766" s="13" t="s">
        <v>40</v>
      </c>
      <c r="AX766" s="13" t="s">
        <v>78</v>
      </c>
      <c r="AY766" s="155" t="s">
        <v>156</v>
      </c>
    </row>
    <row r="767" spans="2:65" s="15" customFormat="1" x14ac:dyDescent="0.2">
      <c r="B767" s="168"/>
      <c r="D767" s="148" t="s">
        <v>169</v>
      </c>
      <c r="E767" s="169" t="s">
        <v>3</v>
      </c>
      <c r="F767" s="170" t="s">
        <v>180</v>
      </c>
      <c r="H767" s="171">
        <v>0.11700000000000001</v>
      </c>
      <c r="I767" s="172"/>
      <c r="L767" s="168"/>
      <c r="M767" s="173"/>
      <c r="T767" s="174"/>
      <c r="AT767" s="169" t="s">
        <v>169</v>
      </c>
      <c r="AU767" s="169" t="s">
        <v>88</v>
      </c>
      <c r="AV767" s="15" t="s">
        <v>157</v>
      </c>
      <c r="AW767" s="15" t="s">
        <v>40</v>
      </c>
      <c r="AX767" s="15" t="s">
        <v>78</v>
      </c>
      <c r="AY767" s="169" t="s">
        <v>156</v>
      </c>
    </row>
    <row r="768" spans="2:65" s="12" customFormat="1" x14ac:dyDescent="0.2">
      <c r="B768" s="147"/>
      <c r="D768" s="148" t="s">
        <v>169</v>
      </c>
      <c r="E768" s="149" t="s">
        <v>3</v>
      </c>
      <c r="F768" s="150" t="s">
        <v>792</v>
      </c>
      <c r="H768" s="149" t="s">
        <v>3</v>
      </c>
      <c r="I768" s="151"/>
      <c r="L768" s="147"/>
      <c r="M768" s="152"/>
      <c r="T768" s="153"/>
      <c r="AT768" s="149" t="s">
        <v>169</v>
      </c>
      <c r="AU768" s="149" t="s">
        <v>88</v>
      </c>
      <c r="AV768" s="12" t="s">
        <v>86</v>
      </c>
      <c r="AW768" s="12" t="s">
        <v>40</v>
      </c>
      <c r="AX768" s="12" t="s">
        <v>78</v>
      </c>
      <c r="AY768" s="149" t="s">
        <v>156</v>
      </c>
    </row>
    <row r="769" spans="2:65" s="13" customFormat="1" x14ac:dyDescent="0.2">
      <c r="B769" s="154"/>
      <c r="D769" s="148" t="s">
        <v>169</v>
      </c>
      <c r="E769" s="155" t="s">
        <v>3</v>
      </c>
      <c r="F769" s="156" t="s">
        <v>806</v>
      </c>
      <c r="H769" s="157">
        <v>64.165000000000006</v>
      </c>
      <c r="I769" s="158"/>
      <c r="L769" s="154"/>
      <c r="M769" s="159"/>
      <c r="T769" s="160"/>
      <c r="AT769" s="155" t="s">
        <v>169</v>
      </c>
      <c r="AU769" s="155" t="s">
        <v>88</v>
      </c>
      <c r="AV769" s="13" t="s">
        <v>88</v>
      </c>
      <c r="AW769" s="13" t="s">
        <v>40</v>
      </c>
      <c r="AX769" s="13" t="s">
        <v>78</v>
      </c>
      <c r="AY769" s="155" t="s">
        <v>156</v>
      </c>
    </row>
    <row r="770" spans="2:65" s="12" customFormat="1" x14ac:dyDescent="0.2">
      <c r="B770" s="147"/>
      <c r="D770" s="148" t="s">
        <v>169</v>
      </c>
      <c r="E770" s="149" t="s">
        <v>3</v>
      </c>
      <c r="F770" s="150" t="s">
        <v>794</v>
      </c>
      <c r="H770" s="149" t="s">
        <v>3</v>
      </c>
      <c r="I770" s="151"/>
      <c r="L770" s="147"/>
      <c r="M770" s="152"/>
      <c r="T770" s="153"/>
      <c r="AT770" s="149" t="s">
        <v>169</v>
      </c>
      <c r="AU770" s="149" t="s">
        <v>88</v>
      </c>
      <c r="AV770" s="12" t="s">
        <v>86</v>
      </c>
      <c r="AW770" s="12" t="s">
        <v>40</v>
      </c>
      <c r="AX770" s="12" t="s">
        <v>78</v>
      </c>
      <c r="AY770" s="149" t="s">
        <v>156</v>
      </c>
    </row>
    <row r="771" spans="2:65" s="13" customFormat="1" x14ac:dyDescent="0.2">
      <c r="B771" s="154"/>
      <c r="D771" s="148" t="s">
        <v>169</v>
      </c>
      <c r="E771" s="155" t="s">
        <v>3</v>
      </c>
      <c r="F771" s="156" t="s">
        <v>807</v>
      </c>
      <c r="H771" s="157">
        <v>-41.57</v>
      </c>
      <c r="I771" s="158"/>
      <c r="L771" s="154"/>
      <c r="M771" s="159"/>
      <c r="T771" s="160"/>
      <c r="AT771" s="155" t="s">
        <v>169</v>
      </c>
      <c r="AU771" s="155" t="s">
        <v>88</v>
      </c>
      <c r="AV771" s="13" t="s">
        <v>88</v>
      </c>
      <c r="AW771" s="13" t="s">
        <v>40</v>
      </c>
      <c r="AX771" s="13" t="s">
        <v>78</v>
      </c>
      <c r="AY771" s="155" t="s">
        <v>156</v>
      </c>
    </row>
    <row r="772" spans="2:65" s="15" customFormat="1" x14ac:dyDescent="0.2">
      <c r="B772" s="168"/>
      <c r="D772" s="148" t="s">
        <v>169</v>
      </c>
      <c r="E772" s="169" t="s">
        <v>3</v>
      </c>
      <c r="F772" s="170" t="s">
        <v>180</v>
      </c>
      <c r="H772" s="171">
        <v>22.594999999999999</v>
      </c>
      <c r="I772" s="172"/>
      <c r="L772" s="168"/>
      <c r="M772" s="173"/>
      <c r="T772" s="174"/>
      <c r="AT772" s="169" t="s">
        <v>169</v>
      </c>
      <c r="AU772" s="169" t="s">
        <v>88</v>
      </c>
      <c r="AV772" s="15" t="s">
        <v>157</v>
      </c>
      <c r="AW772" s="15" t="s">
        <v>40</v>
      </c>
      <c r="AX772" s="15" t="s">
        <v>78</v>
      </c>
      <c r="AY772" s="169" t="s">
        <v>156</v>
      </c>
    </row>
    <row r="773" spans="2:65" s="12" customFormat="1" x14ac:dyDescent="0.2">
      <c r="B773" s="147"/>
      <c r="D773" s="148" t="s">
        <v>169</v>
      </c>
      <c r="E773" s="149" t="s">
        <v>3</v>
      </c>
      <c r="F773" s="150" t="s">
        <v>796</v>
      </c>
      <c r="H773" s="149" t="s">
        <v>3</v>
      </c>
      <c r="I773" s="151"/>
      <c r="L773" s="147"/>
      <c r="M773" s="152"/>
      <c r="T773" s="153"/>
      <c r="AT773" s="149" t="s">
        <v>169</v>
      </c>
      <c r="AU773" s="149" t="s">
        <v>88</v>
      </c>
      <c r="AV773" s="12" t="s">
        <v>86</v>
      </c>
      <c r="AW773" s="12" t="s">
        <v>40</v>
      </c>
      <c r="AX773" s="12" t="s">
        <v>78</v>
      </c>
      <c r="AY773" s="149" t="s">
        <v>156</v>
      </c>
    </row>
    <row r="774" spans="2:65" s="13" customFormat="1" x14ac:dyDescent="0.2">
      <c r="B774" s="154"/>
      <c r="D774" s="148" t="s">
        <v>169</v>
      </c>
      <c r="E774" s="155" t="s">
        <v>3</v>
      </c>
      <c r="F774" s="156" t="s">
        <v>808</v>
      </c>
      <c r="H774" s="157">
        <v>3.3519999999999999</v>
      </c>
      <c r="I774" s="158"/>
      <c r="L774" s="154"/>
      <c r="M774" s="159"/>
      <c r="T774" s="160"/>
      <c r="AT774" s="155" t="s">
        <v>169</v>
      </c>
      <c r="AU774" s="155" t="s">
        <v>88</v>
      </c>
      <c r="AV774" s="13" t="s">
        <v>88</v>
      </c>
      <c r="AW774" s="13" t="s">
        <v>40</v>
      </c>
      <c r="AX774" s="13" t="s">
        <v>78</v>
      </c>
      <c r="AY774" s="155" t="s">
        <v>156</v>
      </c>
    </row>
    <row r="775" spans="2:65" s="15" customFormat="1" x14ac:dyDescent="0.2">
      <c r="B775" s="168"/>
      <c r="D775" s="148" t="s">
        <v>169</v>
      </c>
      <c r="E775" s="169" t="s">
        <v>3</v>
      </c>
      <c r="F775" s="170" t="s">
        <v>180</v>
      </c>
      <c r="H775" s="171">
        <v>3.3519999999999999</v>
      </c>
      <c r="I775" s="172"/>
      <c r="L775" s="168"/>
      <c r="M775" s="173"/>
      <c r="T775" s="174"/>
      <c r="AT775" s="169" t="s">
        <v>169</v>
      </c>
      <c r="AU775" s="169" t="s">
        <v>88</v>
      </c>
      <c r="AV775" s="15" t="s">
        <v>157</v>
      </c>
      <c r="AW775" s="15" t="s">
        <v>40</v>
      </c>
      <c r="AX775" s="15" t="s">
        <v>78</v>
      </c>
      <c r="AY775" s="169" t="s">
        <v>156</v>
      </c>
    </row>
    <row r="776" spans="2:65" s="14" customFormat="1" x14ac:dyDescent="0.2">
      <c r="B776" s="161"/>
      <c r="D776" s="148" t="s">
        <v>169</v>
      </c>
      <c r="E776" s="162" t="s">
        <v>3</v>
      </c>
      <c r="F776" s="163" t="s">
        <v>172</v>
      </c>
      <c r="H776" s="164">
        <v>26.687000000000001</v>
      </c>
      <c r="I776" s="165"/>
      <c r="L776" s="161"/>
      <c r="M776" s="166"/>
      <c r="T776" s="167"/>
      <c r="AT776" s="162" t="s">
        <v>169</v>
      </c>
      <c r="AU776" s="162" t="s">
        <v>88</v>
      </c>
      <c r="AV776" s="14" t="s">
        <v>165</v>
      </c>
      <c r="AW776" s="14" t="s">
        <v>40</v>
      </c>
      <c r="AX776" s="14" t="s">
        <v>86</v>
      </c>
      <c r="AY776" s="162" t="s">
        <v>156</v>
      </c>
    </row>
    <row r="777" spans="2:65" s="1" customFormat="1" ht="16.5" customHeight="1" x14ac:dyDescent="0.2">
      <c r="B777" s="129"/>
      <c r="C777" s="130" t="s">
        <v>809</v>
      </c>
      <c r="D777" s="130" t="s">
        <v>160</v>
      </c>
      <c r="E777" s="131" t="s">
        <v>810</v>
      </c>
      <c r="F777" s="132" t="s">
        <v>811</v>
      </c>
      <c r="G777" s="133" t="s">
        <v>209</v>
      </c>
      <c r="H777" s="134">
        <v>32.973999999999997</v>
      </c>
      <c r="I777" s="135"/>
      <c r="J777" s="136">
        <f>ROUND(I777*H777,2)</f>
        <v>0</v>
      </c>
      <c r="K777" s="132" t="s">
        <v>164</v>
      </c>
      <c r="L777" s="34"/>
      <c r="M777" s="137" t="s">
        <v>3</v>
      </c>
      <c r="N777" s="138" t="s">
        <v>49</v>
      </c>
      <c r="P777" s="139">
        <f>O777*H777</f>
        <v>0</v>
      </c>
      <c r="Q777" s="139">
        <v>8.0400000000000003E-3</v>
      </c>
      <c r="R777" s="139">
        <f>Q777*H777</f>
        <v>0.26511096000000001</v>
      </c>
      <c r="S777" s="139">
        <v>0</v>
      </c>
      <c r="T777" s="140">
        <f>S777*H777</f>
        <v>0</v>
      </c>
      <c r="AR777" s="141" t="s">
        <v>301</v>
      </c>
      <c r="AT777" s="141" t="s">
        <v>160</v>
      </c>
      <c r="AU777" s="141" t="s">
        <v>88</v>
      </c>
      <c r="AY777" s="18" t="s">
        <v>156</v>
      </c>
      <c r="BE777" s="142">
        <f>IF(N777="základní",J777,0)</f>
        <v>0</v>
      </c>
      <c r="BF777" s="142">
        <f>IF(N777="snížená",J777,0)</f>
        <v>0</v>
      </c>
      <c r="BG777" s="142">
        <f>IF(N777="zákl. přenesená",J777,0)</f>
        <v>0</v>
      </c>
      <c r="BH777" s="142">
        <f>IF(N777="sníž. přenesená",J777,0)</f>
        <v>0</v>
      </c>
      <c r="BI777" s="142">
        <f>IF(N777="nulová",J777,0)</f>
        <v>0</v>
      </c>
      <c r="BJ777" s="18" t="s">
        <v>86</v>
      </c>
      <c r="BK777" s="142">
        <f>ROUND(I777*H777,2)</f>
        <v>0</v>
      </c>
      <c r="BL777" s="18" t="s">
        <v>301</v>
      </c>
      <c r="BM777" s="141" t="s">
        <v>812</v>
      </c>
    </row>
    <row r="778" spans="2:65" s="1" customFormat="1" x14ac:dyDescent="0.2">
      <c r="B778" s="34"/>
      <c r="D778" s="143" t="s">
        <v>167</v>
      </c>
      <c r="F778" s="144" t="s">
        <v>813</v>
      </c>
      <c r="I778" s="145"/>
      <c r="L778" s="34"/>
      <c r="M778" s="146"/>
      <c r="T778" s="55"/>
      <c r="AT778" s="18" t="s">
        <v>167</v>
      </c>
      <c r="AU778" s="18" t="s">
        <v>88</v>
      </c>
    </row>
    <row r="779" spans="2:65" s="12" customFormat="1" x14ac:dyDescent="0.2">
      <c r="B779" s="147"/>
      <c r="D779" s="148" t="s">
        <v>169</v>
      </c>
      <c r="E779" s="149" t="s">
        <v>3</v>
      </c>
      <c r="F779" s="150" t="s">
        <v>340</v>
      </c>
      <c r="H779" s="149" t="s">
        <v>3</v>
      </c>
      <c r="I779" s="151"/>
      <c r="L779" s="147"/>
      <c r="M779" s="152"/>
      <c r="T779" s="153"/>
      <c r="AT779" s="149" t="s">
        <v>169</v>
      </c>
      <c r="AU779" s="149" t="s">
        <v>88</v>
      </c>
      <c r="AV779" s="12" t="s">
        <v>86</v>
      </c>
      <c r="AW779" s="12" t="s">
        <v>40</v>
      </c>
      <c r="AX779" s="12" t="s">
        <v>78</v>
      </c>
      <c r="AY779" s="149" t="s">
        <v>156</v>
      </c>
    </row>
    <row r="780" spans="2:65" s="13" customFormat="1" x14ac:dyDescent="0.2">
      <c r="B780" s="154"/>
      <c r="D780" s="148" t="s">
        <v>169</v>
      </c>
      <c r="E780" s="155" t="s">
        <v>3</v>
      </c>
      <c r="F780" s="156" t="s">
        <v>814</v>
      </c>
      <c r="H780" s="157">
        <v>4.0880000000000001</v>
      </c>
      <c r="I780" s="158"/>
      <c r="L780" s="154"/>
      <c r="M780" s="159"/>
      <c r="T780" s="160"/>
      <c r="AT780" s="155" t="s">
        <v>169</v>
      </c>
      <c r="AU780" s="155" t="s">
        <v>88</v>
      </c>
      <c r="AV780" s="13" t="s">
        <v>88</v>
      </c>
      <c r="AW780" s="13" t="s">
        <v>40</v>
      </c>
      <c r="AX780" s="13" t="s">
        <v>78</v>
      </c>
      <c r="AY780" s="155" t="s">
        <v>156</v>
      </c>
    </row>
    <row r="781" spans="2:65" s="13" customFormat="1" x14ac:dyDescent="0.2">
      <c r="B781" s="154"/>
      <c r="D781" s="148" t="s">
        <v>169</v>
      </c>
      <c r="E781" s="155" t="s">
        <v>3</v>
      </c>
      <c r="F781" s="156" t="s">
        <v>815</v>
      </c>
      <c r="H781" s="157">
        <v>1.46</v>
      </c>
      <c r="I781" s="158"/>
      <c r="L781" s="154"/>
      <c r="M781" s="159"/>
      <c r="T781" s="160"/>
      <c r="AT781" s="155" t="s">
        <v>169</v>
      </c>
      <c r="AU781" s="155" t="s">
        <v>88</v>
      </c>
      <c r="AV781" s="13" t="s">
        <v>88</v>
      </c>
      <c r="AW781" s="13" t="s">
        <v>40</v>
      </c>
      <c r="AX781" s="13" t="s">
        <v>78</v>
      </c>
      <c r="AY781" s="155" t="s">
        <v>156</v>
      </c>
    </row>
    <row r="782" spans="2:65" s="15" customFormat="1" x14ac:dyDescent="0.2">
      <c r="B782" s="168"/>
      <c r="D782" s="148" t="s">
        <v>169</v>
      </c>
      <c r="E782" s="169" t="s">
        <v>3</v>
      </c>
      <c r="F782" s="170" t="s">
        <v>180</v>
      </c>
      <c r="H782" s="171">
        <v>5.548</v>
      </c>
      <c r="I782" s="172"/>
      <c r="L782" s="168"/>
      <c r="M782" s="173"/>
      <c r="T782" s="174"/>
      <c r="AT782" s="169" t="s">
        <v>169</v>
      </c>
      <c r="AU782" s="169" t="s">
        <v>88</v>
      </c>
      <c r="AV782" s="15" t="s">
        <v>157</v>
      </c>
      <c r="AW782" s="15" t="s">
        <v>40</v>
      </c>
      <c r="AX782" s="15" t="s">
        <v>78</v>
      </c>
      <c r="AY782" s="169" t="s">
        <v>156</v>
      </c>
    </row>
    <row r="783" spans="2:65" s="12" customFormat="1" x14ac:dyDescent="0.2">
      <c r="B783" s="147"/>
      <c r="D783" s="148" t="s">
        <v>169</v>
      </c>
      <c r="E783" s="149" t="s">
        <v>3</v>
      </c>
      <c r="F783" s="150" t="s">
        <v>342</v>
      </c>
      <c r="H783" s="149" t="s">
        <v>3</v>
      </c>
      <c r="I783" s="151"/>
      <c r="L783" s="147"/>
      <c r="M783" s="152"/>
      <c r="T783" s="153"/>
      <c r="AT783" s="149" t="s">
        <v>169</v>
      </c>
      <c r="AU783" s="149" t="s">
        <v>88</v>
      </c>
      <c r="AV783" s="12" t="s">
        <v>86</v>
      </c>
      <c r="AW783" s="12" t="s">
        <v>40</v>
      </c>
      <c r="AX783" s="12" t="s">
        <v>78</v>
      </c>
      <c r="AY783" s="149" t="s">
        <v>156</v>
      </c>
    </row>
    <row r="784" spans="2:65" s="13" customFormat="1" x14ac:dyDescent="0.2">
      <c r="B784" s="154"/>
      <c r="D784" s="148" t="s">
        <v>169</v>
      </c>
      <c r="E784" s="155" t="s">
        <v>3</v>
      </c>
      <c r="F784" s="156" t="s">
        <v>816</v>
      </c>
      <c r="H784" s="157">
        <v>10.92</v>
      </c>
      <c r="I784" s="158"/>
      <c r="L784" s="154"/>
      <c r="M784" s="159"/>
      <c r="T784" s="160"/>
      <c r="AT784" s="155" t="s">
        <v>169</v>
      </c>
      <c r="AU784" s="155" t="s">
        <v>88</v>
      </c>
      <c r="AV784" s="13" t="s">
        <v>88</v>
      </c>
      <c r="AW784" s="13" t="s">
        <v>40</v>
      </c>
      <c r="AX784" s="13" t="s">
        <v>78</v>
      </c>
      <c r="AY784" s="155" t="s">
        <v>156</v>
      </c>
    </row>
    <row r="785" spans="2:65" s="13" customFormat="1" x14ac:dyDescent="0.2">
      <c r="B785" s="154"/>
      <c r="D785" s="148" t="s">
        <v>169</v>
      </c>
      <c r="E785" s="155" t="s">
        <v>3</v>
      </c>
      <c r="F785" s="156" t="s">
        <v>817</v>
      </c>
      <c r="H785" s="157">
        <v>1.95</v>
      </c>
      <c r="I785" s="158"/>
      <c r="L785" s="154"/>
      <c r="M785" s="159"/>
      <c r="T785" s="160"/>
      <c r="AT785" s="155" t="s">
        <v>169</v>
      </c>
      <c r="AU785" s="155" t="s">
        <v>88</v>
      </c>
      <c r="AV785" s="13" t="s">
        <v>88</v>
      </c>
      <c r="AW785" s="13" t="s">
        <v>40</v>
      </c>
      <c r="AX785" s="13" t="s">
        <v>78</v>
      </c>
      <c r="AY785" s="155" t="s">
        <v>156</v>
      </c>
    </row>
    <row r="786" spans="2:65" s="15" customFormat="1" x14ac:dyDescent="0.2">
      <c r="B786" s="168"/>
      <c r="D786" s="148" t="s">
        <v>169</v>
      </c>
      <c r="E786" s="169" t="s">
        <v>3</v>
      </c>
      <c r="F786" s="170" t="s">
        <v>180</v>
      </c>
      <c r="H786" s="171">
        <v>12.87</v>
      </c>
      <c r="I786" s="172"/>
      <c r="L786" s="168"/>
      <c r="M786" s="173"/>
      <c r="T786" s="174"/>
      <c r="AT786" s="169" t="s">
        <v>169</v>
      </c>
      <c r="AU786" s="169" t="s">
        <v>88</v>
      </c>
      <c r="AV786" s="15" t="s">
        <v>157</v>
      </c>
      <c r="AW786" s="15" t="s">
        <v>40</v>
      </c>
      <c r="AX786" s="15" t="s">
        <v>78</v>
      </c>
      <c r="AY786" s="169" t="s">
        <v>156</v>
      </c>
    </row>
    <row r="787" spans="2:65" s="12" customFormat="1" x14ac:dyDescent="0.2">
      <c r="B787" s="147"/>
      <c r="D787" s="148" t="s">
        <v>169</v>
      </c>
      <c r="E787" s="149" t="s">
        <v>3</v>
      </c>
      <c r="F787" s="150" t="s">
        <v>344</v>
      </c>
      <c r="H787" s="149" t="s">
        <v>3</v>
      </c>
      <c r="I787" s="151"/>
      <c r="L787" s="147"/>
      <c r="M787" s="152"/>
      <c r="T787" s="153"/>
      <c r="AT787" s="149" t="s">
        <v>169</v>
      </c>
      <c r="AU787" s="149" t="s">
        <v>88</v>
      </c>
      <c r="AV787" s="12" t="s">
        <v>86</v>
      </c>
      <c r="AW787" s="12" t="s">
        <v>40</v>
      </c>
      <c r="AX787" s="12" t="s">
        <v>78</v>
      </c>
      <c r="AY787" s="149" t="s">
        <v>156</v>
      </c>
    </row>
    <row r="788" spans="2:65" s="13" customFormat="1" x14ac:dyDescent="0.2">
      <c r="B788" s="154"/>
      <c r="D788" s="148" t="s">
        <v>169</v>
      </c>
      <c r="E788" s="155" t="s">
        <v>3</v>
      </c>
      <c r="F788" s="156" t="s">
        <v>818</v>
      </c>
      <c r="H788" s="157">
        <v>10.36</v>
      </c>
      <c r="I788" s="158"/>
      <c r="L788" s="154"/>
      <c r="M788" s="159"/>
      <c r="T788" s="160"/>
      <c r="AT788" s="155" t="s">
        <v>169</v>
      </c>
      <c r="AU788" s="155" t="s">
        <v>88</v>
      </c>
      <c r="AV788" s="13" t="s">
        <v>88</v>
      </c>
      <c r="AW788" s="13" t="s">
        <v>40</v>
      </c>
      <c r="AX788" s="13" t="s">
        <v>78</v>
      </c>
      <c r="AY788" s="155" t="s">
        <v>156</v>
      </c>
    </row>
    <row r="789" spans="2:65" s="13" customFormat="1" x14ac:dyDescent="0.2">
      <c r="B789" s="154"/>
      <c r="D789" s="148" t="s">
        <v>169</v>
      </c>
      <c r="E789" s="155" t="s">
        <v>3</v>
      </c>
      <c r="F789" s="156" t="s">
        <v>819</v>
      </c>
      <c r="H789" s="157">
        <v>0.74</v>
      </c>
      <c r="I789" s="158"/>
      <c r="L789" s="154"/>
      <c r="M789" s="159"/>
      <c r="T789" s="160"/>
      <c r="AT789" s="155" t="s">
        <v>169</v>
      </c>
      <c r="AU789" s="155" t="s">
        <v>88</v>
      </c>
      <c r="AV789" s="13" t="s">
        <v>88</v>
      </c>
      <c r="AW789" s="13" t="s">
        <v>40</v>
      </c>
      <c r="AX789" s="13" t="s">
        <v>78</v>
      </c>
      <c r="AY789" s="155" t="s">
        <v>156</v>
      </c>
    </row>
    <row r="790" spans="2:65" s="15" customFormat="1" x14ac:dyDescent="0.2">
      <c r="B790" s="168"/>
      <c r="D790" s="148" t="s">
        <v>169</v>
      </c>
      <c r="E790" s="169" t="s">
        <v>3</v>
      </c>
      <c r="F790" s="170" t="s">
        <v>180</v>
      </c>
      <c r="H790" s="171">
        <v>11.1</v>
      </c>
      <c r="I790" s="172"/>
      <c r="L790" s="168"/>
      <c r="M790" s="173"/>
      <c r="T790" s="174"/>
      <c r="AT790" s="169" t="s">
        <v>169</v>
      </c>
      <c r="AU790" s="169" t="s">
        <v>88</v>
      </c>
      <c r="AV790" s="15" t="s">
        <v>157</v>
      </c>
      <c r="AW790" s="15" t="s">
        <v>40</v>
      </c>
      <c r="AX790" s="15" t="s">
        <v>78</v>
      </c>
      <c r="AY790" s="169" t="s">
        <v>156</v>
      </c>
    </row>
    <row r="791" spans="2:65" s="12" customFormat="1" x14ac:dyDescent="0.2">
      <c r="B791" s="147"/>
      <c r="D791" s="148" t="s">
        <v>169</v>
      </c>
      <c r="E791" s="149" t="s">
        <v>3</v>
      </c>
      <c r="F791" s="150" t="s">
        <v>346</v>
      </c>
      <c r="H791" s="149" t="s">
        <v>3</v>
      </c>
      <c r="I791" s="151"/>
      <c r="L791" s="147"/>
      <c r="M791" s="152"/>
      <c r="T791" s="153"/>
      <c r="AT791" s="149" t="s">
        <v>169</v>
      </c>
      <c r="AU791" s="149" t="s">
        <v>88</v>
      </c>
      <c r="AV791" s="12" t="s">
        <v>86</v>
      </c>
      <c r="AW791" s="12" t="s">
        <v>40</v>
      </c>
      <c r="AX791" s="12" t="s">
        <v>78</v>
      </c>
      <c r="AY791" s="149" t="s">
        <v>156</v>
      </c>
    </row>
    <row r="792" spans="2:65" s="13" customFormat="1" x14ac:dyDescent="0.2">
      <c r="B792" s="154"/>
      <c r="D792" s="148" t="s">
        <v>169</v>
      </c>
      <c r="E792" s="155" t="s">
        <v>3</v>
      </c>
      <c r="F792" s="156" t="s">
        <v>820</v>
      </c>
      <c r="H792" s="157">
        <v>2.016</v>
      </c>
      <c r="I792" s="158"/>
      <c r="L792" s="154"/>
      <c r="M792" s="159"/>
      <c r="T792" s="160"/>
      <c r="AT792" s="155" t="s">
        <v>169</v>
      </c>
      <c r="AU792" s="155" t="s">
        <v>88</v>
      </c>
      <c r="AV792" s="13" t="s">
        <v>88</v>
      </c>
      <c r="AW792" s="13" t="s">
        <v>40</v>
      </c>
      <c r="AX792" s="13" t="s">
        <v>78</v>
      </c>
      <c r="AY792" s="155" t="s">
        <v>156</v>
      </c>
    </row>
    <row r="793" spans="2:65" s="13" customFormat="1" x14ac:dyDescent="0.2">
      <c r="B793" s="154"/>
      <c r="D793" s="148" t="s">
        <v>169</v>
      </c>
      <c r="E793" s="155" t="s">
        <v>3</v>
      </c>
      <c r="F793" s="156" t="s">
        <v>821</v>
      </c>
      <c r="H793" s="157">
        <v>1.44</v>
      </c>
      <c r="I793" s="158"/>
      <c r="L793" s="154"/>
      <c r="M793" s="159"/>
      <c r="T793" s="160"/>
      <c r="AT793" s="155" t="s">
        <v>169</v>
      </c>
      <c r="AU793" s="155" t="s">
        <v>88</v>
      </c>
      <c r="AV793" s="13" t="s">
        <v>88</v>
      </c>
      <c r="AW793" s="13" t="s">
        <v>40</v>
      </c>
      <c r="AX793" s="13" t="s">
        <v>78</v>
      </c>
      <c r="AY793" s="155" t="s">
        <v>156</v>
      </c>
    </row>
    <row r="794" spans="2:65" s="15" customFormat="1" x14ac:dyDescent="0.2">
      <c r="B794" s="168"/>
      <c r="D794" s="148" t="s">
        <v>169</v>
      </c>
      <c r="E794" s="169" t="s">
        <v>3</v>
      </c>
      <c r="F794" s="170" t="s">
        <v>180</v>
      </c>
      <c r="H794" s="171">
        <v>3.456</v>
      </c>
      <c r="I794" s="172"/>
      <c r="L794" s="168"/>
      <c r="M794" s="173"/>
      <c r="T794" s="174"/>
      <c r="AT794" s="169" t="s">
        <v>169</v>
      </c>
      <c r="AU794" s="169" t="s">
        <v>88</v>
      </c>
      <c r="AV794" s="15" t="s">
        <v>157</v>
      </c>
      <c r="AW794" s="15" t="s">
        <v>40</v>
      </c>
      <c r="AX794" s="15" t="s">
        <v>78</v>
      </c>
      <c r="AY794" s="169" t="s">
        <v>156</v>
      </c>
    </row>
    <row r="795" spans="2:65" s="14" customFormat="1" x14ac:dyDescent="0.2">
      <c r="B795" s="161"/>
      <c r="D795" s="148" t="s">
        <v>169</v>
      </c>
      <c r="E795" s="162" t="s">
        <v>3</v>
      </c>
      <c r="F795" s="163" t="s">
        <v>172</v>
      </c>
      <c r="H795" s="164">
        <v>32.973999999999997</v>
      </c>
      <c r="I795" s="165"/>
      <c r="L795" s="161"/>
      <c r="M795" s="166"/>
      <c r="T795" s="167"/>
      <c r="AT795" s="162" t="s">
        <v>169</v>
      </c>
      <c r="AU795" s="162" t="s">
        <v>88</v>
      </c>
      <c r="AV795" s="14" t="s">
        <v>165</v>
      </c>
      <c r="AW795" s="14" t="s">
        <v>40</v>
      </c>
      <c r="AX795" s="14" t="s">
        <v>86</v>
      </c>
      <c r="AY795" s="162" t="s">
        <v>156</v>
      </c>
    </row>
    <row r="796" spans="2:65" s="1" customFormat="1" ht="16.5" customHeight="1" x14ac:dyDescent="0.2">
      <c r="B796" s="129"/>
      <c r="C796" s="130" t="s">
        <v>822</v>
      </c>
      <c r="D796" s="130" t="s">
        <v>160</v>
      </c>
      <c r="E796" s="131" t="s">
        <v>823</v>
      </c>
      <c r="F796" s="132" t="s">
        <v>824</v>
      </c>
      <c r="G796" s="133" t="s">
        <v>356</v>
      </c>
      <c r="H796" s="134">
        <v>1415.3</v>
      </c>
      <c r="I796" s="135"/>
      <c r="J796" s="136">
        <f>ROUND(I796*H796,2)</f>
        <v>0</v>
      </c>
      <c r="K796" s="132" t="s">
        <v>164</v>
      </c>
      <c r="L796" s="34"/>
      <c r="M796" s="137" t="s">
        <v>3</v>
      </c>
      <c r="N796" s="138" t="s">
        <v>49</v>
      </c>
      <c r="P796" s="139">
        <f>O796*H796</f>
        <v>0</v>
      </c>
      <c r="Q796" s="139">
        <v>2.0000000000000002E-5</v>
      </c>
      <c r="R796" s="139">
        <f>Q796*H796</f>
        <v>2.8306000000000001E-2</v>
      </c>
      <c r="S796" s="139">
        <v>0</v>
      </c>
      <c r="T796" s="140">
        <f>S796*H796</f>
        <v>0</v>
      </c>
      <c r="AR796" s="141" t="s">
        <v>301</v>
      </c>
      <c r="AT796" s="141" t="s">
        <v>160</v>
      </c>
      <c r="AU796" s="141" t="s">
        <v>88</v>
      </c>
      <c r="AY796" s="18" t="s">
        <v>156</v>
      </c>
      <c r="BE796" s="142">
        <f>IF(N796="základní",J796,0)</f>
        <v>0</v>
      </c>
      <c r="BF796" s="142">
        <f>IF(N796="snížená",J796,0)</f>
        <v>0</v>
      </c>
      <c r="BG796" s="142">
        <f>IF(N796="zákl. přenesená",J796,0)</f>
        <v>0</v>
      </c>
      <c r="BH796" s="142">
        <f>IF(N796="sníž. přenesená",J796,0)</f>
        <v>0</v>
      </c>
      <c r="BI796" s="142">
        <f>IF(N796="nulová",J796,0)</f>
        <v>0</v>
      </c>
      <c r="BJ796" s="18" t="s">
        <v>86</v>
      </c>
      <c r="BK796" s="142">
        <f>ROUND(I796*H796,2)</f>
        <v>0</v>
      </c>
      <c r="BL796" s="18" t="s">
        <v>301</v>
      </c>
      <c r="BM796" s="141" t="s">
        <v>825</v>
      </c>
    </row>
    <row r="797" spans="2:65" s="1" customFormat="1" x14ac:dyDescent="0.2">
      <c r="B797" s="34"/>
      <c r="D797" s="143" t="s">
        <v>167</v>
      </c>
      <c r="F797" s="144" t="s">
        <v>826</v>
      </c>
      <c r="I797" s="145"/>
      <c r="L797" s="34"/>
      <c r="M797" s="146"/>
      <c r="T797" s="55"/>
      <c r="AT797" s="18" t="s">
        <v>167</v>
      </c>
      <c r="AU797" s="18" t="s">
        <v>88</v>
      </c>
    </row>
    <row r="798" spans="2:65" s="12" customFormat="1" x14ac:dyDescent="0.2">
      <c r="B798" s="147"/>
      <c r="D798" s="148" t="s">
        <v>169</v>
      </c>
      <c r="E798" s="149" t="s">
        <v>3</v>
      </c>
      <c r="F798" s="150" t="s">
        <v>340</v>
      </c>
      <c r="H798" s="149" t="s">
        <v>3</v>
      </c>
      <c r="I798" s="151"/>
      <c r="L798" s="147"/>
      <c r="M798" s="152"/>
      <c r="T798" s="153"/>
      <c r="AT798" s="149" t="s">
        <v>169</v>
      </c>
      <c r="AU798" s="149" t="s">
        <v>88</v>
      </c>
      <c r="AV798" s="12" t="s">
        <v>86</v>
      </c>
      <c r="AW798" s="12" t="s">
        <v>40</v>
      </c>
      <c r="AX798" s="12" t="s">
        <v>78</v>
      </c>
      <c r="AY798" s="149" t="s">
        <v>156</v>
      </c>
    </row>
    <row r="799" spans="2:65" s="13" customFormat="1" x14ac:dyDescent="0.2">
      <c r="B799" s="154"/>
      <c r="D799" s="148" t="s">
        <v>169</v>
      </c>
      <c r="E799" s="155" t="s">
        <v>3</v>
      </c>
      <c r="F799" s="156" t="s">
        <v>827</v>
      </c>
      <c r="H799" s="157">
        <v>29.2</v>
      </c>
      <c r="I799" s="158"/>
      <c r="L799" s="154"/>
      <c r="M799" s="159"/>
      <c r="T799" s="160"/>
      <c r="AT799" s="155" t="s">
        <v>169</v>
      </c>
      <c r="AU799" s="155" t="s">
        <v>88</v>
      </c>
      <c r="AV799" s="13" t="s">
        <v>88</v>
      </c>
      <c r="AW799" s="13" t="s">
        <v>40</v>
      </c>
      <c r="AX799" s="13" t="s">
        <v>78</v>
      </c>
      <c r="AY799" s="155" t="s">
        <v>156</v>
      </c>
    </row>
    <row r="800" spans="2:65" s="13" customFormat="1" x14ac:dyDescent="0.2">
      <c r="B800" s="154"/>
      <c r="D800" s="148" t="s">
        <v>169</v>
      </c>
      <c r="E800" s="155" t="s">
        <v>3</v>
      </c>
      <c r="F800" s="156" t="s">
        <v>828</v>
      </c>
      <c r="H800" s="157">
        <v>14.6</v>
      </c>
      <c r="I800" s="158"/>
      <c r="L800" s="154"/>
      <c r="M800" s="159"/>
      <c r="T800" s="160"/>
      <c r="AT800" s="155" t="s">
        <v>169</v>
      </c>
      <c r="AU800" s="155" t="s">
        <v>88</v>
      </c>
      <c r="AV800" s="13" t="s">
        <v>88</v>
      </c>
      <c r="AW800" s="13" t="s">
        <v>40</v>
      </c>
      <c r="AX800" s="13" t="s">
        <v>78</v>
      </c>
      <c r="AY800" s="155" t="s">
        <v>156</v>
      </c>
    </row>
    <row r="801" spans="2:51" s="15" customFormat="1" x14ac:dyDescent="0.2">
      <c r="B801" s="168"/>
      <c r="D801" s="148" t="s">
        <v>169</v>
      </c>
      <c r="E801" s="169" t="s">
        <v>3</v>
      </c>
      <c r="F801" s="170" t="s">
        <v>180</v>
      </c>
      <c r="H801" s="171">
        <v>43.8</v>
      </c>
      <c r="I801" s="172"/>
      <c r="L801" s="168"/>
      <c r="M801" s="173"/>
      <c r="T801" s="174"/>
      <c r="AT801" s="169" t="s">
        <v>169</v>
      </c>
      <c r="AU801" s="169" t="s">
        <v>88</v>
      </c>
      <c r="AV801" s="15" t="s">
        <v>157</v>
      </c>
      <c r="AW801" s="15" t="s">
        <v>40</v>
      </c>
      <c r="AX801" s="15" t="s">
        <v>78</v>
      </c>
      <c r="AY801" s="169" t="s">
        <v>156</v>
      </c>
    </row>
    <row r="802" spans="2:51" s="12" customFormat="1" x14ac:dyDescent="0.2">
      <c r="B802" s="147"/>
      <c r="D802" s="148" t="s">
        <v>169</v>
      </c>
      <c r="E802" s="149" t="s">
        <v>3</v>
      </c>
      <c r="F802" s="150" t="s">
        <v>342</v>
      </c>
      <c r="H802" s="149" t="s">
        <v>3</v>
      </c>
      <c r="I802" s="151"/>
      <c r="L802" s="147"/>
      <c r="M802" s="152"/>
      <c r="T802" s="153"/>
      <c r="AT802" s="149" t="s">
        <v>169</v>
      </c>
      <c r="AU802" s="149" t="s">
        <v>88</v>
      </c>
      <c r="AV802" s="12" t="s">
        <v>86</v>
      </c>
      <c r="AW802" s="12" t="s">
        <v>40</v>
      </c>
      <c r="AX802" s="12" t="s">
        <v>78</v>
      </c>
      <c r="AY802" s="149" t="s">
        <v>156</v>
      </c>
    </row>
    <row r="803" spans="2:51" s="13" customFormat="1" x14ac:dyDescent="0.2">
      <c r="B803" s="154"/>
      <c r="D803" s="148" t="s">
        <v>169</v>
      </c>
      <c r="E803" s="155" t="s">
        <v>3</v>
      </c>
      <c r="F803" s="156" t="s">
        <v>829</v>
      </c>
      <c r="H803" s="157">
        <v>39</v>
      </c>
      <c r="I803" s="158"/>
      <c r="L803" s="154"/>
      <c r="M803" s="159"/>
      <c r="T803" s="160"/>
      <c r="AT803" s="155" t="s">
        <v>169</v>
      </c>
      <c r="AU803" s="155" t="s">
        <v>88</v>
      </c>
      <c r="AV803" s="13" t="s">
        <v>88</v>
      </c>
      <c r="AW803" s="13" t="s">
        <v>40</v>
      </c>
      <c r="AX803" s="13" t="s">
        <v>78</v>
      </c>
      <c r="AY803" s="155" t="s">
        <v>156</v>
      </c>
    </row>
    <row r="804" spans="2:51" s="13" customFormat="1" x14ac:dyDescent="0.2">
      <c r="B804" s="154"/>
      <c r="D804" s="148" t="s">
        <v>169</v>
      </c>
      <c r="E804" s="155" t="s">
        <v>3</v>
      </c>
      <c r="F804" s="156" t="s">
        <v>830</v>
      </c>
      <c r="H804" s="157">
        <v>19.5</v>
      </c>
      <c r="I804" s="158"/>
      <c r="L804" s="154"/>
      <c r="M804" s="159"/>
      <c r="T804" s="160"/>
      <c r="AT804" s="155" t="s">
        <v>169</v>
      </c>
      <c r="AU804" s="155" t="s">
        <v>88</v>
      </c>
      <c r="AV804" s="13" t="s">
        <v>88</v>
      </c>
      <c r="AW804" s="13" t="s">
        <v>40</v>
      </c>
      <c r="AX804" s="13" t="s">
        <v>78</v>
      </c>
      <c r="AY804" s="155" t="s">
        <v>156</v>
      </c>
    </row>
    <row r="805" spans="2:51" s="15" customFormat="1" x14ac:dyDescent="0.2">
      <c r="B805" s="168"/>
      <c r="D805" s="148" t="s">
        <v>169</v>
      </c>
      <c r="E805" s="169" t="s">
        <v>3</v>
      </c>
      <c r="F805" s="170" t="s">
        <v>180</v>
      </c>
      <c r="H805" s="171">
        <v>58.5</v>
      </c>
      <c r="I805" s="172"/>
      <c r="L805" s="168"/>
      <c r="M805" s="173"/>
      <c r="T805" s="174"/>
      <c r="AT805" s="169" t="s">
        <v>169</v>
      </c>
      <c r="AU805" s="169" t="s">
        <v>88</v>
      </c>
      <c r="AV805" s="15" t="s">
        <v>157</v>
      </c>
      <c r="AW805" s="15" t="s">
        <v>40</v>
      </c>
      <c r="AX805" s="15" t="s">
        <v>78</v>
      </c>
      <c r="AY805" s="169" t="s">
        <v>156</v>
      </c>
    </row>
    <row r="806" spans="2:51" s="12" customFormat="1" x14ac:dyDescent="0.2">
      <c r="B806" s="147"/>
      <c r="D806" s="148" t="s">
        <v>169</v>
      </c>
      <c r="E806" s="149" t="s">
        <v>3</v>
      </c>
      <c r="F806" s="150" t="s">
        <v>344</v>
      </c>
      <c r="H806" s="149" t="s">
        <v>3</v>
      </c>
      <c r="I806" s="151"/>
      <c r="L806" s="147"/>
      <c r="M806" s="152"/>
      <c r="T806" s="153"/>
      <c r="AT806" s="149" t="s">
        <v>169</v>
      </c>
      <c r="AU806" s="149" t="s">
        <v>88</v>
      </c>
      <c r="AV806" s="12" t="s">
        <v>86</v>
      </c>
      <c r="AW806" s="12" t="s">
        <v>40</v>
      </c>
      <c r="AX806" s="12" t="s">
        <v>78</v>
      </c>
      <c r="AY806" s="149" t="s">
        <v>156</v>
      </c>
    </row>
    <row r="807" spans="2:51" s="13" customFormat="1" x14ac:dyDescent="0.2">
      <c r="B807" s="154"/>
      <c r="D807" s="148" t="s">
        <v>169</v>
      </c>
      <c r="E807" s="155" t="s">
        <v>3</v>
      </c>
      <c r="F807" s="156" t="s">
        <v>831</v>
      </c>
      <c r="H807" s="157">
        <v>14.8</v>
      </c>
      <c r="I807" s="158"/>
      <c r="L807" s="154"/>
      <c r="M807" s="159"/>
      <c r="T807" s="160"/>
      <c r="AT807" s="155" t="s">
        <v>169</v>
      </c>
      <c r="AU807" s="155" t="s">
        <v>88</v>
      </c>
      <c r="AV807" s="13" t="s">
        <v>88</v>
      </c>
      <c r="AW807" s="13" t="s">
        <v>40</v>
      </c>
      <c r="AX807" s="13" t="s">
        <v>78</v>
      </c>
      <c r="AY807" s="155" t="s">
        <v>156</v>
      </c>
    </row>
    <row r="808" spans="2:51" s="13" customFormat="1" x14ac:dyDescent="0.2">
      <c r="B808" s="154"/>
      <c r="D808" s="148" t="s">
        <v>169</v>
      </c>
      <c r="E808" s="155" t="s">
        <v>3</v>
      </c>
      <c r="F808" s="156" t="s">
        <v>832</v>
      </c>
      <c r="H808" s="157">
        <v>7.4</v>
      </c>
      <c r="I808" s="158"/>
      <c r="L808" s="154"/>
      <c r="M808" s="159"/>
      <c r="T808" s="160"/>
      <c r="AT808" s="155" t="s">
        <v>169</v>
      </c>
      <c r="AU808" s="155" t="s">
        <v>88</v>
      </c>
      <c r="AV808" s="13" t="s">
        <v>88</v>
      </c>
      <c r="AW808" s="13" t="s">
        <v>40</v>
      </c>
      <c r="AX808" s="13" t="s">
        <v>78</v>
      </c>
      <c r="AY808" s="155" t="s">
        <v>156</v>
      </c>
    </row>
    <row r="809" spans="2:51" s="15" customFormat="1" x14ac:dyDescent="0.2">
      <c r="B809" s="168"/>
      <c r="D809" s="148" t="s">
        <v>169</v>
      </c>
      <c r="E809" s="169" t="s">
        <v>3</v>
      </c>
      <c r="F809" s="170" t="s">
        <v>180</v>
      </c>
      <c r="H809" s="171">
        <v>22.2</v>
      </c>
      <c r="I809" s="172"/>
      <c r="L809" s="168"/>
      <c r="M809" s="173"/>
      <c r="T809" s="174"/>
      <c r="AT809" s="169" t="s">
        <v>169</v>
      </c>
      <c r="AU809" s="169" t="s">
        <v>88</v>
      </c>
      <c r="AV809" s="15" t="s">
        <v>157</v>
      </c>
      <c r="AW809" s="15" t="s">
        <v>40</v>
      </c>
      <c r="AX809" s="15" t="s">
        <v>78</v>
      </c>
      <c r="AY809" s="169" t="s">
        <v>156</v>
      </c>
    </row>
    <row r="810" spans="2:51" s="12" customFormat="1" x14ac:dyDescent="0.2">
      <c r="B810" s="147"/>
      <c r="D810" s="148" t="s">
        <v>169</v>
      </c>
      <c r="E810" s="149" t="s">
        <v>3</v>
      </c>
      <c r="F810" s="150" t="s">
        <v>346</v>
      </c>
      <c r="H810" s="149" t="s">
        <v>3</v>
      </c>
      <c r="I810" s="151"/>
      <c r="L810" s="147"/>
      <c r="M810" s="152"/>
      <c r="T810" s="153"/>
      <c r="AT810" s="149" t="s">
        <v>169</v>
      </c>
      <c r="AU810" s="149" t="s">
        <v>88</v>
      </c>
      <c r="AV810" s="12" t="s">
        <v>86</v>
      </c>
      <c r="AW810" s="12" t="s">
        <v>40</v>
      </c>
      <c r="AX810" s="12" t="s">
        <v>78</v>
      </c>
      <c r="AY810" s="149" t="s">
        <v>156</v>
      </c>
    </row>
    <row r="811" spans="2:51" s="13" customFormat="1" x14ac:dyDescent="0.2">
      <c r="B811" s="154"/>
      <c r="D811" s="148" t="s">
        <v>169</v>
      </c>
      <c r="E811" s="155" t="s">
        <v>3</v>
      </c>
      <c r="F811" s="156" t="s">
        <v>833</v>
      </c>
      <c r="H811" s="157">
        <v>14.4</v>
      </c>
      <c r="I811" s="158"/>
      <c r="L811" s="154"/>
      <c r="M811" s="159"/>
      <c r="T811" s="160"/>
      <c r="AT811" s="155" t="s">
        <v>169</v>
      </c>
      <c r="AU811" s="155" t="s">
        <v>88</v>
      </c>
      <c r="AV811" s="13" t="s">
        <v>88</v>
      </c>
      <c r="AW811" s="13" t="s">
        <v>40</v>
      </c>
      <c r="AX811" s="13" t="s">
        <v>78</v>
      </c>
      <c r="AY811" s="155" t="s">
        <v>156</v>
      </c>
    </row>
    <row r="812" spans="2:51" s="13" customFormat="1" x14ac:dyDescent="0.2">
      <c r="B812" s="154"/>
      <c r="D812" s="148" t="s">
        <v>169</v>
      </c>
      <c r="E812" s="155" t="s">
        <v>3</v>
      </c>
      <c r="F812" s="156" t="s">
        <v>834</v>
      </c>
      <c r="H812" s="157">
        <v>7.2</v>
      </c>
      <c r="I812" s="158"/>
      <c r="L812" s="154"/>
      <c r="M812" s="159"/>
      <c r="T812" s="160"/>
      <c r="AT812" s="155" t="s">
        <v>169</v>
      </c>
      <c r="AU812" s="155" t="s">
        <v>88</v>
      </c>
      <c r="AV812" s="13" t="s">
        <v>88</v>
      </c>
      <c r="AW812" s="13" t="s">
        <v>40</v>
      </c>
      <c r="AX812" s="13" t="s">
        <v>78</v>
      </c>
      <c r="AY812" s="155" t="s">
        <v>156</v>
      </c>
    </row>
    <row r="813" spans="2:51" s="15" customFormat="1" x14ac:dyDescent="0.2">
      <c r="B813" s="168"/>
      <c r="D813" s="148" t="s">
        <v>169</v>
      </c>
      <c r="E813" s="169" t="s">
        <v>3</v>
      </c>
      <c r="F813" s="170" t="s">
        <v>180</v>
      </c>
      <c r="H813" s="171">
        <v>21.6</v>
      </c>
      <c r="I813" s="172"/>
      <c r="L813" s="168"/>
      <c r="M813" s="173"/>
      <c r="T813" s="174"/>
      <c r="AT813" s="169" t="s">
        <v>169</v>
      </c>
      <c r="AU813" s="169" t="s">
        <v>88</v>
      </c>
      <c r="AV813" s="15" t="s">
        <v>157</v>
      </c>
      <c r="AW813" s="15" t="s">
        <v>40</v>
      </c>
      <c r="AX813" s="15" t="s">
        <v>78</v>
      </c>
      <c r="AY813" s="169" t="s">
        <v>156</v>
      </c>
    </row>
    <row r="814" spans="2:51" s="12" customFormat="1" x14ac:dyDescent="0.2">
      <c r="B814" s="147"/>
      <c r="D814" s="148" t="s">
        <v>169</v>
      </c>
      <c r="E814" s="149" t="s">
        <v>3</v>
      </c>
      <c r="F814" s="150" t="s">
        <v>792</v>
      </c>
      <c r="H814" s="149" t="s">
        <v>3</v>
      </c>
      <c r="I814" s="151"/>
      <c r="L814" s="147"/>
      <c r="M814" s="152"/>
      <c r="T814" s="153"/>
      <c r="AT814" s="149" t="s">
        <v>169</v>
      </c>
      <c r="AU814" s="149" t="s">
        <v>88</v>
      </c>
      <c r="AV814" s="12" t="s">
        <v>86</v>
      </c>
      <c r="AW814" s="12" t="s">
        <v>40</v>
      </c>
      <c r="AX814" s="12" t="s">
        <v>78</v>
      </c>
      <c r="AY814" s="149" t="s">
        <v>156</v>
      </c>
    </row>
    <row r="815" spans="2:51" s="12" customFormat="1" x14ac:dyDescent="0.2">
      <c r="B815" s="147"/>
      <c r="D815" s="148" t="s">
        <v>169</v>
      </c>
      <c r="E815" s="149" t="s">
        <v>3</v>
      </c>
      <c r="F815" s="150" t="s">
        <v>835</v>
      </c>
      <c r="H815" s="149" t="s">
        <v>3</v>
      </c>
      <c r="I815" s="151"/>
      <c r="L815" s="147"/>
      <c r="M815" s="152"/>
      <c r="T815" s="153"/>
      <c r="AT815" s="149" t="s">
        <v>169</v>
      </c>
      <c r="AU815" s="149" t="s">
        <v>88</v>
      </c>
      <c r="AV815" s="12" t="s">
        <v>86</v>
      </c>
      <c r="AW815" s="12" t="s">
        <v>40</v>
      </c>
      <c r="AX815" s="12" t="s">
        <v>78</v>
      </c>
      <c r="AY815" s="149" t="s">
        <v>156</v>
      </c>
    </row>
    <row r="816" spans="2:51" s="13" customFormat="1" x14ac:dyDescent="0.2">
      <c r="B816" s="154"/>
      <c r="D816" s="148" t="s">
        <v>169</v>
      </c>
      <c r="E816" s="155" t="s">
        <v>3</v>
      </c>
      <c r="F816" s="156" t="s">
        <v>836</v>
      </c>
      <c r="H816" s="157">
        <v>1197</v>
      </c>
      <c r="I816" s="158"/>
      <c r="L816" s="154"/>
      <c r="M816" s="159"/>
      <c r="T816" s="160"/>
      <c r="AT816" s="155" t="s">
        <v>169</v>
      </c>
      <c r="AU816" s="155" t="s">
        <v>88</v>
      </c>
      <c r="AV816" s="13" t="s">
        <v>88</v>
      </c>
      <c r="AW816" s="13" t="s">
        <v>40</v>
      </c>
      <c r="AX816" s="13" t="s">
        <v>78</v>
      </c>
      <c r="AY816" s="155" t="s">
        <v>156</v>
      </c>
    </row>
    <row r="817" spans="2:65" s="15" customFormat="1" x14ac:dyDescent="0.2">
      <c r="B817" s="168"/>
      <c r="D817" s="148" t="s">
        <v>169</v>
      </c>
      <c r="E817" s="169" t="s">
        <v>3</v>
      </c>
      <c r="F817" s="170" t="s">
        <v>180</v>
      </c>
      <c r="H817" s="171">
        <v>1197</v>
      </c>
      <c r="I817" s="172"/>
      <c r="L817" s="168"/>
      <c r="M817" s="173"/>
      <c r="T817" s="174"/>
      <c r="AT817" s="169" t="s">
        <v>169</v>
      </c>
      <c r="AU817" s="169" t="s">
        <v>88</v>
      </c>
      <c r="AV817" s="15" t="s">
        <v>157</v>
      </c>
      <c r="AW817" s="15" t="s">
        <v>40</v>
      </c>
      <c r="AX817" s="15" t="s">
        <v>78</v>
      </c>
      <c r="AY817" s="169" t="s">
        <v>156</v>
      </c>
    </row>
    <row r="818" spans="2:65" s="12" customFormat="1" x14ac:dyDescent="0.2">
      <c r="B818" s="147"/>
      <c r="D818" s="148" t="s">
        <v>169</v>
      </c>
      <c r="E818" s="149" t="s">
        <v>3</v>
      </c>
      <c r="F818" s="150" t="s">
        <v>796</v>
      </c>
      <c r="H818" s="149" t="s">
        <v>3</v>
      </c>
      <c r="I818" s="151"/>
      <c r="L818" s="147"/>
      <c r="M818" s="152"/>
      <c r="T818" s="153"/>
      <c r="AT818" s="149" t="s">
        <v>169</v>
      </c>
      <c r="AU818" s="149" t="s">
        <v>88</v>
      </c>
      <c r="AV818" s="12" t="s">
        <v>86</v>
      </c>
      <c r="AW818" s="12" t="s">
        <v>40</v>
      </c>
      <c r="AX818" s="12" t="s">
        <v>78</v>
      </c>
      <c r="AY818" s="149" t="s">
        <v>156</v>
      </c>
    </row>
    <row r="819" spans="2:65" s="12" customFormat="1" x14ac:dyDescent="0.2">
      <c r="B819" s="147"/>
      <c r="D819" s="148" t="s">
        <v>169</v>
      </c>
      <c r="E819" s="149" t="s">
        <v>3</v>
      </c>
      <c r="F819" s="150" t="s">
        <v>835</v>
      </c>
      <c r="H819" s="149" t="s">
        <v>3</v>
      </c>
      <c r="I819" s="151"/>
      <c r="L819" s="147"/>
      <c r="M819" s="152"/>
      <c r="T819" s="153"/>
      <c r="AT819" s="149" t="s">
        <v>169</v>
      </c>
      <c r="AU819" s="149" t="s">
        <v>88</v>
      </c>
      <c r="AV819" s="12" t="s">
        <v>86</v>
      </c>
      <c r="AW819" s="12" t="s">
        <v>40</v>
      </c>
      <c r="AX819" s="12" t="s">
        <v>78</v>
      </c>
      <c r="AY819" s="149" t="s">
        <v>156</v>
      </c>
    </row>
    <row r="820" spans="2:65" s="13" customFormat="1" x14ac:dyDescent="0.2">
      <c r="B820" s="154"/>
      <c r="D820" s="148" t="s">
        <v>169</v>
      </c>
      <c r="E820" s="155" t="s">
        <v>3</v>
      </c>
      <c r="F820" s="156" t="s">
        <v>837</v>
      </c>
      <c r="H820" s="157">
        <v>72.2</v>
      </c>
      <c r="I820" s="158"/>
      <c r="L820" s="154"/>
      <c r="M820" s="159"/>
      <c r="T820" s="160"/>
      <c r="AT820" s="155" t="s">
        <v>169</v>
      </c>
      <c r="AU820" s="155" t="s">
        <v>88</v>
      </c>
      <c r="AV820" s="13" t="s">
        <v>88</v>
      </c>
      <c r="AW820" s="13" t="s">
        <v>40</v>
      </c>
      <c r="AX820" s="13" t="s">
        <v>78</v>
      </c>
      <c r="AY820" s="155" t="s">
        <v>156</v>
      </c>
    </row>
    <row r="821" spans="2:65" s="15" customFormat="1" x14ac:dyDescent="0.2">
      <c r="B821" s="168"/>
      <c r="D821" s="148" t="s">
        <v>169</v>
      </c>
      <c r="E821" s="169" t="s">
        <v>3</v>
      </c>
      <c r="F821" s="170" t="s">
        <v>180</v>
      </c>
      <c r="H821" s="171">
        <v>72.2</v>
      </c>
      <c r="I821" s="172"/>
      <c r="L821" s="168"/>
      <c r="M821" s="173"/>
      <c r="T821" s="174"/>
      <c r="AT821" s="169" t="s">
        <v>169</v>
      </c>
      <c r="AU821" s="169" t="s">
        <v>88</v>
      </c>
      <c r="AV821" s="15" t="s">
        <v>157</v>
      </c>
      <c r="AW821" s="15" t="s">
        <v>40</v>
      </c>
      <c r="AX821" s="15" t="s">
        <v>78</v>
      </c>
      <c r="AY821" s="169" t="s">
        <v>156</v>
      </c>
    </row>
    <row r="822" spans="2:65" s="14" customFormat="1" x14ac:dyDescent="0.2">
      <c r="B822" s="161"/>
      <c r="D822" s="148" t="s">
        <v>169</v>
      </c>
      <c r="E822" s="162" t="s">
        <v>3</v>
      </c>
      <c r="F822" s="163" t="s">
        <v>172</v>
      </c>
      <c r="H822" s="164">
        <v>1415.3</v>
      </c>
      <c r="I822" s="165"/>
      <c r="L822" s="161"/>
      <c r="M822" s="166"/>
      <c r="T822" s="167"/>
      <c r="AT822" s="162" t="s">
        <v>169</v>
      </c>
      <c r="AU822" s="162" t="s">
        <v>88</v>
      </c>
      <c r="AV822" s="14" t="s">
        <v>165</v>
      </c>
      <c r="AW822" s="14" t="s">
        <v>40</v>
      </c>
      <c r="AX822" s="14" t="s">
        <v>86</v>
      </c>
      <c r="AY822" s="162" t="s">
        <v>156</v>
      </c>
    </row>
    <row r="823" spans="2:65" s="1" customFormat="1" ht="16.5" customHeight="1" x14ac:dyDescent="0.2">
      <c r="B823" s="129"/>
      <c r="C823" s="175" t="s">
        <v>838</v>
      </c>
      <c r="D823" s="175" t="s">
        <v>306</v>
      </c>
      <c r="E823" s="176" t="s">
        <v>839</v>
      </c>
      <c r="F823" s="177" t="s">
        <v>840</v>
      </c>
      <c r="G823" s="178" t="s">
        <v>163</v>
      </c>
      <c r="H823" s="179">
        <v>6.1660000000000004</v>
      </c>
      <c r="I823" s="180"/>
      <c r="J823" s="181">
        <f>ROUND(I823*H823,2)</f>
        <v>0</v>
      </c>
      <c r="K823" s="177" t="s">
        <v>164</v>
      </c>
      <c r="L823" s="182"/>
      <c r="M823" s="183" t="s">
        <v>3</v>
      </c>
      <c r="N823" s="184" t="s">
        <v>49</v>
      </c>
      <c r="P823" s="139">
        <f>O823*H823</f>
        <v>0</v>
      </c>
      <c r="Q823" s="139">
        <v>0.55000000000000004</v>
      </c>
      <c r="R823" s="139">
        <f>Q823*H823</f>
        <v>3.3913000000000006</v>
      </c>
      <c r="S823" s="139">
        <v>0</v>
      </c>
      <c r="T823" s="140">
        <f>S823*H823</f>
        <v>0</v>
      </c>
      <c r="AR823" s="141" t="s">
        <v>309</v>
      </c>
      <c r="AT823" s="141" t="s">
        <v>306</v>
      </c>
      <c r="AU823" s="141" t="s">
        <v>88</v>
      </c>
      <c r="AY823" s="18" t="s">
        <v>156</v>
      </c>
      <c r="BE823" s="142">
        <f>IF(N823="základní",J823,0)</f>
        <v>0</v>
      </c>
      <c r="BF823" s="142">
        <f>IF(N823="snížená",J823,0)</f>
        <v>0</v>
      </c>
      <c r="BG823" s="142">
        <f>IF(N823="zákl. přenesená",J823,0)</f>
        <v>0</v>
      </c>
      <c r="BH823" s="142">
        <f>IF(N823="sníž. přenesená",J823,0)</f>
        <v>0</v>
      </c>
      <c r="BI823" s="142">
        <f>IF(N823="nulová",J823,0)</f>
        <v>0</v>
      </c>
      <c r="BJ823" s="18" t="s">
        <v>86</v>
      </c>
      <c r="BK823" s="142">
        <f>ROUND(I823*H823,2)</f>
        <v>0</v>
      </c>
      <c r="BL823" s="18" t="s">
        <v>301</v>
      </c>
      <c r="BM823" s="141" t="s">
        <v>841</v>
      </c>
    </row>
    <row r="824" spans="2:65" s="12" customFormat="1" x14ac:dyDescent="0.2">
      <c r="B824" s="147"/>
      <c r="D824" s="148" t="s">
        <v>169</v>
      </c>
      <c r="E824" s="149" t="s">
        <v>3</v>
      </c>
      <c r="F824" s="150" t="s">
        <v>340</v>
      </c>
      <c r="H824" s="149" t="s">
        <v>3</v>
      </c>
      <c r="I824" s="151"/>
      <c r="L824" s="147"/>
      <c r="M824" s="152"/>
      <c r="T824" s="153"/>
      <c r="AT824" s="149" t="s">
        <v>169</v>
      </c>
      <c r="AU824" s="149" t="s">
        <v>88</v>
      </c>
      <c r="AV824" s="12" t="s">
        <v>86</v>
      </c>
      <c r="AW824" s="12" t="s">
        <v>40</v>
      </c>
      <c r="AX824" s="12" t="s">
        <v>78</v>
      </c>
      <c r="AY824" s="149" t="s">
        <v>156</v>
      </c>
    </row>
    <row r="825" spans="2:65" s="13" customFormat="1" x14ac:dyDescent="0.2">
      <c r="B825" s="154"/>
      <c r="D825" s="148" t="s">
        <v>169</v>
      </c>
      <c r="E825" s="155" t="s">
        <v>3</v>
      </c>
      <c r="F825" s="156" t="s">
        <v>842</v>
      </c>
      <c r="H825" s="157">
        <v>1.2E-2</v>
      </c>
      <c r="I825" s="158"/>
      <c r="L825" s="154"/>
      <c r="M825" s="159"/>
      <c r="T825" s="160"/>
      <c r="AT825" s="155" t="s">
        <v>169</v>
      </c>
      <c r="AU825" s="155" t="s">
        <v>88</v>
      </c>
      <c r="AV825" s="13" t="s">
        <v>88</v>
      </c>
      <c r="AW825" s="13" t="s">
        <v>40</v>
      </c>
      <c r="AX825" s="13" t="s">
        <v>78</v>
      </c>
      <c r="AY825" s="155" t="s">
        <v>156</v>
      </c>
    </row>
    <row r="826" spans="2:65" s="13" customFormat="1" x14ac:dyDescent="0.2">
      <c r="B826" s="154"/>
      <c r="D826" s="148" t="s">
        <v>169</v>
      </c>
      <c r="E826" s="155" t="s">
        <v>3</v>
      </c>
      <c r="F826" s="156" t="s">
        <v>843</v>
      </c>
      <c r="H826" s="157">
        <v>7.0000000000000007E-2</v>
      </c>
      <c r="I826" s="158"/>
      <c r="L826" s="154"/>
      <c r="M826" s="159"/>
      <c r="T826" s="160"/>
      <c r="AT826" s="155" t="s">
        <v>169</v>
      </c>
      <c r="AU826" s="155" t="s">
        <v>88</v>
      </c>
      <c r="AV826" s="13" t="s">
        <v>88</v>
      </c>
      <c r="AW826" s="13" t="s">
        <v>40</v>
      </c>
      <c r="AX826" s="13" t="s">
        <v>78</v>
      </c>
      <c r="AY826" s="155" t="s">
        <v>156</v>
      </c>
    </row>
    <row r="827" spans="2:65" s="15" customFormat="1" x14ac:dyDescent="0.2">
      <c r="B827" s="168"/>
      <c r="D827" s="148" t="s">
        <v>169</v>
      </c>
      <c r="E827" s="169" t="s">
        <v>3</v>
      </c>
      <c r="F827" s="170" t="s">
        <v>180</v>
      </c>
      <c r="H827" s="171">
        <v>8.2000000000000003E-2</v>
      </c>
      <c r="I827" s="172"/>
      <c r="L827" s="168"/>
      <c r="M827" s="173"/>
      <c r="T827" s="174"/>
      <c r="AT827" s="169" t="s">
        <v>169</v>
      </c>
      <c r="AU827" s="169" t="s">
        <v>88</v>
      </c>
      <c r="AV827" s="15" t="s">
        <v>157</v>
      </c>
      <c r="AW827" s="15" t="s">
        <v>40</v>
      </c>
      <c r="AX827" s="15" t="s">
        <v>78</v>
      </c>
      <c r="AY827" s="169" t="s">
        <v>156</v>
      </c>
    </row>
    <row r="828" spans="2:65" s="12" customFormat="1" x14ac:dyDescent="0.2">
      <c r="B828" s="147"/>
      <c r="D828" s="148" t="s">
        <v>169</v>
      </c>
      <c r="E828" s="149" t="s">
        <v>3</v>
      </c>
      <c r="F828" s="150" t="s">
        <v>342</v>
      </c>
      <c r="H828" s="149" t="s">
        <v>3</v>
      </c>
      <c r="I828" s="151"/>
      <c r="L828" s="147"/>
      <c r="M828" s="152"/>
      <c r="T828" s="153"/>
      <c r="AT828" s="149" t="s">
        <v>169</v>
      </c>
      <c r="AU828" s="149" t="s">
        <v>88</v>
      </c>
      <c r="AV828" s="12" t="s">
        <v>86</v>
      </c>
      <c r="AW828" s="12" t="s">
        <v>40</v>
      </c>
      <c r="AX828" s="12" t="s">
        <v>78</v>
      </c>
      <c r="AY828" s="149" t="s">
        <v>156</v>
      </c>
    </row>
    <row r="829" spans="2:65" s="13" customFormat="1" x14ac:dyDescent="0.2">
      <c r="B829" s="154"/>
      <c r="D829" s="148" t="s">
        <v>169</v>
      </c>
      <c r="E829" s="155" t="s">
        <v>3</v>
      </c>
      <c r="F829" s="156" t="s">
        <v>844</v>
      </c>
      <c r="H829" s="157">
        <v>1.6E-2</v>
      </c>
      <c r="I829" s="158"/>
      <c r="L829" s="154"/>
      <c r="M829" s="159"/>
      <c r="T829" s="160"/>
      <c r="AT829" s="155" t="s">
        <v>169</v>
      </c>
      <c r="AU829" s="155" t="s">
        <v>88</v>
      </c>
      <c r="AV829" s="13" t="s">
        <v>88</v>
      </c>
      <c r="AW829" s="13" t="s">
        <v>40</v>
      </c>
      <c r="AX829" s="13" t="s">
        <v>78</v>
      </c>
      <c r="AY829" s="155" t="s">
        <v>156</v>
      </c>
    </row>
    <row r="830" spans="2:65" s="13" customFormat="1" x14ac:dyDescent="0.2">
      <c r="B830" s="154"/>
      <c r="D830" s="148" t="s">
        <v>169</v>
      </c>
      <c r="E830" s="155" t="s">
        <v>3</v>
      </c>
      <c r="F830" s="156" t="s">
        <v>845</v>
      </c>
      <c r="H830" s="157">
        <v>9.4E-2</v>
      </c>
      <c r="I830" s="158"/>
      <c r="L830" s="154"/>
      <c r="M830" s="159"/>
      <c r="T830" s="160"/>
      <c r="AT830" s="155" t="s">
        <v>169</v>
      </c>
      <c r="AU830" s="155" t="s">
        <v>88</v>
      </c>
      <c r="AV830" s="13" t="s">
        <v>88</v>
      </c>
      <c r="AW830" s="13" t="s">
        <v>40</v>
      </c>
      <c r="AX830" s="13" t="s">
        <v>78</v>
      </c>
      <c r="AY830" s="155" t="s">
        <v>156</v>
      </c>
    </row>
    <row r="831" spans="2:65" s="15" customFormat="1" x14ac:dyDescent="0.2">
      <c r="B831" s="168"/>
      <c r="D831" s="148" t="s">
        <v>169</v>
      </c>
      <c r="E831" s="169" t="s">
        <v>3</v>
      </c>
      <c r="F831" s="170" t="s">
        <v>180</v>
      </c>
      <c r="H831" s="171">
        <v>0.11</v>
      </c>
      <c r="I831" s="172"/>
      <c r="L831" s="168"/>
      <c r="M831" s="173"/>
      <c r="T831" s="174"/>
      <c r="AT831" s="169" t="s">
        <v>169</v>
      </c>
      <c r="AU831" s="169" t="s">
        <v>88</v>
      </c>
      <c r="AV831" s="15" t="s">
        <v>157</v>
      </c>
      <c r="AW831" s="15" t="s">
        <v>40</v>
      </c>
      <c r="AX831" s="15" t="s">
        <v>78</v>
      </c>
      <c r="AY831" s="169" t="s">
        <v>156</v>
      </c>
    </row>
    <row r="832" spans="2:65" s="12" customFormat="1" x14ac:dyDescent="0.2">
      <c r="B832" s="147"/>
      <c r="D832" s="148" t="s">
        <v>169</v>
      </c>
      <c r="E832" s="149" t="s">
        <v>3</v>
      </c>
      <c r="F832" s="150" t="s">
        <v>344</v>
      </c>
      <c r="H832" s="149" t="s">
        <v>3</v>
      </c>
      <c r="I832" s="151"/>
      <c r="L832" s="147"/>
      <c r="M832" s="152"/>
      <c r="T832" s="153"/>
      <c r="AT832" s="149" t="s">
        <v>169</v>
      </c>
      <c r="AU832" s="149" t="s">
        <v>88</v>
      </c>
      <c r="AV832" s="12" t="s">
        <v>86</v>
      </c>
      <c r="AW832" s="12" t="s">
        <v>40</v>
      </c>
      <c r="AX832" s="12" t="s">
        <v>78</v>
      </c>
      <c r="AY832" s="149" t="s">
        <v>156</v>
      </c>
    </row>
    <row r="833" spans="2:51" s="13" customFormat="1" x14ac:dyDescent="0.2">
      <c r="B833" s="154"/>
      <c r="D833" s="148" t="s">
        <v>169</v>
      </c>
      <c r="E833" s="155" t="s">
        <v>3</v>
      </c>
      <c r="F833" s="156" t="s">
        <v>846</v>
      </c>
      <c r="H833" s="157">
        <v>6.0000000000000001E-3</v>
      </c>
      <c r="I833" s="158"/>
      <c r="L833" s="154"/>
      <c r="M833" s="159"/>
      <c r="T833" s="160"/>
      <c r="AT833" s="155" t="s">
        <v>169</v>
      </c>
      <c r="AU833" s="155" t="s">
        <v>88</v>
      </c>
      <c r="AV833" s="13" t="s">
        <v>88</v>
      </c>
      <c r="AW833" s="13" t="s">
        <v>40</v>
      </c>
      <c r="AX833" s="13" t="s">
        <v>78</v>
      </c>
      <c r="AY833" s="155" t="s">
        <v>156</v>
      </c>
    </row>
    <row r="834" spans="2:51" s="13" customFormat="1" x14ac:dyDescent="0.2">
      <c r="B834" s="154"/>
      <c r="D834" s="148" t="s">
        <v>169</v>
      </c>
      <c r="E834" s="155" t="s">
        <v>3</v>
      </c>
      <c r="F834" s="156" t="s">
        <v>847</v>
      </c>
      <c r="H834" s="157">
        <v>3.5999999999999997E-2</v>
      </c>
      <c r="I834" s="158"/>
      <c r="L834" s="154"/>
      <c r="M834" s="159"/>
      <c r="T834" s="160"/>
      <c r="AT834" s="155" t="s">
        <v>169</v>
      </c>
      <c r="AU834" s="155" t="s">
        <v>88</v>
      </c>
      <c r="AV834" s="13" t="s">
        <v>88</v>
      </c>
      <c r="AW834" s="13" t="s">
        <v>40</v>
      </c>
      <c r="AX834" s="13" t="s">
        <v>78</v>
      </c>
      <c r="AY834" s="155" t="s">
        <v>156</v>
      </c>
    </row>
    <row r="835" spans="2:51" s="15" customFormat="1" x14ac:dyDescent="0.2">
      <c r="B835" s="168"/>
      <c r="D835" s="148" t="s">
        <v>169</v>
      </c>
      <c r="E835" s="169" t="s">
        <v>3</v>
      </c>
      <c r="F835" s="170" t="s">
        <v>180</v>
      </c>
      <c r="H835" s="171">
        <v>4.2000000000000003E-2</v>
      </c>
      <c r="I835" s="172"/>
      <c r="L835" s="168"/>
      <c r="M835" s="173"/>
      <c r="T835" s="174"/>
      <c r="AT835" s="169" t="s">
        <v>169</v>
      </c>
      <c r="AU835" s="169" t="s">
        <v>88</v>
      </c>
      <c r="AV835" s="15" t="s">
        <v>157</v>
      </c>
      <c r="AW835" s="15" t="s">
        <v>40</v>
      </c>
      <c r="AX835" s="15" t="s">
        <v>78</v>
      </c>
      <c r="AY835" s="169" t="s">
        <v>156</v>
      </c>
    </row>
    <row r="836" spans="2:51" s="12" customFormat="1" x14ac:dyDescent="0.2">
      <c r="B836" s="147"/>
      <c r="D836" s="148" t="s">
        <v>169</v>
      </c>
      <c r="E836" s="149" t="s">
        <v>3</v>
      </c>
      <c r="F836" s="150" t="s">
        <v>346</v>
      </c>
      <c r="H836" s="149" t="s">
        <v>3</v>
      </c>
      <c r="I836" s="151"/>
      <c r="L836" s="147"/>
      <c r="M836" s="152"/>
      <c r="T836" s="153"/>
      <c r="AT836" s="149" t="s">
        <v>169</v>
      </c>
      <c r="AU836" s="149" t="s">
        <v>88</v>
      </c>
      <c r="AV836" s="12" t="s">
        <v>86</v>
      </c>
      <c r="AW836" s="12" t="s">
        <v>40</v>
      </c>
      <c r="AX836" s="12" t="s">
        <v>78</v>
      </c>
      <c r="AY836" s="149" t="s">
        <v>156</v>
      </c>
    </row>
    <row r="837" spans="2:51" s="13" customFormat="1" x14ac:dyDescent="0.2">
      <c r="B837" s="154"/>
      <c r="D837" s="148" t="s">
        <v>169</v>
      </c>
      <c r="E837" s="155" t="s">
        <v>3</v>
      </c>
      <c r="F837" s="156" t="s">
        <v>848</v>
      </c>
      <c r="H837" s="157">
        <v>6.0000000000000001E-3</v>
      </c>
      <c r="I837" s="158"/>
      <c r="L837" s="154"/>
      <c r="M837" s="159"/>
      <c r="T837" s="160"/>
      <c r="AT837" s="155" t="s">
        <v>169</v>
      </c>
      <c r="AU837" s="155" t="s">
        <v>88</v>
      </c>
      <c r="AV837" s="13" t="s">
        <v>88</v>
      </c>
      <c r="AW837" s="13" t="s">
        <v>40</v>
      </c>
      <c r="AX837" s="13" t="s">
        <v>78</v>
      </c>
      <c r="AY837" s="155" t="s">
        <v>156</v>
      </c>
    </row>
    <row r="838" spans="2:51" s="13" customFormat="1" x14ac:dyDescent="0.2">
      <c r="B838" s="154"/>
      <c r="D838" s="148" t="s">
        <v>169</v>
      </c>
      <c r="E838" s="155" t="s">
        <v>3</v>
      </c>
      <c r="F838" s="156" t="s">
        <v>849</v>
      </c>
      <c r="H838" s="157">
        <v>3.5000000000000003E-2</v>
      </c>
      <c r="I838" s="158"/>
      <c r="L838" s="154"/>
      <c r="M838" s="159"/>
      <c r="T838" s="160"/>
      <c r="AT838" s="155" t="s">
        <v>169</v>
      </c>
      <c r="AU838" s="155" t="s">
        <v>88</v>
      </c>
      <c r="AV838" s="13" t="s">
        <v>88</v>
      </c>
      <c r="AW838" s="13" t="s">
        <v>40</v>
      </c>
      <c r="AX838" s="13" t="s">
        <v>78</v>
      </c>
      <c r="AY838" s="155" t="s">
        <v>156</v>
      </c>
    </row>
    <row r="839" spans="2:51" s="15" customFormat="1" x14ac:dyDescent="0.2">
      <c r="B839" s="168"/>
      <c r="D839" s="148" t="s">
        <v>169</v>
      </c>
      <c r="E839" s="169" t="s">
        <v>3</v>
      </c>
      <c r="F839" s="170" t="s">
        <v>180</v>
      </c>
      <c r="H839" s="171">
        <v>4.1000000000000002E-2</v>
      </c>
      <c r="I839" s="172"/>
      <c r="L839" s="168"/>
      <c r="M839" s="173"/>
      <c r="T839" s="174"/>
      <c r="AT839" s="169" t="s">
        <v>169</v>
      </c>
      <c r="AU839" s="169" t="s">
        <v>88</v>
      </c>
      <c r="AV839" s="15" t="s">
        <v>157</v>
      </c>
      <c r="AW839" s="15" t="s">
        <v>40</v>
      </c>
      <c r="AX839" s="15" t="s">
        <v>78</v>
      </c>
      <c r="AY839" s="169" t="s">
        <v>156</v>
      </c>
    </row>
    <row r="840" spans="2:51" s="12" customFormat="1" x14ac:dyDescent="0.2">
      <c r="B840" s="147"/>
      <c r="D840" s="148" t="s">
        <v>169</v>
      </c>
      <c r="E840" s="149" t="s">
        <v>3</v>
      </c>
      <c r="F840" s="150" t="s">
        <v>792</v>
      </c>
      <c r="H840" s="149" t="s">
        <v>3</v>
      </c>
      <c r="I840" s="151"/>
      <c r="L840" s="147"/>
      <c r="M840" s="152"/>
      <c r="T840" s="153"/>
      <c r="AT840" s="149" t="s">
        <v>169</v>
      </c>
      <c r="AU840" s="149" t="s">
        <v>88</v>
      </c>
      <c r="AV840" s="12" t="s">
        <v>86</v>
      </c>
      <c r="AW840" s="12" t="s">
        <v>40</v>
      </c>
      <c r="AX840" s="12" t="s">
        <v>78</v>
      </c>
      <c r="AY840" s="149" t="s">
        <v>156</v>
      </c>
    </row>
    <row r="841" spans="2:51" s="13" customFormat="1" x14ac:dyDescent="0.2">
      <c r="B841" s="154"/>
      <c r="D841" s="148" t="s">
        <v>169</v>
      </c>
      <c r="E841" s="155" t="s">
        <v>3</v>
      </c>
      <c r="F841" s="156" t="s">
        <v>850</v>
      </c>
      <c r="H841" s="157">
        <v>5.0270000000000001</v>
      </c>
      <c r="I841" s="158"/>
      <c r="L841" s="154"/>
      <c r="M841" s="159"/>
      <c r="T841" s="160"/>
      <c r="AT841" s="155" t="s">
        <v>169</v>
      </c>
      <c r="AU841" s="155" t="s">
        <v>88</v>
      </c>
      <c r="AV841" s="13" t="s">
        <v>88</v>
      </c>
      <c r="AW841" s="13" t="s">
        <v>40</v>
      </c>
      <c r="AX841" s="13" t="s">
        <v>78</v>
      </c>
      <c r="AY841" s="155" t="s">
        <v>156</v>
      </c>
    </row>
    <row r="842" spans="2:51" s="15" customFormat="1" x14ac:dyDescent="0.2">
      <c r="B842" s="168"/>
      <c r="D842" s="148" t="s">
        <v>169</v>
      </c>
      <c r="E842" s="169" t="s">
        <v>3</v>
      </c>
      <c r="F842" s="170" t="s">
        <v>180</v>
      </c>
      <c r="H842" s="171">
        <v>5.0270000000000001</v>
      </c>
      <c r="I842" s="172"/>
      <c r="L842" s="168"/>
      <c r="M842" s="173"/>
      <c r="T842" s="174"/>
      <c r="AT842" s="169" t="s">
        <v>169</v>
      </c>
      <c r="AU842" s="169" t="s">
        <v>88</v>
      </c>
      <c r="AV842" s="15" t="s">
        <v>157</v>
      </c>
      <c r="AW842" s="15" t="s">
        <v>40</v>
      </c>
      <c r="AX842" s="15" t="s">
        <v>78</v>
      </c>
      <c r="AY842" s="169" t="s">
        <v>156</v>
      </c>
    </row>
    <row r="843" spans="2:51" s="12" customFormat="1" x14ac:dyDescent="0.2">
      <c r="B843" s="147"/>
      <c r="D843" s="148" t="s">
        <v>169</v>
      </c>
      <c r="E843" s="149" t="s">
        <v>3</v>
      </c>
      <c r="F843" s="150" t="s">
        <v>796</v>
      </c>
      <c r="H843" s="149" t="s">
        <v>3</v>
      </c>
      <c r="I843" s="151"/>
      <c r="L843" s="147"/>
      <c r="M843" s="152"/>
      <c r="T843" s="153"/>
      <c r="AT843" s="149" t="s">
        <v>169</v>
      </c>
      <c r="AU843" s="149" t="s">
        <v>88</v>
      </c>
      <c r="AV843" s="12" t="s">
        <v>86</v>
      </c>
      <c r="AW843" s="12" t="s">
        <v>40</v>
      </c>
      <c r="AX843" s="12" t="s">
        <v>78</v>
      </c>
      <c r="AY843" s="149" t="s">
        <v>156</v>
      </c>
    </row>
    <row r="844" spans="2:51" s="12" customFormat="1" x14ac:dyDescent="0.2">
      <c r="B844" s="147"/>
      <c r="D844" s="148" t="s">
        <v>169</v>
      </c>
      <c r="E844" s="149" t="s">
        <v>3</v>
      </c>
      <c r="F844" s="150" t="s">
        <v>835</v>
      </c>
      <c r="H844" s="149" t="s">
        <v>3</v>
      </c>
      <c r="I844" s="151"/>
      <c r="L844" s="147"/>
      <c r="M844" s="152"/>
      <c r="T844" s="153"/>
      <c r="AT844" s="149" t="s">
        <v>169</v>
      </c>
      <c r="AU844" s="149" t="s">
        <v>88</v>
      </c>
      <c r="AV844" s="12" t="s">
        <v>86</v>
      </c>
      <c r="AW844" s="12" t="s">
        <v>40</v>
      </c>
      <c r="AX844" s="12" t="s">
        <v>78</v>
      </c>
      <c r="AY844" s="149" t="s">
        <v>156</v>
      </c>
    </row>
    <row r="845" spans="2:51" s="13" customFormat="1" x14ac:dyDescent="0.2">
      <c r="B845" s="154"/>
      <c r="D845" s="148" t="s">
        <v>169</v>
      </c>
      <c r="E845" s="155" t="s">
        <v>3</v>
      </c>
      <c r="F845" s="156" t="s">
        <v>851</v>
      </c>
      <c r="H845" s="157">
        <v>0.30299999999999999</v>
      </c>
      <c r="I845" s="158"/>
      <c r="L845" s="154"/>
      <c r="M845" s="159"/>
      <c r="T845" s="160"/>
      <c r="AT845" s="155" t="s">
        <v>169</v>
      </c>
      <c r="AU845" s="155" t="s">
        <v>88</v>
      </c>
      <c r="AV845" s="13" t="s">
        <v>88</v>
      </c>
      <c r="AW845" s="13" t="s">
        <v>40</v>
      </c>
      <c r="AX845" s="13" t="s">
        <v>78</v>
      </c>
      <c r="AY845" s="155" t="s">
        <v>156</v>
      </c>
    </row>
    <row r="846" spans="2:51" s="15" customFormat="1" x14ac:dyDescent="0.2">
      <c r="B846" s="168"/>
      <c r="D846" s="148" t="s">
        <v>169</v>
      </c>
      <c r="E846" s="169" t="s">
        <v>3</v>
      </c>
      <c r="F846" s="170" t="s">
        <v>180</v>
      </c>
      <c r="H846" s="171">
        <v>0.30299999999999999</v>
      </c>
      <c r="I846" s="172"/>
      <c r="L846" s="168"/>
      <c r="M846" s="173"/>
      <c r="T846" s="174"/>
      <c r="AT846" s="169" t="s">
        <v>169</v>
      </c>
      <c r="AU846" s="169" t="s">
        <v>88</v>
      </c>
      <c r="AV846" s="15" t="s">
        <v>157</v>
      </c>
      <c r="AW846" s="15" t="s">
        <v>40</v>
      </c>
      <c r="AX846" s="15" t="s">
        <v>78</v>
      </c>
      <c r="AY846" s="169" t="s">
        <v>156</v>
      </c>
    </row>
    <row r="847" spans="2:51" s="14" customFormat="1" x14ac:dyDescent="0.2">
      <c r="B847" s="161"/>
      <c r="D847" s="148" t="s">
        <v>169</v>
      </c>
      <c r="E847" s="162" t="s">
        <v>3</v>
      </c>
      <c r="F847" s="163" t="s">
        <v>172</v>
      </c>
      <c r="H847" s="164">
        <v>5.6050000000000004</v>
      </c>
      <c r="I847" s="165"/>
      <c r="L847" s="161"/>
      <c r="M847" s="166"/>
      <c r="T847" s="167"/>
      <c r="AT847" s="162" t="s">
        <v>169</v>
      </c>
      <c r="AU847" s="162" t="s">
        <v>88</v>
      </c>
      <c r="AV847" s="14" t="s">
        <v>165</v>
      </c>
      <c r="AW847" s="14" t="s">
        <v>40</v>
      </c>
      <c r="AX847" s="14" t="s">
        <v>86</v>
      </c>
      <c r="AY847" s="162" t="s">
        <v>156</v>
      </c>
    </row>
    <row r="848" spans="2:51" s="13" customFormat="1" x14ac:dyDescent="0.2">
      <c r="B848" s="154"/>
      <c r="D848" s="148" t="s">
        <v>169</v>
      </c>
      <c r="F848" s="156" t="s">
        <v>852</v>
      </c>
      <c r="H848" s="157">
        <v>6.1660000000000004</v>
      </c>
      <c r="I848" s="158"/>
      <c r="L848" s="154"/>
      <c r="M848" s="159"/>
      <c r="T848" s="160"/>
      <c r="AT848" s="155" t="s">
        <v>169</v>
      </c>
      <c r="AU848" s="155" t="s">
        <v>88</v>
      </c>
      <c r="AV848" s="13" t="s">
        <v>88</v>
      </c>
      <c r="AW848" s="13" t="s">
        <v>4</v>
      </c>
      <c r="AX848" s="13" t="s">
        <v>86</v>
      </c>
      <c r="AY848" s="155" t="s">
        <v>156</v>
      </c>
    </row>
    <row r="849" spans="2:65" s="1" customFormat="1" ht="24.2" customHeight="1" x14ac:dyDescent="0.2">
      <c r="B849" s="129"/>
      <c r="C849" s="130" t="s">
        <v>853</v>
      </c>
      <c r="D849" s="130" t="s">
        <v>160</v>
      </c>
      <c r="E849" s="131" t="s">
        <v>854</v>
      </c>
      <c r="F849" s="132" t="s">
        <v>855</v>
      </c>
      <c r="G849" s="133" t="s">
        <v>163</v>
      </c>
      <c r="H849" s="134">
        <v>89.828000000000003</v>
      </c>
      <c r="I849" s="135"/>
      <c r="J849" s="136">
        <f>ROUND(I849*H849,2)</f>
        <v>0</v>
      </c>
      <c r="K849" s="132" t="s">
        <v>164</v>
      </c>
      <c r="L849" s="34"/>
      <c r="M849" s="137" t="s">
        <v>3</v>
      </c>
      <c r="N849" s="138" t="s">
        <v>49</v>
      </c>
      <c r="P849" s="139">
        <f>O849*H849</f>
        <v>0</v>
      </c>
      <c r="Q849" s="139">
        <v>2.2839999999999999E-2</v>
      </c>
      <c r="R849" s="139">
        <f>Q849*H849</f>
        <v>2.0516715200000002</v>
      </c>
      <c r="S849" s="139">
        <v>0</v>
      </c>
      <c r="T849" s="140">
        <f>S849*H849</f>
        <v>0</v>
      </c>
      <c r="AR849" s="141" t="s">
        <v>301</v>
      </c>
      <c r="AT849" s="141" t="s">
        <v>160</v>
      </c>
      <c r="AU849" s="141" t="s">
        <v>88</v>
      </c>
      <c r="AY849" s="18" t="s">
        <v>156</v>
      </c>
      <c r="BE849" s="142">
        <f>IF(N849="základní",J849,0)</f>
        <v>0</v>
      </c>
      <c r="BF849" s="142">
        <f>IF(N849="snížená",J849,0)</f>
        <v>0</v>
      </c>
      <c r="BG849" s="142">
        <f>IF(N849="zákl. přenesená",J849,0)</f>
        <v>0</v>
      </c>
      <c r="BH849" s="142">
        <f>IF(N849="sníž. přenesená",J849,0)</f>
        <v>0</v>
      </c>
      <c r="BI849" s="142">
        <f>IF(N849="nulová",J849,0)</f>
        <v>0</v>
      </c>
      <c r="BJ849" s="18" t="s">
        <v>86</v>
      </c>
      <c r="BK849" s="142">
        <f>ROUND(I849*H849,2)</f>
        <v>0</v>
      </c>
      <c r="BL849" s="18" t="s">
        <v>301</v>
      </c>
      <c r="BM849" s="141" t="s">
        <v>856</v>
      </c>
    </row>
    <row r="850" spans="2:65" s="1" customFormat="1" x14ac:dyDescent="0.2">
      <c r="B850" s="34"/>
      <c r="D850" s="143" t="s">
        <v>167</v>
      </c>
      <c r="F850" s="144" t="s">
        <v>857</v>
      </c>
      <c r="I850" s="145"/>
      <c r="L850" s="34"/>
      <c r="M850" s="146"/>
      <c r="T850" s="55"/>
      <c r="AT850" s="18" t="s">
        <v>167</v>
      </c>
      <c r="AU850" s="18" t="s">
        <v>88</v>
      </c>
    </row>
    <row r="851" spans="2:65" s="12" customFormat="1" x14ac:dyDescent="0.2">
      <c r="B851" s="147"/>
      <c r="D851" s="148" t="s">
        <v>169</v>
      </c>
      <c r="E851" s="149" t="s">
        <v>3</v>
      </c>
      <c r="F851" s="150" t="s">
        <v>340</v>
      </c>
      <c r="H851" s="149" t="s">
        <v>3</v>
      </c>
      <c r="I851" s="151"/>
      <c r="L851" s="147"/>
      <c r="M851" s="152"/>
      <c r="T851" s="153"/>
      <c r="AT851" s="149" t="s">
        <v>169</v>
      </c>
      <c r="AU851" s="149" t="s">
        <v>88</v>
      </c>
      <c r="AV851" s="12" t="s">
        <v>86</v>
      </c>
      <c r="AW851" s="12" t="s">
        <v>40</v>
      </c>
      <c r="AX851" s="12" t="s">
        <v>78</v>
      </c>
      <c r="AY851" s="149" t="s">
        <v>156</v>
      </c>
    </row>
    <row r="852" spans="2:65" s="13" customFormat="1" x14ac:dyDescent="0.2">
      <c r="B852" s="154"/>
      <c r="D852" s="148" t="s">
        <v>169</v>
      </c>
      <c r="E852" s="155" t="s">
        <v>3</v>
      </c>
      <c r="F852" s="156" t="s">
        <v>842</v>
      </c>
      <c r="H852" s="157">
        <v>1.2E-2</v>
      </c>
      <c r="I852" s="158"/>
      <c r="L852" s="154"/>
      <c r="M852" s="159"/>
      <c r="T852" s="160"/>
      <c r="AT852" s="155" t="s">
        <v>169</v>
      </c>
      <c r="AU852" s="155" t="s">
        <v>88</v>
      </c>
      <c r="AV852" s="13" t="s">
        <v>88</v>
      </c>
      <c r="AW852" s="13" t="s">
        <v>40</v>
      </c>
      <c r="AX852" s="13" t="s">
        <v>78</v>
      </c>
      <c r="AY852" s="155" t="s">
        <v>156</v>
      </c>
    </row>
    <row r="853" spans="2:65" s="13" customFormat="1" x14ac:dyDescent="0.2">
      <c r="B853" s="154"/>
      <c r="D853" s="148" t="s">
        <v>169</v>
      </c>
      <c r="E853" s="155" t="s">
        <v>3</v>
      </c>
      <c r="F853" s="156" t="s">
        <v>843</v>
      </c>
      <c r="H853" s="157">
        <v>7.0000000000000007E-2</v>
      </c>
      <c r="I853" s="158"/>
      <c r="L853" s="154"/>
      <c r="M853" s="159"/>
      <c r="T853" s="160"/>
      <c r="AT853" s="155" t="s">
        <v>169</v>
      </c>
      <c r="AU853" s="155" t="s">
        <v>88</v>
      </c>
      <c r="AV853" s="13" t="s">
        <v>88</v>
      </c>
      <c r="AW853" s="13" t="s">
        <v>40</v>
      </c>
      <c r="AX853" s="13" t="s">
        <v>78</v>
      </c>
      <c r="AY853" s="155" t="s">
        <v>156</v>
      </c>
    </row>
    <row r="854" spans="2:65" s="15" customFormat="1" x14ac:dyDescent="0.2">
      <c r="B854" s="168"/>
      <c r="D854" s="148" t="s">
        <v>169</v>
      </c>
      <c r="E854" s="169" t="s">
        <v>3</v>
      </c>
      <c r="F854" s="170" t="s">
        <v>180</v>
      </c>
      <c r="H854" s="171">
        <v>8.2000000000000003E-2</v>
      </c>
      <c r="I854" s="172"/>
      <c r="L854" s="168"/>
      <c r="M854" s="173"/>
      <c r="T854" s="174"/>
      <c r="AT854" s="169" t="s">
        <v>169</v>
      </c>
      <c r="AU854" s="169" t="s">
        <v>88</v>
      </c>
      <c r="AV854" s="15" t="s">
        <v>157</v>
      </c>
      <c r="AW854" s="15" t="s">
        <v>40</v>
      </c>
      <c r="AX854" s="15" t="s">
        <v>78</v>
      </c>
      <c r="AY854" s="169" t="s">
        <v>156</v>
      </c>
    </row>
    <row r="855" spans="2:65" s="12" customFormat="1" x14ac:dyDescent="0.2">
      <c r="B855" s="147"/>
      <c r="D855" s="148" t="s">
        <v>169</v>
      </c>
      <c r="E855" s="149" t="s">
        <v>3</v>
      </c>
      <c r="F855" s="150" t="s">
        <v>342</v>
      </c>
      <c r="H855" s="149" t="s">
        <v>3</v>
      </c>
      <c r="I855" s="151"/>
      <c r="L855" s="147"/>
      <c r="M855" s="152"/>
      <c r="T855" s="153"/>
      <c r="AT855" s="149" t="s">
        <v>169</v>
      </c>
      <c r="AU855" s="149" t="s">
        <v>88</v>
      </c>
      <c r="AV855" s="12" t="s">
        <v>86</v>
      </c>
      <c r="AW855" s="12" t="s">
        <v>40</v>
      </c>
      <c r="AX855" s="12" t="s">
        <v>78</v>
      </c>
      <c r="AY855" s="149" t="s">
        <v>156</v>
      </c>
    </row>
    <row r="856" spans="2:65" s="13" customFormat="1" x14ac:dyDescent="0.2">
      <c r="B856" s="154"/>
      <c r="D856" s="148" t="s">
        <v>169</v>
      </c>
      <c r="E856" s="155" t="s">
        <v>3</v>
      </c>
      <c r="F856" s="156" t="s">
        <v>844</v>
      </c>
      <c r="H856" s="157">
        <v>1.6E-2</v>
      </c>
      <c r="I856" s="158"/>
      <c r="L856" s="154"/>
      <c r="M856" s="159"/>
      <c r="T856" s="160"/>
      <c r="AT856" s="155" t="s">
        <v>169</v>
      </c>
      <c r="AU856" s="155" t="s">
        <v>88</v>
      </c>
      <c r="AV856" s="13" t="s">
        <v>88</v>
      </c>
      <c r="AW856" s="13" t="s">
        <v>40</v>
      </c>
      <c r="AX856" s="13" t="s">
        <v>78</v>
      </c>
      <c r="AY856" s="155" t="s">
        <v>156</v>
      </c>
    </row>
    <row r="857" spans="2:65" s="13" customFormat="1" x14ac:dyDescent="0.2">
      <c r="B857" s="154"/>
      <c r="D857" s="148" t="s">
        <v>169</v>
      </c>
      <c r="E857" s="155" t="s">
        <v>3</v>
      </c>
      <c r="F857" s="156" t="s">
        <v>845</v>
      </c>
      <c r="H857" s="157">
        <v>9.4E-2</v>
      </c>
      <c r="I857" s="158"/>
      <c r="L857" s="154"/>
      <c r="M857" s="159"/>
      <c r="T857" s="160"/>
      <c r="AT857" s="155" t="s">
        <v>169</v>
      </c>
      <c r="AU857" s="155" t="s">
        <v>88</v>
      </c>
      <c r="AV857" s="13" t="s">
        <v>88</v>
      </c>
      <c r="AW857" s="13" t="s">
        <v>40</v>
      </c>
      <c r="AX857" s="13" t="s">
        <v>78</v>
      </c>
      <c r="AY857" s="155" t="s">
        <v>156</v>
      </c>
    </row>
    <row r="858" spans="2:65" s="15" customFormat="1" x14ac:dyDescent="0.2">
      <c r="B858" s="168"/>
      <c r="D858" s="148" t="s">
        <v>169</v>
      </c>
      <c r="E858" s="169" t="s">
        <v>3</v>
      </c>
      <c r="F858" s="170" t="s">
        <v>180</v>
      </c>
      <c r="H858" s="171">
        <v>0.11</v>
      </c>
      <c r="I858" s="172"/>
      <c r="L858" s="168"/>
      <c r="M858" s="173"/>
      <c r="T858" s="174"/>
      <c r="AT858" s="169" t="s">
        <v>169</v>
      </c>
      <c r="AU858" s="169" t="s">
        <v>88</v>
      </c>
      <c r="AV858" s="15" t="s">
        <v>157</v>
      </c>
      <c r="AW858" s="15" t="s">
        <v>40</v>
      </c>
      <c r="AX858" s="15" t="s">
        <v>78</v>
      </c>
      <c r="AY858" s="169" t="s">
        <v>156</v>
      </c>
    </row>
    <row r="859" spans="2:65" s="12" customFormat="1" x14ac:dyDescent="0.2">
      <c r="B859" s="147"/>
      <c r="D859" s="148" t="s">
        <v>169</v>
      </c>
      <c r="E859" s="149" t="s">
        <v>3</v>
      </c>
      <c r="F859" s="150" t="s">
        <v>344</v>
      </c>
      <c r="H859" s="149" t="s">
        <v>3</v>
      </c>
      <c r="I859" s="151"/>
      <c r="L859" s="147"/>
      <c r="M859" s="152"/>
      <c r="T859" s="153"/>
      <c r="AT859" s="149" t="s">
        <v>169</v>
      </c>
      <c r="AU859" s="149" t="s">
        <v>88</v>
      </c>
      <c r="AV859" s="12" t="s">
        <v>86</v>
      </c>
      <c r="AW859" s="12" t="s">
        <v>40</v>
      </c>
      <c r="AX859" s="12" t="s">
        <v>78</v>
      </c>
      <c r="AY859" s="149" t="s">
        <v>156</v>
      </c>
    </row>
    <row r="860" spans="2:65" s="13" customFormat="1" x14ac:dyDescent="0.2">
      <c r="B860" s="154"/>
      <c r="D860" s="148" t="s">
        <v>169</v>
      </c>
      <c r="E860" s="155" t="s">
        <v>3</v>
      </c>
      <c r="F860" s="156" t="s">
        <v>846</v>
      </c>
      <c r="H860" s="157">
        <v>6.0000000000000001E-3</v>
      </c>
      <c r="I860" s="158"/>
      <c r="L860" s="154"/>
      <c r="M860" s="159"/>
      <c r="T860" s="160"/>
      <c r="AT860" s="155" t="s">
        <v>169</v>
      </c>
      <c r="AU860" s="155" t="s">
        <v>88</v>
      </c>
      <c r="AV860" s="13" t="s">
        <v>88</v>
      </c>
      <c r="AW860" s="13" t="s">
        <v>40</v>
      </c>
      <c r="AX860" s="13" t="s">
        <v>78</v>
      </c>
      <c r="AY860" s="155" t="s">
        <v>156</v>
      </c>
    </row>
    <row r="861" spans="2:65" s="13" customFormat="1" x14ac:dyDescent="0.2">
      <c r="B861" s="154"/>
      <c r="D861" s="148" t="s">
        <v>169</v>
      </c>
      <c r="E861" s="155" t="s">
        <v>3</v>
      </c>
      <c r="F861" s="156" t="s">
        <v>847</v>
      </c>
      <c r="H861" s="157">
        <v>3.5999999999999997E-2</v>
      </c>
      <c r="I861" s="158"/>
      <c r="L861" s="154"/>
      <c r="M861" s="159"/>
      <c r="T861" s="160"/>
      <c r="AT861" s="155" t="s">
        <v>169</v>
      </c>
      <c r="AU861" s="155" t="s">
        <v>88</v>
      </c>
      <c r="AV861" s="13" t="s">
        <v>88</v>
      </c>
      <c r="AW861" s="13" t="s">
        <v>40</v>
      </c>
      <c r="AX861" s="13" t="s">
        <v>78</v>
      </c>
      <c r="AY861" s="155" t="s">
        <v>156</v>
      </c>
    </row>
    <row r="862" spans="2:65" s="15" customFormat="1" x14ac:dyDescent="0.2">
      <c r="B862" s="168"/>
      <c r="D862" s="148" t="s">
        <v>169</v>
      </c>
      <c r="E862" s="169" t="s">
        <v>3</v>
      </c>
      <c r="F862" s="170" t="s">
        <v>180</v>
      </c>
      <c r="H862" s="171">
        <v>4.2000000000000003E-2</v>
      </c>
      <c r="I862" s="172"/>
      <c r="L862" s="168"/>
      <c r="M862" s="173"/>
      <c r="T862" s="174"/>
      <c r="AT862" s="169" t="s">
        <v>169</v>
      </c>
      <c r="AU862" s="169" t="s">
        <v>88</v>
      </c>
      <c r="AV862" s="15" t="s">
        <v>157</v>
      </c>
      <c r="AW862" s="15" t="s">
        <v>40</v>
      </c>
      <c r="AX862" s="15" t="s">
        <v>78</v>
      </c>
      <c r="AY862" s="169" t="s">
        <v>156</v>
      </c>
    </row>
    <row r="863" spans="2:65" s="12" customFormat="1" x14ac:dyDescent="0.2">
      <c r="B863" s="147"/>
      <c r="D863" s="148" t="s">
        <v>169</v>
      </c>
      <c r="E863" s="149" t="s">
        <v>3</v>
      </c>
      <c r="F863" s="150" t="s">
        <v>346</v>
      </c>
      <c r="H863" s="149" t="s">
        <v>3</v>
      </c>
      <c r="I863" s="151"/>
      <c r="L863" s="147"/>
      <c r="M863" s="152"/>
      <c r="T863" s="153"/>
      <c r="AT863" s="149" t="s">
        <v>169</v>
      </c>
      <c r="AU863" s="149" t="s">
        <v>88</v>
      </c>
      <c r="AV863" s="12" t="s">
        <v>86</v>
      </c>
      <c r="AW863" s="12" t="s">
        <v>40</v>
      </c>
      <c r="AX863" s="12" t="s">
        <v>78</v>
      </c>
      <c r="AY863" s="149" t="s">
        <v>156</v>
      </c>
    </row>
    <row r="864" spans="2:65" s="13" customFormat="1" x14ac:dyDescent="0.2">
      <c r="B864" s="154"/>
      <c r="D864" s="148" t="s">
        <v>169</v>
      </c>
      <c r="E864" s="155" t="s">
        <v>3</v>
      </c>
      <c r="F864" s="156" t="s">
        <v>848</v>
      </c>
      <c r="H864" s="157">
        <v>6.0000000000000001E-3</v>
      </c>
      <c r="I864" s="158"/>
      <c r="L864" s="154"/>
      <c r="M864" s="159"/>
      <c r="T864" s="160"/>
      <c r="AT864" s="155" t="s">
        <v>169</v>
      </c>
      <c r="AU864" s="155" t="s">
        <v>88</v>
      </c>
      <c r="AV864" s="13" t="s">
        <v>88</v>
      </c>
      <c r="AW864" s="13" t="s">
        <v>40</v>
      </c>
      <c r="AX864" s="13" t="s">
        <v>78</v>
      </c>
      <c r="AY864" s="155" t="s">
        <v>156</v>
      </c>
    </row>
    <row r="865" spans="2:51" s="13" customFormat="1" x14ac:dyDescent="0.2">
      <c r="B865" s="154"/>
      <c r="D865" s="148" t="s">
        <v>169</v>
      </c>
      <c r="E865" s="155" t="s">
        <v>3</v>
      </c>
      <c r="F865" s="156" t="s">
        <v>849</v>
      </c>
      <c r="H865" s="157">
        <v>3.5000000000000003E-2</v>
      </c>
      <c r="I865" s="158"/>
      <c r="L865" s="154"/>
      <c r="M865" s="159"/>
      <c r="T865" s="160"/>
      <c r="AT865" s="155" t="s">
        <v>169</v>
      </c>
      <c r="AU865" s="155" t="s">
        <v>88</v>
      </c>
      <c r="AV865" s="13" t="s">
        <v>88</v>
      </c>
      <c r="AW865" s="13" t="s">
        <v>40</v>
      </c>
      <c r="AX865" s="13" t="s">
        <v>78</v>
      </c>
      <c r="AY865" s="155" t="s">
        <v>156</v>
      </c>
    </row>
    <row r="866" spans="2:51" s="15" customFormat="1" x14ac:dyDescent="0.2">
      <c r="B866" s="168"/>
      <c r="D866" s="148" t="s">
        <v>169</v>
      </c>
      <c r="E866" s="169" t="s">
        <v>3</v>
      </c>
      <c r="F866" s="170" t="s">
        <v>180</v>
      </c>
      <c r="H866" s="171">
        <v>4.1000000000000002E-2</v>
      </c>
      <c r="I866" s="172"/>
      <c r="L866" s="168"/>
      <c r="M866" s="173"/>
      <c r="T866" s="174"/>
      <c r="AT866" s="169" t="s">
        <v>169</v>
      </c>
      <c r="AU866" s="169" t="s">
        <v>88</v>
      </c>
      <c r="AV866" s="15" t="s">
        <v>157</v>
      </c>
      <c r="AW866" s="15" t="s">
        <v>40</v>
      </c>
      <c r="AX866" s="15" t="s">
        <v>78</v>
      </c>
      <c r="AY866" s="169" t="s">
        <v>156</v>
      </c>
    </row>
    <row r="867" spans="2:51" s="12" customFormat="1" x14ac:dyDescent="0.2">
      <c r="B867" s="147"/>
      <c r="D867" s="148" t="s">
        <v>169</v>
      </c>
      <c r="E867" s="149" t="s">
        <v>3</v>
      </c>
      <c r="F867" s="150" t="s">
        <v>457</v>
      </c>
      <c r="H867" s="149" t="s">
        <v>3</v>
      </c>
      <c r="I867" s="151"/>
      <c r="L867" s="147"/>
      <c r="M867" s="152"/>
      <c r="T867" s="153"/>
      <c r="AT867" s="149" t="s">
        <v>169</v>
      </c>
      <c r="AU867" s="149" t="s">
        <v>88</v>
      </c>
      <c r="AV867" s="12" t="s">
        <v>86</v>
      </c>
      <c r="AW867" s="12" t="s">
        <v>40</v>
      </c>
      <c r="AX867" s="12" t="s">
        <v>78</v>
      </c>
      <c r="AY867" s="149" t="s">
        <v>156</v>
      </c>
    </row>
    <row r="868" spans="2:51" s="13" customFormat="1" x14ac:dyDescent="0.2">
      <c r="B868" s="154"/>
      <c r="D868" s="148" t="s">
        <v>169</v>
      </c>
      <c r="E868" s="155" t="s">
        <v>3</v>
      </c>
      <c r="F868" s="156" t="s">
        <v>637</v>
      </c>
      <c r="H868" s="157">
        <v>0.26500000000000001</v>
      </c>
      <c r="I868" s="158"/>
      <c r="L868" s="154"/>
      <c r="M868" s="159"/>
      <c r="T868" s="160"/>
      <c r="AT868" s="155" t="s">
        <v>169</v>
      </c>
      <c r="AU868" s="155" t="s">
        <v>88</v>
      </c>
      <c r="AV868" s="13" t="s">
        <v>88</v>
      </c>
      <c r="AW868" s="13" t="s">
        <v>40</v>
      </c>
      <c r="AX868" s="13" t="s">
        <v>78</v>
      </c>
      <c r="AY868" s="155" t="s">
        <v>156</v>
      </c>
    </row>
    <row r="869" spans="2:51" s="13" customFormat="1" x14ac:dyDescent="0.2">
      <c r="B869" s="154"/>
      <c r="D869" s="148" t="s">
        <v>169</v>
      </c>
      <c r="E869" s="155" t="s">
        <v>3</v>
      </c>
      <c r="F869" s="156" t="s">
        <v>858</v>
      </c>
      <c r="H869" s="157">
        <v>0.218</v>
      </c>
      <c r="I869" s="158"/>
      <c r="L869" s="154"/>
      <c r="M869" s="159"/>
      <c r="T869" s="160"/>
      <c r="AT869" s="155" t="s">
        <v>169</v>
      </c>
      <c r="AU869" s="155" t="s">
        <v>88</v>
      </c>
      <c r="AV869" s="13" t="s">
        <v>88</v>
      </c>
      <c r="AW869" s="13" t="s">
        <v>40</v>
      </c>
      <c r="AX869" s="13" t="s">
        <v>78</v>
      </c>
      <c r="AY869" s="155" t="s">
        <v>156</v>
      </c>
    </row>
    <row r="870" spans="2:51" s="13" customFormat="1" x14ac:dyDescent="0.2">
      <c r="B870" s="154"/>
      <c r="D870" s="148" t="s">
        <v>169</v>
      </c>
      <c r="E870" s="155" t="s">
        <v>3</v>
      </c>
      <c r="F870" s="156" t="s">
        <v>859</v>
      </c>
      <c r="H870" s="157">
        <v>0.16800000000000001</v>
      </c>
      <c r="I870" s="158"/>
      <c r="L870" s="154"/>
      <c r="M870" s="159"/>
      <c r="T870" s="160"/>
      <c r="AT870" s="155" t="s">
        <v>169</v>
      </c>
      <c r="AU870" s="155" t="s">
        <v>88</v>
      </c>
      <c r="AV870" s="13" t="s">
        <v>88</v>
      </c>
      <c r="AW870" s="13" t="s">
        <v>40</v>
      </c>
      <c r="AX870" s="13" t="s">
        <v>78</v>
      </c>
      <c r="AY870" s="155" t="s">
        <v>156</v>
      </c>
    </row>
    <row r="871" spans="2:51" s="13" customFormat="1" x14ac:dyDescent="0.2">
      <c r="B871" s="154"/>
      <c r="D871" s="148" t="s">
        <v>169</v>
      </c>
      <c r="E871" s="155" t="s">
        <v>3</v>
      </c>
      <c r="F871" s="156" t="s">
        <v>563</v>
      </c>
      <c r="H871" s="157">
        <v>7.3999999999999996E-2</v>
      </c>
      <c r="I871" s="158"/>
      <c r="L871" s="154"/>
      <c r="M871" s="159"/>
      <c r="T871" s="160"/>
      <c r="AT871" s="155" t="s">
        <v>169</v>
      </c>
      <c r="AU871" s="155" t="s">
        <v>88</v>
      </c>
      <c r="AV871" s="13" t="s">
        <v>88</v>
      </c>
      <c r="AW871" s="13" t="s">
        <v>40</v>
      </c>
      <c r="AX871" s="13" t="s">
        <v>78</v>
      </c>
      <c r="AY871" s="155" t="s">
        <v>156</v>
      </c>
    </row>
    <row r="872" spans="2:51" s="13" customFormat="1" x14ac:dyDescent="0.2">
      <c r="B872" s="154"/>
      <c r="D872" s="148" t="s">
        <v>169</v>
      </c>
      <c r="E872" s="155" t="s">
        <v>3</v>
      </c>
      <c r="F872" s="156" t="s">
        <v>860</v>
      </c>
      <c r="H872" s="157">
        <v>3.2000000000000001E-2</v>
      </c>
      <c r="I872" s="158"/>
      <c r="L872" s="154"/>
      <c r="M872" s="159"/>
      <c r="T872" s="160"/>
      <c r="AT872" s="155" t="s">
        <v>169</v>
      </c>
      <c r="AU872" s="155" t="s">
        <v>88</v>
      </c>
      <c r="AV872" s="13" t="s">
        <v>88</v>
      </c>
      <c r="AW872" s="13" t="s">
        <v>40</v>
      </c>
      <c r="AX872" s="13" t="s">
        <v>78</v>
      </c>
      <c r="AY872" s="155" t="s">
        <v>156</v>
      </c>
    </row>
    <row r="873" spans="2:51" s="13" customFormat="1" x14ac:dyDescent="0.2">
      <c r="B873" s="154"/>
      <c r="D873" s="148" t="s">
        <v>169</v>
      </c>
      <c r="E873" s="155" t="s">
        <v>3</v>
      </c>
      <c r="F873" s="156" t="s">
        <v>861</v>
      </c>
      <c r="H873" s="157">
        <v>4.9000000000000002E-2</v>
      </c>
      <c r="I873" s="158"/>
      <c r="L873" s="154"/>
      <c r="M873" s="159"/>
      <c r="T873" s="160"/>
      <c r="AT873" s="155" t="s">
        <v>169</v>
      </c>
      <c r="AU873" s="155" t="s">
        <v>88</v>
      </c>
      <c r="AV873" s="13" t="s">
        <v>88</v>
      </c>
      <c r="AW873" s="13" t="s">
        <v>40</v>
      </c>
      <c r="AX873" s="13" t="s">
        <v>78</v>
      </c>
      <c r="AY873" s="155" t="s">
        <v>156</v>
      </c>
    </row>
    <row r="874" spans="2:51" s="15" customFormat="1" x14ac:dyDescent="0.2">
      <c r="B874" s="168"/>
      <c r="D874" s="148" t="s">
        <v>169</v>
      </c>
      <c r="E874" s="169" t="s">
        <v>3</v>
      </c>
      <c r="F874" s="170" t="s">
        <v>180</v>
      </c>
      <c r="H874" s="171">
        <v>0.80600000000000005</v>
      </c>
      <c r="I874" s="172"/>
      <c r="L874" s="168"/>
      <c r="M874" s="173"/>
      <c r="T874" s="174"/>
      <c r="AT874" s="169" t="s">
        <v>169</v>
      </c>
      <c r="AU874" s="169" t="s">
        <v>88</v>
      </c>
      <c r="AV874" s="15" t="s">
        <v>157</v>
      </c>
      <c r="AW874" s="15" t="s">
        <v>40</v>
      </c>
      <c r="AX874" s="15" t="s">
        <v>78</v>
      </c>
      <c r="AY874" s="169" t="s">
        <v>156</v>
      </c>
    </row>
    <row r="875" spans="2:51" s="12" customFormat="1" x14ac:dyDescent="0.2">
      <c r="B875" s="147"/>
      <c r="D875" s="148" t="s">
        <v>169</v>
      </c>
      <c r="E875" s="149" t="s">
        <v>3</v>
      </c>
      <c r="F875" s="150" t="s">
        <v>178</v>
      </c>
      <c r="H875" s="149" t="s">
        <v>3</v>
      </c>
      <c r="I875" s="151"/>
      <c r="L875" s="147"/>
      <c r="M875" s="152"/>
      <c r="T875" s="153"/>
      <c r="AT875" s="149" t="s">
        <v>169</v>
      </c>
      <c r="AU875" s="149" t="s">
        <v>88</v>
      </c>
      <c r="AV875" s="12" t="s">
        <v>86</v>
      </c>
      <c r="AW875" s="12" t="s">
        <v>40</v>
      </c>
      <c r="AX875" s="12" t="s">
        <v>78</v>
      </c>
      <c r="AY875" s="149" t="s">
        <v>156</v>
      </c>
    </row>
    <row r="876" spans="2:51" s="13" customFormat="1" x14ac:dyDescent="0.2">
      <c r="B876" s="154"/>
      <c r="D876" s="148" t="s">
        <v>169</v>
      </c>
      <c r="E876" s="155" t="s">
        <v>3</v>
      </c>
      <c r="F876" s="156" t="s">
        <v>862</v>
      </c>
      <c r="H876" s="157">
        <v>0.121</v>
      </c>
      <c r="I876" s="158"/>
      <c r="L876" s="154"/>
      <c r="M876" s="159"/>
      <c r="T876" s="160"/>
      <c r="AT876" s="155" t="s">
        <v>169</v>
      </c>
      <c r="AU876" s="155" t="s">
        <v>88</v>
      </c>
      <c r="AV876" s="13" t="s">
        <v>88</v>
      </c>
      <c r="AW876" s="13" t="s">
        <v>40</v>
      </c>
      <c r="AX876" s="13" t="s">
        <v>78</v>
      </c>
      <c r="AY876" s="155" t="s">
        <v>156</v>
      </c>
    </row>
    <row r="877" spans="2:51" s="15" customFormat="1" x14ac:dyDescent="0.2">
      <c r="B877" s="168"/>
      <c r="D877" s="148" t="s">
        <v>169</v>
      </c>
      <c r="E877" s="169" t="s">
        <v>3</v>
      </c>
      <c r="F877" s="170" t="s">
        <v>180</v>
      </c>
      <c r="H877" s="171">
        <v>0.121</v>
      </c>
      <c r="I877" s="172"/>
      <c r="L877" s="168"/>
      <c r="M877" s="173"/>
      <c r="T877" s="174"/>
      <c r="AT877" s="169" t="s">
        <v>169</v>
      </c>
      <c r="AU877" s="169" t="s">
        <v>88</v>
      </c>
      <c r="AV877" s="15" t="s">
        <v>157</v>
      </c>
      <c r="AW877" s="15" t="s">
        <v>40</v>
      </c>
      <c r="AX877" s="15" t="s">
        <v>78</v>
      </c>
      <c r="AY877" s="169" t="s">
        <v>156</v>
      </c>
    </row>
    <row r="878" spans="2:51" s="12" customFormat="1" x14ac:dyDescent="0.2">
      <c r="B878" s="147"/>
      <c r="D878" s="148" t="s">
        <v>169</v>
      </c>
      <c r="E878" s="149" t="s">
        <v>3</v>
      </c>
      <c r="F878" s="150" t="s">
        <v>204</v>
      </c>
      <c r="H878" s="149" t="s">
        <v>3</v>
      </c>
      <c r="I878" s="151"/>
      <c r="L878" s="147"/>
      <c r="M878" s="152"/>
      <c r="T878" s="153"/>
      <c r="AT878" s="149" t="s">
        <v>169</v>
      </c>
      <c r="AU878" s="149" t="s">
        <v>88</v>
      </c>
      <c r="AV878" s="12" t="s">
        <v>86</v>
      </c>
      <c r="AW878" s="12" t="s">
        <v>40</v>
      </c>
      <c r="AX878" s="12" t="s">
        <v>78</v>
      </c>
      <c r="AY878" s="149" t="s">
        <v>156</v>
      </c>
    </row>
    <row r="879" spans="2:51" s="12" customFormat="1" x14ac:dyDescent="0.2">
      <c r="B879" s="147"/>
      <c r="D879" s="148" t="s">
        <v>169</v>
      </c>
      <c r="E879" s="149" t="s">
        <v>3</v>
      </c>
      <c r="F879" s="150" t="s">
        <v>495</v>
      </c>
      <c r="H879" s="149" t="s">
        <v>3</v>
      </c>
      <c r="I879" s="151"/>
      <c r="L879" s="147"/>
      <c r="M879" s="152"/>
      <c r="T879" s="153"/>
      <c r="AT879" s="149" t="s">
        <v>169</v>
      </c>
      <c r="AU879" s="149" t="s">
        <v>88</v>
      </c>
      <c r="AV879" s="12" t="s">
        <v>86</v>
      </c>
      <c r="AW879" s="12" t="s">
        <v>40</v>
      </c>
      <c r="AX879" s="12" t="s">
        <v>78</v>
      </c>
      <c r="AY879" s="149" t="s">
        <v>156</v>
      </c>
    </row>
    <row r="880" spans="2:51" s="13" customFormat="1" x14ac:dyDescent="0.2">
      <c r="B880" s="154"/>
      <c r="D880" s="148" t="s">
        <v>169</v>
      </c>
      <c r="E880" s="155" t="s">
        <v>3</v>
      </c>
      <c r="F880" s="156" t="s">
        <v>625</v>
      </c>
      <c r="H880" s="157">
        <v>0.10100000000000001</v>
      </c>
      <c r="I880" s="158"/>
      <c r="L880" s="154"/>
      <c r="M880" s="159"/>
      <c r="T880" s="160"/>
      <c r="AT880" s="155" t="s">
        <v>169</v>
      </c>
      <c r="AU880" s="155" t="s">
        <v>88</v>
      </c>
      <c r="AV880" s="13" t="s">
        <v>88</v>
      </c>
      <c r="AW880" s="13" t="s">
        <v>40</v>
      </c>
      <c r="AX880" s="13" t="s">
        <v>78</v>
      </c>
      <c r="AY880" s="155" t="s">
        <v>156</v>
      </c>
    </row>
    <row r="881" spans="2:51" s="13" customFormat="1" x14ac:dyDescent="0.2">
      <c r="B881" s="154"/>
      <c r="D881" s="148" t="s">
        <v>169</v>
      </c>
      <c r="E881" s="155" t="s">
        <v>3</v>
      </c>
      <c r="F881" s="156" t="s">
        <v>863</v>
      </c>
      <c r="H881" s="157">
        <v>7.8E-2</v>
      </c>
      <c r="I881" s="158"/>
      <c r="L881" s="154"/>
      <c r="M881" s="159"/>
      <c r="T881" s="160"/>
      <c r="AT881" s="155" t="s">
        <v>169</v>
      </c>
      <c r="AU881" s="155" t="s">
        <v>88</v>
      </c>
      <c r="AV881" s="13" t="s">
        <v>88</v>
      </c>
      <c r="AW881" s="13" t="s">
        <v>40</v>
      </c>
      <c r="AX881" s="13" t="s">
        <v>78</v>
      </c>
      <c r="AY881" s="155" t="s">
        <v>156</v>
      </c>
    </row>
    <row r="882" spans="2:51" s="13" customFormat="1" x14ac:dyDescent="0.2">
      <c r="B882" s="154"/>
      <c r="D882" s="148" t="s">
        <v>169</v>
      </c>
      <c r="E882" s="155" t="s">
        <v>3</v>
      </c>
      <c r="F882" s="156" t="s">
        <v>741</v>
      </c>
      <c r="H882" s="157">
        <v>2.8000000000000001E-2</v>
      </c>
      <c r="I882" s="158"/>
      <c r="L882" s="154"/>
      <c r="M882" s="159"/>
      <c r="T882" s="160"/>
      <c r="AT882" s="155" t="s">
        <v>169</v>
      </c>
      <c r="AU882" s="155" t="s">
        <v>88</v>
      </c>
      <c r="AV882" s="13" t="s">
        <v>88</v>
      </c>
      <c r="AW882" s="13" t="s">
        <v>40</v>
      </c>
      <c r="AX882" s="13" t="s">
        <v>78</v>
      </c>
      <c r="AY882" s="155" t="s">
        <v>156</v>
      </c>
    </row>
    <row r="883" spans="2:51" s="13" customFormat="1" x14ac:dyDescent="0.2">
      <c r="B883" s="154"/>
      <c r="D883" s="148" t="s">
        <v>169</v>
      </c>
      <c r="E883" s="155" t="s">
        <v>3</v>
      </c>
      <c r="F883" s="156" t="s">
        <v>864</v>
      </c>
      <c r="H883" s="157">
        <v>4.2000000000000003E-2</v>
      </c>
      <c r="I883" s="158"/>
      <c r="L883" s="154"/>
      <c r="M883" s="159"/>
      <c r="T883" s="160"/>
      <c r="AT883" s="155" t="s">
        <v>169</v>
      </c>
      <c r="AU883" s="155" t="s">
        <v>88</v>
      </c>
      <c r="AV883" s="13" t="s">
        <v>88</v>
      </c>
      <c r="AW883" s="13" t="s">
        <v>40</v>
      </c>
      <c r="AX883" s="13" t="s">
        <v>78</v>
      </c>
      <c r="AY883" s="155" t="s">
        <v>156</v>
      </c>
    </row>
    <row r="884" spans="2:51" s="13" customFormat="1" x14ac:dyDescent="0.2">
      <c r="B884" s="154"/>
      <c r="D884" s="148" t="s">
        <v>169</v>
      </c>
      <c r="E884" s="155" t="s">
        <v>3</v>
      </c>
      <c r="F884" s="156" t="s">
        <v>865</v>
      </c>
      <c r="H884" s="157">
        <v>9.1999999999999998E-2</v>
      </c>
      <c r="I884" s="158"/>
      <c r="L884" s="154"/>
      <c r="M884" s="159"/>
      <c r="T884" s="160"/>
      <c r="AT884" s="155" t="s">
        <v>169</v>
      </c>
      <c r="AU884" s="155" t="s">
        <v>88</v>
      </c>
      <c r="AV884" s="13" t="s">
        <v>88</v>
      </c>
      <c r="AW884" s="13" t="s">
        <v>40</v>
      </c>
      <c r="AX884" s="13" t="s">
        <v>78</v>
      </c>
      <c r="AY884" s="155" t="s">
        <v>156</v>
      </c>
    </row>
    <row r="885" spans="2:51" s="13" customFormat="1" x14ac:dyDescent="0.2">
      <c r="B885" s="154"/>
      <c r="D885" s="148" t="s">
        <v>169</v>
      </c>
      <c r="E885" s="155" t="s">
        <v>3</v>
      </c>
      <c r="F885" s="156" t="s">
        <v>866</v>
      </c>
      <c r="H885" s="157">
        <v>3.3000000000000002E-2</v>
      </c>
      <c r="I885" s="158"/>
      <c r="L885" s="154"/>
      <c r="M885" s="159"/>
      <c r="T885" s="160"/>
      <c r="AT885" s="155" t="s">
        <v>169</v>
      </c>
      <c r="AU885" s="155" t="s">
        <v>88</v>
      </c>
      <c r="AV885" s="13" t="s">
        <v>88</v>
      </c>
      <c r="AW885" s="13" t="s">
        <v>40</v>
      </c>
      <c r="AX885" s="13" t="s">
        <v>78</v>
      </c>
      <c r="AY885" s="155" t="s">
        <v>156</v>
      </c>
    </row>
    <row r="886" spans="2:51" s="13" customFormat="1" x14ac:dyDescent="0.2">
      <c r="B886" s="154"/>
      <c r="D886" s="148" t="s">
        <v>169</v>
      </c>
      <c r="E886" s="155" t="s">
        <v>3</v>
      </c>
      <c r="F886" s="156" t="s">
        <v>867</v>
      </c>
      <c r="H886" s="157">
        <v>5.7000000000000002E-2</v>
      </c>
      <c r="I886" s="158"/>
      <c r="L886" s="154"/>
      <c r="M886" s="159"/>
      <c r="T886" s="160"/>
      <c r="AT886" s="155" t="s">
        <v>169</v>
      </c>
      <c r="AU886" s="155" t="s">
        <v>88</v>
      </c>
      <c r="AV886" s="13" t="s">
        <v>88</v>
      </c>
      <c r="AW886" s="13" t="s">
        <v>40</v>
      </c>
      <c r="AX886" s="13" t="s">
        <v>78</v>
      </c>
      <c r="AY886" s="155" t="s">
        <v>156</v>
      </c>
    </row>
    <row r="887" spans="2:51" s="12" customFormat="1" x14ac:dyDescent="0.2">
      <c r="B887" s="147"/>
      <c r="D887" s="148" t="s">
        <v>169</v>
      </c>
      <c r="E887" s="149" t="s">
        <v>3</v>
      </c>
      <c r="F887" s="150" t="s">
        <v>497</v>
      </c>
      <c r="H887" s="149" t="s">
        <v>3</v>
      </c>
      <c r="I887" s="151"/>
      <c r="L887" s="147"/>
      <c r="M887" s="152"/>
      <c r="T887" s="153"/>
      <c r="AT887" s="149" t="s">
        <v>169</v>
      </c>
      <c r="AU887" s="149" t="s">
        <v>88</v>
      </c>
      <c r="AV887" s="12" t="s">
        <v>86</v>
      </c>
      <c r="AW887" s="12" t="s">
        <v>40</v>
      </c>
      <c r="AX887" s="12" t="s">
        <v>78</v>
      </c>
      <c r="AY887" s="149" t="s">
        <v>156</v>
      </c>
    </row>
    <row r="888" spans="2:51" s="13" customFormat="1" x14ac:dyDescent="0.2">
      <c r="B888" s="154"/>
      <c r="D888" s="148" t="s">
        <v>169</v>
      </c>
      <c r="E888" s="155" t="s">
        <v>3</v>
      </c>
      <c r="F888" s="156" t="s">
        <v>625</v>
      </c>
      <c r="H888" s="157">
        <v>0.10100000000000001</v>
      </c>
      <c r="I888" s="158"/>
      <c r="L888" s="154"/>
      <c r="M888" s="159"/>
      <c r="T888" s="160"/>
      <c r="AT888" s="155" t="s">
        <v>169</v>
      </c>
      <c r="AU888" s="155" t="s">
        <v>88</v>
      </c>
      <c r="AV888" s="13" t="s">
        <v>88</v>
      </c>
      <c r="AW888" s="13" t="s">
        <v>40</v>
      </c>
      <c r="AX888" s="13" t="s">
        <v>78</v>
      </c>
      <c r="AY888" s="155" t="s">
        <v>156</v>
      </c>
    </row>
    <row r="889" spans="2:51" s="13" customFormat="1" x14ac:dyDescent="0.2">
      <c r="B889" s="154"/>
      <c r="D889" s="148" t="s">
        <v>169</v>
      </c>
      <c r="E889" s="155" t="s">
        <v>3</v>
      </c>
      <c r="F889" s="156" t="s">
        <v>868</v>
      </c>
      <c r="H889" s="157">
        <v>7.2999999999999995E-2</v>
      </c>
      <c r="I889" s="158"/>
      <c r="L889" s="154"/>
      <c r="M889" s="159"/>
      <c r="T889" s="160"/>
      <c r="AT889" s="155" t="s">
        <v>169</v>
      </c>
      <c r="AU889" s="155" t="s">
        <v>88</v>
      </c>
      <c r="AV889" s="13" t="s">
        <v>88</v>
      </c>
      <c r="AW889" s="13" t="s">
        <v>40</v>
      </c>
      <c r="AX889" s="13" t="s">
        <v>78</v>
      </c>
      <c r="AY889" s="155" t="s">
        <v>156</v>
      </c>
    </row>
    <row r="890" spans="2:51" s="13" customFormat="1" x14ac:dyDescent="0.2">
      <c r="B890" s="154"/>
      <c r="D890" s="148" t="s">
        <v>169</v>
      </c>
      <c r="E890" s="155" t="s">
        <v>3</v>
      </c>
      <c r="F890" s="156" t="s">
        <v>744</v>
      </c>
      <c r="H890" s="157">
        <v>2.5000000000000001E-2</v>
      </c>
      <c r="I890" s="158"/>
      <c r="L890" s="154"/>
      <c r="M890" s="159"/>
      <c r="T890" s="160"/>
      <c r="AT890" s="155" t="s">
        <v>169</v>
      </c>
      <c r="AU890" s="155" t="s">
        <v>88</v>
      </c>
      <c r="AV890" s="13" t="s">
        <v>88</v>
      </c>
      <c r="AW890" s="13" t="s">
        <v>40</v>
      </c>
      <c r="AX890" s="13" t="s">
        <v>78</v>
      </c>
      <c r="AY890" s="155" t="s">
        <v>156</v>
      </c>
    </row>
    <row r="891" spans="2:51" s="13" customFormat="1" x14ac:dyDescent="0.2">
      <c r="B891" s="154"/>
      <c r="D891" s="148" t="s">
        <v>169</v>
      </c>
      <c r="E891" s="155" t="s">
        <v>3</v>
      </c>
      <c r="F891" s="156" t="s">
        <v>864</v>
      </c>
      <c r="H891" s="157">
        <v>4.2000000000000003E-2</v>
      </c>
      <c r="I891" s="158"/>
      <c r="L891" s="154"/>
      <c r="M891" s="159"/>
      <c r="T891" s="160"/>
      <c r="AT891" s="155" t="s">
        <v>169</v>
      </c>
      <c r="AU891" s="155" t="s">
        <v>88</v>
      </c>
      <c r="AV891" s="13" t="s">
        <v>88</v>
      </c>
      <c r="AW891" s="13" t="s">
        <v>40</v>
      </c>
      <c r="AX891" s="13" t="s">
        <v>78</v>
      </c>
      <c r="AY891" s="155" t="s">
        <v>156</v>
      </c>
    </row>
    <row r="892" spans="2:51" s="13" customFormat="1" x14ac:dyDescent="0.2">
      <c r="B892" s="154"/>
      <c r="D892" s="148" t="s">
        <v>169</v>
      </c>
      <c r="E892" s="155" t="s">
        <v>3</v>
      </c>
      <c r="F892" s="156" t="s">
        <v>869</v>
      </c>
      <c r="H892" s="157">
        <v>8.4000000000000005E-2</v>
      </c>
      <c r="I892" s="158"/>
      <c r="L892" s="154"/>
      <c r="M892" s="159"/>
      <c r="T892" s="160"/>
      <c r="AT892" s="155" t="s">
        <v>169</v>
      </c>
      <c r="AU892" s="155" t="s">
        <v>88</v>
      </c>
      <c r="AV892" s="13" t="s">
        <v>88</v>
      </c>
      <c r="AW892" s="13" t="s">
        <v>40</v>
      </c>
      <c r="AX892" s="13" t="s">
        <v>78</v>
      </c>
      <c r="AY892" s="155" t="s">
        <v>156</v>
      </c>
    </row>
    <row r="893" spans="2:51" s="13" customFormat="1" x14ac:dyDescent="0.2">
      <c r="B893" s="154"/>
      <c r="D893" s="148" t="s">
        <v>169</v>
      </c>
      <c r="E893" s="155" t="s">
        <v>3</v>
      </c>
      <c r="F893" s="156" t="s">
        <v>866</v>
      </c>
      <c r="H893" s="157">
        <v>3.3000000000000002E-2</v>
      </c>
      <c r="I893" s="158"/>
      <c r="L893" s="154"/>
      <c r="M893" s="159"/>
      <c r="T893" s="160"/>
      <c r="AT893" s="155" t="s">
        <v>169</v>
      </c>
      <c r="AU893" s="155" t="s">
        <v>88</v>
      </c>
      <c r="AV893" s="13" t="s">
        <v>88</v>
      </c>
      <c r="AW893" s="13" t="s">
        <v>40</v>
      </c>
      <c r="AX893" s="13" t="s">
        <v>78</v>
      </c>
      <c r="AY893" s="155" t="s">
        <v>156</v>
      </c>
    </row>
    <row r="894" spans="2:51" s="13" customFormat="1" x14ac:dyDescent="0.2">
      <c r="B894" s="154"/>
      <c r="D894" s="148" t="s">
        <v>169</v>
      </c>
      <c r="E894" s="155" t="s">
        <v>3</v>
      </c>
      <c r="F894" s="156" t="s">
        <v>870</v>
      </c>
      <c r="H894" s="157">
        <v>5.2999999999999999E-2</v>
      </c>
      <c r="I894" s="158"/>
      <c r="L894" s="154"/>
      <c r="M894" s="159"/>
      <c r="T894" s="160"/>
      <c r="AT894" s="155" t="s">
        <v>169</v>
      </c>
      <c r="AU894" s="155" t="s">
        <v>88</v>
      </c>
      <c r="AV894" s="13" t="s">
        <v>88</v>
      </c>
      <c r="AW894" s="13" t="s">
        <v>40</v>
      </c>
      <c r="AX894" s="13" t="s">
        <v>78</v>
      </c>
      <c r="AY894" s="155" t="s">
        <v>156</v>
      </c>
    </row>
    <row r="895" spans="2:51" s="13" customFormat="1" x14ac:dyDescent="0.2">
      <c r="B895" s="154"/>
      <c r="D895" s="148" t="s">
        <v>169</v>
      </c>
      <c r="E895" s="155" t="s">
        <v>3</v>
      </c>
      <c r="F895" s="156" t="s">
        <v>721</v>
      </c>
      <c r="H895" s="157">
        <v>5.0000000000000001E-3</v>
      </c>
      <c r="I895" s="158"/>
      <c r="L895" s="154"/>
      <c r="M895" s="159"/>
      <c r="T895" s="160"/>
      <c r="AT895" s="155" t="s">
        <v>169</v>
      </c>
      <c r="AU895" s="155" t="s">
        <v>88</v>
      </c>
      <c r="AV895" s="13" t="s">
        <v>88</v>
      </c>
      <c r="AW895" s="13" t="s">
        <v>40</v>
      </c>
      <c r="AX895" s="13" t="s">
        <v>78</v>
      </c>
      <c r="AY895" s="155" t="s">
        <v>156</v>
      </c>
    </row>
    <row r="896" spans="2:51" s="13" customFormat="1" x14ac:dyDescent="0.2">
      <c r="B896" s="154"/>
      <c r="D896" s="148" t="s">
        <v>169</v>
      </c>
      <c r="E896" s="155" t="s">
        <v>3</v>
      </c>
      <c r="F896" s="156" t="s">
        <v>722</v>
      </c>
      <c r="H896" s="157">
        <v>3.0000000000000001E-3</v>
      </c>
      <c r="I896" s="158"/>
      <c r="L896" s="154"/>
      <c r="M896" s="159"/>
      <c r="T896" s="160"/>
      <c r="AT896" s="155" t="s">
        <v>169</v>
      </c>
      <c r="AU896" s="155" t="s">
        <v>88</v>
      </c>
      <c r="AV896" s="13" t="s">
        <v>88</v>
      </c>
      <c r="AW896" s="13" t="s">
        <v>40</v>
      </c>
      <c r="AX896" s="13" t="s">
        <v>78</v>
      </c>
      <c r="AY896" s="155" t="s">
        <v>156</v>
      </c>
    </row>
    <row r="897" spans="2:51" s="15" customFormat="1" x14ac:dyDescent="0.2">
      <c r="B897" s="168"/>
      <c r="D897" s="148" t="s">
        <v>169</v>
      </c>
      <c r="E897" s="169" t="s">
        <v>3</v>
      </c>
      <c r="F897" s="170" t="s">
        <v>180</v>
      </c>
      <c r="H897" s="171">
        <v>0.85</v>
      </c>
      <c r="I897" s="172"/>
      <c r="L897" s="168"/>
      <c r="M897" s="173"/>
      <c r="T897" s="174"/>
      <c r="AT897" s="169" t="s">
        <v>169</v>
      </c>
      <c r="AU897" s="169" t="s">
        <v>88</v>
      </c>
      <c r="AV897" s="15" t="s">
        <v>157</v>
      </c>
      <c r="AW897" s="15" t="s">
        <v>40</v>
      </c>
      <c r="AX897" s="15" t="s">
        <v>78</v>
      </c>
      <c r="AY897" s="169" t="s">
        <v>156</v>
      </c>
    </row>
    <row r="898" spans="2:51" s="12" customFormat="1" x14ac:dyDescent="0.2">
      <c r="B898" s="147"/>
      <c r="D898" s="148" t="s">
        <v>169</v>
      </c>
      <c r="E898" s="149" t="s">
        <v>3</v>
      </c>
      <c r="F898" s="150" t="s">
        <v>542</v>
      </c>
      <c r="H898" s="149" t="s">
        <v>3</v>
      </c>
      <c r="I898" s="151"/>
      <c r="L898" s="147"/>
      <c r="M898" s="152"/>
      <c r="T898" s="153"/>
      <c r="AT898" s="149" t="s">
        <v>169</v>
      </c>
      <c r="AU898" s="149" t="s">
        <v>88</v>
      </c>
      <c r="AV898" s="12" t="s">
        <v>86</v>
      </c>
      <c r="AW898" s="12" t="s">
        <v>40</v>
      </c>
      <c r="AX898" s="12" t="s">
        <v>78</v>
      </c>
      <c r="AY898" s="149" t="s">
        <v>156</v>
      </c>
    </row>
    <row r="899" spans="2:51" s="13" customFormat="1" x14ac:dyDescent="0.2">
      <c r="B899" s="154"/>
      <c r="D899" s="148" t="s">
        <v>169</v>
      </c>
      <c r="E899" s="155" t="s">
        <v>3</v>
      </c>
      <c r="F899" s="156" t="s">
        <v>571</v>
      </c>
      <c r="H899" s="157">
        <v>0.64500000000000002</v>
      </c>
      <c r="I899" s="158"/>
      <c r="L899" s="154"/>
      <c r="M899" s="159"/>
      <c r="T899" s="160"/>
      <c r="AT899" s="155" t="s">
        <v>169</v>
      </c>
      <c r="AU899" s="155" t="s">
        <v>88</v>
      </c>
      <c r="AV899" s="13" t="s">
        <v>88</v>
      </c>
      <c r="AW899" s="13" t="s">
        <v>40</v>
      </c>
      <c r="AX899" s="13" t="s">
        <v>78</v>
      </c>
      <c r="AY899" s="155" t="s">
        <v>156</v>
      </c>
    </row>
    <row r="900" spans="2:51" s="13" customFormat="1" x14ac:dyDescent="0.2">
      <c r="B900" s="154"/>
      <c r="D900" s="148" t="s">
        <v>169</v>
      </c>
      <c r="E900" s="155" t="s">
        <v>3</v>
      </c>
      <c r="F900" s="156" t="s">
        <v>572</v>
      </c>
      <c r="H900" s="157">
        <v>0.04</v>
      </c>
      <c r="I900" s="158"/>
      <c r="L900" s="154"/>
      <c r="M900" s="159"/>
      <c r="T900" s="160"/>
      <c r="AT900" s="155" t="s">
        <v>169</v>
      </c>
      <c r="AU900" s="155" t="s">
        <v>88</v>
      </c>
      <c r="AV900" s="13" t="s">
        <v>88</v>
      </c>
      <c r="AW900" s="13" t="s">
        <v>40</v>
      </c>
      <c r="AX900" s="13" t="s">
        <v>78</v>
      </c>
      <c r="AY900" s="155" t="s">
        <v>156</v>
      </c>
    </row>
    <row r="901" spans="2:51" s="13" customFormat="1" x14ac:dyDescent="0.2">
      <c r="B901" s="154"/>
      <c r="D901" s="148" t="s">
        <v>169</v>
      </c>
      <c r="E901" s="155" t="s">
        <v>3</v>
      </c>
      <c r="F901" s="156" t="s">
        <v>573</v>
      </c>
      <c r="H901" s="157">
        <v>1.262</v>
      </c>
      <c r="I901" s="158"/>
      <c r="L901" s="154"/>
      <c r="M901" s="159"/>
      <c r="T901" s="160"/>
      <c r="AT901" s="155" t="s">
        <v>169</v>
      </c>
      <c r="AU901" s="155" t="s">
        <v>88</v>
      </c>
      <c r="AV901" s="13" t="s">
        <v>88</v>
      </c>
      <c r="AW901" s="13" t="s">
        <v>40</v>
      </c>
      <c r="AX901" s="13" t="s">
        <v>78</v>
      </c>
      <c r="AY901" s="155" t="s">
        <v>156</v>
      </c>
    </row>
    <row r="902" spans="2:51" s="13" customFormat="1" x14ac:dyDescent="0.2">
      <c r="B902" s="154"/>
      <c r="D902" s="148" t="s">
        <v>169</v>
      </c>
      <c r="E902" s="155" t="s">
        <v>3</v>
      </c>
      <c r="F902" s="156" t="s">
        <v>574</v>
      </c>
      <c r="H902" s="157">
        <v>3.6999999999999998E-2</v>
      </c>
      <c r="I902" s="158"/>
      <c r="L902" s="154"/>
      <c r="M902" s="159"/>
      <c r="T902" s="160"/>
      <c r="AT902" s="155" t="s">
        <v>169</v>
      </c>
      <c r="AU902" s="155" t="s">
        <v>88</v>
      </c>
      <c r="AV902" s="13" t="s">
        <v>88</v>
      </c>
      <c r="AW902" s="13" t="s">
        <v>40</v>
      </c>
      <c r="AX902" s="13" t="s">
        <v>78</v>
      </c>
      <c r="AY902" s="155" t="s">
        <v>156</v>
      </c>
    </row>
    <row r="903" spans="2:51" s="13" customFormat="1" x14ac:dyDescent="0.2">
      <c r="B903" s="154"/>
      <c r="D903" s="148" t="s">
        <v>169</v>
      </c>
      <c r="E903" s="155" t="s">
        <v>3</v>
      </c>
      <c r="F903" s="156" t="s">
        <v>575</v>
      </c>
      <c r="H903" s="157">
        <v>0.626</v>
      </c>
      <c r="I903" s="158"/>
      <c r="L903" s="154"/>
      <c r="M903" s="159"/>
      <c r="T903" s="160"/>
      <c r="AT903" s="155" t="s">
        <v>169</v>
      </c>
      <c r="AU903" s="155" t="s">
        <v>88</v>
      </c>
      <c r="AV903" s="13" t="s">
        <v>88</v>
      </c>
      <c r="AW903" s="13" t="s">
        <v>40</v>
      </c>
      <c r="AX903" s="13" t="s">
        <v>78</v>
      </c>
      <c r="AY903" s="155" t="s">
        <v>156</v>
      </c>
    </row>
    <row r="904" spans="2:51" s="13" customFormat="1" x14ac:dyDescent="0.2">
      <c r="B904" s="154"/>
      <c r="D904" s="148" t="s">
        <v>169</v>
      </c>
      <c r="E904" s="155" t="s">
        <v>3</v>
      </c>
      <c r="F904" s="156" t="s">
        <v>576</v>
      </c>
      <c r="H904" s="157">
        <v>0.19500000000000001</v>
      </c>
      <c r="I904" s="158"/>
      <c r="L904" s="154"/>
      <c r="M904" s="159"/>
      <c r="T904" s="160"/>
      <c r="AT904" s="155" t="s">
        <v>169</v>
      </c>
      <c r="AU904" s="155" t="s">
        <v>88</v>
      </c>
      <c r="AV904" s="13" t="s">
        <v>88</v>
      </c>
      <c r="AW904" s="13" t="s">
        <v>40</v>
      </c>
      <c r="AX904" s="13" t="s">
        <v>78</v>
      </c>
      <c r="AY904" s="155" t="s">
        <v>156</v>
      </c>
    </row>
    <row r="905" spans="2:51" s="15" customFormat="1" x14ac:dyDescent="0.2">
      <c r="B905" s="168"/>
      <c r="D905" s="148" t="s">
        <v>169</v>
      </c>
      <c r="E905" s="169" t="s">
        <v>3</v>
      </c>
      <c r="F905" s="170" t="s">
        <v>180</v>
      </c>
      <c r="H905" s="171">
        <v>2.8050000000000002</v>
      </c>
      <c r="I905" s="172"/>
      <c r="L905" s="168"/>
      <c r="M905" s="173"/>
      <c r="T905" s="174"/>
      <c r="AT905" s="169" t="s">
        <v>169</v>
      </c>
      <c r="AU905" s="169" t="s">
        <v>88</v>
      </c>
      <c r="AV905" s="15" t="s">
        <v>157</v>
      </c>
      <c r="AW905" s="15" t="s">
        <v>40</v>
      </c>
      <c r="AX905" s="15" t="s">
        <v>78</v>
      </c>
      <c r="AY905" s="169" t="s">
        <v>156</v>
      </c>
    </row>
    <row r="906" spans="2:51" s="12" customFormat="1" x14ac:dyDescent="0.2">
      <c r="B906" s="147"/>
      <c r="D906" s="148" t="s">
        <v>169</v>
      </c>
      <c r="E906" s="149" t="s">
        <v>3</v>
      </c>
      <c r="F906" s="150" t="s">
        <v>549</v>
      </c>
      <c r="H906" s="149" t="s">
        <v>3</v>
      </c>
      <c r="I906" s="151"/>
      <c r="L906" s="147"/>
      <c r="M906" s="152"/>
      <c r="T906" s="153"/>
      <c r="AT906" s="149" t="s">
        <v>169</v>
      </c>
      <c r="AU906" s="149" t="s">
        <v>88</v>
      </c>
      <c r="AV906" s="12" t="s">
        <v>86</v>
      </c>
      <c r="AW906" s="12" t="s">
        <v>40</v>
      </c>
      <c r="AX906" s="12" t="s">
        <v>78</v>
      </c>
      <c r="AY906" s="149" t="s">
        <v>156</v>
      </c>
    </row>
    <row r="907" spans="2:51" s="13" customFormat="1" x14ac:dyDescent="0.2">
      <c r="B907" s="154"/>
      <c r="D907" s="148" t="s">
        <v>169</v>
      </c>
      <c r="E907" s="155" t="s">
        <v>3</v>
      </c>
      <c r="F907" s="156" t="s">
        <v>586</v>
      </c>
      <c r="H907" s="157">
        <v>1.7470000000000001</v>
      </c>
      <c r="I907" s="158"/>
      <c r="L907" s="154"/>
      <c r="M907" s="159"/>
      <c r="T907" s="160"/>
      <c r="AT907" s="155" t="s">
        <v>169</v>
      </c>
      <c r="AU907" s="155" t="s">
        <v>88</v>
      </c>
      <c r="AV907" s="13" t="s">
        <v>88</v>
      </c>
      <c r="AW907" s="13" t="s">
        <v>40</v>
      </c>
      <c r="AX907" s="13" t="s">
        <v>78</v>
      </c>
      <c r="AY907" s="155" t="s">
        <v>156</v>
      </c>
    </row>
    <row r="908" spans="2:51" s="13" customFormat="1" x14ac:dyDescent="0.2">
      <c r="B908" s="154"/>
      <c r="D908" s="148" t="s">
        <v>169</v>
      </c>
      <c r="E908" s="155" t="s">
        <v>3</v>
      </c>
      <c r="F908" s="156" t="s">
        <v>587</v>
      </c>
      <c r="H908" s="157">
        <v>1.212</v>
      </c>
      <c r="I908" s="158"/>
      <c r="L908" s="154"/>
      <c r="M908" s="159"/>
      <c r="T908" s="160"/>
      <c r="AT908" s="155" t="s">
        <v>169</v>
      </c>
      <c r="AU908" s="155" t="s">
        <v>88</v>
      </c>
      <c r="AV908" s="13" t="s">
        <v>88</v>
      </c>
      <c r="AW908" s="13" t="s">
        <v>40</v>
      </c>
      <c r="AX908" s="13" t="s">
        <v>78</v>
      </c>
      <c r="AY908" s="155" t="s">
        <v>156</v>
      </c>
    </row>
    <row r="909" spans="2:51" s="13" customFormat="1" x14ac:dyDescent="0.2">
      <c r="B909" s="154"/>
      <c r="D909" s="148" t="s">
        <v>169</v>
      </c>
      <c r="E909" s="155" t="s">
        <v>3</v>
      </c>
      <c r="F909" s="156" t="s">
        <v>588</v>
      </c>
      <c r="H909" s="157">
        <v>0.23</v>
      </c>
      <c r="I909" s="158"/>
      <c r="L909" s="154"/>
      <c r="M909" s="159"/>
      <c r="T909" s="160"/>
      <c r="AT909" s="155" t="s">
        <v>169</v>
      </c>
      <c r="AU909" s="155" t="s">
        <v>88</v>
      </c>
      <c r="AV909" s="13" t="s">
        <v>88</v>
      </c>
      <c r="AW909" s="13" t="s">
        <v>40</v>
      </c>
      <c r="AX909" s="13" t="s">
        <v>78</v>
      </c>
      <c r="AY909" s="155" t="s">
        <v>156</v>
      </c>
    </row>
    <row r="910" spans="2:51" s="13" customFormat="1" x14ac:dyDescent="0.2">
      <c r="B910" s="154"/>
      <c r="D910" s="148" t="s">
        <v>169</v>
      </c>
      <c r="E910" s="155" t="s">
        <v>3</v>
      </c>
      <c r="F910" s="156" t="s">
        <v>589</v>
      </c>
      <c r="H910" s="157">
        <v>0.874</v>
      </c>
      <c r="I910" s="158"/>
      <c r="L910" s="154"/>
      <c r="M910" s="159"/>
      <c r="T910" s="160"/>
      <c r="AT910" s="155" t="s">
        <v>169</v>
      </c>
      <c r="AU910" s="155" t="s">
        <v>88</v>
      </c>
      <c r="AV910" s="13" t="s">
        <v>88</v>
      </c>
      <c r="AW910" s="13" t="s">
        <v>40</v>
      </c>
      <c r="AX910" s="13" t="s">
        <v>78</v>
      </c>
      <c r="AY910" s="155" t="s">
        <v>156</v>
      </c>
    </row>
    <row r="911" spans="2:51" s="13" customFormat="1" x14ac:dyDescent="0.2">
      <c r="B911" s="154"/>
      <c r="D911" s="148" t="s">
        <v>169</v>
      </c>
      <c r="E911" s="155" t="s">
        <v>3</v>
      </c>
      <c r="F911" s="156" t="s">
        <v>564</v>
      </c>
      <c r="H911" s="157">
        <v>0.154</v>
      </c>
      <c r="I911" s="158"/>
      <c r="L911" s="154"/>
      <c r="M911" s="159"/>
      <c r="T911" s="160"/>
      <c r="AT911" s="155" t="s">
        <v>169</v>
      </c>
      <c r="AU911" s="155" t="s">
        <v>88</v>
      </c>
      <c r="AV911" s="13" t="s">
        <v>88</v>
      </c>
      <c r="AW911" s="13" t="s">
        <v>40</v>
      </c>
      <c r="AX911" s="13" t="s">
        <v>78</v>
      </c>
      <c r="AY911" s="155" t="s">
        <v>156</v>
      </c>
    </row>
    <row r="912" spans="2:51" s="13" customFormat="1" x14ac:dyDescent="0.2">
      <c r="B912" s="154"/>
      <c r="D912" s="148" t="s">
        <v>169</v>
      </c>
      <c r="E912" s="155" t="s">
        <v>3</v>
      </c>
      <c r="F912" s="156" t="s">
        <v>590</v>
      </c>
      <c r="H912" s="157">
        <v>1.212</v>
      </c>
      <c r="I912" s="158"/>
      <c r="L912" s="154"/>
      <c r="M912" s="159"/>
      <c r="T912" s="160"/>
      <c r="AT912" s="155" t="s">
        <v>169</v>
      </c>
      <c r="AU912" s="155" t="s">
        <v>88</v>
      </c>
      <c r="AV912" s="13" t="s">
        <v>88</v>
      </c>
      <c r="AW912" s="13" t="s">
        <v>40</v>
      </c>
      <c r="AX912" s="13" t="s">
        <v>78</v>
      </c>
      <c r="AY912" s="155" t="s">
        <v>156</v>
      </c>
    </row>
    <row r="913" spans="2:51" s="15" customFormat="1" x14ac:dyDescent="0.2">
      <c r="B913" s="168"/>
      <c r="D913" s="148" t="s">
        <v>169</v>
      </c>
      <c r="E913" s="169" t="s">
        <v>3</v>
      </c>
      <c r="F913" s="170" t="s">
        <v>180</v>
      </c>
      <c r="H913" s="171">
        <v>5.4290000000000003</v>
      </c>
      <c r="I913" s="172"/>
      <c r="L913" s="168"/>
      <c r="M913" s="173"/>
      <c r="T913" s="174"/>
      <c r="AT913" s="169" t="s">
        <v>169</v>
      </c>
      <c r="AU913" s="169" t="s">
        <v>88</v>
      </c>
      <c r="AV913" s="15" t="s">
        <v>157</v>
      </c>
      <c r="AW913" s="15" t="s">
        <v>40</v>
      </c>
      <c r="AX913" s="15" t="s">
        <v>78</v>
      </c>
      <c r="AY913" s="169" t="s">
        <v>156</v>
      </c>
    </row>
    <row r="914" spans="2:51" s="12" customFormat="1" x14ac:dyDescent="0.2">
      <c r="B914" s="147"/>
      <c r="D914" s="148" t="s">
        <v>169</v>
      </c>
      <c r="E914" s="149" t="s">
        <v>3</v>
      </c>
      <c r="F914" s="150" t="s">
        <v>181</v>
      </c>
      <c r="H914" s="149" t="s">
        <v>3</v>
      </c>
      <c r="I914" s="151"/>
      <c r="L914" s="147"/>
      <c r="M914" s="152"/>
      <c r="T914" s="153"/>
      <c r="AT914" s="149" t="s">
        <v>169</v>
      </c>
      <c r="AU914" s="149" t="s">
        <v>88</v>
      </c>
      <c r="AV914" s="12" t="s">
        <v>86</v>
      </c>
      <c r="AW914" s="12" t="s">
        <v>40</v>
      </c>
      <c r="AX914" s="12" t="s">
        <v>78</v>
      </c>
      <c r="AY914" s="149" t="s">
        <v>156</v>
      </c>
    </row>
    <row r="915" spans="2:51" s="13" customFormat="1" x14ac:dyDescent="0.2">
      <c r="B915" s="154"/>
      <c r="D915" s="148" t="s">
        <v>169</v>
      </c>
      <c r="E915" s="155" t="s">
        <v>3</v>
      </c>
      <c r="F915" s="156" t="s">
        <v>871</v>
      </c>
      <c r="H915" s="157">
        <v>8.4000000000000005E-2</v>
      </c>
      <c r="I915" s="158"/>
      <c r="L915" s="154"/>
      <c r="M915" s="159"/>
      <c r="T915" s="160"/>
      <c r="AT915" s="155" t="s">
        <v>169</v>
      </c>
      <c r="AU915" s="155" t="s">
        <v>88</v>
      </c>
      <c r="AV915" s="13" t="s">
        <v>88</v>
      </c>
      <c r="AW915" s="13" t="s">
        <v>40</v>
      </c>
      <c r="AX915" s="13" t="s">
        <v>78</v>
      </c>
      <c r="AY915" s="155" t="s">
        <v>156</v>
      </c>
    </row>
    <row r="916" spans="2:51" s="13" customFormat="1" x14ac:dyDescent="0.2">
      <c r="B916" s="154"/>
      <c r="D916" s="148" t="s">
        <v>169</v>
      </c>
      <c r="E916" s="155" t="s">
        <v>3</v>
      </c>
      <c r="F916" s="156" t="s">
        <v>872</v>
      </c>
      <c r="H916" s="157">
        <v>0.11899999999999999</v>
      </c>
      <c r="I916" s="158"/>
      <c r="L916" s="154"/>
      <c r="M916" s="159"/>
      <c r="T916" s="160"/>
      <c r="AT916" s="155" t="s">
        <v>169</v>
      </c>
      <c r="AU916" s="155" t="s">
        <v>88</v>
      </c>
      <c r="AV916" s="13" t="s">
        <v>88</v>
      </c>
      <c r="AW916" s="13" t="s">
        <v>40</v>
      </c>
      <c r="AX916" s="13" t="s">
        <v>78</v>
      </c>
      <c r="AY916" s="155" t="s">
        <v>156</v>
      </c>
    </row>
    <row r="917" spans="2:51" s="13" customFormat="1" x14ac:dyDescent="0.2">
      <c r="B917" s="154"/>
      <c r="D917" s="148" t="s">
        <v>169</v>
      </c>
      <c r="E917" s="155" t="s">
        <v>3</v>
      </c>
      <c r="F917" s="156" t="s">
        <v>873</v>
      </c>
      <c r="H917" s="157">
        <v>0.14599999999999999</v>
      </c>
      <c r="I917" s="158"/>
      <c r="L917" s="154"/>
      <c r="M917" s="159"/>
      <c r="T917" s="160"/>
      <c r="AT917" s="155" t="s">
        <v>169</v>
      </c>
      <c r="AU917" s="155" t="s">
        <v>88</v>
      </c>
      <c r="AV917" s="13" t="s">
        <v>88</v>
      </c>
      <c r="AW917" s="13" t="s">
        <v>40</v>
      </c>
      <c r="AX917" s="13" t="s">
        <v>78</v>
      </c>
      <c r="AY917" s="155" t="s">
        <v>156</v>
      </c>
    </row>
    <row r="918" spans="2:51" s="13" customFormat="1" x14ac:dyDescent="0.2">
      <c r="B918" s="154"/>
      <c r="D918" s="148" t="s">
        <v>169</v>
      </c>
      <c r="E918" s="155" t="s">
        <v>3</v>
      </c>
      <c r="F918" s="156" t="s">
        <v>607</v>
      </c>
      <c r="H918" s="157">
        <v>0.3</v>
      </c>
      <c r="I918" s="158"/>
      <c r="L918" s="154"/>
      <c r="M918" s="159"/>
      <c r="T918" s="160"/>
      <c r="AT918" s="155" t="s">
        <v>169</v>
      </c>
      <c r="AU918" s="155" t="s">
        <v>88</v>
      </c>
      <c r="AV918" s="13" t="s">
        <v>88</v>
      </c>
      <c r="AW918" s="13" t="s">
        <v>40</v>
      </c>
      <c r="AX918" s="13" t="s">
        <v>78</v>
      </c>
      <c r="AY918" s="155" t="s">
        <v>156</v>
      </c>
    </row>
    <row r="919" spans="2:51" s="13" customFormat="1" x14ac:dyDescent="0.2">
      <c r="B919" s="154"/>
      <c r="D919" s="148" t="s">
        <v>169</v>
      </c>
      <c r="E919" s="155" t="s">
        <v>3</v>
      </c>
      <c r="F919" s="156" t="s">
        <v>874</v>
      </c>
      <c r="H919" s="157">
        <v>2.0219999999999998</v>
      </c>
      <c r="I919" s="158"/>
      <c r="L919" s="154"/>
      <c r="M919" s="159"/>
      <c r="T919" s="160"/>
      <c r="AT919" s="155" t="s">
        <v>169</v>
      </c>
      <c r="AU919" s="155" t="s">
        <v>88</v>
      </c>
      <c r="AV919" s="13" t="s">
        <v>88</v>
      </c>
      <c r="AW919" s="13" t="s">
        <v>40</v>
      </c>
      <c r="AX919" s="13" t="s">
        <v>78</v>
      </c>
      <c r="AY919" s="155" t="s">
        <v>156</v>
      </c>
    </row>
    <row r="920" spans="2:51" s="13" customFormat="1" x14ac:dyDescent="0.2">
      <c r="B920" s="154"/>
      <c r="D920" s="148" t="s">
        <v>169</v>
      </c>
      <c r="E920" s="155" t="s">
        <v>3</v>
      </c>
      <c r="F920" s="156" t="s">
        <v>875</v>
      </c>
      <c r="H920" s="157">
        <v>0.03</v>
      </c>
      <c r="I920" s="158"/>
      <c r="L920" s="154"/>
      <c r="M920" s="159"/>
      <c r="T920" s="160"/>
      <c r="AT920" s="155" t="s">
        <v>169</v>
      </c>
      <c r="AU920" s="155" t="s">
        <v>88</v>
      </c>
      <c r="AV920" s="13" t="s">
        <v>88</v>
      </c>
      <c r="AW920" s="13" t="s">
        <v>40</v>
      </c>
      <c r="AX920" s="13" t="s">
        <v>78</v>
      </c>
      <c r="AY920" s="155" t="s">
        <v>156</v>
      </c>
    </row>
    <row r="921" spans="2:51" s="13" customFormat="1" x14ac:dyDescent="0.2">
      <c r="B921" s="154"/>
      <c r="D921" s="148" t="s">
        <v>169</v>
      </c>
      <c r="E921" s="155" t="s">
        <v>3</v>
      </c>
      <c r="F921" s="156" t="s">
        <v>876</v>
      </c>
      <c r="H921" s="157">
        <v>2.9000000000000001E-2</v>
      </c>
      <c r="I921" s="158"/>
      <c r="L921" s="154"/>
      <c r="M921" s="159"/>
      <c r="T921" s="160"/>
      <c r="AT921" s="155" t="s">
        <v>169</v>
      </c>
      <c r="AU921" s="155" t="s">
        <v>88</v>
      </c>
      <c r="AV921" s="13" t="s">
        <v>88</v>
      </c>
      <c r="AW921" s="13" t="s">
        <v>40</v>
      </c>
      <c r="AX921" s="13" t="s">
        <v>78</v>
      </c>
      <c r="AY921" s="155" t="s">
        <v>156</v>
      </c>
    </row>
    <row r="922" spans="2:51" s="15" customFormat="1" x14ac:dyDescent="0.2">
      <c r="B922" s="168"/>
      <c r="D922" s="148" t="s">
        <v>169</v>
      </c>
      <c r="E922" s="169" t="s">
        <v>3</v>
      </c>
      <c r="F922" s="170" t="s">
        <v>180</v>
      </c>
      <c r="H922" s="171">
        <v>2.73</v>
      </c>
      <c r="I922" s="172"/>
      <c r="L922" s="168"/>
      <c r="M922" s="173"/>
      <c r="T922" s="174"/>
      <c r="AT922" s="169" t="s">
        <v>169</v>
      </c>
      <c r="AU922" s="169" t="s">
        <v>88</v>
      </c>
      <c r="AV922" s="15" t="s">
        <v>157</v>
      </c>
      <c r="AW922" s="15" t="s">
        <v>40</v>
      </c>
      <c r="AX922" s="15" t="s">
        <v>78</v>
      </c>
      <c r="AY922" s="169" t="s">
        <v>156</v>
      </c>
    </row>
    <row r="923" spans="2:51" s="12" customFormat="1" x14ac:dyDescent="0.2">
      <c r="B923" s="147"/>
      <c r="D923" s="148" t="s">
        <v>169</v>
      </c>
      <c r="E923" s="149" t="s">
        <v>3</v>
      </c>
      <c r="F923" s="150" t="s">
        <v>708</v>
      </c>
      <c r="H923" s="149" t="s">
        <v>3</v>
      </c>
      <c r="I923" s="151"/>
      <c r="L923" s="147"/>
      <c r="M923" s="152"/>
      <c r="T923" s="153"/>
      <c r="AT923" s="149" t="s">
        <v>169</v>
      </c>
      <c r="AU923" s="149" t="s">
        <v>88</v>
      </c>
      <c r="AV923" s="12" t="s">
        <v>86</v>
      </c>
      <c r="AW923" s="12" t="s">
        <v>40</v>
      </c>
      <c r="AX923" s="12" t="s">
        <v>78</v>
      </c>
      <c r="AY923" s="149" t="s">
        <v>156</v>
      </c>
    </row>
    <row r="924" spans="2:51" s="13" customFormat="1" x14ac:dyDescent="0.2">
      <c r="B924" s="154"/>
      <c r="D924" s="148" t="s">
        <v>169</v>
      </c>
      <c r="E924" s="155" t="s">
        <v>3</v>
      </c>
      <c r="F924" s="156" t="s">
        <v>723</v>
      </c>
      <c r="H924" s="157">
        <v>7.0000000000000001E-3</v>
      </c>
      <c r="I924" s="158"/>
      <c r="L924" s="154"/>
      <c r="M924" s="159"/>
      <c r="T924" s="160"/>
      <c r="AT924" s="155" t="s">
        <v>169</v>
      </c>
      <c r="AU924" s="155" t="s">
        <v>88</v>
      </c>
      <c r="AV924" s="13" t="s">
        <v>88</v>
      </c>
      <c r="AW924" s="13" t="s">
        <v>40</v>
      </c>
      <c r="AX924" s="13" t="s">
        <v>78</v>
      </c>
      <c r="AY924" s="155" t="s">
        <v>156</v>
      </c>
    </row>
    <row r="925" spans="2:51" s="13" customFormat="1" x14ac:dyDescent="0.2">
      <c r="B925" s="154"/>
      <c r="D925" s="148" t="s">
        <v>169</v>
      </c>
      <c r="E925" s="155" t="s">
        <v>3</v>
      </c>
      <c r="F925" s="156" t="s">
        <v>877</v>
      </c>
      <c r="H925" s="157">
        <v>1.4E-2</v>
      </c>
      <c r="I925" s="158"/>
      <c r="L925" s="154"/>
      <c r="M925" s="159"/>
      <c r="T925" s="160"/>
      <c r="AT925" s="155" t="s">
        <v>169</v>
      </c>
      <c r="AU925" s="155" t="s">
        <v>88</v>
      </c>
      <c r="AV925" s="13" t="s">
        <v>88</v>
      </c>
      <c r="AW925" s="13" t="s">
        <v>40</v>
      </c>
      <c r="AX925" s="13" t="s">
        <v>78</v>
      </c>
      <c r="AY925" s="155" t="s">
        <v>156</v>
      </c>
    </row>
    <row r="926" spans="2:51" s="13" customFormat="1" x14ac:dyDescent="0.2">
      <c r="B926" s="154"/>
      <c r="D926" s="148" t="s">
        <v>169</v>
      </c>
      <c r="E926" s="155" t="s">
        <v>3</v>
      </c>
      <c r="F926" s="156" t="s">
        <v>878</v>
      </c>
      <c r="H926" s="157">
        <v>0.01</v>
      </c>
      <c r="I926" s="158"/>
      <c r="L926" s="154"/>
      <c r="M926" s="159"/>
      <c r="T926" s="160"/>
      <c r="AT926" s="155" t="s">
        <v>169</v>
      </c>
      <c r="AU926" s="155" t="s">
        <v>88</v>
      </c>
      <c r="AV926" s="13" t="s">
        <v>88</v>
      </c>
      <c r="AW926" s="13" t="s">
        <v>40</v>
      </c>
      <c r="AX926" s="13" t="s">
        <v>78</v>
      </c>
      <c r="AY926" s="155" t="s">
        <v>156</v>
      </c>
    </row>
    <row r="927" spans="2:51" s="13" customFormat="1" x14ac:dyDescent="0.2">
      <c r="B927" s="154"/>
      <c r="D927" s="148" t="s">
        <v>169</v>
      </c>
      <c r="E927" s="155" t="s">
        <v>3</v>
      </c>
      <c r="F927" s="156" t="s">
        <v>726</v>
      </c>
      <c r="H927" s="157">
        <v>1.6E-2</v>
      </c>
      <c r="I927" s="158"/>
      <c r="L927" s="154"/>
      <c r="M927" s="159"/>
      <c r="T927" s="160"/>
      <c r="AT927" s="155" t="s">
        <v>169</v>
      </c>
      <c r="AU927" s="155" t="s">
        <v>88</v>
      </c>
      <c r="AV927" s="13" t="s">
        <v>88</v>
      </c>
      <c r="AW927" s="13" t="s">
        <v>40</v>
      </c>
      <c r="AX927" s="13" t="s">
        <v>78</v>
      </c>
      <c r="AY927" s="155" t="s">
        <v>156</v>
      </c>
    </row>
    <row r="928" spans="2:51" s="13" customFormat="1" x14ac:dyDescent="0.2">
      <c r="B928" s="154"/>
      <c r="D928" s="148" t="s">
        <v>169</v>
      </c>
      <c r="E928" s="155" t="s">
        <v>3</v>
      </c>
      <c r="F928" s="156" t="s">
        <v>879</v>
      </c>
      <c r="H928" s="157">
        <v>1.4999999999999999E-2</v>
      </c>
      <c r="I928" s="158"/>
      <c r="L928" s="154"/>
      <c r="M928" s="159"/>
      <c r="T928" s="160"/>
      <c r="AT928" s="155" t="s">
        <v>169</v>
      </c>
      <c r="AU928" s="155" t="s">
        <v>88</v>
      </c>
      <c r="AV928" s="13" t="s">
        <v>88</v>
      </c>
      <c r="AW928" s="13" t="s">
        <v>40</v>
      </c>
      <c r="AX928" s="13" t="s">
        <v>78</v>
      </c>
      <c r="AY928" s="155" t="s">
        <v>156</v>
      </c>
    </row>
    <row r="929" spans="2:51" s="13" customFormat="1" x14ac:dyDescent="0.2">
      <c r="B929" s="154"/>
      <c r="D929" s="148" t="s">
        <v>169</v>
      </c>
      <c r="E929" s="155" t="s">
        <v>3</v>
      </c>
      <c r="F929" s="156" t="s">
        <v>880</v>
      </c>
      <c r="H929" s="157">
        <v>1.2999999999999999E-2</v>
      </c>
      <c r="I929" s="158"/>
      <c r="L929" s="154"/>
      <c r="M929" s="159"/>
      <c r="T929" s="160"/>
      <c r="AT929" s="155" t="s">
        <v>169</v>
      </c>
      <c r="AU929" s="155" t="s">
        <v>88</v>
      </c>
      <c r="AV929" s="13" t="s">
        <v>88</v>
      </c>
      <c r="AW929" s="13" t="s">
        <v>40</v>
      </c>
      <c r="AX929" s="13" t="s">
        <v>78</v>
      </c>
      <c r="AY929" s="155" t="s">
        <v>156</v>
      </c>
    </row>
    <row r="930" spans="2:51" s="13" customFormat="1" x14ac:dyDescent="0.2">
      <c r="B930" s="154"/>
      <c r="D930" s="148" t="s">
        <v>169</v>
      </c>
      <c r="E930" s="155" t="s">
        <v>3</v>
      </c>
      <c r="F930" s="156" t="s">
        <v>881</v>
      </c>
      <c r="H930" s="157">
        <v>1.2E-2</v>
      </c>
      <c r="I930" s="158"/>
      <c r="L930" s="154"/>
      <c r="M930" s="159"/>
      <c r="T930" s="160"/>
      <c r="AT930" s="155" t="s">
        <v>169</v>
      </c>
      <c r="AU930" s="155" t="s">
        <v>88</v>
      </c>
      <c r="AV930" s="13" t="s">
        <v>88</v>
      </c>
      <c r="AW930" s="13" t="s">
        <v>40</v>
      </c>
      <c r="AX930" s="13" t="s">
        <v>78</v>
      </c>
      <c r="AY930" s="155" t="s">
        <v>156</v>
      </c>
    </row>
    <row r="931" spans="2:51" s="15" customFormat="1" x14ac:dyDescent="0.2">
      <c r="B931" s="168"/>
      <c r="D931" s="148" t="s">
        <v>169</v>
      </c>
      <c r="E931" s="169" t="s">
        <v>3</v>
      </c>
      <c r="F931" s="170" t="s">
        <v>180</v>
      </c>
      <c r="H931" s="171">
        <v>8.6999999999999994E-2</v>
      </c>
      <c r="I931" s="172"/>
      <c r="L931" s="168"/>
      <c r="M931" s="173"/>
      <c r="T931" s="174"/>
      <c r="AT931" s="169" t="s">
        <v>169</v>
      </c>
      <c r="AU931" s="169" t="s">
        <v>88</v>
      </c>
      <c r="AV931" s="15" t="s">
        <v>157</v>
      </c>
      <c r="AW931" s="15" t="s">
        <v>40</v>
      </c>
      <c r="AX931" s="15" t="s">
        <v>78</v>
      </c>
      <c r="AY931" s="169" t="s">
        <v>156</v>
      </c>
    </row>
    <row r="932" spans="2:51" s="12" customFormat="1" x14ac:dyDescent="0.2">
      <c r="B932" s="147"/>
      <c r="D932" s="148" t="s">
        <v>169</v>
      </c>
      <c r="E932" s="149" t="s">
        <v>3</v>
      </c>
      <c r="F932" s="150" t="s">
        <v>617</v>
      </c>
      <c r="H932" s="149" t="s">
        <v>3</v>
      </c>
      <c r="I932" s="151"/>
      <c r="L932" s="147"/>
      <c r="M932" s="152"/>
      <c r="T932" s="153"/>
      <c r="AT932" s="149" t="s">
        <v>169</v>
      </c>
      <c r="AU932" s="149" t="s">
        <v>88</v>
      </c>
      <c r="AV932" s="12" t="s">
        <v>86</v>
      </c>
      <c r="AW932" s="12" t="s">
        <v>40</v>
      </c>
      <c r="AX932" s="12" t="s">
        <v>78</v>
      </c>
      <c r="AY932" s="149" t="s">
        <v>156</v>
      </c>
    </row>
    <row r="933" spans="2:51" s="13" customFormat="1" x14ac:dyDescent="0.2">
      <c r="B933" s="154"/>
      <c r="D933" s="148" t="s">
        <v>169</v>
      </c>
      <c r="E933" s="155" t="s">
        <v>3</v>
      </c>
      <c r="F933" s="156" t="s">
        <v>882</v>
      </c>
      <c r="H933" s="157">
        <v>1.72</v>
      </c>
      <c r="I933" s="158"/>
      <c r="L933" s="154"/>
      <c r="M933" s="159"/>
      <c r="T933" s="160"/>
      <c r="AT933" s="155" t="s">
        <v>169</v>
      </c>
      <c r="AU933" s="155" t="s">
        <v>88</v>
      </c>
      <c r="AV933" s="13" t="s">
        <v>88</v>
      </c>
      <c r="AW933" s="13" t="s">
        <v>40</v>
      </c>
      <c r="AX933" s="13" t="s">
        <v>78</v>
      </c>
      <c r="AY933" s="155" t="s">
        <v>156</v>
      </c>
    </row>
    <row r="934" spans="2:51" s="13" customFormat="1" x14ac:dyDescent="0.2">
      <c r="B934" s="154"/>
      <c r="D934" s="148" t="s">
        <v>169</v>
      </c>
      <c r="E934" s="155" t="s">
        <v>3</v>
      </c>
      <c r="F934" s="156" t="s">
        <v>883</v>
      </c>
      <c r="H934" s="157">
        <v>0.16400000000000001</v>
      </c>
      <c r="I934" s="158"/>
      <c r="L934" s="154"/>
      <c r="M934" s="159"/>
      <c r="T934" s="160"/>
      <c r="AT934" s="155" t="s">
        <v>169</v>
      </c>
      <c r="AU934" s="155" t="s">
        <v>88</v>
      </c>
      <c r="AV934" s="13" t="s">
        <v>88</v>
      </c>
      <c r="AW934" s="13" t="s">
        <v>40</v>
      </c>
      <c r="AX934" s="13" t="s">
        <v>78</v>
      </c>
      <c r="AY934" s="155" t="s">
        <v>156</v>
      </c>
    </row>
    <row r="935" spans="2:51" s="15" customFormat="1" x14ac:dyDescent="0.2">
      <c r="B935" s="168"/>
      <c r="D935" s="148" t="s">
        <v>169</v>
      </c>
      <c r="E935" s="169" t="s">
        <v>3</v>
      </c>
      <c r="F935" s="170" t="s">
        <v>180</v>
      </c>
      <c r="H935" s="171">
        <v>1.8839999999999999</v>
      </c>
      <c r="I935" s="172"/>
      <c r="L935" s="168"/>
      <c r="M935" s="173"/>
      <c r="T935" s="174"/>
      <c r="AT935" s="169" t="s">
        <v>169</v>
      </c>
      <c r="AU935" s="169" t="s">
        <v>88</v>
      </c>
      <c r="AV935" s="15" t="s">
        <v>157</v>
      </c>
      <c r="AW935" s="15" t="s">
        <v>40</v>
      </c>
      <c r="AX935" s="15" t="s">
        <v>78</v>
      </c>
      <c r="AY935" s="169" t="s">
        <v>156</v>
      </c>
    </row>
    <row r="936" spans="2:51" s="12" customFormat="1" x14ac:dyDescent="0.2">
      <c r="B936" s="147"/>
      <c r="D936" s="148" t="s">
        <v>169</v>
      </c>
      <c r="E936" s="149" t="s">
        <v>3</v>
      </c>
      <c r="F936" s="150" t="s">
        <v>241</v>
      </c>
      <c r="H936" s="149" t="s">
        <v>3</v>
      </c>
      <c r="I936" s="151"/>
      <c r="L936" s="147"/>
      <c r="M936" s="152"/>
      <c r="T936" s="153"/>
      <c r="AT936" s="149" t="s">
        <v>169</v>
      </c>
      <c r="AU936" s="149" t="s">
        <v>88</v>
      </c>
      <c r="AV936" s="12" t="s">
        <v>86</v>
      </c>
      <c r="AW936" s="12" t="s">
        <v>40</v>
      </c>
      <c r="AX936" s="12" t="s">
        <v>78</v>
      </c>
      <c r="AY936" s="149" t="s">
        <v>156</v>
      </c>
    </row>
    <row r="937" spans="2:51" s="13" customFormat="1" x14ac:dyDescent="0.2">
      <c r="B937" s="154"/>
      <c r="D937" s="148" t="s">
        <v>169</v>
      </c>
      <c r="E937" s="155" t="s">
        <v>3</v>
      </c>
      <c r="F937" s="156" t="s">
        <v>884</v>
      </c>
      <c r="H937" s="157">
        <v>5.6000000000000001E-2</v>
      </c>
      <c r="I937" s="158"/>
      <c r="L937" s="154"/>
      <c r="M937" s="159"/>
      <c r="T937" s="160"/>
      <c r="AT937" s="155" t="s">
        <v>169</v>
      </c>
      <c r="AU937" s="155" t="s">
        <v>88</v>
      </c>
      <c r="AV937" s="13" t="s">
        <v>88</v>
      </c>
      <c r="AW937" s="13" t="s">
        <v>40</v>
      </c>
      <c r="AX937" s="13" t="s">
        <v>78</v>
      </c>
      <c r="AY937" s="155" t="s">
        <v>156</v>
      </c>
    </row>
    <row r="938" spans="2:51" s="13" customFormat="1" x14ac:dyDescent="0.2">
      <c r="B938" s="154"/>
      <c r="D938" s="148" t="s">
        <v>169</v>
      </c>
      <c r="E938" s="155" t="s">
        <v>3</v>
      </c>
      <c r="F938" s="156" t="s">
        <v>885</v>
      </c>
      <c r="H938" s="157">
        <v>8.4000000000000005E-2</v>
      </c>
      <c r="I938" s="158"/>
      <c r="L938" s="154"/>
      <c r="M938" s="159"/>
      <c r="T938" s="160"/>
      <c r="AT938" s="155" t="s">
        <v>169</v>
      </c>
      <c r="AU938" s="155" t="s">
        <v>88</v>
      </c>
      <c r="AV938" s="13" t="s">
        <v>88</v>
      </c>
      <c r="AW938" s="13" t="s">
        <v>40</v>
      </c>
      <c r="AX938" s="13" t="s">
        <v>78</v>
      </c>
      <c r="AY938" s="155" t="s">
        <v>156</v>
      </c>
    </row>
    <row r="939" spans="2:51" s="13" customFormat="1" x14ac:dyDescent="0.2">
      <c r="B939" s="154"/>
      <c r="D939" s="148" t="s">
        <v>169</v>
      </c>
      <c r="E939" s="155" t="s">
        <v>3</v>
      </c>
      <c r="F939" s="156" t="s">
        <v>655</v>
      </c>
      <c r="H939" s="157">
        <v>4.2999999999999997E-2</v>
      </c>
      <c r="I939" s="158"/>
      <c r="L939" s="154"/>
      <c r="M939" s="159"/>
      <c r="T939" s="160"/>
      <c r="AT939" s="155" t="s">
        <v>169</v>
      </c>
      <c r="AU939" s="155" t="s">
        <v>88</v>
      </c>
      <c r="AV939" s="13" t="s">
        <v>88</v>
      </c>
      <c r="AW939" s="13" t="s">
        <v>40</v>
      </c>
      <c r="AX939" s="13" t="s">
        <v>78</v>
      </c>
      <c r="AY939" s="155" t="s">
        <v>156</v>
      </c>
    </row>
    <row r="940" spans="2:51" s="13" customFormat="1" x14ac:dyDescent="0.2">
      <c r="B940" s="154"/>
      <c r="D940" s="148" t="s">
        <v>169</v>
      </c>
      <c r="E940" s="155" t="s">
        <v>3</v>
      </c>
      <c r="F940" s="156" t="s">
        <v>665</v>
      </c>
      <c r="H940" s="157">
        <v>6.7000000000000004E-2</v>
      </c>
      <c r="I940" s="158"/>
      <c r="L940" s="154"/>
      <c r="M940" s="159"/>
      <c r="T940" s="160"/>
      <c r="AT940" s="155" t="s">
        <v>169</v>
      </c>
      <c r="AU940" s="155" t="s">
        <v>88</v>
      </c>
      <c r="AV940" s="13" t="s">
        <v>88</v>
      </c>
      <c r="AW940" s="13" t="s">
        <v>40</v>
      </c>
      <c r="AX940" s="13" t="s">
        <v>78</v>
      </c>
      <c r="AY940" s="155" t="s">
        <v>156</v>
      </c>
    </row>
    <row r="941" spans="2:51" s="13" customFormat="1" x14ac:dyDescent="0.2">
      <c r="B941" s="154"/>
      <c r="D941" s="148" t="s">
        <v>169</v>
      </c>
      <c r="E941" s="155" t="s">
        <v>3</v>
      </c>
      <c r="F941" s="156" t="s">
        <v>666</v>
      </c>
      <c r="H941" s="157">
        <v>6.7000000000000004E-2</v>
      </c>
      <c r="I941" s="158"/>
      <c r="L941" s="154"/>
      <c r="M941" s="159"/>
      <c r="T941" s="160"/>
      <c r="AT941" s="155" t="s">
        <v>169</v>
      </c>
      <c r="AU941" s="155" t="s">
        <v>88</v>
      </c>
      <c r="AV941" s="13" t="s">
        <v>88</v>
      </c>
      <c r="AW941" s="13" t="s">
        <v>40</v>
      </c>
      <c r="AX941" s="13" t="s">
        <v>78</v>
      </c>
      <c r="AY941" s="155" t="s">
        <v>156</v>
      </c>
    </row>
    <row r="942" spans="2:51" s="13" customFormat="1" x14ac:dyDescent="0.2">
      <c r="B942" s="154"/>
      <c r="D942" s="148" t="s">
        <v>169</v>
      </c>
      <c r="E942" s="155" t="s">
        <v>3</v>
      </c>
      <c r="F942" s="156" t="s">
        <v>886</v>
      </c>
      <c r="H942" s="157">
        <v>5.8999999999999997E-2</v>
      </c>
      <c r="I942" s="158"/>
      <c r="L942" s="154"/>
      <c r="M942" s="159"/>
      <c r="T942" s="160"/>
      <c r="AT942" s="155" t="s">
        <v>169</v>
      </c>
      <c r="AU942" s="155" t="s">
        <v>88</v>
      </c>
      <c r="AV942" s="13" t="s">
        <v>88</v>
      </c>
      <c r="AW942" s="13" t="s">
        <v>40</v>
      </c>
      <c r="AX942" s="13" t="s">
        <v>78</v>
      </c>
      <c r="AY942" s="155" t="s">
        <v>156</v>
      </c>
    </row>
    <row r="943" spans="2:51" s="13" customFormat="1" x14ac:dyDescent="0.2">
      <c r="B943" s="154"/>
      <c r="D943" s="148" t="s">
        <v>169</v>
      </c>
      <c r="E943" s="155" t="s">
        <v>3</v>
      </c>
      <c r="F943" s="156" t="s">
        <v>887</v>
      </c>
      <c r="H943" s="157">
        <v>4.3999999999999997E-2</v>
      </c>
      <c r="I943" s="158"/>
      <c r="L943" s="154"/>
      <c r="M943" s="159"/>
      <c r="T943" s="160"/>
      <c r="AT943" s="155" t="s">
        <v>169</v>
      </c>
      <c r="AU943" s="155" t="s">
        <v>88</v>
      </c>
      <c r="AV943" s="13" t="s">
        <v>88</v>
      </c>
      <c r="AW943" s="13" t="s">
        <v>40</v>
      </c>
      <c r="AX943" s="13" t="s">
        <v>78</v>
      </c>
      <c r="AY943" s="155" t="s">
        <v>156</v>
      </c>
    </row>
    <row r="944" spans="2:51" s="13" customFormat="1" x14ac:dyDescent="0.2">
      <c r="B944" s="154"/>
      <c r="D944" s="148" t="s">
        <v>169</v>
      </c>
      <c r="E944" s="155" t="s">
        <v>3</v>
      </c>
      <c r="F944" s="156" t="s">
        <v>888</v>
      </c>
      <c r="H944" s="157">
        <v>7.3999999999999996E-2</v>
      </c>
      <c r="I944" s="158"/>
      <c r="L944" s="154"/>
      <c r="M944" s="159"/>
      <c r="T944" s="160"/>
      <c r="AT944" s="155" t="s">
        <v>169</v>
      </c>
      <c r="AU944" s="155" t="s">
        <v>88</v>
      </c>
      <c r="AV944" s="13" t="s">
        <v>88</v>
      </c>
      <c r="AW944" s="13" t="s">
        <v>40</v>
      </c>
      <c r="AX944" s="13" t="s">
        <v>78</v>
      </c>
      <c r="AY944" s="155" t="s">
        <v>156</v>
      </c>
    </row>
    <row r="945" spans="2:51" s="13" customFormat="1" x14ac:dyDescent="0.2">
      <c r="B945" s="154"/>
      <c r="D945" s="148" t="s">
        <v>169</v>
      </c>
      <c r="E945" s="155" t="s">
        <v>3</v>
      </c>
      <c r="F945" s="156" t="s">
        <v>889</v>
      </c>
      <c r="H945" s="157">
        <v>0.11799999999999999</v>
      </c>
      <c r="I945" s="158"/>
      <c r="L945" s="154"/>
      <c r="M945" s="159"/>
      <c r="T945" s="160"/>
      <c r="AT945" s="155" t="s">
        <v>169</v>
      </c>
      <c r="AU945" s="155" t="s">
        <v>88</v>
      </c>
      <c r="AV945" s="13" t="s">
        <v>88</v>
      </c>
      <c r="AW945" s="13" t="s">
        <v>40</v>
      </c>
      <c r="AX945" s="13" t="s">
        <v>78</v>
      </c>
      <c r="AY945" s="155" t="s">
        <v>156</v>
      </c>
    </row>
    <row r="946" spans="2:51" s="13" customFormat="1" x14ac:dyDescent="0.2">
      <c r="B946" s="154"/>
      <c r="D946" s="148" t="s">
        <v>169</v>
      </c>
      <c r="E946" s="155" t="s">
        <v>3</v>
      </c>
      <c r="F946" s="156" t="s">
        <v>890</v>
      </c>
      <c r="H946" s="157">
        <v>5.8999999999999997E-2</v>
      </c>
      <c r="I946" s="158"/>
      <c r="L946" s="154"/>
      <c r="M946" s="159"/>
      <c r="T946" s="160"/>
      <c r="AT946" s="155" t="s">
        <v>169</v>
      </c>
      <c r="AU946" s="155" t="s">
        <v>88</v>
      </c>
      <c r="AV946" s="13" t="s">
        <v>88</v>
      </c>
      <c r="AW946" s="13" t="s">
        <v>40</v>
      </c>
      <c r="AX946" s="13" t="s">
        <v>78</v>
      </c>
      <c r="AY946" s="155" t="s">
        <v>156</v>
      </c>
    </row>
    <row r="947" spans="2:51" s="13" customFormat="1" x14ac:dyDescent="0.2">
      <c r="B947" s="154"/>
      <c r="D947" s="148" t="s">
        <v>169</v>
      </c>
      <c r="E947" s="155" t="s">
        <v>3</v>
      </c>
      <c r="F947" s="156" t="s">
        <v>891</v>
      </c>
      <c r="H947" s="157">
        <v>8.7999999999999995E-2</v>
      </c>
      <c r="I947" s="158"/>
      <c r="L947" s="154"/>
      <c r="M947" s="159"/>
      <c r="T947" s="160"/>
      <c r="AT947" s="155" t="s">
        <v>169</v>
      </c>
      <c r="AU947" s="155" t="s">
        <v>88</v>
      </c>
      <c r="AV947" s="13" t="s">
        <v>88</v>
      </c>
      <c r="AW947" s="13" t="s">
        <v>40</v>
      </c>
      <c r="AX947" s="13" t="s">
        <v>78</v>
      </c>
      <c r="AY947" s="155" t="s">
        <v>156</v>
      </c>
    </row>
    <row r="948" spans="2:51" s="13" customFormat="1" x14ac:dyDescent="0.2">
      <c r="B948" s="154"/>
      <c r="D948" s="148" t="s">
        <v>169</v>
      </c>
      <c r="E948" s="155" t="s">
        <v>3</v>
      </c>
      <c r="F948" s="156" t="s">
        <v>892</v>
      </c>
      <c r="H948" s="157">
        <v>1.2350000000000001</v>
      </c>
      <c r="I948" s="158"/>
      <c r="L948" s="154"/>
      <c r="M948" s="159"/>
      <c r="T948" s="160"/>
      <c r="AT948" s="155" t="s">
        <v>169</v>
      </c>
      <c r="AU948" s="155" t="s">
        <v>88</v>
      </c>
      <c r="AV948" s="13" t="s">
        <v>88</v>
      </c>
      <c r="AW948" s="13" t="s">
        <v>40</v>
      </c>
      <c r="AX948" s="13" t="s">
        <v>78</v>
      </c>
      <c r="AY948" s="155" t="s">
        <v>156</v>
      </c>
    </row>
    <row r="949" spans="2:51" s="15" customFormat="1" x14ac:dyDescent="0.2">
      <c r="B949" s="168"/>
      <c r="D949" s="148" t="s">
        <v>169</v>
      </c>
      <c r="E949" s="169" t="s">
        <v>3</v>
      </c>
      <c r="F949" s="170" t="s">
        <v>180</v>
      </c>
      <c r="H949" s="171">
        <v>1.994</v>
      </c>
      <c r="I949" s="172"/>
      <c r="L949" s="168"/>
      <c r="M949" s="173"/>
      <c r="T949" s="174"/>
      <c r="AT949" s="169" t="s">
        <v>169</v>
      </c>
      <c r="AU949" s="169" t="s">
        <v>88</v>
      </c>
      <c r="AV949" s="15" t="s">
        <v>157</v>
      </c>
      <c r="AW949" s="15" t="s">
        <v>40</v>
      </c>
      <c r="AX949" s="15" t="s">
        <v>78</v>
      </c>
      <c r="AY949" s="169" t="s">
        <v>156</v>
      </c>
    </row>
    <row r="950" spans="2:51" s="12" customFormat="1" x14ac:dyDescent="0.2">
      <c r="B950" s="147"/>
      <c r="D950" s="148" t="s">
        <v>169</v>
      </c>
      <c r="E950" s="149" t="s">
        <v>3</v>
      </c>
      <c r="F950" s="150" t="s">
        <v>792</v>
      </c>
      <c r="H950" s="149" t="s">
        <v>3</v>
      </c>
      <c r="I950" s="151"/>
      <c r="L950" s="147"/>
      <c r="M950" s="152"/>
      <c r="T950" s="153"/>
      <c r="AT950" s="149" t="s">
        <v>169</v>
      </c>
      <c r="AU950" s="149" t="s">
        <v>88</v>
      </c>
      <c r="AV950" s="12" t="s">
        <v>86</v>
      </c>
      <c r="AW950" s="12" t="s">
        <v>40</v>
      </c>
      <c r="AX950" s="12" t="s">
        <v>78</v>
      </c>
      <c r="AY950" s="149" t="s">
        <v>156</v>
      </c>
    </row>
    <row r="951" spans="2:51" s="13" customFormat="1" x14ac:dyDescent="0.2">
      <c r="B951" s="154"/>
      <c r="D951" s="148" t="s">
        <v>169</v>
      </c>
      <c r="E951" s="155" t="s">
        <v>3</v>
      </c>
      <c r="F951" s="156" t="s">
        <v>806</v>
      </c>
      <c r="H951" s="157">
        <v>64.165000000000006</v>
      </c>
      <c r="I951" s="158"/>
      <c r="L951" s="154"/>
      <c r="M951" s="159"/>
      <c r="T951" s="160"/>
      <c r="AT951" s="155" t="s">
        <v>169</v>
      </c>
      <c r="AU951" s="155" t="s">
        <v>88</v>
      </c>
      <c r="AV951" s="13" t="s">
        <v>88</v>
      </c>
      <c r="AW951" s="13" t="s">
        <v>40</v>
      </c>
      <c r="AX951" s="13" t="s">
        <v>78</v>
      </c>
      <c r="AY951" s="155" t="s">
        <v>156</v>
      </c>
    </row>
    <row r="952" spans="2:51" s="15" customFormat="1" x14ac:dyDescent="0.2">
      <c r="B952" s="168"/>
      <c r="D952" s="148" t="s">
        <v>169</v>
      </c>
      <c r="E952" s="169" t="s">
        <v>3</v>
      </c>
      <c r="F952" s="170" t="s">
        <v>180</v>
      </c>
      <c r="H952" s="171">
        <v>64.165000000000006</v>
      </c>
      <c r="I952" s="172"/>
      <c r="L952" s="168"/>
      <c r="M952" s="173"/>
      <c r="T952" s="174"/>
      <c r="AT952" s="169" t="s">
        <v>169</v>
      </c>
      <c r="AU952" s="169" t="s">
        <v>88</v>
      </c>
      <c r="AV952" s="15" t="s">
        <v>157</v>
      </c>
      <c r="AW952" s="15" t="s">
        <v>40</v>
      </c>
      <c r="AX952" s="15" t="s">
        <v>78</v>
      </c>
      <c r="AY952" s="169" t="s">
        <v>156</v>
      </c>
    </row>
    <row r="953" spans="2:51" s="12" customFormat="1" x14ac:dyDescent="0.2">
      <c r="B953" s="147"/>
      <c r="D953" s="148" t="s">
        <v>169</v>
      </c>
      <c r="E953" s="149" t="s">
        <v>3</v>
      </c>
      <c r="F953" s="150" t="s">
        <v>792</v>
      </c>
      <c r="H953" s="149" t="s">
        <v>3</v>
      </c>
      <c r="I953" s="151"/>
      <c r="L953" s="147"/>
      <c r="M953" s="152"/>
      <c r="T953" s="153"/>
      <c r="AT953" s="149" t="s">
        <v>169</v>
      </c>
      <c r="AU953" s="149" t="s">
        <v>88</v>
      </c>
      <c r="AV953" s="12" t="s">
        <v>86</v>
      </c>
      <c r="AW953" s="12" t="s">
        <v>40</v>
      </c>
      <c r="AX953" s="12" t="s">
        <v>78</v>
      </c>
      <c r="AY953" s="149" t="s">
        <v>156</v>
      </c>
    </row>
    <row r="954" spans="2:51" s="12" customFormat="1" x14ac:dyDescent="0.2">
      <c r="B954" s="147"/>
      <c r="D954" s="148" t="s">
        <v>169</v>
      </c>
      <c r="E954" s="149" t="s">
        <v>3</v>
      </c>
      <c r="F954" s="150" t="s">
        <v>835</v>
      </c>
      <c r="H954" s="149" t="s">
        <v>3</v>
      </c>
      <c r="I954" s="151"/>
      <c r="L954" s="147"/>
      <c r="M954" s="152"/>
      <c r="T954" s="153"/>
      <c r="AT954" s="149" t="s">
        <v>169</v>
      </c>
      <c r="AU954" s="149" t="s">
        <v>88</v>
      </c>
      <c r="AV954" s="12" t="s">
        <v>86</v>
      </c>
      <c r="AW954" s="12" t="s">
        <v>40</v>
      </c>
      <c r="AX954" s="12" t="s">
        <v>78</v>
      </c>
      <c r="AY954" s="149" t="s">
        <v>156</v>
      </c>
    </row>
    <row r="955" spans="2:51" s="13" customFormat="1" x14ac:dyDescent="0.2">
      <c r="B955" s="154"/>
      <c r="D955" s="148" t="s">
        <v>169</v>
      </c>
      <c r="E955" s="155" t="s">
        <v>3</v>
      </c>
      <c r="F955" s="156" t="s">
        <v>850</v>
      </c>
      <c r="H955" s="157">
        <v>5.0270000000000001</v>
      </c>
      <c r="I955" s="158"/>
      <c r="L955" s="154"/>
      <c r="M955" s="159"/>
      <c r="T955" s="160"/>
      <c r="AT955" s="155" t="s">
        <v>169</v>
      </c>
      <c r="AU955" s="155" t="s">
        <v>88</v>
      </c>
      <c r="AV955" s="13" t="s">
        <v>88</v>
      </c>
      <c r="AW955" s="13" t="s">
        <v>40</v>
      </c>
      <c r="AX955" s="13" t="s">
        <v>78</v>
      </c>
      <c r="AY955" s="155" t="s">
        <v>156</v>
      </c>
    </row>
    <row r="956" spans="2:51" s="15" customFormat="1" x14ac:dyDescent="0.2">
      <c r="B956" s="168"/>
      <c r="D956" s="148" t="s">
        <v>169</v>
      </c>
      <c r="E956" s="169" t="s">
        <v>3</v>
      </c>
      <c r="F956" s="170" t="s">
        <v>180</v>
      </c>
      <c r="H956" s="171">
        <v>5.0270000000000001</v>
      </c>
      <c r="I956" s="172"/>
      <c r="L956" s="168"/>
      <c r="M956" s="173"/>
      <c r="T956" s="174"/>
      <c r="AT956" s="169" t="s">
        <v>169</v>
      </c>
      <c r="AU956" s="169" t="s">
        <v>88</v>
      </c>
      <c r="AV956" s="15" t="s">
        <v>157</v>
      </c>
      <c r="AW956" s="15" t="s">
        <v>40</v>
      </c>
      <c r="AX956" s="15" t="s">
        <v>78</v>
      </c>
      <c r="AY956" s="169" t="s">
        <v>156</v>
      </c>
    </row>
    <row r="957" spans="2:51" s="12" customFormat="1" x14ac:dyDescent="0.2">
      <c r="B957" s="147"/>
      <c r="D957" s="148" t="s">
        <v>169</v>
      </c>
      <c r="E957" s="149" t="s">
        <v>3</v>
      </c>
      <c r="F957" s="150" t="s">
        <v>796</v>
      </c>
      <c r="H957" s="149" t="s">
        <v>3</v>
      </c>
      <c r="I957" s="151"/>
      <c r="L957" s="147"/>
      <c r="M957" s="152"/>
      <c r="T957" s="153"/>
      <c r="AT957" s="149" t="s">
        <v>169</v>
      </c>
      <c r="AU957" s="149" t="s">
        <v>88</v>
      </c>
      <c r="AV957" s="12" t="s">
        <v>86</v>
      </c>
      <c r="AW957" s="12" t="s">
        <v>40</v>
      </c>
      <c r="AX957" s="12" t="s">
        <v>78</v>
      </c>
      <c r="AY957" s="149" t="s">
        <v>156</v>
      </c>
    </row>
    <row r="958" spans="2:51" s="13" customFormat="1" x14ac:dyDescent="0.2">
      <c r="B958" s="154"/>
      <c r="D958" s="148" t="s">
        <v>169</v>
      </c>
      <c r="E958" s="155" t="s">
        <v>3</v>
      </c>
      <c r="F958" s="156" t="s">
        <v>808</v>
      </c>
      <c r="H958" s="157">
        <v>3.3519999999999999</v>
      </c>
      <c r="I958" s="158"/>
      <c r="L958" s="154"/>
      <c r="M958" s="159"/>
      <c r="T958" s="160"/>
      <c r="AT958" s="155" t="s">
        <v>169</v>
      </c>
      <c r="AU958" s="155" t="s">
        <v>88</v>
      </c>
      <c r="AV958" s="13" t="s">
        <v>88</v>
      </c>
      <c r="AW958" s="13" t="s">
        <v>40</v>
      </c>
      <c r="AX958" s="13" t="s">
        <v>78</v>
      </c>
      <c r="AY958" s="155" t="s">
        <v>156</v>
      </c>
    </row>
    <row r="959" spans="2:51" s="15" customFormat="1" x14ac:dyDescent="0.2">
      <c r="B959" s="168"/>
      <c r="D959" s="148" t="s">
        <v>169</v>
      </c>
      <c r="E959" s="169" t="s">
        <v>3</v>
      </c>
      <c r="F959" s="170" t="s">
        <v>180</v>
      </c>
      <c r="H959" s="171">
        <v>3.3519999999999999</v>
      </c>
      <c r="I959" s="172"/>
      <c r="L959" s="168"/>
      <c r="M959" s="173"/>
      <c r="T959" s="174"/>
      <c r="AT959" s="169" t="s">
        <v>169</v>
      </c>
      <c r="AU959" s="169" t="s">
        <v>88</v>
      </c>
      <c r="AV959" s="15" t="s">
        <v>157</v>
      </c>
      <c r="AW959" s="15" t="s">
        <v>40</v>
      </c>
      <c r="AX959" s="15" t="s">
        <v>78</v>
      </c>
      <c r="AY959" s="169" t="s">
        <v>156</v>
      </c>
    </row>
    <row r="960" spans="2:51" s="12" customFormat="1" x14ac:dyDescent="0.2">
      <c r="B960" s="147"/>
      <c r="D960" s="148" t="s">
        <v>169</v>
      </c>
      <c r="E960" s="149" t="s">
        <v>3</v>
      </c>
      <c r="F960" s="150" t="s">
        <v>796</v>
      </c>
      <c r="H960" s="149" t="s">
        <v>3</v>
      </c>
      <c r="I960" s="151"/>
      <c r="L960" s="147"/>
      <c r="M960" s="152"/>
      <c r="T960" s="153"/>
      <c r="AT960" s="149" t="s">
        <v>169</v>
      </c>
      <c r="AU960" s="149" t="s">
        <v>88</v>
      </c>
      <c r="AV960" s="12" t="s">
        <v>86</v>
      </c>
      <c r="AW960" s="12" t="s">
        <v>40</v>
      </c>
      <c r="AX960" s="12" t="s">
        <v>78</v>
      </c>
      <c r="AY960" s="149" t="s">
        <v>156</v>
      </c>
    </row>
    <row r="961" spans="2:65" s="12" customFormat="1" x14ac:dyDescent="0.2">
      <c r="B961" s="147"/>
      <c r="D961" s="148" t="s">
        <v>169</v>
      </c>
      <c r="E961" s="149" t="s">
        <v>3</v>
      </c>
      <c r="F961" s="150" t="s">
        <v>835</v>
      </c>
      <c r="H961" s="149" t="s">
        <v>3</v>
      </c>
      <c r="I961" s="151"/>
      <c r="L961" s="147"/>
      <c r="M961" s="152"/>
      <c r="T961" s="153"/>
      <c r="AT961" s="149" t="s">
        <v>169</v>
      </c>
      <c r="AU961" s="149" t="s">
        <v>88</v>
      </c>
      <c r="AV961" s="12" t="s">
        <v>86</v>
      </c>
      <c r="AW961" s="12" t="s">
        <v>40</v>
      </c>
      <c r="AX961" s="12" t="s">
        <v>78</v>
      </c>
      <c r="AY961" s="149" t="s">
        <v>156</v>
      </c>
    </row>
    <row r="962" spans="2:65" s="13" customFormat="1" x14ac:dyDescent="0.2">
      <c r="B962" s="154"/>
      <c r="D962" s="148" t="s">
        <v>169</v>
      </c>
      <c r="E962" s="155" t="s">
        <v>3</v>
      </c>
      <c r="F962" s="156" t="s">
        <v>851</v>
      </c>
      <c r="H962" s="157">
        <v>0.30299999999999999</v>
      </c>
      <c r="I962" s="158"/>
      <c r="L962" s="154"/>
      <c r="M962" s="159"/>
      <c r="T962" s="160"/>
      <c r="AT962" s="155" t="s">
        <v>169</v>
      </c>
      <c r="AU962" s="155" t="s">
        <v>88</v>
      </c>
      <c r="AV962" s="13" t="s">
        <v>88</v>
      </c>
      <c r="AW962" s="13" t="s">
        <v>40</v>
      </c>
      <c r="AX962" s="13" t="s">
        <v>78</v>
      </c>
      <c r="AY962" s="155" t="s">
        <v>156</v>
      </c>
    </row>
    <row r="963" spans="2:65" s="15" customFormat="1" x14ac:dyDescent="0.2">
      <c r="B963" s="168"/>
      <c r="D963" s="148" t="s">
        <v>169</v>
      </c>
      <c r="E963" s="169" t="s">
        <v>3</v>
      </c>
      <c r="F963" s="170" t="s">
        <v>180</v>
      </c>
      <c r="H963" s="171">
        <v>0.30299999999999999</v>
      </c>
      <c r="I963" s="172"/>
      <c r="L963" s="168"/>
      <c r="M963" s="173"/>
      <c r="T963" s="174"/>
      <c r="AT963" s="169" t="s">
        <v>169</v>
      </c>
      <c r="AU963" s="169" t="s">
        <v>88</v>
      </c>
      <c r="AV963" s="15" t="s">
        <v>157</v>
      </c>
      <c r="AW963" s="15" t="s">
        <v>40</v>
      </c>
      <c r="AX963" s="15" t="s">
        <v>78</v>
      </c>
      <c r="AY963" s="169" t="s">
        <v>156</v>
      </c>
    </row>
    <row r="964" spans="2:65" s="14" customFormat="1" x14ac:dyDescent="0.2">
      <c r="B964" s="161"/>
      <c r="D964" s="148" t="s">
        <v>169</v>
      </c>
      <c r="E964" s="162" t="s">
        <v>3</v>
      </c>
      <c r="F964" s="163" t="s">
        <v>172</v>
      </c>
      <c r="H964" s="164">
        <v>89.828000000000003</v>
      </c>
      <c r="I964" s="165"/>
      <c r="L964" s="161"/>
      <c r="M964" s="166"/>
      <c r="T964" s="167"/>
      <c r="AT964" s="162" t="s">
        <v>169</v>
      </c>
      <c r="AU964" s="162" t="s">
        <v>88</v>
      </c>
      <c r="AV964" s="14" t="s">
        <v>165</v>
      </c>
      <c r="AW964" s="14" t="s">
        <v>40</v>
      </c>
      <c r="AX964" s="14" t="s">
        <v>86</v>
      </c>
      <c r="AY964" s="162" t="s">
        <v>156</v>
      </c>
    </row>
    <row r="965" spans="2:65" s="1" customFormat="1" ht="16.5" customHeight="1" x14ac:dyDescent="0.2">
      <c r="B965" s="129"/>
      <c r="C965" s="130" t="s">
        <v>893</v>
      </c>
      <c r="D965" s="130" t="s">
        <v>160</v>
      </c>
      <c r="E965" s="131" t="s">
        <v>894</v>
      </c>
      <c r="F965" s="132" t="s">
        <v>895</v>
      </c>
      <c r="G965" s="133" t="s">
        <v>209</v>
      </c>
      <c r="H965" s="134">
        <v>30</v>
      </c>
      <c r="I965" s="135"/>
      <c r="J965" s="136">
        <f>ROUND(I965*H965,2)</f>
        <v>0</v>
      </c>
      <c r="K965" s="132" t="s">
        <v>164</v>
      </c>
      <c r="L965" s="34"/>
      <c r="M965" s="137" t="s">
        <v>3</v>
      </c>
      <c r="N965" s="138" t="s">
        <v>49</v>
      </c>
      <c r="P965" s="139">
        <f>O965*H965</f>
        <v>0</v>
      </c>
      <c r="Q965" s="139">
        <v>0</v>
      </c>
      <c r="R965" s="139">
        <f>Q965*H965</f>
        <v>0</v>
      </c>
      <c r="S965" s="139">
        <v>0</v>
      </c>
      <c r="T965" s="140">
        <f>S965*H965</f>
        <v>0</v>
      </c>
      <c r="AR965" s="141" t="s">
        <v>301</v>
      </c>
      <c r="AT965" s="141" t="s">
        <v>160</v>
      </c>
      <c r="AU965" s="141" t="s">
        <v>88</v>
      </c>
      <c r="AY965" s="18" t="s">
        <v>156</v>
      </c>
      <c r="BE965" s="142">
        <f>IF(N965="základní",J965,0)</f>
        <v>0</v>
      </c>
      <c r="BF965" s="142">
        <f>IF(N965="snížená",J965,0)</f>
        <v>0</v>
      </c>
      <c r="BG965" s="142">
        <f>IF(N965="zákl. přenesená",J965,0)</f>
        <v>0</v>
      </c>
      <c r="BH965" s="142">
        <f>IF(N965="sníž. přenesená",J965,0)</f>
        <v>0</v>
      </c>
      <c r="BI965" s="142">
        <f>IF(N965="nulová",J965,0)</f>
        <v>0</v>
      </c>
      <c r="BJ965" s="18" t="s">
        <v>86</v>
      </c>
      <c r="BK965" s="142">
        <f>ROUND(I965*H965,2)</f>
        <v>0</v>
      </c>
      <c r="BL965" s="18" t="s">
        <v>301</v>
      </c>
      <c r="BM965" s="141" t="s">
        <v>896</v>
      </c>
    </row>
    <row r="966" spans="2:65" s="1" customFormat="1" x14ac:dyDescent="0.2">
      <c r="B966" s="34"/>
      <c r="D966" s="143" t="s">
        <v>167</v>
      </c>
      <c r="F966" s="144" t="s">
        <v>897</v>
      </c>
      <c r="I966" s="145"/>
      <c r="L966" s="34"/>
      <c r="M966" s="146"/>
      <c r="T966" s="55"/>
      <c r="AT966" s="18" t="s">
        <v>167</v>
      </c>
      <c r="AU966" s="18" t="s">
        <v>88</v>
      </c>
    </row>
    <row r="967" spans="2:65" s="12" customFormat="1" x14ac:dyDescent="0.2">
      <c r="B967" s="147"/>
      <c r="D967" s="148" t="s">
        <v>169</v>
      </c>
      <c r="E967" s="149" t="s">
        <v>3</v>
      </c>
      <c r="F967" s="150" t="s">
        <v>241</v>
      </c>
      <c r="H967" s="149" t="s">
        <v>3</v>
      </c>
      <c r="I967" s="151"/>
      <c r="L967" s="147"/>
      <c r="M967" s="152"/>
      <c r="T967" s="153"/>
      <c r="AT967" s="149" t="s">
        <v>169</v>
      </c>
      <c r="AU967" s="149" t="s">
        <v>88</v>
      </c>
      <c r="AV967" s="12" t="s">
        <v>86</v>
      </c>
      <c r="AW967" s="12" t="s">
        <v>40</v>
      </c>
      <c r="AX967" s="12" t="s">
        <v>78</v>
      </c>
      <c r="AY967" s="149" t="s">
        <v>156</v>
      </c>
    </row>
    <row r="968" spans="2:65" s="13" customFormat="1" x14ac:dyDescent="0.2">
      <c r="B968" s="154"/>
      <c r="D968" s="148" t="s">
        <v>169</v>
      </c>
      <c r="E968" s="155" t="s">
        <v>3</v>
      </c>
      <c r="F968" s="156" t="s">
        <v>763</v>
      </c>
      <c r="H968" s="157">
        <v>30</v>
      </c>
      <c r="I968" s="158"/>
      <c r="L968" s="154"/>
      <c r="M968" s="159"/>
      <c r="T968" s="160"/>
      <c r="AT968" s="155" t="s">
        <v>169</v>
      </c>
      <c r="AU968" s="155" t="s">
        <v>88</v>
      </c>
      <c r="AV968" s="13" t="s">
        <v>88</v>
      </c>
      <c r="AW968" s="13" t="s">
        <v>40</v>
      </c>
      <c r="AX968" s="13" t="s">
        <v>78</v>
      </c>
      <c r="AY968" s="155" t="s">
        <v>156</v>
      </c>
    </row>
    <row r="969" spans="2:65" s="14" customFormat="1" x14ac:dyDescent="0.2">
      <c r="B969" s="161"/>
      <c r="D969" s="148" t="s">
        <v>169</v>
      </c>
      <c r="E969" s="162" t="s">
        <v>3</v>
      </c>
      <c r="F969" s="163" t="s">
        <v>172</v>
      </c>
      <c r="H969" s="164">
        <v>30</v>
      </c>
      <c r="I969" s="165"/>
      <c r="L969" s="161"/>
      <c r="M969" s="166"/>
      <c r="T969" s="167"/>
      <c r="AT969" s="162" t="s">
        <v>169</v>
      </c>
      <c r="AU969" s="162" t="s">
        <v>88</v>
      </c>
      <c r="AV969" s="14" t="s">
        <v>165</v>
      </c>
      <c r="AW969" s="14" t="s">
        <v>40</v>
      </c>
      <c r="AX969" s="14" t="s">
        <v>86</v>
      </c>
      <c r="AY969" s="162" t="s">
        <v>156</v>
      </c>
    </row>
    <row r="970" spans="2:65" s="1" customFormat="1" ht="16.5" customHeight="1" x14ac:dyDescent="0.2">
      <c r="B970" s="129"/>
      <c r="C970" s="175" t="s">
        <v>898</v>
      </c>
      <c r="D970" s="175" t="s">
        <v>306</v>
      </c>
      <c r="E970" s="176" t="s">
        <v>799</v>
      </c>
      <c r="F970" s="177" t="s">
        <v>800</v>
      </c>
      <c r="G970" s="178" t="s">
        <v>163</v>
      </c>
      <c r="H970" s="179">
        <v>0.6</v>
      </c>
      <c r="I970" s="180"/>
      <c r="J970" s="181">
        <f>ROUND(I970*H970,2)</f>
        <v>0</v>
      </c>
      <c r="K970" s="177" t="s">
        <v>164</v>
      </c>
      <c r="L970" s="182"/>
      <c r="M970" s="183" t="s">
        <v>3</v>
      </c>
      <c r="N970" s="184" t="s">
        <v>49</v>
      </c>
      <c r="P970" s="139">
        <f>O970*H970</f>
        <v>0</v>
      </c>
      <c r="Q970" s="139">
        <v>0.55000000000000004</v>
      </c>
      <c r="R970" s="139">
        <f>Q970*H970</f>
        <v>0.33</v>
      </c>
      <c r="S970" s="139">
        <v>0</v>
      </c>
      <c r="T970" s="140">
        <f>S970*H970</f>
        <v>0</v>
      </c>
      <c r="AR970" s="141" t="s">
        <v>309</v>
      </c>
      <c r="AT970" s="141" t="s">
        <v>306</v>
      </c>
      <c r="AU970" s="141" t="s">
        <v>88</v>
      </c>
      <c r="AY970" s="18" t="s">
        <v>156</v>
      </c>
      <c r="BE970" s="142">
        <f>IF(N970="základní",J970,0)</f>
        <v>0</v>
      </c>
      <c r="BF970" s="142">
        <f>IF(N970="snížená",J970,0)</f>
        <v>0</v>
      </c>
      <c r="BG970" s="142">
        <f>IF(N970="zákl. přenesená",J970,0)</f>
        <v>0</v>
      </c>
      <c r="BH970" s="142">
        <f>IF(N970="sníž. přenesená",J970,0)</f>
        <v>0</v>
      </c>
      <c r="BI970" s="142">
        <f>IF(N970="nulová",J970,0)</f>
        <v>0</v>
      </c>
      <c r="BJ970" s="18" t="s">
        <v>86</v>
      </c>
      <c r="BK970" s="142">
        <f>ROUND(I970*H970,2)</f>
        <v>0</v>
      </c>
      <c r="BL970" s="18" t="s">
        <v>301</v>
      </c>
      <c r="BM970" s="141" t="s">
        <v>899</v>
      </c>
    </row>
    <row r="971" spans="2:65" s="12" customFormat="1" x14ac:dyDescent="0.2">
      <c r="B971" s="147"/>
      <c r="D971" s="148" t="s">
        <v>169</v>
      </c>
      <c r="E971" s="149" t="s">
        <v>3</v>
      </c>
      <c r="F971" s="150" t="s">
        <v>241</v>
      </c>
      <c r="H971" s="149" t="s">
        <v>3</v>
      </c>
      <c r="I971" s="151"/>
      <c r="L971" s="147"/>
      <c r="M971" s="152"/>
      <c r="T971" s="153"/>
      <c r="AT971" s="149" t="s">
        <v>169</v>
      </c>
      <c r="AU971" s="149" t="s">
        <v>88</v>
      </c>
      <c r="AV971" s="12" t="s">
        <v>86</v>
      </c>
      <c r="AW971" s="12" t="s">
        <v>40</v>
      </c>
      <c r="AX971" s="12" t="s">
        <v>78</v>
      </c>
      <c r="AY971" s="149" t="s">
        <v>156</v>
      </c>
    </row>
    <row r="972" spans="2:65" s="13" customFormat="1" x14ac:dyDescent="0.2">
      <c r="B972" s="154"/>
      <c r="D972" s="148" t="s">
        <v>169</v>
      </c>
      <c r="E972" s="155" t="s">
        <v>3</v>
      </c>
      <c r="F972" s="156" t="s">
        <v>900</v>
      </c>
      <c r="H972" s="157">
        <v>0.6</v>
      </c>
      <c r="I972" s="158"/>
      <c r="L972" s="154"/>
      <c r="M972" s="159"/>
      <c r="T972" s="160"/>
      <c r="AT972" s="155" t="s">
        <v>169</v>
      </c>
      <c r="AU972" s="155" t="s">
        <v>88</v>
      </c>
      <c r="AV972" s="13" t="s">
        <v>88</v>
      </c>
      <c r="AW972" s="13" t="s">
        <v>40</v>
      </c>
      <c r="AX972" s="13" t="s">
        <v>78</v>
      </c>
      <c r="AY972" s="155" t="s">
        <v>156</v>
      </c>
    </row>
    <row r="973" spans="2:65" s="14" customFormat="1" x14ac:dyDescent="0.2">
      <c r="B973" s="161"/>
      <c r="D973" s="148" t="s">
        <v>169</v>
      </c>
      <c r="E973" s="162" t="s">
        <v>3</v>
      </c>
      <c r="F973" s="163" t="s">
        <v>172</v>
      </c>
      <c r="H973" s="164">
        <v>0.6</v>
      </c>
      <c r="I973" s="165"/>
      <c r="L973" s="161"/>
      <c r="M973" s="166"/>
      <c r="T973" s="167"/>
      <c r="AT973" s="162" t="s">
        <v>169</v>
      </c>
      <c r="AU973" s="162" t="s">
        <v>88</v>
      </c>
      <c r="AV973" s="14" t="s">
        <v>165</v>
      </c>
      <c r="AW973" s="14" t="s">
        <v>40</v>
      </c>
      <c r="AX973" s="14" t="s">
        <v>86</v>
      </c>
      <c r="AY973" s="162" t="s">
        <v>156</v>
      </c>
    </row>
    <row r="974" spans="2:65" s="1" customFormat="1" ht="16.5" customHeight="1" x14ac:dyDescent="0.2">
      <c r="B974" s="129"/>
      <c r="C974" s="130" t="s">
        <v>901</v>
      </c>
      <c r="D974" s="130" t="s">
        <v>160</v>
      </c>
      <c r="E974" s="131" t="s">
        <v>902</v>
      </c>
      <c r="F974" s="132" t="s">
        <v>903</v>
      </c>
      <c r="G974" s="133" t="s">
        <v>163</v>
      </c>
      <c r="H974" s="134">
        <v>43.393000000000001</v>
      </c>
      <c r="I974" s="135"/>
      <c r="J974" s="136">
        <f>ROUND(I974*H974,2)</f>
        <v>0</v>
      </c>
      <c r="K974" s="132" t="s">
        <v>164</v>
      </c>
      <c r="L974" s="34"/>
      <c r="M974" s="137" t="s">
        <v>3</v>
      </c>
      <c r="N974" s="138" t="s">
        <v>49</v>
      </c>
      <c r="P974" s="139">
        <f>O974*H974</f>
        <v>0</v>
      </c>
      <c r="Q974" s="139">
        <v>0</v>
      </c>
      <c r="R974" s="139">
        <f>Q974*H974</f>
        <v>0</v>
      </c>
      <c r="S974" s="139">
        <v>0</v>
      </c>
      <c r="T974" s="140">
        <f>S974*H974</f>
        <v>0</v>
      </c>
      <c r="AR974" s="141" t="s">
        <v>301</v>
      </c>
      <c r="AT974" s="141" t="s">
        <v>160</v>
      </c>
      <c r="AU974" s="141" t="s">
        <v>88</v>
      </c>
      <c r="AY974" s="18" t="s">
        <v>156</v>
      </c>
      <c r="BE974" s="142">
        <f>IF(N974="základní",J974,0)</f>
        <v>0</v>
      </c>
      <c r="BF974" s="142">
        <f>IF(N974="snížená",J974,0)</f>
        <v>0</v>
      </c>
      <c r="BG974" s="142">
        <f>IF(N974="zákl. přenesená",J974,0)</f>
        <v>0</v>
      </c>
      <c r="BH974" s="142">
        <f>IF(N974="sníž. přenesená",J974,0)</f>
        <v>0</v>
      </c>
      <c r="BI974" s="142">
        <f>IF(N974="nulová",J974,0)</f>
        <v>0</v>
      </c>
      <c r="BJ974" s="18" t="s">
        <v>86</v>
      </c>
      <c r="BK974" s="142">
        <f>ROUND(I974*H974,2)</f>
        <v>0</v>
      </c>
      <c r="BL974" s="18" t="s">
        <v>301</v>
      </c>
      <c r="BM974" s="141" t="s">
        <v>904</v>
      </c>
    </row>
    <row r="975" spans="2:65" s="1" customFormat="1" x14ac:dyDescent="0.2">
      <c r="B975" s="34"/>
      <c r="D975" s="143" t="s">
        <v>167</v>
      </c>
      <c r="F975" s="144" t="s">
        <v>905</v>
      </c>
      <c r="I975" s="145"/>
      <c r="L975" s="34"/>
      <c r="M975" s="146"/>
      <c r="T975" s="55"/>
      <c r="AT975" s="18" t="s">
        <v>167</v>
      </c>
      <c r="AU975" s="18" t="s">
        <v>88</v>
      </c>
    </row>
    <row r="976" spans="2:65" s="12" customFormat="1" x14ac:dyDescent="0.2">
      <c r="B976" s="147"/>
      <c r="D976" s="148" t="s">
        <v>169</v>
      </c>
      <c r="E976" s="149" t="s">
        <v>3</v>
      </c>
      <c r="F976" s="150" t="s">
        <v>340</v>
      </c>
      <c r="H976" s="149" t="s">
        <v>3</v>
      </c>
      <c r="I976" s="151"/>
      <c r="L976" s="147"/>
      <c r="M976" s="152"/>
      <c r="T976" s="153"/>
      <c r="AT976" s="149" t="s">
        <v>169</v>
      </c>
      <c r="AU976" s="149" t="s">
        <v>88</v>
      </c>
      <c r="AV976" s="12" t="s">
        <v>86</v>
      </c>
      <c r="AW976" s="12" t="s">
        <v>40</v>
      </c>
      <c r="AX976" s="12" t="s">
        <v>78</v>
      </c>
      <c r="AY976" s="149" t="s">
        <v>156</v>
      </c>
    </row>
    <row r="977" spans="2:51" s="13" customFormat="1" x14ac:dyDescent="0.2">
      <c r="B977" s="154"/>
      <c r="D977" s="148" t="s">
        <v>169</v>
      </c>
      <c r="E977" s="155" t="s">
        <v>3</v>
      </c>
      <c r="F977" s="156" t="s">
        <v>802</v>
      </c>
      <c r="H977" s="157">
        <v>0.219</v>
      </c>
      <c r="I977" s="158"/>
      <c r="L977" s="154"/>
      <c r="M977" s="159"/>
      <c r="T977" s="160"/>
      <c r="AT977" s="155" t="s">
        <v>169</v>
      </c>
      <c r="AU977" s="155" t="s">
        <v>88</v>
      </c>
      <c r="AV977" s="13" t="s">
        <v>88</v>
      </c>
      <c r="AW977" s="13" t="s">
        <v>40</v>
      </c>
      <c r="AX977" s="13" t="s">
        <v>78</v>
      </c>
      <c r="AY977" s="155" t="s">
        <v>156</v>
      </c>
    </row>
    <row r="978" spans="2:51" s="15" customFormat="1" x14ac:dyDescent="0.2">
      <c r="B978" s="168"/>
      <c r="D978" s="148" t="s">
        <v>169</v>
      </c>
      <c r="E978" s="169" t="s">
        <v>3</v>
      </c>
      <c r="F978" s="170" t="s">
        <v>180</v>
      </c>
      <c r="H978" s="171">
        <v>0.219</v>
      </c>
      <c r="I978" s="172"/>
      <c r="L978" s="168"/>
      <c r="M978" s="173"/>
      <c r="T978" s="174"/>
      <c r="AT978" s="169" t="s">
        <v>169</v>
      </c>
      <c r="AU978" s="169" t="s">
        <v>88</v>
      </c>
      <c r="AV978" s="15" t="s">
        <v>157</v>
      </c>
      <c r="AW978" s="15" t="s">
        <v>40</v>
      </c>
      <c r="AX978" s="15" t="s">
        <v>78</v>
      </c>
      <c r="AY978" s="169" t="s">
        <v>156</v>
      </c>
    </row>
    <row r="979" spans="2:51" s="12" customFormat="1" x14ac:dyDescent="0.2">
      <c r="B979" s="147"/>
      <c r="D979" s="148" t="s">
        <v>169</v>
      </c>
      <c r="E979" s="149" t="s">
        <v>3</v>
      </c>
      <c r="F979" s="150" t="s">
        <v>342</v>
      </c>
      <c r="H979" s="149" t="s">
        <v>3</v>
      </c>
      <c r="I979" s="151"/>
      <c r="L979" s="147"/>
      <c r="M979" s="152"/>
      <c r="T979" s="153"/>
      <c r="AT979" s="149" t="s">
        <v>169</v>
      </c>
      <c r="AU979" s="149" t="s">
        <v>88</v>
      </c>
      <c r="AV979" s="12" t="s">
        <v>86</v>
      </c>
      <c r="AW979" s="12" t="s">
        <v>40</v>
      </c>
      <c r="AX979" s="12" t="s">
        <v>78</v>
      </c>
      <c r="AY979" s="149" t="s">
        <v>156</v>
      </c>
    </row>
    <row r="980" spans="2:51" s="13" customFormat="1" x14ac:dyDescent="0.2">
      <c r="B980" s="154"/>
      <c r="D980" s="148" t="s">
        <v>169</v>
      </c>
      <c r="E980" s="155" t="s">
        <v>3</v>
      </c>
      <c r="F980" s="156" t="s">
        <v>803</v>
      </c>
      <c r="H980" s="157">
        <v>0.29299999999999998</v>
      </c>
      <c r="I980" s="158"/>
      <c r="L980" s="154"/>
      <c r="M980" s="159"/>
      <c r="T980" s="160"/>
      <c r="AT980" s="155" t="s">
        <v>169</v>
      </c>
      <c r="AU980" s="155" t="s">
        <v>88</v>
      </c>
      <c r="AV980" s="13" t="s">
        <v>88</v>
      </c>
      <c r="AW980" s="13" t="s">
        <v>40</v>
      </c>
      <c r="AX980" s="13" t="s">
        <v>78</v>
      </c>
      <c r="AY980" s="155" t="s">
        <v>156</v>
      </c>
    </row>
    <row r="981" spans="2:51" s="15" customFormat="1" x14ac:dyDescent="0.2">
      <c r="B981" s="168"/>
      <c r="D981" s="148" t="s">
        <v>169</v>
      </c>
      <c r="E981" s="169" t="s">
        <v>3</v>
      </c>
      <c r="F981" s="170" t="s">
        <v>180</v>
      </c>
      <c r="H981" s="171">
        <v>0.29299999999999998</v>
      </c>
      <c r="I981" s="172"/>
      <c r="L981" s="168"/>
      <c r="M981" s="173"/>
      <c r="T981" s="174"/>
      <c r="AT981" s="169" t="s">
        <v>169</v>
      </c>
      <c r="AU981" s="169" t="s">
        <v>88</v>
      </c>
      <c r="AV981" s="15" t="s">
        <v>157</v>
      </c>
      <c r="AW981" s="15" t="s">
        <v>40</v>
      </c>
      <c r="AX981" s="15" t="s">
        <v>78</v>
      </c>
      <c r="AY981" s="169" t="s">
        <v>156</v>
      </c>
    </row>
    <row r="982" spans="2:51" s="12" customFormat="1" x14ac:dyDescent="0.2">
      <c r="B982" s="147"/>
      <c r="D982" s="148" t="s">
        <v>169</v>
      </c>
      <c r="E982" s="149" t="s">
        <v>3</v>
      </c>
      <c r="F982" s="150" t="s">
        <v>344</v>
      </c>
      <c r="H982" s="149" t="s">
        <v>3</v>
      </c>
      <c r="I982" s="151"/>
      <c r="L982" s="147"/>
      <c r="M982" s="152"/>
      <c r="T982" s="153"/>
      <c r="AT982" s="149" t="s">
        <v>169</v>
      </c>
      <c r="AU982" s="149" t="s">
        <v>88</v>
      </c>
      <c r="AV982" s="12" t="s">
        <v>86</v>
      </c>
      <c r="AW982" s="12" t="s">
        <v>40</v>
      </c>
      <c r="AX982" s="12" t="s">
        <v>78</v>
      </c>
      <c r="AY982" s="149" t="s">
        <v>156</v>
      </c>
    </row>
    <row r="983" spans="2:51" s="13" customFormat="1" x14ac:dyDescent="0.2">
      <c r="B983" s="154"/>
      <c r="D983" s="148" t="s">
        <v>169</v>
      </c>
      <c r="E983" s="155" t="s">
        <v>3</v>
      </c>
      <c r="F983" s="156" t="s">
        <v>804</v>
      </c>
      <c r="H983" s="157">
        <v>0.111</v>
      </c>
      <c r="I983" s="158"/>
      <c r="L983" s="154"/>
      <c r="M983" s="159"/>
      <c r="T983" s="160"/>
      <c r="AT983" s="155" t="s">
        <v>169</v>
      </c>
      <c r="AU983" s="155" t="s">
        <v>88</v>
      </c>
      <c r="AV983" s="13" t="s">
        <v>88</v>
      </c>
      <c r="AW983" s="13" t="s">
        <v>40</v>
      </c>
      <c r="AX983" s="13" t="s">
        <v>78</v>
      </c>
      <c r="AY983" s="155" t="s">
        <v>156</v>
      </c>
    </row>
    <row r="984" spans="2:51" s="15" customFormat="1" x14ac:dyDescent="0.2">
      <c r="B984" s="168"/>
      <c r="D984" s="148" t="s">
        <v>169</v>
      </c>
      <c r="E984" s="169" t="s">
        <v>3</v>
      </c>
      <c r="F984" s="170" t="s">
        <v>180</v>
      </c>
      <c r="H984" s="171">
        <v>0.111</v>
      </c>
      <c r="I984" s="172"/>
      <c r="L984" s="168"/>
      <c r="M984" s="173"/>
      <c r="T984" s="174"/>
      <c r="AT984" s="169" t="s">
        <v>169</v>
      </c>
      <c r="AU984" s="169" t="s">
        <v>88</v>
      </c>
      <c r="AV984" s="15" t="s">
        <v>157</v>
      </c>
      <c r="AW984" s="15" t="s">
        <v>40</v>
      </c>
      <c r="AX984" s="15" t="s">
        <v>78</v>
      </c>
      <c r="AY984" s="169" t="s">
        <v>156</v>
      </c>
    </row>
    <row r="985" spans="2:51" s="12" customFormat="1" x14ac:dyDescent="0.2">
      <c r="B985" s="147"/>
      <c r="D985" s="148" t="s">
        <v>169</v>
      </c>
      <c r="E985" s="149" t="s">
        <v>3</v>
      </c>
      <c r="F985" s="150" t="s">
        <v>346</v>
      </c>
      <c r="H985" s="149" t="s">
        <v>3</v>
      </c>
      <c r="I985" s="151"/>
      <c r="L985" s="147"/>
      <c r="M985" s="152"/>
      <c r="T985" s="153"/>
      <c r="AT985" s="149" t="s">
        <v>169</v>
      </c>
      <c r="AU985" s="149" t="s">
        <v>88</v>
      </c>
      <c r="AV985" s="12" t="s">
        <v>86</v>
      </c>
      <c r="AW985" s="12" t="s">
        <v>40</v>
      </c>
      <c r="AX985" s="12" t="s">
        <v>78</v>
      </c>
      <c r="AY985" s="149" t="s">
        <v>156</v>
      </c>
    </row>
    <row r="986" spans="2:51" s="13" customFormat="1" x14ac:dyDescent="0.2">
      <c r="B986" s="154"/>
      <c r="D986" s="148" t="s">
        <v>169</v>
      </c>
      <c r="E986" s="155" t="s">
        <v>3</v>
      </c>
      <c r="F986" s="156" t="s">
        <v>805</v>
      </c>
      <c r="H986" s="157">
        <v>0.11700000000000001</v>
      </c>
      <c r="I986" s="158"/>
      <c r="L986" s="154"/>
      <c r="M986" s="159"/>
      <c r="T986" s="160"/>
      <c r="AT986" s="155" t="s">
        <v>169</v>
      </c>
      <c r="AU986" s="155" t="s">
        <v>88</v>
      </c>
      <c r="AV986" s="13" t="s">
        <v>88</v>
      </c>
      <c r="AW986" s="13" t="s">
        <v>40</v>
      </c>
      <c r="AX986" s="13" t="s">
        <v>78</v>
      </c>
      <c r="AY986" s="155" t="s">
        <v>156</v>
      </c>
    </row>
    <row r="987" spans="2:51" s="15" customFormat="1" x14ac:dyDescent="0.2">
      <c r="B987" s="168"/>
      <c r="D987" s="148" t="s">
        <v>169</v>
      </c>
      <c r="E987" s="169" t="s">
        <v>3</v>
      </c>
      <c r="F987" s="170" t="s">
        <v>180</v>
      </c>
      <c r="H987" s="171">
        <v>0.11700000000000001</v>
      </c>
      <c r="I987" s="172"/>
      <c r="L987" s="168"/>
      <c r="M987" s="173"/>
      <c r="T987" s="174"/>
      <c r="AT987" s="169" t="s">
        <v>169</v>
      </c>
      <c r="AU987" s="169" t="s">
        <v>88</v>
      </c>
      <c r="AV987" s="15" t="s">
        <v>157</v>
      </c>
      <c r="AW987" s="15" t="s">
        <v>40</v>
      </c>
      <c r="AX987" s="15" t="s">
        <v>78</v>
      </c>
      <c r="AY987" s="169" t="s">
        <v>156</v>
      </c>
    </row>
    <row r="988" spans="2:51" s="12" customFormat="1" x14ac:dyDescent="0.2">
      <c r="B988" s="147"/>
      <c r="D988" s="148" t="s">
        <v>169</v>
      </c>
      <c r="E988" s="149" t="s">
        <v>3</v>
      </c>
      <c r="F988" s="150" t="s">
        <v>457</v>
      </c>
      <c r="H988" s="149" t="s">
        <v>3</v>
      </c>
      <c r="I988" s="151"/>
      <c r="L988" s="147"/>
      <c r="M988" s="152"/>
      <c r="T988" s="153"/>
      <c r="AT988" s="149" t="s">
        <v>169</v>
      </c>
      <c r="AU988" s="149" t="s">
        <v>88</v>
      </c>
      <c r="AV988" s="12" t="s">
        <v>86</v>
      </c>
      <c r="AW988" s="12" t="s">
        <v>40</v>
      </c>
      <c r="AX988" s="12" t="s">
        <v>78</v>
      </c>
      <c r="AY988" s="149" t="s">
        <v>156</v>
      </c>
    </row>
    <row r="989" spans="2:51" s="13" customFormat="1" x14ac:dyDescent="0.2">
      <c r="B989" s="154"/>
      <c r="D989" s="148" t="s">
        <v>169</v>
      </c>
      <c r="E989" s="155" t="s">
        <v>3</v>
      </c>
      <c r="F989" s="156" t="s">
        <v>637</v>
      </c>
      <c r="H989" s="157">
        <v>0.26500000000000001</v>
      </c>
      <c r="I989" s="158"/>
      <c r="L989" s="154"/>
      <c r="M989" s="159"/>
      <c r="T989" s="160"/>
      <c r="AT989" s="155" t="s">
        <v>169</v>
      </c>
      <c r="AU989" s="155" t="s">
        <v>88</v>
      </c>
      <c r="AV989" s="13" t="s">
        <v>88</v>
      </c>
      <c r="AW989" s="13" t="s">
        <v>40</v>
      </c>
      <c r="AX989" s="13" t="s">
        <v>78</v>
      </c>
      <c r="AY989" s="155" t="s">
        <v>156</v>
      </c>
    </row>
    <row r="990" spans="2:51" s="13" customFormat="1" x14ac:dyDescent="0.2">
      <c r="B990" s="154"/>
      <c r="D990" s="148" t="s">
        <v>169</v>
      </c>
      <c r="E990" s="155" t="s">
        <v>3</v>
      </c>
      <c r="F990" s="156" t="s">
        <v>858</v>
      </c>
      <c r="H990" s="157">
        <v>0.218</v>
      </c>
      <c r="I990" s="158"/>
      <c r="L990" s="154"/>
      <c r="M990" s="159"/>
      <c r="T990" s="160"/>
      <c r="AT990" s="155" t="s">
        <v>169</v>
      </c>
      <c r="AU990" s="155" t="s">
        <v>88</v>
      </c>
      <c r="AV990" s="13" t="s">
        <v>88</v>
      </c>
      <c r="AW990" s="13" t="s">
        <v>40</v>
      </c>
      <c r="AX990" s="13" t="s">
        <v>78</v>
      </c>
      <c r="AY990" s="155" t="s">
        <v>156</v>
      </c>
    </row>
    <row r="991" spans="2:51" s="13" customFormat="1" x14ac:dyDescent="0.2">
      <c r="B991" s="154"/>
      <c r="D991" s="148" t="s">
        <v>169</v>
      </c>
      <c r="E991" s="155" t="s">
        <v>3</v>
      </c>
      <c r="F991" s="156" t="s">
        <v>859</v>
      </c>
      <c r="H991" s="157">
        <v>0.16800000000000001</v>
      </c>
      <c r="I991" s="158"/>
      <c r="L991" s="154"/>
      <c r="M991" s="159"/>
      <c r="T991" s="160"/>
      <c r="AT991" s="155" t="s">
        <v>169</v>
      </c>
      <c r="AU991" s="155" t="s">
        <v>88</v>
      </c>
      <c r="AV991" s="13" t="s">
        <v>88</v>
      </c>
      <c r="AW991" s="13" t="s">
        <v>40</v>
      </c>
      <c r="AX991" s="13" t="s">
        <v>78</v>
      </c>
      <c r="AY991" s="155" t="s">
        <v>156</v>
      </c>
    </row>
    <row r="992" spans="2:51" s="13" customFormat="1" x14ac:dyDescent="0.2">
      <c r="B992" s="154"/>
      <c r="D992" s="148" t="s">
        <v>169</v>
      </c>
      <c r="E992" s="155" t="s">
        <v>3</v>
      </c>
      <c r="F992" s="156" t="s">
        <v>563</v>
      </c>
      <c r="H992" s="157">
        <v>7.3999999999999996E-2</v>
      </c>
      <c r="I992" s="158"/>
      <c r="L992" s="154"/>
      <c r="M992" s="159"/>
      <c r="T992" s="160"/>
      <c r="AT992" s="155" t="s">
        <v>169</v>
      </c>
      <c r="AU992" s="155" t="s">
        <v>88</v>
      </c>
      <c r="AV992" s="13" t="s">
        <v>88</v>
      </c>
      <c r="AW992" s="13" t="s">
        <v>40</v>
      </c>
      <c r="AX992" s="13" t="s">
        <v>78</v>
      </c>
      <c r="AY992" s="155" t="s">
        <v>156</v>
      </c>
    </row>
    <row r="993" spans="2:51" s="13" customFormat="1" x14ac:dyDescent="0.2">
      <c r="B993" s="154"/>
      <c r="D993" s="148" t="s">
        <v>169</v>
      </c>
      <c r="E993" s="155" t="s">
        <v>3</v>
      </c>
      <c r="F993" s="156" t="s">
        <v>860</v>
      </c>
      <c r="H993" s="157">
        <v>3.2000000000000001E-2</v>
      </c>
      <c r="I993" s="158"/>
      <c r="L993" s="154"/>
      <c r="M993" s="159"/>
      <c r="T993" s="160"/>
      <c r="AT993" s="155" t="s">
        <v>169</v>
      </c>
      <c r="AU993" s="155" t="s">
        <v>88</v>
      </c>
      <c r="AV993" s="13" t="s">
        <v>88</v>
      </c>
      <c r="AW993" s="13" t="s">
        <v>40</v>
      </c>
      <c r="AX993" s="13" t="s">
        <v>78</v>
      </c>
      <c r="AY993" s="155" t="s">
        <v>156</v>
      </c>
    </row>
    <row r="994" spans="2:51" s="13" customFormat="1" x14ac:dyDescent="0.2">
      <c r="B994" s="154"/>
      <c r="D994" s="148" t="s">
        <v>169</v>
      </c>
      <c r="E994" s="155" t="s">
        <v>3</v>
      </c>
      <c r="F994" s="156" t="s">
        <v>861</v>
      </c>
      <c r="H994" s="157">
        <v>4.9000000000000002E-2</v>
      </c>
      <c r="I994" s="158"/>
      <c r="L994" s="154"/>
      <c r="M994" s="159"/>
      <c r="T994" s="160"/>
      <c r="AT994" s="155" t="s">
        <v>169</v>
      </c>
      <c r="AU994" s="155" t="s">
        <v>88</v>
      </c>
      <c r="AV994" s="13" t="s">
        <v>88</v>
      </c>
      <c r="AW994" s="13" t="s">
        <v>40</v>
      </c>
      <c r="AX994" s="13" t="s">
        <v>78</v>
      </c>
      <c r="AY994" s="155" t="s">
        <v>156</v>
      </c>
    </row>
    <row r="995" spans="2:51" s="15" customFormat="1" x14ac:dyDescent="0.2">
      <c r="B995" s="168"/>
      <c r="D995" s="148" t="s">
        <v>169</v>
      </c>
      <c r="E995" s="169" t="s">
        <v>3</v>
      </c>
      <c r="F995" s="170" t="s">
        <v>180</v>
      </c>
      <c r="H995" s="171">
        <v>0.80600000000000005</v>
      </c>
      <c r="I995" s="172"/>
      <c r="L995" s="168"/>
      <c r="M995" s="173"/>
      <c r="T995" s="174"/>
      <c r="AT995" s="169" t="s">
        <v>169</v>
      </c>
      <c r="AU995" s="169" t="s">
        <v>88</v>
      </c>
      <c r="AV995" s="15" t="s">
        <v>157</v>
      </c>
      <c r="AW995" s="15" t="s">
        <v>40</v>
      </c>
      <c r="AX995" s="15" t="s">
        <v>78</v>
      </c>
      <c r="AY995" s="169" t="s">
        <v>156</v>
      </c>
    </row>
    <row r="996" spans="2:51" s="12" customFormat="1" x14ac:dyDescent="0.2">
      <c r="B996" s="147"/>
      <c r="D996" s="148" t="s">
        <v>169</v>
      </c>
      <c r="E996" s="149" t="s">
        <v>3</v>
      </c>
      <c r="F996" s="150" t="s">
        <v>178</v>
      </c>
      <c r="H996" s="149" t="s">
        <v>3</v>
      </c>
      <c r="I996" s="151"/>
      <c r="L996" s="147"/>
      <c r="M996" s="152"/>
      <c r="T996" s="153"/>
      <c r="AT996" s="149" t="s">
        <v>169</v>
      </c>
      <c r="AU996" s="149" t="s">
        <v>88</v>
      </c>
      <c r="AV996" s="12" t="s">
        <v>86</v>
      </c>
      <c r="AW996" s="12" t="s">
        <v>40</v>
      </c>
      <c r="AX996" s="12" t="s">
        <v>78</v>
      </c>
      <c r="AY996" s="149" t="s">
        <v>156</v>
      </c>
    </row>
    <row r="997" spans="2:51" s="13" customFormat="1" x14ac:dyDescent="0.2">
      <c r="B997" s="154"/>
      <c r="D997" s="148" t="s">
        <v>169</v>
      </c>
      <c r="E997" s="155" t="s">
        <v>3</v>
      </c>
      <c r="F997" s="156" t="s">
        <v>862</v>
      </c>
      <c r="H997" s="157">
        <v>0.121</v>
      </c>
      <c r="I997" s="158"/>
      <c r="L997" s="154"/>
      <c r="M997" s="159"/>
      <c r="T997" s="160"/>
      <c r="AT997" s="155" t="s">
        <v>169</v>
      </c>
      <c r="AU997" s="155" t="s">
        <v>88</v>
      </c>
      <c r="AV997" s="13" t="s">
        <v>88</v>
      </c>
      <c r="AW997" s="13" t="s">
        <v>40</v>
      </c>
      <c r="AX997" s="13" t="s">
        <v>78</v>
      </c>
      <c r="AY997" s="155" t="s">
        <v>156</v>
      </c>
    </row>
    <row r="998" spans="2:51" s="15" customFormat="1" x14ac:dyDescent="0.2">
      <c r="B998" s="168"/>
      <c r="D998" s="148" t="s">
        <v>169</v>
      </c>
      <c r="E998" s="169" t="s">
        <v>3</v>
      </c>
      <c r="F998" s="170" t="s">
        <v>180</v>
      </c>
      <c r="H998" s="171">
        <v>0.121</v>
      </c>
      <c r="I998" s="172"/>
      <c r="L998" s="168"/>
      <c r="M998" s="173"/>
      <c r="T998" s="174"/>
      <c r="AT998" s="169" t="s">
        <v>169</v>
      </c>
      <c r="AU998" s="169" t="s">
        <v>88</v>
      </c>
      <c r="AV998" s="15" t="s">
        <v>157</v>
      </c>
      <c r="AW998" s="15" t="s">
        <v>40</v>
      </c>
      <c r="AX998" s="15" t="s">
        <v>78</v>
      </c>
      <c r="AY998" s="169" t="s">
        <v>156</v>
      </c>
    </row>
    <row r="999" spans="2:51" s="12" customFormat="1" x14ac:dyDescent="0.2">
      <c r="B999" s="147"/>
      <c r="D999" s="148" t="s">
        <v>169</v>
      </c>
      <c r="E999" s="149" t="s">
        <v>3</v>
      </c>
      <c r="F999" s="150" t="s">
        <v>204</v>
      </c>
      <c r="H999" s="149" t="s">
        <v>3</v>
      </c>
      <c r="I999" s="151"/>
      <c r="L999" s="147"/>
      <c r="M999" s="152"/>
      <c r="T999" s="153"/>
      <c r="AT999" s="149" t="s">
        <v>169</v>
      </c>
      <c r="AU999" s="149" t="s">
        <v>88</v>
      </c>
      <c r="AV999" s="12" t="s">
        <v>86</v>
      </c>
      <c r="AW999" s="12" t="s">
        <v>40</v>
      </c>
      <c r="AX999" s="12" t="s">
        <v>78</v>
      </c>
      <c r="AY999" s="149" t="s">
        <v>156</v>
      </c>
    </row>
    <row r="1000" spans="2:51" s="12" customFormat="1" x14ac:dyDescent="0.2">
      <c r="B1000" s="147"/>
      <c r="D1000" s="148" t="s">
        <v>169</v>
      </c>
      <c r="E1000" s="149" t="s">
        <v>3</v>
      </c>
      <c r="F1000" s="150" t="s">
        <v>495</v>
      </c>
      <c r="H1000" s="149" t="s">
        <v>3</v>
      </c>
      <c r="I1000" s="151"/>
      <c r="L1000" s="147"/>
      <c r="M1000" s="152"/>
      <c r="T1000" s="153"/>
      <c r="AT1000" s="149" t="s">
        <v>169</v>
      </c>
      <c r="AU1000" s="149" t="s">
        <v>88</v>
      </c>
      <c r="AV1000" s="12" t="s">
        <v>86</v>
      </c>
      <c r="AW1000" s="12" t="s">
        <v>40</v>
      </c>
      <c r="AX1000" s="12" t="s">
        <v>78</v>
      </c>
      <c r="AY1000" s="149" t="s">
        <v>156</v>
      </c>
    </row>
    <row r="1001" spans="2:51" s="13" customFormat="1" x14ac:dyDescent="0.2">
      <c r="B1001" s="154"/>
      <c r="D1001" s="148" t="s">
        <v>169</v>
      </c>
      <c r="E1001" s="155" t="s">
        <v>3</v>
      </c>
      <c r="F1001" s="156" t="s">
        <v>625</v>
      </c>
      <c r="H1001" s="157">
        <v>0.10100000000000001</v>
      </c>
      <c r="I1001" s="158"/>
      <c r="L1001" s="154"/>
      <c r="M1001" s="159"/>
      <c r="T1001" s="160"/>
      <c r="AT1001" s="155" t="s">
        <v>169</v>
      </c>
      <c r="AU1001" s="155" t="s">
        <v>88</v>
      </c>
      <c r="AV1001" s="13" t="s">
        <v>88</v>
      </c>
      <c r="AW1001" s="13" t="s">
        <v>40</v>
      </c>
      <c r="AX1001" s="13" t="s">
        <v>78</v>
      </c>
      <c r="AY1001" s="155" t="s">
        <v>156</v>
      </c>
    </row>
    <row r="1002" spans="2:51" s="13" customFormat="1" x14ac:dyDescent="0.2">
      <c r="B1002" s="154"/>
      <c r="D1002" s="148" t="s">
        <v>169</v>
      </c>
      <c r="E1002" s="155" t="s">
        <v>3</v>
      </c>
      <c r="F1002" s="156" t="s">
        <v>863</v>
      </c>
      <c r="H1002" s="157">
        <v>7.8E-2</v>
      </c>
      <c r="I1002" s="158"/>
      <c r="L1002" s="154"/>
      <c r="M1002" s="159"/>
      <c r="T1002" s="160"/>
      <c r="AT1002" s="155" t="s">
        <v>169</v>
      </c>
      <c r="AU1002" s="155" t="s">
        <v>88</v>
      </c>
      <c r="AV1002" s="13" t="s">
        <v>88</v>
      </c>
      <c r="AW1002" s="13" t="s">
        <v>40</v>
      </c>
      <c r="AX1002" s="13" t="s">
        <v>78</v>
      </c>
      <c r="AY1002" s="155" t="s">
        <v>156</v>
      </c>
    </row>
    <row r="1003" spans="2:51" s="13" customFormat="1" x14ac:dyDescent="0.2">
      <c r="B1003" s="154"/>
      <c r="D1003" s="148" t="s">
        <v>169</v>
      </c>
      <c r="E1003" s="155" t="s">
        <v>3</v>
      </c>
      <c r="F1003" s="156" t="s">
        <v>741</v>
      </c>
      <c r="H1003" s="157">
        <v>2.8000000000000001E-2</v>
      </c>
      <c r="I1003" s="158"/>
      <c r="L1003" s="154"/>
      <c r="M1003" s="159"/>
      <c r="T1003" s="160"/>
      <c r="AT1003" s="155" t="s">
        <v>169</v>
      </c>
      <c r="AU1003" s="155" t="s">
        <v>88</v>
      </c>
      <c r="AV1003" s="13" t="s">
        <v>88</v>
      </c>
      <c r="AW1003" s="13" t="s">
        <v>40</v>
      </c>
      <c r="AX1003" s="13" t="s">
        <v>78</v>
      </c>
      <c r="AY1003" s="155" t="s">
        <v>156</v>
      </c>
    </row>
    <row r="1004" spans="2:51" s="13" customFormat="1" x14ac:dyDescent="0.2">
      <c r="B1004" s="154"/>
      <c r="D1004" s="148" t="s">
        <v>169</v>
      </c>
      <c r="E1004" s="155" t="s">
        <v>3</v>
      </c>
      <c r="F1004" s="156" t="s">
        <v>864</v>
      </c>
      <c r="H1004" s="157">
        <v>4.2000000000000003E-2</v>
      </c>
      <c r="I1004" s="158"/>
      <c r="L1004" s="154"/>
      <c r="M1004" s="159"/>
      <c r="T1004" s="160"/>
      <c r="AT1004" s="155" t="s">
        <v>169</v>
      </c>
      <c r="AU1004" s="155" t="s">
        <v>88</v>
      </c>
      <c r="AV1004" s="13" t="s">
        <v>88</v>
      </c>
      <c r="AW1004" s="13" t="s">
        <v>40</v>
      </c>
      <c r="AX1004" s="13" t="s">
        <v>78</v>
      </c>
      <c r="AY1004" s="155" t="s">
        <v>156</v>
      </c>
    </row>
    <row r="1005" spans="2:51" s="13" customFormat="1" x14ac:dyDescent="0.2">
      <c r="B1005" s="154"/>
      <c r="D1005" s="148" t="s">
        <v>169</v>
      </c>
      <c r="E1005" s="155" t="s">
        <v>3</v>
      </c>
      <c r="F1005" s="156" t="s">
        <v>865</v>
      </c>
      <c r="H1005" s="157">
        <v>9.1999999999999998E-2</v>
      </c>
      <c r="I1005" s="158"/>
      <c r="L1005" s="154"/>
      <c r="M1005" s="159"/>
      <c r="T1005" s="160"/>
      <c r="AT1005" s="155" t="s">
        <v>169</v>
      </c>
      <c r="AU1005" s="155" t="s">
        <v>88</v>
      </c>
      <c r="AV1005" s="13" t="s">
        <v>88</v>
      </c>
      <c r="AW1005" s="13" t="s">
        <v>40</v>
      </c>
      <c r="AX1005" s="13" t="s">
        <v>78</v>
      </c>
      <c r="AY1005" s="155" t="s">
        <v>156</v>
      </c>
    </row>
    <row r="1006" spans="2:51" s="13" customFormat="1" x14ac:dyDescent="0.2">
      <c r="B1006" s="154"/>
      <c r="D1006" s="148" t="s">
        <v>169</v>
      </c>
      <c r="E1006" s="155" t="s">
        <v>3</v>
      </c>
      <c r="F1006" s="156" t="s">
        <v>866</v>
      </c>
      <c r="H1006" s="157">
        <v>3.3000000000000002E-2</v>
      </c>
      <c r="I1006" s="158"/>
      <c r="L1006" s="154"/>
      <c r="M1006" s="159"/>
      <c r="T1006" s="160"/>
      <c r="AT1006" s="155" t="s">
        <v>169</v>
      </c>
      <c r="AU1006" s="155" t="s">
        <v>88</v>
      </c>
      <c r="AV1006" s="13" t="s">
        <v>88</v>
      </c>
      <c r="AW1006" s="13" t="s">
        <v>40</v>
      </c>
      <c r="AX1006" s="13" t="s">
        <v>78</v>
      </c>
      <c r="AY1006" s="155" t="s">
        <v>156</v>
      </c>
    </row>
    <row r="1007" spans="2:51" s="13" customFormat="1" x14ac:dyDescent="0.2">
      <c r="B1007" s="154"/>
      <c r="D1007" s="148" t="s">
        <v>169</v>
      </c>
      <c r="E1007" s="155" t="s">
        <v>3</v>
      </c>
      <c r="F1007" s="156" t="s">
        <v>867</v>
      </c>
      <c r="H1007" s="157">
        <v>5.7000000000000002E-2</v>
      </c>
      <c r="I1007" s="158"/>
      <c r="L1007" s="154"/>
      <c r="M1007" s="159"/>
      <c r="T1007" s="160"/>
      <c r="AT1007" s="155" t="s">
        <v>169</v>
      </c>
      <c r="AU1007" s="155" t="s">
        <v>88</v>
      </c>
      <c r="AV1007" s="13" t="s">
        <v>88</v>
      </c>
      <c r="AW1007" s="13" t="s">
        <v>40</v>
      </c>
      <c r="AX1007" s="13" t="s">
        <v>78</v>
      </c>
      <c r="AY1007" s="155" t="s">
        <v>156</v>
      </c>
    </row>
    <row r="1008" spans="2:51" s="12" customFormat="1" x14ac:dyDescent="0.2">
      <c r="B1008" s="147"/>
      <c r="D1008" s="148" t="s">
        <v>169</v>
      </c>
      <c r="E1008" s="149" t="s">
        <v>3</v>
      </c>
      <c r="F1008" s="150" t="s">
        <v>497</v>
      </c>
      <c r="H1008" s="149" t="s">
        <v>3</v>
      </c>
      <c r="I1008" s="151"/>
      <c r="L1008" s="147"/>
      <c r="M1008" s="152"/>
      <c r="T1008" s="153"/>
      <c r="AT1008" s="149" t="s">
        <v>169</v>
      </c>
      <c r="AU1008" s="149" t="s">
        <v>88</v>
      </c>
      <c r="AV1008" s="12" t="s">
        <v>86</v>
      </c>
      <c r="AW1008" s="12" t="s">
        <v>40</v>
      </c>
      <c r="AX1008" s="12" t="s">
        <v>78</v>
      </c>
      <c r="AY1008" s="149" t="s">
        <v>156</v>
      </c>
    </row>
    <row r="1009" spans="2:51" s="13" customFormat="1" x14ac:dyDescent="0.2">
      <c r="B1009" s="154"/>
      <c r="D1009" s="148" t="s">
        <v>169</v>
      </c>
      <c r="E1009" s="155" t="s">
        <v>3</v>
      </c>
      <c r="F1009" s="156" t="s">
        <v>625</v>
      </c>
      <c r="H1009" s="157">
        <v>0.10100000000000001</v>
      </c>
      <c r="I1009" s="158"/>
      <c r="L1009" s="154"/>
      <c r="M1009" s="159"/>
      <c r="T1009" s="160"/>
      <c r="AT1009" s="155" t="s">
        <v>169</v>
      </c>
      <c r="AU1009" s="155" t="s">
        <v>88</v>
      </c>
      <c r="AV1009" s="13" t="s">
        <v>88</v>
      </c>
      <c r="AW1009" s="13" t="s">
        <v>40</v>
      </c>
      <c r="AX1009" s="13" t="s">
        <v>78</v>
      </c>
      <c r="AY1009" s="155" t="s">
        <v>156</v>
      </c>
    </row>
    <row r="1010" spans="2:51" s="13" customFormat="1" x14ac:dyDescent="0.2">
      <c r="B1010" s="154"/>
      <c r="D1010" s="148" t="s">
        <v>169</v>
      </c>
      <c r="E1010" s="155" t="s">
        <v>3</v>
      </c>
      <c r="F1010" s="156" t="s">
        <v>868</v>
      </c>
      <c r="H1010" s="157">
        <v>7.2999999999999995E-2</v>
      </c>
      <c r="I1010" s="158"/>
      <c r="L1010" s="154"/>
      <c r="M1010" s="159"/>
      <c r="T1010" s="160"/>
      <c r="AT1010" s="155" t="s">
        <v>169</v>
      </c>
      <c r="AU1010" s="155" t="s">
        <v>88</v>
      </c>
      <c r="AV1010" s="13" t="s">
        <v>88</v>
      </c>
      <c r="AW1010" s="13" t="s">
        <v>40</v>
      </c>
      <c r="AX1010" s="13" t="s">
        <v>78</v>
      </c>
      <c r="AY1010" s="155" t="s">
        <v>156</v>
      </c>
    </row>
    <row r="1011" spans="2:51" s="13" customFormat="1" x14ac:dyDescent="0.2">
      <c r="B1011" s="154"/>
      <c r="D1011" s="148" t="s">
        <v>169</v>
      </c>
      <c r="E1011" s="155" t="s">
        <v>3</v>
      </c>
      <c r="F1011" s="156" t="s">
        <v>744</v>
      </c>
      <c r="H1011" s="157">
        <v>2.5000000000000001E-2</v>
      </c>
      <c r="I1011" s="158"/>
      <c r="L1011" s="154"/>
      <c r="M1011" s="159"/>
      <c r="T1011" s="160"/>
      <c r="AT1011" s="155" t="s">
        <v>169</v>
      </c>
      <c r="AU1011" s="155" t="s">
        <v>88</v>
      </c>
      <c r="AV1011" s="13" t="s">
        <v>88</v>
      </c>
      <c r="AW1011" s="13" t="s">
        <v>40</v>
      </c>
      <c r="AX1011" s="13" t="s">
        <v>78</v>
      </c>
      <c r="AY1011" s="155" t="s">
        <v>156</v>
      </c>
    </row>
    <row r="1012" spans="2:51" s="13" customFormat="1" x14ac:dyDescent="0.2">
      <c r="B1012" s="154"/>
      <c r="D1012" s="148" t="s">
        <v>169</v>
      </c>
      <c r="E1012" s="155" t="s">
        <v>3</v>
      </c>
      <c r="F1012" s="156" t="s">
        <v>864</v>
      </c>
      <c r="H1012" s="157">
        <v>4.2000000000000003E-2</v>
      </c>
      <c r="I1012" s="158"/>
      <c r="L1012" s="154"/>
      <c r="M1012" s="159"/>
      <c r="T1012" s="160"/>
      <c r="AT1012" s="155" t="s">
        <v>169</v>
      </c>
      <c r="AU1012" s="155" t="s">
        <v>88</v>
      </c>
      <c r="AV1012" s="13" t="s">
        <v>88</v>
      </c>
      <c r="AW1012" s="13" t="s">
        <v>40</v>
      </c>
      <c r="AX1012" s="13" t="s">
        <v>78</v>
      </c>
      <c r="AY1012" s="155" t="s">
        <v>156</v>
      </c>
    </row>
    <row r="1013" spans="2:51" s="13" customFormat="1" x14ac:dyDescent="0.2">
      <c r="B1013" s="154"/>
      <c r="D1013" s="148" t="s">
        <v>169</v>
      </c>
      <c r="E1013" s="155" t="s">
        <v>3</v>
      </c>
      <c r="F1013" s="156" t="s">
        <v>869</v>
      </c>
      <c r="H1013" s="157">
        <v>8.4000000000000005E-2</v>
      </c>
      <c r="I1013" s="158"/>
      <c r="L1013" s="154"/>
      <c r="M1013" s="159"/>
      <c r="T1013" s="160"/>
      <c r="AT1013" s="155" t="s">
        <v>169</v>
      </c>
      <c r="AU1013" s="155" t="s">
        <v>88</v>
      </c>
      <c r="AV1013" s="13" t="s">
        <v>88</v>
      </c>
      <c r="AW1013" s="13" t="s">
        <v>40</v>
      </c>
      <c r="AX1013" s="13" t="s">
        <v>78</v>
      </c>
      <c r="AY1013" s="155" t="s">
        <v>156</v>
      </c>
    </row>
    <row r="1014" spans="2:51" s="13" customFormat="1" x14ac:dyDescent="0.2">
      <c r="B1014" s="154"/>
      <c r="D1014" s="148" t="s">
        <v>169</v>
      </c>
      <c r="E1014" s="155" t="s">
        <v>3</v>
      </c>
      <c r="F1014" s="156" t="s">
        <v>866</v>
      </c>
      <c r="H1014" s="157">
        <v>3.3000000000000002E-2</v>
      </c>
      <c r="I1014" s="158"/>
      <c r="L1014" s="154"/>
      <c r="M1014" s="159"/>
      <c r="T1014" s="160"/>
      <c r="AT1014" s="155" t="s">
        <v>169</v>
      </c>
      <c r="AU1014" s="155" t="s">
        <v>88</v>
      </c>
      <c r="AV1014" s="13" t="s">
        <v>88</v>
      </c>
      <c r="AW1014" s="13" t="s">
        <v>40</v>
      </c>
      <c r="AX1014" s="13" t="s">
        <v>78</v>
      </c>
      <c r="AY1014" s="155" t="s">
        <v>156</v>
      </c>
    </row>
    <row r="1015" spans="2:51" s="13" customFormat="1" x14ac:dyDescent="0.2">
      <c r="B1015" s="154"/>
      <c r="D1015" s="148" t="s">
        <v>169</v>
      </c>
      <c r="E1015" s="155" t="s">
        <v>3</v>
      </c>
      <c r="F1015" s="156" t="s">
        <v>870</v>
      </c>
      <c r="H1015" s="157">
        <v>5.2999999999999999E-2</v>
      </c>
      <c r="I1015" s="158"/>
      <c r="L1015" s="154"/>
      <c r="M1015" s="159"/>
      <c r="T1015" s="160"/>
      <c r="AT1015" s="155" t="s">
        <v>169</v>
      </c>
      <c r="AU1015" s="155" t="s">
        <v>88</v>
      </c>
      <c r="AV1015" s="13" t="s">
        <v>88</v>
      </c>
      <c r="AW1015" s="13" t="s">
        <v>40</v>
      </c>
      <c r="AX1015" s="13" t="s">
        <v>78</v>
      </c>
      <c r="AY1015" s="155" t="s">
        <v>156</v>
      </c>
    </row>
    <row r="1016" spans="2:51" s="13" customFormat="1" x14ac:dyDescent="0.2">
      <c r="B1016" s="154"/>
      <c r="D1016" s="148" t="s">
        <v>169</v>
      </c>
      <c r="E1016" s="155" t="s">
        <v>3</v>
      </c>
      <c r="F1016" s="156" t="s">
        <v>721</v>
      </c>
      <c r="H1016" s="157">
        <v>5.0000000000000001E-3</v>
      </c>
      <c r="I1016" s="158"/>
      <c r="L1016" s="154"/>
      <c r="M1016" s="159"/>
      <c r="T1016" s="160"/>
      <c r="AT1016" s="155" t="s">
        <v>169</v>
      </c>
      <c r="AU1016" s="155" t="s">
        <v>88</v>
      </c>
      <c r="AV1016" s="13" t="s">
        <v>88</v>
      </c>
      <c r="AW1016" s="13" t="s">
        <v>40</v>
      </c>
      <c r="AX1016" s="13" t="s">
        <v>78</v>
      </c>
      <c r="AY1016" s="155" t="s">
        <v>156</v>
      </c>
    </row>
    <row r="1017" spans="2:51" s="13" customFormat="1" x14ac:dyDescent="0.2">
      <c r="B1017" s="154"/>
      <c r="D1017" s="148" t="s">
        <v>169</v>
      </c>
      <c r="E1017" s="155" t="s">
        <v>3</v>
      </c>
      <c r="F1017" s="156" t="s">
        <v>722</v>
      </c>
      <c r="H1017" s="157">
        <v>3.0000000000000001E-3</v>
      </c>
      <c r="I1017" s="158"/>
      <c r="L1017" s="154"/>
      <c r="M1017" s="159"/>
      <c r="T1017" s="160"/>
      <c r="AT1017" s="155" t="s">
        <v>169</v>
      </c>
      <c r="AU1017" s="155" t="s">
        <v>88</v>
      </c>
      <c r="AV1017" s="13" t="s">
        <v>88</v>
      </c>
      <c r="AW1017" s="13" t="s">
        <v>40</v>
      </c>
      <c r="AX1017" s="13" t="s">
        <v>78</v>
      </c>
      <c r="AY1017" s="155" t="s">
        <v>156</v>
      </c>
    </row>
    <row r="1018" spans="2:51" s="15" customFormat="1" x14ac:dyDescent="0.2">
      <c r="B1018" s="168"/>
      <c r="D1018" s="148" t="s">
        <v>169</v>
      </c>
      <c r="E1018" s="169" t="s">
        <v>3</v>
      </c>
      <c r="F1018" s="170" t="s">
        <v>180</v>
      </c>
      <c r="H1018" s="171">
        <v>0.85</v>
      </c>
      <c r="I1018" s="172"/>
      <c r="L1018" s="168"/>
      <c r="M1018" s="173"/>
      <c r="T1018" s="174"/>
      <c r="AT1018" s="169" t="s">
        <v>169</v>
      </c>
      <c r="AU1018" s="169" t="s">
        <v>88</v>
      </c>
      <c r="AV1018" s="15" t="s">
        <v>157</v>
      </c>
      <c r="AW1018" s="15" t="s">
        <v>40</v>
      </c>
      <c r="AX1018" s="15" t="s">
        <v>78</v>
      </c>
      <c r="AY1018" s="169" t="s">
        <v>156</v>
      </c>
    </row>
    <row r="1019" spans="2:51" s="12" customFormat="1" x14ac:dyDescent="0.2">
      <c r="B1019" s="147"/>
      <c r="D1019" s="148" t="s">
        <v>169</v>
      </c>
      <c r="E1019" s="149" t="s">
        <v>3</v>
      </c>
      <c r="F1019" s="150" t="s">
        <v>542</v>
      </c>
      <c r="H1019" s="149" t="s">
        <v>3</v>
      </c>
      <c r="I1019" s="151"/>
      <c r="L1019" s="147"/>
      <c r="M1019" s="152"/>
      <c r="T1019" s="153"/>
      <c r="AT1019" s="149" t="s">
        <v>169</v>
      </c>
      <c r="AU1019" s="149" t="s">
        <v>88</v>
      </c>
      <c r="AV1019" s="12" t="s">
        <v>86</v>
      </c>
      <c r="AW1019" s="12" t="s">
        <v>40</v>
      </c>
      <c r="AX1019" s="12" t="s">
        <v>78</v>
      </c>
      <c r="AY1019" s="149" t="s">
        <v>156</v>
      </c>
    </row>
    <row r="1020" spans="2:51" s="13" customFormat="1" x14ac:dyDescent="0.2">
      <c r="B1020" s="154"/>
      <c r="D1020" s="148" t="s">
        <v>169</v>
      </c>
      <c r="E1020" s="155" t="s">
        <v>3</v>
      </c>
      <c r="F1020" s="156" t="s">
        <v>571</v>
      </c>
      <c r="H1020" s="157">
        <v>0.64500000000000002</v>
      </c>
      <c r="I1020" s="158"/>
      <c r="L1020" s="154"/>
      <c r="M1020" s="159"/>
      <c r="T1020" s="160"/>
      <c r="AT1020" s="155" t="s">
        <v>169</v>
      </c>
      <c r="AU1020" s="155" t="s">
        <v>88</v>
      </c>
      <c r="AV1020" s="13" t="s">
        <v>88</v>
      </c>
      <c r="AW1020" s="13" t="s">
        <v>40</v>
      </c>
      <c r="AX1020" s="13" t="s">
        <v>78</v>
      </c>
      <c r="AY1020" s="155" t="s">
        <v>156</v>
      </c>
    </row>
    <row r="1021" spans="2:51" s="13" customFormat="1" x14ac:dyDescent="0.2">
      <c r="B1021" s="154"/>
      <c r="D1021" s="148" t="s">
        <v>169</v>
      </c>
      <c r="E1021" s="155" t="s">
        <v>3</v>
      </c>
      <c r="F1021" s="156" t="s">
        <v>572</v>
      </c>
      <c r="H1021" s="157">
        <v>0.04</v>
      </c>
      <c r="I1021" s="158"/>
      <c r="L1021" s="154"/>
      <c r="M1021" s="159"/>
      <c r="T1021" s="160"/>
      <c r="AT1021" s="155" t="s">
        <v>169</v>
      </c>
      <c r="AU1021" s="155" t="s">
        <v>88</v>
      </c>
      <c r="AV1021" s="13" t="s">
        <v>88</v>
      </c>
      <c r="AW1021" s="13" t="s">
        <v>40</v>
      </c>
      <c r="AX1021" s="13" t="s">
        <v>78</v>
      </c>
      <c r="AY1021" s="155" t="s">
        <v>156</v>
      </c>
    </row>
    <row r="1022" spans="2:51" s="13" customFormat="1" x14ac:dyDescent="0.2">
      <c r="B1022" s="154"/>
      <c r="D1022" s="148" t="s">
        <v>169</v>
      </c>
      <c r="E1022" s="155" t="s">
        <v>3</v>
      </c>
      <c r="F1022" s="156" t="s">
        <v>573</v>
      </c>
      <c r="H1022" s="157">
        <v>1.262</v>
      </c>
      <c r="I1022" s="158"/>
      <c r="L1022" s="154"/>
      <c r="M1022" s="159"/>
      <c r="T1022" s="160"/>
      <c r="AT1022" s="155" t="s">
        <v>169</v>
      </c>
      <c r="AU1022" s="155" t="s">
        <v>88</v>
      </c>
      <c r="AV1022" s="13" t="s">
        <v>88</v>
      </c>
      <c r="AW1022" s="13" t="s">
        <v>40</v>
      </c>
      <c r="AX1022" s="13" t="s">
        <v>78</v>
      </c>
      <c r="AY1022" s="155" t="s">
        <v>156</v>
      </c>
    </row>
    <row r="1023" spans="2:51" s="13" customFormat="1" x14ac:dyDescent="0.2">
      <c r="B1023" s="154"/>
      <c r="D1023" s="148" t="s">
        <v>169</v>
      </c>
      <c r="E1023" s="155" t="s">
        <v>3</v>
      </c>
      <c r="F1023" s="156" t="s">
        <v>574</v>
      </c>
      <c r="H1023" s="157">
        <v>3.6999999999999998E-2</v>
      </c>
      <c r="I1023" s="158"/>
      <c r="L1023" s="154"/>
      <c r="M1023" s="159"/>
      <c r="T1023" s="160"/>
      <c r="AT1023" s="155" t="s">
        <v>169</v>
      </c>
      <c r="AU1023" s="155" t="s">
        <v>88</v>
      </c>
      <c r="AV1023" s="13" t="s">
        <v>88</v>
      </c>
      <c r="AW1023" s="13" t="s">
        <v>40</v>
      </c>
      <c r="AX1023" s="13" t="s">
        <v>78</v>
      </c>
      <c r="AY1023" s="155" t="s">
        <v>156</v>
      </c>
    </row>
    <row r="1024" spans="2:51" s="13" customFormat="1" x14ac:dyDescent="0.2">
      <c r="B1024" s="154"/>
      <c r="D1024" s="148" t="s">
        <v>169</v>
      </c>
      <c r="E1024" s="155" t="s">
        <v>3</v>
      </c>
      <c r="F1024" s="156" t="s">
        <v>575</v>
      </c>
      <c r="H1024" s="157">
        <v>0.626</v>
      </c>
      <c r="I1024" s="158"/>
      <c r="L1024" s="154"/>
      <c r="M1024" s="159"/>
      <c r="T1024" s="160"/>
      <c r="AT1024" s="155" t="s">
        <v>169</v>
      </c>
      <c r="AU1024" s="155" t="s">
        <v>88</v>
      </c>
      <c r="AV1024" s="13" t="s">
        <v>88</v>
      </c>
      <c r="AW1024" s="13" t="s">
        <v>40</v>
      </c>
      <c r="AX1024" s="13" t="s">
        <v>78</v>
      </c>
      <c r="AY1024" s="155" t="s">
        <v>156</v>
      </c>
    </row>
    <row r="1025" spans="2:51" s="13" customFormat="1" x14ac:dyDescent="0.2">
      <c r="B1025" s="154"/>
      <c r="D1025" s="148" t="s">
        <v>169</v>
      </c>
      <c r="E1025" s="155" t="s">
        <v>3</v>
      </c>
      <c r="F1025" s="156" t="s">
        <v>576</v>
      </c>
      <c r="H1025" s="157">
        <v>0.19500000000000001</v>
      </c>
      <c r="I1025" s="158"/>
      <c r="L1025" s="154"/>
      <c r="M1025" s="159"/>
      <c r="T1025" s="160"/>
      <c r="AT1025" s="155" t="s">
        <v>169</v>
      </c>
      <c r="AU1025" s="155" t="s">
        <v>88</v>
      </c>
      <c r="AV1025" s="13" t="s">
        <v>88</v>
      </c>
      <c r="AW1025" s="13" t="s">
        <v>40</v>
      </c>
      <c r="AX1025" s="13" t="s">
        <v>78</v>
      </c>
      <c r="AY1025" s="155" t="s">
        <v>156</v>
      </c>
    </row>
    <row r="1026" spans="2:51" s="15" customFormat="1" x14ac:dyDescent="0.2">
      <c r="B1026" s="168"/>
      <c r="D1026" s="148" t="s">
        <v>169</v>
      </c>
      <c r="E1026" s="169" t="s">
        <v>3</v>
      </c>
      <c r="F1026" s="170" t="s">
        <v>180</v>
      </c>
      <c r="H1026" s="171">
        <v>2.8050000000000002</v>
      </c>
      <c r="I1026" s="172"/>
      <c r="L1026" s="168"/>
      <c r="M1026" s="173"/>
      <c r="T1026" s="174"/>
      <c r="AT1026" s="169" t="s">
        <v>169</v>
      </c>
      <c r="AU1026" s="169" t="s">
        <v>88</v>
      </c>
      <c r="AV1026" s="15" t="s">
        <v>157</v>
      </c>
      <c r="AW1026" s="15" t="s">
        <v>40</v>
      </c>
      <c r="AX1026" s="15" t="s">
        <v>78</v>
      </c>
      <c r="AY1026" s="169" t="s">
        <v>156</v>
      </c>
    </row>
    <row r="1027" spans="2:51" s="12" customFormat="1" x14ac:dyDescent="0.2">
      <c r="B1027" s="147"/>
      <c r="D1027" s="148" t="s">
        <v>169</v>
      </c>
      <c r="E1027" s="149" t="s">
        <v>3</v>
      </c>
      <c r="F1027" s="150" t="s">
        <v>549</v>
      </c>
      <c r="H1027" s="149" t="s">
        <v>3</v>
      </c>
      <c r="I1027" s="151"/>
      <c r="L1027" s="147"/>
      <c r="M1027" s="152"/>
      <c r="T1027" s="153"/>
      <c r="AT1027" s="149" t="s">
        <v>169</v>
      </c>
      <c r="AU1027" s="149" t="s">
        <v>88</v>
      </c>
      <c r="AV1027" s="12" t="s">
        <v>86</v>
      </c>
      <c r="AW1027" s="12" t="s">
        <v>40</v>
      </c>
      <c r="AX1027" s="12" t="s">
        <v>78</v>
      </c>
      <c r="AY1027" s="149" t="s">
        <v>156</v>
      </c>
    </row>
    <row r="1028" spans="2:51" s="13" customFormat="1" x14ac:dyDescent="0.2">
      <c r="B1028" s="154"/>
      <c r="D1028" s="148" t="s">
        <v>169</v>
      </c>
      <c r="E1028" s="155" t="s">
        <v>3</v>
      </c>
      <c r="F1028" s="156" t="s">
        <v>586</v>
      </c>
      <c r="H1028" s="157">
        <v>1.7470000000000001</v>
      </c>
      <c r="I1028" s="158"/>
      <c r="L1028" s="154"/>
      <c r="M1028" s="159"/>
      <c r="T1028" s="160"/>
      <c r="AT1028" s="155" t="s">
        <v>169</v>
      </c>
      <c r="AU1028" s="155" t="s">
        <v>88</v>
      </c>
      <c r="AV1028" s="13" t="s">
        <v>88</v>
      </c>
      <c r="AW1028" s="13" t="s">
        <v>40</v>
      </c>
      <c r="AX1028" s="13" t="s">
        <v>78</v>
      </c>
      <c r="AY1028" s="155" t="s">
        <v>156</v>
      </c>
    </row>
    <row r="1029" spans="2:51" s="13" customFormat="1" x14ac:dyDescent="0.2">
      <c r="B1029" s="154"/>
      <c r="D1029" s="148" t="s">
        <v>169</v>
      </c>
      <c r="E1029" s="155" t="s">
        <v>3</v>
      </c>
      <c r="F1029" s="156" t="s">
        <v>587</v>
      </c>
      <c r="H1029" s="157">
        <v>1.212</v>
      </c>
      <c r="I1029" s="158"/>
      <c r="L1029" s="154"/>
      <c r="M1029" s="159"/>
      <c r="T1029" s="160"/>
      <c r="AT1029" s="155" t="s">
        <v>169</v>
      </c>
      <c r="AU1029" s="155" t="s">
        <v>88</v>
      </c>
      <c r="AV1029" s="13" t="s">
        <v>88</v>
      </c>
      <c r="AW1029" s="13" t="s">
        <v>40</v>
      </c>
      <c r="AX1029" s="13" t="s">
        <v>78</v>
      </c>
      <c r="AY1029" s="155" t="s">
        <v>156</v>
      </c>
    </row>
    <row r="1030" spans="2:51" s="13" customFormat="1" x14ac:dyDescent="0.2">
      <c r="B1030" s="154"/>
      <c r="D1030" s="148" t="s">
        <v>169</v>
      </c>
      <c r="E1030" s="155" t="s">
        <v>3</v>
      </c>
      <c r="F1030" s="156" t="s">
        <v>588</v>
      </c>
      <c r="H1030" s="157">
        <v>0.23</v>
      </c>
      <c r="I1030" s="158"/>
      <c r="L1030" s="154"/>
      <c r="M1030" s="159"/>
      <c r="T1030" s="160"/>
      <c r="AT1030" s="155" t="s">
        <v>169</v>
      </c>
      <c r="AU1030" s="155" t="s">
        <v>88</v>
      </c>
      <c r="AV1030" s="13" t="s">
        <v>88</v>
      </c>
      <c r="AW1030" s="13" t="s">
        <v>40</v>
      </c>
      <c r="AX1030" s="13" t="s">
        <v>78</v>
      </c>
      <c r="AY1030" s="155" t="s">
        <v>156</v>
      </c>
    </row>
    <row r="1031" spans="2:51" s="13" customFormat="1" x14ac:dyDescent="0.2">
      <c r="B1031" s="154"/>
      <c r="D1031" s="148" t="s">
        <v>169</v>
      </c>
      <c r="E1031" s="155" t="s">
        <v>3</v>
      </c>
      <c r="F1031" s="156" t="s">
        <v>589</v>
      </c>
      <c r="H1031" s="157">
        <v>0.874</v>
      </c>
      <c r="I1031" s="158"/>
      <c r="L1031" s="154"/>
      <c r="M1031" s="159"/>
      <c r="T1031" s="160"/>
      <c r="AT1031" s="155" t="s">
        <v>169</v>
      </c>
      <c r="AU1031" s="155" t="s">
        <v>88</v>
      </c>
      <c r="AV1031" s="13" t="s">
        <v>88</v>
      </c>
      <c r="AW1031" s="13" t="s">
        <v>40</v>
      </c>
      <c r="AX1031" s="13" t="s">
        <v>78</v>
      </c>
      <c r="AY1031" s="155" t="s">
        <v>156</v>
      </c>
    </row>
    <row r="1032" spans="2:51" s="13" customFormat="1" x14ac:dyDescent="0.2">
      <c r="B1032" s="154"/>
      <c r="D1032" s="148" t="s">
        <v>169</v>
      </c>
      <c r="E1032" s="155" t="s">
        <v>3</v>
      </c>
      <c r="F1032" s="156" t="s">
        <v>564</v>
      </c>
      <c r="H1032" s="157">
        <v>0.154</v>
      </c>
      <c r="I1032" s="158"/>
      <c r="L1032" s="154"/>
      <c r="M1032" s="159"/>
      <c r="T1032" s="160"/>
      <c r="AT1032" s="155" t="s">
        <v>169</v>
      </c>
      <c r="AU1032" s="155" t="s">
        <v>88</v>
      </c>
      <c r="AV1032" s="13" t="s">
        <v>88</v>
      </c>
      <c r="AW1032" s="13" t="s">
        <v>40</v>
      </c>
      <c r="AX1032" s="13" t="s">
        <v>78</v>
      </c>
      <c r="AY1032" s="155" t="s">
        <v>156</v>
      </c>
    </row>
    <row r="1033" spans="2:51" s="13" customFormat="1" x14ac:dyDescent="0.2">
      <c r="B1033" s="154"/>
      <c r="D1033" s="148" t="s">
        <v>169</v>
      </c>
      <c r="E1033" s="155" t="s">
        <v>3</v>
      </c>
      <c r="F1033" s="156" t="s">
        <v>590</v>
      </c>
      <c r="H1033" s="157">
        <v>1.212</v>
      </c>
      <c r="I1033" s="158"/>
      <c r="L1033" s="154"/>
      <c r="M1033" s="159"/>
      <c r="T1033" s="160"/>
      <c r="AT1033" s="155" t="s">
        <v>169</v>
      </c>
      <c r="AU1033" s="155" t="s">
        <v>88</v>
      </c>
      <c r="AV1033" s="13" t="s">
        <v>88</v>
      </c>
      <c r="AW1033" s="13" t="s">
        <v>40</v>
      </c>
      <c r="AX1033" s="13" t="s">
        <v>78</v>
      </c>
      <c r="AY1033" s="155" t="s">
        <v>156</v>
      </c>
    </row>
    <row r="1034" spans="2:51" s="15" customFormat="1" x14ac:dyDescent="0.2">
      <c r="B1034" s="168"/>
      <c r="D1034" s="148" t="s">
        <v>169</v>
      </c>
      <c r="E1034" s="169" t="s">
        <v>3</v>
      </c>
      <c r="F1034" s="170" t="s">
        <v>180</v>
      </c>
      <c r="H1034" s="171">
        <v>5.4290000000000003</v>
      </c>
      <c r="I1034" s="172"/>
      <c r="L1034" s="168"/>
      <c r="M1034" s="173"/>
      <c r="T1034" s="174"/>
      <c r="AT1034" s="169" t="s">
        <v>169</v>
      </c>
      <c r="AU1034" s="169" t="s">
        <v>88</v>
      </c>
      <c r="AV1034" s="15" t="s">
        <v>157</v>
      </c>
      <c r="AW1034" s="15" t="s">
        <v>40</v>
      </c>
      <c r="AX1034" s="15" t="s">
        <v>78</v>
      </c>
      <c r="AY1034" s="169" t="s">
        <v>156</v>
      </c>
    </row>
    <row r="1035" spans="2:51" s="12" customFormat="1" x14ac:dyDescent="0.2">
      <c r="B1035" s="147"/>
      <c r="D1035" s="148" t="s">
        <v>169</v>
      </c>
      <c r="E1035" s="149" t="s">
        <v>3</v>
      </c>
      <c r="F1035" s="150" t="s">
        <v>181</v>
      </c>
      <c r="H1035" s="149" t="s">
        <v>3</v>
      </c>
      <c r="I1035" s="151"/>
      <c r="L1035" s="147"/>
      <c r="M1035" s="152"/>
      <c r="T1035" s="153"/>
      <c r="AT1035" s="149" t="s">
        <v>169</v>
      </c>
      <c r="AU1035" s="149" t="s">
        <v>88</v>
      </c>
      <c r="AV1035" s="12" t="s">
        <v>86</v>
      </c>
      <c r="AW1035" s="12" t="s">
        <v>40</v>
      </c>
      <c r="AX1035" s="12" t="s">
        <v>78</v>
      </c>
      <c r="AY1035" s="149" t="s">
        <v>156</v>
      </c>
    </row>
    <row r="1036" spans="2:51" s="13" customFormat="1" x14ac:dyDescent="0.2">
      <c r="B1036" s="154"/>
      <c r="D1036" s="148" t="s">
        <v>169</v>
      </c>
      <c r="E1036" s="155" t="s">
        <v>3</v>
      </c>
      <c r="F1036" s="156" t="s">
        <v>871</v>
      </c>
      <c r="H1036" s="157">
        <v>8.4000000000000005E-2</v>
      </c>
      <c r="I1036" s="158"/>
      <c r="L1036" s="154"/>
      <c r="M1036" s="159"/>
      <c r="T1036" s="160"/>
      <c r="AT1036" s="155" t="s">
        <v>169</v>
      </c>
      <c r="AU1036" s="155" t="s">
        <v>88</v>
      </c>
      <c r="AV1036" s="13" t="s">
        <v>88</v>
      </c>
      <c r="AW1036" s="13" t="s">
        <v>40</v>
      </c>
      <c r="AX1036" s="13" t="s">
        <v>78</v>
      </c>
      <c r="AY1036" s="155" t="s">
        <v>156</v>
      </c>
    </row>
    <row r="1037" spans="2:51" s="13" customFormat="1" x14ac:dyDescent="0.2">
      <c r="B1037" s="154"/>
      <c r="D1037" s="148" t="s">
        <v>169</v>
      </c>
      <c r="E1037" s="155" t="s">
        <v>3</v>
      </c>
      <c r="F1037" s="156" t="s">
        <v>872</v>
      </c>
      <c r="H1037" s="157">
        <v>0.11899999999999999</v>
      </c>
      <c r="I1037" s="158"/>
      <c r="L1037" s="154"/>
      <c r="M1037" s="159"/>
      <c r="T1037" s="160"/>
      <c r="AT1037" s="155" t="s">
        <v>169</v>
      </c>
      <c r="AU1037" s="155" t="s">
        <v>88</v>
      </c>
      <c r="AV1037" s="13" t="s">
        <v>88</v>
      </c>
      <c r="AW1037" s="13" t="s">
        <v>40</v>
      </c>
      <c r="AX1037" s="13" t="s">
        <v>78</v>
      </c>
      <c r="AY1037" s="155" t="s">
        <v>156</v>
      </c>
    </row>
    <row r="1038" spans="2:51" s="13" customFormat="1" x14ac:dyDescent="0.2">
      <c r="B1038" s="154"/>
      <c r="D1038" s="148" t="s">
        <v>169</v>
      </c>
      <c r="E1038" s="155" t="s">
        <v>3</v>
      </c>
      <c r="F1038" s="156" t="s">
        <v>873</v>
      </c>
      <c r="H1038" s="157">
        <v>0.14599999999999999</v>
      </c>
      <c r="I1038" s="158"/>
      <c r="L1038" s="154"/>
      <c r="M1038" s="159"/>
      <c r="T1038" s="160"/>
      <c r="AT1038" s="155" t="s">
        <v>169</v>
      </c>
      <c r="AU1038" s="155" t="s">
        <v>88</v>
      </c>
      <c r="AV1038" s="13" t="s">
        <v>88</v>
      </c>
      <c r="AW1038" s="13" t="s">
        <v>40</v>
      </c>
      <c r="AX1038" s="13" t="s">
        <v>78</v>
      </c>
      <c r="AY1038" s="155" t="s">
        <v>156</v>
      </c>
    </row>
    <row r="1039" spans="2:51" s="13" customFormat="1" x14ac:dyDescent="0.2">
      <c r="B1039" s="154"/>
      <c r="D1039" s="148" t="s">
        <v>169</v>
      </c>
      <c r="E1039" s="155" t="s">
        <v>3</v>
      </c>
      <c r="F1039" s="156" t="s">
        <v>607</v>
      </c>
      <c r="H1039" s="157">
        <v>0.3</v>
      </c>
      <c r="I1039" s="158"/>
      <c r="L1039" s="154"/>
      <c r="M1039" s="159"/>
      <c r="T1039" s="160"/>
      <c r="AT1039" s="155" t="s">
        <v>169</v>
      </c>
      <c r="AU1039" s="155" t="s">
        <v>88</v>
      </c>
      <c r="AV1039" s="13" t="s">
        <v>88</v>
      </c>
      <c r="AW1039" s="13" t="s">
        <v>40</v>
      </c>
      <c r="AX1039" s="13" t="s">
        <v>78</v>
      </c>
      <c r="AY1039" s="155" t="s">
        <v>156</v>
      </c>
    </row>
    <row r="1040" spans="2:51" s="13" customFormat="1" x14ac:dyDescent="0.2">
      <c r="B1040" s="154"/>
      <c r="D1040" s="148" t="s">
        <v>169</v>
      </c>
      <c r="E1040" s="155" t="s">
        <v>3</v>
      </c>
      <c r="F1040" s="156" t="s">
        <v>874</v>
      </c>
      <c r="H1040" s="157">
        <v>2.0219999999999998</v>
      </c>
      <c r="I1040" s="158"/>
      <c r="L1040" s="154"/>
      <c r="M1040" s="159"/>
      <c r="T1040" s="160"/>
      <c r="AT1040" s="155" t="s">
        <v>169</v>
      </c>
      <c r="AU1040" s="155" t="s">
        <v>88</v>
      </c>
      <c r="AV1040" s="13" t="s">
        <v>88</v>
      </c>
      <c r="AW1040" s="13" t="s">
        <v>40</v>
      </c>
      <c r="AX1040" s="13" t="s">
        <v>78</v>
      </c>
      <c r="AY1040" s="155" t="s">
        <v>156</v>
      </c>
    </row>
    <row r="1041" spans="2:51" s="13" customFormat="1" x14ac:dyDescent="0.2">
      <c r="B1041" s="154"/>
      <c r="D1041" s="148" t="s">
        <v>169</v>
      </c>
      <c r="E1041" s="155" t="s">
        <v>3</v>
      </c>
      <c r="F1041" s="156" t="s">
        <v>875</v>
      </c>
      <c r="H1041" s="157">
        <v>0.03</v>
      </c>
      <c r="I1041" s="158"/>
      <c r="L1041" s="154"/>
      <c r="M1041" s="159"/>
      <c r="T1041" s="160"/>
      <c r="AT1041" s="155" t="s">
        <v>169</v>
      </c>
      <c r="AU1041" s="155" t="s">
        <v>88</v>
      </c>
      <c r="AV1041" s="13" t="s">
        <v>88</v>
      </c>
      <c r="AW1041" s="13" t="s">
        <v>40</v>
      </c>
      <c r="AX1041" s="13" t="s">
        <v>78</v>
      </c>
      <c r="AY1041" s="155" t="s">
        <v>156</v>
      </c>
    </row>
    <row r="1042" spans="2:51" s="13" customFormat="1" x14ac:dyDescent="0.2">
      <c r="B1042" s="154"/>
      <c r="D1042" s="148" t="s">
        <v>169</v>
      </c>
      <c r="E1042" s="155" t="s">
        <v>3</v>
      </c>
      <c r="F1042" s="156" t="s">
        <v>876</v>
      </c>
      <c r="H1042" s="157">
        <v>2.9000000000000001E-2</v>
      </c>
      <c r="I1042" s="158"/>
      <c r="L1042" s="154"/>
      <c r="M1042" s="159"/>
      <c r="T1042" s="160"/>
      <c r="AT1042" s="155" t="s">
        <v>169</v>
      </c>
      <c r="AU1042" s="155" t="s">
        <v>88</v>
      </c>
      <c r="AV1042" s="13" t="s">
        <v>88</v>
      </c>
      <c r="AW1042" s="13" t="s">
        <v>40</v>
      </c>
      <c r="AX1042" s="13" t="s">
        <v>78</v>
      </c>
      <c r="AY1042" s="155" t="s">
        <v>156</v>
      </c>
    </row>
    <row r="1043" spans="2:51" s="15" customFormat="1" x14ac:dyDescent="0.2">
      <c r="B1043" s="168"/>
      <c r="D1043" s="148" t="s">
        <v>169</v>
      </c>
      <c r="E1043" s="169" t="s">
        <v>3</v>
      </c>
      <c r="F1043" s="170" t="s">
        <v>180</v>
      </c>
      <c r="H1043" s="171">
        <v>2.73</v>
      </c>
      <c r="I1043" s="172"/>
      <c r="L1043" s="168"/>
      <c r="M1043" s="173"/>
      <c r="T1043" s="174"/>
      <c r="AT1043" s="169" t="s">
        <v>169</v>
      </c>
      <c r="AU1043" s="169" t="s">
        <v>88</v>
      </c>
      <c r="AV1043" s="15" t="s">
        <v>157</v>
      </c>
      <c r="AW1043" s="15" t="s">
        <v>40</v>
      </c>
      <c r="AX1043" s="15" t="s">
        <v>78</v>
      </c>
      <c r="AY1043" s="169" t="s">
        <v>156</v>
      </c>
    </row>
    <row r="1044" spans="2:51" s="12" customFormat="1" x14ac:dyDescent="0.2">
      <c r="B1044" s="147"/>
      <c r="D1044" s="148" t="s">
        <v>169</v>
      </c>
      <c r="E1044" s="149" t="s">
        <v>3</v>
      </c>
      <c r="F1044" s="150" t="s">
        <v>708</v>
      </c>
      <c r="H1044" s="149" t="s">
        <v>3</v>
      </c>
      <c r="I1044" s="151"/>
      <c r="L1044" s="147"/>
      <c r="M1044" s="152"/>
      <c r="T1044" s="153"/>
      <c r="AT1044" s="149" t="s">
        <v>169</v>
      </c>
      <c r="AU1044" s="149" t="s">
        <v>88</v>
      </c>
      <c r="AV1044" s="12" t="s">
        <v>86</v>
      </c>
      <c r="AW1044" s="12" t="s">
        <v>40</v>
      </c>
      <c r="AX1044" s="12" t="s">
        <v>78</v>
      </c>
      <c r="AY1044" s="149" t="s">
        <v>156</v>
      </c>
    </row>
    <row r="1045" spans="2:51" s="13" customFormat="1" x14ac:dyDescent="0.2">
      <c r="B1045" s="154"/>
      <c r="D1045" s="148" t="s">
        <v>169</v>
      </c>
      <c r="E1045" s="155" t="s">
        <v>3</v>
      </c>
      <c r="F1045" s="156" t="s">
        <v>723</v>
      </c>
      <c r="H1045" s="157">
        <v>7.0000000000000001E-3</v>
      </c>
      <c r="I1045" s="158"/>
      <c r="L1045" s="154"/>
      <c r="M1045" s="159"/>
      <c r="T1045" s="160"/>
      <c r="AT1045" s="155" t="s">
        <v>169</v>
      </c>
      <c r="AU1045" s="155" t="s">
        <v>88</v>
      </c>
      <c r="AV1045" s="13" t="s">
        <v>88</v>
      </c>
      <c r="AW1045" s="13" t="s">
        <v>40</v>
      </c>
      <c r="AX1045" s="13" t="s">
        <v>78</v>
      </c>
      <c r="AY1045" s="155" t="s">
        <v>156</v>
      </c>
    </row>
    <row r="1046" spans="2:51" s="13" customFormat="1" x14ac:dyDescent="0.2">
      <c r="B1046" s="154"/>
      <c r="D1046" s="148" t="s">
        <v>169</v>
      </c>
      <c r="E1046" s="155" t="s">
        <v>3</v>
      </c>
      <c r="F1046" s="156" t="s">
        <v>877</v>
      </c>
      <c r="H1046" s="157">
        <v>1.4E-2</v>
      </c>
      <c r="I1046" s="158"/>
      <c r="L1046" s="154"/>
      <c r="M1046" s="159"/>
      <c r="T1046" s="160"/>
      <c r="AT1046" s="155" t="s">
        <v>169</v>
      </c>
      <c r="AU1046" s="155" t="s">
        <v>88</v>
      </c>
      <c r="AV1046" s="13" t="s">
        <v>88</v>
      </c>
      <c r="AW1046" s="13" t="s">
        <v>40</v>
      </c>
      <c r="AX1046" s="13" t="s">
        <v>78</v>
      </c>
      <c r="AY1046" s="155" t="s">
        <v>156</v>
      </c>
    </row>
    <row r="1047" spans="2:51" s="13" customFormat="1" x14ac:dyDescent="0.2">
      <c r="B1047" s="154"/>
      <c r="D1047" s="148" t="s">
        <v>169</v>
      </c>
      <c r="E1047" s="155" t="s">
        <v>3</v>
      </c>
      <c r="F1047" s="156" t="s">
        <v>878</v>
      </c>
      <c r="H1047" s="157">
        <v>0.01</v>
      </c>
      <c r="I1047" s="158"/>
      <c r="L1047" s="154"/>
      <c r="M1047" s="159"/>
      <c r="T1047" s="160"/>
      <c r="AT1047" s="155" t="s">
        <v>169</v>
      </c>
      <c r="AU1047" s="155" t="s">
        <v>88</v>
      </c>
      <c r="AV1047" s="13" t="s">
        <v>88</v>
      </c>
      <c r="AW1047" s="13" t="s">
        <v>40</v>
      </c>
      <c r="AX1047" s="13" t="s">
        <v>78</v>
      </c>
      <c r="AY1047" s="155" t="s">
        <v>156</v>
      </c>
    </row>
    <row r="1048" spans="2:51" s="13" customFormat="1" x14ac:dyDescent="0.2">
      <c r="B1048" s="154"/>
      <c r="D1048" s="148" t="s">
        <v>169</v>
      </c>
      <c r="E1048" s="155" t="s">
        <v>3</v>
      </c>
      <c r="F1048" s="156" t="s">
        <v>726</v>
      </c>
      <c r="H1048" s="157">
        <v>1.6E-2</v>
      </c>
      <c r="I1048" s="158"/>
      <c r="L1048" s="154"/>
      <c r="M1048" s="159"/>
      <c r="T1048" s="160"/>
      <c r="AT1048" s="155" t="s">
        <v>169</v>
      </c>
      <c r="AU1048" s="155" t="s">
        <v>88</v>
      </c>
      <c r="AV1048" s="13" t="s">
        <v>88</v>
      </c>
      <c r="AW1048" s="13" t="s">
        <v>40</v>
      </c>
      <c r="AX1048" s="13" t="s">
        <v>78</v>
      </c>
      <c r="AY1048" s="155" t="s">
        <v>156</v>
      </c>
    </row>
    <row r="1049" spans="2:51" s="13" customFormat="1" x14ac:dyDescent="0.2">
      <c r="B1049" s="154"/>
      <c r="D1049" s="148" t="s">
        <v>169</v>
      </c>
      <c r="E1049" s="155" t="s">
        <v>3</v>
      </c>
      <c r="F1049" s="156" t="s">
        <v>879</v>
      </c>
      <c r="H1049" s="157">
        <v>1.4999999999999999E-2</v>
      </c>
      <c r="I1049" s="158"/>
      <c r="L1049" s="154"/>
      <c r="M1049" s="159"/>
      <c r="T1049" s="160"/>
      <c r="AT1049" s="155" t="s">
        <v>169</v>
      </c>
      <c r="AU1049" s="155" t="s">
        <v>88</v>
      </c>
      <c r="AV1049" s="13" t="s">
        <v>88</v>
      </c>
      <c r="AW1049" s="13" t="s">
        <v>40</v>
      </c>
      <c r="AX1049" s="13" t="s">
        <v>78</v>
      </c>
      <c r="AY1049" s="155" t="s">
        <v>156</v>
      </c>
    </row>
    <row r="1050" spans="2:51" s="13" customFormat="1" x14ac:dyDescent="0.2">
      <c r="B1050" s="154"/>
      <c r="D1050" s="148" t="s">
        <v>169</v>
      </c>
      <c r="E1050" s="155" t="s">
        <v>3</v>
      </c>
      <c r="F1050" s="156" t="s">
        <v>880</v>
      </c>
      <c r="H1050" s="157">
        <v>1.2999999999999999E-2</v>
      </c>
      <c r="I1050" s="158"/>
      <c r="L1050" s="154"/>
      <c r="M1050" s="159"/>
      <c r="T1050" s="160"/>
      <c r="AT1050" s="155" t="s">
        <v>169</v>
      </c>
      <c r="AU1050" s="155" t="s">
        <v>88</v>
      </c>
      <c r="AV1050" s="13" t="s">
        <v>88</v>
      </c>
      <c r="AW1050" s="13" t="s">
        <v>40</v>
      </c>
      <c r="AX1050" s="13" t="s">
        <v>78</v>
      </c>
      <c r="AY1050" s="155" t="s">
        <v>156</v>
      </c>
    </row>
    <row r="1051" spans="2:51" s="13" customFormat="1" x14ac:dyDescent="0.2">
      <c r="B1051" s="154"/>
      <c r="D1051" s="148" t="s">
        <v>169</v>
      </c>
      <c r="E1051" s="155" t="s">
        <v>3</v>
      </c>
      <c r="F1051" s="156" t="s">
        <v>881</v>
      </c>
      <c r="H1051" s="157">
        <v>1.2E-2</v>
      </c>
      <c r="I1051" s="158"/>
      <c r="L1051" s="154"/>
      <c r="M1051" s="159"/>
      <c r="T1051" s="160"/>
      <c r="AT1051" s="155" t="s">
        <v>169</v>
      </c>
      <c r="AU1051" s="155" t="s">
        <v>88</v>
      </c>
      <c r="AV1051" s="13" t="s">
        <v>88</v>
      </c>
      <c r="AW1051" s="13" t="s">
        <v>40</v>
      </c>
      <c r="AX1051" s="13" t="s">
        <v>78</v>
      </c>
      <c r="AY1051" s="155" t="s">
        <v>156</v>
      </c>
    </row>
    <row r="1052" spans="2:51" s="15" customFormat="1" x14ac:dyDescent="0.2">
      <c r="B1052" s="168"/>
      <c r="D1052" s="148" t="s">
        <v>169</v>
      </c>
      <c r="E1052" s="169" t="s">
        <v>3</v>
      </c>
      <c r="F1052" s="170" t="s">
        <v>180</v>
      </c>
      <c r="H1052" s="171">
        <v>8.6999999999999994E-2</v>
      </c>
      <c r="I1052" s="172"/>
      <c r="L1052" s="168"/>
      <c r="M1052" s="173"/>
      <c r="T1052" s="174"/>
      <c r="AT1052" s="169" t="s">
        <v>169</v>
      </c>
      <c r="AU1052" s="169" t="s">
        <v>88</v>
      </c>
      <c r="AV1052" s="15" t="s">
        <v>157</v>
      </c>
      <c r="AW1052" s="15" t="s">
        <v>40</v>
      </c>
      <c r="AX1052" s="15" t="s">
        <v>78</v>
      </c>
      <c r="AY1052" s="169" t="s">
        <v>156</v>
      </c>
    </row>
    <row r="1053" spans="2:51" s="12" customFormat="1" x14ac:dyDescent="0.2">
      <c r="B1053" s="147"/>
      <c r="D1053" s="148" t="s">
        <v>169</v>
      </c>
      <c r="E1053" s="149" t="s">
        <v>3</v>
      </c>
      <c r="F1053" s="150" t="s">
        <v>617</v>
      </c>
      <c r="H1053" s="149" t="s">
        <v>3</v>
      </c>
      <c r="I1053" s="151"/>
      <c r="L1053" s="147"/>
      <c r="M1053" s="152"/>
      <c r="T1053" s="153"/>
      <c r="AT1053" s="149" t="s">
        <v>169</v>
      </c>
      <c r="AU1053" s="149" t="s">
        <v>88</v>
      </c>
      <c r="AV1053" s="12" t="s">
        <v>86</v>
      </c>
      <c r="AW1053" s="12" t="s">
        <v>40</v>
      </c>
      <c r="AX1053" s="12" t="s">
        <v>78</v>
      </c>
      <c r="AY1053" s="149" t="s">
        <v>156</v>
      </c>
    </row>
    <row r="1054" spans="2:51" s="13" customFormat="1" x14ac:dyDescent="0.2">
      <c r="B1054" s="154"/>
      <c r="D1054" s="148" t="s">
        <v>169</v>
      </c>
      <c r="E1054" s="155" t="s">
        <v>3</v>
      </c>
      <c r="F1054" s="156" t="s">
        <v>882</v>
      </c>
      <c r="H1054" s="157">
        <v>1.72</v>
      </c>
      <c r="I1054" s="158"/>
      <c r="L1054" s="154"/>
      <c r="M1054" s="159"/>
      <c r="T1054" s="160"/>
      <c r="AT1054" s="155" t="s">
        <v>169</v>
      </c>
      <c r="AU1054" s="155" t="s">
        <v>88</v>
      </c>
      <c r="AV1054" s="13" t="s">
        <v>88</v>
      </c>
      <c r="AW1054" s="13" t="s">
        <v>40</v>
      </c>
      <c r="AX1054" s="13" t="s">
        <v>78</v>
      </c>
      <c r="AY1054" s="155" t="s">
        <v>156</v>
      </c>
    </row>
    <row r="1055" spans="2:51" s="13" customFormat="1" x14ac:dyDescent="0.2">
      <c r="B1055" s="154"/>
      <c r="D1055" s="148" t="s">
        <v>169</v>
      </c>
      <c r="E1055" s="155" t="s">
        <v>3</v>
      </c>
      <c r="F1055" s="156" t="s">
        <v>883</v>
      </c>
      <c r="H1055" s="157">
        <v>0.16400000000000001</v>
      </c>
      <c r="I1055" s="158"/>
      <c r="L1055" s="154"/>
      <c r="M1055" s="159"/>
      <c r="T1055" s="160"/>
      <c r="AT1055" s="155" t="s">
        <v>169</v>
      </c>
      <c r="AU1055" s="155" t="s">
        <v>88</v>
      </c>
      <c r="AV1055" s="13" t="s">
        <v>88</v>
      </c>
      <c r="AW1055" s="13" t="s">
        <v>40</v>
      </c>
      <c r="AX1055" s="13" t="s">
        <v>78</v>
      </c>
      <c r="AY1055" s="155" t="s">
        <v>156</v>
      </c>
    </row>
    <row r="1056" spans="2:51" s="15" customFormat="1" x14ac:dyDescent="0.2">
      <c r="B1056" s="168"/>
      <c r="D1056" s="148" t="s">
        <v>169</v>
      </c>
      <c r="E1056" s="169" t="s">
        <v>3</v>
      </c>
      <c r="F1056" s="170" t="s">
        <v>180</v>
      </c>
      <c r="H1056" s="171">
        <v>1.8839999999999999</v>
      </c>
      <c r="I1056" s="172"/>
      <c r="L1056" s="168"/>
      <c r="M1056" s="173"/>
      <c r="T1056" s="174"/>
      <c r="AT1056" s="169" t="s">
        <v>169</v>
      </c>
      <c r="AU1056" s="169" t="s">
        <v>88</v>
      </c>
      <c r="AV1056" s="15" t="s">
        <v>157</v>
      </c>
      <c r="AW1056" s="15" t="s">
        <v>40</v>
      </c>
      <c r="AX1056" s="15" t="s">
        <v>78</v>
      </c>
      <c r="AY1056" s="169" t="s">
        <v>156</v>
      </c>
    </row>
    <row r="1057" spans="2:51" s="12" customFormat="1" x14ac:dyDescent="0.2">
      <c r="B1057" s="147"/>
      <c r="D1057" s="148" t="s">
        <v>169</v>
      </c>
      <c r="E1057" s="149" t="s">
        <v>3</v>
      </c>
      <c r="F1057" s="150" t="s">
        <v>241</v>
      </c>
      <c r="H1057" s="149" t="s">
        <v>3</v>
      </c>
      <c r="I1057" s="151"/>
      <c r="L1057" s="147"/>
      <c r="M1057" s="152"/>
      <c r="T1057" s="153"/>
      <c r="AT1057" s="149" t="s">
        <v>169</v>
      </c>
      <c r="AU1057" s="149" t="s">
        <v>88</v>
      </c>
      <c r="AV1057" s="12" t="s">
        <v>86</v>
      </c>
      <c r="AW1057" s="12" t="s">
        <v>40</v>
      </c>
      <c r="AX1057" s="12" t="s">
        <v>78</v>
      </c>
      <c r="AY1057" s="149" t="s">
        <v>156</v>
      </c>
    </row>
    <row r="1058" spans="2:51" s="13" customFormat="1" x14ac:dyDescent="0.2">
      <c r="B1058" s="154"/>
      <c r="D1058" s="148" t="s">
        <v>169</v>
      </c>
      <c r="E1058" s="155" t="s">
        <v>3</v>
      </c>
      <c r="F1058" s="156" t="s">
        <v>884</v>
      </c>
      <c r="H1058" s="157">
        <v>5.6000000000000001E-2</v>
      </c>
      <c r="I1058" s="158"/>
      <c r="L1058" s="154"/>
      <c r="M1058" s="159"/>
      <c r="T1058" s="160"/>
      <c r="AT1058" s="155" t="s">
        <v>169</v>
      </c>
      <c r="AU1058" s="155" t="s">
        <v>88</v>
      </c>
      <c r="AV1058" s="13" t="s">
        <v>88</v>
      </c>
      <c r="AW1058" s="13" t="s">
        <v>40</v>
      </c>
      <c r="AX1058" s="13" t="s">
        <v>78</v>
      </c>
      <c r="AY1058" s="155" t="s">
        <v>156</v>
      </c>
    </row>
    <row r="1059" spans="2:51" s="13" customFormat="1" x14ac:dyDescent="0.2">
      <c r="B1059" s="154"/>
      <c r="D1059" s="148" t="s">
        <v>169</v>
      </c>
      <c r="E1059" s="155" t="s">
        <v>3</v>
      </c>
      <c r="F1059" s="156" t="s">
        <v>885</v>
      </c>
      <c r="H1059" s="157">
        <v>8.4000000000000005E-2</v>
      </c>
      <c r="I1059" s="158"/>
      <c r="L1059" s="154"/>
      <c r="M1059" s="159"/>
      <c r="T1059" s="160"/>
      <c r="AT1059" s="155" t="s">
        <v>169</v>
      </c>
      <c r="AU1059" s="155" t="s">
        <v>88</v>
      </c>
      <c r="AV1059" s="13" t="s">
        <v>88</v>
      </c>
      <c r="AW1059" s="13" t="s">
        <v>40</v>
      </c>
      <c r="AX1059" s="13" t="s">
        <v>78</v>
      </c>
      <c r="AY1059" s="155" t="s">
        <v>156</v>
      </c>
    </row>
    <row r="1060" spans="2:51" s="13" customFormat="1" x14ac:dyDescent="0.2">
      <c r="B1060" s="154"/>
      <c r="D1060" s="148" t="s">
        <v>169</v>
      </c>
      <c r="E1060" s="155" t="s">
        <v>3</v>
      </c>
      <c r="F1060" s="156" t="s">
        <v>655</v>
      </c>
      <c r="H1060" s="157">
        <v>4.2999999999999997E-2</v>
      </c>
      <c r="I1060" s="158"/>
      <c r="L1060" s="154"/>
      <c r="M1060" s="159"/>
      <c r="T1060" s="160"/>
      <c r="AT1060" s="155" t="s">
        <v>169</v>
      </c>
      <c r="AU1060" s="155" t="s">
        <v>88</v>
      </c>
      <c r="AV1060" s="13" t="s">
        <v>88</v>
      </c>
      <c r="AW1060" s="13" t="s">
        <v>40</v>
      </c>
      <c r="AX1060" s="13" t="s">
        <v>78</v>
      </c>
      <c r="AY1060" s="155" t="s">
        <v>156</v>
      </c>
    </row>
    <row r="1061" spans="2:51" s="13" customFormat="1" x14ac:dyDescent="0.2">
      <c r="B1061" s="154"/>
      <c r="D1061" s="148" t="s">
        <v>169</v>
      </c>
      <c r="E1061" s="155" t="s">
        <v>3</v>
      </c>
      <c r="F1061" s="156" t="s">
        <v>665</v>
      </c>
      <c r="H1061" s="157">
        <v>6.7000000000000004E-2</v>
      </c>
      <c r="I1061" s="158"/>
      <c r="L1061" s="154"/>
      <c r="M1061" s="159"/>
      <c r="T1061" s="160"/>
      <c r="AT1061" s="155" t="s">
        <v>169</v>
      </c>
      <c r="AU1061" s="155" t="s">
        <v>88</v>
      </c>
      <c r="AV1061" s="13" t="s">
        <v>88</v>
      </c>
      <c r="AW1061" s="13" t="s">
        <v>40</v>
      </c>
      <c r="AX1061" s="13" t="s">
        <v>78</v>
      </c>
      <c r="AY1061" s="155" t="s">
        <v>156</v>
      </c>
    </row>
    <row r="1062" spans="2:51" s="13" customFormat="1" x14ac:dyDescent="0.2">
      <c r="B1062" s="154"/>
      <c r="D1062" s="148" t="s">
        <v>169</v>
      </c>
      <c r="E1062" s="155" t="s">
        <v>3</v>
      </c>
      <c r="F1062" s="156" t="s">
        <v>666</v>
      </c>
      <c r="H1062" s="157">
        <v>6.7000000000000004E-2</v>
      </c>
      <c r="I1062" s="158"/>
      <c r="L1062" s="154"/>
      <c r="M1062" s="159"/>
      <c r="T1062" s="160"/>
      <c r="AT1062" s="155" t="s">
        <v>169</v>
      </c>
      <c r="AU1062" s="155" t="s">
        <v>88</v>
      </c>
      <c r="AV1062" s="13" t="s">
        <v>88</v>
      </c>
      <c r="AW1062" s="13" t="s">
        <v>40</v>
      </c>
      <c r="AX1062" s="13" t="s">
        <v>78</v>
      </c>
      <c r="AY1062" s="155" t="s">
        <v>156</v>
      </c>
    </row>
    <row r="1063" spans="2:51" s="13" customFormat="1" x14ac:dyDescent="0.2">
      <c r="B1063" s="154"/>
      <c r="D1063" s="148" t="s">
        <v>169</v>
      </c>
      <c r="E1063" s="155" t="s">
        <v>3</v>
      </c>
      <c r="F1063" s="156" t="s">
        <v>886</v>
      </c>
      <c r="H1063" s="157">
        <v>5.8999999999999997E-2</v>
      </c>
      <c r="I1063" s="158"/>
      <c r="L1063" s="154"/>
      <c r="M1063" s="159"/>
      <c r="T1063" s="160"/>
      <c r="AT1063" s="155" t="s">
        <v>169</v>
      </c>
      <c r="AU1063" s="155" t="s">
        <v>88</v>
      </c>
      <c r="AV1063" s="13" t="s">
        <v>88</v>
      </c>
      <c r="AW1063" s="13" t="s">
        <v>40</v>
      </c>
      <c r="AX1063" s="13" t="s">
        <v>78</v>
      </c>
      <c r="AY1063" s="155" t="s">
        <v>156</v>
      </c>
    </row>
    <row r="1064" spans="2:51" s="13" customFormat="1" x14ac:dyDescent="0.2">
      <c r="B1064" s="154"/>
      <c r="D1064" s="148" t="s">
        <v>169</v>
      </c>
      <c r="E1064" s="155" t="s">
        <v>3</v>
      </c>
      <c r="F1064" s="156" t="s">
        <v>887</v>
      </c>
      <c r="H1064" s="157">
        <v>4.3999999999999997E-2</v>
      </c>
      <c r="I1064" s="158"/>
      <c r="L1064" s="154"/>
      <c r="M1064" s="159"/>
      <c r="T1064" s="160"/>
      <c r="AT1064" s="155" t="s">
        <v>169</v>
      </c>
      <c r="AU1064" s="155" t="s">
        <v>88</v>
      </c>
      <c r="AV1064" s="13" t="s">
        <v>88</v>
      </c>
      <c r="AW1064" s="13" t="s">
        <v>40</v>
      </c>
      <c r="AX1064" s="13" t="s">
        <v>78</v>
      </c>
      <c r="AY1064" s="155" t="s">
        <v>156</v>
      </c>
    </row>
    <row r="1065" spans="2:51" s="13" customFormat="1" x14ac:dyDescent="0.2">
      <c r="B1065" s="154"/>
      <c r="D1065" s="148" t="s">
        <v>169</v>
      </c>
      <c r="E1065" s="155" t="s">
        <v>3</v>
      </c>
      <c r="F1065" s="156" t="s">
        <v>888</v>
      </c>
      <c r="H1065" s="157">
        <v>7.3999999999999996E-2</v>
      </c>
      <c r="I1065" s="158"/>
      <c r="L1065" s="154"/>
      <c r="M1065" s="159"/>
      <c r="T1065" s="160"/>
      <c r="AT1065" s="155" t="s">
        <v>169</v>
      </c>
      <c r="AU1065" s="155" t="s">
        <v>88</v>
      </c>
      <c r="AV1065" s="13" t="s">
        <v>88</v>
      </c>
      <c r="AW1065" s="13" t="s">
        <v>40</v>
      </c>
      <c r="AX1065" s="13" t="s">
        <v>78</v>
      </c>
      <c r="AY1065" s="155" t="s">
        <v>156</v>
      </c>
    </row>
    <row r="1066" spans="2:51" s="13" customFormat="1" x14ac:dyDescent="0.2">
      <c r="B1066" s="154"/>
      <c r="D1066" s="148" t="s">
        <v>169</v>
      </c>
      <c r="E1066" s="155" t="s">
        <v>3</v>
      </c>
      <c r="F1066" s="156" t="s">
        <v>889</v>
      </c>
      <c r="H1066" s="157">
        <v>0.11799999999999999</v>
      </c>
      <c r="I1066" s="158"/>
      <c r="L1066" s="154"/>
      <c r="M1066" s="159"/>
      <c r="T1066" s="160"/>
      <c r="AT1066" s="155" t="s">
        <v>169</v>
      </c>
      <c r="AU1066" s="155" t="s">
        <v>88</v>
      </c>
      <c r="AV1066" s="13" t="s">
        <v>88</v>
      </c>
      <c r="AW1066" s="13" t="s">
        <v>40</v>
      </c>
      <c r="AX1066" s="13" t="s">
        <v>78</v>
      </c>
      <c r="AY1066" s="155" t="s">
        <v>156</v>
      </c>
    </row>
    <row r="1067" spans="2:51" s="13" customFormat="1" x14ac:dyDescent="0.2">
      <c r="B1067" s="154"/>
      <c r="D1067" s="148" t="s">
        <v>169</v>
      </c>
      <c r="E1067" s="155" t="s">
        <v>3</v>
      </c>
      <c r="F1067" s="156" t="s">
        <v>890</v>
      </c>
      <c r="H1067" s="157">
        <v>5.8999999999999997E-2</v>
      </c>
      <c r="I1067" s="158"/>
      <c r="L1067" s="154"/>
      <c r="M1067" s="159"/>
      <c r="T1067" s="160"/>
      <c r="AT1067" s="155" t="s">
        <v>169</v>
      </c>
      <c r="AU1067" s="155" t="s">
        <v>88</v>
      </c>
      <c r="AV1067" s="13" t="s">
        <v>88</v>
      </c>
      <c r="AW1067" s="13" t="s">
        <v>40</v>
      </c>
      <c r="AX1067" s="13" t="s">
        <v>78</v>
      </c>
      <c r="AY1067" s="155" t="s">
        <v>156</v>
      </c>
    </row>
    <row r="1068" spans="2:51" s="13" customFormat="1" x14ac:dyDescent="0.2">
      <c r="B1068" s="154"/>
      <c r="D1068" s="148" t="s">
        <v>169</v>
      </c>
      <c r="E1068" s="155" t="s">
        <v>3</v>
      </c>
      <c r="F1068" s="156" t="s">
        <v>891</v>
      </c>
      <c r="H1068" s="157">
        <v>8.7999999999999995E-2</v>
      </c>
      <c r="I1068" s="158"/>
      <c r="L1068" s="154"/>
      <c r="M1068" s="159"/>
      <c r="T1068" s="160"/>
      <c r="AT1068" s="155" t="s">
        <v>169</v>
      </c>
      <c r="AU1068" s="155" t="s">
        <v>88</v>
      </c>
      <c r="AV1068" s="13" t="s">
        <v>88</v>
      </c>
      <c r="AW1068" s="13" t="s">
        <v>40</v>
      </c>
      <c r="AX1068" s="13" t="s">
        <v>78</v>
      </c>
      <c r="AY1068" s="155" t="s">
        <v>156</v>
      </c>
    </row>
    <row r="1069" spans="2:51" s="13" customFormat="1" x14ac:dyDescent="0.2">
      <c r="B1069" s="154"/>
      <c r="D1069" s="148" t="s">
        <v>169</v>
      </c>
      <c r="E1069" s="155" t="s">
        <v>3</v>
      </c>
      <c r="F1069" s="156" t="s">
        <v>892</v>
      </c>
      <c r="H1069" s="157">
        <v>1.2350000000000001</v>
      </c>
      <c r="I1069" s="158"/>
      <c r="L1069" s="154"/>
      <c r="M1069" s="159"/>
      <c r="T1069" s="160"/>
      <c r="AT1069" s="155" t="s">
        <v>169</v>
      </c>
      <c r="AU1069" s="155" t="s">
        <v>88</v>
      </c>
      <c r="AV1069" s="13" t="s">
        <v>88</v>
      </c>
      <c r="AW1069" s="13" t="s">
        <v>40</v>
      </c>
      <c r="AX1069" s="13" t="s">
        <v>78</v>
      </c>
      <c r="AY1069" s="155" t="s">
        <v>156</v>
      </c>
    </row>
    <row r="1070" spans="2:51" s="15" customFormat="1" x14ac:dyDescent="0.2">
      <c r="B1070" s="168"/>
      <c r="D1070" s="148" t="s">
        <v>169</v>
      </c>
      <c r="E1070" s="169" t="s">
        <v>3</v>
      </c>
      <c r="F1070" s="170" t="s">
        <v>180</v>
      </c>
      <c r="H1070" s="171">
        <v>1.994</v>
      </c>
      <c r="I1070" s="172"/>
      <c r="L1070" s="168"/>
      <c r="M1070" s="173"/>
      <c r="T1070" s="174"/>
      <c r="AT1070" s="169" t="s">
        <v>169</v>
      </c>
      <c r="AU1070" s="169" t="s">
        <v>88</v>
      </c>
      <c r="AV1070" s="15" t="s">
        <v>157</v>
      </c>
      <c r="AW1070" s="15" t="s">
        <v>40</v>
      </c>
      <c r="AX1070" s="15" t="s">
        <v>78</v>
      </c>
      <c r="AY1070" s="169" t="s">
        <v>156</v>
      </c>
    </row>
    <row r="1071" spans="2:51" s="12" customFormat="1" x14ac:dyDescent="0.2">
      <c r="B1071" s="147"/>
      <c r="D1071" s="148" t="s">
        <v>169</v>
      </c>
      <c r="E1071" s="149" t="s">
        <v>3</v>
      </c>
      <c r="F1071" s="150" t="s">
        <v>792</v>
      </c>
      <c r="H1071" s="149" t="s">
        <v>3</v>
      </c>
      <c r="I1071" s="151"/>
      <c r="L1071" s="147"/>
      <c r="M1071" s="152"/>
      <c r="T1071" s="153"/>
      <c r="AT1071" s="149" t="s">
        <v>169</v>
      </c>
      <c r="AU1071" s="149" t="s">
        <v>88</v>
      </c>
      <c r="AV1071" s="12" t="s">
        <v>86</v>
      </c>
      <c r="AW1071" s="12" t="s">
        <v>40</v>
      </c>
      <c r="AX1071" s="12" t="s">
        <v>78</v>
      </c>
      <c r="AY1071" s="149" t="s">
        <v>156</v>
      </c>
    </row>
    <row r="1072" spans="2:51" s="13" customFormat="1" x14ac:dyDescent="0.2">
      <c r="B1072" s="154"/>
      <c r="D1072" s="148" t="s">
        <v>169</v>
      </c>
      <c r="E1072" s="155" t="s">
        <v>3</v>
      </c>
      <c r="F1072" s="156" t="s">
        <v>806</v>
      </c>
      <c r="H1072" s="157">
        <v>64.165000000000006</v>
      </c>
      <c r="I1072" s="158"/>
      <c r="L1072" s="154"/>
      <c r="M1072" s="159"/>
      <c r="T1072" s="160"/>
      <c r="AT1072" s="155" t="s">
        <v>169</v>
      </c>
      <c r="AU1072" s="155" t="s">
        <v>88</v>
      </c>
      <c r="AV1072" s="13" t="s">
        <v>88</v>
      </c>
      <c r="AW1072" s="13" t="s">
        <v>40</v>
      </c>
      <c r="AX1072" s="13" t="s">
        <v>78</v>
      </c>
      <c r="AY1072" s="155" t="s">
        <v>156</v>
      </c>
    </row>
    <row r="1073" spans="2:65" s="12" customFormat="1" x14ac:dyDescent="0.2">
      <c r="B1073" s="147"/>
      <c r="D1073" s="148" t="s">
        <v>169</v>
      </c>
      <c r="E1073" s="149" t="s">
        <v>3</v>
      </c>
      <c r="F1073" s="150" t="s">
        <v>794</v>
      </c>
      <c r="H1073" s="149" t="s">
        <v>3</v>
      </c>
      <c r="I1073" s="151"/>
      <c r="L1073" s="147"/>
      <c r="M1073" s="152"/>
      <c r="T1073" s="153"/>
      <c r="AT1073" s="149" t="s">
        <v>169</v>
      </c>
      <c r="AU1073" s="149" t="s">
        <v>88</v>
      </c>
      <c r="AV1073" s="12" t="s">
        <v>86</v>
      </c>
      <c r="AW1073" s="12" t="s">
        <v>40</v>
      </c>
      <c r="AX1073" s="12" t="s">
        <v>78</v>
      </c>
      <c r="AY1073" s="149" t="s">
        <v>156</v>
      </c>
    </row>
    <row r="1074" spans="2:65" s="13" customFormat="1" x14ac:dyDescent="0.2">
      <c r="B1074" s="154"/>
      <c r="D1074" s="148" t="s">
        <v>169</v>
      </c>
      <c r="E1074" s="155" t="s">
        <v>3</v>
      </c>
      <c r="F1074" s="156" t="s">
        <v>807</v>
      </c>
      <c r="H1074" s="157">
        <v>-41.57</v>
      </c>
      <c r="I1074" s="158"/>
      <c r="L1074" s="154"/>
      <c r="M1074" s="159"/>
      <c r="T1074" s="160"/>
      <c r="AT1074" s="155" t="s">
        <v>169</v>
      </c>
      <c r="AU1074" s="155" t="s">
        <v>88</v>
      </c>
      <c r="AV1074" s="13" t="s">
        <v>88</v>
      </c>
      <c r="AW1074" s="13" t="s">
        <v>40</v>
      </c>
      <c r="AX1074" s="13" t="s">
        <v>78</v>
      </c>
      <c r="AY1074" s="155" t="s">
        <v>156</v>
      </c>
    </row>
    <row r="1075" spans="2:65" s="15" customFormat="1" x14ac:dyDescent="0.2">
      <c r="B1075" s="168"/>
      <c r="D1075" s="148" t="s">
        <v>169</v>
      </c>
      <c r="E1075" s="169" t="s">
        <v>3</v>
      </c>
      <c r="F1075" s="170" t="s">
        <v>180</v>
      </c>
      <c r="H1075" s="171">
        <v>22.594999999999999</v>
      </c>
      <c r="I1075" s="172"/>
      <c r="L1075" s="168"/>
      <c r="M1075" s="173"/>
      <c r="T1075" s="174"/>
      <c r="AT1075" s="169" t="s">
        <v>169</v>
      </c>
      <c r="AU1075" s="169" t="s">
        <v>88</v>
      </c>
      <c r="AV1075" s="15" t="s">
        <v>157</v>
      </c>
      <c r="AW1075" s="15" t="s">
        <v>40</v>
      </c>
      <c r="AX1075" s="15" t="s">
        <v>78</v>
      </c>
      <c r="AY1075" s="169" t="s">
        <v>156</v>
      </c>
    </row>
    <row r="1076" spans="2:65" s="12" customFormat="1" x14ac:dyDescent="0.2">
      <c r="B1076" s="147"/>
      <c r="D1076" s="148" t="s">
        <v>169</v>
      </c>
      <c r="E1076" s="149" t="s">
        <v>3</v>
      </c>
      <c r="F1076" s="150" t="s">
        <v>796</v>
      </c>
      <c r="H1076" s="149" t="s">
        <v>3</v>
      </c>
      <c r="I1076" s="151"/>
      <c r="L1076" s="147"/>
      <c r="M1076" s="152"/>
      <c r="T1076" s="153"/>
      <c r="AT1076" s="149" t="s">
        <v>169</v>
      </c>
      <c r="AU1076" s="149" t="s">
        <v>88</v>
      </c>
      <c r="AV1076" s="12" t="s">
        <v>86</v>
      </c>
      <c r="AW1076" s="12" t="s">
        <v>40</v>
      </c>
      <c r="AX1076" s="12" t="s">
        <v>78</v>
      </c>
      <c r="AY1076" s="149" t="s">
        <v>156</v>
      </c>
    </row>
    <row r="1077" spans="2:65" s="13" customFormat="1" x14ac:dyDescent="0.2">
      <c r="B1077" s="154"/>
      <c r="D1077" s="148" t="s">
        <v>169</v>
      </c>
      <c r="E1077" s="155" t="s">
        <v>3</v>
      </c>
      <c r="F1077" s="156" t="s">
        <v>808</v>
      </c>
      <c r="H1077" s="157">
        <v>3.3519999999999999</v>
      </c>
      <c r="I1077" s="158"/>
      <c r="L1077" s="154"/>
      <c r="M1077" s="159"/>
      <c r="T1077" s="160"/>
      <c r="AT1077" s="155" t="s">
        <v>169</v>
      </c>
      <c r="AU1077" s="155" t="s">
        <v>88</v>
      </c>
      <c r="AV1077" s="13" t="s">
        <v>88</v>
      </c>
      <c r="AW1077" s="13" t="s">
        <v>40</v>
      </c>
      <c r="AX1077" s="13" t="s">
        <v>78</v>
      </c>
      <c r="AY1077" s="155" t="s">
        <v>156</v>
      </c>
    </row>
    <row r="1078" spans="2:65" s="15" customFormat="1" x14ac:dyDescent="0.2">
      <c r="B1078" s="168"/>
      <c r="D1078" s="148" t="s">
        <v>169</v>
      </c>
      <c r="E1078" s="169" t="s">
        <v>3</v>
      </c>
      <c r="F1078" s="170" t="s">
        <v>180</v>
      </c>
      <c r="H1078" s="171">
        <v>3.3519999999999999</v>
      </c>
      <c r="I1078" s="172"/>
      <c r="L1078" s="168"/>
      <c r="M1078" s="173"/>
      <c r="T1078" s="174"/>
      <c r="AT1078" s="169" t="s">
        <v>169</v>
      </c>
      <c r="AU1078" s="169" t="s">
        <v>88</v>
      </c>
      <c r="AV1078" s="15" t="s">
        <v>157</v>
      </c>
      <c r="AW1078" s="15" t="s">
        <v>40</v>
      </c>
      <c r="AX1078" s="15" t="s">
        <v>78</v>
      </c>
      <c r="AY1078" s="169" t="s">
        <v>156</v>
      </c>
    </row>
    <row r="1079" spans="2:65" s="14" customFormat="1" x14ac:dyDescent="0.2">
      <c r="B1079" s="161"/>
      <c r="D1079" s="148" t="s">
        <v>169</v>
      </c>
      <c r="E1079" s="162" t="s">
        <v>3</v>
      </c>
      <c r="F1079" s="163" t="s">
        <v>172</v>
      </c>
      <c r="H1079" s="164">
        <v>43.393000000000001</v>
      </c>
      <c r="I1079" s="165"/>
      <c r="L1079" s="161"/>
      <c r="M1079" s="166"/>
      <c r="T1079" s="167"/>
      <c r="AT1079" s="162" t="s">
        <v>169</v>
      </c>
      <c r="AU1079" s="162" t="s">
        <v>88</v>
      </c>
      <c r="AV1079" s="14" t="s">
        <v>165</v>
      </c>
      <c r="AW1079" s="14" t="s">
        <v>40</v>
      </c>
      <c r="AX1079" s="14" t="s">
        <v>86</v>
      </c>
      <c r="AY1079" s="162" t="s">
        <v>156</v>
      </c>
    </row>
    <row r="1080" spans="2:65" s="1" customFormat="1" ht="21.75" customHeight="1" x14ac:dyDescent="0.2">
      <c r="B1080" s="129"/>
      <c r="C1080" s="130" t="s">
        <v>906</v>
      </c>
      <c r="D1080" s="130" t="s">
        <v>160</v>
      </c>
      <c r="E1080" s="131" t="s">
        <v>907</v>
      </c>
      <c r="F1080" s="132" t="s">
        <v>908</v>
      </c>
      <c r="G1080" s="133" t="s">
        <v>163</v>
      </c>
      <c r="H1080" s="134">
        <v>16.706</v>
      </c>
      <c r="I1080" s="135"/>
      <c r="J1080" s="136">
        <f>ROUND(I1080*H1080,2)</f>
        <v>0</v>
      </c>
      <c r="K1080" s="132" t="s">
        <v>164</v>
      </c>
      <c r="L1080" s="34"/>
      <c r="M1080" s="137" t="s">
        <v>3</v>
      </c>
      <c r="N1080" s="138" t="s">
        <v>49</v>
      </c>
      <c r="P1080" s="139">
        <f>O1080*H1080</f>
        <v>0</v>
      </c>
      <c r="Q1080" s="139">
        <v>1.2199999999999999E-3</v>
      </c>
      <c r="R1080" s="139">
        <f>Q1080*H1080</f>
        <v>2.0381319999999998E-2</v>
      </c>
      <c r="S1080" s="139">
        <v>0</v>
      </c>
      <c r="T1080" s="140">
        <f>S1080*H1080</f>
        <v>0</v>
      </c>
      <c r="AR1080" s="141" t="s">
        <v>301</v>
      </c>
      <c r="AT1080" s="141" t="s">
        <v>160</v>
      </c>
      <c r="AU1080" s="141" t="s">
        <v>88</v>
      </c>
      <c r="AY1080" s="18" t="s">
        <v>156</v>
      </c>
      <c r="BE1080" s="142">
        <f>IF(N1080="základní",J1080,0)</f>
        <v>0</v>
      </c>
      <c r="BF1080" s="142">
        <f>IF(N1080="snížená",J1080,0)</f>
        <v>0</v>
      </c>
      <c r="BG1080" s="142">
        <f>IF(N1080="zákl. přenesená",J1080,0)</f>
        <v>0</v>
      </c>
      <c r="BH1080" s="142">
        <f>IF(N1080="sníž. přenesená",J1080,0)</f>
        <v>0</v>
      </c>
      <c r="BI1080" s="142">
        <f>IF(N1080="nulová",J1080,0)</f>
        <v>0</v>
      </c>
      <c r="BJ1080" s="18" t="s">
        <v>86</v>
      </c>
      <c r="BK1080" s="142">
        <f>ROUND(I1080*H1080,2)</f>
        <v>0</v>
      </c>
      <c r="BL1080" s="18" t="s">
        <v>301</v>
      </c>
      <c r="BM1080" s="141" t="s">
        <v>909</v>
      </c>
    </row>
    <row r="1081" spans="2:65" s="1" customFormat="1" x14ac:dyDescent="0.2">
      <c r="B1081" s="34"/>
      <c r="D1081" s="143" t="s">
        <v>167</v>
      </c>
      <c r="F1081" s="144" t="s">
        <v>910</v>
      </c>
      <c r="I1081" s="145"/>
      <c r="L1081" s="34"/>
      <c r="M1081" s="146"/>
      <c r="T1081" s="55"/>
      <c r="AT1081" s="18" t="s">
        <v>167</v>
      </c>
      <c r="AU1081" s="18" t="s">
        <v>88</v>
      </c>
    </row>
    <row r="1082" spans="2:65" s="12" customFormat="1" x14ac:dyDescent="0.2">
      <c r="B1082" s="147"/>
      <c r="D1082" s="148" t="s">
        <v>169</v>
      </c>
      <c r="E1082" s="149" t="s">
        <v>3</v>
      </c>
      <c r="F1082" s="150" t="s">
        <v>457</v>
      </c>
      <c r="H1082" s="149" t="s">
        <v>3</v>
      </c>
      <c r="I1082" s="151"/>
      <c r="L1082" s="147"/>
      <c r="M1082" s="152"/>
      <c r="T1082" s="153"/>
      <c r="AT1082" s="149" t="s">
        <v>169</v>
      </c>
      <c r="AU1082" s="149" t="s">
        <v>88</v>
      </c>
      <c r="AV1082" s="12" t="s">
        <v>86</v>
      </c>
      <c r="AW1082" s="12" t="s">
        <v>40</v>
      </c>
      <c r="AX1082" s="12" t="s">
        <v>78</v>
      </c>
      <c r="AY1082" s="149" t="s">
        <v>156</v>
      </c>
    </row>
    <row r="1083" spans="2:65" s="13" customFormat="1" x14ac:dyDescent="0.2">
      <c r="B1083" s="154"/>
      <c r="D1083" s="148" t="s">
        <v>169</v>
      </c>
      <c r="E1083" s="155" t="s">
        <v>3</v>
      </c>
      <c r="F1083" s="156" t="s">
        <v>637</v>
      </c>
      <c r="H1083" s="157">
        <v>0.26500000000000001</v>
      </c>
      <c r="I1083" s="158"/>
      <c r="L1083" s="154"/>
      <c r="M1083" s="159"/>
      <c r="T1083" s="160"/>
      <c r="AT1083" s="155" t="s">
        <v>169</v>
      </c>
      <c r="AU1083" s="155" t="s">
        <v>88</v>
      </c>
      <c r="AV1083" s="13" t="s">
        <v>88</v>
      </c>
      <c r="AW1083" s="13" t="s">
        <v>40</v>
      </c>
      <c r="AX1083" s="13" t="s">
        <v>78</v>
      </c>
      <c r="AY1083" s="155" t="s">
        <v>156</v>
      </c>
    </row>
    <row r="1084" spans="2:65" s="13" customFormat="1" x14ac:dyDescent="0.2">
      <c r="B1084" s="154"/>
      <c r="D1084" s="148" t="s">
        <v>169</v>
      </c>
      <c r="E1084" s="155" t="s">
        <v>3</v>
      </c>
      <c r="F1084" s="156" t="s">
        <v>858</v>
      </c>
      <c r="H1084" s="157">
        <v>0.218</v>
      </c>
      <c r="I1084" s="158"/>
      <c r="L1084" s="154"/>
      <c r="M1084" s="159"/>
      <c r="T1084" s="160"/>
      <c r="AT1084" s="155" t="s">
        <v>169</v>
      </c>
      <c r="AU1084" s="155" t="s">
        <v>88</v>
      </c>
      <c r="AV1084" s="13" t="s">
        <v>88</v>
      </c>
      <c r="AW1084" s="13" t="s">
        <v>40</v>
      </c>
      <c r="AX1084" s="13" t="s">
        <v>78</v>
      </c>
      <c r="AY1084" s="155" t="s">
        <v>156</v>
      </c>
    </row>
    <row r="1085" spans="2:65" s="13" customFormat="1" x14ac:dyDescent="0.2">
      <c r="B1085" s="154"/>
      <c r="D1085" s="148" t="s">
        <v>169</v>
      </c>
      <c r="E1085" s="155" t="s">
        <v>3</v>
      </c>
      <c r="F1085" s="156" t="s">
        <v>859</v>
      </c>
      <c r="H1085" s="157">
        <v>0.16800000000000001</v>
      </c>
      <c r="I1085" s="158"/>
      <c r="L1085" s="154"/>
      <c r="M1085" s="159"/>
      <c r="T1085" s="160"/>
      <c r="AT1085" s="155" t="s">
        <v>169</v>
      </c>
      <c r="AU1085" s="155" t="s">
        <v>88</v>
      </c>
      <c r="AV1085" s="13" t="s">
        <v>88</v>
      </c>
      <c r="AW1085" s="13" t="s">
        <v>40</v>
      </c>
      <c r="AX1085" s="13" t="s">
        <v>78</v>
      </c>
      <c r="AY1085" s="155" t="s">
        <v>156</v>
      </c>
    </row>
    <row r="1086" spans="2:65" s="13" customFormat="1" x14ac:dyDescent="0.2">
      <c r="B1086" s="154"/>
      <c r="D1086" s="148" t="s">
        <v>169</v>
      </c>
      <c r="E1086" s="155" t="s">
        <v>3</v>
      </c>
      <c r="F1086" s="156" t="s">
        <v>563</v>
      </c>
      <c r="H1086" s="157">
        <v>7.3999999999999996E-2</v>
      </c>
      <c r="I1086" s="158"/>
      <c r="L1086" s="154"/>
      <c r="M1086" s="159"/>
      <c r="T1086" s="160"/>
      <c r="AT1086" s="155" t="s">
        <v>169</v>
      </c>
      <c r="AU1086" s="155" t="s">
        <v>88</v>
      </c>
      <c r="AV1086" s="13" t="s">
        <v>88</v>
      </c>
      <c r="AW1086" s="13" t="s">
        <v>40</v>
      </c>
      <c r="AX1086" s="13" t="s">
        <v>78</v>
      </c>
      <c r="AY1086" s="155" t="s">
        <v>156</v>
      </c>
    </row>
    <row r="1087" spans="2:65" s="13" customFormat="1" x14ac:dyDescent="0.2">
      <c r="B1087" s="154"/>
      <c r="D1087" s="148" t="s">
        <v>169</v>
      </c>
      <c r="E1087" s="155" t="s">
        <v>3</v>
      </c>
      <c r="F1087" s="156" t="s">
        <v>860</v>
      </c>
      <c r="H1087" s="157">
        <v>3.2000000000000001E-2</v>
      </c>
      <c r="I1087" s="158"/>
      <c r="L1087" s="154"/>
      <c r="M1087" s="159"/>
      <c r="T1087" s="160"/>
      <c r="AT1087" s="155" t="s">
        <v>169</v>
      </c>
      <c r="AU1087" s="155" t="s">
        <v>88</v>
      </c>
      <c r="AV1087" s="13" t="s">
        <v>88</v>
      </c>
      <c r="AW1087" s="13" t="s">
        <v>40</v>
      </c>
      <c r="AX1087" s="13" t="s">
        <v>78</v>
      </c>
      <c r="AY1087" s="155" t="s">
        <v>156</v>
      </c>
    </row>
    <row r="1088" spans="2:65" s="13" customFormat="1" x14ac:dyDescent="0.2">
      <c r="B1088" s="154"/>
      <c r="D1088" s="148" t="s">
        <v>169</v>
      </c>
      <c r="E1088" s="155" t="s">
        <v>3</v>
      </c>
      <c r="F1088" s="156" t="s">
        <v>861</v>
      </c>
      <c r="H1088" s="157">
        <v>4.9000000000000002E-2</v>
      </c>
      <c r="I1088" s="158"/>
      <c r="L1088" s="154"/>
      <c r="M1088" s="159"/>
      <c r="T1088" s="160"/>
      <c r="AT1088" s="155" t="s">
        <v>169</v>
      </c>
      <c r="AU1088" s="155" t="s">
        <v>88</v>
      </c>
      <c r="AV1088" s="13" t="s">
        <v>88</v>
      </c>
      <c r="AW1088" s="13" t="s">
        <v>40</v>
      </c>
      <c r="AX1088" s="13" t="s">
        <v>78</v>
      </c>
      <c r="AY1088" s="155" t="s">
        <v>156</v>
      </c>
    </row>
    <row r="1089" spans="2:51" s="15" customFormat="1" x14ac:dyDescent="0.2">
      <c r="B1089" s="168"/>
      <c r="D1089" s="148" t="s">
        <v>169</v>
      </c>
      <c r="E1089" s="169" t="s">
        <v>3</v>
      </c>
      <c r="F1089" s="170" t="s">
        <v>180</v>
      </c>
      <c r="H1089" s="171">
        <v>0.80600000000000005</v>
      </c>
      <c r="I1089" s="172"/>
      <c r="L1089" s="168"/>
      <c r="M1089" s="173"/>
      <c r="T1089" s="174"/>
      <c r="AT1089" s="169" t="s">
        <v>169</v>
      </c>
      <c r="AU1089" s="169" t="s">
        <v>88</v>
      </c>
      <c r="AV1089" s="15" t="s">
        <v>157</v>
      </c>
      <c r="AW1089" s="15" t="s">
        <v>40</v>
      </c>
      <c r="AX1089" s="15" t="s">
        <v>78</v>
      </c>
      <c r="AY1089" s="169" t="s">
        <v>156</v>
      </c>
    </row>
    <row r="1090" spans="2:51" s="12" customFormat="1" x14ac:dyDescent="0.2">
      <c r="B1090" s="147"/>
      <c r="D1090" s="148" t="s">
        <v>169</v>
      </c>
      <c r="E1090" s="149" t="s">
        <v>3</v>
      </c>
      <c r="F1090" s="150" t="s">
        <v>178</v>
      </c>
      <c r="H1090" s="149" t="s">
        <v>3</v>
      </c>
      <c r="I1090" s="151"/>
      <c r="L1090" s="147"/>
      <c r="M1090" s="152"/>
      <c r="T1090" s="153"/>
      <c r="AT1090" s="149" t="s">
        <v>169</v>
      </c>
      <c r="AU1090" s="149" t="s">
        <v>88</v>
      </c>
      <c r="AV1090" s="12" t="s">
        <v>86</v>
      </c>
      <c r="AW1090" s="12" t="s">
        <v>40</v>
      </c>
      <c r="AX1090" s="12" t="s">
        <v>78</v>
      </c>
      <c r="AY1090" s="149" t="s">
        <v>156</v>
      </c>
    </row>
    <row r="1091" spans="2:51" s="13" customFormat="1" x14ac:dyDescent="0.2">
      <c r="B1091" s="154"/>
      <c r="D1091" s="148" t="s">
        <v>169</v>
      </c>
      <c r="E1091" s="155" t="s">
        <v>3</v>
      </c>
      <c r="F1091" s="156" t="s">
        <v>862</v>
      </c>
      <c r="H1091" s="157">
        <v>0.121</v>
      </c>
      <c r="I1091" s="158"/>
      <c r="L1091" s="154"/>
      <c r="M1091" s="159"/>
      <c r="T1091" s="160"/>
      <c r="AT1091" s="155" t="s">
        <v>169</v>
      </c>
      <c r="AU1091" s="155" t="s">
        <v>88</v>
      </c>
      <c r="AV1091" s="13" t="s">
        <v>88</v>
      </c>
      <c r="AW1091" s="13" t="s">
        <v>40</v>
      </c>
      <c r="AX1091" s="13" t="s">
        <v>78</v>
      </c>
      <c r="AY1091" s="155" t="s">
        <v>156</v>
      </c>
    </row>
    <row r="1092" spans="2:51" s="15" customFormat="1" x14ac:dyDescent="0.2">
      <c r="B1092" s="168"/>
      <c r="D1092" s="148" t="s">
        <v>169</v>
      </c>
      <c r="E1092" s="169" t="s">
        <v>3</v>
      </c>
      <c r="F1092" s="170" t="s">
        <v>180</v>
      </c>
      <c r="H1092" s="171">
        <v>0.121</v>
      </c>
      <c r="I1092" s="172"/>
      <c r="L1092" s="168"/>
      <c r="M1092" s="173"/>
      <c r="T1092" s="174"/>
      <c r="AT1092" s="169" t="s">
        <v>169</v>
      </c>
      <c r="AU1092" s="169" t="s">
        <v>88</v>
      </c>
      <c r="AV1092" s="15" t="s">
        <v>157</v>
      </c>
      <c r="AW1092" s="15" t="s">
        <v>40</v>
      </c>
      <c r="AX1092" s="15" t="s">
        <v>78</v>
      </c>
      <c r="AY1092" s="169" t="s">
        <v>156</v>
      </c>
    </row>
    <row r="1093" spans="2:51" s="12" customFormat="1" x14ac:dyDescent="0.2">
      <c r="B1093" s="147"/>
      <c r="D1093" s="148" t="s">
        <v>169</v>
      </c>
      <c r="E1093" s="149" t="s">
        <v>3</v>
      </c>
      <c r="F1093" s="150" t="s">
        <v>204</v>
      </c>
      <c r="H1093" s="149" t="s">
        <v>3</v>
      </c>
      <c r="I1093" s="151"/>
      <c r="L1093" s="147"/>
      <c r="M1093" s="152"/>
      <c r="T1093" s="153"/>
      <c r="AT1093" s="149" t="s">
        <v>169</v>
      </c>
      <c r="AU1093" s="149" t="s">
        <v>88</v>
      </c>
      <c r="AV1093" s="12" t="s">
        <v>86</v>
      </c>
      <c r="AW1093" s="12" t="s">
        <v>40</v>
      </c>
      <c r="AX1093" s="12" t="s">
        <v>78</v>
      </c>
      <c r="AY1093" s="149" t="s">
        <v>156</v>
      </c>
    </row>
    <row r="1094" spans="2:51" s="12" customFormat="1" x14ac:dyDescent="0.2">
      <c r="B1094" s="147"/>
      <c r="D1094" s="148" t="s">
        <v>169</v>
      </c>
      <c r="E1094" s="149" t="s">
        <v>3</v>
      </c>
      <c r="F1094" s="150" t="s">
        <v>495</v>
      </c>
      <c r="H1094" s="149" t="s">
        <v>3</v>
      </c>
      <c r="I1094" s="151"/>
      <c r="L1094" s="147"/>
      <c r="M1094" s="152"/>
      <c r="T1094" s="153"/>
      <c r="AT1094" s="149" t="s">
        <v>169</v>
      </c>
      <c r="AU1094" s="149" t="s">
        <v>88</v>
      </c>
      <c r="AV1094" s="12" t="s">
        <v>86</v>
      </c>
      <c r="AW1094" s="12" t="s">
        <v>40</v>
      </c>
      <c r="AX1094" s="12" t="s">
        <v>78</v>
      </c>
      <c r="AY1094" s="149" t="s">
        <v>156</v>
      </c>
    </row>
    <row r="1095" spans="2:51" s="13" customFormat="1" x14ac:dyDescent="0.2">
      <c r="B1095" s="154"/>
      <c r="D1095" s="148" t="s">
        <v>169</v>
      </c>
      <c r="E1095" s="155" t="s">
        <v>3</v>
      </c>
      <c r="F1095" s="156" t="s">
        <v>625</v>
      </c>
      <c r="H1095" s="157">
        <v>0.10100000000000001</v>
      </c>
      <c r="I1095" s="158"/>
      <c r="L1095" s="154"/>
      <c r="M1095" s="159"/>
      <c r="T1095" s="160"/>
      <c r="AT1095" s="155" t="s">
        <v>169</v>
      </c>
      <c r="AU1095" s="155" t="s">
        <v>88</v>
      </c>
      <c r="AV1095" s="13" t="s">
        <v>88</v>
      </c>
      <c r="AW1095" s="13" t="s">
        <v>40</v>
      </c>
      <c r="AX1095" s="13" t="s">
        <v>78</v>
      </c>
      <c r="AY1095" s="155" t="s">
        <v>156</v>
      </c>
    </row>
    <row r="1096" spans="2:51" s="13" customFormat="1" x14ac:dyDescent="0.2">
      <c r="B1096" s="154"/>
      <c r="D1096" s="148" t="s">
        <v>169</v>
      </c>
      <c r="E1096" s="155" t="s">
        <v>3</v>
      </c>
      <c r="F1096" s="156" t="s">
        <v>863</v>
      </c>
      <c r="H1096" s="157">
        <v>7.8E-2</v>
      </c>
      <c r="I1096" s="158"/>
      <c r="L1096" s="154"/>
      <c r="M1096" s="159"/>
      <c r="T1096" s="160"/>
      <c r="AT1096" s="155" t="s">
        <v>169</v>
      </c>
      <c r="AU1096" s="155" t="s">
        <v>88</v>
      </c>
      <c r="AV1096" s="13" t="s">
        <v>88</v>
      </c>
      <c r="AW1096" s="13" t="s">
        <v>40</v>
      </c>
      <c r="AX1096" s="13" t="s">
        <v>78</v>
      </c>
      <c r="AY1096" s="155" t="s">
        <v>156</v>
      </c>
    </row>
    <row r="1097" spans="2:51" s="13" customFormat="1" x14ac:dyDescent="0.2">
      <c r="B1097" s="154"/>
      <c r="D1097" s="148" t="s">
        <v>169</v>
      </c>
      <c r="E1097" s="155" t="s">
        <v>3</v>
      </c>
      <c r="F1097" s="156" t="s">
        <v>741</v>
      </c>
      <c r="H1097" s="157">
        <v>2.8000000000000001E-2</v>
      </c>
      <c r="I1097" s="158"/>
      <c r="L1097" s="154"/>
      <c r="M1097" s="159"/>
      <c r="T1097" s="160"/>
      <c r="AT1097" s="155" t="s">
        <v>169</v>
      </c>
      <c r="AU1097" s="155" t="s">
        <v>88</v>
      </c>
      <c r="AV1097" s="13" t="s">
        <v>88</v>
      </c>
      <c r="AW1097" s="13" t="s">
        <v>40</v>
      </c>
      <c r="AX1097" s="13" t="s">
        <v>78</v>
      </c>
      <c r="AY1097" s="155" t="s">
        <v>156</v>
      </c>
    </row>
    <row r="1098" spans="2:51" s="13" customFormat="1" x14ac:dyDescent="0.2">
      <c r="B1098" s="154"/>
      <c r="D1098" s="148" t="s">
        <v>169</v>
      </c>
      <c r="E1098" s="155" t="s">
        <v>3</v>
      </c>
      <c r="F1098" s="156" t="s">
        <v>864</v>
      </c>
      <c r="H1098" s="157">
        <v>4.2000000000000003E-2</v>
      </c>
      <c r="I1098" s="158"/>
      <c r="L1098" s="154"/>
      <c r="M1098" s="159"/>
      <c r="T1098" s="160"/>
      <c r="AT1098" s="155" t="s">
        <v>169</v>
      </c>
      <c r="AU1098" s="155" t="s">
        <v>88</v>
      </c>
      <c r="AV1098" s="13" t="s">
        <v>88</v>
      </c>
      <c r="AW1098" s="13" t="s">
        <v>40</v>
      </c>
      <c r="AX1098" s="13" t="s">
        <v>78</v>
      </c>
      <c r="AY1098" s="155" t="s">
        <v>156</v>
      </c>
    </row>
    <row r="1099" spans="2:51" s="13" customFormat="1" x14ac:dyDescent="0.2">
      <c r="B1099" s="154"/>
      <c r="D1099" s="148" t="s">
        <v>169</v>
      </c>
      <c r="E1099" s="155" t="s">
        <v>3</v>
      </c>
      <c r="F1099" s="156" t="s">
        <v>865</v>
      </c>
      <c r="H1099" s="157">
        <v>9.1999999999999998E-2</v>
      </c>
      <c r="I1099" s="158"/>
      <c r="L1099" s="154"/>
      <c r="M1099" s="159"/>
      <c r="T1099" s="160"/>
      <c r="AT1099" s="155" t="s">
        <v>169</v>
      </c>
      <c r="AU1099" s="155" t="s">
        <v>88</v>
      </c>
      <c r="AV1099" s="13" t="s">
        <v>88</v>
      </c>
      <c r="AW1099" s="13" t="s">
        <v>40</v>
      </c>
      <c r="AX1099" s="13" t="s">
        <v>78</v>
      </c>
      <c r="AY1099" s="155" t="s">
        <v>156</v>
      </c>
    </row>
    <row r="1100" spans="2:51" s="13" customFormat="1" x14ac:dyDescent="0.2">
      <c r="B1100" s="154"/>
      <c r="D1100" s="148" t="s">
        <v>169</v>
      </c>
      <c r="E1100" s="155" t="s">
        <v>3</v>
      </c>
      <c r="F1100" s="156" t="s">
        <v>866</v>
      </c>
      <c r="H1100" s="157">
        <v>3.3000000000000002E-2</v>
      </c>
      <c r="I1100" s="158"/>
      <c r="L1100" s="154"/>
      <c r="M1100" s="159"/>
      <c r="T1100" s="160"/>
      <c r="AT1100" s="155" t="s">
        <v>169</v>
      </c>
      <c r="AU1100" s="155" t="s">
        <v>88</v>
      </c>
      <c r="AV1100" s="13" t="s">
        <v>88</v>
      </c>
      <c r="AW1100" s="13" t="s">
        <v>40</v>
      </c>
      <c r="AX1100" s="13" t="s">
        <v>78</v>
      </c>
      <c r="AY1100" s="155" t="s">
        <v>156</v>
      </c>
    </row>
    <row r="1101" spans="2:51" s="13" customFormat="1" x14ac:dyDescent="0.2">
      <c r="B1101" s="154"/>
      <c r="D1101" s="148" t="s">
        <v>169</v>
      </c>
      <c r="E1101" s="155" t="s">
        <v>3</v>
      </c>
      <c r="F1101" s="156" t="s">
        <v>867</v>
      </c>
      <c r="H1101" s="157">
        <v>5.7000000000000002E-2</v>
      </c>
      <c r="I1101" s="158"/>
      <c r="L1101" s="154"/>
      <c r="M1101" s="159"/>
      <c r="T1101" s="160"/>
      <c r="AT1101" s="155" t="s">
        <v>169</v>
      </c>
      <c r="AU1101" s="155" t="s">
        <v>88</v>
      </c>
      <c r="AV1101" s="13" t="s">
        <v>88</v>
      </c>
      <c r="AW1101" s="13" t="s">
        <v>40</v>
      </c>
      <c r="AX1101" s="13" t="s">
        <v>78</v>
      </c>
      <c r="AY1101" s="155" t="s">
        <v>156</v>
      </c>
    </row>
    <row r="1102" spans="2:51" s="12" customFormat="1" x14ac:dyDescent="0.2">
      <c r="B1102" s="147"/>
      <c r="D1102" s="148" t="s">
        <v>169</v>
      </c>
      <c r="E1102" s="149" t="s">
        <v>3</v>
      </c>
      <c r="F1102" s="150" t="s">
        <v>497</v>
      </c>
      <c r="H1102" s="149" t="s">
        <v>3</v>
      </c>
      <c r="I1102" s="151"/>
      <c r="L1102" s="147"/>
      <c r="M1102" s="152"/>
      <c r="T1102" s="153"/>
      <c r="AT1102" s="149" t="s">
        <v>169</v>
      </c>
      <c r="AU1102" s="149" t="s">
        <v>88</v>
      </c>
      <c r="AV1102" s="12" t="s">
        <v>86</v>
      </c>
      <c r="AW1102" s="12" t="s">
        <v>40</v>
      </c>
      <c r="AX1102" s="12" t="s">
        <v>78</v>
      </c>
      <c r="AY1102" s="149" t="s">
        <v>156</v>
      </c>
    </row>
    <row r="1103" spans="2:51" s="13" customFormat="1" x14ac:dyDescent="0.2">
      <c r="B1103" s="154"/>
      <c r="D1103" s="148" t="s">
        <v>169</v>
      </c>
      <c r="E1103" s="155" t="s">
        <v>3</v>
      </c>
      <c r="F1103" s="156" t="s">
        <v>625</v>
      </c>
      <c r="H1103" s="157">
        <v>0.10100000000000001</v>
      </c>
      <c r="I1103" s="158"/>
      <c r="L1103" s="154"/>
      <c r="M1103" s="159"/>
      <c r="T1103" s="160"/>
      <c r="AT1103" s="155" t="s">
        <v>169</v>
      </c>
      <c r="AU1103" s="155" t="s">
        <v>88</v>
      </c>
      <c r="AV1103" s="13" t="s">
        <v>88</v>
      </c>
      <c r="AW1103" s="13" t="s">
        <v>40</v>
      </c>
      <c r="AX1103" s="13" t="s">
        <v>78</v>
      </c>
      <c r="AY1103" s="155" t="s">
        <v>156</v>
      </c>
    </row>
    <row r="1104" spans="2:51" s="13" customFormat="1" x14ac:dyDescent="0.2">
      <c r="B1104" s="154"/>
      <c r="D1104" s="148" t="s">
        <v>169</v>
      </c>
      <c r="E1104" s="155" t="s">
        <v>3</v>
      </c>
      <c r="F1104" s="156" t="s">
        <v>868</v>
      </c>
      <c r="H1104" s="157">
        <v>7.2999999999999995E-2</v>
      </c>
      <c r="I1104" s="158"/>
      <c r="L1104" s="154"/>
      <c r="M1104" s="159"/>
      <c r="T1104" s="160"/>
      <c r="AT1104" s="155" t="s">
        <v>169</v>
      </c>
      <c r="AU1104" s="155" t="s">
        <v>88</v>
      </c>
      <c r="AV1104" s="13" t="s">
        <v>88</v>
      </c>
      <c r="AW1104" s="13" t="s">
        <v>40</v>
      </c>
      <c r="AX1104" s="13" t="s">
        <v>78</v>
      </c>
      <c r="AY1104" s="155" t="s">
        <v>156</v>
      </c>
    </row>
    <row r="1105" spans="2:51" s="13" customFormat="1" x14ac:dyDescent="0.2">
      <c r="B1105" s="154"/>
      <c r="D1105" s="148" t="s">
        <v>169</v>
      </c>
      <c r="E1105" s="155" t="s">
        <v>3</v>
      </c>
      <c r="F1105" s="156" t="s">
        <v>744</v>
      </c>
      <c r="H1105" s="157">
        <v>2.5000000000000001E-2</v>
      </c>
      <c r="I1105" s="158"/>
      <c r="L1105" s="154"/>
      <c r="M1105" s="159"/>
      <c r="T1105" s="160"/>
      <c r="AT1105" s="155" t="s">
        <v>169</v>
      </c>
      <c r="AU1105" s="155" t="s">
        <v>88</v>
      </c>
      <c r="AV1105" s="13" t="s">
        <v>88</v>
      </c>
      <c r="AW1105" s="13" t="s">
        <v>40</v>
      </c>
      <c r="AX1105" s="13" t="s">
        <v>78</v>
      </c>
      <c r="AY1105" s="155" t="s">
        <v>156</v>
      </c>
    </row>
    <row r="1106" spans="2:51" s="13" customFormat="1" x14ac:dyDescent="0.2">
      <c r="B1106" s="154"/>
      <c r="D1106" s="148" t="s">
        <v>169</v>
      </c>
      <c r="E1106" s="155" t="s">
        <v>3</v>
      </c>
      <c r="F1106" s="156" t="s">
        <v>864</v>
      </c>
      <c r="H1106" s="157">
        <v>4.2000000000000003E-2</v>
      </c>
      <c r="I1106" s="158"/>
      <c r="L1106" s="154"/>
      <c r="M1106" s="159"/>
      <c r="T1106" s="160"/>
      <c r="AT1106" s="155" t="s">
        <v>169</v>
      </c>
      <c r="AU1106" s="155" t="s">
        <v>88</v>
      </c>
      <c r="AV1106" s="13" t="s">
        <v>88</v>
      </c>
      <c r="AW1106" s="13" t="s">
        <v>40</v>
      </c>
      <c r="AX1106" s="13" t="s">
        <v>78</v>
      </c>
      <c r="AY1106" s="155" t="s">
        <v>156</v>
      </c>
    </row>
    <row r="1107" spans="2:51" s="13" customFormat="1" x14ac:dyDescent="0.2">
      <c r="B1107" s="154"/>
      <c r="D1107" s="148" t="s">
        <v>169</v>
      </c>
      <c r="E1107" s="155" t="s">
        <v>3</v>
      </c>
      <c r="F1107" s="156" t="s">
        <v>869</v>
      </c>
      <c r="H1107" s="157">
        <v>8.4000000000000005E-2</v>
      </c>
      <c r="I1107" s="158"/>
      <c r="L1107" s="154"/>
      <c r="M1107" s="159"/>
      <c r="T1107" s="160"/>
      <c r="AT1107" s="155" t="s">
        <v>169</v>
      </c>
      <c r="AU1107" s="155" t="s">
        <v>88</v>
      </c>
      <c r="AV1107" s="13" t="s">
        <v>88</v>
      </c>
      <c r="AW1107" s="13" t="s">
        <v>40</v>
      </c>
      <c r="AX1107" s="13" t="s">
        <v>78</v>
      </c>
      <c r="AY1107" s="155" t="s">
        <v>156</v>
      </c>
    </row>
    <row r="1108" spans="2:51" s="13" customFormat="1" x14ac:dyDescent="0.2">
      <c r="B1108" s="154"/>
      <c r="D1108" s="148" t="s">
        <v>169</v>
      </c>
      <c r="E1108" s="155" t="s">
        <v>3</v>
      </c>
      <c r="F1108" s="156" t="s">
        <v>866</v>
      </c>
      <c r="H1108" s="157">
        <v>3.3000000000000002E-2</v>
      </c>
      <c r="I1108" s="158"/>
      <c r="L1108" s="154"/>
      <c r="M1108" s="159"/>
      <c r="T1108" s="160"/>
      <c r="AT1108" s="155" t="s">
        <v>169</v>
      </c>
      <c r="AU1108" s="155" t="s">
        <v>88</v>
      </c>
      <c r="AV1108" s="13" t="s">
        <v>88</v>
      </c>
      <c r="AW1108" s="13" t="s">
        <v>40</v>
      </c>
      <c r="AX1108" s="13" t="s">
        <v>78</v>
      </c>
      <c r="AY1108" s="155" t="s">
        <v>156</v>
      </c>
    </row>
    <row r="1109" spans="2:51" s="13" customFormat="1" x14ac:dyDescent="0.2">
      <c r="B1109" s="154"/>
      <c r="D1109" s="148" t="s">
        <v>169</v>
      </c>
      <c r="E1109" s="155" t="s">
        <v>3</v>
      </c>
      <c r="F1109" s="156" t="s">
        <v>870</v>
      </c>
      <c r="H1109" s="157">
        <v>5.2999999999999999E-2</v>
      </c>
      <c r="I1109" s="158"/>
      <c r="L1109" s="154"/>
      <c r="M1109" s="159"/>
      <c r="T1109" s="160"/>
      <c r="AT1109" s="155" t="s">
        <v>169</v>
      </c>
      <c r="AU1109" s="155" t="s">
        <v>88</v>
      </c>
      <c r="AV1109" s="13" t="s">
        <v>88</v>
      </c>
      <c r="AW1109" s="13" t="s">
        <v>40</v>
      </c>
      <c r="AX1109" s="13" t="s">
        <v>78</v>
      </c>
      <c r="AY1109" s="155" t="s">
        <v>156</v>
      </c>
    </row>
    <row r="1110" spans="2:51" s="13" customFormat="1" x14ac:dyDescent="0.2">
      <c r="B1110" s="154"/>
      <c r="D1110" s="148" t="s">
        <v>169</v>
      </c>
      <c r="E1110" s="155" t="s">
        <v>3</v>
      </c>
      <c r="F1110" s="156" t="s">
        <v>721</v>
      </c>
      <c r="H1110" s="157">
        <v>5.0000000000000001E-3</v>
      </c>
      <c r="I1110" s="158"/>
      <c r="L1110" s="154"/>
      <c r="M1110" s="159"/>
      <c r="T1110" s="160"/>
      <c r="AT1110" s="155" t="s">
        <v>169</v>
      </c>
      <c r="AU1110" s="155" t="s">
        <v>88</v>
      </c>
      <c r="AV1110" s="13" t="s">
        <v>88</v>
      </c>
      <c r="AW1110" s="13" t="s">
        <v>40</v>
      </c>
      <c r="AX1110" s="13" t="s">
        <v>78</v>
      </c>
      <c r="AY1110" s="155" t="s">
        <v>156</v>
      </c>
    </row>
    <row r="1111" spans="2:51" s="13" customFormat="1" x14ac:dyDescent="0.2">
      <c r="B1111" s="154"/>
      <c r="D1111" s="148" t="s">
        <v>169</v>
      </c>
      <c r="E1111" s="155" t="s">
        <v>3</v>
      </c>
      <c r="F1111" s="156" t="s">
        <v>722</v>
      </c>
      <c r="H1111" s="157">
        <v>3.0000000000000001E-3</v>
      </c>
      <c r="I1111" s="158"/>
      <c r="L1111" s="154"/>
      <c r="M1111" s="159"/>
      <c r="T1111" s="160"/>
      <c r="AT1111" s="155" t="s">
        <v>169</v>
      </c>
      <c r="AU1111" s="155" t="s">
        <v>88</v>
      </c>
      <c r="AV1111" s="13" t="s">
        <v>88</v>
      </c>
      <c r="AW1111" s="13" t="s">
        <v>40</v>
      </c>
      <c r="AX1111" s="13" t="s">
        <v>78</v>
      </c>
      <c r="AY1111" s="155" t="s">
        <v>156</v>
      </c>
    </row>
    <row r="1112" spans="2:51" s="15" customFormat="1" x14ac:dyDescent="0.2">
      <c r="B1112" s="168"/>
      <c r="D1112" s="148" t="s">
        <v>169</v>
      </c>
      <c r="E1112" s="169" t="s">
        <v>3</v>
      </c>
      <c r="F1112" s="170" t="s">
        <v>180</v>
      </c>
      <c r="H1112" s="171">
        <v>0.85</v>
      </c>
      <c r="I1112" s="172"/>
      <c r="L1112" s="168"/>
      <c r="M1112" s="173"/>
      <c r="T1112" s="174"/>
      <c r="AT1112" s="169" t="s">
        <v>169</v>
      </c>
      <c r="AU1112" s="169" t="s">
        <v>88</v>
      </c>
      <c r="AV1112" s="15" t="s">
        <v>157</v>
      </c>
      <c r="AW1112" s="15" t="s">
        <v>40</v>
      </c>
      <c r="AX1112" s="15" t="s">
        <v>78</v>
      </c>
      <c r="AY1112" s="169" t="s">
        <v>156</v>
      </c>
    </row>
    <row r="1113" spans="2:51" s="12" customFormat="1" x14ac:dyDescent="0.2">
      <c r="B1113" s="147"/>
      <c r="D1113" s="148" t="s">
        <v>169</v>
      </c>
      <c r="E1113" s="149" t="s">
        <v>3</v>
      </c>
      <c r="F1113" s="150" t="s">
        <v>542</v>
      </c>
      <c r="H1113" s="149" t="s">
        <v>3</v>
      </c>
      <c r="I1113" s="151"/>
      <c r="L1113" s="147"/>
      <c r="M1113" s="152"/>
      <c r="T1113" s="153"/>
      <c r="AT1113" s="149" t="s">
        <v>169</v>
      </c>
      <c r="AU1113" s="149" t="s">
        <v>88</v>
      </c>
      <c r="AV1113" s="12" t="s">
        <v>86</v>
      </c>
      <c r="AW1113" s="12" t="s">
        <v>40</v>
      </c>
      <c r="AX1113" s="12" t="s">
        <v>78</v>
      </c>
      <c r="AY1113" s="149" t="s">
        <v>156</v>
      </c>
    </row>
    <row r="1114" spans="2:51" s="13" customFormat="1" x14ac:dyDescent="0.2">
      <c r="B1114" s="154"/>
      <c r="D1114" s="148" t="s">
        <v>169</v>
      </c>
      <c r="E1114" s="155" t="s">
        <v>3</v>
      </c>
      <c r="F1114" s="156" t="s">
        <v>571</v>
      </c>
      <c r="H1114" s="157">
        <v>0.64500000000000002</v>
      </c>
      <c r="I1114" s="158"/>
      <c r="L1114" s="154"/>
      <c r="M1114" s="159"/>
      <c r="T1114" s="160"/>
      <c r="AT1114" s="155" t="s">
        <v>169</v>
      </c>
      <c r="AU1114" s="155" t="s">
        <v>88</v>
      </c>
      <c r="AV1114" s="13" t="s">
        <v>88</v>
      </c>
      <c r="AW1114" s="13" t="s">
        <v>40</v>
      </c>
      <c r="AX1114" s="13" t="s">
        <v>78</v>
      </c>
      <c r="AY1114" s="155" t="s">
        <v>156</v>
      </c>
    </row>
    <row r="1115" spans="2:51" s="13" customFormat="1" x14ac:dyDescent="0.2">
      <c r="B1115" s="154"/>
      <c r="D1115" s="148" t="s">
        <v>169</v>
      </c>
      <c r="E1115" s="155" t="s">
        <v>3</v>
      </c>
      <c r="F1115" s="156" t="s">
        <v>572</v>
      </c>
      <c r="H1115" s="157">
        <v>0.04</v>
      </c>
      <c r="I1115" s="158"/>
      <c r="L1115" s="154"/>
      <c r="M1115" s="159"/>
      <c r="T1115" s="160"/>
      <c r="AT1115" s="155" t="s">
        <v>169</v>
      </c>
      <c r="AU1115" s="155" t="s">
        <v>88</v>
      </c>
      <c r="AV1115" s="13" t="s">
        <v>88</v>
      </c>
      <c r="AW1115" s="13" t="s">
        <v>40</v>
      </c>
      <c r="AX1115" s="13" t="s">
        <v>78</v>
      </c>
      <c r="AY1115" s="155" t="s">
        <v>156</v>
      </c>
    </row>
    <row r="1116" spans="2:51" s="13" customFormat="1" x14ac:dyDescent="0.2">
      <c r="B1116" s="154"/>
      <c r="D1116" s="148" t="s">
        <v>169</v>
      </c>
      <c r="E1116" s="155" t="s">
        <v>3</v>
      </c>
      <c r="F1116" s="156" t="s">
        <v>573</v>
      </c>
      <c r="H1116" s="157">
        <v>1.262</v>
      </c>
      <c r="I1116" s="158"/>
      <c r="L1116" s="154"/>
      <c r="M1116" s="159"/>
      <c r="T1116" s="160"/>
      <c r="AT1116" s="155" t="s">
        <v>169</v>
      </c>
      <c r="AU1116" s="155" t="s">
        <v>88</v>
      </c>
      <c r="AV1116" s="13" t="s">
        <v>88</v>
      </c>
      <c r="AW1116" s="13" t="s">
        <v>40</v>
      </c>
      <c r="AX1116" s="13" t="s">
        <v>78</v>
      </c>
      <c r="AY1116" s="155" t="s">
        <v>156</v>
      </c>
    </row>
    <row r="1117" spans="2:51" s="13" customFormat="1" x14ac:dyDescent="0.2">
      <c r="B1117" s="154"/>
      <c r="D1117" s="148" t="s">
        <v>169</v>
      </c>
      <c r="E1117" s="155" t="s">
        <v>3</v>
      </c>
      <c r="F1117" s="156" t="s">
        <v>574</v>
      </c>
      <c r="H1117" s="157">
        <v>3.6999999999999998E-2</v>
      </c>
      <c r="I1117" s="158"/>
      <c r="L1117" s="154"/>
      <c r="M1117" s="159"/>
      <c r="T1117" s="160"/>
      <c r="AT1117" s="155" t="s">
        <v>169</v>
      </c>
      <c r="AU1117" s="155" t="s">
        <v>88</v>
      </c>
      <c r="AV1117" s="13" t="s">
        <v>88</v>
      </c>
      <c r="AW1117" s="13" t="s">
        <v>40</v>
      </c>
      <c r="AX1117" s="13" t="s">
        <v>78</v>
      </c>
      <c r="AY1117" s="155" t="s">
        <v>156</v>
      </c>
    </row>
    <row r="1118" spans="2:51" s="13" customFormat="1" x14ac:dyDescent="0.2">
      <c r="B1118" s="154"/>
      <c r="D1118" s="148" t="s">
        <v>169</v>
      </c>
      <c r="E1118" s="155" t="s">
        <v>3</v>
      </c>
      <c r="F1118" s="156" t="s">
        <v>575</v>
      </c>
      <c r="H1118" s="157">
        <v>0.626</v>
      </c>
      <c r="I1118" s="158"/>
      <c r="L1118" s="154"/>
      <c r="M1118" s="159"/>
      <c r="T1118" s="160"/>
      <c r="AT1118" s="155" t="s">
        <v>169</v>
      </c>
      <c r="AU1118" s="155" t="s">
        <v>88</v>
      </c>
      <c r="AV1118" s="13" t="s">
        <v>88</v>
      </c>
      <c r="AW1118" s="13" t="s">
        <v>40</v>
      </c>
      <c r="AX1118" s="13" t="s">
        <v>78</v>
      </c>
      <c r="AY1118" s="155" t="s">
        <v>156</v>
      </c>
    </row>
    <row r="1119" spans="2:51" s="13" customFormat="1" x14ac:dyDescent="0.2">
      <c r="B1119" s="154"/>
      <c r="D1119" s="148" t="s">
        <v>169</v>
      </c>
      <c r="E1119" s="155" t="s">
        <v>3</v>
      </c>
      <c r="F1119" s="156" t="s">
        <v>576</v>
      </c>
      <c r="H1119" s="157">
        <v>0.19500000000000001</v>
      </c>
      <c r="I1119" s="158"/>
      <c r="L1119" s="154"/>
      <c r="M1119" s="159"/>
      <c r="T1119" s="160"/>
      <c r="AT1119" s="155" t="s">
        <v>169</v>
      </c>
      <c r="AU1119" s="155" t="s">
        <v>88</v>
      </c>
      <c r="AV1119" s="13" t="s">
        <v>88</v>
      </c>
      <c r="AW1119" s="13" t="s">
        <v>40</v>
      </c>
      <c r="AX1119" s="13" t="s">
        <v>78</v>
      </c>
      <c r="AY1119" s="155" t="s">
        <v>156</v>
      </c>
    </row>
    <row r="1120" spans="2:51" s="15" customFormat="1" x14ac:dyDescent="0.2">
      <c r="B1120" s="168"/>
      <c r="D1120" s="148" t="s">
        <v>169</v>
      </c>
      <c r="E1120" s="169" t="s">
        <v>3</v>
      </c>
      <c r="F1120" s="170" t="s">
        <v>180</v>
      </c>
      <c r="H1120" s="171">
        <v>2.8050000000000002</v>
      </c>
      <c r="I1120" s="172"/>
      <c r="L1120" s="168"/>
      <c r="M1120" s="173"/>
      <c r="T1120" s="174"/>
      <c r="AT1120" s="169" t="s">
        <v>169</v>
      </c>
      <c r="AU1120" s="169" t="s">
        <v>88</v>
      </c>
      <c r="AV1120" s="15" t="s">
        <v>157</v>
      </c>
      <c r="AW1120" s="15" t="s">
        <v>40</v>
      </c>
      <c r="AX1120" s="15" t="s">
        <v>78</v>
      </c>
      <c r="AY1120" s="169" t="s">
        <v>156</v>
      </c>
    </row>
    <row r="1121" spans="2:51" s="12" customFormat="1" x14ac:dyDescent="0.2">
      <c r="B1121" s="147"/>
      <c r="D1121" s="148" t="s">
        <v>169</v>
      </c>
      <c r="E1121" s="149" t="s">
        <v>3</v>
      </c>
      <c r="F1121" s="150" t="s">
        <v>549</v>
      </c>
      <c r="H1121" s="149" t="s">
        <v>3</v>
      </c>
      <c r="I1121" s="151"/>
      <c r="L1121" s="147"/>
      <c r="M1121" s="152"/>
      <c r="T1121" s="153"/>
      <c r="AT1121" s="149" t="s">
        <v>169</v>
      </c>
      <c r="AU1121" s="149" t="s">
        <v>88</v>
      </c>
      <c r="AV1121" s="12" t="s">
        <v>86</v>
      </c>
      <c r="AW1121" s="12" t="s">
        <v>40</v>
      </c>
      <c r="AX1121" s="12" t="s">
        <v>78</v>
      </c>
      <c r="AY1121" s="149" t="s">
        <v>156</v>
      </c>
    </row>
    <row r="1122" spans="2:51" s="13" customFormat="1" x14ac:dyDescent="0.2">
      <c r="B1122" s="154"/>
      <c r="D1122" s="148" t="s">
        <v>169</v>
      </c>
      <c r="E1122" s="155" t="s">
        <v>3</v>
      </c>
      <c r="F1122" s="156" t="s">
        <v>586</v>
      </c>
      <c r="H1122" s="157">
        <v>1.7470000000000001</v>
      </c>
      <c r="I1122" s="158"/>
      <c r="L1122" s="154"/>
      <c r="M1122" s="159"/>
      <c r="T1122" s="160"/>
      <c r="AT1122" s="155" t="s">
        <v>169</v>
      </c>
      <c r="AU1122" s="155" t="s">
        <v>88</v>
      </c>
      <c r="AV1122" s="13" t="s">
        <v>88</v>
      </c>
      <c r="AW1122" s="13" t="s">
        <v>40</v>
      </c>
      <c r="AX1122" s="13" t="s">
        <v>78</v>
      </c>
      <c r="AY1122" s="155" t="s">
        <v>156</v>
      </c>
    </row>
    <row r="1123" spans="2:51" s="13" customFormat="1" x14ac:dyDescent="0.2">
      <c r="B1123" s="154"/>
      <c r="D1123" s="148" t="s">
        <v>169</v>
      </c>
      <c r="E1123" s="155" t="s">
        <v>3</v>
      </c>
      <c r="F1123" s="156" t="s">
        <v>587</v>
      </c>
      <c r="H1123" s="157">
        <v>1.212</v>
      </c>
      <c r="I1123" s="158"/>
      <c r="L1123" s="154"/>
      <c r="M1123" s="159"/>
      <c r="T1123" s="160"/>
      <c r="AT1123" s="155" t="s">
        <v>169</v>
      </c>
      <c r="AU1123" s="155" t="s">
        <v>88</v>
      </c>
      <c r="AV1123" s="13" t="s">
        <v>88</v>
      </c>
      <c r="AW1123" s="13" t="s">
        <v>40</v>
      </c>
      <c r="AX1123" s="13" t="s">
        <v>78</v>
      </c>
      <c r="AY1123" s="155" t="s">
        <v>156</v>
      </c>
    </row>
    <row r="1124" spans="2:51" s="13" customFormat="1" x14ac:dyDescent="0.2">
      <c r="B1124" s="154"/>
      <c r="D1124" s="148" t="s">
        <v>169</v>
      </c>
      <c r="E1124" s="155" t="s">
        <v>3</v>
      </c>
      <c r="F1124" s="156" t="s">
        <v>588</v>
      </c>
      <c r="H1124" s="157">
        <v>0.23</v>
      </c>
      <c r="I1124" s="158"/>
      <c r="L1124" s="154"/>
      <c r="M1124" s="159"/>
      <c r="T1124" s="160"/>
      <c r="AT1124" s="155" t="s">
        <v>169</v>
      </c>
      <c r="AU1124" s="155" t="s">
        <v>88</v>
      </c>
      <c r="AV1124" s="13" t="s">
        <v>88</v>
      </c>
      <c r="AW1124" s="13" t="s">
        <v>40</v>
      </c>
      <c r="AX1124" s="13" t="s">
        <v>78</v>
      </c>
      <c r="AY1124" s="155" t="s">
        <v>156</v>
      </c>
    </row>
    <row r="1125" spans="2:51" s="13" customFormat="1" x14ac:dyDescent="0.2">
      <c r="B1125" s="154"/>
      <c r="D1125" s="148" t="s">
        <v>169</v>
      </c>
      <c r="E1125" s="155" t="s">
        <v>3</v>
      </c>
      <c r="F1125" s="156" t="s">
        <v>589</v>
      </c>
      <c r="H1125" s="157">
        <v>0.874</v>
      </c>
      <c r="I1125" s="158"/>
      <c r="L1125" s="154"/>
      <c r="M1125" s="159"/>
      <c r="T1125" s="160"/>
      <c r="AT1125" s="155" t="s">
        <v>169</v>
      </c>
      <c r="AU1125" s="155" t="s">
        <v>88</v>
      </c>
      <c r="AV1125" s="13" t="s">
        <v>88</v>
      </c>
      <c r="AW1125" s="13" t="s">
        <v>40</v>
      </c>
      <c r="AX1125" s="13" t="s">
        <v>78</v>
      </c>
      <c r="AY1125" s="155" t="s">
        <v>156</v>
      </c>
    </row>
    <row r="1126" spans="2:51" s="13" customFormat="1" x14ac:dyDescent="0.2">
      <c r="B1126" s="154"/>
      <c r="D1126" s="148" t="s">
        <v>169</v>
      </c>
      <c r="E1126" s="155" t="s">
        <v>3</v>
      </c>
      <c r="F1126" s="156" t="s">
        <v>564</v>
      </c>
      <c r="H1126" s="157">
        <v>0.154</v>
      </c>
      <c r="I1126" s="158"/>
      <c r="L1126" s="154"/>
      <c r="M1126" s="159"/>
      <c r="T1126" s="160"/>
      <c r="AT1126" s="155" t="s">
        <v>169</v>
      </c>
      <c r="AU1126" s="155" t="s">
        <v>88</v>
      </c>
      <c r="AV1126" s="13" t="s">
        <v>88</v>
      </c>
      <c r="AW1126" s="13" t="s">
        <v>40</v>
      </c>
      <c r="AX1126" s="13" t="s">
        <v>78</v>
      </c>
      <c r="AY1126" s="155" t="s">
        <v>156</v>
      </c>
    </row>
    <row r="1127" spans="2:51" s="13" customFormat="1" x14ac:dyDescent="0.2">
      <c r="B1127" s="154"/>
      <c r="D1127" s="148" t="s">
        <v>169</v>
      </c>
      <c r="E1127" s="155" t="s">
        <v>3</v>
      </c>
      <c r="F1127" s="156" t="s">
        <v>590</v>
      </c>
      <c r="H1127" s="157">
        <v>1.212</v>
      </c>
      <c r="I1127" s="158"/>
      <c r="L1127" s="154"/>
      <c r="M1127" s="159"/>
      <c r="T1127" s="160"/>
      <c r="AT1127" s="155" t="s">
        <v>169</v>
      </c>
      <c r="AU1127" s="155" t="s">
        <v>88</v>
      </c>
      <c r="AV1127" s="13" t="s">
        <v>88</v>
      </c>
      <c r="AW1127" s="13" t="s">
        <v>40</v>
      </c>
      <c r="AX1127" s="13" t="s">
        <v>78</v>
      </c>
      <c r="AY1127" s="155" t="s">
        <v>156</v>
      </c>
    </row>
    <row r="1128" spans="2:51" s="15" customFormat="1" x14ac:dyDescent="0.2">
      <c r="B1128" s="168"/>
      <c r="D1128" s="148" t="s">
        <v>169</v>
      </c>
      <c r="E1128" s="169" t="s">
        <v>3</v>
      </c>
      <c r="F1128" s="170" t="s">
        <v>180</v>
      </c>
      <c r="H1128" s="171">
        <v>5.4290000000000003</v>
      </c>
      <c r="I1128" s="172"/>
      <c r="L1128" s="168"/>
      <c r="M1128" s="173"/>
      <c r="T1128" s="174"/>
      <c r="AT1128" s="169" t="s">
        <v>169</v>
      </c>
      <c r="AU1128" s="169" t="s">
        <v>88</v>
      </c>
      <c r="AV1128" s="15" t="s">
        <v>157</v>
      </c>
      <c r="AW1128" s="15" t="s">
        <v>40</v>
      </c>
      <c r="AX1128" s="15" t="s">
        <v>78</v>
      </c>
      <c r="AY1128" s="169" t="s">
        <v>156</v>
      </c>
    </row>
    <row r="1129" spans="2:51" s="12" customFormat="1" x14ac:dyDescent="0.2">
      <c r="B1129" s="147"/>
      <c r="D1129" s="148" t="s">
        <v>169</v>
      </c>
      <c r="E1129" s="149" t="s">
        <v>3</v>
      </c>
      <c r="F1129" s="150" t="s">
        <v>181</v>
      </c>
      <c r="H1129" s="149" t="s">
        <v>3</v>
      </c>
      <c r="I1129" s="151"/>
      <c r="L1129" s="147"/>
      <c r="M1129" s="152"/>
      <c r="T1129" s="153"/>
      <c r="AT1129" s="149" t="s">
        <v>169</v>
      </c>
      <c r="AU1129" s="149" t="s">
        <v>88</v>
      </c>
      <c r="AV1129" s="12" t="s">
        <v>86</v>
      </c>
      <c r="AW1129" s="12" t="s">
        <v>40</v>
      </c>
      <c r="AX1129" s="12" t="s">
        <v>78</v>
      </c>
      <c r="AY1129" s="149" t="s">
        <v>156</v>
      </c>
    </row>
    <row r="1130" spans="2:51" s="13" customFormat="1" x14ac:dyDescent="0.2">
      <c r="B1130" s="154"/>
      <c r="D1130" s="148" t="s">
        <v>169</v>
      </c>
      <c r="E1130" s="155" t="s">
        <v>3</v>
      </c>
      <c r="F1130" s="156" t="s">
        <v>871</v>
      </c>
      <c r="H1130" s="157">
        <v>8.4000000000000005E-2</v>
      </c>
      <c r="I1130" s="158"/>
      <c r="L1130" s="154"/>
      <c r="M1130" s="159"/>
      <c r="T1130" s="160"/>
      <c r="AT1130" s="155" t="s">
        <v>169</v>
      </c>
      <c r="AU1130" s="155" t="s">
        <v>88</v>
      </c>
      <c r="AV1130" s="13" t="s">
        <v>88</v>
      </c>
      <c r="AW1130" s="13" t="s">
        <v>40</v>
      </c>
      <c r="AX1130" s="13" t="s">
        <v>78</v>
      </c>
      <c r="AY1130" s="155" t="s">
        <v>156</v>
      </c>
    </row>
    <row r="1131" spans="2:51" s="13" customFormat="1" x14ac:dyDescent="0.2">
      <c r="B1131" s="154"/>
      <c r="D1131" s="148" t="s">
        <v>169</v>
      </c>
      <c r="E1131" s="155" t="s">
        <v>3</v>
      </c>
      <c r="F1131" s="156" t="s">
        <v>872</v>
      </c>
      <c r="H1131" s="157">
        <v>0.11899999999999999</v>
      </c>
      <c r="I1131" s="158"/>
      <c r="L1131" s="154"/>
      <c r="M1131" s="159"/>
      <c r="T1131" s="160"/>
      <c r="AT1131" s="155" t="s">
        <v>169</v>
      </c>
      <c r="AU1131" s="155" t="s">
        <v>88</v>
      </c>
      <c r="AV1131" s="13" t="s">
        <v>88</v>
      </c>
      <c r="AW1131" s="13" t="s">
        <v>40</v>
      </c>
      <c r="AX1131" s="13" t="s">
        <v>78</v>
      </c>
      <c r="AY1131" s="155" t="s">
        <v>156</v>
      </c>
    </row>
    <row r="1132" spans="2:51" s="13" customFormat="1" x14ac:dyDescent="0.2">
      <c r="B1132" s="154"/>
      <c r="D1132" s="148" t="s">
        <v>169</v>
      </c>
      <c r="E1132" s="155" t="s">
        <v>3</v>
      </c>
      <c r="F1132" s="156" t="s">
        <v>873</v>
      </c>
      <c r="H1132" s="157">
        <v>0.14599999999999999</v>
      </c>
      <c r="I1132" s="158"/>
      <c r="L1132" s="154"/>
      <c r="M1132" s="159"/>
      <c r="T1132" s="160"/>
      <c r="AT1132" s="155" t="s">
        <v>169</v>
      </c>
      <c r="AU1132" s="155" t="s">
        <v>88</v>
      </c>
      <c r="AV1132" s="13" t="s">
        <v>88</v>
      </c>
      <c r="AW1132" s="13" t="s">
        <v>40</v>
      </c>
      <c r="AX1132" s="13" t="s">
        <v>78</v>
      </c>
      <c r="AY1132" s="155" t="s">
        <v>156</v>
      </c>
    </row>
    <row r="1133" spans="2:51" s="13" customFormat="1" x14ac:dyDescent="0.2">
      <c r="B1133" s="154"/>
      <c r="D1133" s="148" t="s">
        <v>169</v>
      </c>
      <c r="E1133" s="155" t="s">
        <v>3</v>
      </c>
      <c r="F1133" s="156" t="s">
        <v>607</v>
      </c>
      <c r="H1133" s="157">
        <v>0.3</v>
      </c>
      <c r="I1133" s="158"/>
      <c r="L1133" s="154"/>
      <c r="M1133" s="159"/>
      <c r="T1133" s="160"/>
      <c r="AT1133" s="155" t="s">
        <v>169</v>
      </c>
      <c r="AU1133" s="155" t="s">
        <v>88</v>
      </c>
      <c r="AV1133" s="13" t="s">
        <v>88</v>
      </c>
      <c r="AW1133" s="13" t="s">
        <v>40</v>
      </c>
      <c r="AX1133" s="13" t="s">
        <v>78</v>
      </c>
      <c r="AY1133" s="155" t="s">
        <v>156</v>
      </c>
    </row>
    <row r="1134" spans="2:51" s="13" customFormat="1" x14ac:dyDescent="0.2">
      <c r="B1134" s="154"/>
      <c r="D1134" s="148" t="s">
        <v>169</v>
      </c>
      <c r="E1134" s="155" t="s">
        <v>3</v>
      </c>
      <c r="F1134" s="156" t="s">
        <v>874</v>
      </c>
      <c r="H1134" s="157">
        <v>2.0219999999999998</v>
      </c>
      <c r="I1134" s="158"/>
      <c r="L1134" s="154"/>
      <c r="M1134" s="159"/>
      <c r="T1134" s="160"/>
      <c r="AT1134" s="155" t="s">
        <v>169</v>
      </c>
      <c r="AU1134" s="155" t="s">
        <v>88</v>
      </c>
      <c r="AV1134" s="13" t="s">
        <v>88</v>
      </c>
      <c r="AW1134" s="13" t="s">
        <v>40</v>
      </c>
      <c r="AX1134" s="13" t="s">
        <v>78</v>
      </c>
      <c r="AY1134" s="155" t="s">
        <v>156</v>
      </c>
    </row>
    <row r="1135" spans="2:51" s="13" customFormat="1" x14ac:dyDescent="0.2">
      <c r="B1135" s="154"/>
      <c r="D1135" s="148" t="s">
        <v>169</v>
      </c>
      <c r="E1135" s="155" t="s">
        <v>3</v>
      </c>
      <c r="F1135" s="156" t="s">
        <v>875</v>
      </c>
      <c r="H1135" s="157">
        <v>0.03</v>
      </c>
      <c r="I1135" s="158"/>
      <c r="L1135" s="154"/>
      <c r="M1135" s="159"/>
      <c r="T1135" s="160"/>
      <c r="AT1135" s="155" t="s">
        <v>169</v>
      </c>
      <c r="AU1135" s="155" t="s">
        <v>88</v>
      </c>
      <c r="AV1135" s="13" t="s">
        <v>88</v>
      </c>
      <c r="AW1135" s="13" t="s">
        <v>40</v>
      </c>
      <c r="AX1135" s="13" t="s">
        <v>78</v>
      </c>
      <c r="AY1135" s="155" t="s">
        <v>156</v>
      </c>
    </row>
    <row r="1136" spans="2:51" s="13" customFormat="1" x14ac:dyDescent="0.2">
      <c r="B1136" s="154"/>
      <c r="D1136" s="148" t="s">
        <v>169</v>
      </c>
      <c r="E1136" s="155" t="s">
        <v>3</v>
      </c>
      <c r="F1136" s="156" t="s">
        <v>876</v>
      </c>
      <c r="H1136" s="157">
        <v>2.9000000000000001E-2</v>
      </c>
      <c r="I1136" s="158"/>
      <c r="L1136" s="154"/>
      <c r="M1136" s="159"/>
      <c r="T1136" s="160"/>
      <c r="AT1136" s="155" t="s">
        <v>169</v>
      </c>
      <c r="AU1136" s="155" t="s">
        <v>88</v>
      </c>
      <c r="AV1136" s="13" t="s">
        <v>88</v>
      </c>
      <c r="AW1136" s="13" t="s">
        <v>40</v>
      </c>
      <c r="AX1136" s="13" t="s">
        <v>78</v>
      </c>
      <c r="AY1136" s="155" t="s">
        <v>156</v>
      </c>
    </row>
    <row r="1137" spans="2:51" s="15" customFormat="1" x14ac:dyDescent="0.2">
      <c r="B1137" s="168"/>
      <c r="D1137" s="148" t="s">
        <v>169</v>
      </c>
      <c r="E1137" s="169" t="s">
        <v>3</v>
      </c>
      <c r="F1137" s="170" t="s">
        <v>180</v>
      </c>
      <c r="H1137" s="171">
        <v>2.73</v>
      </c>
      <c r="I1137" s="172"/>
      <c r="L1137" s="168"/>
      <c r="M1137" s="173"/>
      <c r="T1137" s="174"/>
      <c r="AT1137" s="169" t="s">
        <v>169</v>
      </c>
      <c r="AU1137" s="169" t="s">
        <v>88</v>
      </c>
      <c r="AV1137" s="15" t="s">
        <v>157</v>
      </c>
      <c r="AW1137" s="15" t="s">
        <v>40</v>
      </c>
      <c r="AX1137" s="15" t="s">
        <v>78</v>
      </c>
      <c r="AY1137" s="169" t="s">
        <v>156</v>
      </c>
    </row>
    <row r="1138" spans="2:51" s="12" customFormat="1" x14ac:dyDescent="0.2">
      <c r="B1138" s="147"/>
      <c r="D1138" s="148" t="s">
        <v>169</v>
      </c>
      <c r="E1138" s="149" t="s">
        <v>3</v>
      </c>
      <c r="F1138" s="150" t="s">
        <v>708</v>
      </c>
      <c r="H1138" s="149" t="s">
        <v>3</v>
      </c>
      <c r="I1138" s="151"/>
      <c r="L1138" s="147"/>
      <c r="M1138" s="152"/>
      <c r="T1138" s="153"/>
      <c r="AT1138" s="149" t="s">
        <v>169</v>
      </c>
      <c r="AU1138" s="149" t="s">
        <v>88</v>
      </c>
      <c r="AV1138" s="12" t="s">
        <v>86</v>
      </c>
      <c r="AW1138" s="12" t="s">
        <v>40</v>
      </c>
      <c r="AX1138" s="12" t="s">
        <v>78</v>
      </c>
      <c r="AY1138" s="149" t="s">
        <v>156</v>
      </c>
    </row>
    <row r="1139" spans="2:51" s="13" customFormat="1" x14ac:dyDescent="0.2">
      <c r="B1139" s="154"/>
      <c r="D1139" s="148" t="s">
        <v>169</v>
      </c>
      <c r="E1139" s="155" t="s">
        <v>3</v>
      </c>
      <c r="F1139" s="156" t="s">
        <v>723</v>
      </c>
      <c r="H1139" s="157">
        <v>7.0000000000000001E-3</v>
      </c>
      <c r="I1139" s="158"/>
      <c r="L1139" s="154"/>
      <c r="M1139" s="159"/>
      <c r="T1139" s="160"/>
      <c r="AT1139" s="155" t="s">
        <v>169</v>
      </c>
      <c r="AU1139" s="155" t="s">
        <v>88</v>
      </c>
      <c r="AV1139" s="13" t="s">
        <v>88</v>
      </c>
      <c r="AW1139" s="13" t="s">
        <v>40</v>
      </c>
      <c r="AX1139" s="13" t="s">
        <v>78</v>
      </c>
      <c r="AY1139" s="155" t="s">
        <v>156</v>
      </c>
    </row>
    <row r="1140" spans="2:51" s="13" customFormat="1" x14ac:dyDescent="0.2">
      <c r="B1140" s="154"/>
      <c r="D1140" s="148" t="s">
        <v>169</v>
      </c>
      <c r="E1140" s="155" t="s">
        <v>3</v>
      </c>
      <c r="F1140" s="156" t="s">
        <v>877</v>
      </c>
      <c r="H1140" s="157">
        <v>1.4E-2</v>
      </c>
      <c r="I1140" s="158"/>
      <c r="L1140" s="154"/>
      <c r="M1140" s="159"/>
      <c r="T1140" s="160"/>
      <c r="AT1140" s="155" t="s">
        <v>169</v>
      </c>
      <c r="AU1140" s="155" t="s">
        <v>88</v>
      </c>
      <c r="AV1140" s="13" t="s">
        <v>88</v>
      </c>
      <c r="AW1140" s="13" t="s">
        <v>40</v>
      </c>
      <c r="AX1140" s="13" t="s">
        <v>78</v>
      </c>
      <c r="AY1140" s="155" t="s">
        <v>156</v>
      </c>
    </row>
    <row r="1141" spans="2:51" s="13" customFormat="1" x14ac:dyDescent="0.2">
      <c r="B1141" s="154"/>
      <c r="D1141" s="148" t="s">
        <v>169</v>
      </c>
      <c r="E1141" s="155" t="s">
        <v>3</v>
      </c>
      <c r="F1141" s="156" t="s">
        <v>878</v>
      </c>
      <c r="H1141" s="157">
        <v>0.01</v>
      </c>
      <c r="I1141" s="158"/>
      <c r="L1141" s="154"/>
      <c r="M1141" s="159"/>
      <c r="T1141" s="160"/>
      <c r="AT1141" s="155" t="s">
        <v>169</v>
      </c>
      <c r="AU1141" s="155" t="s">
        <v>88</v>
      </c>
      <c r="AV1141" s="13" t="s">
        <v>88</v>
      </c>
      <c r="AW1141" s="13" t="s">
        <v>40</v>
      </c>
      <c r="AX1141" s="13" t="s">
        <v>78</v>
      </c>
      <c r="AY1141" s="155" t="s">
        <v>156</v>
      </c>
    </row>
    <row r="1142" spans="2:51" s="13" customFormat="1" x14ac:dyDescent="0.2">
      <c r="B1142" s="154"/>
      <c r="D1142" s="148" t="s">
        <v>169</v>
      </c>
      <c r="E1142" s="155" t="s">
        <v>3</v>
      </c>
      <c r="F1142" s="156" t="s">
        <v>726</v>
      </c>
      <c r="H1142" s="157">
        <v>1.6E-2</v>
      </c>
      <c r="I1142" s="158"/>
      <c r="L1142" s="154"/>
      <c r="M1142" s="159"/>
      <c r="T1142" s="160"/>
      <c r="AT1142" s="155" t="s">
        <v>169</v>
      </c>
      <c r="AU1142" s="155" t="s">
        <v>88</v>
      </c>
      <c r="AV1142" s="13" t="s">
        <v>88</v>
      </c>
      <c r="AW1142" s="13" t="s">
        <v>40</v>
      </c>
      <c r="AX1142" s="13" t="s">
        <v>78</v>
      </c>
      <c r="AY1142" s="155" t="s">
        <v>156</v>
      </c>
    </row>
    <row r="1143" spans="2:51" s="13" customFormat="1" x14ac:dyDescent="0.2">
      <c r="B1143" s="154"/>
      <c r="D1143" s="148" t="s">
        <v>169</v>
      </c>
      <c r="E1143" s="155" t="s">
        <v>3</v>
      </c>
      <c r="F1143" s="156" t="s">
        <v>879</v>
      </c>
      <c r="H1143" s="157">
        <v>1.4999999999999999E-2</v>
      </c>
      <c r="I1143" s="158"/>
      <c r="L1143" s="154"/>
      <c r="M1143" s="159"/>
      <c r="T1143" s="160"/>
      <c r="AT1143" s="155" t="s">
        <v>169</v>
      </c>
      <c r="AU1143" s="155" t="s">
        <v>88</v>
      </c>
      <c r="AV1143" s="13" t="s">
        <v>88</v>
      </c>
      <c r="AW1143" s="13" t="s">
        <v>40</v>
      </c>
      <c r="AX1143" s="13" t="s">
        <v>78</v>
      </c>
      <c r="AY1143" s="155" t="s">
        <v>156</v>
      </c>
    </row>
    <row r="1144" spans="2:51" s="13" customFormat="1" x14ac:dyDescent="0.2">
      <c r="B1144" s="154"/>
      <c r="D1144" s="148" t="s">
        <v>169</v>
      </c>
      <c r="E1144" s="155" t="s">
        <v>3</v>
      </c>
      <c r="F1144" s="156" t="s">
        <v>880</v>
      </c>
      <c r="H1144" s="157">
        <v>1.2999999999999999E-2</v>
      </c>
      <c r="I1144" s="158"/>
      <c r="L1144" s="154"/>
      <c r="M1144" s="159"/>
      <c r="T1144" s="160"/>
      <c r="AT1144" s="155" t="s">
        <v>169</v>
      </c>
      <c r="AU1144" s="155" t="s">
        <v>88</v>
      </c>
      <c r="AV1144" s="13" t="s">
        <v>88</v>
      </c>
      <c r="AW1144" s="13" t="s">
        <v>40</v>
      </c>
      <c r="AX1144" s="13" t="s">
        <v>78</v>
      </c>
      <c r="AY1144" s="155" t="s">
        <v>156</v>
      </c>
    </row>
    <row r="1145" spans="2:51" s="13" customFormat="1" x14ac:dyDescent="0.2">
      <c r="B1145" s="154"/>
      <c r="D1145" s="148" t="s">
        <v>169</v>
      </c>
      <c r="E1145" s="155" t="s">
        <v>3</v>
      </c>
      <c r="F1145" s="156" t="s">
        <v>881</v>
      </c>
      <c r="H1145" s="157">
        <v>1.2E-2</v>
      </c>
      <c r="I1145" s="158"/>
      <c r="L1145" s="154"/>
      <c r="M1145" s="159"/>
      <c r="T1145" s="160"/>
      <c r="AT1145" s="155" t="s">
        <v>169</v>
      </c>
      <c r="AU1145" s="155" t="s">
        <v>88</v>
      </c>
      <c r="AV1145" s="13" t="s">
        <v>88</v>
      </c>
      <c r="AW1145" s="13" t="s">
        <v>40</v>
      </c>
      <c r="AX1145" s="13" t="s">
        <v>78</v>
      </c>
      <c r="AY1145" s="155" t="s">
        <v>156</v>
      </c>
    </row>
    <row r="1146" spans="2:51" s="15" customFormat="1" x14ac:dyDescent="0.2">
      <c r="B1146" s="168"/>
      <c r="D1146" s="148" t="s">
        <v>169</v>
      </c>
      <c r="E1146" s="169" t="s">
        <v>3</v>
      </c>
      <c r="F1146" s="170" t="s">
        <v>180</v>
      </c>
      <c r="H1146" s="171">
        <v>8.6999999999999994E-2</v>
      </c>
      <c r="I1146" s="172"/>
      <c r="L1146" s="168"/>
      <c r="M1146" s="173"/>
      <c r="T1146" s="174"/>
      <c r="AT1146" s="169" t="s">
        <v>169</v>
      </c>
      <c r="AU1146" s="169" t="s">
        <v>88</v>
      </c>
      <c r="AV1146" s="15" t="s">
        <v>157</v>
      </c>
      <c r="AW1146" s="15" t="s">
        <v>40</v>
      </c>
      <c r="AX1146" s="15" t="s">
        <v>78</v>
      </c>
      <c r="AY1146" s="169" t="s">
        <v>156</v>
      </c>
    </row>
    <row r="1147" spans="2:51" s="12" customFormat="1" x14ac:dyDescent="0.2">
      <c r="B1147" s="147"/>
      <c r="D1147" s="148" t="s">
        <v>169</v>
      </c>
      <c r="E1147" s="149" t="s">
        <v>3</v>
      </c>
      <c r="F1147" s="150" t="s">
        <v>617</v>
      </c>
      <c r="H1147" s="149" t="s">
        <v>3</v>
      </c>
      <c r="I1147" s="151"/>
      <c r="L1147" s="147"/>
      <c r="M1147" s="152"/>
      <c r="T1147" s="153"/>
      <c r="AT1147" s="149" t="s">
        <v>169</v>
      </c>
      <c r="AU1147" s="149" t="s">
        <v>88</v>
      </c>
      <c r="AV1147" s="12" t="s">
        <v>86</v>
      </c>
      <c r="AW1147" s="12" t="s">
        <v>40</v>
      </c>
      <c r="AX1147" s="12" t="s">
        <v>78</v>
      </c>
      <c r="AY1147" s="149" t="s">
        <v>156</v>
      </c>
    </row>
    <row r="1148" spans="2:51" s="13" customFormat="1" x14ac:dyDescent="0.2">
      <c r="B1148" s="154"/>
      <c r="D1148" s="148" t="s">
        <v>169</v>
      </c>
      <c r="E1148" s="155" t="s">
        <v>3</v>
      </c>
      <c r="F1148" s="156" t="s">
        <v>882</v>
      </c>
      <c r="H1148" s="157">
        <v>1.72</v>
      </c>
      <c r="I1148" s="158"/>
      <c r="L1148" s="154"/>
      <c r="M1148" s="159"/>
      <c r="T1148" s="160"/>
      <c r="AT1148" s="155" t="s">
        <v>169</v>
      </c>
      <c r="AU1148" s="155" t="s">
        <v>88</v>
      </c>
      <c r="AV1148" s="13" t="s">
        <v>88</v>
      </c>
      <c r="AW1148" s="13" t="s">
        <v>40</v>
      </c>
      <c r="AX1148" s="13" t="s">
        <v>78</v>
      </c>
      <c r="AY1148" s="155" t="s">
        <v>156</v>
      </c>
    </row>
    <row r="1149" spans="2:51" s="13" customFormat="1" x14ac:dyDescent="0.2">
      <c r="B1149" s="154"/>
      <c r="D1149" s="148" t="s">
        <v>169</v>
      </c>
      <c r="E1149" s="155" t="s">
        <v>3</v>
      </c>
      <c r="F1149" s="156" t="s">
        <v>883</v>
      </c>
      <c r="H1149" s="157">
        <v>0.16400000000000001</v>
      </c>
      <c r="I1149" s="158"/>
      <c r="L1149" s="154"/>
      <c r="M1149" s="159"/>
      <c r="T1149" s="160"/>
      <c r="AT1149" s="155" t="s">
        <v>169</v>
      </c>
      <c r="AU1149" s="155" t="s">
        <v>88</v>
      </c>
      <c r="AV1149" s="13" t="s">
        <v>88</v>
      </c>
      <c r="AW1149" s="13" t="s">
        <v>40</v>
      </c>
      <c r="AX1149" s="13" t="s">
        <v>78</v>
      </c>
      <c r="AY1149" s="155" t="s">
        <v>156</v>
      </c>
    </row>
    <row r="1150" spans="2:51" s="15" customFormat="1" x14ac:dyDescent="0.2">
      <c r="B1150" s="168"/>
      <c r="D1150" s="148" t="s">
        <v>169</v>
      </c>
      <c r="E1150" s="169" t="s">
        <v>3</v>
      </c>
      <c r="F1150" s="170" t="s">
        <v>180</v>
      </c>
      <c r="H1150" s="171">
        <v>1.8839999999999999</v>
      </c>
      <c r="I1150" s="172"/>
      <c r="L1150" s="168"/>
      <c r="M1150" s="173"/>
      <c r="T1150" s="174"/>
      <c r="AT1150" s="169" t="s">
        <v>169</v>
      </c>
      <c r="AU1150" s="169" t="s">
        <v>88</v>
      </c>
      <c r="AV1150" s="15" t="s">
        <v>157</v>
      </c>
      <c r="AW1150" s="15" t="s">
        <v>40</v>
      </c>
      <c r="AX1150" s="15" t="s">
        <v>78</v>
      </c>
      <c r="AY1150" s="169" t="s">
        <v>156</v>
      </c>
    </row>
    <row r="1151" spans="2:51" s="12" customFormat="1" x14ac:dyDescent="0.2">
      <c r="B1151" s="147"/>
      <c r="D1151" s="148" t="s">
        <v>169</v>
      </c>
      <c r="E1151" s="149" t="s">
        <v>3</v>
      </c>
      <c r="F1151" s="150" t="s">
        <v>241</v>
      </c>
      <c r="H1151" s="149" t="s">
        <v>3</v>
      </c>
      <c r="I1151" s="151"/>
      <c r="L1151" s="147"/>
      <c r="M1151" s="152"/>
      <c r="T1151" s="153"/>
      <c r="AT1151" s="149" t="s">
        <v>169</v>
      </c>
      <c r="AU1151" s="149" t="s">
        <v>88</v>
      </c>
      <c r="AV1151" s="12" t="s">
        <v>86</v>
      </c>
      <c r="AW1151" s="12" t="s">
        <v>40</v>
      </c>
      <c r="AX1151" s="12" t="s">
        <v>78</v>
      </c>
      <c r="AY1151" s="149" t="s">
        <v>156</v>
      </c>
    </row>
    <row r="1152" spans="2:51" s="13" customFormat="1" x14ac:dyDescent="0.2">
      <c r="B1152" s="154"/>
      <c r="D1152" s="148" t="s">
        <v>169</v>
      </c>
      <c r="E1152" s="155" t="s">
        <v>3</v>
      </c>
      <c r="F1152" s="156" t="s">
        <v>884</v>
      </c>
      <c r="H1152" s="157">
        <v>5.6000000000000001E-2</v>
      </c>
      <c r="I1152" s="158"/>
      <c r="L1152" s="154"/>
      <c r="M1152" s="159"/>
      <c r="T1152" s="160"/>
      <c r="AT1152" s="155" t="s">
        <v>169</v>
      </c>
      <c r="AU1152" s="155" t="s">
        <v>88</v>
      </c>
      <c r="AV1152" s="13" t="s">
        <v>88</v>
      </c>
      <c r="AW1152" s="13" t="s">
        <v>40</v>
      </c>
      <c r="AX1152" s="13" t="s">
        <v>78</v>
      </c>
      <c r="AY1152" s="155" t="s">
        <v>156</v>
      </c>
    </row>
    <row r="1153" spans="2:65" s="13" customFormat="1" x14ac:dyDescent="0.2">
      <c r="B1153" s="154"/>
      <c r="D1153" s="148" t="s">
        <v>169</v>
      </c>
      <c r="E1153" s="155" t="s">
        <v>3</v>
      </c>
      <c r="F1153" s="156" t="s">
        <v>885</v>
      </c>
      <c r="H1153" s="157">
        <v>8.4000000000000005E-2</v>
      </c>
      <c r="I1153" s="158"/>
      <c r="L1153" s="154"/>
      <c r="M1153" s="159"/>
      <c r="T1153" s="160"/>
      <c r="AT1153" s="155" t="s">
        <v>169</v>
      </c>
      <c r="AU1153" s="155" t="s">
        <v>88</v>
      </c>
      <c r="AV1153" s="13" t="s">
        <v>88</v>
      </c>
      <c r="AW1153" s="13" t="s">
        <v>40</v>
      </c>
      <c r="AX1153" s="13" t="s">
        <v>78</v>
      </c>
      <c r="AY1153" s="155" t="s">
        <v>156</v>
      </c>
    </row>
    <row r="1154" spans="2:65" s="13" customFormat="1" x14ac:dyDescent="0.2">
      <c r="B1154" s="154"/>
      <c r="D1154" s="148" t="s">
        <v>169</v>
      </c>
      <c r="E1154" s="155" t="s">
        <v>3</v>
      </c>
      <c r="F1154" s="156" t="s">
        <v>655</v>
      </c>
      <c r="H1154" s="157">
        <v>4.2999999999999997E-2</v>
      </c>
      <c r="I1154" s="158"/>
      <c r="L1154" s="154"/>
      <c r="M1154" s="159"/>
      <c r="T1154" s="160"/>
      <c r="AT1154" s="155" t="s">
        <v>169</v>
      </c>
      <c r="AU1154" s="155" t="s">
        <v>88</v>
      </c>
      <c r="AV1154" s="13" t="s">
        <v>88</v>
      </c>
      <c r="AW1154" s="13" t="s">
        <v>40</v>
      </c>
      <c r="AX1154" s="13" t="s">
        <v>78</v>
      </c>
      <c r="AY1154" s="155" t="s">
        <v>156</v>
      </c>
    </row>
    <row r="1155" spans="2:65" s="13" customFormat="1" x14ac:dyDescent="0.2">
      <c r="B1155" s="154"/>
      <c r="D1155" s="148" t="s">
        <v>169</v>
      </c>
      <c r="E1155" s="155" t="s">
        <v>3</v>
      </c>
      <c r="F1155" s="156" t="s">
        <v>665</v>
      </c>
      <c r="H1155" s="157">
        <v>6.7000000000000004E-2</v>
      </c>
      <c r="I1155" s="158"/>
      <c r="L1155" s="154"/>
      <c r="M1155" s="159"/>
      <c r="T1155" s="160"/>
      <c r="AT1155" s="155" t="s">
        <v>169</v>
      </c>
      <c r="AU1155" s="155" t="s">
        <v>88</v>
      </c>
      <c r="AV1155" s="13" t="s">
        <v>88</v>
      </c>
      <c r="AW1155" s="13" t="s">
        <v>40</v>
      </c>
      <c r="AX1155" s="13" t="s">
        <v>78</v>
      </c>
      <c r="AY1155" s="155" t="s">
        <v>156</v>
      </c>
    </row>
    <row r="1156" spans="2:65" s="13" customFormat="1" x14ac:dyDescent="0.2">
      <c r="B1156" s="154"/>
      <c r="D1156" s="148" t="s">
        <v>169</v>
      </c>
      <c r="E1156" s="155" t="s">
        <v>3</v>
      </c>
      <c r="F1156" s="156" t="s">
        <v>666</v>
      </c>
      <c r="H1156" s="157">
        <v>6.7000000000000004E-2</v>
      </c>
      <c r="I1156" s="158"/>
      <c r="L1156" s="154"/>
      <c r="M1156" s="159"/>
      <c r="T1156" s="160"/>
      <c r="AT1156" s="155" t="s">
        <v>169</v>
      </c>
      <c r="AU1156" s="155" t="s">
        <v>88</v>
      </c>
      <c r="AV1156" s="13" t="s">
        <v>88</v>
      </c>
      <c r="AW1156" s="13" t="s">
        <v>40</v>
      </c>
      <c r="AX1156" s="13" t="s">
        <v>78</v>
      </c>
      <c r="AY1156" s="155" t="s">
        <v>156</v>
      </c>
    </row>
    <row r="1157" spans="2:65" s="13" customFormat="1" x14ac:dyDescent="0.2">
      <c r="B1157" s="154"/>
      <c r="D1157" s="148" t="s">
        <v>169</v>
      </c>
      <c r="E1157" s="155" t="s">
        <v>3</v>
      </c>
      <c r="F1157" s="156" t="s">
        <v>886</v>
      </c>
      <c r="H1157" s="157">
        <v>5.8999999999999997E-2</v>
      </c>
      <c r="I1157" s="158"/>
      <c r="L1157" s="154"/>
      <c r="M1157" s="159"/>
      <c r="T1157" s="160"/>
      <c r="AT1157" s="155" t="s">
        <v>169</v>
      </c>
      <c r="AU1157" s="155" t="s">
        <v>88</v>
      </c>
      <c r="AV1157" s="13" t="s">
        <v>88</v>
      </c>
      <c r="AW1157" s="13" t="s">
        <v>40</v>
      </c>
      <c r="AX1157" s="13" t="s">
        <v>78</v>
      </c>
      <c r="AY1157" s="155" t="s">
        <v>156</v>
      </c>
    </row>
    <row r="1158" spans="2:65" s="13" customFormat="1" x14ac:dyDescent="0.2">
      <c r="B1158" s="154"/>
      <c r="D1158" s="148" t="s">
        <v>169</v>
      </c>
      <c r="E1158" s="155" t="s">
        <v>3</v>
      </c>
      <c r="F1158" s="156" t="s">
        <v>887</v>
      </c>
      <c r="H1158" s="157">
        <v>4.3999999999999997E-2</v>
      </c>
      <c r="I1158" s="158"/>
      <c r="L1158" s="154"/>
      <c r="M1158" s="159"/>
      <c r="T1158" s="160"/>
      <c r="AT1158" s="155" t="s">
        <v>169</v>
      </c>
      <c r="AU1158" s="155" t="s">
        <v>88</v>
      </c>
      <c r="AV1158" s="13" t="s">
        <v>88</v>
      </c>
      <c r="AW1158" s="13" t="s">
        <v>40</v>
      </c>
      <c r="AX1158" s="13" t="s">
        <v>78</v>
      </c>
      <c r="AY1158" s="155" t="s">
        <v>156</v>
      </c>
    </row>
    <row r="1159" spans="2:65" s="13" customFormat="1" x14ac:dyDescent="0.2">
      <c r="B1159" s="154"/>
      <c r="D1159" s="148" t="s">
        <v>169</v>
      </c>
      <c r="E1159" s="155" t="s">
        <v>3</v>
      </c>
      <c r="F1159" s="156" t="s">
        <v>888</v>
      </c>
      <c r="H1159" s="157">
        <v>7.3999999999999996E-2</v>
      </c>
      <c r="I1159" s="158"/>
      <c r="L1159" s="154"/>
      <c r="M1159" s="159"/>
      <c r="T1159" s="160"/>
      <c r="AT1159" s="155" t="s">
        <v>169</v>
      </c>
      <c r="AU1159" s="155" t="s">
        <v>88</v>
      </c>
      <c r="AV1159" s="13" t="s">
        <v>88</v>
      </c>
      <c r="AW1159" s="13" t="s">
        <v>40</v>
      </c>
      <c r="AX1159" s="13" t="s">
        <v>78</v>
      </c>
      <c r="AY1159" s="155" t="s">
        <v>156</v>
      </c>
    </row>
    <row r="1160" spans="2:65" s="13" customFormat="1" x14ac:dyDescent="0.2">
      <c r="B1160" s="154"/>
      <c r="D1160" s="148" t="s">
        <v>169</v>
      </c>
      <c r="E1160" s="155" t="s">
        <v>3</v>
      </c>
      <c r="F1160" s="156" t="s">
        <v>889</v>
      </c>
      <c r="H1160" s="157">
        <v>0.11799999999999999</v>
      </c>
      <c r="I1160" s="158"/>
      <c r="L1160" s="154"/>
      <c r="M1160" s="159"/>
      <c r="T1160" s="160"/>
      <c r="AT1160" s="155" t="s">
        <v>169</v>
      </c>
      <c r="AU1160" s="155" t="s">
        <v>88</v>
      </c>
      <c r="AV1160" s="13" t="s">
        <v>88</v>
      </c>
      <c r="AW1160" s="13" t="s">
        <v>40</v>
      </c>
      <c r="AX1160" s="13" t="s">
        <v>78</v>
      </c>
      <c r="AY1160" s="155" t="s">
        <v>156</v>
      </c>
    </row>
    <row r="1161" spans="2:65" s="13" customFormat="1" x14ac:dyDescent="0.2">
      <c r="B1161" s="154"/>
      <c r="D1161" s="148" t="s">
        <v>169</v>
      </c>
      <c r="E1161" s="155" t="s">
        <v>3</v>
      </c>
      <c r="F1161" s="156" t="s">
        <v>890</v>
      </c>
      <c r="H1161" s="157">
        <v>5.8999999999999997E-2</v>
      </c>
      <c r="I1161" s="158"/>
      <c r="L1161" s="154"/>
      <c r="M1161" s="159"/>
      <c r="T1161" s="160"/>
      <c r="AT1161" s="155" t="s">
        <v>169</v>
      </c>
      <c r="AU1161" s="155" t="s">
        <v>88</v>
      </c>
      <c r="AV1161" s="13" t="s">
        <v>88</v>
      </c>
      <c r="AW1161" s="13" t="s">
        <v>40</v>
      </c>
      <c r="AX1161" s="13" t="s">
        <v>78</v>
      </c>
      <c r="AY1161" s="155" t="s">
        <v>156</v>
      </c>
    </row>
    <row r="1162" spans="2:65" s="13" customFormat="1" x14ac:dyDescent="0.2">
      <c r="B1162" s="154"/>
      <c r="D1162" s="148" t="s">
        <v>169</v>
      </c>
      <c r="E1162" s="155" t="s">
        <v>3</v>
      </c>
      <c r="F1162" s="156" t="s">
        <v>891</v>
      </c>
      <c r="H1162" s="157">
        <v>8.7999999999999995E-2</v>
      </c>
      <c r="I1162" s="158"/>
      <c r="L1162" s="154"/>
      <c r="M1162" s="159"/>
      <c r="T1162" s="160"/>
      <c r="AT1162" s="155" t="s">
        <v>169</v>
      </c>
      <c r="AU1162" s="155" t="s">
        <v>88</v>
      </c>
      <c r="AV1162" s="13" t="s">
        <v>88</v>
      </c>
      <c r="AW1162" s="13" t="s">
        <v>40</v>
      </c>
      <c r="AX1162" s="13" t="s">
        <v>78</v>
      </c>
      <c r="AY1162" s="155" t="s">
        <v>156</v>
      </c>
    </row>
    <row r="1163" spans="2:65" s="13" customFormat="1" x14ac:dyDescent="0.2">
      <c r="B1163" s="154"/>
      <c r="D1163" s="148" t="s">
        <v>169</v>
      </c>
      <c r="E1163" s="155" t="s">
        <v>3</v>
      </c>
      <c r="F1163" s="156" t="s">
        <v>892</v>
      </c>
      <c r="H1163" s="157">
        <v>1.2350000000000001</v>
      </c>
      <c r="I1163" s="158"/>
      <c r="L1163" s="154"/>
      <c r="M1163" s="159"/>
      <c r="T1163" s="160"/>
      <c r="AT1163" s="155" t="s">
        <v>169</v>
      </c>
      <c r="AU1163" s="155" t="s">
        <v>88</v>
      </c>
      <c r="AV1163" s="13" t="s">
        <v>88</v>
      </c>
      <c r="AW1163" s="13" t="s">
        <v>40</v>
      </c>
      <c r="AX1163" s="13" t="s">
        <v>78</v>
      </c>
      <c r="AY1163" s="155" t="s">
        <v>156</v>
      </c>
    </row>
    <row r="1164" spans="2:65" s="15" customFormat="1" x14ac:dyDescent="0.2">
      <c r="B1164" s="168"/>
      <c r="D1164" s="148" t="s">
        <v>169</v>
      </c>
      <c r="E1164" s="169" t="s">
        <v>3</v>
      </c>
      <c r="F1164" s="170" t="s">
        <v>180</v>
      </c>
      <c r="H1164" s="171">
        <v>1.994</v>
      </c>
      <c r="I1164" s="172"/>
      <c r="L1164" s="168"/>
      <c r="M1164" s="173"/>
      <c r="T1164" s="174"/>
      <c r="AT1164" s="169" t="s">
        <v>169</v>
      </c>
      <c r="AU1164" s="169" t="s">
        <v>88</v>
      </c>
      <c r="AV1164" s="15" t="s">
        <v>157</v>
      </c>
      <c r="AW1164" s="15" t="s">
        <v>40</v>
      </c>
      <c r="AX1164" s="15" t="s">
        <v>78</v>
      </c>
      <c r="AY1164" s="169" t="s">
        <v>156</v>
      </c>
    </row>
    <row r="1165" spans="2:65" s="14" customFormat="1" x14ac:dyDescent="0.2">
      <c r="B1165" s="161"/>
      <c r="D1165" s="148" t="s">
        <v>169</v>
      </c>
      <c r="E1165" s="162" t="s">
        <v>3</v>
      </c>
      <c r="F1165" s="163" t="s">
        <v>172</v>
      </c>
      <c r="H1165" s="164">
        <v>16.706</v>
      </c>
      <c r="I1165" s="165"/>
      <c r="L1165" s="161"/>
      <c r="M1165" s="166"/>
      <c r="T1165" s="167"/>
      <c r="AT1165" s="162" t="s">
        <v>169</v>
      </c>
      <c r="AU1165" s="162" t="s">
        <v>88</v>
      </c>
      <c r="AV1165" s="14" t="s">
        <v>165</v>
      </c>
      <c r="AW1165" s="14" t="s">
        <v>40</v>
      </c>
      <c r="AX1165" s="14" t="s">
        <v>86</v>
      </c>
      <c r="AY1165" s="162" t="s">
        <v>156</v>
      </c>
    </row>
    <row r="1166" spans="2:65" s="1" customFormat="1" ht="24.2" customHeight="1" x14ac:dyDescent="0.2">
      <c r="B1166" s="129"/>
      <c r="C1166" s="130" t="s">
        <v>911</v>
      </c>
      <c r="D1166" s="130" t="s">
        <v>160</v>
      </c>
      <c r="E1166" s="131" t="s">
        <v>912</v>
      </c>
      <c r="F1166" s="132" t="s">
        <v>913</v>
      </c>
      <c r="G1166" s="133" t="s">
        <v>163</v>
      </c>
      <c r="H1166" s="134">
        <v>68.037999999999997</v>
      </c>
      <c r="I1166" s="135"/>
      <c r="J1166" s="136">
        <f>ROUND(I1166*H1166,2)</f>
        <v>0</v>
      </c>
      <c r="K1166" s="132" t="s">
        <v>164</v>
      </c>
      <c r="L1166" s="34"/>
      <c r="M1166" s="137" t="s">
        <v>3</v>
      </c>
      <c r="N1166" s="138" t="s">
        <v>49</v>
      </c>
      <c r="P1166" s="139">
        <f>O1166*H1166</f>
        <v>0</v>
      </c>
      <c r="Q1166" s="139">
        <v>1.89E-3</v>
      </c>
      <c r="R1166" s="139">
        <f>Q1166*H1166</f>
        <v>0.12859182</v>
      </c>
      <c r="S1166" s="139">
        <v>0</v>
      </c>
      <c r="T1166" s="140">
        <f>S1166*H1166</f>
        <v>0</v>
      </c>
      <c r="AR1166" s="141" t="s">
        <v>301</v>
      </c>
      <c r="AT1166" s="141" t="s">
        <v>160</v>
      </c>
      <c r="AU1166" s="141" t="s">
        <v>88</v>
      </c>
      <c r="AY1166" s="18" t="s">
        <v>156</v>
      </c>
      <c r="BE1166" s="142">
        <f>IF(N1166="základní",J1166,0)</f>
        <v>0</v>
      </c>
      <c r="BF1166" s="142">
        <f>IF(N1166="snížená",J1166,0)</f>
        <v>0</v>
      </c>
      <c r="BG1166" s="142">
        <f>IF(N1166="zákl. přenesená",J1166,0)</f>
        <v>0</v>
      </c>
      <c r="BH1166" s="142">
        <f>IF(N1166="sníž. přenesená",J1166,0)</f>
        <v>0</v>
      </c>
      <c r="BI1166" s="142">
        <f>IF(N1166="nulová",J1166,0)</f>
        <v>0</v>
      </c>
      <c r="BJ1166" s="18" t="s">
        <v>86</v>
      </c>
      <c r="BK1166" s="142">
        <f>ROUND(I1166*H1166,2)</f>
        <v>0</v>
      </c>
      <c r="BL1166" s="18" t="s">
        <v>301</v>
      </c>
      <c r="BM1166" s="141" t="s">
        <v>914</v>
      </c>
    </row>
    <row r="1167" spans="2:65" s="1" customFormat="1" x14ac:dyDescent="0.2">
      <c r="B1167" s="34"/>
      <c r="D1167" s="143" t="s">
        <v>167</v>
      </c>
      <c r="F1167" s="144" t="s">
        <v>915</v>
      </c>
      <c r="I1167" s="145"/>
      <c r="L1167" s="34"/>
      <c r="M1167" s="146"/>
      <c r="T1167" s="55"/>
      <c r="AT1167" s="18" t="s">
        <v>167</v>
      </c>
      <c r="AU1167" s="18" t="s">
        <v>88</v>
      </c>
    </row>
    <row r="1168" spans="2:65" s="12" customFormat="1" x14ac:dyDescent="0.2">
      <c r="B1168" s="147"/>
      <c r="D1168" s="148" t="s">
        <v>169</v>
      </c>
      <c r="E1168" s="149" t="s">
        <v>3</v>
      </c>
      <c r="F1168" s="150" t="s">
        <v>342</v>
      </c>
      <c r="H1168" s="149" t="s">
        <v>3</v>
      </c>
      <c r="I1168" s="151"/>
      <c r="L1168" s="147"/>
      <c r="M1168" s="152"/>
      <c r="T1168" s="153"/>
      <c r="AT1168" s="149" t="s">
        <v>169</v>
      </c>
      <c r="AU1168" s="149" t="s">
        <v>88</v>
      </c>
      <c r="AV1168" s="12" t="s">
        <v>86</v>
      </c>
      <c r="AW1168" s="12" t="s">
        <v>40</v>
      </c>
      <c r="AX1168" s="12" t="s">
        <v>78</v>
      </c>
      <c r="AY1168" s="149" t="s">
        <v>156</v>
      </c>
    </row>
    <row r="1169" spans="2:65" s="13" customFormat="1" x14ac:dyDescent="0.2">
      <c r="B1169" s="154"/>
      <c r="D1169" s="148" t="s">
        <v>169</v>
      </c>
      <c r="E1169" s="155" t="s">
        <v>3</v>
      </c>
      <c r="F1169" s="156" t="s">
        <v>803</v>
      </c>
      <c r="H1169" s="157">
        <v>0.29299999999999998</v>
      </c>
      <c r="I1169" s="158"/>
      <c r="L1169" s="154"/>
      <c r="M1169" s="159"/>
      <c r="T1169" s="160"/>
      <c r="AT1169" s="155" t="s">
        <v>169</v>
      </c>
      <c r="AU1169" s="155" t="s">
        <v>88</v>
      </c>
      <c r="AV1169" s="13" t="s">
        <v>88</v>
      </c>
      <c r="AW1169" s="13" t="s">
        <v>40</v>
      </c>
      <c r="AX1169" s="13" t="s">
        <v>78</v>
      </c>
      <c r="AY1169" s="155" t="s">
        <v>156</v>
      </c>
    </row>
    <row r="1170" spans="2:65" s="15" customFormat="1" x14ac:dyDescent="0.2">
      <c r="B1170" s="168"/>
      <c r="D1170" s="148" t="s">
        <v>169</v>
      </c>
      <c r="E1170" s="169" t="s">
        <v>3</v>
      </c>
      <c r="F1170" s="170" t="s">
        <v>180</v>
      </c>
      <c r="H1170" s="171">
        <v>0.29299999999999998</v>
      </c>
      <c r="I1170" s="172"/>
      <c r="L1170" s="168"/>
      <c r="M1170" s="173"/>
      <c r="T1170" s="174"/>
      <c r="AT1170" s="169" t="s">
        <v>169</v>
      </c>
      <c r="AU1170" s="169" t="s">
        <v>88</v>
      </c>
      <c r="AV1170" s="15" t="s">
        <v>157</v>
      </c>
      <c r="AW1170" s="15" t="s">
        <v>40</v>
      </c>
      <c r="AX1170" s="15" t="s">
        <v>78</v>
      </c>
      <c r="AY1170" s="169" t="s">
        <v>156</v>
      </c>
    </row>
    <row r="1171" spans="2:65" s="12" customFormat="1" x14ac:dyDescent="0.2">
      <c r="B1171" s="147"/>
      <c r="D1171" s="148" t="s">
        <v>169</v>
      </c>
      <c r="E1171" s="149" t="s">
        <v>3</v>
      </c>
      <c r="F1171" s="150" t="s">
        <v>344</v>
      </c>
      <c r="H1171" s="149" t="s">
        <v>3</v>
      </c>
      <c r="I1171" s="151"/>
      <c r="L1171" s="147"/>
      <c r="M1171" s="152"/>
      <c r="T1171" s="153"/>
      <c r="AT1171" s="149" t="s">
        <v>169</v>
      </c>
      <c r="AU1171" s="149" t="s">
        <v>88</v>
      </c>
      <c r="AV1171" s="12" t="s">
        <v>86</v>
      </c>
      <c r="AW1171" s="12" t="s">
        <v>40</v>
      </c>
      <c r="AX1171" s="12" t="s">
        <v>78</v>
      </c>
      <c r="AY1171" s="149" t="s">
        <v>156</v>
      </c>
    </row>
    <row r="1172" spans="2:65" s="13" customFormat="1" x14ac:dyDescent="0.2">
      <c r="B1172" s="154"/>
      <c r="D1172" s="148" t="s">
        <v>169</v>
      </c>
      <c r="E1172" s="155" t="s">
        <v>3</v>
      </c>
      <c r="F1172" s="156" t="s">
        <v>804</v>
      </c>
      <c r="H1172" s="157">
        <v>0.111</v>
      </c>
      <c r="I1172" s="158"/>
      <c r="L1172" s="154"/>
      <c r="M1172" s="159"/>
      <c r="T1172" s="160"/>
      <c r="AT1172" s="155" t="s">
        <v>169</v>
      </c>
      <c r="AU1172" s="155" t="s">
        <v>88</v>
      </c>
      <c r="AV1172" s="13" t="s">
        <v>88</v>
      </c>
      <c r="AW1172" s="13" t="s">
        <v>40</v>
      </c>
      <c r="AX1172" s="13" t="s">
        <v>78</v>
      </c>
      <c r="AY1172" s="155" t="s">
        <v>156</v>
      </c>
    </row>
    <row r="1173" spans="2:65" s="15" customFormat="1" x14ac:dyDescent="0.2">
      <c r="B1173" s="168"/>
      <c r="D1173" s="148" t="s">
        <v>169</v>
      </c>
      <c r="E1173" s="169" t="s">
        <v>3</v>
      </c>
      <c r="F1173" s="170" t="s">
        <v>180</v>
      </c>
      <c r="H1173" s="171">
        <v>0.111</v>
      </c>
      <c r="I1173" s="172"/>
      <c r="L1173" s="168"/>
      <c r="M1173" s="173"/>
      <c r="T1173" s="174"/>
      <c r="AT1173" s="169" t="s">
        <v>169</v>
      </c>
      <c r="AU1173" s="169" t="s">
        <v>88</v>
      </c>
      <c r="AV1173" s="15" t="s">
        <v>157</v>
      </c>
      <c r="AW1173" s="15" t="s">
        <v>40</v>
      </c>
      <c r="AX1173" s="15" t="s">
        <v>78</v>
      </c>
      <c r="AY1173" s="169" t="s">
        <v>156</v>
      </c>
    </row>
    <row r="1174" spans="2:65" s="12" customFormat="1" x14ac:dyDescent="0.2">
      <c r="B1174" s="147"/>
      <c r="D1174" s="148" t="s">
        <v>169</v>
      </c>
      <c r="E1174" s="149" t="s">
        <v>3</v>
      </c>
      <c r="F1174" s="150" t="s">
        <v>346</v>
      </c>
      <c r="H1174" s="149" t="s">
        <v>3</v>
      </c>
      <c r="I1174" s="151"/>
      <c r="L1174" s="147"/>
      <c r="M1174" s="152"/>
      <c r="T1174" s="153"/>
      <c r="AT1174" s="149" t="s">
        <v>169</v>
      </c>
      <c r="AU1174" s="149" t="s">
        <v>88</v>
      </c>
      <c r="AV1174" s="12" t="s">
        <v>86</v>
      </c>
      <c r="AW1174" s="12" t="s">
        <v>40</v>
      </c>
      <c r="AX1174" s="12" t="s">
        <v>78</v>
      </c>
      <c r="AY1174" s="149" t="s">
        <v>156</v>
      </c>
    </row>
    <row r="1175" spans="2:65" s="13" customFormat="1" x14ac:dyDescent="0.2">
      <c r="B1175" s="154"/>
      <c r="D1175" s="148" t="s">
        <v>169</v>
      </c>
      <c r="E1175" s="155" t="s">
        <v>3</v>
      </c>
      <c r="F1175" s="156" t="s">
        <v>805</v>
      </c>
      <c r="H1175" s="157">
        <v>0.11700000000000001</v>
      </c>
      <c r="I1175" s="158"/>
      <c r="L1175" s="154"/>
      <c r="M1175" s="159"/>
      <c r="T1175" s="160"/>
      <c r="AT1175" s="155" t="s">
        <v>169</v>
      </c>
      <c r="AU1175" s="155" t="s">
        <v>88</v>
      </c>
      <c r="AV1175" s="13" t="s">
        <v>88</v>
      </c>
      <c r="AW1175" s="13" t="s">
        <v>40</v>
      </c>
      <c r="AX1175" s="13" t="s">
        <v>78</v>
      </c>
      <c r="AY1175" s="155" t="s">
        <v>156</v>
      </c>
    </row>
    <row r="1176" spans="2:65" s="15" customFormat="1" x14ac:dyDescent="0.2">
      <c r="B1176" s="168"/>
      <c r="D1176" s="148" t="s">
        <v>169</v>
      </c>
      <c r="E1176" s="169" t="s">
        <v>3</v>
      </c>
      <c r="F1176" s="170" t="s">
        <v>180</v>
      </c>
      <c r="H1176" s="171">
        <v>0.11700000000000001</v>
      </c>
      <c r="I1176" s="172"/>
      <c r="L1176" s="168"/>
      <c r="M1176" s="173"/>
      <c r="T1176" s="174"/>
      <c r="AT1176" s="169" t="s">
        <v>169</v>
      </c>
      <c r="AU1176" s="169" t="s">
        <v>88</v>
      </c>
      <c r="AV1176" s="15" t="s">
        <v>157</v>
      </c>
      <c r="AW1176" s="15" t="s">
        <v>40</v>
      </c>
      <c r="AX1176" s="15" t="s">
        <v>78</v>
      </c>
      <c r="AY1176" s="169" t="s">
        <v>156</v>
      </c>
    </row>
    <row r="1177" spans="2:65" s="12" customFormat="1" x14ac:dyDescent="0.2">
      <c r="B1177" s="147"/>
      <c r="D1177" s="148" t="s">
        <v>169</v>
      </c>
      <c r="E1177" s="149" t="s">
        <v>3</v>
      </c>
      <c r="F1177" s="150" t="s">
        <v>792</v>
      </c>
      <c r="H1177" s="149" t="s">
        <v>3</v>
      </c>
      <c r="I1177" s="151"/>
      <c r="L1177" s="147"/>
      <c r="M1177" s="152"/>
      <c r="T1177" s="153"/>
      <c r="AT1177" s="149" t="s">
        <v>169</v>
      </c>
      <c r="AU1177" s="149" t="s">
        <v>88</v>
      </c>
      <c r="AV1177" s="12" t="s">
        <v>86</v>
      </c>
      <c r="AW1177" s="12" t="s">
        <v>40</v>
      </c>
      <c r="AX1177" s="12" t="s">
        <v>78</v>
      </c>
      <c r="AY1177" s="149" t="s">
        <v>156</v>
      </c>
    </row>
    <row r="1178" spans="2:65" s="13" customFormat="1" x14ac:dyDescent="0.2">
      <c r="B1178" s="154"/>
      <c r="D1178" s="148" t="s">
        <v>169</v>
      </c>
      <c r="E1178" s="155" t="s">
        <v>3</v>
      </c>
      <c r="F1178" s="156" t="s">
        <v>806</v>
      </c>
      <c r="H1178" s="157">
        <v>64.165000000000006</v>
      </c>
      <c r="I1178" s="158"/>
      <c r="L1178" s="154"/>
      <c r="M1178" s="159"/>
      <c r="T1178" s="160"/>
      <c r="AT1178" s="155" t="s">
        <v>169</v>
      </c>
      <c r="AU1178" s="155" t="s">
        <v>88</v>
      </c>
      <c r="AV1178" s="13" t="s">
        <v>88</v>
      </c>
      <c r="AW1178" s="13" t="s">
        <v>40</v>
      </c>
      <c r="AX1178" s="13" t="s">
        <v>78</v>
      </c>
      <c r="AY1178" s="155" t="s">
        <v>156</v>
      </c>
    </row>
    <row r="1179" spans="2:65" s="15" customFormat="1" x14ac:dyDescent="0.2">
      <c r="B1179" s="168"/>
      <c r="D1179" s="148" t="s">
        <v>169</v>
      </c>
      <c r="E1179" s="169" t="s">
        <v>3</v>
      </c>
      <c r="F1179" s="170" t="s">
        <v>180</v>
      </c>
      <c r="H1179" s="171">
        <v>64.165000000000006</v>
      </c>
      <c r="I1179" s="172"/>
      <c r="L1179" s="168"/>
      <c r="M1179" s="173"/>
      <c r="T1179" s="174"/>
      <c r="AT1179" s="169" t="s">
        <v>169</v>
      </c>
      <c r="AU1179" s="169" t="s">
        <v>88</v>
      </c>
      <c r="AV1179" s="15" t="s">
        <v>157</v>
      </c>
      <c r="AW1179" s="15" t="s">
        <v>40</v>
      </c>
      <c r="AX1179" s="15" t="s">
        <v>78</v>
      </c>
      <c r="AY1179" s="169" t="s">
        <v>156</v>
      </c>
    </row>
    <row r="1180" spans="2:65" s="12" customFormat="1" x14ac:dyDescent="0.2">
      <c r="B1180" s="147"/>
      <c r="D1180" s="148" t="s">
        <v>169</v>
      </c>
      <c r="E1180" s="149" t="s">
        <v>3</v>
      </c>
      <c r="F1180" s="150" t="s">
        <v>796</v>
      </c>
      <c r="H1180" s="149" t="s">
        <v>3</v>
      </c>
      <c r="I1180" s="151"/>
      <c r="L1180" s="147"/>
      <c r="M1180" s="152"/>
      <c r="T1180" s="153"/>
      <c r="AT1180" s="149" t="s">
        <v>169</v>
      </c>
      <c r="AU1180" s="149" t="s">
        <v>88</v>
      </c>
      <c r="AV1180" s="12" t="s">
        <v>86</v>
      </c>
      <c r="AW1180" s="12" t="s">
        <v>40</v>
      </c>
      <c r="AX1180" s="12" t="s">
        <v>78</v>
      </c>
      <c r="AY1180" s="149" t="s">
        <v>156</v>
      </c>
    </row>
    <row r="1181" spans="2:65" s="13" customFormat="1" x14ac:dyDescent="0.2">
      <c r="B1181" s="154"/>
      <c r="D1181" s="148" t="s">
        <v>169</v>
      </c>
      <c r="E1181" s="155" t="s">
        <v>3</v>
      </c>
      <c r="F1181" s="156" t="s">
        <v>808</v>
      </c>
      <c r="H1181" s="157">
        <v>3.3519999999999999</v>
      </c>
      <c r="I1181" s="158"/>
      <c r="L1181" s="154"/>
      <c r="M1181" s="159"/>
      <c r="T1181" s="160"/>
      <c r="AT1181" s="155" t="s">
        <v>169</v>
      </c>
      <c r="AU1181" s="155" t="s">
        <v>88</v>
      </c>
      <c r="AV1181" s="13" t="s">
        <v>88</v>
      </c>
      <c r="AW1181" s="13" t="s">
        <v>40</v>
      </c>
      <c r="AX1181" s="13" t="s">
        <v>78</v>
      </c>
      <c r="AY1181" s="155" t="s">
        <v>156</v>
      </c>
    </row>
    <row r="1182" spans="2:65" s="15" customFormat="1" x14ac:dyDescent="0.2">
      <c r="B1182" s="168"/>
      <c r="D1182" s="148" t="s">
        <v>169</v>
      </c>
      <c r="E1182" s="169" t="s">
        <v>3</v>
      </c>
      <c r="F1182" s="170" t="s">
        <v>180</v>
      </c>
      <c r="H1182" s="171">
        <v>3.3519999999999999</v>
      </c>
      <c r="I1182" s="172"/>
      <c r="L1182" s="168"/>
      <c r="M1182" s="173"/>
      <c r="T1182" s="174"/>
      <c r="AT1182" s="169" t="s">
        <v>169</v>
      </c>
      <c r="AU1182" s="169" t="s">
        <v>88</v>
      </c>
      <c r="AV1182" s="15" t="s">
        <v>157</v>
      </c>
      <c r="AW1182" s="15" t="s">
        <v>40</v>
      </c>
      <c r="AX1182" s="15" t="s">
        <v>78</v>
      </c>
      <c r="AY1182" s="169" t="s">
        <v>156</v>
      </c>
    </row>
    <row r="1183" spans="2:65" s="14" customFormat="1" x14ac:dyDescent="0.2">
      <c r="B1183" s="161"/>
      <c r="D1183" s="148" t="s">
        <v>169</v>
      </c>
      <c r="E1183" s="162" t="s">
        <v>3</v>
      </c>
      <c r="F1183" s="163" t="s">
        <v>172</v>
      </c>
      <c r="H1183" s="164">
        <v>68.037999999999997</v>
      </c>
      <c r="I1183" s="165"/>
      <c r="L1183" s="161"/>
      <c r="M1183" s="166"/>
      <c r="T1183" s="167"/>
      <c r="AT1183" s="162" t="s">
        <v>169</v>
      </c>
      <c r="AU1183" s="162" t="s">
        <v>88</v>
      </c>
      <c r="AV1183" s="14" t="s">
        <v>165</v>
      </c>
      <c r="AW1183" s="14" t="s">
        <v>40</v>
      </c>
      <c r="AX1183" s="14" t="s">
        <v>86</v>
      </c>
      <c r="AY1183" s="162" t="s">
        <v>156</v>
      </c>
    </row>
    <row r="1184" spans="2:65" s="1" customFormat="1" ht="16.5" customHeight="1" x14ac:dyDescent="0.2">
      <c r="B1184" s="129"/>
      <c r="C1184" s="130" t="s">
        <v>916</v>
      </c>
      <c r="D1184" s="130" t="s">
        <v>160</v>
      </c>
      <c r="E1184" s="131" t="s">
        <v>917</v>
      </c>
      <c r="F1184" s="132" t="s">
        <v>918</v>
      </c>
      <c r="G1184" s="133" t="s">
        <v>163</v>
      </c>
      <c r="H1184" s="134">
        <v>0.74</v>
      </c>
      <c r="I1184" s="135"/>
      <c r="J1184" s="136">
        <f>ROUND(I1184*H1184,2)</f>
        <v>0</v>
      </c>
      <c r="K1184" s="132" t="s">
        <v>164</v>
      </c>
      <c r="L1184" s="34"/>
      <c r="M1184" s="137" t="s">
        <v>3</v>
      </c>
      <c r="N1184" s="138" t="s">
        <v>49</v>
      </c>
      <c r="P1184" s="139">
        <f>O1184*H1184</f>
        <v>0</v>
      </c>
      <c r="Q1184" s="139">
        <v>2.7200000000000002E-3</v>
      </c>
      <c r="R1184" s="139">
        <f>Q1184*H1184</f>
        <v>2.0127999999999999E-3</v>
      </c>
      <c r="S1184" s="139">
        <v>0</v>
      </c>
      <c r="T1184" s="140">
        <f>S1184*H1184</f>
        <v>0</v>
      </c>
      <c r="AR1184" s="141" t="s">
        <v>301</v>
      </c>
      <c r="AT1184" s="141" t="s">
        <v>160</v>
      </c>
      <c r="AU1184" s="141" t="s">
        <v>88</v>
      </c>
      <c r="AY1184" s="18" t="s">
        <v>156</v>
      </c>
      <c r="BE1184" s="142">
        <f>IF(N1184="základní",J1184,0)</f>
        <v>0</v>
      </c>
      <c r="BF1184" s="142">
        <f>IF(N1184="snížená",J1184,0)</f>
        <v>0</v>
      </c>
      <c r="BG1184" s="142">
        <f>IF(N1184="zákl. přenesená",J1184,0)</f>
        <v>0</v>
      </c>
      <c r="BH1184" s="142">
        <f>IF(N1184="sníž. přenesená",J1184,0)</f>
        <v>0</v>
      </c>
      <c r="BI1184" s="142">
        <f>IF(N1184="nulová",J1184,0)</f>
        <v>0</v>
      </c>
      <c r="BJ1184" s="18" t="s">
        <v>86</v>
      </c>
      <c r="BK1184" s="142">
        <f>ROUND(I1184*H1184,2)</f>
        <v>0</v>
      </c>
      <c r="BL1184" s="18" t="s">
        <v>301</v>
      </c>
      <c r="BM1184" s="141" t="s">
        <v>919</v>
      </c>
    </row>
    <row r="1185" spans="2:65" s="1" customFormat="1" x14ac:dyDescent="0.2">
      <c r="B1185" s="34"/>
      <c r="D1185" s="143" t="s">
        <v>167</v>
      </c>
      <c r="F1185" s="144" t="s">
        <v>920</v>
      </c>
      <c r="I1185" s="145"/>
      <c r="L1185" s="34"/>
      <c r="M1185" s="146"/>
      <c r="T1185" s="55"/>
      <c r="AT1185" s="18" t="s">
        <v>167</v>
      </c>
      <c r="AU1185" s="18" t="s">
        <v>88</v>
      </c>
    </row>
    <row r="1186" spans="2:65" s="12" customFormat="1" x14ac:dyDescent="0.2">
      <c r="B1186" s="147"/>
      <c r="D1186" s="148" t="s">
        <v>169</v>
      </c>
      <c r="E1186" s="149" t="s">
        <v>3</v>
      </c>
      <c r="F1186" s="150" t="s">
        <v>340</v>
      </c>
      <c r="H1186" s="149" t="s">
        <v>3</v>
      </c>
      <c r="I1186" s="151"/>
      <c r="L1186" s="147"/>
      <c r="M1186" s="152"/>
      <c r="T1186" s="153"/>
      <c r="AT1186" s="149" t="s">
        <v>169</v>
      </c>
      <c r="AU1186" s="149" t="s">
        <v>88</v>
      </c>
      <c r="AV1186" s="12" t="s">
        <v>86</v>
      </c>
      <c r="AW1186" s="12" t="s">
        <v>40</v>
      </c>
      <c r="AX1186" s="12" t="s">
        <v>78</v>
      </c>
      <c r="AY1186" s="149" t="s">
        <v>156</v>
      </c>
    </row>
    <row r="1187" spans="2:65" s="13" customFormat="1" x14ac:dyDescent="0.2">
      <c r="B1187" s="154"/>
      <c r="D1187" s="148" t="s">
        <v>169</v>
      </c>
      <c r="E1187" s="155" t="s">
        <v>3</v>
      </c>
      <c r="F1187" s="156" t="s">
        <v>802</v>
      </c>
      <c r="H1187" s="157">
        <v>0.219</v>
      </c>
      <c r="I1187" s="158"/>
      <c r="L1187" s="154"/>
      <c r="M1187" s="159"/>
      <c r="T1187" s="160"/>
      <c r="AT1187" s="155" t="s">
        <v>169</v>
      </c>
      <c r="AU1187" s="155" t="s">
        <v>88</v>
      </c>
      <c r="AV1187" s="13" t="s">
        <v>88</v>
      </c>
      <c r="AW1187" s="13" t="s">
        <v>40</v>
      </c>
      <c r="AX1187" s="13" t="s">
        <v>78</v>
      </c>
      <c r="AY1187" s="155" t="s">
        <v>156</v>
      </c>
    </row>
    <row r="1188" spans="2:65" s="15" customFormat="1" x14ac:dyDescent="0.2">
      <c r="B1188" s="168"/>
      <c r="D1188" s="148" t="s">
        <v>169</v>
      </c>
      <c r="E1188" s="169" t="s">
        <v>3</v>
      </c>
      <c r="F1188" s="170" t="s">
        <v>180</v>
      </c>
      <c r="H1188" s="171">
        <v>0.219</v>
      </c>
      <c r="I1188" s="172"/>
      <c r="L1188" s="168"/>
      <c r="M1188" s="173"/>
      <c r="T1188" s="174"/>
      <c r="AT1188" s="169" t="s">
        <v>169</v>
      </c>
      <c r="AU1188" s="169" t="s">
        <v>88</v>
      </c>
      <c r="AV1188" s="15" t="s">
        <v>157</v>
      </c>
      <c r="AW1188" s="15" t="s">
        <v>40</v>
      </c>
      <c r="AX1188" s="15" t="s">
        <v>78</v>
      </c>
      <c r="AY1188" s="169" t="s">
        <v>156</v>
      </c>
    </row>
    <row r="1189" spans="2:65" s="12" customFormat="1" x14ac:dyDescent="0.2">
      <c r="B1189" s="147"/>
      <c r="D1189" s="148" t="s">
        <v>169</v>
      </c>
      <c r="E1189" s="149" t="s">
        <v>3</v>
      </c>
      <c r="F1189" s="150" t="s">
        <v>342</v>
      </c>
      <c r="H1189" s="149" t="s">
        <v>3</v>
      </c>
      <c r="I1189" s="151"/>
      <c r="L1189" s="147"/>
      <c r="M1189" s="152"/>
      <c r="T1189" s="153"/>
      <c r="AT1189" s="149" t="s">
        <v>169</v>
      </c>
      <c r="AU1189" s="149" t="s">
        <v>88</v>
      </c>
      <c r="AV1189" s="12" t="s">
        <v>86</v>
      </c>
      <c r="AW1189" s="12" t="s">
        <v>40</v>
      </c>
      <c r="AX1189" s="12" t="s">
        <v>78</v>
      </c>
      <c r="AY1189" s="149" t="s">
        <v>156</v>
      </c>
    </row>
    <row r="1190" spans="2:65" s="13" customFormat="1" x14ac:dyDescent="0.2">
      <c r="B1190" s="154"/>
      <c r="D1190" s="148" t="s">
        <v>169</v>
      </c>
      <c r="E1190" s="155" t="s">
        <v>3</v>
      </c>
      <c r="F1190" s="156" t="s">
        <v>803</v>
      </c>
      <c r="H1190" s="157">
        <v>0.29299999999999998</v>
      </c>
      <c r="I1190" s="158"/>
      <c r="L1190" s="154"/>
      <c r="M1190" s="159"/>
      <c r="T1190" s="160"/>
      <c r="AT1190" s="155" t="s">
        <v>169</v>
      </c>
      <c r="AU1190" s="155" t="s">
        <v>88</v>
      </c>
      <c r="AV1190" s="13" t="s">
        <v>88</v>
      </c>
      <c r="AW1190" s="13" t="s">
        <v>40</v>
      </c>
      <c r="AX1190" s="13" t="s">
        <v>78</v>
      </c>
      <c r="AY1190" s="155" t="s">
        <v>156</v>
      </c>
    </row>
    <row r="1191" spans="2:65" s="15" customFormat="1" x14ac:dyDescent="0.2">
      <c r="B1191" s="168"/>
      <c r="D1191" s="148" t="s">
        <v>169</v>
      </c>
      <c r="E1191" s="169" t="s">
        <v>3</v>
      </c>
      <c r="F1191" s="170" t="s">
        <v>180</v>
      </c>
      <c r="H1191" s="171">
        <v>0.29299999999999998</v>
      </c>
      <c r="I1191" s="172"/>
      <c r="L1191" s="168"/>
      <c r="M1191" s="173"/>
      <c r="T1191" s="174"/>
      <c r="AT1191" s="169" t="s">
        <v>169</v>
      </c>
      <c r="AU1191" s="169" t="s">
        <v>88</v>
      </c>
      <c r="AV1191" s="15" t="s">
        <v>157</v>
      </c>
      <c r="AW1191" s="15" t="s">
        <v>40</v>
      </c>
      <c r="AX1191" s="15" t="s">
        <v>78</v>
      </c>
      <c r="AY1191" s="169" t="s">
        <v>156</v>
      </c>
    </row>
    <row r="1192" spans="2:65" s="12" customFormat="1" x14ac:dyDescent="0.2">
      <c r="B1192" s="147"/>
      <c r="D1192" s="148" t="s">
        <v>169</v>
      </c>
      <c r="E1192" s="149" t="s">
        <v>3</v>
      </c>
      <c r="F1192" s="150" t="s">
        <v>344</v>
      </c>
      <c r="H1192" s="149" t="s">
        <v>3</v>
      </c>
      <c r="I1192" s="151"/>
      <c r="L1192" s="147"/>
      <c r="M1192" s="152"/>
      <c r="T1192" s="153"/>
      <c r="AT1192" s="149" t="s">
        <v>169</v>
      </c>
      <c r="AU1192" s="149" t="s">
        <v>88</v>
      </c>
      <c r="AV1192" s="12" t="s">
        <v>86</v>
      </c>
      <c r="AW1192" s="12" t="s">
        <v>40</v>
      </c>
      <c r="AX1192" s="12" t="s">
        <v>78</v>
      </c>
      <c r="AY1192" s="149" t="s">
        <v>156</v>
      </c>
    </row>
    <row r="1193" spans="2:65" s="13" customFormat="1" x14ac:dyDescent="0.2">
      <c r="B1193" s="154"/>
      <c r="D1193" s="148" t="s">
        <v>169</v>
      </c>
      <c r="E1193" s="155" t="s">
        <v>3</v>
      </c>
      <c r="F1193" s="156" t="s">
        <v>804</v>
      </c>
      <c r="H1193" s="157">
        <v>0.111</v>
      </c>
      <c r="I1193" s="158"/>
      <c r="L1193" s="154"/>
      <c r="M1193" s="159"/>
      <c r="T1193" s="160"/>
      <c r="AT1193" s="155" t="s">
        <v>169</v>
      </c>
      <c r="AU1193" s="155" t="s">
        <v>88</v>
      </c>
      <c r="AV1193" s="13" t="s">
        <v>88</v>
      </c>
      <c r="AW1193" s="13" t="s">
        <v>40</v>
      </c>
      <c r="AX1193" s="13" t="s">
        <v>78</v>
      </c>
      <c r="AY1193" s="155" t="s">
        <v>156</v>
      </c>
    </row>
    <row r="1194" spans="2:65" s="15" customFormat="1" x14ac:dyDescent="0.2">
      <c r="B1194" s="168"/>
      <c r="D1194" s="148" t="s">
        <v>169</v>
      </c>
      <c r="E1194" s="169" t="s">
        <v>3</v>
      </c>
      <c r="F1194" s="170" t="s">
        <v>180</v>
      </c>
      <c r="H1194" s="171">
        <v>0.111</v>
      </c>
      <c r="I1194" s="172"/>
      <c r="L1194" s="168"/>
      <c r="M1194" s="173"/>
      <c r="T1194" s="174"/>
      <c r="AT1194" s="169" t="s">
        <v>169</v>
      </c>
      <c r="AU1194" s="169" t="s">
        <v>88</v>
      </c>
      <c r="AV1194" s="15" t="s">
        <v>157</v>
      </c>
      <c r="AW1194" s="15" t="s">
        <v>40</v>
      </c>
      <c r="AX1194" s="15" t="s">
        <v>78</v>
      </c>
      <c r="AY1194" s="169" t="s">
        <v>156</v>
      </c>
    </row>
    <row r="1195" spans="2:65" s="12" customFormat="1" x14ac:dyDescent="0.2">
      <c r="B1195" s="147"/>
      <c r="D1195" s="148" t="s">
        <v>169</v>
      </c>
      <c r="E1195" s="149" t="s">
        <v>3</v>
      </c>
      <c r="F1195" s="150" t="s">
        <v>346</v>
      </c>
      <c r="H1195" s="149" t="s">
        <v>3</v>
      </c>
      <c r="I1195" s="151"/>
      <c r="L1195" s="147"/>
      <c r="M1195" s="152"/>
      <c r="T1195" s="153"/>
      <c r="AT1195" s="149" t="s">
        <v>169</v>
      </c>
      <c r="AU1195" s="149" t="s">
        <v>88</v>
      </c>
      <c r="AV1195" s="12" t="s">
        <v>86</v>
      </c>
      <c r="AW1195" s="12" t="s">
        <v>40</v>
      </c>
      <c r="AX1195" s="12" t="s">
        <v>78</v>
      </c>
      <c r="AY1195" s="149" t="s">
        <v>156</v>
      </c>
    </row>
    <row r="1196" spans="2:65" s="13" customFormat="1" x14ac:dyDescent="0.2">
      <c r="B1196" s="154"/>
      <c r="D1196" s="148" t="s">
        <v>169</v>
      </c>
      <c r="E1196" s="155" t="s">
        <v>3</v>
      </c>
      <c r="F1196" s="156" t="s">
        <v>805</v>
      </c>
      <c r="H1196" s="157">
        <v>0.11700000000000001</v>
      </c>
      <c r="I1196" s="158"/>
      <c r="L1196" s="154"/>
      <c r="M1196" s="159"/>
      <c r="T1196" s="160"/>
      <c r="AT1196" s="155" t="s">
        <v>169</v>
      </c>
      <c r="AU1196" s="155" t="s">
        <v>88</v>
      </c>
      <c r="AV1196" s="13" t="s">
        <v>88</v>
      </c>
      <c r="AW1196" s="13" t="s">
        <v>40</v>
      </c>
      <c r="AX1196" s="13" t="s">
        <v>78</v>
      </c>
      <c r="AY1196" s="155" t="s">
        <v>156</v>
      </c>
    </row>
    <row r="1197" spans="2:65" s="15" customFormat="1" x14ac:dyDescent="0.2">
      <c r="B1197" s="168"/>
      <c r="D1197" s="148" t="s">
        <v>169</v>
      </c>
      <c r="E1197" s="169" t="s">
        <v>3</v>
      </c>
      <c r="F1197" s="170" t="s">
        <v>180</v>
      </c>
      <c r="H1197" s="171">
        <v>0.11700000000000001</v>
      </c>
      <c r="I1197" s="172"/>
      <c r="L1197" s="168"/>
      <c r="M1197" s="173"/>
      <c r="T1197" s="174"/>
      <c r="AT1197" s="169" t="s">
        <v>169</v>
      </c>
      <c r="AU1197" s="169" t="s">
        <v>88</v>
      </c>
      <c r="AV1197" s="15" t="s">
        <v>157</v>
      </c>
      <c r="AW1197" s="15" t="s">
        <v>40</v>
      </c>
      <c r="AX1197" s="15" t="s">
        <v>78</v>
      </c>
      <c r="AY1197" s="169" t="s">
        <v>156</v>
      </c>
    </row>
    <row r="1198" spans="2:65" s="14" customFormat="1" x14ac:dyDescent="0.2">
      <c r="B1198" s="161"/>
      <c r="D1198" s="148" t="s">
        <v>169</v>
      </c>
      <c r="E1198" s="162" t="s">
        <v>3</v>
      </c>
      <c r="F1198" s="163" t="s">
        <v>172</v>
      </c>
      <c r="H1198" s="164">
        <v>0.74</v>
      </c>
      <c r="I1198" s="165"/>
      <c r="L1198" s="161"/>
      <c r="M1198" s="166"/>
      <c r="T1198" s="167"/>
      <c r="AT1198" s="162" t="s">
        <v>169</v>
      </c>
      <c r="AU1198" s="162" t="s">
        <v>88</v>
      </c>
      <c r="AV1198" s="14" t="s">
        <v>165</v>
      </c>
      <c r="AW1198" s="14" t="s">
        <v>40</v>
      </c>
      <c r="AX1198" s="14" t="s">
        <v>86</v>
      </c>
      <c r="AY1198" s="162" t="s">
        <v>156</v>
      </c>
    </row>
    <row r="1199" spans="2:65" s="1" customFormat="1" ht="21.75" customHeight="1" x14ac:dyDescent="0.2">
      <c r="B1199" s="129"/>
      <c r="C1199" s="130" t="s">
        <v>921</v>
      </c>
      <c r="D1199" s="130" t="s">
        <v>160</v>
      </c>
      <c r="E1199" s="131" t="s">
        <v>922</v>
      </c>
      <c r="F1199" s="132" t="s">
        <v>923</v>
      </c>
      <c r="G1199" s="133" t="s">
        <v>924</v>
      </c>
      <c r="H1199" s="134">
        <v>1</v>
      </c>
      <c r="I1199" s="135"/>
      <c r="J1199" s="136">
        <f>ROUND(I1199*H1199,2)</f>
        <v>0</v>
      </c>
      <c r="K1199" s="132" t="s">
        <v>3</v>
      </c>
      <c r="L1199" s="34"/>
      <c r="M1199" s="137" t="s">
        <v>3</v>
      </c>
      <c r="N1199" s="138" t="s">
        <v>49</v>
      </c>
      <c r="P1199" s="139">
        <f>O1199*H1199</f>
        <v>0</v>
      </c>
      <c r="Q1199" s="139">
        <v>0</v>
      </c>
      <c r="R1199" s="139">
        <f>Q1199*H1199</f>
        <v>0</v>
      </c>
      <c r="S1199" s="139">
        <v>0</v>
      </c>
      <c r="T1199" s="140">
        <f>S1199*H1199</f>
        <v>0</v>
      </c>
      <c r="AR1199" s="141" t="s">
        <v>301</v>
      </c>
      <c r="AT1199" s="141" t="s">
        <v>160</v>
      </c>
      <c r="AU1199" s="141" t="s">
        <v>88</v>
      </c>
      <c r="AY1199" s="18" t="s">
        <v>156</v>
      </c>
      <c r="BE1199" s="142">
        <f>IF(N1199="základní",J1199,0)</f>
        <v>0</v>
      </c>
      <c r="BF1199" s="142">
        <f>IF(N1199="snížená",J1199,0)</f>
        <v>0</v>
      </c>
      <c r="BG1199" s="142">
        <f>IF(N1199="zákl. přenesená",J1199,0)</f>
        <v>0</v>
      </c>
      <c r="BH1199" s="142">
        <f>IF(N1199="sníž. přenesená",J1199,0)</f>
        <v>0</v>
      </c>
      <c r="BI1199" s="142">
        <f>IF(N1199="nulová",J1199,0)</f>
        <v>0</v>
      </c>
      <c r="BJ1199" s="18" t="s">
        <v>86</v>
      </c>
      <c r="BK1199" s="142">
        <f>ROUND(I1199*H1199,2)</f>
        <v>0</v>
      </c>
      <c r="BL1199" s="18" t="s">
        <v>301</v>
      </c>
      <c r="BM1199" s="141" t="s">
        <v>925</v>
      </c>
    </row>
    <row r="1200" spans="2:65" s="12" customFormat="1" x14ac:dyDescent="0.2">
      <c r="B1200" s="147"/>
      <c r="D1200" s="148" t="s">
        <v>169</v>
      </c>
      <c r="E1200" s="149" t="s">
        <v>3</v>
      </c>
      <c r="F1200" s="150" t="s">
        <v>926</v>
      </c>
      <c r="H1200" s="149" t="s">
        <v>3</v>
      </c>
      <c r="I1200" s="151"/>
      <c r="L1200" s="147"/>
      <c r="M1200" s="152"/>
      <c r="T1200" s="153"/>
      <c r="AT1200" s="149" t="s">
        <v>169</v>
      </c>
      <c r="AU1200" s="149" t="s">
        <v>88</v>
      </c>
      <c r="AV1200" s="12" t="s">
        <v>86</v>
      </c>
      <c r="AW1200" s="12" t="s">
        <v>40</v>
      </c>
      <c r="AX1200" s="12" t="s">
        <v>78</v>
      </c>
      <c r="AY1200" s="149" t="s">
        <v>156</v>
      </c>
    </row>
    <row r="1201" spans="2:65" s="13" customFormat="1" x14ac:dyDescent="0.2">
      <c r="B1201" s="154"/>
      <c r="D1201" s="148" t="s">
        <v>169</v>
      </c>
      <c r="E1201" s="155" t="s">
        <v>3</v>
      </c>
      <c r="F1201" s="156" t="s">
        <v>86</v>
      </c>
      <c r="H1201" s="157">
        <v>1</v>
      </c>
      <c r="I1201" s="158"/>
      <c r="L1201" s="154"/>
      <c r="M1201" s="159"/>
      <c r="T1201" s="160"/>
      <c r="AT1201" s="155" t="s">
        <v>169</v>
      </c>
      <c r="AU1201" s="155" t="s">
        <v>88</v>
      </c>
      <c r="AV1201" s="13" t="s">
        <v>88</v>
      </c>
      <c r="AW1201" s="13" t="s">
        <v>40</v>
      </c>
      <c r="AX1201" s="13" t="s">
        <v>78</v>
      </c>
      <c r="AY1201" s="155" t="s">
        <v>156</v>
      </c>
    </row>
    <row r="1202" spans="2:65" s="14" customFormat="1" x14ac:dyDescent="0.2">
      <c r="B1202" s="161"/>
      <c r="D1202" s="148" t="s">
        <v>169</v>
      </c>
      <c r="E1202" s="162" t="s">
        <v>3</v>
      </c>
      <c r="F1202" s="163" t="s">
        <v>172</v>
      </c>
      <c r="H1202" s="164">
        <v>1</v>
      </c>
      <c r="I1202" s="165"/>
      <c r="L1202" s="161"/>
      <c r="M1202" s="166"/>
      <c r="T1202" s="167"/>
      <c r="AT1202" s="162" t="s">
        <v>169</v>
      </c>
      <c r="AU1202" s="162" t="s">
        <v>88</v>
      </c>
      <c r="AV1202" s="14" t="s">
        <v>165</v>
      </c>
      <c r="AW1202" s="14" t="s">
        <v>40</v>
      </c>
      <c r="AX1202" s="14" t="s">
        <v>86</v>
      </c>
      <c r="AY1202" s="162" t="s">
        <v>156</v>
      </c>
    </row>
    <row r="1203" spans="2:65" s="1" customFormat="1" ht="24.2" customHeight="1" x14ac:dyDescent="0.2">
      <c r="B1203" s="129"/>
      <c r="C1203" s="130" t="s">
        <v>927</v>
      </c>
      <c r="D1203" s="130" t="s">
        <v>160</v>
      </c>
      <c r="E1203" s="131" t="s">
        <v>928</v>
      </c>
      <c r="F1203" s="132" t="s">
        <v>929</v>
      </c>
      <c r="G1203" s="133" t="s">
        <v>201</v>
      </c>
      <c r="H1203" s="134">
        <v>21</v>
      </c>
      <c r="I1203" s="135"/>
      <c r="J1203" s="136">
        <f>ROUND(I1203*H1203,2)</f>
        <v>0</v>
      </c>
      <c r="K1203" s="132" t="s">
        <v>3</v>
      </c>
      <c r="L1203" s="34"/>
      <c r="M1203" s="137" t="s">
        <v>3</v>
      </c>
      <c r="N1203" s="138" t="s">
        <v>49</v>
      </c>
      <c r="P1203" s="139">
        <f>O1203*H1203</f>
        <v>0</v>
      </c>
      <c r="Q1203" s="139">
        <v>0</v>
      </c>
      <c r="R1203" s="139">
        <f>Q1203*H1203</f>
        <v>0</v>
      </c>
      <c r="S1203" s="139">
        <v>0</v>
      </c>
      <c r="T1203" s="140">
        <f>S1203*H1203</f>
        <v>0</v>
      </c>
      <c r="AR1203" s="141" t="s">
        <v>301</v>
      </c>
      <c r="AT1203" s="141" t="s">
        <v>160</v>
      </c>
      <c r="AU1203" s="141" t="s">
        <v>88</v>
      </c>
      <c r="AY1203" s="18" t="s">
        <v>156</v>
      </c>
      <c r="BE1203" s="142">
        <f>IF(N1203="základní",J1203,0)</f>
        <v>0</v>
      </c>
      <c r="BF1203" s="142">
        <f>IF(N1203="snížená",J1203,0)</f>
        <v>0</v>
      </c>
      <c r="BG1203" s="142">
        <f>IF(N1203="zákl. přenesená",J1203,0)</f>
        <v>0</v>
      </c>
      <c r="BH1203" s="142">
        <f>IF(N1203="sníž. přenesená",J1203,0)</f>
        <v>0</v>
      </c>
      <c r="BI1203" s="142">
        <f>IF(N1203="nulová",J1203,0)</f>
        <v>0</v>
      </c>
      <c r="BJ1203" s="18" t="s">
        <v>86</v>
      </c>
      <c r="BK1203" s="142">
        <f>ROUND(I1203*H1203,2)</f>
        <v>0</v>
      </c>
      <c r="BL1203" s="18" t="s">
        <v>301</v>
      </c>
      <c r="BM1203" s="141" t="s">
        <v>930</v>
      </c>
    </row>
    <row r="1204" spans="2:65" s="12" customFormat="1" x14ac:dyDescent="0.2">
      <c r="B1204" s="147"/>
      <c r="D1204" s="148" t="s">
        <v>169</v>
      </c>
      <c r="E1204" s="149" t="s">
        <v>3</v>
      </c>
      <c r="F1204" s="150" t="s">
        <v>178</v>
      </c>
      <c r="H1204" s="149" t="s">
        <v>3</v>
      </c>
      <c r="I1204" s="151"/>
      <c r="L1204" s="147"/>
      <c r="M1204" s="152"/>
      <c r="T1204" s="153"/>
      <c r="AT1204" s="149" t="s">
        <v>169</v>
      </c>
      <c r="AU1204" s="149" t="s">
        <v>88</v>
      </c>
      <c r="AV1204" s="12" t="s">
        <v>86</v>
      </c>
      <c r="AW1204" s="12" t="s">
        <v>40</v>
      </c>
      <c r="AX1204" s="12" t="s">
        <v>78</v>
      </c>
      <c r="AY1204" s="149" t="s">
        <v>156</v>
      </c>
    </row>
    <row r="1205" spans="2:65" s="13" customFormat="1" x14ac:dyDescent="0.2">
      <c r="B1205" s="154"/>
      <c r="D1205" s="148" t="s">
        <v>169</v>
      </c>
      <c r="E1205" s="155" t="s">
        <v>3</v>
      </c>
      <c r="F1205" s="156" t="s">
        <v>234</v>
      </c>
      <c r="H1205" s="157">
        <v>9</v>
      </c>
      <c r="I1205" s="158"/>
      <c r="L1205" s="154"/>
      <c r="M1205" s="159"/>
      <c r="T1205" s="160"/>
      <c r="AT1205" s="155" t="s">
        <v>169</v>
      </c>
      <c r="AU1205" s="155" t="s">
        <v>88</v>
      </c>
      <c r="AV1205" s="13" t="s">
        <v>88</v>
      </c>
      <c r="AW1205" s="13" t="s">
        <v>40</v>
      </c>
      <c r="AX1205" s="13" t="s">
        <v>78</v>
      </c>
      <c r="AY1205" s="155" t="s">
        <v>156</v>
      </c>
    </row>
    <row r="1206" spans="2:65" s="13" customFormat="1" x14ac:dyDescent="0.2">
      <c r="B1206" s="154"/>
      <c r="D1206" s="148" t="s">
        <v>169</v>
      </c>
      <c r="E1206" s="155" t="s">
        <v>3</v>
      </c>
      <c r="F1206" s="156" t="s">
        <v>9</v>
      </c>
      <c r="H1206" s="157">
        <v>12</v>
      </c>
      <c r="I1206" s="158"/>
      <c r="L1206" s="154"/>
      <c r="M1206" s="159"/>
      <c r="T1206" s="160"/>
      <c r="AT1206" s="155" t="s">
        <v>169</v>
      </c>
      <c r="AU1206" s="155" t="s">
        <v>88</v>
      </c>
      <c r="AV1206" s="13" t="s">
        <v>88</v>
      </c>
      <c r="AW1206" s="13" t="s">
        <v>40</v>
      </c>
      <c r="AX1206" s="13" t="s">
        <v>78</v>
      </c>
      <c r="AY1206" s="155" t="s">
        <v>156</v>
      </c>
    </row>
    <row r="1207" spans="2:65" s="14" customFormat="1" x14ac:dyDescent="0.2">
      <c r="B1207" s="161"/>
      <c r="D1207" s="148" t="s">
        <v>169</v>
      </c>
      <c r="E1207" s="162" t="s">
        <v>3</v>
      </c>
      <c r="F1207" s="163" t="s">
        <v>172</v>
      </c>
      <c r="H1207" s="164">
        <v>21</v>
      </c>
      <c r="I1207" s="165"/>
      <c r="L1207" s="161"/>
      <c r="M1207" s="166"/>
      <c r="T1207" s="167"/>
      <c r="AT1207" s="162" t="s">
        <v>169</v>
      </c>
      <c r="AU1207" s="162" t="s">
        <v>88</v>
      </c>
      <c r="AV1207" s="14" t="s">
        <v>165</v>
      </c>
      <c r="AW1207" s="14" t="s">
        <v>40</v>
      </c>
      <c r="AX1207" s="14" t="s">
        <v>86</v>
      </c>
      <c r="AY1207" s="162" t="s">
        <v>156</v>
      </c>
    </row>
    <row r="1208" spans="2:65" s="1" customFormat="1" ht="16.5" customHeight="1" x14ac:dyDescent="0.2">
      <c r="B1208" s="129"/>
      <c r="C1208" s="130" t="s">
        <v>931</v>
      </c>
      <c r="D1208" s="130" t="s">
        <v>160</v>
      </c>
      <c r="E1208" s="131" t="s">
        <v>932</v>
      </c>
      <c r="F1208" s="132" t="s">
        <v>933</v>
      </c>
      <c r="G1208" s="133" t="s">
        <v>924</v>
      </c>
      <c r="H1208" s="134">
        <v>1</v>
      </c>
      <c r="I1208" s="135"/>
      <c r="J1208" s="136">
        <f>ROUND(I1208*H1208,2)</f>
        <v>0</v>
      </c>
      <c r="K1208" s="132" t="s">
        <v>3</v>
      </c>
      <c r="L1208" s="34"/>
      <c r="M1208" s="137" t="s">
        <v>3</v>
      </c>
      <c r="N1208" s="138" t="s">
        <v>49</v>
      </c>
      <c r="P1208" s="139">
        <f>O1208*H1208</f>
        <v>0</v>
      </c>
      <c r="Q1208" s="139">
        <v>0</v>
      </c>
      <c r="R1208" s="139">
        <f>Q1208*H1208</f>
        <v>0</v>
      </c>
      <c r="S1208" s="139">
        <v>0</v>
      </c>
      <c r="T1208" s="140">
        <f>S1208*H1208</f>
        <v>0</v>
      </c>
      <c r="AR1208" s="141" t="s">
        <v>301</v>
      </c>
      <c r="AT1208" s="141" t="s">
        <v>160</v>
      </c>
      <c r="AU1208" s="141" t="s">
        <v>88</v>
      </c>
      <c r="AY1208" s="18" t="s">
        <v>156</v>
      </c>
      <c r="BE1208" s="142">
        <f>IF(N1208="základní",J1208,0)</f>
        <v>0</v>
      </c>
      <c r="BF1208" s="142">
        <f>IF(N1208="snížená",J1208,0)</f>
        <v>0</v>
      </c>
      <c r="BG1208" s="142">
        <f>IF(N1208="zákl. přenesená",J1208,0)</f>
        <v>0</v>
      </c>
      <c r="BH1208" s="142">
        <f>IF(N1208="sníž. přenesená",J1208,0)</f>
        <v>0</v>
      </c>
      <c r="BI1208" s="142">
        <f>IF(N1208="nulová",J1208,0)</f>
        <v>0</v>
      </c>
      <c r="BJ1208" s="18" t="s">
        <v>86</v>
      </c>
      <c r="BK1208" s="142">
        <f>ROUND(I1208*H1208,2)</f>
        <v>0</v>
      </c>
      <c r="BL1208" s="18" t="s">
        <v>301</v>
      </c>
      <c r="BM1208" s="141" t="s">
        <v>934</v>
      </c>
    </row>
    <row r="1209" spans="2:65" s="12" customFormat="1" x14ac:dyDescent="0.2">
      <c r="B1209" s="147"/>
      <c r="D1209" s="148" t="s">
        <v>169</v>
      </c>
      <c r="E1209" s="149" t="s">
        <v>3</v>
      </c>
      <c r="F1209" s="150" t="s">
        <v>178</v>
      </c>
      <c r="H1209" s="149" t="s">
        <v>3</v>
      </c>
      <c r="I1209" s="151"/>
      <c r="L1209" s="147"/>
      <c r="M1209" s="152"/>
      <c r="T1209" s="153"/>
      <c r="AT1209" s="149" t="s">
        <v>169</v>
      </c>
      <c r="AU1209" s="149" t="s">
        <v>88</v>
      </c>
      <c r="AV1209" s="12" t="s">
        <v>86</v>
      </c>
      <c r="AW1209" s="12" t="s">
        <v>40</v>
      </c>
      <c r="AX1209" s="12" t="s">
        <v>78</v>
      </c>
      <c r="AY1209" s="149" t="s">
        <v>156</v>
      </c>
    </row>
    <row r="1210" spans="2:65" s="13" customFormat="1" x14ac:dyDescent="0.2">
      <c r="B1210" s="154"/>
      <c r="D1210" s="148" t="s">
        <v>169</v>
      </c>
      <c r="E1210" s="155" t="s">
        <v>3</v>
      </c>
      <c r="F1210" s="156" t="s">
        <v>86</v>
      </c>
      <c r="H1210" s="157">
        <v>1</v>
      </c>
      <c r="I1210" s="158"/>
      <c r="L1210" s="154"/>
      <c r="M1210" s="159"/>
      <c r="T1210" s="160"/>
      <c r="AT1210" s="155" t="s">
        <v>169</v>
      </c>
      <c r="AU1210" s="155" t="s">
        <v>88</v>
      </c>
      <c r="AV1210" s="13" t="s">
        <v>88</v>
      </c>
      <c r="AW1210" s="13" t="s">
        <v>40</v>
      </c>
      <c r="AX1210" s="13" t="s">
        <v>78</v>
      </c>
      <c r="AY1210" s="155" t="s">
        <v>156</v>
      </c>
    </row>
    <row r="1211" spans="2:65" s="14" customFormat="1" x14ac:dyDescent="0.2">
      <c r="B1211" s="161"/>
      <c r="D1211" s="148" t="s">
        <v>169</v>
      </c>
      <c r="E1211" s="162" t="s">
        <v>3</v>
      </c>
      <c r="F1211" s="163" t="s">
        <v>172</v>
      </c>
      <c r="H1211" s="164">
        <v>1</v>
      </c>
      <c r="I1211" s="165"/>
      <c r="L1211" s="161"/>
      <c r="M1211" s="166"/>
      <c r="T1211" s="167"/>
      <c r="AT1211" s="162" t="s">
        <v>169</v>
      </c>
      <c r="AU1211" s="162" t="s">
        <v>88</v>
      </c>
      <c r="AV1211" s="14" t="s">
        <v>165</v>
      </c>
      <c r="AW1211" s="14" t="s">
        <v>40</v>
      </c>
      <c r="AX1211" s="14" t="s">
        <v>86</v>
      </c>
      <c r="AY1211" s="162" t="s">
        <v>156</v>
      </c>
    </row>
    <row r="1212" spans="2:65" s="1" customFormat="1" ht="33" customHeight="1" x14ac:dyDescent="0.2">
      <c r="B1212" s="129"/>
      <c r="C1212" s="130" t="s">
        <v>935</v>
      </c>
      <c r="D1212" s="130" t="s">
        <v>160</v>
      </c>
      <c r="E1212" s="131" t="s">
        <v>936</v>
      </c>
      <c r="F1212" s="132" t="s">
        <v>937</v>
      </c>
      <c r="G1212" s="133" t="s">
        <v>924</v>
      </c>
      <c r="H1212" s="134">
        <v>7</v>
      </c>
      <c r="I1212" s="135"/>
      <c r="J1212" s="136">
        <f>ROUND(I1212*H1212,2)</f>
        <v>0</v>
      </c>
      <c r="K1212" s="132" t="s">
        <v>3</v>
      </c>
      <c r="L1212" s="34"/>
      <c r="M1212" s="137" t="s">
        <v>3</v>
      </c>
      <c r="N1212" s="138" t="s">
        <v>49</v>
      </c>
      <c r="P1212" s="139">
        <f>O1212*H1212</f>
        <v>0</v>
      </c>
      <c r="Q1212" s="139">
        <v>0</v>
      </c>
      <c r="R1212" s="139">
        <f>Q1212*H1212</f>
        <v>0</v>
      </c>
      <c r="S1212" s="139">
        <v>0</v>
      </c>
      <c r="T1212" s="140">
        <f>S1212*H1212</f>
        <v>0</v>
      </c>
      <c r="AR1212" s="141" t="s">
        <v>301</v>
      </c>
      <c r="AT1212" s="141" t="s">
        <v>160</v>
      </c>
      <c r="AU1212" s="141" t="s">
        <v>88</v>
      </c>
      <c r="AY1212" s="18" t="s">
        <v>156</v>
      </c>
      <c r="BE1212" s="142">
        <f>IF(N1212="základní",J1212,0)</f>
        <v>0</v>
      </c>
      <c r="BF1212" s="142">
        <f>IF(N1212="snížená",J1212,0)</f>
        <v>0</v>
      </c>
      <c r="BG1212" s="142">
        <f>IF(N1212="zákl. přenesená",J1212,0)</f>
        <v>0</v>
      </c>
      <c r="BH1212" s="142">
        <f>IF(N1212="sníž. přenesená",J1212,0)</f>
        <v>0</v>
      </c>
      <c r="BI1212" s="142">
        <f>IF(N1212="nulová",J1212,0)</f>
        <v>0</v>
      </c>
      <c r="BJ1212" s="18" t="s">
        <v>86</v>
      </c>
      <c r="BK1212" s="142">
        <f>ROUND(I1212*H1212,2)</f>
        <v>0</v>
      </c>
      <c r="BL1212" s="18" t="s">
        <v>301</v>
      </c>
      <c r="BM1212" s="141" t="s">
        <v>938</v>
      </c>
    </row>
    <row r="1213" spans="2:65" s="1" customFormat="1" ht="29.25" x14ac:dyDescent="0.2">
      <c r="B1213" s="34"/>
      <c r="D1213" s="148" t="s">
        <v>761</v>
      </c>
      <c r="F1213" s="185" t="s">
        <v>939</v>
      </c>
      <c r="I1213" s="145"/>
      <c r="L1213" s="34"/>
      <c r="M1213" s="146"/>
      <c r="T1213" s="55"/>
      <c r="AT1213" s="18" t="s">
        <v>761</v>
      </c>
      <c r="AU1213" s="18" t="s">
        <v>88</v>
      </c>
    </row>
    <row r="1214" spans="2:65" s="12" customFormat="1" x14ac:dyDescent="0.2">
      <c r="B1214" s="147"/>
      <c r="D1214" s="148" t="s">
        <v>169</v>
      </c>
      <c r="E1214" s="149" t="s">
        <v>3</v>
      </c>
      <c r="F1214" s="150" t="s">
        <v>617</v>
      </c>
      <c r="H1214" s="149" t="s">
        <v>3</v>
      </c>
      <c r="I1214" s="151"/>
      <c r="L1214" s="147"/>
      <c r="M1214" s="152"/>
      <c r="T1214" s="153"/>
      <c r="AT1214" s="149" t="s">
        <v>169</v>
      </c>
      <c r="AU1214" s="149" t="s">
        <v>88</v>
      </c>
      <c r="AV1214" s="12" t="s">
        <v>86</v>
      </c>
      <c r="AW1214" s="12" t="s">
        <v>40</v>
      </c>
      <c r="AX1214" s="12" t="s">
        <v>78</v>
      </c>
      <c r="AY1214" s="149" t="s">
        <v>156</v>
      </c>
    </row>
    <row r="1215" spans="2:65" s="13" customFormat="1" x14ac:dyDescent="0.2">
      <c r="B1215" s="154"/>
      <c r="D1215" s="148" t="s">
        <v>169</v>
      </c>
      <c r="E1215" s="155" t="s">
        <v>3</v>
      </c>
      <c r="F1215" s="156" t="s">
        <v>940</v>
      </c>
      <c r="H1215" s="157">
        <v>7</v>
      </c>
      <c r="I1215" s="158"/>
      <c r="L1215" s="154"/>
      <c r="M1215" s="159"/>
      <c r="T1215" s="160"/>
      <c r="AT1215" s="155" t="s">
        <v>169</v>
      </c>
      <c r="AU1215" s="155" t="s">
        <v>88</v>
      </c>
      <c r="AV1215" s="13" t="s">
        <v>88</v>
      </c>
      <c r="AW1215" s="13" t="s">
        <v>40</v>
      </c>
      <c r="AX1215" s="13" t="s">
        <v>78</v>
      </c>
      <c r="AY1215" s="155" t="s">
        <v>156</v>
      </c>
    </row>
    <row r="1216" spans="2:65" s="14" customFormat="1" x14ac:dyDescent="0.2">
      <c r="B1216" s="161"/>
      <c r="D1216" s="148" t="s">
        <v>169</v>
      </c>
      <c r="E1216" s="162" t="s">
        <v>3</v>
      </c>
      <c r="F1216" s="163" t="s">
        <v>172</v>
      </c>
      <c r="H1216" s="164">
        <v>7</v>
      </c>
      <c r="I1216" s="165"/>
      <c r="L1216" s="161"/>
      <c r="M1216" s="166"/>
      <c r="T1216" s="167"/>
      <c r="AT1216" s="162" t="s">
        <v>169</v>
      </c>
      <c r="AU1216" s="162" t="s">
        <v>88</v>
      </c>
      <c r="AV1216" s="14" t="s">
        <v>165</v>
      </c>
      <c r="AW1216" s="14" t="s">
        <v>40</v>
      </c>
      <c r="AX1216" s="14" t="s">
        <v>86</v>
      </c>
      <c r="AY1216" s="162" t="s">
        <v>156</v>
      </c>
    </row>
    <row r="1217" spans="2:65" s="1" customFormat="1" ht="33" customHeight="1" x14ac:dyDescent="0.2">
      <c r="B1217" s="129"/>
      <c r="C1217" s="130" t="s">
        <v>941</v>
      </c>
      <c r="D1217" s="130" t="s">
        <v>160</v>
      </c>
      <c r="E1217" s="131" t="s">
        <v>942</v>
      </c>
      <c r="F1217" s="132" t="s">
        <v>943</v>
      </c>
      <c r="G1217" s="133" t="s">
        <v>924</v>
      </c>
      <c r="H1217" s="134">
        <v>7</v>
      </c>
      <c r="I1217" s="135"/>
      <c r="J1217" s="136">
        <f>ROUND(I1217*H1217,2)</f>
        <v>0</v>
      </c>
      <c r="K1217" s="132" t="s">
        <v>3</v>
      </c>
      <c r="L1217" s="34"/>
      <c r="M1217" s="137" t="s">
        <v>3</v>
      </c>
      <c r="N1217" s="138" t="s">
        <v>49</v>
      </c>
      <c r="P1217" s="139">
        <f>O1217*H1217</f>
        <v>0</v>
      </c>
      <c r="Q1217" s="139">
        <v>0</v>
      </c>
      <c r="R1217" s="139">
        <f>Q1217*H1217</f>
        <v>0</v>
      </c>
      <c r="S1217" s="139">
        <v>0</v>
      </c>
      <c r="T1217" s="140">
        <f>S1217*H1217</f>
        <v>0</v>
      </c>
      <c r="AR1217" s="141" t="s">
        <v>301</v>
      </c>
      <c r="AT1217" s="141" t="s">
        <v>160</v>
      </c>
      <c r="AU1217" s="141" t="s">
        <v>88</v>
      </c>
      <c r="AY1217" s="18" t="s">
        <v>156</v>
      </c>
      <c r="BE1217" s="142">
        <f>IF(N1217="základní",J1217,0)</f>
        <v>0</v>
      </c>
      <c r="BF1217" s="142">
        <f>IF(N1217="snížená",J1217,0)</f>
        <v>0</v>
      </c>
      <c r="BG1217" s="142">
        <f>IF(N1217="zákl. přenesená",J1217,0)</f>
        <v>0</v>
      </c>
      <c r="BH1217" s="142">
        <f>IF(N1217="sníž. přenesená",J1217,0)</f>
        <v>0</v>
      </c>
      <c r="BI1217" s="142">
        <f>IF(N1217="nulová",J1217,0)</f>
        <v>0</v>
      </c>
      <c r="BJ1217" s="18" t="s">
        <v>86</v>
      </c>
      <c r="BK1217" s="142">
        <f>ROUND(I1217*H1217,2)</f>
        <v>0</v>
      </c>
      <c r="BL1217" s="18" t="s">
        <v>301</v>
      </c>
      <c r="BM1217" s="141" t="s">
        <v>944</v>
      </c>
    </row>
    <row r="1218" spans="2:65" s="1" customFormat="1" ht="29.25" x14ac:dyDescent="0.2">
      <c r="B1218" s="34"/>
      <c r="D1218" s="148" t="s">
        <v>761</v>
      </c>
      <c r="F1218" s="185" t="s">
        <v>939</v>
      </c>
      <c r="I1218" s="145"/>
      <c r="L1218" s="34"/>
      <c r="M1218" s="146"/>
      <c r="T1218" s="55"/>
      <c r="AT1218" s="18" t="s">
        <v>761</v>
      </c>
      <c r="AU1218" s="18" t="s">
        <v>88</v>
      </c>
    </row>
    <row r="1219" spans="2:65" s="12" customFormat="1" x14ac:dyDescent="0.2">
      <c r="B1219" s="147"/>
      <c r="D1219" s="148" t="s">
        <v>169</v>
      </c>
      <c r="E1219" s="149" t="s">
        <v>3</v>
      </c>
      <c r="F1219" s="150" t="s">
        <v>617</v>
      </c>
      <c r="H1219" s="149" t="s">
        <v>3</v>
      </c>
      <c r="I1219" s="151"/>
      <c r="L1219" s="147"/>
      <c r="M1219" s="152"/>
      <c r="T1219" s="153"/>
      <c r="AT1219" s="149" t="s">
        <v>169</v>
      </c>
      <c r="AU1219" s="149" t="s">
        <v>88</v>
      </c>
      <c r="AV1219" s="12" t="s">
        <v>86</v>
      </c>
      <c r="AW1219" s="12" t="s">
        <v>40</v>
      </c>
      <c r="AX1219" s="12" t="s">
        <v>78</v>
      </c>
      <c r="AY1219" s="149" t="s">
        <v>156</v>
      </c>
    </row>
    <row r="1220" spans="2:65" s="13" customFormat="1" x14ac:dyDescent="0.2">
      <c r="B1220" s="154"/>
      <c r="D1220" s="148" t="s">
        <v>169</v>
      </c>
      <c r="E1220" s="155" t="s">
        <v>3</v>
      </c>
      <c r="F1220" s="156" t="s">
        <v>945</v>
      </c>
      <c r="H1220" s="157">
        <v>7</v>
      </c>
      <c r="I1220" s="158"/>
      <c r="L1220" s="154"/>
      <c r="M1220" s="159"/>
      <c r="T1220" s="160"/>
      <c r="AT1220" s="155" t="s">
        <v>169</v>
      </c>
      <c r="AU1220" s="155" t="s">
        <v>88</v>
      </c>
      <c r="AV1220" s="13" t="s">
        <v>88</v>
      </c>
      <c r="AW1220" s="13" t="s">
        <v>40</v>
      </c>
      <c r="AX1220" s="13" t="s">
        <v>78</v>
      </c>
      <c r="AY1220" s="155" t="s">
        <v>156</v>
      </c>
    </row>
    <row r="1221" spans="2:65" s="14" customFormat="1" x14ac:dyDescent="0.2">
      <c r="B1221" s="161"/>
      <c r="D1221" s="148" t="s">
        <v>169</v>
      </c>
      <c r="E1221" s="162" t="s">
        <v>3</v>
      </c>
      <c r="F1221" s="163" t="s">
        <v>172</v>
      </c>
      <c r="H1221" s="164">
        <v>7</v>
      </c>
      <c r="I1221" s="165"/>
      <c r="L1221" s="161"/>
      <c r="M1221" s="166"/>
      <c r="T1221" s="167"/>
      <c r="AT1221" s="162" t="s">
        <v>169</v>
      </c>
      <c r="AU1221" s="162" t="s">
        <v>88</v>
      </c>
      <c r="AV1221" s="14" t="s">
        <v>165</v>
      </c>
      <c r="AW1221" s="14" t="s">
        <v>40</v>
      </c>
      <c r="AX1221" s="14" t="s">
        <v>86</v>
      </c>
      <c r="AY1221" s="162" t="s">
        <v>156</v>
      </c>
    </row>
    <row r="1222" spans="2:65" s="1" customFormat="1" ht="33" customHeight="1" x14ac:dyDescent="0.2">
      <c r="B1222" s="129"/>
      <c r="C1222" s="130" t="s">
        <v>946</v>
      </c>
      <c r="D1222" s="130" t="s">
        <v>160</v>
      </c>
      <c r="E1222" s="131" t="s">
        <v>947</v>
      </c>
      <c r="F1222" s="132" t="s">
        <v>948</v>
      </c>
      <c r="G1222" s="133" t="s">
        <v>924</v>
      </c>
      <c r="H1222" s="134">
        <v>8</v>
      </c>
      <c r="I1222" s="135"/>
      <c r="J1222" s="136">
        <f>ROUND(I1222*H1222,2)</f>
        <v>0</v>
      </c>
      <c r="K1222" s="132" t="s">
        <v>3</v>
      </c>
      <c r="L1222" s="34"/>
      <c r="M1222" s="137" t="s">
        <v>3</v>
      </c>
      <c r="N1222" s="138" t="s">
        <v>49</v>
      </c>
      <c r="P1222" s="139">
        <f>O1222*H1222</f>
        <v>0</v>
      </c>
      <c r="Q1222" s="139">
        <v>0</v>
      </c>
      <c r="R1222" s="139">
        <f>Q1222*H1222</f>
        <v>0</v>
      </c>
      <c r="S1222" s="139">
        <v>0</v>
      </c>
      <c r="T1222" s="140">
        <f>S1222*H1222</f>
        <v>0</v>
      </c>
      <c r="AR1222" s="141" t="s">
        <v>301</v>
      </c>
      <c r="AT1222" s="141" t="s">
        <v>160</v>
      </c>
      <c r="AU1222" s="141" t="s">
        <v>88</v>
      </c>
      <c r="AY1222" s="18" t="s">
        <v>156</v>
      </c>
      <c r="BE1222" s="142">
        <f>IF(N1222="základní",J1222,0)</f>
        <v>0</v>
      </c>
      <c r="BF1222" s="142">
        <f>IF(N1222="snížená",J1222,0)</f>
        <v>0</v>
      </c>
      <c r="BG1222" s="142">
        <f>IF(N1222="zákl. přenesená",J1222,0)</f>
        <v>0</v>
      </c>
      <c r="BH1222" s="142">
        <f>IF(N1222="sníž. přenesená",J1222,0)</f>
        <v>0</v>
      </c>
      <c r="BI1222" s="142">
        <f>IF(N1222="nulová",J1222,0)</f>
        <v>0</v>
      </c>
      <c r="BJ1222" s="18" t="s">
        <v>86</v>
      </c>
      <c r="BK1222" s="142">
        <f>ROUND(I1222*H1222,2)</f>
        <v>0</v>
      </c>
      <c r="BL1222" s="18" t="s">
        <v>301</v>
      </c>
      <c r="BM1222" s="141" t="s">
        <v>949</v>
      </c>
    </row>
    <row r="1223" spans="2:65" s="1" customFormat="1" ht="39" x14ac:dyDescent="0.2">
      <c r="B1223" s="34"/>
      <c r="D1223" s="148" t="s">
        <v>761</v>
      </c>
      <c r="F1223" s="185" t="s">
        <v>950</v>
      </c>
      <c r="I1223" s="145"/>
      <c r="L1223" s="34"/>
      <c r="M1223" s="146"/>
      <c r="T1223" s="55"/>
      <c r="AT1223" s="18" t="s">
        <v>761</v>
      </c>
      <c r="AU1223" s="18" t="s">
        <v>88</v>
      </c>
    </row>
    <row r="1224" spans="2:65" s="12" customFormat="1" x14ac:dyDescent="0.2">
      <c r="B1224" s="147"/>
      <c r="D1224" s="148" t="s">
        <v>169</v>
      </c>
      <c r="E1224" s="149" t="s">
        <v>3</v>
      </c>
      <c r="F1224" s="150" t="s">
        <v>617</v>
      </c>
      <c r="H1224" s="149" t="s">
        <v>3</v>
      </c>
      <c r="I1224" s="151"/>
      <c r="L1224" s="147"/>
      <c r="M1224" s="152"/>
      <c r="T1224" s="153"/>
      <c r="AT1224" s="149" t="s">
        <v>169</v>
      </c>
      <c r="AU1224" s="149" t="s">
        <v>88</v>
      </c>
      <c r="AV1224" s="12" t="s">
        <v>86</v>
      </c>
      <c r="AW1224" s="12" t="s">
        <v>40</v>
      </c>
      <c r="AX1224" s="12" t="s">
        <v>78</v>
      </c>
      <c r="AY1224" s="149" t="s">
        <v>156</v>
      </c>
    </row>
    <row r="1225" spans="2:65" s="13" customFormat="1" x14ac:dyDescent="0.2">
      <c r="B1225" s="154"/>
      <c r="D1225" s="148" t="s">
        <v>169</v>
      </c>
      <c r="E1225" s="155" t="s">
        <v>3</v>
      </c>
      <c r="F1225" s="156" t="s">
        <v>951</v>
      </c>
      <c r="H1225" s="157">
        <v>8</v>
      </c>
      <c r="I1225" s="158"/>
      <c r="L1225" s="154"/>
      <c r="M1225" s="159"/>
      <c r="T1225" s="160"/>
      <c r="AT1225" s="155" t="s">
        <v>169</v>
      </c>
      <c r="AU1225" s="155" t="s">
        <v>88</v>
      </c>
      <c r="AV1225" s="13" t="s">
        <v>88</v>
      </c>
      <c r="AW1225" s="13" t="s">
        <v>40</v>
      </c>
      <c r="AX1225" s="13" t="s">
        <v>78</v>
      </c>
      <c r="AY1225" s="155" t="s">
        <v>156</v>
      </c>
    </row>
    <row r="1226" spans="2:65" s="14" customFormat="1" x14ac:dyDescent="0.2">
      <c r="B1226" s="161"/>
      <c r="D1226" s="148" t="s">
        <v>169</v>
      </c>
      <c r="E1226" s="162" t="s">
        <v>3</v>
      </c>
      <c r="F1226" s="163" t="s">
        <v>172</v>
      </c>
      <c r="H1226" s="164">
        <v>8</v>
      </c>
      <c r="I1226" s="165"/>
      <c r="L1226" s="161"/>
      <c r="M1226" s="166"/>
      <c r="T1226" s="167"/>
      <c r="AT1226" s="162" t="s">
        <v>169</v>
      </c>
      <c r="AU1226" s="162" t="s">
        <v>88</v>
      </c>
      <c r="AV1226" s="14" t="s">
        <v>165</v>
      </c>
      <c r="AW1226" s="14" t="s">
        <v>40</v>
      </c>
      <c r="AX1226" s="14" t="s">
        <v>86</v>
      </c>
      <c r="AY1226" s="162" t="s">
        <v>156</v>
      </c>
    </row>
    <row r="1227" spans="2:65" s="1" customFormat="1" ht="33" customHeight="1" x14ac:dyDescent="0.2">
      <c r="B1227" s="129"/>
      <c r="C1227" s="130" t="s">
        <v>952</v>
      </c>
      <c r="D1227" s="130" t="s">
        <v>160</v>
      </c>
      <c r="E1227" s="131" t="s">
        <v>953</v>
      </c>
      <c r="F1227" s="132" t="s">
        <v>954</v>
      </c>
      <c r="G1227" s="133" t="s">
        <v>924</v>
      </c>
      <c r="H1227" s="134">
        <v>1</v>
      </c>
      <c r="I1227" s="135"/>
      <c r="J1227" s="136">
        <f>ROUND(I1227*H1227,2)</f>
        <v>0</v>
      </c>
      <c r="K1227" s="132" t="s">
        <v>3</v>
      </c>
      <c r="L1227" s="34"/>
      <c r="M1227" s="137" t="s">
        <v>3</v>
      </c>
      <c r="N1227" s="138" t="s">
        <v>49</v>
      </c>
      <c r="P1227" s="139">
        <f>O1227*H1227</f>
        <v>0</v>
      </c>
      <c r="Q1227" s="139">
        <v>0</v>
      </c>
      <c r="R1227" s="139">
        <f>Q1227*H1227</f>
        <v>0</v>
      </c>
      <c r="S1227" s="139">
        <v>0</v>
      </c>
      <c r="T1227" s="140">
        <f>S1227*H1227</f>
        <v>0</v>
      </c>
      <c r="AR1227" s="141" t="s">
        <v>301</v>
      </c>
      <c r="AT1227" s="141" t="s">
        <v>160</v>
      </c>
      <c r="AU1227" s="141" t="s">
        <v>88</v>
      </c>
      <c r="AY1227" s="18" t="s">
        <v>156</v>
      </c>
      <c r="BE1227" s="142">
        <f>IF(N1227="základní",J1227,0)</f>
        <v>0</v>
      </c>
      <c r="BF1227" s="142">
        <f>IF(N1227="snížená",J1227,0)</f>
        <v>0</v>
      </c>
      <c r="BG1227" s="142">
        <f>IF(N1227="zákl. přenesená",J1227,0)</f>
        <v>0</v>
      </c>
      <c r="BH1227" s="142">
        <f>IF(N1227="sníž. přenesená",J1227,0)</f>
        <v>0</v>
      </c>
      <c r="BI1227" s="142">
        <f>IF(N1227="nulová",J1227,0)</f>
        <v>0</v>
      </c>
      <c r="BJ1227" s="18" t="s">
        <v>86</v>
      </c>
      <c r="BK1227" s="142">
        <f>ROUND(I1227*H1227,2)</f>
        <v>0</v>
      </c>
      <c r="BL1227" s="18" t="s">
        <v>301</v>
      </c>
      <c r="BM1227" s="141" t="s">
        <v>955</v>
      </c>
    </row>
    <row r="1228" spans="2:65" s="12" customFormat="1" x14ac:dyDescent="0.2">
      <c r="B1228" s="147"/>
      <c r="D1228" s="148" t="s">
        <v>169</v>
      </c>
      <c r="E1228" s="149" t="s">
        <v>3</v>
      </c>
      <c r="F1228" s="150" t="s">
        <v>617</v>
      </c>
      <c r="H1228" s="149" t="s">
        <v>3</v>
      </c>
      <c r="I1228" s="151"/>
      <c r="L1228" s="147"/>
      <c r="M1228" s="152"/>
      <c r="T1228" s="153"/>
      <c r="AT1228" s="149" t="s">
        <v>169</v>
      </c>
      <c r="AU1228" s="149" t="s">
        <v>88</v>
      </c>
      <c r="AV1228" s="12" t="s">
        <v>86</v>
      </c>
      <c r="AW1228" s="12" t="s">
        <v>40</v>
      </c>
      <c r="AX1228" s="12" t="s">
        <v>78</v>
      </c>
      <c r="AY1228" s="149" t="s">
        <v>156</v>
      </c>
    </row>
    <row r="1229" spans="2:65" s="13" customFormat="1" x14ac:dyDescent="0.2">
      <c r="B1229" s="154"/>
      <c r="D1229" s="148" t="s">
        <v>169</v>
      </c>
      <c r="E1229" s="155" t="s">
        <v>3</v>
      </c>
      <c r="F1229" s="156" t="s">
        <v>956</v>
      </c>
      <c r="H1229" s="157">
        <v>1</v>
      </c>
      <c r="I1229" s="158"/>
      <c r="L1229" s="154"/>
      <c r="M1229" s="159"/>
      <c r="T1229" s="160"/>
      <c r="AT1229" s="155" t="s">
        <v>169</v>
      </c>
      <c r="AU1229" s="155" t="s">
        <v>88</v>
      </c>
      <c r="AV1229" s="13" t="s">
        <v>88</v>
      </c>
      <c r="AW1229" s="13" t="s">
        <v>40</v>
      </c>
      <c r="AX1229" s="13" t="s">
        <v>78</v>
      </c>
      <c r="AY1229" s="155" t="s">
        <v>156</v>
      </c>
    </row>
    <row r="1230" spans="2:65" s="14" customFormat="1" x14ac:dyDescent="0.2">
      <c r="B1230" s="161"/>
      <c r="D1230" s="148" t="s">
        <v>169</v>
      </c>
      <c r="E1230" s="162" t="s">
        <v>3</v>
      </c>
      <c r="F1230" s="163" t="s">
        <v>172</v>
      </c>
      <c r="H1230" s="164">
        <v>1</v>
      </c>
      <c r="I1230" s="165"/>
      <c r="L1230" s="161"/>
      <c r="M1230" s="166"/>
      <c r="T1230" s="167"/>
      <c r="AT1230" s="162" t="s">
        <v>169</v>
      </c>
      <c r="AU1230" s="162" t="s">
        <v>88</v>
      </c>
      <c r="AV1230" s="14" t="s">
        <v>165</v>
      </c>
      <c r="AW1230" s="14" t="s">
        <v>40</v>
      </c>
      <c r="AX1230" s="14" t="s">
        <v>86</v>
      </c>
      <c r="AY1230" s="162" t="s">
        <v>156</v>
      </c>
    </row>
    <row r="1231" spans="2:65" s="1" customFormat="1" ht="33" customHeight="1" x14ac:dyDescent="0.2">
      <c r="B1231" s="129"/>
      <c r="C1231" s="130" t="s">
        <v>957</v>
      </c>
      <c r="D1231" s="130" t="s">
        <v>160</v>
      </c>
      <c r="E1231" s="131" t="s">
        <v>958</v>
      </c>
      <c r="F1231" s="132" t="s">
        <v>959</v>
      </c>
      <c r="G1231" s="133" t="s">
        <v>924</v>
      </c>
      <c r="H1231" s="134">
        <v>1</v>
      </c>
      <c r="I1231" s="135"/>
      <c r="J1231" s="136">
        <f>ROUND(I1231*H1231,2)</f>
        <v>0</v>
      </c>
      <c r="K1231" s="132" t="s">
        <v>3</v>
      </c>
      <c r="L1231" s="34"/>
      <c r="M1231" s="137" t="s">
        <v>3</v>
      </c>
      <c r="N1231" s="138" t="s">
        <v>49</v>
      </c>
      <c r="P1231" s="139">
        <f>O1231*H1231</f>
        <v>0</v>
      </c>
      <c r="Q1231" s="139">
        <v>0</v>
      </c>
      <c r="R1231" s="139">
        <f>Q1231*H1231</f>
        <v>0</v>
      </c>
      <c r="S1231" s="139">
        <v>0</v>
      </c>
      <c r="T1231" s="140">
        <f>S1231*H1231</f>
        <v>0</v>
      </c>
      <c r="AR1231" s="141" t="s">
        <v>301</v>
      </c>
      <c r="AT1231" s="141" t="s">
        <v>160</v>
      </c>
      <c r="AU1231" s="141" t="s">
        <v>88</v>
      </c>
      <c r="AY1231" s="18" t="s">
        <v>156</v>
      </c>
      <c r="BE1231" s="142">
        <f>IF(N1231="základní",J1231,0)</f>
        <v>0</v>
      </c>
      <c r="BF1231" s="142">
        <f>IF(N1231="snížená",J1231,0)</f>
        <v>0</v>
      </c>
      <c r="BG1231" s="142">
        <f>IF(N1231="zákl. přenesená",J1231,0)</f>
        <v>0</v>
      </c>
      <c r="BH1231" s="142">
        <f>IF(N1231="sníž. přenesená",J1231,0)</f>
        <v>0</v>
      </c>
      <c r="BI1231" s="142">
        <f>IF(N1231="nulová",J1231,0)</f>
        <v>0</v>
      </c>
      <c r="BJ1231" s="18" t="s">
        <v>86</v>
      </c>
      <c r="BK1231" s="142">
        <f>ROUND(I1231*H1231,2)</f>
        <v>0</v>
      </c>
      <c r="BL1231" s="18" t="s">
        <v>301</v>
      </c>
      <c r="BM1231" s="141" t="s">
        <v>960</v>
      </c>
    </row>
    <row r="1232" spans="2:65" s="12" customFormat="1" x14ac:dyDescent="0.2">
      <c r="B1232" s="147"/>
      <c r="D1232" s="148" t="s">
        <v>169</v>
      </c>
      <c r="E1232" s="149" t="s">
        <v>3</v>
      </c>
      <c r="F1232" s="150" t="s">
        <v>617</v>
      </c>
      <c r="H1232" s="149" t="s">
        <v>3</v>
      </c>
      <c r="I1232" s="151"/>
      <c r="L1232" s="147"/>
      <c r="M1232" s="152"/>
      <c r="T1232" s="153"/>
      <c r="AT1232" s="149" t="s">
        <v>169</v>
      </c>
      <c r="AU1232" s="149" t="s">
        <v>88</v>
      </c>
      <c r="AV1232" s="12" t="s">
        <v>86</v>
      </c>
      <c r="AW1232" s="12" t="s">
        <v>40</v>
      </c>
      <c r="AX1232" s="12" t="s">
        <v>78</v>
      </c>
      <c r="AY1232" s="149" t="s">
        <v>156</v>
      </c>
    </row>
    <row r="1233" spans="2:65" s="13" customFormat="1" x14ac:dyDescent="0.2">
      <c r="B1233" s="154"/>
      <c r="D1233" s="148" t="s">
        <v>169</v>
      </c>
      <c r="E1233" s="155" t="s">
        <v>3</v>
      </c>
      <c r="F1233" s="156" t="s">
        <v>956</v>
      </c>
      <c r="H1233" s="157">
        <v>1</v>
      </c>
      <c r="I1233" s="158"/>
      <c r="L1233" s="154"/>
      <c r="M1233" s="159"/>
      <c r="T1233" s="160"/>
      <c r="AT1233" s="155" t="s">
        <v>169</v>
      </c>
      <c r="AU1233" s="155" t="s">
        <v>88</v>
      </c>
      <c r="AV1233" s="13" t="s">
        <v>88</v>
      </c>
      <c r="AW1233" s="13" t="s">
        <v>40</v>
      </c>
      <c r="AX1233" s="13" t="s">
        <v>78</v>
      </c>
      <c r="AY1233" s="155" t="s">
        <v>156</v>
      </c>
    </row>
    <row r="1234" spans="2:65" s="14" customFormat="1" x14ac:dyDescent="0.2">
      <c r="B1234" s="161"/>
      <c r="D1234" s="148" t="s">
        <v>169</v>
      </c>
      <c r="E1234" s="162" t="s">
        <v>3</v>
      </c>
      <c r="F1234" s="163" t="s">
        <v>172</v>
      </c>
      <c r="H1234" s="164">
        <v>1</v>
      </c>
      <c r="I1234" s="165"/>
      <c r="L1234" s="161"/>
      <c r="M1234" s="166"/>
      <c r="T1234" s="167"/>
      <c r="AT1234" s="162" t="s">
        <v>169</v>
      </c>
      <c r="AU1234" s="162" t="s">
        <v>88</v>
      </c>
      <c r="AV1234" s="14" t="s">
        <v>165</v>
      </c>
      <c r="AW1234" s="14" t="s">
        <v>40</v>
      </c>
      <c r="AX1234" s="14" t="s">
        <v>86</v>
      </c>
      <c r="AY1234" s="162" t="s">
        <v>156</v>
      </c>
    </row>
    <row r="1235" spans="2:65" s="1" customFormat="1" ht="16.5" customHeight="1" x14ac:dyDescent="0.2">
      <c r="B1235" s="129"/>
      <c r="C1235" s="130" t="s">
        <v>961</v>
      </c>
      <c r="D1235" s="130" t="s">
        <v>160</v>
      </c>
      <c r="E1235" s="131" t="s">
        <v>962</v>
      </c>
      <c r="F1235" s="132" t="s">
        <v>963</v>
      </c>
      <c r="G1235" s="133" t="s">
        <v>924</v>
      </c>
      <c r="H1235" s="134">
        <v>1</v>
      </c>
      <c r="I1235" s="135"/>
      <c r="J1235" s="136">
        <f>ROUND(I1235*H1235,2)</f>
        <v>0</v>
      </c>
      <c r="K1235" s="132" t="s">
        <v>3</v>
      </c>
      <c r="L1235" s="34"/>
      <c r="M1235" s="137" t="s">
        <v>3</v>
      </c>
      <c r="N1235" s="138" t="s">
        <v>49</v>
      </c>
      <c r="P1235" s="139">
        <f>O1235*H1235</f>
        <v>0</v>
      </c>
      <c r="Q1235" s="139">
        <v>0</v>
      </c>
      <c r="R1235" s="139">
        <f>Q1235*H1235</f>
        <v>0</v>
      </c>
      <c r="S1235" s="139">
        <v>0</v>
      </c>
      <c r="T1235" s="140">
        <f>S1235*H1235</f>
        <v>0</v>
      </c>
      <c r="AR1235" s="141" t="s">
        <v>301</v>
      </c>
      <c r="AT1235" s="141" t="s">
        <v>160</v>
      </c>
      <c r="AU1235" s="141" t="s">
        <v>88</v>
      </c>
      <c r="AY1235" s="18" t="s">
        <v>156</v>
      </c>
      <c r="BE1235" s="142">
        <f>IF(N1235="základní",J1235,0)</f>
        <v>0</v>
      </c>
      <c r="BF1235" s="142">
        <f>IF(N1235="snížená",J1235,0)</f>
        <v>0</v>
      </c>
      <c r="BG1235" s="142">
        <f>IF(N1235="zákl. přenesená",J1235,0)</f>
        <v>0</v>
      </c>
      <c r="BH1235" s="142">
        <f>IF(N1235="sníž. přenesená",J1235,0)</f>
        <v>0</v>
      </c>
      <c r="BI1235" s="142">
        <f>IF(N1235="nulová",J1235,0)</f>
        <v>0</v>
      </c>
      <c r="BJ1235" s="18" t="s">
        <v>86</v>
      </c>
      <c r="BK1235" s="142">
        <f>ROUND(I1235*H1235,2)</f>
        <v>0</v>
      </c>
      <c r="BL1235" s="18" t="s">
        <v>301</v>
      </c>
      <c r="BM1235" s="141" t="s">
        <v>964</v>
      </c>
    </row>
    <row r="1236" spans="2:65" s="13" customFormat="1" x14ac:dyDescent="0.2">
      <c r="B1236" s="154"/>
      <c r="D1236" s="148" t="s">
        <v>169</v>
      </c>
      <c r="E1236" s="155" t="s">
        <v>3</v>
      </c>
      <c r="F1236" s="156" t="s">
        <v>86</v>
      </c>
      <c r="H1236" s="157">
        <v>1</v>
      </c>
      <c r="I1236" s="158"/>
      <c r="L1236" s="154"/>
      <c r="M1236" s="159"/>
      <c r="T1236" s="160"/>
      <c r="AT1236" s="155" t="s">
        <v>169</v>
      </c>
      <c r="AU1236" s="155" t="s">
        <v>88</v>
      </c>
      <c r="AV1236" s="13" t="s">
        <v>88</v>
      </c>
      <c r="AW1236" s="13" t="s">
        <v>40</v>
      </c>
      <c r="AX1236" s="13" t="s">
        <v>78</v>
      </c>
      <c r="AY1236" s="155" t="s">
        <v>156</v>
      </c>
    </row>
    <row r="1237" spans="2:65" s="14" customFormat="1" x14ac:dyDescent="0.2">
      <c r="B1237" s="161"/>
      <c r="D1237" s="148" t="s">
        <v>169</v>
      </c>
      <c r="E1237" s="162" t="s">
        <v>3</v>
      </c>
      <c r="F1237" s="163" t="s">
        <v>172</v>
      </c>
      <c r="H1237" s="164">
        <v>1</v>
      </c>
      <c r="I1237" s="165"/>
      <c r="L1237" s="161"/>
      <c r="M1237" s="166"/>
      <c r="T1237" s="167"/>
      <c r="AT1237" s="162" t="s">
        <v>169</v>
      </c>
      <c r="AU1237" s="162" t="s">
        <v>88</v>
      </c>
      <c r="AV1237" s="14" t="s">
        <v>165</v>
      </c>
      <c r="AW1237" s="14" t="s">
        <v>40</v>
      </c>
      <c r="AX1237" s="14" t="s">
        <v>86</v>
      </c>
      <c r="AY1237" s="162" t="s">
        <v>156</v>
      </c>
    </row>
    <row r="1238" spans="2:65" s="1" customFormat="1" ht="16.5" customHeight="1" x14ac:dyDescent="0.2">
      <c r="B1238" s="129"/>
      <c r="C1238" s="130" t="s">
        <v>965</v>
      </c>
      <c r="D1238" s="130" t="s">
        <v>160</v>
      </c>
      <c r="E1238" s="131" t="s">
        <v>966</v>
      </c>
      <c r="F1238" s="132" t="s">
        <v>967</v>
      </c>
      <c r="G1238" s="133" t="s">
        <v>924</v>
      </c>
      <c r="H1238" s="134">
        <v>1</v>
      </c>
      <c r="I1238" s="135"/>
      <c r="J1238" s="136">
        <f>ROUND(I1238*H1238,2)</f>
        <v>0</v>
      </c>
      <c r="K1238" s="132" t="s">
        <v>3</v>
      </c>
      <c r="L1238" s="34"/>
      <c r="M1238" s="137" t="s">
        <v>3</v>
      </c>
      <c r="N1238" s="138" t="s">
        <v>49</v>
      </c>
      <c r="P1238" s="139">
        <f>O1238*H1238</f>
        <v>0</v>
      </c>
      <c r="Q1238" s="139">
        <v>0</v>
      </c>
      <c r="R1238" s="139">
        <f>Q1238*H1238</f>
        <v>0</v>
      </c>
      <c r="S1238" s="139">
        <v>0</v>
      </c>
      <c r="T1238" s="140">
        <f>S1238*H1238</f>
        <v>0</v>
      </c>
      <c r="AR1238" s="141" t="s">
        <v>301</v>
      </c>
      <c r="AT1238" s="141" t="s">
        <v>160</v>
      </c>
      <c r="AU1238" s="141" t="s">
        <v>88</v>
      </c>
      <c r="AY1238" s="18" t="s">
        <v>156</v>
      </c>
      <c r="BE1238" s="142">
        <f>IF(N1238="základní",J1238,0)</f>
        <v>0</v>
      </c>
      <c r="BF1238" s="142">
        <f>IF(N1238="snížená",J1238,0)</f>
        <v>0</v>
      </c>
      <c r="BG1238" s="142">
        <f>IF(N1238="zákl. přenesená",J1238,0)</f>
        <v>0</v>
      </c>
      <c r="BH1238" s="142">
        <f>IF(N1238="sníž. přenesená",J1238,0)</f>
        <v>0</v>
      </c>
      <c r="BI1238" s="142">
        <f>IF(N1238="nulová",J1238,0)</f>
        <v>0</v>
      </c>
      <c r="BJ1238" s="18" t="s">
        <v>86</v>
      </c>
      <c r="BK1238" s="142">
        <f>ROUND(I1238*H1238,2)</f>
        <v>0</v>
      </c>
      <c r="BL1238" s="18" t="s">
        <v>301</v>
      </c>
      <c r="BM1238" s="141" t="s">
        <v>968</v>
      </c>
    </row>
    <row r="1239" spans="2:65" s="12" customFormat="1" x14ac:dyDescent="0.2">
      <c r="B1239" s="147"/>
      <c r="D1239" s="148" t="s">
        <v>169</v>
      </c>
      <c r="E1239" s="149" t="s">
        <v>3</v>
      </c>
      <c r="F1239" s="150" t="s">
        <v>926</v>
      </c>
      <c r="H1239" s="149" t="s">
        <v>3</v>
      </c>
      <c r="I1239" s="151"/>
      <c r="L1239" s="147"/>
      <c r="M1239" s="152"/>
      <c r="T1239" s="153"/>
      <c r="AT1239" s="149" t="s">
        <v>169</v>
      </c>
      <c r="AU1239" s="149" t="s">
        <v>88</v>
      </c>
      <c r="AV1239" s="12" t="s">
        <v>86</v>
      </c>
      <c r="AW1239" s="12" t="s">
        <v>40</v>
      </c>
      <c r="AX1239" s="12" t="s">
        <v>78</v>
      </c>
      <c r="AY1239" s="149" t="s">
        <v>156</v>
      </c>
    </row>
    <row r="1240" spans="2:65" s="13" customFormat="1" x14ac:dyDescent="0.2">
      <c r="B1240" s="154"/>
      <c r="D1240" s="148" t="s">
        <v>169</v>
      </c>
      <c r="E1240" s="155" t="s">
        <v>3</v>
      </c>
      <c r="F1240" s="156" t="s">
        <v>86</v>
      </c>
      <c r="H1240" s="157">
        <v>1</v>
      </c>
      <c r="I1240" s="158"/>
      <c r="L1240" s="154"/>
      <c r="M1240" s="159"/>
      <c r="T1240" s="160"/>
      <c r="AT1240" s="155" t="s">
        <v>169</v>
      </c>
      <c r="AU1240" s="155" t="s">
        <v>88</v>
      </c>
      <c r="AV1240" s="13" t="s">
        <v>88</v>
      </c>
      <c r="AW1240" s="13" t="s">
        <v>40</v>
      </c>
      <c r="AX1240" s="13" t="s">
        <v>78</v>
      </c>
      <c r="AY1240" s="155" t="s">
        <v>156</v>
      </c>
    </row>
    <row r="1241" spans="2:65" s="14" customFormat="1" x14ac:dyDescent="0.2">
      <c r="B1241" s="161"/>
      <c r="D1241" s="148" t="s">
        <v>169</v>
      </c>
      <c r="E1241" s="162" t="s">
        <v>3</v>
      </c>
      <c r="F1241" s="163" t="s">
        <v>172</v>
      </c>
      <c r="H1241" s="164">
        <v>1</v>
      </c>
      <c r="I1241" s="165"/>
      <c r="L1241" s="161"/>
      <c r="M1241" s="166"/>
      <c r="T1241" s="167"/>
      <c r="AT1241" s="162" t="s">
        <v>169</v>
      </c>
      <c r="AU1241" s="162" t="s">
        <v>88</v>
      </c>
      <c r="AV1241" s="14" t="s">
        <v>165</v>
      </c>
      <c r="AW1241" s="14" t="s">
        <v>40</v>
      </c>
      <c r="AX1241" s="14" t="s">
        <v>86</v>
      </c>
      <c r="AY1241" s="162" t="s">
        <v>156</v>
      </c>
    </row>
    <row r="1242" spans="2:65" s="1" customFormat="1" ht="16.5" customHeight="1" x14ac:dyDescent="0.2">
      <c r="B1242" s="129"/>
      <c r="C1242" s="130" t="s">
        <v>969</v>
      </c>
      <c r="D1242" s="130" t="s">
        <v>160</v>
      </c>
      <c r="E1242" s="131" t="s">
        <v>970</v>
      </c>
      <c r="F1242" s="132" t="s">
        <v>971</v>
      </c>
      <c r="G1242" s="133" t="s">
        <v>924</v>
      </c>
      <c r="H1242" s="134">
        <v>5</v>
      </c>
      <c r="I1242" s="135"/>
      <c r="J1242" s="136">
        <f>ROUND(I1242*H1242,2)</f>
        <v>0</v>
      </c>
      <c r="K1242" s="132" t="s">
        <v>3</v>
      </c>
      <c r="L1242" s="34"/>
      <c r="M1242" s="137" t="s">
        <v>3</v>
      </c>
      <c r="N1242" s="138" t="s">
        <v>49</v>
      </c>
      <c r="P1242" s="139">
        <f>O1242*H1242</f>
        <v>0</v>
      </c>
      <c r="Q1242" s="139">
        <v>0</v>
      </c>
      <c r="R1242" s="139">
        <f>Q1242*H1242</f>
        <v>0</v>
      </c>
      <c r="S1242" s="139">
        <v>0</v>
      </c>
      <c r="T1242" s="140">
        <f>S1242*H1242</f>
        <v>0</v>
      </c>
      <c r="AR1242" s="141" t="s">
        <v>301</v>
      </c>
      <c r="AT1242" s="141" t="s">
        <v>160</v>
      </c>
      <c r="AU1242" s="141" t="s">
        <v>88</v>
      </c>
      <c r="AY1242" s="18" t="s">
        <v>156</v>
      </c>
      <c r="BE1242" s="142">
        <f>IF(N1242="základní",J1242,0)</f>
        <v>0</v>
      </c>
      <c r="BF1242" s="142">
        <f>IF(N1242="snížená",J1242,0)</f>
        <v>0</v>
      </c>
      <c r="BG1242" s="142">
        <f>IF(N1242="zákl. přenesená",J1242,0)</f>
        <v>0</v>
      </c>
      <c r="BH1242" s="142">
        <f>IF(N1242="sníž. přenesená",J1242,0)</f>
        <v>0</v>
      </c>
      <c r="BI1242" s="142">
        <f>IF(N1242="nulová",J1242,0)</f>
        <v>0</v>
      </c>
      <c r="BJ1242" s="18" t="s">
        <v>86</v>
      </c>
      <c r="BK1242" s="142">
        <f>ROUND(I1242*H1242,2)</f>
        <v>0</v>
      </c>
      <c r="BL1242" s="18" t="s">
        <v>301</v>
      </c>
      <c r="BM1242" s="141" t="s">
        <v>972</v>
      </c>
    </row>
    <row r="1243" spans="2:65" s="12" customFormat="1" x14ac:dyDescent="0.2">
      <c r="B1243" s="147"/>
      <c r="D1243" s="148" t="s">
        <v>169</v>
      </c>
      <c r="E1243" s="149" t="s">
        <v>3</v>
      </c>
      <c r="F1243" s="150" t="s">
        <v>926</v>
      </c>
      <c r="H1243" s="149" t="s">
        <v>3</v>
      </c>
      <c r="I1243" s="151"/>
      <c r="L1243" s="147"/>
      <c r="M1243" s="152"/>
      <c r="T1243" s="153"/>
      <c r="AT1243" s="149" t="s">
        <v>169</v>
      </c>
      <c r="AU1243" s="149" t="s">
        <v>88</v>
      </c>
      <c r="AV1243" s="12" t="s">
        <v>86</v>
      </c>
      <c r="AW1243" s="12" t="s">
        <v>40</v>
      </c>
      <c r="AX1243" s="12" t="s">
        <v>78</v>
      </c>
      <c r="AY1243" s="149" t="s">
        <v>156</v>
      </c>
    </row>
    <row r="1244" spans="2:65" s="13" customFormat="1" x14ac:dyDescent="0.2">
      <c r="B1244" s="154"/>
      <c r="D1244" s="148" t="s">
        <v>169</v>
      </c>
      <c r="E1244" s="155" t="s">
        <v>3</v>
      </c>
      <c r="F1244" s="156" t="s">
        <v>973</v>
      </c>
      <c r="H1244" s="157">
        <v>5</v>
      </c>
      <c r="I1244" s="158"/>
      <c r="L1244" s="154"/>
      <c r="M1244" s="159"/>
      <c r="T1244" s="160"/>
      <c r="AT1244" s="155" t="s">
        <v>169</v>
      </c>
      <c r="AU1244" s="155" t="s">
        <v>88</v>
      </c>
      <c r="AV1244" s="13" t="s">
        <v>88</v>
      </c>
      <c r="AW1244" s="13" t="s">
        <v>40</v>
      </c>
      <c r="AX1244" s="13" t="s">
        <v>78</v>
      </c>
      <c r="AY1244" s="155" t="s">
        <v>156</v>
      </c>
    </row>
    <row r="1245" spans="2:65" s="14" customFormat="1" x14ac:dyDescent="0.2">
      <c r="B1245" s="161"/>
      <c r="D1245" s="148" t="s">
        <v>169</v>
      </c>
      <c r="E1245" s="162" t="s">
        <v>3</v>
      </c>
      <c r="F1245" s="163" t="s">
        <v>172</v>
      </c>
      <c r="H1245" s="164">
        <v>5</v>
      </c>
      <c r="I1245" s="165"/>
      <c r="L1245" s="161"/>
      <c r="M1245" s="166"/>
      <c r="T1245" s="167"/>
      <c r="AT1245" s="162" t="s">
        <v>169</v>
      </c>
      <c r="AU1245" s="162" t="s">
        <v>88</v>
      </c>
      <c r="AV1245" s="14" t="s">
        <v>165</v>
      </c>
      <c r="AW1245" s="14" t="s">
        <v>40</v>
      </c>
      <c r="AX1245" s="14" t="s">
        <v>86</v>
      </c>
      <c r="AY1245" s="162" t="s">
        <v>156</v>
      </c>
    </row>
    <row r="1246" spans="2:65" s="1" customFormat="1" ht="24.2" customHeight="1" x14ac:dyDescent="0.2">
      <c r="B1246" s="129"/>
      <c r="C1246" s="130" t="s">
        <v>974</v>
      </c>
      <c r="D1246" s="130" t="s">
        <v>160</v>
      </c>
      <c r="E1246" s="131" t="s">
        <v>975</v>
      </c>
      <c r="F1246" s="132" t="s">
        <v>976</v>
      </c>
      <c r="G1246" s="133" t="s">
        <v>193</v>
      </c>
      <c r="H1246" s="134">
        <v>29.846</v>
      </c>
      <c r="I1246" s="135"/>
      <c r="J1246" s="136">
        <f>ROUND(I1246*H1246,2)</f>
        <v>0</v>
      </c>
      <c r="K1246" s="132" t="s">
        <v>164</v>
      </c>
      <c r="L1246" s="34"/>
      <c r="M1246" s="137" t="s">
        <v>3</v>
      </c>
      <c r="N1246" s="138" t="s">
        <v>49</v>
      </c>
      <c r="P1246" s="139">
        <f>O1246*H1246</f>
        <v>0</v>
      </c>
      <c r="Q1246" s="139">
        <v>0</v>
      </c>
      <c r="R1246" s="139">
        <f>Q1246*H1246</f>
        <v>0</v>
      </c>
      <c r="S1246" s="139">
        <v>0</v>
      </c>
      <c r="T1246" s="140">
        <f>S1246*H1246</f>
        <v>0</v>
      </c>
      <c r="AR1246" s="141" t="s">
        <v>301</v>
      </c>
      <c r="AT1246" s="141" t="s">
        <v>160</v>
      </c>
      <c r="AU1246" s="141" t="s">
        <v>88</v>
      </c>
      <c r="AY1246" s="18" t="s">
        <v>156</v>
      </c>
      <c r="BE1246" s="142">
        <f>IF(N1246="základní",J1246,0)</f>
        <v>0</v>
      </c>
      <c r="BF1246" s="142">
        <f>IF(N1246="snížená",J1246,0)</f>
        <v>0</v>
      </c>
      <c r="BG1246" s="142">
        <f>IF(N1246="zákl. přenesená",J1246,0)</f>
        <v>0</v>
      </c>
      <c r="BH1246" s="142">
        <f>IF(N1246="sníž. přenesená",J1246,0)</f>
        <v>0</v>
      </c>
      <c r="BI1246" s="142">
        <f>IF(N1246="nulová",J1246,0)</f>
        <v>0</v>
      </c>
      <c r="BJ1246" s="18" t="s">
        <v>86</v>
      </c>
      <c r="BK1246" s="142">
        <f>ROUND(I1246*H1246,2)</f>
        <v>0</v>
      </c>
      <c r="BL1246" s="18" t="s">
        <v>301</v>
      </c>
      <c r="BM1246" s="141" t="s">
        <v>977</v>
      </c>
    </row>
    <row r="1247" spans="2:65" s="1" customFormat="1" x14ac:dyDescent="0.2">
      <c r="B1247" s="34"/>
      <c r="D1247" s="143" t="s">
        <v>167</v>
      </c>
      <c r="F1247" s="144" t="s">
        <v>978</v>
      </c>
      <c r="I1247" s="145"/>
      <c r="L1247" s="34"/>
      <c r="M1247" s="146"/>
      <c r="T1247" s="55"/>
      <c r="AT1247" s="18" t="s">
        <v>167</v>
      </c>
      <c r="AU1247" s="18" t="s">
        <v>88</v>
      </c>
    </row>
    <row r="1248" spans="2:65" s="11" customFormat="1" ht="22.9" customHeight="1" x14ac:dyDescent="0.2">
      <c r="B1248" s="117"/>
      <c r="D1248" s="118" t="s">
        <v>77</v>
      </c>
      <c r="E1248" s="127" t="s">
        <v>979</v>
      </c>
      <c r="F1248" s="127" t="s">
        <v>980</v>
      </c>
      <c r="I1248" s="120"/>
      <c r="J1248" s="128">
        <f>BK1248</f>
        <v>0</v>
      </c>
      <c r="L1248" s="117"/>
      <c r="M1248" s="122"/>
      <c r="P1248" s="123">
        <f>SUM(P1249:P1446)</f>
        <v>0</v>
      </c>
      <c r="R1248" s="123">
        <f>SUM(R1249:R1446)</f>
        <v>5.1911403600000003</v>
      </c>
      <c r="T1248" s="124">
        <f>SUM(T1249:T1446)</f>
        <v>0.57305099999999998</v>
      </c>
      <c r="AR1248" s="118" t="s">
        <v>88</v>
      </c>
      <c r="AT1248" s="125" t="s">
        <v>77</v>
      </c>
      <c r="AU1248" s="125" t="s">
        <v>86</v>
      </c>
      <c r="AY1248" s="118" t="s">
        <v>156</v>
      </c>
      <c r="BK1248" s="126">
        <f>SUM(BK1249:BK1446)</f>
        <v>0</v>
      </c>
    </row>
    <row r="1249" spans="2:65" s="1" customFormat="1" ht="16.5" customHeight="1" x14ac:dyDescent="0.2">
      <c r="B1249" s="129"/>
      <c r="C1249" s="130" t="s">
        <v>981</v>
      </c>
      <c r="D1249" s="130" t="s">
        <v>160</v>
      </c>
      <c r="E1249" s="131" t="s">
        <v>982</v>
      </c>
      <c r="F1249" s="132" t="s">
        <v>983</v>
      </c>
      <c r="G1249" s="133" t="s">
        <v>356</v>
      </c>
      <c r="H1249" s="134">
        <v>28</v>
      </c>
      <c r="I1249" s="135"/>
      <c r="J1249" s="136">
        <f>ROUND(I1249*H1249,2)</f>
        <v>0</v>
      </c>
      <c r="K1249" s="132" t="s">
        <v>164</v>
      </c>
      <c r="L1249" s="34"/>
      <c r="M1249" s="137" t="s">
        <v>3</v>
      </c>
      <c r="N1249" s="138" t="s">
        <v>49</v>
      </c>
      <c r="P1249" s="139">
        <f>O1249*H1249</f>
        <v>0</v>
      </c>
      <c r="Q1249" s="139">
        <v>0</v>
      </c>
      <c r="R1249" s="139">
        <f>Q1249*H1249</f>
        <v>0</v>
      </c>
      <c r="S1249" s="139">
        <v>3.48E-3</v>
      </c>
      <c r="T1249" s="140">
        <f>S1249*H1249</f>
        <v>9.7439999999999999E-2</v>
      </c>
      <c r="AR1249" s="141" t="s">
        <v>301</v>
      </c>
      <c r="AT1249" s="141" t="s">
        <v>160</v>
      </c>
      <c r="AU1249" s="141" t="s">
        <v>88</v>
      </c>
      <c r="AY1249" s="18" t="s">
        <v>156</v>
      </c>
      <c r="BE1249" s="142">
        <f>IF(N1249="základní",J1249,0)</f>
        <v>0</v>
      </c>
      <c r="BF1249" s="142">
        <f>IF(N1249="snížená",J1249,0)</f>
        <v>0</v>
      </c>
      <c r="BG1249" s="142">
        <f>IF(N1249="zákl. přenesená",J1249,0)</f>
        <v>0</v>
      </c>
      <c r="BH1249" s="142">
        <f>IF(N1249="sníž. přenesená",J1249,0)</f>
        <v>0</v>
      </c>
      <c r="BI1249" s="142">
        <f>IF(N1249="nulová",J1249,0)</f>
        <v>0</v>
      </c>
      <c r="BJ1249" s="18" t="s">
        <v>86</v>
      </c>
      <c r="BK1249" s="142">
        <f>ROUND(I1249*H1249,2)</f>
        <v>0</v>
      </c>
      <c r="BL1249" s="18" t="s">
        <v>301</v>
      </c>
      <c r="BM1249" s="141" t="s">
        <v>984</v>
      </c>
    </row>
    <row r="1250" spans="2:65" s="1" customFormat="1" x14ac:dyDescent="0.2">
      <c r="B1250" s="34"/>
      <c r="D1250" s="143" t="s">
        <v>167</v>
      </c>
      <c r="F1250" s="144" t="s">
        <v>985</v>
      </c>
      <c r="I1250" s="145"/>
      <c r="L1250" s="34"/>
      <c r="M1250" s="146"/>
      <c r="T1250" s="55"/>
      <c r="AT1250" s="18" t="s">
        <v>167</v>
      </c>
      <c r="AU1250" s="18" t="s">
        <v>88</v>
      </c>
    </row>
    <row r="1251" spans="2:65" s="12" customFormat="1" x14ac:dyDescent="0.2">
      <c r="B1251" s="147"/>
      <c r="D1251" s="148" t="s">
        <v>169</v>
      </c>
      <c r="E1251" s="149" t="s">
        <v>3</v>
      </c>
      <c r="F1251" s="150" t="s">
        <v>333</v>
      </c>
      <c r="H1251" s="149" t="s">
        <v>3</v>
      </c>
      <c r="I1251" s="151"/>
      <c r="L1251" s="147"/>
      <c r="M1251" s="152"/>
      <c r="T1251" s="153"/>
      <c r="AT1251" s="149" t="s">
        <v>169</v>
      </c>
      <c r="AU1251" s="149" t="s">
        <v>88</v>
      </c>
      <c r="AV1251" s="12" t="s">
        <v>86</v>
      </c>
      <c r="AW1251" s="12" t="s">
        <v>40</v>
      </c>
      <c r="AX1251" s="12" t="s">
        <v>78</v>
      </c>
      <c r="AY1251" s="149" t="s">
        <v>156</v>
      </c>
    </row>
    <row r="1252" spans="2:65" s="13" customFormat="1" x14ac:dyDescent="0.2">
      <c r="B1252" s="154"/>
      <c r="D1252" s="148" t="s">
        <v>169</v>
      </c>
      <c r="E1252" s="155" t="s">
        <v>3</v>
      </c>
      <c r="F1252" s="156" t="s">
        <v>986</v>
      </c>
      <c r="H1252" s="157">
        <v>28</v>
      </c>
      <c r="I1252" s="158"/>
      <c r="L1252" s="154"/>
      <c r="M1252" s="159"/>
      <c r="T1252" s="160"/>
      <c r="AT1252" s="155" t="s">
        <v>169</v>
      </c>
      <c r="AU1252" s="155" t="s">
        <v>88</v>
      </c>
      <c r="AV1252" s="13" t="s">
        <v>88</v>
      </c>
      <c r="AW1252" s="13" t="s">
        <v>40</v>
      </c>
      <c r="AX1252" s="13" t="s">
        <v>78</v>
      </c>
      <c r="AY1252" s="155" t="s">
        <v>156</v>
      </c>
    </row>
    <row r="1253" spans="2:65" s="14" customFormat="1" x14ac:dyDescent="0.2">
      <c r="B1253" s="161"/>
      <c r="D1253" s="148" t="s">
        <v>169</v>
      </c>
      <c r="E1253" s="162" t="s">
        <v>3</v>
      </c>
      <c r="F1253" s="163" t="s">
        <v>172</v>
      </c>
      <c r="H1253" s="164">
        <v>28</v>
      </c>
      <c r="I1253" s="165"/>
      <c r="L1253" s="161"/>
      <c r="M1253" s="166"/>
      <c r="T1253" s="167"/>
      <c r="AT1253" s="162" t="s">
        <v>169</v>
      </c>
      <c r="AU1253" s="162" t="s">
        <v>88</v>
      </c>
      <c r="AV1253" s="14" t="s">
        <v>165</v>
      </c>
      <c r="AW1253" s="14" t="s">
        <v>40</v>
      </c>
      <c r="AX1253" s="14" t="s">
        <v>86</v>
      </c>
      <c r="AY1253" s="162" t="s">
        <v>156</v>
      </c>
    </row>
    <row r="1254" spans="2:65" s="1" customFormat="1" ht="16.5" customHeight="1" x14ac:dyDescent="0.2">
      <c r="B1254" s="129"/>
      <c r="C1254" s="130" t="s">
        <v>987</v>
      </c>
      <c r="D1254" s="130" t="s">
        <v>160</v>
      </c>
      <c r="E1254" s="131" t="s">
        <v>988</v>
      </c>
      <c r="F1254" s="132" t="s">
        <v>989</v>
      </c>
      <c r="G1254" s="133" t="s">
        <v>356</v>
      </c>
      <c r="H1254" s="134">
        <v>10.4</v>
      </c>
      <c r="I1254" s="135"/>
      <c r="J1254" s="136">
        <f>ROUND(I1254*H1254,2)</f>
        <v>0</v>
      </c>
      <c r="K1254" s="132" t="s">
        <v>164</v>
      </c>
      <c r="L1254" s="34"/>
      <c r="M1254" s="137" t="s">
        <v>3</v>
      </c>
      <c r="N1254" s="138" t="s">
        <v>49</v>
      </c>
      <c r="P1254" s="139">
        <f>O1254*H1254</f>
        <v>0</v>
      </c>
      <c r="Q1254" s="139">
        <v>0</v>
      </c>
      <c r="R1254" s="139">
        <f>Q1254*H1254</f>
        <v>0</v>
      </c>
      <c r="S1254" s="139">
        <v>1.6999999999999999E-3</v>
      </c>
      <c r="T1254" s="140">
        <f>S1254*H1254</f>
        <v>1.7680000000000001E-2</v>
      </c>
      <c r="AR1254" s="141" t="s">
        <v>165</v>
      </c>
      <c r="AT1254" s="141" t="s">
        <v>160</v>
      </c>
      <c r="AU1254" s="141" t="s">
        <v>88</v>
      </c>
      <c r="AY1254" s="18" t="s">
        <v>156</v>
      </c>
      <c r="BE1254" s="142">
        <f>IF(N1254="základní",J1254,0)</f>
        <v>0</v>
      </c>
      <c r="BF1254" s="142">
        <f>IF(N1254="snížená",J1254,0)</f>
        <v>0</v>
      </c>
      <c r="BG1254" s="142">
        <f>IF(N1254="zákl. přenesená",J1254,0)</f>
        <v>0</v>
      </c>
      <c r="BH1254" s="142">
        <f>IF(N1254="sníž. přenesená",J1254,0)</f>
        <v>0</v>
      </c>
      <c r="BI1254" s="142">
        <f>IF(N1254="nulová",J1254,0)</f>
        <v>0</v>
      </c>
      <c r="BJ1254" s="18" t="s">
        <v>86</v>
      </c>
      <c r="BK1254" s="142">
        <f>ROUND(I1254*H1254,2)</f>
        <v>0</v>
      </c>
      <c r="BL1254" s="18" t="s">
        <v>165</v>
      </c>
      <c r="BM1254" s="141" t="s">
        <v>990</v>
      </c>
    </row>
    <row r="1255" spans="2:65" s="1" customFormat="1" x14ac:dyDescent="0.2">
      <c r="B1255" s="34"/>
      <c r="D1255" s="143" t="s">
        <v>167</v>
      </c>
      <c r="F1255" s="144" t="s">
        <v>991</v>
      </c>
      <c r="I1255" s="145"/>
      <c r="L1255" s="34"/>
      <c r="M1255" s="146"/>
      <c r="T1255" s="55"/>
      <c r="AT1255" s="18" t="s">
        <v>167</v>
      </c>
      <c r="AU1255" s="18" t="s">
        <v>88</v>
      </c>
    </row>
    <row r="1256" spans="2:65" s="12" customFormat="1" x14ac:dyDescent="0.2">
      <c r="B1256" s="147"/>
      <c r="D1256" s="148" t="s">
        <v>169</v>
      </c>
      <c r="E1256" s="149" t="s">
        <v>3</v>
      </c>
      <c r="F1256" s="150" t="s">
        <v>333</v>
      </c>
      <c r="H1256" s="149" t="s">
        <v>3</v>
      </c>
      <c r="I1256" s="151"/>
      <c r="L1256" s="147"/>
      <c r="M1256" s="152"/>
      <c r="T1256" s="153"/>
      <c r="AT1256" s="149" t="s">
        <v>169</v>
      </c>
      <c r="AU1256" s="149" t="s">
        <v>88</v>
      </c>
      <c r="AV1256" s="12" t="s">
        <v>86</v>
      </c>
      <c r="AW1256" s="12" t="s">
        <v>40</v>
      </c>
      <c r="AX1256" s="12" t="s">
        <v>78</v>
      </c>
      <c r="AY1256" s="149" t="s">
        <v>156</v>
      </c>
    </row>
    <row r="1257" spans="2:65" s="13" customFormat="1" x14ac:dyDescent="0.2">
      <c r="B1257" s="154"/>
      <c r="D1257" s="148" t="s">
        <v>169</v>
      </c>
      <c r="E1257" s="155" t="s">
        <v>3</v>
      </c>
      <c r="F1257" s="156" t="s">
        <v>992</v>
      </c>
      <c r="H1257" s="157">
        <v>10.4</v>
      </c>
      <c r="I1257" s="158"/>
      <c r="L1257" s="154"/>
      <c r="M1257" s="159"/>
      <c r="T1257" s="160"/>
      <c r="AT1257" s="155" t="s">
        <v>169</v>
      </c>
      <c r="AU1257" s="155" t="s">
        <v>88</v>
      </c>
      <c r="AV1257" s="13" t="s">
        <v>88</v>
      </c>
      <c r="AW1257" s="13" t="s">
        <v>40</v>
      </c>
      <c r="AX1257" s="13" t="s">
        <v>78</v>
      </c>
      <c r="AY1257" s="155" t="s">
        <v>156</v>
      </c>
    </row>
    <row r="1258" spans="2:65" s="14" customFormat="1" x14ac:dyDescent="0.2">
      <c r="B1258" s="161"/>
      <c r="D1258" s="148" t="s">
        <v>169</v>
      </c>
      <c r="E1258" s="162" t="s">
        <v>3</v>
      </c>
      <c r="F1258" s="163" t="s">
        <v>172</v>
      </c>
      <c r="H1258" s="164">
        <v>10.4</v>
      </c>
      <c r="I1258" s="165"/>
      <c r="L1258" s="161"/>
      <c r="M1258" s="166"/>
      <c r="T1258" s="167"/>
      <c r="AT1258" s="162" t="s">
        <v>169</v>
      </c>
      <c r="AU1258" s="162" t="s">
        <v>88</v>
      </c>
      <c r="AV1258" s="14" t="s">
        <v>165</v>
      </c>
      <c r="AW1258" s="14" t="s">
        <v>40</v>
      </c>
      <c r="AX1258" s="14" t="s">
        <v>86</v>
      </c>
      <c r="AY1258" s="162" t="s">
        <v>156</v>
      </c>
    </row>
    <row r="1259" spans="2:65" s="1" customFormat="1" ht="16.5" customHeight="1" x14ac:dyDescent="0.2">
      <c r="B1259" s="129"/>
      <c r="C1259" s="130" t="s">
        <v>993</v>
      </c>
      <c r="D1259" s="130" t="s">
        <v>160</v>
      </c>
      <c r="E1259" s="131" t="s">
        <v>994</v>
      </c>
      <c r="F1259" s="132" t="s">
        <v>995</v>
      </c>
      <c r="G1259" s="133" t="s">
        <v>201</v>
      </c>
      <c r="H1259" s="134">
        <v>11</v>
      </c>
      <c r="I1259" s="135"/>
      <c r="J1259" s="136">
        <f>ROUND(I1259*H1259,2)</f>
        <v>0</v>
      </c>
      <c r="K1259" s="132" t="s">
        <v>164</v>
      </c>
      <c r="L1259" s="34"/>
      <c r="M1259" s="137" t="s">
        <v>3</v>
      </c>
      <c r="N1259" s="138" t="s">
        <v>49</v>
      </c>
      <c r="P1259" s="139">
        <f>O1259*H1259</f>
        <v>0</v>
      </c>
      <c r="Q1259" s="139">
        <v>0</v>
      </c>
      <c r="R1259" s="139">
        <f>Q1259*H1259</f>
        <v>0</v>
      </c>
      <c r="S1259" s="139">
        <v>1.4999999999999999E-2</v>
      </c>
      <c r="T1259" s="140">
        <f>S1259*H1259</f>
        <v>0.16499999999999998</v>
      </c>
      <c r="AR1259" s="141" t="s">
        <v>301</v>
      </c>
      <c r="AT1259" s="141" t="s">
        <v>160</v>
      </c>
      <c r="AU1259" s="141" t="s">
        <v>88</v>
      </c>
      <c r="AY1259" s="18" t="s">
        <v>156</v>
      </c>
      <c r="BE1259" s="142">
        <f>IF(N1259="základní",J1259,0)</f>
        <v>0</v>
      </c>
      <c r="BF1259" s="142">
        <f>IF(N1259="snížená",J1259,0)</f>
        <v>0</v>
      </c>
      <c r="BG1259" s="142">
        <f>IF(N1259="zákl. přenesená",J1259,0)</f>
        <v>0</v>
      </c>
      <c r="BH1259" s="142">
        <f>IF(N1259="sníž. přenesená",J1259,0)</f>
        <v>0</v>
      </c>
      <c r="BI1259" s="142">
        <f>IF(N1259="nulová",J1259,0)</f>
        <v>0</v>
      </c>
      <c r="BJ1259" s="18" t="s">
        <v>86</v>
      </c>
      <c r="BK1259" s="142">
        <f>ROUND(I1259*H1259,2)</f>
        <v>0</v>
      </c>
      <c r="BL1259" s="18" t="s">
        <v>301</v>
      </c>
      <c r="BM1259" s="141" t="s">
        <v>996</v>
      </c>
    </row>
    <row r="1260" spans="2:65" s="1" customFormat="1" x14ac:dyDescent="0.2">
      <c r="B1260" s="34"/>
      <c r="D1260" s="143" t="s">
        <v>167</v>
      </c>
      <c r="F1260" s="144" t="s">
        <v>997</v>
      </c>
      <c r="I1260" s="145"/>
      <c r="L1260" s="34"/>
      <c r="M1260" s="146"/>
      <c r="T1260" s="55"/>
      <c r="AT1260" s="18" t="s">
        <v>167</v>
      </c>
      <c r="AU1260" s="18" t="s">
        <v>88</v>
      </c>
    </row>
    <row r="1261" spans="2:65" s="12" customFormat="1" x14ac:dyDescent="0.2">
      <c r="B1261" s="147"/>
      <c r="D1261" s="148" t="s">
        <v>169</v>
      </c>
      <c r="E1261" s="149" t="s">
        <v>3</v>
      </c>
      <c r="F1261" s="150" t="s">
        <v>998</v>
      </c>
      <c r="H1261" s="149" t="s">
        <v>3</v>
      </c>
      <c r="I1261" s="151"/>
      <c r="L1261" s="147"/>
      <c r="M1261" s="152"/>
      <c r="T1261" s="153"/>
      <c r="AT1261" s="149" t="s">
        <v>169</v>
      </c>
      <c r="AU1261" s="149" t="s">
        <v>88</v>
      </c>
      <c r="AV1261" s="12" t="s">
        <v>86</v>
      </c>
      <c r="AW1261" s="12" t="s">
        <v>40</v>
      </c>
      <c r="AX1261" s="12" t="s">
        <v>78</v>
      </c>
      <c r="AY1261" s="149" t="s">
        <v>156</v>
      </c>
    </row>
    <row r="1262" spans="2:65" s="13" customFormat="1" x14ac:dyDescent="0.2">
      <c r="B1262" s="154"/>
      <c r="D1262" s="148" t="s">
        <v>169</v>
      </c>
      <c r="E1262" s="155" t="s">
        <v>3</v>
      </c>
      <c r="F1262" s="156" t="s">
        <v>999</v>
      </c>
      <c r="H1262" s="157">
        <v>11</v>
      </c>
      <c r="I1262" s="158"/>
      <c r="L1262" s="154"/>
      <c r="M1262" s="159"/>
      <c r="T1262" s="160"/>
      <c r="AT1262" s="155" t="s">
        <v>169</v>
      </c>
      <c r="AU1262" s="155" t="s">
        <v>88</v>
      </c>
      <c r="AV1262" s="13" t="s">
        <v>88</v>
      </c>
      <c r="AW1262" s="13" t="s">
        <v>40</v>
      </c>
      <c r="AX1262" s="13" t="s">
        <v>78</v>
      </c>
      <c r="AY1262" s="155" t="s">
        <v>156</v>
      </c>
    </row>
    <row r="1263" spans="2:65" s="14" customFormat="1" x14ac:dyDescent="0.2">
      <c r="B1263" s="161"/>
      <c r="D1263" s="148" t="s">
        <v>169</v>
      </c>
      <c r="E1263" s="162" t="s">
        <v>3</v>
      </c>
      <c r="F1263" s="163" t="s">
        <v>172</v>
      </c>
      <c r="H1263" s="164">
        <v>11</v>
      </c>
      <c r="I1263" s="165"/>
      <c r="L1263" s="161"/>
      <c r="M1263" s="166"/>
      <c r="T1263" s="167"/>
      <c r="AT1263" s="162" t="s">
        <v>169</v>
      </c>
      <c r="AU1263" s="162" t="s">
        <v>88</v>
      </c>
      <c r="AV1263" s="14" t="s">
        <v>165</v>
      </c>
      <c r="AW1263" s="14" t="s">
        <v>40</v>
      </c>
      <c r="AX1263" s="14" t="s">
        <v>86</v>
      </c>
      <c r="AY1263" s="162" t="s">
        <v>156</v>
      </c>
    </row>
    <row r="1264" spans="2:65" s="1" customFormat="1" ht="16.5" customHeight="1" x14ac:dyDescent="0.2">
      <c r="B1264" s="129"/>
      <c r="C1264" s="130" t="s">
        <v>1000</v>
      </c>
      <c r="D1264" s="130" t="s">
        <v>160</v>
      </c>
      <c r="E1264" s="131" t="s">
        <v>1001</v>
      </c>
      <c r="F1264" s="132" t="s">
        <v>1002</v>
      </c>
      <c r="G1264" s="133" t="s">
        <v>356</v>
      </c>
      <c r="H1264" s="134">
        <v>133</v>
      </c>
      <c r="I1264" s="135"/>
      <c r="J1264" s="136">
        <f>ROUND(I1264*H1264,2)</f>
        <v>0</v>
      </c>
      <c r="K1264" s="132" t="s">
        <v>164</v>
      </c>
      <c r="L1264" s="34"/>
      <c r="M1264" s="137" t="s">
        <v>3</v>
      </c>
      <c r="N1264" s="138" t="s">
        <v>49</v>
      </c>
      <c r="P1264" s="139">
        <f>O1264*H1264</f>
        <v>0</v>
      </c>
      <c r="Q1264" s="139">
        <v>0</v>
      </c>
      <c r="R1264" s="139">
        <f>Q1264*H1264</f>
        <v>0</v>
      </c>
      <c r="S1264" s="139">
        <v>2E-3</v>
      </c>
      <c r="T1264" s="140">
        <f>S1264*H1264</f>
        <v>0.26600000000000001</v>
      </c>
      <c r="AR1264" s="141" t="s">
        <v>301</v>
      </c>
      <c r="AT1264" s="141" t="s">
        <v>160</v>
      </c>
      <c r="AU1264" s="141" t="s">
        <v>88</v>
      </c>
      <c r="AY1264" s="18" t="s">
        <v>156</v>
      </c>
      <c r="BE1264" s="142">
        <f>IF(N1264="základní",J1264,0)</f>
        <v>0</v>
      </c>
      <c r="BF1264" s="142">
        <f>IF(N1264="snížená",J1264,0)</f>
        <v>0</v>
      </c>
      <c r="BG1264" s="142">
        <f>IF(N1264="zákl. přenesená",J1264,0)</f>
        <v>0</v>
      </c>
      <c r="BH1264" s="142">
        <f>IF(N1264="sníž. přenesená",J1264,0)</f>
        <v>0</v>
      </c>
      <c r="BI1264" s="142">
        <f>IF(N1264="nulová",J1264,0)</f>
        <v>0</v>
      </c>
      <c r="BJ1264" s="18" t="s">
        <v>86</v>
      </c>
      <c r="BK1264" s="142">
        <f>ROUND(I1264*H1264,2)</f>
        <v>0</v>
      </c>
      <c r="BL1264" s="18" t="s">
        <v>301</v>
      </c>
      <c r="BM1264" s="141" t="s">
        <v>1003</v>
      </c>
    </row>
    <row r="1265" spans="2:65" s="1" customFormat="1" x14ac:dyDescent="0.2">
      <c r="B1265" s="34"/>
      <c r="D1265" s="143" t="s">
        <v>167</v>
      </c>
      <c r="F1265" s="144" t="s">
        <v>1004</v>
      </c>
      <c r="I1265" s="145"/>
      <c r="L1265" s="34"/>
      <c r="M1265" s="146"/>
      <c r="T1265" s="55"/>
      <c r="AT1265" s="18" t="s">
        <v>167</v>
      </c>
      <c r="AU1265" s="18" t="s">
        <v>88</v>
      </c>
    </row>
    <row r="1266" spans="2:65" s="12" customFormat="1" x14ac:dyDescent="0.2">
      <c r="B1266" s="147"/>
      <c r="D1266" s="148" t="s">
        <v>169</v>
      </c>
      <c r="E1266" s="149" t="s">
        <v>3</v>
      </c>
      <c r="F1266" s="150" t="s">
        <v>333</v>
      </c>
      <c r="H1266" s="149" t="s">
        <v>3</v>
      </c>
      <c r="I1266" s="151"/>
      <c r="L1266" s="147"/>
      <c r="M1266" s="152"/>
      <c r="T1266" s="153"/>
      <c r="AT1266" s="149" t="s">
        <v>169</v>
      </c>
      <c r="AU1266" s="149" t="s">
        <v>88</v>
      </c>
      <c r="AV1266" s="12" t="s">
        <v>86</v>
      </c>
      <c r="AW1266" s="12" t="s">
        <v>40</v>
      </c>
      <c r="AX1266" s="12" t="s">
        <v>78</v>
      </c>
      <c r="AY1266" s="149" t="s">
        <v>156</v>
      </c>
    </row>
    <row r="1267" spans="2:65" s="13" customFormat="1" x14ac:dyDescent="0.2">
      <c r="B1267" s="154"/>
      <c r="D1267" s="148" t="s">
        <v>169</v>
      </c>
      <c r="E1267" s="155" t="s">
        <v>3</v>
      </c>
      <c r="F1267" s="156" t="s">
        <v>1005</v>
      </c>
      <c r="H1267" s="157">
        <v>34.200000000000003</v>
      </c>
      <c r="I1267" s="158"/>
      <c r="L1267" s="154"/>
      <c r="M1267" s="159"/>
      <c r="T1267" s="160"/>
      <c r="AT1267" s="155" t="s">
        <v>169</v>
      </c>
      <c r="AU1267" s="155" t="s">
        <v>88</v>
      </c>
      <c r="AV1267" s="13" t="s">
        <v>88</v>
      </c>
      <c r="AW1267" s="13" t="s">
        <v>40</v>
      </c>
      <c r="AX1267" s="13" t="s">
        <v>78</v>
      </c>
      <c r="AY1267" s="155" t="s">
        <v>156</v>
      </c>
    </row>
    <row r="1268" spans="2:65" s="13" customFormat="1" x14ac:dyDescent="0.2">
      <c r="B1268" s="154"/>
      <c r="D1268" s="148" t="s">
        <v>169</v>
      </c>
      <c r="E1268" s="155" t="s">
        <v>3</v>
      </c>
      <c r="F1268" s="156" t="s">
        <v>1006</v>
      </c>
      <c r="H1268" s="157">
        <v>34.200000000000003</v>
      </c>
      <c r="I1268" s="158"/>
      <c r="L1268" s="154"/>
      <c r="M1268" s="159"/>
      <c r="T1268" s="160"/>
      <c r="AT1268" s="155" t="s">
        <v>169</v>
      </c>
      <c r="AU1268" s="155" t="s">
        <v>88</v>
      </c>
      <c r="AV1268" s="13" t="s">
        <v>88</v>
      </c>
      <c r="AW1268" s="13" t="s">
        <v>40</v>
      </c>
      <c r="AX1268" s="13" t="s">
        <v>78</v>
      </c>
      <c r="AY1268" s="155" t="s">
        <v>156</v>
      </c>
    </row>
    <row r="1269" spans="2:65" s="13" customFormat="1" x14ac:dyDescent="0.2">
      <c r="B1269" s="154"/>
      <c r="D1269" s="148" t="s">
        <v>169</v>
      </c>
      <c r="E1269" s="155" t="s">
        <v>3</v>
      </c>
      <c r="F1269" s="156" t="s">
        <v>1007</v>
      </c>
      <c r="H1269" s="157">
        <v>32.299999999999997</v>
      </c>
      <c r="I1269" s="158"/>
      <c r="L1269" s="154"/>
      <c r="M1269" s="159"/>
      <c r="T1269" s="160"/>
      <c r="AT1269" s="155" t="s">
        <v>169</v>
      </c>
      <c r="AU1269" s="155" t="s">
        <v>88</v>
      </c>
      <c r="AV1269" s="13" t="s">
        <v>88</v>
      </c>
      <c r="AW1269" s="13" t="s">
        <v>40</v>
      </c>
      <c r="AX1269" s="13" t="s">
        <v>78</v>
      </c>
      <c r="AY1269" s="155" t="s">
        <v>156</v>
      </c>
    </row>
    <row r="1270" spans="2:65" s="13" customFormat="1" x14ac:dyDescent="0.2">
      <c r="B1270" s="154"/>
      <c r="D1270" s="148" t="s">
        <v>169</v>
      </c>
      <c r="E1270" s="155" t="s">
        <v>3</v>
      </c>
      <c r="F1270" s="156" t="s">
        <v>1008</v>
      </c>
      <c r="H1270" s="157">
        <v>32.299999999999997</v>
      </c>
      <c r="I1270" s="158"/>
      <c r="L1270" s="154"/>
      <c r="M1270" s="159"/>
      <c r="T1270" s="160"/>
      <c r="AT1270" s="155" t="s">
        <v>169</v>
      </c>
      <c r="AU1270" s="155" t="s">
        <v>88</v>
      </c>
      <c r="AV1270" s="13" t="s">
        <v>88</v>
      </c>
      <c r="AW1270" s="13" t="s">
        <v>40</v>
      </c>
      <c r="AX1270" s="13" t="s">
        <v>78</v>
      </c>
      <c r="AY1270" s="155" t="s">
        <v>156</v>
      </c>
    </row>
    <row r="1271" spans="2:65" s="14" customFormat="1" x14ac:dyDescent="0.2">
      <c r="B1271" s="161"/>
      <c r="D1271" s="148" t="s">
        <v>169</v>
      </c>
      <c r="E1271" s="162" t="s">
        <v>3</v>
      </c>
      <c r="F1271" s="163" t="s">
        <v>172</v>
      </c>
      <c r="H1271" s="164">
        <v>133</v>
      </c>
      <c r="I1271" s="165"/>
      <c r="L1271" s="161"/>
      <c r="M1271" s="166"/>
      <c r="T1271" s="167"/>
      <c r="AT1271" s="162" t="s">
        <v>169</v>
      </c>
      <c r="AU1271" s="162" t="s">
        <v>88</v>
      </c>
      <c r="AV1271" s="14" t="s">
        <v>165</v>
      </c>
      <c r="AW1271" s="14" t="s">
        <v>40</v>
      </c>
      <c r="AX1271" s="14" t="s">
        <v>86</v>
      </c>
      <c r="AY1271" s="162" t="s">
        <v>156</v>
      </c>
    </row>
    <row r="1272" spans="2:65" s="1" customFormat="1" ht="16.5" customHeight="1" x14ac:dyDescent="0.2">
      <c r="B1272" s="129"/>
      <c r="C1272" s="130" t="s">
        <v>1009</v>
      </c>
      <c r="D1272" s="130" t="s">
        <v>160</v>
      </c>
      <c r="E1272" s="131" t="s">
        <v>1010</v>
      </c>
      <c r="F1272" s="132" t="s">
        <v>1011</v>
      </c>
      <c r="G1272" s="133" t="s">
        <v>356</v>
      </c>
      <c r="H1272" s="134">
        <v>14.1</v>
      </c>
      <c r="I1272" s="135"/>
      <c r="J1272" s="136">
        <f>ROUND(I1272*H1272,2)</f>
        <v>0</v>
      </c>
      <c r="K1272" s="132" t="s">
        <v>164</v>
      </c>
      <c r="L1272" s="34"/>
      <c r="M1272" s="137" t="s">
        <v>3</v>
      </c>
      <c r="N1272" s="138" t="s">
        <v>49</v>
      </c>
      <c r="P1272" s="139">
        <f>O1272*H1272</f>
        <v>0</v>
      </c>
      <c r="Q1272" s="139">
        <v>0</v>
      </c>
      <c r="R1272" s="139">
        <f>Q1272*H1272</f>
        <v>0</v>
      </c>
      <c r="S1272" s="139">
        <v>1.91E-3</v>
      </c>
      <c r="T1272" s="140">
        <f>S1272*H1272</f>
        <v>2.6931E-2</v>
      </c>
      <c r="AR1272" s="141" t="s">
        <v>301</v>
      </c>
      <c r="AT1272" s="141" t="s">
        <v>160</v>
      </c>
      <c r="AU1272" s="141" t="s">
        <v>88</v>
      </c>
      <c r="AY1272" s="18" t="s">
        <v>156</v>
      </c>
      <c r="BE1272" s="142">
        <f>IF(N1272="základní",J1272,0)</f>
        <v>0</v>
      </c>
      <c r="BF1272" s="142">
        <f>IF(N1272="snížená",J1272,0)</f>
        <v>0</v>
      </c>
      <c r="BG1272" s="142">
        <f>IF(N1272="zákl. přenesená",J1272,0)</f>
        <v>0</v>
      </c>
      <c r="BH1272" s="142">
        <f>IF(N1272="sníž. přenesená",J1272,0)</f>
        <v>0</v>
      </c>
      <c r="BI1272" s="142">
        <f>IF(N1272="nulová",J1272,0)</f>
        <v>0</v>
      </c>
      <c r="BJ1272" s="18" t="s">
        <v>86</v>
      </c>
      <c r="BK1272" s="142">
        <f>ROUND(I1272*H1272,2)</f>
        <v>0</v>
      </c>
      <c r="BL1272" s="18" t="s">
        <v>301</v>
      </c>
      <c r="BM1272" s="141" t="s">
        <v>1012</v>
      </c>
    </row>
    <row r="1273" spans="2:65" s="1" customFormat="1" x14ac:dyDescent="0.2">
      <c r="B1273" s="34"/>
      <c r="D1273" s="143" t="s">
        <v>167</v>
      </c>
      <c r="F1273" s="144" t="s">
        <v>1013</v>
      </c>
      <c r="I1273" s="145"/>
      <c r="L1273" s="34"/>
      <c r="M1273" s="146"/>
      <c r="T1273" s="55"/>
      <c r="AT1273" s="18" t="s">
        <v>167</v>
      </c>
      <c r="AU1273" s="18" t="s">
        <v>88</v>
      </c>
    </row>
    <row r="1274" spans="2:65" s="12" customFormat="1" x14ac:dyDescent="0.2">
      <c r="B1274" s="147"/>
      <c r="D1274" s="148" t="s">
        <v>169</v>
      </c>
      <c r="E1274" s="149" t="s">
        <v>3</v>
      </c>
      <c r="F1274" s="150" t="s">
        <v>333</v>
      </c>
      <c r="H1274" s="149" t="s">
        <v>3</v>
      </c>
      <c r="I1274" s="151"/>
      <c r="L1274" s="147"/>
      <c r="M1274" s="152"/>
      <c r="T1274" s="153"/>
      <c r="AT1274" s="149" t="s">
        <v>169</v>
      </c>
      <c r="AU1274" s="149" t="s">
        <v>88</v>
      </c>
      <c r="AV1274" s="12" t="s">
        <v>86</v>
      </c>
      <c r="AW1274" s="12" t="s">
        <v>40</v>
      </c>
      <c r="AX1274" s="12" t="s">
        <v>78</v>
      </c>
      <c r="AY1274" s="149" t="s">
        <v>156</v>
      </c>
    </row>
    <row r="1275" spans="2:65" s="13" customFormat="1" x14ac:dyDescent="0.2">
      <c r="B1275" s="154"/>
      <c r="D1275" s="148" t="s">
        <v>169</v>
      </c>
      <c r="E1275" s="155" t="s">
        <v>3</v>
      </c>
      <c r="F1275" s="156" t="s">
        <v>1014</v>
      </c>
      <c r="H1275" s="157">
        <v>7.4</v>
      </c>
      <c r="I1275" s="158"/>
      <c r="L1275" s="154"/>
      <c r="M1275" s="159"/>
      <c r="T1275" s="160"/>
      <c r="AT1275" s="155" t="s">
        <v>169</v>
      </c>
      <c r="AU1275" s="155" t="s">
        <v>88</v>
      </c>
      <c r="AV1275" s="13" t="s">
        <v>88</v>
      </c>
      <c r="AW1275" s="13" t="s">
        <v>40</v>
      </c>
      <c r="AX1275" s="13" t="s">
        <v>78</v>
      </c>
      <c r="AY1275" s="155" t="s">
        <v>156</v>
      </c>
    </row>
    <row r="1276" spans="2:65" s="13" customFormat="1" x14ac:dyDescent="0.2">
      <c r="B1276" s="154"/>
      <c r="D1276" s="148" t="s">
        <v>169</v>
      </c>
      <c r="E1276" s="155" t="s">
        <v>3</v>
      </c>
      <c r="F1276" s="156" t="s">
        <v>1015</v>
      </c>
      <c r="H1276" s="157">
        <v>6.7</v>
      </c>
      <c r="I1276" s="158"/>
      <c r="L1276" s="154"/>
      <c r="M1276" s="159"/>
      <c r="T1276" s="160"/>
      <c r="AT1276" s="155" t="s">
        <v>169</v>
      </c>
      <c r="AU1276" s="155" t="s">
        <v>88</v>
      </c>
      <c r="AV1276" s="13" t="s">
        <v>88</v>
      </c>
      <c r="AW1276" s="13" t="s">
        <v>40</v>
      </c>
      <c r="AX1276" s="13" t="s">
        <v>78</v>
      </c>
      <c r="AY1276" s="155" t="s">
        <v>156</v>
      </c>
    </row>
    <row r="1277" spans="2:65" s="14" customFormat="1" x14ac:dyDescent="0.2">
      <c r="B1277" s="161"/>
      <c r="D1277" s="148" t="s">
        <v>169</v>
      </c>
      <c r="E1277" s="162" t="s">
        <v>3</v>
      </c>
      <c r="F1277" s="163" t="s">
        <v>172</v>
      </c>
      <c r="H1277" s="164">
        <v>14.1</v>
      </c>
      <c r="I1277" s="165"/>
      <c r="L1277" s="161"/>
      <c r="M1277" s="166"/>
      <c r="T1277" s="167"/>
      <c r="AT1277" s="162" t="s">
        <v>169</v>
      </c>
      <c r="AU1277" s="162" t="s">
        <v>88</v>
      </c>
      <c r="AV1277" s="14" t="s">
        <v>165</v>
      </c>
      <c r="AW1277" s="14" t="s">
        <v>40</v>
      </c>
      <c r="AX1277" s="14" t="s">
        <v>86</v>
      </c>
      <c r="AY1277" s="162" t="s">
        <v>156</v>
      </c>
    </row>
    <row r="1278" spans="2:65" s="1" customFormat="1" ht="16.5" customHeight="1" x14ac:dyDescent="0.2">
      <c r="B1278" s="129"/>
      <c r="C1278" s="130" t="s">
        <v>1016</v>
      </c>
      <c r="D1278" s="130" t="s">
        <v>160</v>
      </c>
      <c r="E1278" s="131" t="s">
        <v>1017</v>
      </c>
      <c r="F1278" s="132" t="s">
        <v>1018</v>
      </c>
      <c r="G1278" s="133" t="s">
        <v>356</v>
      </c>
      <c r="H1278" s="134">
        <v>48.7</v>
      </c>
      <c r="I1278" s="135"/>
      <c r="J1278" s="136">
        <f>ROUND(I1278*H1278,2)</f>
        <v>0</v>
      </c>
      <c r="K1278" s="132" t="s">
        <v>164</v>
      </c>
      <c r="L1278" s="34"/>
      <c r="M1278" s="137" t="s">
        <v>3</v>
      </c>
      <c r="N1278" s="138" t="s">
        <v>49</v>
      </c>
      <c r="P1278" s="139">
        <f>O1278*H1278</f>
        <v>0</v>
      </c>
      <c r="Q1278" s="139">
        <v>5.0000000000000001E-4</v>
      </c>
      <c r="R1278" s="139">
        <f>Q1278*H1278</f>
        <v>2.4350000000000004E-2</v>
      </c>
      <c r="S1278" s="139">
        <v>0</v>
      </c>
      <c r="T1278" s="140">
        <f>S1278*H1278</f>
        <v>0</v>
      </c>
      <c r="AR1278" s="141" t="s">
        <v>165</v>
      </c>
      <c r="AT1278" s="141" t="s">
        <v>160</v>
      </c>
      <c r="AU1278" s="141" t="s">
        <v>88</v>
      </c>
      <c r="AY1278" s="18" t="s">
        <v>156</v>
      </c>
      <c r="BE1278" s="142">
        <f>IF(N1278="základní",J1278,0)</f>
        <v>0</v>
      </c>
      <c r="BF1278" s="142">
        <f>IF(N1278="snížená",J1278,0)</f>
        <v>0</v>
      </c>
      <c r="BG1278" s="142">
        <f>IF(N1278="zákl. přenesená",J1278,0)</f>
        <v>0</v>
      </c>
      <c r="BH1278" s="142">
        <f>IF(N1278="sníž. přenesená",J1278,0)</f>
        <v>0</v>
      </c>
      <c r="BI1278" s="142">
        <f>IF(N1278="nulová",J1278,0)</f>
        <v>0</v>
      </c>
      <c r="BJ1278" s="18" t="s">
        <v>86</v>
      </c>
      <c r="BK1278" s="142">
        <f>ROUND(I1278*H1278,2)</f>
        <v>0</v>
      </c>
      <c r="BL1278" s="18" t="s">
        <v>165</v>
      </c>
      <c r="BM1278" s="141" t="s">
        <v>1019</v>
      </c>
    </row>
    <row r="1279" spans="2:65" s="1" customFormat="1" x14ac:dyDescent="0.2">
      <c r="B1279" s="34"/>
      <c r="D1279" s="143" t="s">
        <v>167</v>
      </c>
      <c r="F1279" s="144" t="s">
        <v>1020</v>
      </c>
      <c r="I1279" s="145"/>
      <c r="L1279" s="34"/>
      <c r="M1279" s="146"/>
      <c r="T1279" s="55"/>
      <c r="AT1279" s="18" t="s">
        <v>167</v>
      </c>
      <c r="AU1279" s="18" t="s">
        <v>88</v>
      </c>
    </row>
    <row r="1280" spans="2:65" s="12" customFormat="1" x14ac:dyDescent="0.2">
      <c r="B1280" s="147"/>
      <c r="D1280" s="148" t="s">
        <v>169</v>
      </c>
      <c r="E1280" s="149" t="s">
        <v>3</v>
      </c>
      <c r="F1280" s="150" t="s">
        <v>340</v>
      </c>
      <c r="H1280" s="149" t="s">
        <v>3</v>
      </c>
      <c r="I1280" s="151"/>
      <c r="L1280" s="147"/>
      <c r="M1280" s="152"/>
      <c r="T1280" s="153"/>
      <c r="AT1280" s="149" t="s">
        <v>169</v>
      </c>
      <c r="AU1280" s="149" t="s">
        <v>88</v>
      </c>
      <c r="AV1280" s="12" t="s">
        <v>86</v>
      </c>
      <c r="AW1280" s="12" t="s">
        <v>40</v>
      </c>
      <c r="AX1280" s="12" t="s">
        <v>78</v>
      </c>
      <c r="AY1280" s="149" t="s">
        <v>156</v>
      </c>
    </row>
    <row r="1281" spans="2:65" s="13" customFormat="1" x14ac:dyDescent="0.2">
      <c r="B1281" s="154"/>
      <c r="D1281" s="148" t="s">
        <v>169</v>
      </c>
      <c r="E1281" s="155" t="s">
        <v>3</v>
      </c>
      <c r="F1281" s="156" t="s">
        <v>1021</v>
      </c>
      <c r="H1281" s="157">
        <v>14.6</v>
      </c>
      <c r="I1281" s="158"/>
      <c r="L1281" s="154"/>
      <c r="M1281" s="159"/>
      <c r="T1281" s="160"/>
      <c r="AT1281" s="155" t="s">
        <v>169</v>
      </c>
      <c r="AU1281" s="155" t="s">
        <v>88</v>
      </c>
      <c r="AV1281" s="13" t="s">
        <v>88</v>
      </c>
      <c r="AW1281" s="13" t="s">
        <v>40</v>
      </c>
      <c r="AX1281" s="13" t="s">
        <v>78</v>
      </c>
      <c r="AY1281" s="155" t="s">
        <v>156</v>
      </c>
    </row>
    <row r="1282" spans="2:65" s="15" customFormat="1" x14ac:dyDescent="0.2">
      <c r="B1282" s="168"/>
      <c r="D1282" s="148" t="s">
        <v>169</v>
      </c>
      <c r="E1282" s="169" t="s">
        <v>3</v>
      </c>
      <c r="F1282" s="170" t="s">
        <v>180</v>
      </c>
      <c r="H1282" s="171">
        <v>14.6</v>
      </c>
      <c r="I1282" s="172"/>
      <c r="L1282" s="168"/>
      <c r="M1282" s="173"/>
      <c r="T1282" s="174"/>
      <c r="AT1282" s="169" t="s">
        <v>169</v>
      </c>
      <c r="AU1282" s="169" t="s">
        <v>88</v>
      </c>
      <c r="AV1282" s="15" t="s">
        <v>157</v>
      </c>
      <c r="AW1282" s="15" t="s">
        <v>40</v>
      </c>
      <c r="AX1282" s="15" t="s">
        <v>78</v>
      </c>
      <c r="AY1282" s="169" t="s">
        <v>156</v>
      </c>
    </row>
    <row r="1283" spans="2:65" s="12" customFormat="1" x14ac:dyDescent="0.2">
      <c r="B1283" s="147"/>
      <c r="D1283" s="148" t="s">
        <v>169</v>
      </c>
      <c r="E1283" s="149" t="s">
        <v>3</v>
      </c>
      <c r="F1283" s="150" t="s">
        <v>342</v>
      </c>
      <c r="H1283" s="149" t="s">
        <v>3</v>
      </c>
      <c r="I1283" s="151"/>
      <c r="L1283" s="147"/>
      <c r="M1283" s="152"/>
      <c r="T1283" s="153"/>
      <c r="AT1283" s="149" t="s">
        <v>169</v>
      </c>
      <c r="AU1283" s="149" t="s">
        <v>88</v>
      </c>
      <c r="AV1283" s="12" t="s">
        <v>86</v>
      </c>
      <c r="AW1283" s="12" t="s">
        <v>40</v>
      </c>
      <c r="AX1283" s="12" t="s">
        <v>78</v>
      </c>
      <c r="AY1283" s="149" t="s">
        <v>156</v>
      </c>
    </row>
    <row r="1284" spans="2:65" s="13" customFormat="1" x14ac:dyDescent="0.2">
      <c r="B1284" s="154"/>
      <c r="D1284" s="148" t="s">
        <v>169</v>
      </c>
      <c r="E1284" s="155" t="s">
        <v>3</v>
      </c>
      <c r="F1284" s="156" t="s">
        <v>1022</v>
      </c>
      <c r="H1284" s="157">
        <v>19.5</v>
      </c>
      <c r="I1284" s="158"/>
      <c r="L1284" s="154"/>
      <c r="M1284" s="159"/>
      <c r="T1284" s="160"/>
      <c r="AT1284" s="155" t="s">
        <v>169</v>
      </c>
      <c r="AU1284" s="155" t="s">
        <v>88</v>
      </c>
      <c r="AV1284" s="13" t="s">
        <v>88</v>
      </c>
      <c r="AW1284" s="13" t="s">
        <v>40</v>
      </c>
      <c r="AX1284" s="13" t="s">
        <v>78</v>
      </c>
      <c r="AY1284" s="155" t="s">
        <v>156</v>
      </c>
    </row>
    <row r="1285" spans="2:65" s="15" customFormat="1" x14ac:dyDescent="0.2">
      <c r="B1285" s="168"/>
      <c r="D1285" s="148" t="s">
        <v>169</v>
      </c>
      <c r="E1285" s="169" t="s">
        <v>3</v>
      </c>
      <c r="F1285" s="170" t="s">
        <v>180</v>
      </c>
      <c r="H1285" s="171">
        <v>19.5</v>
      </c>
      <c r="I1285" s="172"/>
      <c r="L1285" s="168"/>
      <c r="M1285" s="173"/>
      <c r="T1285" s="174"/>
      <c r="AT1285" s="169" t="s">
        <v>169</v>
      </c>
      <c r="AU1285" s="169" t="s">
        <v>88</v>
      </c>
      <c r="AV1285" s="15" t="s">
        <v>157</v>
      </c>
      <c r="AW1285" s="15" t="s">
        <v>40</v>
      </c>
      <c r="AX1285" s="15" t="s">
        <v>78</v>
      </c>
      <c r="AY1285" s="169" t="s">
        <v>156</v>
      </c>
    </row>
    <row r="1286" spans="2:65" s="12" customFormat="1" x14ac:dyDescent="0.2">
      <c r="B1286" s="147"/>
      <c r="D1286" s="148" t="s">
        <v>169</v>
      </c>
      <c r="E1286" s="149" t="s">
        <v>3</v>
      </c>
      <c r="F1286" s="150" t="s">
        <v>344</v>
      </c>
      <c r="H1286" s="149" t="s">
        <v>3</v>
      </c>
      <c r="I1286" s="151"/>
      <c r="L1286" s="147"/>
      <c r="M1286" s="152"/>
      <c r="T1286" s="153"/>
      <c r="AT1286" s="149" t="s">
        <v>169</v>
      </c>
      <c r="AU1286" s="149" t="s">
        <v>88</v>
      </c>
      <c r="AV1286" s="12" t="s">
        <v>86</v>
      </c>
      <c r="AW1286" s="12" t="s">
        <v>40</v>
      </c>
      <c r="AX1286" s="12" t="s">
        <v>78</v>
      </c>
      <c r="AY1286" s="149" t="s">
        <v>156</v>
      </c>
    </row>
    <row r="1287" spans="2:65" s="13" customFormat="1" x14ac:dyDescent="0.2">
      <c r="B1287" s="154"/>
      <c r="D1287" s="148" t="s">
        <v>169</v>
      </c>
      <c r="E1287" s="155" t="s">
        <v>3</v>
      </c>
      <c r="F1287" s="156" t="s">
        <v>1023</v>
      </c>
      <c r="H1287" s="157">
        <v>7.4</v>
      </c>
      <c r="I1287" s="158"/>
      <c r="L1287" s="154"/>
      <c r="M1287" s="159"/>
      <c r="T1287" s="160"/>
      <c r="AT1287" s="155" t="s">
        <v>169</v>
      </c>
      <c r="AU1287" s="155" t="s">
        <v>88</v>
      </c>
      <c r="AV1287" s="13" t="s">
        <v>88</v>
      </c>
      <c r="AW1287" s="13" t="s">
        <v>40</v>
      </c>
      <c r="AX1287" s="13" t="s">
        <v>78</v>
      </c>
      <c r="AY1287" s="155" t="s">
        <v>156</v>
      </c>
    </row>
    <row r="1288" spans="2:65" s="15" customFormat="1" x14ac:dyDescent="0.2">
      <c r="B1288" s="168"/>
      <c r="D1288" s="148" t="s">
        <v>169</v>
      </c>
      <c r="E1288" s="169" t="s">
        <v>3</v>
      </c>
      <c r="F1288" s="170" t="s">
        <v>180</v>
      </c>
      <c r="H1288" s="171">
        <v>7.4</v>
      </c>
      <c r="I1288" s="172"/>
      <c r="L1288" s="168"/>
      <c r="M1288" s="173"/>
      <c r="T1288" s="174"/>
      <c r="AT1288" s="169" t="s">
        <v>169</v>
      </c>
      <c r="AU1288" s="169" t="s">
        <v>88</v>
      </c>
      <c r="AV1288" s="15" t="s">
        <v>157</v>
      </c>
      <c r="AW1288" s="15" t="s">
        <v>40</v>
      </c>
      <c r="AX1288" s="15" t="s">
        <v>78</v>
      </c>
      <c r="AY1288" s="169" t="s">
        <v>156</v>
      </c>
    </row>
    <row r="1289" spans="2:65" s="12" customFormat="1" x14ac:dyDescent="0.2">
      <c r="B1289" s="147"/>
      <c r="D1289" s="148" t="s">
        <v>169</v>
      </c>
      <c r="E1289" s="149" t="s">
        <v>3</v>
      </c>
      <c r="F1289" s="150" t="s">
        <v>346</v>
      </c>
      <c r="H1289" s="149" t="s">
        <v>3</v>
      </c>
      <c r="I1289" s="151"/>
      <c r="L1289" s="147"/>
      <c r="M1289" s="152"/>
      <c r="T1289" s="153"/>
      <c r="AT1289" s="149" t="s">
        <v>169</v>
      </c>
      <c r="AU1289" s="149" t="s">
        <v>88</v>
      </c>
      <c r="AV1289" s="12" t="s">
        <v>86</v>
      </c>
      <c r="AW1289" s="12" t="s">
        <v>40</v>
      </c>
      <c r="AX1289" s="12" t="s">
        <v>78</v>
      </c>
      <c r="AY1289" s="149" t="s">
        <v>156</v>
      </c>
    </row>
    <row r="1290" spans="2:65" s="13" customFormat="1" x14ac:dyDescent="0.2">
      <c r="B1290" s="154"/>
      <c r="D1290" s="148" t="s">
        <v>169</v>
      </c>
      <c r="E1290" s="155" t="s">
        <v>3</v>
      </c>
      <c r="F1290" s="156" t="s">
        <v>1024</v>
      </c>
      <c r="H1290" s="157">
        <v>7.2</v>
      </c>
      <c r="I1290" s="158"/>
      <c r="L1290" s="154"/>
      <c r="M1290" s="159"/>
      <c r="T1290" s="160"/>
      <c r="AT1290" s="155" t="s">
        <v>169</v>
      </c>
      <c r="AU1290" s="155" t="s">
        <v>88</v>
      </c>
      <c r="AV1290" s="13" t="s">
        <v>88</v>
      </c>
      <c r="AW1290" s="13" t="s">
        <v>40</v>
      </c>
      <c r="AX1290" s="13" t="s">
        <v>78</v>
      </c>
      <c r="AY1290" s="155" t="s">
        <v>156</v>
      </c>
    </row>
    <row r="1291" spans="2:65" s="15" customFormat="1" x14ac:dyDescent="0.2">
      <c r="B1291" s="168"/>
      <c r="D1291" s="148" t="s">
        <v>169</v>
      </c>
      <c r="E1291" s="169" t="s">
        <v>3</v>
      </c>
      <c r="F1291" s="170" t="s">
        <v>180</v>
      </c>
      <c r="H1291" s="171">
        <v>7.2</v>
      </c>
      <c r="I1291" s="172"/>
      <c r="L1291" s="168"/>
      <c r="M1291" s="173"/>
      <c r="T1291" s="174"/>
      <c r="AT1291" s="169" t="s">
        <v>169</v>
      </c>
      <c r="AU1291" s="169" t="s">
        <v>88</v>
      </c>
      <c r="AV1291" s="15" t="s">
        <v>157</v>
      </c>
      <c r="AW1291" s="15" t="s">
        <v>40</v>
      </c>
      <c r="AX1291" s="15" t="s">
        <v>78</v>
      </c>
      <c r="AY1291" s="169" t="s">
        <v>156</v>
      </c>
    </row>
    <row r="1292" spans="2:65" s="14" customFormat="1" x14ac:dyDescent="0.2">
      <c r="B1292" s="161"/>
      <c r="D1292" s="148" t="s">
        <v>169</v>
      </c>
      <c r="E1292" s="162" t="s">
        <v>3</v>
      </c>
      <c r="F1292" s="163" t="s">
        <v>172</v>
      </c>
      <c r="H1292" s="164">
        <v>48.7</v>
      </c>
      <c r="I1292" s="165"/>
      <c r="L1292" s="161"/>
      <c r="M1292" s="166"/>
      <c r="T1292" s="167"/>
      <c r="AT1292" s="162" t="s">
        <v>169</v>
      </c>
      <c r="AU1292" s="162" t="s">
        <v>88</v>
      </c>
      <c r="AV1292" s="14" t="s">
        <v>165</v>
      </c>
      <c r="AW1292" s="14" t="s">
        <v>40</v>
      </c>
      <c r="AX1292" s="14" t="s">
        <v>86</v>
      </c>
      <c r="AY1292" s="162" t="s">
        <v>156</v>
      </c>
    </row>
    <row r="1293" spans="2:65" s="1" customFormat="1" ht="24.2" customHeight="1" x14ac:dyDescent="0.2">
      <c r="B1293" s="129"/>
      <c r="C1293" s="130" t="s">
        <v>1025</v>
      </c>
      <c r="D1293" s="130" t="s">
        <v>160</v>
      </c>
      <c r="E1293" s="131" t="s">
        <v>1026</v>
      </c>
      <c r="F1293" s="132" t="s">
        <v>1027</v>
      </c>
      <c r="G1293" s="133" t="s">
        <v>209</v>
      </c>
      <c r="H1293" s="134">
        <v>1283.2909999999999</v>
      </c>
      <c r="I1293" s="135"/>
      <c r="J1293" s="136">
        <f>ROUND(I1293*H1293,2)</f>
        <v>0</v>
      </c>
      <c r="K1293" s="132" t="s">
        <v>164</v>
      </c>
      <c r="L1293" s="34"/>
      <c r="M1293" s="137" t="s">
        <v>3</v>
      </c>
      <c r="N1293" s="138" t="s">
        <v>49</v>
      </c>
      <c r="P1293" s="139">
        <f>O1293*H1293</f>
        <v>0</v>
      </c>
      <c r="Q1293" s="139">
        <v>2.7599999999999999E-3</v>
      </c>
      <c r="R1293" s="139">
        <f>Q1293*H1293</f>
        <v>3.5418831599999998</v>
      </c>
      <c r="S1293" s="139">
        <v>0</v>
      </c>
      <c r="T1293" s="140">
        <f>S1293*H1293</f>
        <v>0</v>
      </c>
      <c r="AR1293" s="141" t="s">
        <v>301</v>
      </c>
      <c r="AT1293" s="141" t="s">
        <v>160</v>
      </c>
      <c r="AU1293" s="141" t="s">
        <v>88</v>
      </c>
      <c r="AY1293" s="18" t="s">
        <v>156</v>
      </c>
      <c r="BE1293" s="142">
        <f>IF(N1293="základní",J1293,0)</f>
        <v>0</v>
      </c>
      <c r="BF1293" s="142">
        <f>IF(N1293="snížená",J1293,0)</f>
        <v>0</v>
      </c>
      <c r="BG1293" s="142">
        <f>IF(N1293="zákl. přenesená",J1293,0)</f>
        <v>0</v>
      </c>
      <c r="BH1293" s="142">
        <f>IF(N1293="sníž. přenesená",J1293,0)</f>
        <v>0</v>
      </c>
      <c r="BI1293" s="142">
        <f>IF(N1293="nulová",J1293,0)</f>
        <v>0</v>
      </c>
      <c r="BJ1293" s="18" t="s">
        <v>86</v>
      </c>
      <c r="BK1293" s="142">
        <f>ROUND(I1293*H1293,2)</f>
        <v>0</v>
      </c>
      <c r="BL1293" s="18" t="s">
        <v>301</v>
      </c>
      <c r="BM1293" s="141" t="s">
        <v>1028</v>
      </c>
    </row>
    <row r="1294" spans="2:65" s="1" customFormat="1" x14ac:dyDescent="0.2">
      <c r="B1294" s="34"/>
      <c r="D1294" s="143" t="s">
        <v>167</v>
      </c>
      <c r="F1294" s="144" t="s">
        <v>1029</v>
      </c>
      <c r="I1294" s="145"/>
      <c r="L1294" s="34"/>
      <c r="M1294" s="146"/>
      <c r="T1294" s="55"/>
      <c r="AT1294" s="18" t="s">
        <v>167</v>
      </c>
      <c r="AU1294" s="18" t="s">
        <v>88</v>
      </c>
    </row>
    <row r="1295" spans="2:65" s="1" customFormat="1" ht="19.5" x14ac:dyDescent="0.2">
      <c r="B1295" s="34"/>
      <c r="D1295" s="148" t="s">
        <v>761</v>
      </c>
      <c r="F1295" s="185" t="s">
        <v>1030</v>
      </c>
      <c r="I1295" s="145"/>
      <c r="L1295" s="34"/>
      <c r="M1295" s="146"/>
      <c r="T1295" s="55"/>
      <c r="AT1295" s="18" t="s">
        <v>761</v>
      </c>
      <c r="AU1295" s="18" t="s">
        <v>88</v>
      </c>
    </row>
    <row r="1296" spans="2:65" s="12" customFormat="1" x14ac:dyDescent="0.2">
      <c r="B1296" s="147"/>
      <c r="D1296" s="148" t="s">
        <v>169</v>
      </c>
      <c r="E1296" s="149" t="s">
        <v>3</v>
      </c>
      <c r="F1296" s="150" t="s">
        <v>792</v>
      </c>
      <c r="H1296" s="149" t="s">
        <v>3</v>
      </c>
      <c r="I1296" s="151"/>
      <c r="L1296" s="147"/>
      <c r="M1296" s="152"/>
      <c r="T1296" s="153"/>
      <c r="AT1296" s="149" t="s">
        <v>169</v>
      </c>
      <c r="AU1296" s="149" t="s">
        <v>88</v>
      </c>
      <c r="AV1296" s="12" t="s">
        <v>86</v>
      </c>
      <c r="AW1296" s="12" t="s">
        <v>40</v>
      </c>
      <c r="AX1296" s="12" t="s">
        <v>78</v>
      </c>
      <c r="AY1296" s="149" t="s">
        <v>156</v>
      </c>
    </row>
    <row r="1297" spans="2:51" s="12" customFormat="1" x14ac:dyDescent="0.2">
      <c r="B1297" s="147"/>
      <c r="D1297" s="148" t="s">
        <v>169</v>
      </c>
      <c r="E1297" s="149" t="s">
        <v>3</v>
      </c>
      <c r="F1297" s="150" t="s">
        <v>1031</v>
      </c>
      <c r="H1297" s="149" t="s">
        <v>3</v>
      </c>
      <c r="I1297" s="151"/>
      <c r="L1297" s="147"/>
      <c r="M1297" s="152"/>
      <c r="T1297" s="153"/>
      <c r="AT1297" s="149" t="s">
        <v>169</v>
      </c>
      <c r="AU1297" s="149" t="s">
        <v>88</v>
      </c>
      <c r="AV1297" s="12" t="s">
        <v>86</v>
      </c>
      <c r="AW1297" s="12" t="s">
        <v>40</v>
      </c>
      <c r="AX1297" s="12" t="s">
        <v>78</v>
      </c>
      <c r="AY1297" s="149" t="s">
        <v>156</v>
      </c>
    </row>
    <row r="1298" spans="2:51" s="13" customFormat="1" x14ac:dyDescent="0.2">
      <c r="B1298" s="154"/>
      <c r="D1298" s="148" t="s">
        <v>169</v>
      </c>
      <c r="E1298" s="155" t="s">
        <v>3</v>
      </c>
      <c r="F1298" s="156" t="s">
        <v>1032</v>
      </c>
      <c r="H1298" s="157">
        <v>156.44499999999999</v>
      </c>
      <c r="I1298" s="158"/>
      <c r="L1298" s="154"/>
      <c r="M1298" s="159"/>
      <c r="T1298" s="160"/>
      <c r="AT1298" s="155" t="s">
        <v>169</v>
      </c>
      <c r="AU1298" s="155" t="s">
        <v>88</v>
      </c>
      <c r="AV1298" s="13" t="s">
        <v>88</v>
      </c>
      <c r="AW1298" s="13" t="s">
        <v>40</v>
      </c>
      <c r="AX1298" s="13" t="s">
        <v>78</v>
      </c>
      <c r="AY1298" s="155" t="s">
        <v>156</v>
      </c>
    </row>
    <row r="1299" spans="2:51" s="13" customFormat="1" x14ac:dyDescent="0.2">
      <c r="B1299" s="154"/>
      <c r="D1299" s="148" t="s">
        <v>169</v>
      </c>
      <c r="E1299" s="155" t="s">
        <v>3</v>
      </c>
      <c r="F1299" s="156" t="s">
        <v>1033</v>
      </c>
      <c r="H1299" s="157">
        <v>16.079999999999998</v>
      </c>
      <c r="I1299" s="158"/>
      <c r="L1299" s="154"/>
      <c r="M1299" s="159"/>
      <c r="T1299" s="160"/>
      <c r="AT1299" s="155" t="s">
        <v>169</v>
      </c>
      <c r="AU1299" s="155" t="s">
        <v>88</v>
      </c>
      <c r="AV1299" s="13" t="s">
        <v>88</v>
      </c>
      <c r="AW1299" s="13" t="s">
        <v>40</v>
      </c>
      <c r="AX1299" s="13" t="s">
        <v>78</v>
      </c>
      <c r="AY1299" s="155" t="s">
        <v>156</v>
      </c>
    </row>
    <row r="1300" spans="2:51" s="13" customFormat="1" x14ac:dyDescent="0.2">
      <c r="B1300" s="154"/>
      <c r="D1300" s="148" t="s">
        <v>169</v>
      </c>
      <c r="E1300" s="155" t="s">
        <v>3</v>
      </c>
      <c r="F1300" s="156" t="s">
        <v>1034</v>
      </c>
      <c r="H1300" s="157">
        <v>18.09</v>
      </c>
      <c r="I1300" s="158"/>
      <c r="L1300" s="154"/>
      <c r="M1300" s="159"/>
      <c r="T1300" s="160"/>
      <c r="AT1300" s="155" t="s">
        <v>169</v>
      </c>
      <c r="AU1300" s="155" t="s">
        <v>88</v>
      </c>
      <c r="AV1300" s="13" t="s">
        <v>88</v>
      </c>
      <c r="AW1300" s="13" t="s">
        <v>40</v>
      </c>
      <c r="AX1300" s="13" t="s">
        <v>78</v>
      </c>
      <c r="AY1300" s="155" t="s">
        <v>156</v>
      </c>
    </row>
    <row r="1301" spans="2:51" s="13" customFormat="1" x14ac:dyDescent="0.2">
      <c r="B1301" s="154"/>
      <c r="D1301" s="148" t="s">
        <v>169</v>
      </c>
      <c r="E1301" s="155" t="s">
        <v>3</v>
      </c>
      <c r="F1301" s="156" t="s">
        <v>1035</v>
      </c>
      <c r="H1301" s="157">
        <v>93.13</v>
      </c>
      <c r="I1301" s="158"/>
      <c r="L1301" s="154"/>
      <c r="M1301" s="159"/>
      <c r="T1301" s="160"/>
      <c r="AT1301" s="155" t="s">
        <v>169</v>
      </c>
      <c r="AU1301" s="155" t="s">
        <v>88</v>
      </c>
      <c r="AV1301" s="13" t="s">
        <v>88</v>
      </c>
      <c r="AW1301" s="13" t="s">
        <v>40</v>
      </c>
      <c r="AX1301" s="13" t="s">
        <v>78</v>
      </c>
      <c r="AY1301" s="155" t="s">
        <v>156</v>
      </c>
    </row>
    <row r="1302" spans="2:51" s="13" customFormat="1" x14ac:dyDescent="0.2">
      <c r="B1302" s="154"/>
      <c r="D1302" s="148" t="s">
        <v>169</v>
      </c>
      <c r="E1302" s="155" t="s">
        <v>3</v>
      </c>
      <c r="F1302" s="156" t="s">
        <v>1036</v>
      </c>
      <c r="H1302" s="157">
        <v>18.09</v>
      </c>
      <c r="I1302" s="158"/>
      <c r="L1302" s="154"/>
      <c r="M1302" s="159"/>
      <c r="T1302" s="160"/>
      <c r="AT1302" s="155" t="s">
        <v>169</v>
      </c>
      <c r="AU1302" s="155" t="s">
        <v>88</v>
      </c>
      <c r="AV1302" s="13" t="s">
        <v>88</v>
      </c>
      <c r="AW1302" s="13" t="s">
        <v>40</v>
      </c>
      <c r="AX1302" s="13" t="s">
        <v>78</v>
      </c>
      <c r="AY1302" s="155" t="s">
        <v>156</v>
      </c>
    </row>
    <row r="1303" spans="2:51" s="13" customFormat="1" x14ac:dyDescent="0.2">
      <c r="B1303" s="154"/>
      <c r="D1303" s="148" t="s">
        <v>169</v>
      </c>
      <c r="E1303" s="155" t="s">
        <v>3</v>
      </c>
      <c r="F1303" s="156" t="s">
        <v>1037</v>
      </c>
      <c r="H1303" s="157">
        <v>13.324999999999999</v>
      </c>
      <c r="I1303" s="158"/>
      <c r="L1303" s="154"/>
      <c r="M1303" s="159"/>
      <c r="T1303" s="160"/>
      <c r="AT1303" s="155" t="s">
        <v>169</v>
      </c>
      <c r="AU1303" s="155" t="s">
        <v>88</v>
      </c>
      <c r="AV1303" s="13" t="s">
        <v>88</v>
      </c>
      <c r="AW1303" s="13" t="s">
        <v>40</v>
      </c>
      <c r="AX1303" s="13" t="s">
        <v>78</v>
      </c>
      <c r="AY1303" s="155" t="s">
        <v>156</v>
      </c>
    </row>
    <row r="1304" spans="2:51" s="12" customFormat="1" x14ac:dyDescent="0.2">
      <c r="B1304" s="147"/>
      <c r="D1304" s="148" t="s">
        <v>169</v>
      </c>
      <c r="E1304" s="149" t="s">
        <v>3</v>
      </c>
      <c r="F1304" s="150" t="s">
        <v>1038</v>
      </c>
      <c r="H1304" s="149" t="s">
        <v>3</v>
      </c>
      <c r="I1304" s="151"/>
      <c r="L1304" s="147"/>
      <c r="M1304" s="152"/>
      <c r="T1304" s="153"/>
      <c r="AT1304" s="149" t="s">
        <v>169</v>
      </c>
      <c r="AU1304" s="149" t="s">
        <v>88</v>
      </c>
      <c r="AV1304" s="12" t="s">
        <v>86</v>
      </c>
      <c r="AW1304" s="12" t="s">
        <v>40</v>
      </c>
      <c r="AX1304" s="12" t="s">
        <v>78</v>
      </c>
      <c r="AY1304" s="149" t="s">
        <v>156</v>
      </c>
    </row>
    <row r="1305" spans="2:51" s="13" customFormat="1" x14ac:dyDescent="0.2">
      <c r="B1305" s="154"/>
      <c r="D1305" s="148" t="s">
        <v>169</v>
      </c>
      <c r="E1305" s="155" t="s">
        <v>3</v>
      </c>
      <c r="F1305" s="156" t="s">
        <v>1032</v>
      </c>
      <c r="H1305" s="157">
        <v>156.44499999999999</v>
      </c>
      <c r="I1305" s="158"/>
      <c r="L1305" s="154"/>
      <c r="M1305" s="159"/>
      <c r="T1305" s="160"/>
      <c r="AT1305" s="155" t="s">
        <v>169</v>
      </c>
      <c r="AU1305" s="155" t="s">
        <v>88</v>
      </c>
      <c r="AV1305" s="13" t="s">
        <v>88</v>
      </c>
      <c r="AW1305" s="13" t="s">
        <v>40</v>
      </c>
      <c r="AX1305" s="13" t="s">
        <v>78</v>
      </c>
      <c r="AY1305" s="155" t="s">
        <v>156</v>
      </c>
    </row>
    <row r="1306" spans="2:51" s="13" customFormat="1" x14ac:dyDescent="0.2">
      <c r="B1306" s="154"/>
      <c r="D1306" s="148" t="s">
        <v>169</v>
      </c>
      <c r="E1306" s="155" t="s">
        <v>3</v>
      </c>
      <c r="F1306" s="156" t="s">
        <v>1033</v>
      </c>
      <c r="H1306" s="157">
        <v>16.079999999999998</v>
      </c>
      <c r="I1306" s="158"/>
      <c r="L1306" s="154"/>
      <c r="M1306" s="159"/>
      <c r="T1306" s="160"/>
      <c r="AT1306" s="155" t="s">
        <v>169</v>
      </c>
      <c r="AU1306" s="155" t="s">
        <v>88</v>
      </c>
      <c r="AV1306" s="13" t="s">
        <v>88</v>
      </c>
      <c r="AW1306" s="13" t="s">
        <v>40</v>
      </c>
      <c r="AX1306" s="13" t="s">
        <v>78</v>
      </c>
      <c r="AY1306" s="155" t="s">
        <v>156</v>
      </c>
    </row>
    <row r="1307" spans="2:51" s="13" customFormat="1" x14ac:dyDescent="0.2">
      <c r="B1307" s="154"/>
      <c r="D1307" s="148" t="s">
        <v>169</v>
      </c>
      <c r="E1307" s="155" t="s">
        <v>3</v>
      </c>
      <c r="F1307" s="156" t="s">
        <v>1034</v>
      </c>
      <c r="H1307" s="157">
        <v>18.09</v>
      </c>
      <c r="I1307" s="158"/>
      <c r="L1307" s="154"/>
      <c r="M1307" s="159"/>
      <c r="T1307" s="160"/>
      <c r="AT1307" s="155" t="s">
        <v>169</v>
      </c>
      <c r="AU1307" s="155" t="s">
        <v>88</v>
      </c>
      <c r="AV1307" s="13" t="s">
        <v>88</v>
      </c>
      <c r="AW1307" s="13" t="s">
        <v>40</v>
      </c>
      <c r="AX1307" s="13" t="s">
        <v>78</v>
      </c>
      <c r="AY1307" s="155" t="s">
        <v>156</v>
      </c>
    </row>
    <row r="1308" spans="2:51" s="13" customFormat="1" x14ac:dyDescent="0.2">
      <c r="B1308" s="154"/>
      <c r="D1308" s="148" t="s">
        <v>169</v>
      </c>
      <c r="E1308" s="155" t="s">
        <v>3</v>
      </c>
      <c r="F1308" s="156" t="s">
        <v>1035</v>
      </c>
      <c r="H1308" s="157">
        <v>93.13</v>
      </c>
      <c r="I1308" s="158"/>
      <c r="L1308" s="154"/>
      <c r="M1308" s="159"/>
      <c r="T1308" s="160"/>
      <c r="AT1308" s="155" t="s">
        <v>169</v>
      </c>
      <c r="AU1308" s="155" t="s">
        <v>88</v>
      </c>
      <c r="AV1308" s="13" t="s">
        <v>88</v>
      </c>
      <c r="AW1308" s="13" t="s">
        <v>40</v>
      </c>
      <c r="AX1308" s="13" t="s">
        <v>78</v>
      </c>
      <c r="AY1308" s="155" t="s">
        <v>156</v>
      </c>
    </row>
    <row r="1309" spans="2:51" s="13" customFormat="1" x14ac:dyDescent="0.2">
      <c r="B1309" s="154"/>
      <c r="D1309" s="148" t="s">
        <v>169</v>
      </c>
      <c r="E1309" s="155" t="s">
        <v>3</v>
      </c>
      <c r="F1309" s="156" t="s">
        <v>1036</v>
      </c>
      <c r="H1309" s="157">
        <v>18.09</v>
      </c>
      <c r="I1309" s="158"/>
      <c r="L1309" s="154"/>
      <c r="M1309" s="159"/>
      <c r="T1309" s="160"/>
      <c r="AT1309" s="155" t="s">
        <v>169</v>
      </c>
      <c r="AU1309" s="155" t="s">
        <v>88</v>
      </c>
      <c r="AV1309" s="13" t="s">
        <v>88</v>
      </c>
      <c r="AW1309" s="13" t="s">
        <v>40</v>
      </c>
      <c r="AX1309" s="13" t="s">
        <v>78</v>
      </c>
      <c r="AY1309" s="155" t="s">
        <v>156</v>
      </c>
    </row>
    <row r="1310" spans="2:51" s="13" customFormat="1" x14ac:dyDescent="0.2">
      <c r="B1310" s="154"/>
      <c r="D1310" s="148" t="s">
        <v>169</v>
      </c>
      <c r="E1310" s="155" t="s">
        <v>3</v>
      </c>
      <c r="F1310" s="156" t="s">
        <v>1037</v>
      </c>
      <c r="H1310" s="157">
        <v>13.324999999999999</v>
      </c>
      <c r="I1310" s="158"/>
      <c r="L1310" s="154"/>
      <c r="M1310" s="159"/>
      <c r="T1310" s="160"/>
      <c r="AT1310" s="155" t="s">
        <v>169</v>
      </c>
      <c r="AU1310" s="155" t="s">
        <v>88</v>
      </c>
      <c r="AV1310" s="13" t="s">
        <v>88</v>
      </c>
      <c r="AW1310" s="13" t="s">
        <v>40</v>
      </c>
      <c r="AX1310" s="13" t="s">
        <v>78</v>
      </c>
      <c r="AY1310" s="155" t="s">
        <v>156</v>
      </c>
    </row>
    <row r="1311" spans="2:51" s="12" customFormat="1" x14ac:dyDescent="0.2">
      <c r="B1311" s="147"/>
      <c r="D1311" s="148" t="s">
        <v>169</v>
      </c>
      <c r="E1311" s="149" t="s">
        <v>3</v>
      </c>
      <c r="F1311" s="150" t="s">
        <v>1039</v>
      </c>
      <c r="H1311" s="149" t="s">
        <v>3</v>
      </c>
      <c r="I1311" s="151"/>
      <c r="L1311" s="147"/>
      <c r="M1311" s="152"/>
      <c r="T1311" s="153"/>
      <c r="AT1311" s="149" t="s">
        <v>169</v>
      </c>
      <c r="AU1311" s="149" t="s">
        <v>88</v>
      </c>
      <c r="AV1311" s="12" t="s">
        <v>86</v>
      </c>
      <c r="AW1311" s="12" t="s">
        <v>40</v>
      </c>
      <c r="AX1311" s="12" t="s">
        <v>78</v>
      </c>
      <c r="AY1311" s="149" t="s">
        <v>156</v>
      </c>
    </row>
    <row r="1312" spans="2:51" s="13" customFormat="1" x14ac:dyDescent="0.2">
      <c r="B1312" s="154"/>
      <c r="D1312" s="148" t="s">
        <v>169</v>
      </c>
      <c r="E1312" s="155" t="s">
        <v>3</v>
      </c>
      <c r="F1312" s="156" t="s">
        <v>1040</v>
      </c>
      <c r="H1312" s="157">
        <v>160.32</v>
      </c>
      <c r="I1312" s="158"/>
      <c r="L1312" s="154"/>
      <c r="M1312" s="159"/>
      <c r="T1312" s="160"/>
      <c r="AT1312" s="155" t="s">
        <v>169</v>
      </c>
      <c r="AU1312" s="155" t="s">
        <v>88</v>
      </c>
      <c r="AV1312" s="13" t="s">
        <v>88</v>
      </c>
      <c r="AW1312" s="13" t="s">
        <v>40</v>
      </c>
      <c r="AX1312" s="13" t="s">
        <v>78</v>
      </c>
      <c r="AY1312" s="155" t="s">
        <v>156</v>
      </c>
    </row>
    <row r="1313" spans="2:65" s="13" customFormat="1" x14ac:dyDescent="0.2">
      <c r="B1313" s="154"/>
      <c r="D1313" s="148" t="s">
        <v>169</v>
      </c>
      <c r="E1313" s="155" t="s">
        <v>3</v>
      </c>
      <c r="F1313" s="156" t="s">
        <v>1041</v>
      </c>
      <c r="H1313" s="157">
        <v>16.8</v>
      </c>
      <c r="I1313" s="158"/>
      <c r="L1313" s="154"/>
      <c r="M1313" s="159"/>
      <c r="T1313" s="160"/>
      <c r="AT1313" s="155" t="s">
        <v>169</v>
      </c>
      <c r="AU1313" s="155" t="s">
        <v>88</v>
      </c>
      <c r="AV1313" s="13" t="s">
        <v>88</v>
      </c>
      <c r="AW1313" s="13" t="s">
        <v>40</v>
      </c>
      <c r="AX1313" s="13" t="s">
        <v>78</v>
      </c>
      <c r="AY1313" s="155" t="s">
        <v>156</v>
      </c>
    </row>
    <row r="1314" spans="2:65" s="13" customFormat="1" x14ac:dyDescent="0.2">
      <c r="B1314" s="154"/>
      <c r="D1314" s="148" t="s">
        <v>169</v>
      </c>
      <c r="E1314" s="155" t="s">
        <v>3</v>
      </c>
      <c r="F1314" s="156" t="s">
        <v>1041</v>
      </c>
      <c r="H1314" s="157">
        <v>16.8</v>
      </c>
      <c r="I1314" s="158"/>
      <c r="L1314" s="154"/>
      <c r="M1314" s="159"/>
      <c r="T1314" s="160"/>
      <c r="AT1314" s="155" t="s">
        <v>169</v>
      </c>
      <c r="AU1314" s="155" t="s">
        <v>88</v>
      </c>
      <c r="AV1314" s="13" t="s">
        <v>88</v>
      </c>
      <c r="AW1314" s="13" t="s">
        <v>40</v>
      </c>
      <c r="AX1314" s="13" t="s">
        <v>78</v>
      </c>
      <c r="AY1314" s="155" t="s">
        <v>156</v>
      </c>
    </row>
    <row r="1315" spans="2:65" s="13" customFormat="1" x14ac:dyDescent="0.2">
      <c r="B1315" s="154"/>
      <c r="D1315" s="148" t="s">
        <v>169</v>
      </c>
      <c r="E1315" s="155" t="s">
        <v>3</v>
      </c>
      <c r="F1315" s="156" t="s">
        <v>1042</v>
      </c>
      <c r="H1315" s="157">
        <v>86.831999999999994</v>
      </c>
      <c r="I1315" s="158"/>
      <c r="L1315" s="154"/>
      <c r="M1315" s="159"/>
      <c r="T1315" s="160"/>
      <c r="AT1315" s="155" t="s">
        <v>169</v>
      </c>
      <c r="AU1315" s="155" t="s">
        <v>88</v>
      </c>
      <c r="AV1315" s="13" t="s">
        <v>88</v>
      </c>
      <c r="AW1315" s="13" t="s">
        <v>40</v>
      </c>
      <c r="AX1315" s="13" t="s">
        <v>78</v>
      </c>
      <c r="AY1315" s="155" t="s">
        <v>156</v>
      </c>
    </row>
    <row r="1316" spans="2:65" s="13" customFormat="1" x14ac:dyDescent="0.2">
      <c r="B1316" s="154"/>
      <c r="D1316" s="148" t="s">
        <v>169</v>
      </c>
      <c r="E1316" s="155" t="s">
        <v>3</v>
      </c>
      <c r="F1316" s="156" t="s">
        <v>1043</v>
      </c>
      <c r="H1316" s="157">
        <v>12.15</v>
      </c>
      <c r="I1316" s="158"/>
      <c r="L1316" s="154"/>
      <c r="M1316" s="159"/>
      <c r="T1316" s="160"/>
      <c r="AT1316" s="155" t="s">
        <v>169</v>
      </c>
      <c r="AU1316" s="155" t="s">
        <v>88</v>
      </c>
      <c r="AV1316" s="13" t="s">
        <v>88</v>
      </c>
      <c r="AW1316" s="13" t="s">
        <v>40</v>
      </c>
      <c r="AX1316" s="13" t="s">
        <v>78</v>
      </c>
      <c r="AY1316" s="155" t="s">
        <v>156</v>
      </c>
    </row>
    <row r="1317" spans="2:65" s="13" customFormat="1" x14ac:dyDescent="0.2">
      <c r="B1317" s="154"/>
      <c r="D1317" s="148" t="s">
        <v>169</v>
      </c>
      <c r="E1317" s="155" t="s">
        <v>3</v>
      </c>
      <c r="F1317" s="156" t="s">
        <v>1043</v>
      </c>
      <c r="H1317" s="157">
        <v>12.15</v>
      </c>
      <c r="I1317" s="158"/>
      <c r="L1317" s="154"/>
      <c r="M1317" s="159"/>
      <c r="T1317" s="160"/>
      <c r="AT1317" s="155" t="s">
        <v>169</v>
      </c>
      <c r="AU1317" s="155" t="s">
        <v>88</v>
      </c>
      <c r="AV1317" s="13" t="s">
        <v>88</v>
      </c>
      <c r="AW1317" s="13" t="s">
        <v>40</v>
      </c>
      <c r="AX1317" s="13" t="s">
        <v>78</v>
      </c>
      <c r="AY1317" s="155" t="s">
        <v>156</v>
      </c>
    </row>
    <row r="1318" spans="2:65" s="12" customFormat="1" x14ac:dyDescent="0.2">
      <c r="B1318" s="147"/>
      <c r="D1318" s="148" t="s">
        <v>169</v>
      </c>
      <c r="E1318" s="149" t="s">
        <v>3</v>
      </c>
      <c r="F1318" s="150" t="s">
        <v>1044</v>
      </c>
      <c r="H1318" s="149" t="s">
        <v>3</v>
      </c>
      <c r="I1318" s="151"/>
      <c r="L1318" s="147"/>
      <c r="M1318" s="152"/>
      <c r="T1318" s="153"/>
      <c r="AT1318" s="149" t="s">
        <v>169</v>
      </c>
      <c r="AU1318" s="149" t="s">
        <v>88</v>
      </c>
      <c r="AV1318" s="12" t="s">
        <v>86</v>
      </c>
      <c r="AW1318" s="12" t="s">
        <v>40</v>
      </c>
      <c r="AX1318" s="12" t="s">
        <v>78</v>
      </c>
      <c r="AY1318" s="149" t="s">
        <v>156</v>
      </c>
    </row>
    <row r="1319" spans="2:65" s="13" customFormat="1" x14ac:dyDescent="0.2">
      <c r="B1319" s="154"/>
      <c r="D1319" s="148" t="s">
        <v>169</v>
      </c>
      <c r="E1319" s="155" t="s">
        <v>3</v>
      </c>
      <c r="F1319" s="156" t="s">
        <v>1045</v>
      </c>
      <c r="H1319" s="157">
        <v>82.224999999999994</v>
      </c>
      <c r="I1319" s="158"/>
      <c r="L1319" s="154"/>
      <c r="M1319" s="159"/>
      <c r="T1319" s="160"/>
      <c r="AT1319" s="155" t="s">
        <v>169</v>
      </c>
      <c r="AU1319" s="155" t="s">
        <v>88</v>
      </c>
      <c r="AV1319" s="13" t="s">
        <v>88</v>
      </c>
      <c r="AW1319" s="13" t="s">
        <v>40</v>
      </c>
      <c r="AX1319" s="13" t="s">
        <v>78</v>
      </c>
      <c r="AY1319" s="155" t="s">
        <v>156</v>
      </c>
    </row>
    <row r="1320" spans="2:65" s="13" customFormat="1" x14ac:dyDescent="0.2">
      <c r="B1320" s="154"/>
      <c r="D1320" s="148" t="s">
        <v>169</v>
      </c>
      <c r="E1320" s="155" t="s">
        <v>3</v>
      </c>
      <c r="F1320" s="156" t="s">
        <v>1046</v>
      </c>
      <c r="H1320" s="157">
        <v>93.84</v>
      </c>
      <c r="I1320" s="158"/>
      <c r="L1320" s="154"/>
      <c r="M1320" s="159"/>
      <c r="T1320" s="160"/>
      <c r="AT1320" s="155" t="s">
        <v>169</v>
      </c>
      <c r="AU1320" s="155" t="s">
        <v>88</v>
      </c>
      <c r="AV1320" s="13" t="s">
        <v>88</v>
      </c>
      <c r="AW1320" s="13" t="s">
        <v>40</v>
      </c>
      <c r="AX1320" s="13" t="s">
        <v>78</v>
      </c>
      <c r="AY1320" s="155" t="s">
        <v>156</v>
      </c>
    </row>
    <row r="1321" spans="2:65" s="13" customFormat="1" x14ac:dyDescent="0.2">
      <c r="B1321" s="154"/>
      <c r="D1321" s="148" t="s">
        <v>169</v>
      </c>
      <c r="E1321" s="155" t="s">
        <v>3</v>
      </c>
      <c r="F1321" s="156" t="s">
        <v>1047</v>
      </c>
      <c r="H1321" s="157">
        <v>18.026</v>
      </c>
      <c r="I1321" s="158"/>
      <c r="L1321" s="154"/>
      <c r="M1321" s="159"/>
      <c r="T1321" s="160"/>
      <c r="AT1321" s="155" t="s">
        <v>169</v>
      </c>
      <c r="AU1321" s="155" t="s">
        <v>88</v>
      </c>
      <c r="AV1321" s="13" t="s">
        <v>88</v>
      </c>
      <c r="AW1321" s="13" t="s">
        <v>40</v>
      </c>
      <c r="AX1321" s="13" t="s">
        <v>78</v>
      </c>
      <c r="AY1321" s="155" t="s">
        <v>156</v>
      </c>
    </row>
    <row r="1322" spans="2:65" s="13" customFormat="1" x14ac:dyDescent="0.2">
      <c r="B1322" s="154"/>
      <c r="D1322" s="148" t="s">
        <v>169</v>
      </c>
      <c r="E1322" s="155" t="s">
        <v>3</v>
      </c>
      <c r="F1322" s="156" t="s">
        <v>1047</v>
      </c>
      <c r="H1322" s="157">
        <v>18.026</v>
      </c>
      <c r="I1322" s="158"/>
      <c r="L1322" s="154"/>
      <c r="M1322" s="159"/>
      <c r="T1322" s="160"/>
      <c r="AT1322" s="155" t="s">
        <v>169</v>
      </c>
      <c r="AU1322" s="155" t="s">
        <v>88</v>
      </c>
      <c r="AV1322" s="13" t="s">
        <v>88</v>
      </c>
      <c r="AW1322" s="13" t="s">
        <v>40</v>
      </c>
      <c r="AX1322" s="13" t="s">
        <v>78</v>
      </c>
      <c r="AY1322" s="155" t="s">
        <v>156</v>
      </c>
    </row>
    <row r="1323" spans="2:65" s="13" customFormat="1" x14ac:dyDescent="0.2">
      <c r="B1323" s="154"/>
      <c r="D1323" s="148" t="s">
        <v>169</v>
      </c>
      <c r="E1323" s="155" t="s">
        <v>3</v>
      </c>
      <c r="F1323" s="156" t="s">
        <v>1048</v>
      </c>
      <c r="H1323" s="157">
        <v>100.01</v>
      </c>
      <c r="I1323" s="158"/>
      <c r="L1323" s="154"/>
      <c r="M1323" s="159"/>
      <c r="T1323" s="160"/>
      <c r="AT1323" s="155" t="s">
        <v>169</v>
      </c>
      <c r="AU1323" s="155" t="s">
        <v>88</v>
      </c>
      <c r="AV1323" s="13" t="s">
        <v>88</v>
      </c>
      <c r="AW1323" s="13" t="s">
        <v>40</v>
      </c>
      <c r="AX1323" s="13" t="s">
        <v>78</v>
      </c>
      <c r="AY1323" s="155" t="s">
        <v>156</v>
      </c>
    </row>
    <row r="1324" spans="2:65" s="13" customFormat="1" x14ac:dyDescent="0.2">
      <c r="B1324" s="154"/>
      <c r="D1324" s="148" t="s">
        <v>169</v>
      </c>
      <c r="E1324" s="155" t="s">
        <v>3</v>
      </c>
      <c r="F1324" s="156" t="s">
        <v>1049</v>
      </c>
      <c r="H1324" s="157">
        <v>17.896000000000001</v>
      </c>
      <c r="I1324" s="158"/>
      <c r="L1324" s="154"/>
      <c r="M1324" s="159"/>
      <c r="T1324" s="160"/>
      <c r="AT1324" s="155" t="s">
        <v>169</v>
      </c>
      <c r="AU1324" s="155" t="s">
        <v>88</v>
      </c>
      <c r="AV1324" s="13" t="s">
        <v>88</v>
      </c>
      <c r="AW1324" s="13" t="s">
        <v>40</v>
      </c>
      <c r="AX1324" s="13" t="s">
        <v>78</v>
      </c>
      <c r="AY1324" s="155" t="s">
        <v>156</v>
      </c>
    </row>
    <row r="1325" spans="2:65" s="13" customFormat="1" x14ac:dyDescent="0.2">
      <c r="B1325" s="154"/>
      <c r="D1325" s="148" t="s">
        <v>169</v>
      </c>
      <c r="E1325" s="155" t="s">
        <v>3</v>
      </c>
      <c r="F1325" s="156" t="s">
        <v>1049</v>
      </c>
      <c r="H1325" s="157">
        <v>17.896000000000001</v>
      </c>
      <c r="I1325" s="158"/>
      <c r="L1325" s="154"/>
      <c r="M1325" s="159"/>
      <c r="T1325" s="160"/>
      <c r="AT1325" s="155" t="s">
        <v>169</v>
      </c>
      <c r="AU1325" s="155" t="s">
        <v>88</v>
      </c>
      <c r="AV1325" s="13" t="s">
        <v>88</v>
      </c>
      <c r="AW1325" s="13" t="s">
        <v>40</v>
      </c>
      <c r="AX1325" s="13" t="s">
        <v>78</v>
      </c>
      <c r="AY1325" s="155" t="s">
        <v>156</v>
      </c>
    </row>
    <row r="1326" spans="2:65" s="14" customFormat="1" x14ac:dyDescent="0.2">
      <c r="B1326" s="161"/>
      <c r="D1326" s="148" t="s">
        <v>169</v>
      </c>
      <c r="E1326" s="162" t="s">
        <v>3</v>
      </c>
      <c r="F1326" s="163" t="s">
        <v>172</v>
      </c>
      <c r="H1326" s="164">
        <v>1283.2909999999999</v>
      </c>
      <c r="I1326" s="165"/>
      <c r="L1326" s="161"/>
      <c r="M1326" s="166"/>
      <c r="T1326" s="167"/>
      <c r="AT1326" s="162" t="s">
        <v>169</v>
      </c>
      <c r="AU1326" s="162" t="s">
        <v>88</v>
      </c>
      <c r="AV1326" s="14" t="s">
        <v>165</v>
      </c>
      <c r="AW1326" s="14" t="s">
        <v>40</v>
      </c>
      <c r="AX1326" s="14" t="s">
        <v>86</v>
      </c>
      <c r="AY1326" s="162" t="s">
        <v>156</v>
      </c>
    </row>
    <row r="1327" spans="2:65" s="1" customFormat="1" ht="16.5" customHeight="1" x14ac:dyDescent="0.2">
      <c r="B1327" s="129"/>
      <c r="C1327" s="130" t="s">
        <v>1050</v>
      </c>
      <c r="D1327" s="130" t="s">
        <v>160</v>
      </c>
      <c r="E1327" s="131" t="s">
        <v>1051</v>
      </c>
      <c r="F1327" s="132" t="s">
        <v>1052</v>
      </c>
      <c r="G1327" s="133" t="s">
        <v>924</v>
      </c>
      <c r="H1327" s="134">
        <v>1</v>
      </c>
      <c r="I1327" s="135"/>
      <c r="J1327" s="136">
        <f>ROUND(I1327*H1327,2)</f>
        <v>0</v>
      </c>
      <c r="K1327" s="132" t="s">
        <v>3</v>
      </c>
      <c r="L1327" s="34"/>
      <c r="M1327" s="137" t="s">
        <v>3</v>
      </c>
      <c r="N1327" s="138" t="s">
        <v>49</v>
      </c>
      <c r="P1327" s="139">
        <f>O1327*H1327</f>
        <v>0</v>
      </c>
      <c r="Q1327" s="139">
        <v>6.6899999999999998E-3</v>
      </c>
      <c r="R1327" s="139">
        <f>Q1327*H1327</f>
        <v>6.6899999999999998E-3</v>
      </c>
      <c r="S1327" s="139">
        <v>0</v>
      </c>
      <c r="T1327" s="140">
        <f>S1327*H1327</f>
        <v>0</v>
      </c>
      <c r="AR1327" s="141" t="s">
        <v>301</v>
      </c>
      <c r="AT1327" s="141" t="s">
        <v>160</v>
      </c>
      <c r="AU1327" s="141" t="s">
        <v>88</v>
      </c>
      <c r="AY1327" s="18" t="s">
        <v>156</v>
      </c>
      <c r="BE1327" s="142">
        <f>IF(N1327="základní",J1327,0)</f>
        <v>0</v>
      </c>
      <c r="BF1327" s="142">
        <f>IF(N1327="snížená",J1327,0)</f>
        <v>0</v>
      </c>
      <c r="BG1327" s="142">
        <f>IF(N1327="zákl. přenesená",J1327,0)</f>
        <v>0</v>
      </c>
      <c r="BH1327" s="142">
        <f>IF(N1327="sníž. přenesená",J1327,0)</f>
        <v>0</v>
      </c>
      <c r="BI1327" s="142">
        <f>IF(N1327="nulová",J1327,0)</f>
        <v>0</v>
      </c>
      <c r="BJ1327" s="18" t="s">
        <v>86</v>
      </c>
      <c r="BK1327" s="142">
        <f>ROUND(I1327*H1327,2)</f>
        <v>0</v>
      </c>
      <c r="BL1327" s="18" t="s">
        <v>301</v>
      </c>
      <c r="BM1327" s="141" t="s">
        <v>1053</v>
      </c>
    </row>
    <row r="1328" spans="2:65" s="1" customFormat="1" ht="29.25" x14ac:dyDescent="0.2">
      <c r="B1328" s="34"/>
      <c r="D1328" s="148" t="s">
        <v>761</v>
      </c>
      <c r="F1328" s="185" t="s">
        <v>1054</v>
      </c>
      <c r="I1328" s="145"/>
      <c r="L1328" s="34"/>
      <c r="M1328" s="146"/>
      <c r="T1328" s="55"/>
      <c r="AT1328" s="18" t="s">
        <v>761</v>
      </c>
      <c r="AU1328" s="18" t="s">
        <v>88</v>
      </c>
    </row>
    <row r="1329" spans="2:65" s="12" customFormat="1" x14ac:dyDescent="0.2">
      <c r="B1329" s="147"/>
      <c r="D1329" s="148" t="s">
        <v>169</v>
      </c>
      <c r="E1329" s="149" t="s">
        <v>3</v>
      </c>
      <c r="F1329" s="150" t="s">
        <v>1055</v>
      </c>
      <c r="H1329" s="149" t="s">
        <v>3</v>
      </c>
      <c r="I1329" s="151"/>
      <c r="L1329" s="147"/>
      <c r="M1329" s="152"/>
      <c r="T1329" s="153"/>
      <c r="AT1329" s="149" t="s">
        <v>169</v>
      </c>
      <c r="AU1329" s="149" t="s">
        <v>88</v>
      </c>
      <c r="AV1329" s="12" t="s">
        <v>86</v>
      </c>
      <c r="AW1329" s="12" t="s">
        <v>40</v>
      </c>
      <c r="AX1329" s="12" t="s">
        <v>78</v>
      </c>
      <c r="AY1329" s="149" t="s">
        <v>156</v>
      </c>
    </row>
    <row r="1330" spans="2:65" s="13" customFormat="1" x14ac:dyDescent="0.2">
      <c r="B1330" s="154"/>
      <c r="D1330" s="148" t="s">
        <v>169</v>
      </c>
      <c r="E1330" s="155" t="s">
        <v>3</v>
      </c>
      <c r="F1330" s="156" t="s">
        <v>86</v>
      </c>
      <c r="H1330" s="157">
        <v>1</v>
      </c>
      <c r="I1330" s="158"/>
      <c r="L1330" s="154"/>
      <c r="M1330" s="159"/>
      <c r="T1330" s="160"/>
      <c r="AT1330" s="155" t="s">
        <v>169</v>
      </c>
      <c r="AU1330" s="155" t="s">
        <v>88</v>
      </c>
      <c r="AV1330" s="13" t="s">
        <v>88</v>
      </c>
      <c r="AW1330" s="13" t="s">
        <v>40</v>
      </c>
      <c r="AX1330" s="13" t="s">
        <v>78</v>
      </c>
      <c r="AY1330" s="155" t="s">
        <v>156</v>
      </c>
    </row>
    <row r="1331" spans="2:65" s="14" customFormat="1" x14ac:dyDescent="0.2">
      <c r="B1331" s="161"/>
      <c r="D1331" s="148" t="s">
        <v>169</v>
      </c>
      <c r="E1331" s="162" t="s">
        <v>3</v>
      </c>
      <c r="F1331" s="163" t="s">
        <v>172</v>
      </c>
      <c r="H1331" s="164">
        <v>1</v>
      </c>
      <c r="I1331" s="165"/>
      <c r="L1331" s="161"/>
      <c r="M1331" s="166"/>
      <c r="T1331" s="167"/>
      <c r="AT1331" s="162" t="s">
        <v>169</v>
      </c>
      <c r="AU1331" s="162" t="s">
        <v>88</v>
      </c>
      <c r="AV1331" s="14" t="s">
        <v>165</v>
      </c>
      <c r="AW1331" s="14" t="s">
        <v>40</v>
      </c>
      <c r="AX1331" s="14" t="s">
        <v>86</v>
      </c>
      <c r="AY1331" s="162" t="s">
        <v>156</v>
      </c>
    </row>
    <row r="1332" spans="2:65" s="1" customFormat="1" ht="16.5" customHeight="1" x14ac:dyDescent="0.2">
      <c r="B1332" s="129"/>
      <c r="C1332" s="130" t="s">
        <v>1056</v>
      </c>
      <c r="D1332" s="130" t="s">
        <v>160</v>
      </c>
      <c r="E1332" s="131" t="s">
        <v>1057</v>
      </c>
      <c r="F1332" s="132" t="s">
        <v>1058</v>
      </c>
      <c r="G1332" s="133" t="s">
        <v>924</v>
      </c>
      <c r="H1332" s="134">
        <v>1</v>
      </c>
      <c r="I1332" s="135"/>
      <c r="J1332" s="136">
        <f>ROUND(I1332*H1332,2)</f>
        <v>0</v>
      </c>
      <c r="K1332" s="132" t="s">
        <v>3</v>
      </c>
      <c r="L1332" s="34"/>
      <c r="M1332" s="137" t="s">
        <v>3</v>
      </c>
      <c r="N1332" s="138" t="s">
        <v>49</v>
      </c>
      <c r="P1332" s="139">
        <f>O1332*H1332</f>
        <v>0</v>
      </c>
      <c r="Q1332" s="139">
        <v>6.6899999999999998E-3</v>
      </c>
      <c r="R1332" s="139">
        <f>Q1332*H1332</f>
        <v>6.6899999999999998E-3</v>
      </c>
      <c r="S1332" s="139">
        <v>0</v>
      </c>
      <c r="T1332" s="140">
        <f>S1332*H1332</f>
        <v>0</v>
      </c>
      <c r="AR1332" s="141" t="s">
        <v>301</v>
      </c>
      <c r="AT1332" s="141" t="s">
        <v>160</v>
      </c>
      <c r="AU1332" s="141" t="s">
        <v>88</v>
      </c>
      <c r="AY1332" s="18" t="s">
        <v>156</v>
      </c>
      <c r="BE1332" s="142">
        <f>IF(N1332="základní",J1332,0)</f>
        <v>0</v>
      </c>
      <c r="BF1332" s="142">
        <f>IF(N1332="snížená",J1332,0)</f>
        <v>0</v>
      </c>
      <c r="BG1332" s="142">
        <f>IF(N1332="zákl. přenesená",J1332,0)</f>
        <v>0</v>
      </c>
      <c r="BH1332" s="142">
        <f>IF(N1332="sníž. přenesená",J1332,0)</f>
        <v>0</v>
      </c>
      <c r="BI1332" s="142">
        <f>IF(N1332="nulová",J1332,0)</f>
        <v>0</v>
      </c>
      <c r="BJ1332" s="18" t="s">
        <v>86</v>
      </c>
      <c r="BK1332" s="142">
        <f>ROUND(I1332*H1332,2)</f>
        <v>0</v>
      </c>
      <c r="BL1332" s="18" t="s">
        <v>301</v>
      </c>
      <c r="BM1332" s="141" t="s">
        <v>1059</v>
      </c>
    </row>
    <row r="1333" spans="2:65" s="1" customFormat="1" ht="29.25" x14ac:dyDescent="0.2">
      <c r="B1333" s="34"/>
      <c r="D1333" s="148" t="s">
        <v>761</v>
      </c>
      <c r="F1333" s="185" t="s">
        <v>1054</v>
      </c>
      <c r="I1333" s="145"/>
      <c r="L1333" s="34"/>
      <c r="M1333" s="146"/>
      <c r="T1333" s="55"/>
      <c r="AT1333" s="18" t="s">
        <v>761</v>
      </c>
      <c r="AU1333" s="18" t="s">
        <v>88</v>
      </c>
    </row>
    <row r="1334" spans="2:65" s="12" customFormat="1" x14ac:dyDescent="0.2">
      <c r="B1334" s="147"/>
      <c r="D1334" s="148" t="s">
        <v>169</v>
      </c>
      <c r="E1334" s="149" t="s">
        <v>3</v>
      </c>
      <c r="F1334" s="150" t="s">
        <v>1055</v>
      </c>
      <c r="H1334" s="149" t="s">
        <v>3</v>
      </c>
      <c r="I1334" s="151"/>
      <c r="L1334" s="147"/>
      <c r="M1334" s="152"/>
      <c r="T1334" s="153"/>
      <c r="AT1334" s="149" t="s">
        <v>169</v>
      </c>
      <c r="AU1334" s="149" t="s">
        <v>88</v>
      </c>
      <c r="AV1334" s="12" t="s">
        <v>86</v>
      </c>
      <c r="AW1334" s="12" t="s">
        <v>40</v>
      </c>
      <c r="AX1334" s="12" t="s">
        <v>78</v>
      </c>
      <c r="AY1334" s="149" t="s">
        <v>156</v>
      </c>
    </row>
    <row r="1335" spans="2:65" s="13" customFormat="1" x14ac:dyDescent="0.2">
      <c r="B1335" s="154"/>
      <c r="D1335" s="148" t="s">
        <v>169</v>
      </c>
      <c r="E1335" s="155" t="s">
        <v>3</v>
      </c>
      <c r="F1335" s="156" t="s">
        <v>86</v>
      </c>
      <c r="H1335" s="157">
        <v>1</v>
      </c>
      <c r="I1335" s="158"/>
      <c r="L1335" s="154"/>
      <c r="M1335" s="159"/>
      <c r="T1335" s="160"/>
      <c r="AT1335" s="155" t="s">
        <v>169</v>
      </c>
      <c r="AU1335" s="155" t="s">
        <v>88</v>
      </c>
      <c r="AV1335" s="13" t="s">
        <v>88</v>
      </c>
      <c r="AW1335" s="13" t="s">
        <v>40</v>
      </c>
      <c r="AX1335" s="13" t="s">
        <v>78</v>
      </c>
      <c r="AY1335" s="155" t="s">
        <v>156</v>
      </c>
    </row>
    <row r="1336" spans="2:65" s="14" customFormat="1" x14ac:dyDescent="0.2">
      <c r="B1336" s="161"/>
      <c r="D1336" s="148" t="s">
        <v>169</v>
      </c>
      <c r="E1336" s="162" t="s">
        <v>3</v>
      </c>
      <c r="F1336" s="163" t="s">
        <v>172</v>
      </c>
      <c r="H1336" s="164">
        <v>1</v>
      </c>
      <c r="I1336" s="165"/>
      <c r="L1336" s="161"/>
      <c r="M1336" s="166"/>
      <c r="T1336" s="167"/>
      <c r="AT1336" s="162" t="s">
        <v>169</v>
      </c>
      <c r="AU1336" s="162" t="s">
        <v>88</v>
      </c>
      <c r="AV1336" s="14" t="s">
        <v>165</v>
      </c>
      <c r="AW1336" s="14" t="s">
        <v>40</v>
      </c>
      <c r="AX1336" s="14" t="s">
        <v>86</v>
      </c>
      <c r="AY1336" s="162" t="s">
        <v>156</v>
      </c>
    </row>
    <row r="1337" spans="2:65" s="1" customFormat="1" ht="24.2" customHeight="1" x14ac:dyDescent="0.2">
      <c r="B1337" s="129"/>
      <c r="C1337" s="130" t="s">
        <v>1060</v>
      </c>
      <c r="D1337" s="130" t="s">
        <v>160</v>
      </c>
      <c r="E1337" s="131" t="s">
        <v>1061</v>
      </c>
      <c r="F1337" s="132" t="s">
        <v>1062</v>
      </c>
      <c r="G1337" s="133" t="s">
        <v>209</v>
      </c>
      <c r="H1337" s="134">
        <v>67.040000000000006</v>
      </c>
      <c r="I1337" s="135"/>
      <c r="J1337" s="136">
        <f>ROUND(I1337*H1337,2)</f>
        <v>0</v>
      </c>
      <c r="K1337" s="132" t="s">
        <v>164</v>
      </c>
      <c r="L1337" s="34"/>
      <c r="M1337" s="137" t="s">
        <v>3</v>
      </c>
      <c r="N1337" s="138" t="s">
        <v>49</v>
      </c>
      <c r="P1337" s="139">
        <f>O1337*H1337</f>
        <v>0</v>
      </c>
      <c r="Q1337" s="139">
        <v>6.1799999999999997E-3</v>
      </c>
      <c r="R1337" s="139">
        <f>Q1337*H1337</f>
        <v>0.41430720000000004</v>
      </c>
      <c r="S1337" s="139">
        <v>0</v>
      </c>
      <c r="T1337" s="140">
        <f>S1337*H1337</f>
        <v>0</v>
      </c>
      <c r="AR1337" s="141" t="s">
        <v>165</v>
      </c>
      <c r="AT1337" s="141" t="s">
        <v>160</v>
      </c>
      <c r="AU1337" s="141" t="s">
        <v>88</v>
      </c>
      <c r="AY1337" s="18" t="s">
        <v>156</v>
      </c>
      <c r="BE1337" s="142">
        <f>IF(N1337="základní",J1337,0)</f>
        <v>0</v>
      </c>
      <c r="BF1337" s="142">
        <f>IF(N1337="snížená",J1337,0)</f>
        <v>0</v>
      </c>
      <c r="BG1337" s="142">
        <f>IF(N1337="zákl. přenesená",J1337,0)</f>
        <v>0</v>
      </c>
      <c r="BH1337" s="142">
        <f>IF(N1337="sníž. přenesená",J1337,0)</f>
        <v>0</v>
      </c>
      <c r="BI1337" s="142">
        <f>IF(N1337="nulová",J1337,0)</f>
        <v>0</v>
      </c>
      <c r="BJ1337" s="18" t="s">
        <v>86</v>
      </c>
      <c r="BK1337" s="142">
        <f>ROUND(I1337*H1337,2)</f>
        <v>0</v>
      </c>
      <c r="BL1337" s="18" t="s">
        <v>165</v>
      </c>
      <c r="BM1337" s="141" t="s">
        <v>1063</v>
      </c>
    </row>
    <row r="1338" spans="2:65" s="1" customFormat="1" x14ac:dyDescent="0.2">
      <c r="B1338" s="34"/>
      <c r="D1338" s="143" t="s">
        <v>167</v>
      </c>
      <c r="F1338" s="144" t="s">
        <v>1064</v>
      </c>
      <c r="I1338" s="145"/>
      <c r="L1338" s="34"/>
      <c r="M1338" s="146"/>
      <c r="T1338" s="55"/>
      <c r="AT1338" s="18" t="s">
        <v>167</v>
      </c>
      <c r="AU1338" s="18" t="s">
        <v>88</v>
      </c>
    </row>
    <row r="1339" spans="2:65" s="12" customFormat="1" x14ac:dyDescent="0.2">
      <c r="B1339" s="147"/>
      <c r="D1339" s="148" t="s">
        <v>169</v>
      </c>
      <c r="E1339" s="149" t="s">
        <v>3</v>
      </c>
      <c r="F1339" s="150" t="s">
        <v>796</v>
      </c>
      <c r="H1339" s="149" t="s">
        <v>3</v>
      </c>
      <c r="I1339" s="151"/>
      <c r="L1339" s="147"/>
      <c r="M1339" s="152"/>
      <c r="T1339" s="153"/>
      <c r="AT1339" s="149" t="s">
        <v>169</v>
      </c>
      <c r="AU1339" s="149" t="s">
        <v>88</v>
      </c>
      <c r="AV1339" s="12" t="s">
        <v>86</v>
      </c>
      <c r="AW1339" s="12" t="s">
        <v>40</v>
      </c>
      <c r="AX1339" s="12" t="s">
        <v>78</v>
      </c>
      <c r="AY1339" s="149" t="s">
        <v>156</v>
      </c>
    </row>
    <row r="1340" spans="2:65" s="13" customFormat="1" x14ac:dyDescent="0.2">
      <c r="B1340" s="154"/>
      <c r="D1340" s="148" t="s">
        <v>169</v>
      </c>
      <c r="E1340" s="155" t="s">
        <v>3</v>
      </c>
      <c r="F1340" s="156" t="s">
        <v>1065</v>
      </c>
      <c r="H1340" s="157">
        <v>3.9</v>
      </c>
      <c r="I1340" s="158"/>
      <c r="L1340" s="154"/>
      <c r="M1340" s="159"/>
      <c r="T1340" s="160"/>
      <c r="AT1340" s="155" t="s">
        <v>169</v>
      </c>
      <c r="AU1340" s="155" t="s">
        <v>88</v>
      </c>
      <c r="AV1340" s="13" t="s">
        <v>88</v>
      </c>
      <c r="AW1340" s="13" t="s">
        <v>40</v>
      </c>
      <c r="AX1340" s="13" t="s">
        <v>78</v>
      </c>
      <c r="AY1340" s="155" t="s">
        <v>156</v>
      </c>
    </row>
    <row r="1341" spans="2:65" s="13" customFormat="1" x14ac:dyDescent="0.2">
      <c r="B1341" s="154"/>
      <c r="D1341" s="148" t="s">
        <v>169</v>
      </c>
      <c r="E1341" s="155" t="s">
        <v>3</v>
      </c>
      <c r="F1341" s="156" t="s">
        <v>1066</v>
      </c>
      <c r="H1341" s="157">
        <v>59.84</v>
      </c>
      <c r="I1341" s="158"/>
      <c r="L1341" s="154"/>
      <c r="M1341" s="159"/>
      <c r="T1341" s="160"/>
      <c r="AT1341" s="155" t="s">
        <v>169</v>
      </c>
      <c r="AU1341" s="155" t="s">
        <v>88</v>
      </c>
      <c r="AV1341" s="13" t="s">
        <v>88</v>
      </c>
      <c r="AW1341" s="13" t="s">
        <v>40</v>
      </c>
      <c r="AX1341" s="13" t="s">
        <v>78</v>
      </c>
      <c r="AY1341" s="155" t="s">
        <v>156</v>
      </c>
    </row>
    <row r="1342" spans="2:65" s="13" customFormat="1" x14ac:dyDescent="0.2">
      <c r="B1342" s="154"/>
      <c r="D1342" s="148" t="s">
        <v>169</v>
      </c>
      <c r="E1342" s="155" t="s">
        <v>3</v>
      </c>
      <c r="F1342" s="156" t="s">
        <v>1067</v>
      </c>
      <c r="H1342" s="157">
        <v>1.65</v>
      </c>
      <c r="I1342" s="158"/>
      <c r="L1342" s="154"/>
      <c r="M1342" s="159"/>
      <c r="T1342" s="160"/>
      <c r="AT1342" s="155" t="s">
        <v>169</v>
      </c>
      <c r="AU1342" s="155" t="s">
        <v>88</v>
      </c>
      <c r="AV1342" s="13" t="s">
        <v>88</v>
      </c>
      <c r="AW1342" s="13" t="s">
        <v>40</v>
      </c>
      <c r="AX1342" s="13" t="s">
        <v>78</v>
      </c>
      <c r="AY1342" s="155" t="s">
        <v>156</v>
      </c>
    </row>
    <row r="1343" spans="2:65" s="13" customFormat="1" x14ac:dyDescent="0.2">
      <c r="B1343" s="154"/>
      <c r="D1343" s="148" t="s">
        <v>169</v>
      </c>
      <c r="E1343" s="155" t="s">
        <v>3</v>
      </c>
      <c r="F1343" s="156" t="s">
        <v>1067</v>
      </c>
      <c r="H1343" s="157">
        <v>1.65</v>
      </c>
      <c r="I1343" s="158"/>
      <c r="L1343" s="154"/>
      <c r="M1343" s="159"/>
      <c r="T1343" s="160"/>
      <c r="AT1343" s="155" t="s">
        <v>169</v>
      </c>
      <c r="AU1343" s="155" t="s">
        <v>88</v>
      </c>
      <c r="AV1343" s="13" t="s">
        <v>88</v>
      </c>
      <c r="AW1343" s="13" t="s">
        <v>40</v>
      </c>
      <c r="AX1343" s="13" t="s">
        <v>78</v>
      </c>
      <c r="AY1343" s="155" t="s">
        <v>156</v>
      </c>
    </row>
    <row r="1344" spans="2:65" s="14" customFormat="1" x14ac:dyDescent="0.2">
      <c r="B1344" s="161"/>
      <c r="D1344" s="148" t="s">
        <v>169</v>
      </c>
      <c r="E1344" s="162" t="s">
        <v>3</v>
      </c>
      <c r="F1344" s="163" t="s">
        <v>172</v>
      </c>
      <c r="H1344" s="164">
        <v>67.040000000000006</v>
      </c>
      <c r="I1344" s="165"/>
      <c r="L1344" s="161"/>
      <c r="M1344" s="166"/>
      <c r="T1344" s="167"/>
      <c r="AT1344" s="162" t="s">
        <v>169</v>
      </c>
      <c r="AU1344" s="162" t="s">
        <v>88</v>
      </c>
      <c r="AV1344" s="14" t="s">
        <v>165</v>
      </c>
      <c r="AW1344" s="14" t="s">
        <v>40</v>
      </c>
      <c r="AX1344" s="14" t="s">
        <v>86</v>
      </c>
      <c r="AY1344" s="162" t="s">
        <v>156</v>
      </c>
    </row>
    <row r="1345" spans="2:65" s="1" customFormat="1" ht="24.2" customHeight="1" x14ac:dyDescent="0.2">
      <c r="B1345" s="129"/>
      <c r="C1345" s="130" t="s">
        <v>1068</v>
      </c>
      <c r="D1345" s="130" t="s">
        <v>160</v>
      </c>
      <c r="E1345" s="131" t="s">
        <v>1069</v>
      </c>
      <c r="F1345" s="132" t="s">
        <v>1070</v>
      </c>
      <c r="G1345" s="133" t="s">
        <v>209</v>
      </c>
      <c r="H1345" s="134">
        <v>67.040000000000006</v>
      </c>
      <c r="I1345" s="135"/>
      <c r="J1345" s="136">
        <f>ROUND(I1345*H1345,2)</f>
        <v>0</v>
      </c>
      <c r="K1345" s="132" t="s">
        <v>164</v>
      </c>
      <c r="L1345" s="34"/>
      <c r="M1345" s="137" t="s">
        <v>3</v>
      </c>
      <c r="N1345" s="138" t="s">
        <v>49</v>
      </c>
      <c r="P1345" s="139">
        <f>O1345*H1345</f>
        <v>0</v>
      </c>
      <c r="Q1345" s="139">
        <v>3.4000000000000002E-4</v>
      </c>
      <c r="R1345" s="139">
        <f>Q1345*H1345</f>
        <v>2.2793600000000004E-2</v>
      </c>
      <c r="S1345" s="139">
        <v>0</v>
      </c>
      <c r="T1345" s="140">
        <f>S1345*H1345</f>
        <v>0</v>
      </c>
      <c r="AR1345" s="141" t="s">
        <v>301</v>
      </c>
      <c r="AT1345" s="141" t="s">
        <v>160</v>
      </c>
      <c r="AU1345" s="141" t="s">
        <v>88</v>
      </c>
      <c r="AY1345" s="18" t="s">
        <v>156</v>
      </c>
      <c r="BE1345" s="142">
        <f>IF(N1345="základní",J1345,0)</f>
        <v>0</v>
      </c>
      <c r="BF1345" s="142">
        <f>IF(N1345="snížená",J1345,0)</f>
        <v>0</v>
      </c>
      <c r="BG1345" s="142">
        <f>IF(N1345="zákl. přenesená",J1345,0)</f>
        <v>0</v>
      </c>
      <c r="BH1345" s="142">
        <f>IF(N1345="sníž. přenesená",J1345,0)</f>
        <v>0</v>
      </c>
      <c r="BI1345" s="142">
        <f>IF(N1345="nulová",J1345,0)</f>
        <v>0</v>
      </c>
      <c r="BJ1345" s="18" t="s">
        <v>86</v>
      </c>
      <c r="BK1345" s="142">
        <f>ROUND(I1345*H1345,2)</f>
        <v>0</v>
      </c>
      <c r="BL1345" s="18" t="s">
        <v>301</v>
      </c>
      <c r="BM1345" s="141" t="s">
        <v>1071</v>
      </c>
    </row>
    <row r="1346" spans="2:65" s="1" customFormat="1" x14ac:dyDescent="0.2">
      <c r="B1346" s="34"/>
      <c r="D1346" s="143" t="s">
        <v>167</v>
      </c>
      <c r="F1346" s="144" t="s">
        <v>1072</v>
      </c>
      <c r="I1346" s="145"/>
      <c r="L1346" s="34"/>
      <c r="M1346" s="146"/>
      <c r="T1346" s="55"/>
      <c r="AT1346" s="18" t="s">
        <v>167</v>
      </c>
      <c r="AU1346" s="18" t="s">
        <v>88</v>
      </c>
    </row>
    <row r="1347" spans="2:65" s="12" customFormat="1" x14ac:dyDescent="0.2">
      <c r="B1347" s="147"/>
      <c r="D1347" s="148" t="s">
        <v>169</v>
      </c>
      <c r="E1347" s="149" t="s">
        <v>3</v>
      </c>
      <c r="F1347" s="150" t="s">
        <v>796</v>
      </c>
      <c r="H1347" s="149" t="s">
        <v>3</v>
      </c>
      <c r="I1347" s="151"/>
      <c r="L1347" s="147"/>
      <c r="M1347" s="152"/>
      <c r="T1347" s="153"/>
      <c r="AT1347" s="149" t="s">
        <v>169</v>
      </c>
      <c r="AU1347" s="149" t="s">
        <v>88</v>
      </c>
      <c r="AV1347" s="12" t="s">
        <v>86</v>
      </c>
      <c r="AW1347" s="12" t="s">
        <v>40</v>
      </c>
      <c r="AX1347" s="12" t="s">
        <v>78</v>
      </c>
      <c r="AY1347" s="149" t="s">
        <v>156</v>
      </c>
    </row>
    <row r="1348" spans="2:65" s="13" customFormat="1" x14ac:dyDescent="0.2">
      <c r="B1348" s="154"/>
      <c r="D1348" s="148" t="s">
        <v>169</v>
      </c>
      <c r="E1348" s="155" t="s">
        <v>3</v>
      </c>
      <c r="F1348" s="156" t="s">
        <v>1065</v>
      </c>
      <c r="H1348" s="157">
        <v>3.9</v>
      </c>
      <c r="I1348" s="158"/>
      <c r="L1348" s="154"/>
      <c r="M1348" s="159"/>
      <c r="T1348" s="160"/>
      <c r="AT1348" s="155" t="s">
        <v>169</v>
      </c>
      <c r="AU1348" s="155" t="s">
        <v>88</v>
      </c>
      <c r="AV1348" s="13" t="s">
        <v>88</v>
      </c>
      <c r="AW1348" s="13" t="s">
        <v>40</v>
      </c>
      <c r="AX1348" s="13" t="s">
        <v>78</v>
      </c>
      <c r="AY1348" s="155" t="s">
        <v>156</v>
      </c>
    </row>
    <row r="1349" spans="2:65" s="13" customFormat="1" x14ac:dyDescent="0.2">
      <c r="B1349" s="154"/>
      <c r="D1349" s="148" t="s">
        <v>169</v>
      </c>
      <c r="E1349" s="155" t="s">
        <v>3</v>
      </c>
      <c r="F1349" s="156" t="s">
        <v>1066</v>
      </c>
      <c r="H1349" s="157">
        <v>59.84</v>
      </c>
      <c r="I1349" s="158"/>
      <c r="L1349" s="154"/>
      <c r="M1349" s="159"/>
      <c r="T1349" s="160"/>
      <c r="AT1349" s="155" t="s">
        <v>169</v>
      </c>
      <c r="AU1349" s="155" t="s">
        <v>88</v>
      </c>
      <c r="AV1349" s="13" t="s">
        <v>88</v>
      </c>
      <c r="AW1349" s="13" t="s">
        <v>40</v>
      </c>
      <c r="AX1349" s="13" t="s">
        <v>78</v>
      </c>
      <c r="AY1349" s="155" t="s">
        <v>156</v>
      </c>
    </row>
    <row r="1350" spans="2:65" s="13" customFormat="1" x14ac:dyDescent="0.2">
      <c r="B1350" s="154"/>
      <c r="D1350" s="148" t="s">
        <v>169</v>
      </c>
      <c r="E1350" s="155" t="s">
        <v>3</v>
      </c>
      <c r="F1350" s="156" t="s">
        <v>1067</v>
      </c>
      <c r="H1350" s="157">
        <v>1.65</v>
      </c>
      <c r="I1350" s="158"/>
      <c r="L1350" s="154"/>
      <c r="M1350" s="159"/>
      <c r="T1350" s="160"/>
      <c r="AT1350" s="155" t="s">
        <v>169</v>
      </c>
      <c r="AU1350" s="155" t="s">
        <v>88</v>
      </c>
      <c r="AV1350" s="13" t="s">
        <v>88</v>
      </c>
      <c r="AW1350" s="13" t="s">
        <v>40</v>
      </c>
      <c r="AX1350" s="13" t="s">
        <v>78</v>
      </c>
      <c r="AY1350" s="155" t="s">
        <v>156</v>
      </c>
    </row>
    <row r="1351" spans="2:65" s="13" customFormat="1" x14ac:dyDescent="0.2">
      <c r="B1351" s="154"/>
      <c r="D1351" s="148" t="s">
        <v>169</v>
      </c>
      <c r="E1351" s="155" t="s">
        <v>3</v>
      </c>
      <c r="F1351" s="156" t="s">
        <v>1067</v>
      </c>
      <c r="H1351" s="157">
        <v>1.65</v>
      </c>
      <c r="I1351" s="158"/>
      <c r="L1351" s="154"/>
      <c r="M1351" s="159"/>
      <c r="T1351" s="160"/>
      <c r="AT1351" s="155" t="s">
        <v>169</v>
      </c>
      <c r="AU1351" s="155" t="s">
        <v>88</v>
      </c>
      <c r="AV1351" s="13" t="s">
        <v>88</v>
      </c>
      <c r="AW1351" s="13" t="s">
        <v>40</v>
      </c>
      <c r="AX1351" s="13" t="s">
        <v>78</v>
      </c>
      <c r="AY1351" s="155" t="s">
        <v>156</v>
      </c>
    </row>
    <row r="1352" spans="2:65" s="14" customFormat="1" x14ac:dyDescent="0.2">
      <c r="B1352" s="161"/>
      <c r="D1352" s="148" t="s">
        <v>169</v>
      </c>
      <c r="E1352" s="162" t="s">
        <v>3</v>
      </c>
      <c r="F1352" s="163" t="s">
        <v>172</v>
      </c>
      <c r="H1352" s="164">
        <v>67.040000000000006</v>
      </c>
      <c r="I1352" s="165"/>
      <c r="L1352" s="161"/>
      <c r="M1352" s="166"/>
      <c r="T1352" s="167"/>
      <c r="AT1352" s="162" t="s">
        <v>169</v>
      </c>
      <c r="AU1352" s="162" t="s">
        <v>88</v>
      </c>
      <c r="AV1352" s="14" t="s">
        <v>165</v>
      </c>
      <c r="AW1352" s="14" t="s">
        <v>40</v>
      </c>
      <c r="AX1352" s="14" t="s">
        <v>86</v>
      </c>
      <c r="AY1352" s="162" t="s">
        <v>156</v>
      </c>
    </row>
    <row r="1353" spans="2:65" s="1" customFormat="1" ht="21.75" customHeight="1" x14ac:dyDescent="0.2">
      <c r="B1353" s="129"/>
      <c r="C1353" s="130" t="s">
        <v>1073</v>
      </c>
      <c r="D1353" s="130" t="s">
        <v>160</v>
      </c>
      <c r="E1353" s="131" t="s">
        <v>1074</v>
      </c>
      <c r="F1353" s="132" t="s">
        <v>1075</v>
      </c>
      <c r="G1353" s="133" t="s">
        <v>356</v>
      </c>
      <c r="H1353" s="134">
        <v>41.5</v>
      </c>
      <c r="I1353" s="135"/>
      <c r="J1353" s="136">
        <f>ROUND(I1353*H1353,2)</f>
        <v>0</v>
      </c>
      <c r="K1353" s="132" t="s">
        <v>164</v>
      </c>
      <c r="L1353" s="34"/>
      <c r="M1353" s="137" t="s">
        <v>3</v>
      </c>
      <c r="N1353" s="138" t="s">
        <v>49</v>
      </c>
      <c r="P1353" s="139">
        <f>O1353*H1353</f>
        <v>0</v>
      </c>
      <c r="Q1353" s="139">
        <v>5.1999999999999995E-4</v>
      </c>
      <c r="R1353" s="139">
        <f>Q1353*H1353</f>
        <v>2.1579999999999998E-2</v>
      </c>
      <c r="S1353" s="139">
        <v>0</v>
      </c>
      <c r="T1353" s="140">
        <f>S1353*H1353</f>
        <v>0</v>
      </c>
      <c r="AR1353" s="141" t="s">
        <v>165</v>
      </c>
      <c r="AT1353" s="141" t="s">
        <v>160</v>
      </c>
      <c r="AU1353" s="141" t="s">
        <v>88</v>
      </c>
      <c r="AY1353" s="18" t="s">
        <v>156</v>
      </c>
      <c r="BE1353" s="142">
        <f>IF(N1353="základní",J1353,0)</f>
        <v>0</v>
      </c>
      <c r="BF1353" s="142">
        <f>IF(N1353="snížená",J1353,0)</f>
        <v>0</v>
      </c>
      <c r="BG1353" s="142">
        <f>IF(N1353="zákl. přenesená",J1353,0)</f>
        <v>0</v>
      </c>
      <c r="BH1353" s="142">
        <f>IF(N1353="sníž. přenesená",J1353,0)</f>
        <v>0</v>
      </c>
      <c r="BI1353" s="142">
        <f>IF(N1353="nulová",J1353,0)</f>
        <v>0</v>
      </c>
      <c r="BJ1353" s="18" t="s">
        <v>86</v>
      </c>
      <c r="BK1353" s="142">
        <f>ROUND(I1353*H1353,2)</f>
        <v>0</v>
      </c>
      <c r="BL1353" s="18" t="s">
        <v>165</v>
      </c>
      <c r="BM1353" s="141" t="s">
        <v>1076</v>
      </c>
    </row>
    <row r="1354" spans="2:65" s="1" customFormat="1" x14ac:dyDescent="0.2">
      <c r="B1354" s="34"/>
      <c r="D1354" s="143" t="s">
        <v>167</v>
      </c>
      <c r="F1354" s="144" t="s">
        <v>1077</v>
      </c>
      <c r="I1354" s="145"/>
      <c r="L1354" s="34"/>
      <c r="M1354" s="146"/>
      <c r="T1354" s="55"/>
      <c r="AT1354" s="18" t="s">
        <v>167</v>
      </c>
      <c r="AU1354" s="18" t="s">
        <v>88</v>
      </c>
    </row>
    <row r="1355" spans="2:65" s="12" customFormat="1" x14ac:dyDescent="0.2">
      <c r="B1355" s="147"/>
      <c r="D1355" s="148" t="s">
        <v>169</v>
      </c>
      <c r="E1355" s="149" t="s">
        <v>3</v>
      </c>
      <c r="F1355" s="150" t="s">
        <v>340</v>
      </c>
      <c r="H1355" s="149" t="s">
        <v>3</v>
      </c>
      <c r="I1355" s="151"/>
      <c r="L1355" s="147"/>
      <c r="M1355" s="152"/>
      <c r="T1355" s="153"/>
      <c r="AT1355" s="149" t="s">
        <v>169</v>
      </c>
      <c r="AU1355" s="149" t="s">
        <v>88</v>
      </c>
      <c r="AV1355" s="12" t="s">
        <v>86</v>
      </c>
      <c r="AW1355" s="12" t="s">
        <v>40</v>
      </c>
      <c r="AX1355" s="12" t="s">
        <v>78</v>
      </c>
      <c r="AY1355" s="149" t="s">
        <v>156</v>
      </c>
    </row>
    <row r="1356" spans="2:65" s="13" customFormat="1" x14ac:dyDescent="0.2">
      <c r="B1356" s="154"/>
      <c r="D1356" s="148" t="s">
        <v>169</v>
      </c>
      <c r="E1356" s="155" t="s">
        <v>3</v>
      </c>
      <c r="F1356" s="156" t="s">
        <v>359</v>
      </c>
      <c r="H1356" s="157">
        <v>14.6</v>
      </c>
      <c r="I1356" s="158"/>
      <c r="L1356" s="154"/>
      <c r="M1356" s="159"/>
      <c r="T1356" s="160"/>
      <c r="AT1356" s="155" t="s">
        <v>169</v>
      </c>
      <c r="AU1356" s="155" t="s">
        <v>88</v>
      </c>
      <c r="AV1356" s="13" t="s">
        <v>88</v>
      </c>
      <c r="AW1356" s="13" t="s">
        <v>40</v>
      </c>
      <c r="AX1356" s="13" t="s">
        <v>78</v>
      </c>
      <c r="AY1356" s="155" t="s">
        <v>156</v>
      </c>
    </row>
    <row r="1357" spans="2:65" s="15" customFormat="1" x14ac:dyDescent="0.2">
      <c r="B1357" s="168"/>
      <c r="D1357" s="148" t="s">
        <v>169</v>
      </c>
      <c r="E1357" s="169" t="s">
        <v>3</v>
      </c>
      <c r="F1357" s="170" t="s">
        <v>180</v>
      </c>
      <c r="H1357" s="171">
        <v>14.6</v>
      </c>
      <c r="I1357" s="172"/>
      <c r="L1357" s="168"/>
      <c r="M1357" s="173"/>
      <c r="T1357" s="174"/>
      <c r="AT1357" s="169" t="s">
        <v>169</v>
      </c>
      <c r="AU1357" s="169" t="s">
        <v>88</v>
      </c>
      <c r="AV1357" s="15" t="s">
        <v>157</v>
      </c>
      <c r="AW1357" s="15" t="s">
        <v>40</v>
      </c>
      <c r="AX1357" s="15" t="s">
        <v>78</v>
      </c>
      <c r="AY1357" s="169" t="s">
        <v>156</v>
      </c>
    </row>
    <row r="1358" spans="2:65" s="12" customFormat="1" x14ac:dyDescent="0.2">
      <c r="B1358" s="147"/>
      <c r="D1358" s="148" t="s">
        <v>169</v>
      </c>
      <c r="E1358" s="149" t="s">
        <v>3</v>
      </c>
      <c r="F1358" s="150" t="s">
        <v>342</v>
      </c>
      <c r="H1358" s="149" t="s">
        <v>3</v>
      </c>
      <c r="I1358" s="151"/>
      <c r="L1358" s="147"/>
      <c r="M1358" s="152"/>
      <c r="T1358" s="153"/>
      <c r="AT1358" s="149" t="s">
        <v>169</v>
      </c>
      <c r="AU1358" s="149" t="s">
        <v>88</v>
      </c>
      <c r="AV1358" s="12" t="s">
        <v>86</v>
      </c>
      <c r="AW1358" s="12" t="s">
        <v>40</v>
      </c>
      <c r="AX1358" s="12" t="s">
        <v>78</v>
      </c>
      <c r="AY1358" s="149" t="s">
        <v>156</v>
      </c>
    </row>
    <row r="1359" spans="2:65" s="13" customFormat="1" x14ac:dyDescent="0.2">
      <c r="B1359" s="154"/>
      <c r="D1359" s="148" t="s">
        <v>169</v>
      </c>
      <c r="E1359" s="155" t="s">
        <v>3</v>
      </c>
      <c r="F1359" s="156" t="s">
        <v>360</v>
      </c>
      <c r="H1359" s="157">
        <v>19.5</v>
      </c>
      <c r="I1359" s="158"/>
      <c r="L1359" s="154"/>
      <c r="M1359" s="159"/>
      <c r="T1359" s="160"/>
      <c r="AT1359" s="155" t="s">
        <v>169</v>
      </c>
      <c r="AU1359" s="155" t="s">
        <v>88</v>
      </c>
      <c r="AV1359" s="13" t="s">
        <v>88</v>
      </c>
      <c r="AW1359" s="13" t="s">
        <v>40</v>
      </c>
      <c r="AX1359" s="13" t="s">
        <v>78</v>
      </c>
      <c r="AY1359" s="155" t="s">
        <v>156</v>
      </c>
    </row>
    <row r="1360" spans="2:65" s="15" customFormat="1" x14ac:dyDescent="0.2">
      <c r="B1360" s="168"/>
      <c r="D1360" s="148" t="s">
        <v>169</v>
      </c>
      <c r="E1360" s="169" t="s">
        <v>3</v>
      </c>
      <c r="F1360" s="170" t="s">
        <v>180</v>
      </c>
      <c r="H1360" s="171">
        <v>19.5</v>
      </c>
      <c r="I1360" s="172"/>
      <c r="L1360" s="168"/>
      <c r="M1360" s="173"/>
      <c r="T1360" s="174"/>
      <c r="AT1360" s="169" t="s">
        <v>169</v>
      </c>
      <c r="AU1360" s="169" t="s">
        <v>88</v>
      </c>
      <c r="AV1360" s="15" t="s">
        <v>157</v>
      </c>
      <c r="AW1360" s="15" t="s">
        <v>40</v>
      </c>
      <c r="AX1360" s="15" t="s">
        <v>78</v>
      </c>
      <c r="AY1360" s="169" t="s">
        <v>156</v>
      </c>
    </row>
    <row r="1361" spans="2:65" s="12" customFormat="1" x14ac:dyDescent="0.2">
      <c r="B1361" s="147"/>
      <c r="D1361" s="148" t="s">
        <v>169</v>
      </c>
      <c r="E1361" s="149" t="s">
        <v>3</v>
      </c>
      <c r="F1361" s="150" t="s">
        <v>344</v>
      </c>
      <c r="H1361" s="149" t="s">
        <v>3</v>
      </c>
      <c r="I1361" s="151"/>
      <c r="L1361" s="147"/>
      <c r="M1361" s="152"/>
      <c r="T1361" s="153"/>
      <c r="AT1361" s="149" t="s">
        <v>169</v>
      </c>
      <c r="AU1361" s="149" t="s">
        <v>88</v>
      </c>
      <c r="AV1361" s="12" t="s">
        <v>86</v>
      </c>
      <c r="AW1361" s="12" t="s">
        <v>40</v>
      </c>
      <c r="AX1361" s="12" t="s">
        <v>78</v>
      </c>
      <c r="AY1361" s="149" t="s">
        <v>156</v>
      </c>
    </row>
    <row r="1362" spans="2:65" s="13" customFormat="1" x14ac:dyDescent="0.2">
      <c r="B1362" s="154"/>
      <c r="D1362" s="148" t="s">
        <v>169</v>
      </c>
      <c r="E1362" s="155" t="s">
        <v>3</v>
      </c>
      <c r="F1362" s="156" t="s">
        <v>1078</v>
      </c>
      <c r="H1362" s="157">
        <v>7.4</v>
      </c>
      <c r="I1362" s="158"/>
      <c r="L1362" s="154"/>
      <c r="M1362" s="159"/>
      <c r="T1362" s="160"/>
      <c r="AT1362" s="155" t="s">
        <v>169</v>
      </c>
      <c r="AU1362" s="155" t="s">
        <v>88</v>
      </c>
      <c r="AV1362" s="13" t="s">
        <v>88</v>
      </c>
      <c r="AW1362" s="13" t="s">
        <v>40</v>
      </c>
      <c r="AX1362" s="13" t="s">
        <v>78</v>
      </c>
      <c r="AY1362" s="155" t="s">
        <v>156</v>
      </c>
    </row>
    <row r="1363" spans="2:65" s="15" customFormat="1" x14ac:dyDescent="0.2">
      <c r="B1363" s="168"/>
      <c r="D1363" s="148" t="s">
        <v>169</v>
      </c>
      <c r="E1363" s="169" t="s">
        <v>3</v>
      </c>
      <c r="F1363" s="170" t="s">
        <v>180</v>
      </c>
      <c r="H1363" s="171">
        <v>7.4</v>
      </c>
      <c r="I1363" s="172"/>
      <c r="L1363" s="168"/>
      <c r="M1363" s="173"/>
      <c r="T1363" s="174"/>
      <c r="AT1363" s="169" t="s">
        <v>169</v>
      </c>
      <c r="AU1363" s="169" t="s">
        <v>88</v>
      </c>
      <c r="AV1363" s="15" t="s">
        <v>157</v>
      </c>
      <c r="AW1363" s="15" t="s">
        <v>40</v>
      </c>
      <c r="AX1363" s="15" t="s">
        <v>78</v>
      </c>
      <c r="AY1363" s="169" t="s">
        <v>156</v>
      </c>
    </row>
    <row r="1364" spans="2:65" s="14" customFormat="1" x14ac:dyDescent="0.2">
      <c r="B1364" s="161"/>
      <c r="D1364" s="148" t="s">
        <v>169</v>
      </c>
      <c r="E1364" s="162" t="s">
        <v>3</v>
      </c>
      <c r="F1364" s="163" t="s">
        <v>172</v>
      </c>
      <c r="H1364" s="164">
        <v>41.5</v>
      </c>
      <c r="I1364" s="165"/>
      <c r="L1364" s="161"/>
      <c r="M1364" s="166"/>
      <c r="T1364" s="167"/>
      <c r="AT1364" s="162" t="s">
        <v>169</v>
      </c>
      <c r="AU1364" s="162" t="s">
        <v>88</v>
      </c>
      <c r="AV1364" s="14" t="s">
        <v>165</v>
      </c>
      <c r="AW1364" s="14" t="s">
        <v>40</v>
      </c>
      <c r="AX1364" s="14" t="s">
        <v>86</v>
      </c>
      <c r="AY1364" s="162" t="s">
        <v>156</v>
      </c>
    </row>
    <row r="1365" spans="2:65" s="1" customFormat="1" ht="21.75" customHeight="1" x14ac:dyDescent="0.2">
      <c r="B1365" s="129"/>
      <c r="C1365" s="130" t="s">
        <v>1079</v>
      </c>
      <c r="D1365" s="130" t="s">
        <v>160</v>
      </c>
      <c r="E1365" s="131" t="s">
        <v>1080</v>
      </c>
      <c r="F1365" s="132" t="s">
        <v>1081</v>
      </c>
      <c r="G1365" s="133" t="s">
        <v>356</v>
      </c>
      <c r="H1365" s="134">
        <v>48.7</v>
      </c>
      <c r="I1365" s="135"/>
      <c r="J1365" s="136">
        <f>ROUND(I1365*H1365,2)</f>
        <v>0</v>
      </c>
      <c r="K1365" s="132" t="s">
        <v>164</v>
      </c>
      <c r="L1365" s="34"/>
      <c r="M1365" s="137" t="s">
        <v>3</v>
      </c>
      <c r="N1365" s="138" t="s">
        <v>49</v>
      </c>
      <c r="P1365" s="139">
        <f>O1365*H1365</f>
        <v>0</v>
      </c>
      <c r="Q1365" s="139">
        <v>6.3000000000000003E-4</v>
      </c>
      <c r="R1365" s="139">
        <f>Q1365*H1365</f>
        <v>3.0681000000000003E-2</v>
      </c>
      <c r="S1365" s="139">
        <v>0</v>
      </c>
      <c r="T1365" s="140">
        <f>S1365*H1365</f>
        <v>0</v>
      </c>
      <c r="AR1365" s="141" t="s">
        <v>165</v>
      </c>
      <c r="AT1365" s="141" t="s">
        <v>160</v>
      </c>
      <c r="AU1365" s="141" t="s">
        <v>88</v>
      </c>
      <c r="AY1365" s="18" t="s">
        <v>156</v>
      </c>
      <c r="BE1365" s="142">
        <f>IF(N1365="základní",J1365,0)</f>
        <v>0</v>
      </c>
      <c r="BF1365" s="142">
        <f>IF(N1365="snížená",J1365,0)</f>
        <v>0</v>
      </c>
      <c r="BG1365" s="142">
        <f>IF(N1365="zákl. přenesená",J1365,0)</f>
        <v>0</v>
      </c>
      <c r="BH1365" s="142">
        <f>IF(N1365="sníž. přenesená",J1365,0)</f>
        <v>0</v>
      </c>
      <c r="BI1365" s="142">
        <f>IF(N1365="nulová",J1365,0)</f>
        <v>0</v>
      </c>
      <c r="BJ1365" s="18" t="s">
        <v>86</v>
      </c>
      <c r="BK1365" s="142">
        <f>ROUND(I1365*H1365,2)</f>
        <v>0</v>
      </c>
      <c r="BL1365" s="18" t="s">
        <v>165</v>
      </c>
      <c r="BM1365" s="141" t="s">
        <v>1082</v>
      </c>
    </row>
    <row r="1366" spans="2:65" s="1" customFormat="1" x14ac:dyDescent="0.2">
      <c r="B1366" s="34"/>
      <c r="D1366" s="143" t="s">
        <v>167</v>
      </c>
      <c r="F1366" s="144" t="s">
        <v>1083</v>
      </c>
      <c r="I1366" s="145"/>
      <c r="L1366" s="34"/>
      <c r="M1366" s="146"/>
      <c r="T1366" s="55"/>
      <c r="AT1366" s="18" t="s">
        <v>167</v>
      </c>
      <c r="AU1366" s="18" t="s">
        <v>88</v>
      </c>
    </row>
    <row r="1367" spans="2:65" s="12" customFormat="1" x14ac:dyDescent="0.2">
      <c r="B1367" s="147"/>
      <c r="D1367" s="148" t="s">
        <v>169</v>
      </c>
      <c r="E1367" s="149" t="s">
        <v>3</v>
      </c>
      <c r="F1367" s="150" t="s">
        <v>340</v>
      </c>
      <c r="H1367" s="149" t="s">
        <v>3</v>
      </c>
      <c r="I1367" s="151"/>
      <c r="L1367" s="147"/>
      <c r="M1367" s="152"/>
      <c r="T1367" s="153"/>
      <c r="AT1367" s="149" t="s">
        <v>169</v>
      </c>
      <c r="AU1367" s="149" t="s">
        <v>88</v>
      </c>
      <c r="AV1367" s="12" t="s">
        <v>86</v>
      </c>
      <c r="AW1367" s="12" t="s">
        <v>40</v>
      </c>
      <c r="AX1367" s="12" t="s">
        <v>78</v>
      </c>
      <c r="AY1367" s="149" t="s">
        <v>156</v>
      </c>
    </row>
    <row r="1368" spans="2:65" s="13" customFormat="1" x14ac:dyDescent="0.2">
      <c r="B1368" s="154"/>
      <c r="D1368" s="148" t="s">
        <v>169</v>
      </c>
      <c r="E1368" s="155" t="s">
        <v>3</v>
      </c>
      <c r="F1368" s="156" t="s">
        <v>359</v>
      </c>
      <c r="H1368" s="157">
        <v>14.6</v>
      </c>
      <c r="I1368" s="158"/>
      <c r="L1368" s="154"/>
      <c r="M1368" s="159"/>
      <c r="T1368" s="160"/>
      <c r="AT1368" s="155" t="s">
        <v>169</v>
      </c>
      <c r="AU1368" s="155" t="s">
        <v>88</v>
      </c>
      <c r="AV1368" s="13" t="s">
        <v>88</v>
      </c>
      <c r="AW1368" s="13" t="s">
        <v>40</v>
      </c>
      <c r="AX1368" s="13" t="s">
        <v>78</v>
      </c>
      <c r="AY1368" s="155" t="s">
        <v>156</v>
      </c>
    </row>
    <row r="1369" spans="2:65" s="15" customFormat="1" x14ac:dyDescent="0.2">
      <c r="B1369" s="168"/>
      <c r="D1369" s="148" t="s">
        <v>169</v>
      </c>
      <c r="E1369" s="169" t="s">
        <v>3</v>
      </c>
      <c r="F1369" s="170" t="s">
        <v>180</v>
      </c>
      <c r="H1369" s="171">
        <v>14.6</v>
      </c>
      <c r="I1369" s="172"/>
      <c r="L1369" s="168"/>
      <c r="M1369" s="173"/>
      <c r="T1369" s="174"/>
      <c r="AT1369" s="169" t="s">
        <v>169</v>
      </c>
      <c r="AU1369" s="169" t="s">
        <v>88</v>
      </c>
      <c r="AV1369" s="15" t="s">
        <v>157</v>
      </c>
      <c r="AW1369" s="15" t="s">
        <v>40</v>
      </c>
      <c r="AX1369" s="15" t="s">
        <v>78</v>
      </c>
      <c r="AY1369" s="169" t="s">
        <v>156</v>
      </c>
    </row>
    <row r="1370" spans="2:65" s="12" customFormat="1" x14ac:dyDescent="0.2">
      <c r="B1370" s="147"/>
      <c r="D1370" s="148" t="s">
        <v>169</v>
      </c>
      <c r="E1370" s="149" t="s">
        <v>3</v>
      </c>
      <c r="F1370" s="150" t="s">
        <v>342</v>
      </c>
      <c r="H1370" s="149" t="s">
        <v>3</v>
      </c>
      <c r="I1370" s="151"/>
      <c r="L1370" s="147"/>
      <c r="M1370" s="152"/>
      <c r="T1370" s="153"/>
      <c r="AT1370" s="149" t="s">
        <v>169</v>
      </c>
      <c r="AU1370" s="149" t="s">
        <v>88</v>
      </c>
      <c r="AV1370" s="12" t="s">
        <v>86</v>
      </c>
      <c r="AW1370" s="12" t="s">
        <v>40</v>
      </c>
      <c r="AX1370" s="12" t="s">
        <v>78</v>
      </c>
      <c r="AY1370" s="149" t="s">
        <v>156</v>
      </c>
    </row>
    <row r="1371" spans="2:65" s="13" customFormat="1" x14ac:dyDescent="0.2">
      <c r="B1371" s="154"/>
      <c r="D1371" s="148" t="s">
        <v>169</v>
      </c>
      <c r="E1371" s="155" t="s">
        <v>3</v>
      </c>
      <c r="F1371" s="156" t="s">
        <v>1084</v>
      </c>
      <c r="H1371" s="157">
        <v>19.5</v>
      </c>
      <c r="I1371" s="158"/>
      <c r="L1371" s="154"/>
      <c r="M1371" s="159"/>
      <c r="T1371" s="160"/>
      <c r="AT1371" s="155" t="s">
        <v>169</v>
      </c>
      <c r="AU1371" s="155" t="s">
        <v>88</v>
      </c>
      <c r="AV1371" s="13" t="s">
        <v>88</v>
      </c>
      <c r="AW1371" s="13" t="s">
        <v>40</v>
      </c>
      <c r="AX1371" s="13" t="s">
        <v>78</v>
      </c>
      <c r="AY1371" s="155" t="s">
        <v>156</v>
      </c>
    </row>
    <row r="1372" spans="2:65" s="15" customFormat="1" x14ac:dyDescent="0.2">
      <c r="B1372" s="168"/>
      <c r="D1372" s="148" t="s">
        <v>169</v>
      </c>
      <c r="E1372" s="169" t="s">
        <v>3</v>
      </c>
      <c r="F1372" s="170" t="s">
        <v>180</v>
      </c>
      <c r="H1372" s="171">
        <v>19.5</v>
      </c>
      <c r="I1372" s="172"/>
      <c r="L1372" s="168"/>
      <c r="M1372" s="173"/>
      <c r="T1372" s="174"/>
      <c r="AT1372" s="169" t="s">
        <v>169</v>
      </c>
      <c r="AU1372" s="169" t="s">
        <v>88</v>
      </c>
      <c r="AV1372" s="15" t="s">
        <v>157</v>
      </c>
      <c r="AW1372" s="15" t="s">
        <v>40</v>
      </c>
      <c r="AX1372" s="15" t="s">
        <v>78</v>
      </c>
      <c r="AY1372" s="169" t="s">
        <v>156</v>
      </c>
    </row>
    <row r="1373" spans="2:65" s="12" customFormat="1" x14ac:dyDescent="0.2">
      <c r="B1373" s="147"/>
      <c r="D1373" s="148" t="s">
        <v>169</v>
      </c>
      <c r="E1373" s="149" t="s">
        <v>3</v>
      </c>
      <c r="F1373" s="150" t="s">
        <v>344</v>
      </c>
      <c r="H1373" s="149" t="s">
        <v>3</v>
      </c>
      <c r="I1373" s="151"/>
      <c r="L1373" s="147"/>
      <c r="M1373" s="152"/>
      <c r="T1373" s="153"/>
      <c r="AT1373" s="149" t="s">
        <v>169</v>
      </c>
      <c r="AU1373" s="149" t="s">
        <v>88</v>
      </c>
      <c r="AV1373" s="12" t="s">
        <v>86</v>
      </c>
      <c r="AW1373" s="12" t="s">
        <v>40</v>
      </c>
      <c r="AX1373" s="12" t="s">
        <v>78</v>
      </c>
      <c r="AY1373" s="149" t="s">
        <v>156</v>
      </c>
    </row>
    <row r="1374" spans="2:65" s="13" customFormat="1" x14ac:dyDescent="0.2">
      <c r="B1374" s="154"/>
      <c r="D1374" s="148" t="s">
        <v>169</v>
      </c>
      <c r="E1374" s="155" t="s">
        <v>3</v>
      </c>
      <c r="F1374" s="156" t="s">
        <v>1085</v>
      </c>
      <c r="H1374" s="157">
        <v>7.4</v>
      </c>
      <c r="I1374" s="158"/>
      <c r="L1374" s="154"/>
      <c r="M1374" s="159"/>
      <c r="T1374" s="160"/>
      <c r="AT1374" s="155" t="s">
        <v>169</v>
      </c>
      <c r="AU1374" s="155" t="s">
        <v>88</v>
      </c>
      <c r="AV1374" s="13" t="s">
        <v>88</v>
      </c>
      <c r="AW1374" s="13" t="s">
        <v>40</v>
      </c>
      <c r="AX1374" s="13" t="s">
        <v>78</v>
      </c>
      <c r="AY1374" s="155" t="s">
        <v>156</v>
      </c>
    </row>
    <row r="1375" spans="2:65" s="15" customFormat="1" x14ac:dyDescent="0.2">
      <c r="B1375" s="168"/>
      <c r="D1375" s="148" t="s">
        <v>169</v>
      </c>
      <c r="E1375" s="169" t="s">
        <v>3</v>
      </c>
      <c r="F1375" s="170" t="s">
        <v>180</v>
      </c>
      <c r="H1375" s="171">
        <v>7.4</v>
      </c>
      <c r="I1375" s="172"/>
      <c r="L1375" s="168"/>
      <c r="M1375" s="173"/>
      <c r="T1375" s="174"/>
      <c r="AT1375" s="169" t="s">
        <v>169</v>
      </c>
      <c r="AU1375" s="169" t="s">
        <v>88</v>
      </c>
      <c r="AV1375" s="15" t="s">
        <v>157</v>
      </c>
      <c r="AW1375" s="15" t="s">
        <v>40</v>
      </c>
      <c r="AX1375" s="15" t="s">
        <v>78</v>
      </c>
      <c r="AY1375" s="169" t="s">
        <v>156</v>
      </c>
    </row>
    <row r="1376" spans="2:65" s="12" customFormat="1" x14ac:dyDescent="0.2">
      <c r="B1376" s="147"/>
      <c r="D1376" s="148" t="s">
        <v>169</v>
      </c>
      <c r="E1376" s="149" t="s">
        <v>3</v>
      </c>
      <c r="F1376" s="150" t="s">
        <v>346</v>
      </c>
      <c r="H1376" s="149" t="s">
        <v>3</v>
      </c>
      <c r="I1376" s="151"/>
      <c r="L1376" s="147"/>
      <c r="M1376" s="152"/>
      <c r="T1376" s="153"/>
      <c r="AT1376" s="149" t="s">
        <v>169</v>
      </c>
      <c r="AU1376" s="149" t="s">
        <v>88</v>
      </c>
      <c r="AV1376" s="12" t="s">
        <v>86</v>
      </c>
      <c r="AW1376" s="12" t="s">
        <v>40</v>
      </c>
      <c r="AX1376" s="12" t="s">
        <v>78</v>
      </c>
      <c r="AY1376" s="149" t="s">
        <v>156</v>
      </c>
    </row>
    <row r="1377" spans="2:65" s="13" customFormat="1" x14ac:dyDescent="0.2">
      <c r="B1377" s="154"/>
      <c r="D1377" s="148" t="s">
        <v>169</v>
      </c>
      <c r="E1377" s="155" t="s">
        <v>3</v>
      </c>
      <c r="F1377" s="156" t="s">
        <v>362</v>
      </c>
      <c r="H1377" s="157">
        <v>7.2</v>
      </c>
      <c r="I1377" s="158"/>
      <c r="L1377" s="154"/>
      <c r="M1377" s="159"/>
      <c r="T1377" s="160"/>
      <c r="AT1377" s="155" t="s">
        <v>169</v>
      </c>
      <c r="AU1377" s="155" t="s">
        <v>88</v>
      </c>
      <c r="AV1377" s="13" t="s">
        <v>88</v>
      </c>
      <c r="AW1377" s="13" t="s">
        <v>40</v>
      </c>
      <c r="AX1377" s="13" t="s">
        <v>78</v>
      </c>
      <c r="AY1377" s="155" t="s">
        <v>156</v>
      </c>
    </row>
    <row r="1378" spans="2:65" s="15" customFormat="1" x14ac:dyDescent="0.2">
      <c r="B1378" s="168"/>
      <c r="D1378" s="148" t="s">
        <v>169</v>
      </c>
      <c r="E1378" s="169" t="s">
        <v>3</v>
      </c>
      <c r="F1378" s="170" t="s">
        <v>180</v>
      </c>
      <c r="H1378" s="171">
        <v>7.2</v>
      </c>
      <c r="I1378" s="172"/>
      <c r="L1378" s="168"/>
      <c r="M1378" s="173"/>
      <c r="T1378" s="174"/>
      <c r="AT1378" s="169" t="s">
        <v>169</v>
      </c>
      <c r="AU1378" s="169" t="s">
        <v>88</v>
      </c>
      <c r="AV1378" s="15" t="s">
        <v>157</v>
      </c>
      <c r="AW1378" s="15" t="s">
        <v>40</v>
      </c>
      <c r="AX1378" s="15" t="s">
        <v>78</v>
      </c>
      <c r="AY1378" s="169" t="s">
        <v>156</v>
      </c>
    </row>
    <row r="1379" spans="2:65" s="14" customFormat="1" x14ac:dyDescent="0.2">
      <c r="B1379" s="161"/>
      <c r="D1379" s="148" t="s">
        <v>169</v>
      </c>
      <c r="E1379" s="162" t="s">
        <v>3</v>
      </c>
      <c r="F1379" s="163" t="s">
        <v>172</v>
      </c>
      <c r="H1379" s="164">
        <v>48.7</v>
      </c>
      <c r="I1379" s="165"/>
      <c r="L1379" s="161"/>
      <c r="M1379" s="166"/>
      <c r="T1379" s="167"/>
      <c r="AT1379" s="162" t="s">
        <v>169</v>
      </c>
      <c r="AU1379" s="162" t="s">
        <v>88</v>
      </c>
      <c r="AV1379" s="14" t="s">
        <v>165</v>
      </c>
      <c r="AW1379" s="14" t="s">
        <v>40</v>
      </c>
      <c r="AX1379" s="14" t="s">
        <v>86</v>
      </c>
      <c r="AY1379" s="162" t="s">
        <v>156</v>
      </c>
    </row>
    <row r="1380" spans="2:65" s="1" customFormat="1" ht="21.75" customHeight="1" x14ac:dyDescent="0.2">
      <c r="B1380" s="129"/>
      <c r="C1380" s="130" t="s">
        <v>1086</v>
      </c>
      <c r="D1380" s="130" t="s">
        <v>160</v>
      </c>
      <c r="E1380" s="131" t="s">
        <v>1087</v>
      </c>
      <c r="F1380" s="132" t="s">
        <v>1088</v>
      </c>
      <c r="G1380" s="133" t="s">
        <v>356</v>
      </c>
      <c r="H1380" s="134">
        <v>7.2</v>
      </c>
      <c r="I1380" s="135"/>
      <c r="J1380" s="136">
        <f>ROUND(I1380*H1380,2)</f>
        <v>0</v>
      </c>
      <c r="K1380" s="132" t="s">
        <v>164</v>
      </c>
      <c r="L1380" s="34"/>
      <c r="M1380" s="137" t="s">
        <v>3</v>
      </c>
      <c r="N1380" s="138" t="s">
        <v>49</v>
      </c>
      <c r="P1380" s="139">
        <f>O1380*H1380</f>
        <v>0</v>
      </c>
      <c r="Q1380" s="139">
        <v>9.7000000000000005E-4</v>
      </c>
      <c r="R1380" s="139">
        <f>Q1380*H1380</f>
        <v>6.9840000000000006E-3</v>
      </c>
      <c r="S1380" s="139">
        <v>0</v>
      </c>
      <c r="T1380" s="140">
        <f>S1380*H1380</f>
        <v>0</v>
      </c>
      <c r="AR1380" s="141" t="s">
        <v>165</v>
      </c>
      <c r="AT1380" s="141" t="s">
        <v>160</v>
      </c>
      <c r="AU1380" s="141" t="s">
        <v>88</v>
      </c>
      <c r="AY1380" s="18" t="s">
        <v>156</v>
      </c>
      <c r="BE1380" s="142">
        <f>IF(N1380="základní",J1380,0)</f>
        <v>0</v>
      </c>
      <c r="BF1380" s="142">
        <f>IF(N1380="snížená",J1380,0)</f>
        <v>0</v>
      </c>
      <c r="BG1380" s="142">
        <f>IF(N1380="zákl. přenesená",J1380,0)</f>
        <v>0</v>
      </c>
      <c r="BH1380" s="142">
        <f>IF(N1380="sníž. přenesená",J1380,0)</f>
        <v>0</v>
      </c>
      <c r="BI1380" s="142">
        <f>IF(N1380="nulová",J1380,0)</f>
        <v>0</v>
      </c>
      <c r="BJ1380" s="18" t="s">
        <v>86</v>
      </c>
      <c r="BK1380" s="142">
        <f>ROUND(I1380*H1380,2)</f>
        <v>0</v>
      </c>
      <c r="BL1380" s="18" t="s">
        <v>165</v>
      </c>
      <c r="BM1380" s="141" t="s">
        <v>1089</v>
      </c>
    </row>
    <row r="1381" spans="2:65" s="1" customFormat="1" x14ac:dyDescent="0.2">
      <c r="B1381" s="34"/>
      <c r="D1381" s="143" t="s">
        <v>167</v>
      </c>
      <c r="F1381" s="144" t="s">
        <v>1090</v>
      </c>
      <c r="I1381" s="145"/>
      <c r="L1381" s="34"/>
      <c r="M1381" s="146"/>
      <c r="T1381" s="55"/>
      <c r="AT1381" s="18" t="s">
        <v>167</v>
      </c>
      <c r="AU1381" s="18" t="s">
        <v>88</v>
      </c>
    </row>
    <row r="1382" spans="2:65" s="12" customFormat="1" x14ac:dyDescent="0.2">
      <c r="B1382" s="147"/>
      <c r="D1382" s="148" t="s">
        <v>169</v>
      </c>
      <c r="E1382" s="149" t="s">
        <v>3</v>
      </c>
      <c r="F1382" s="150" t="s">
        <v>346</v>
      </c>
      <c r="H1382" s="149" t="s">
        <v>3</v>
      </c>
      <c r="I1382" s="151"/>
      <c r="L1382" s="147"/>
      <c r="M1382" s="152"/>
      <c r="T1382" s="153"/>
      <c r="AT1382" s="149" t="s">
        <v>169</v>
      </c>
      <c r="AU1382" s="149" t="s">
        <v>88</v>
      </c>
      <c r="AV1382" s="12" t="s">
        <v>86</v>
      </c>
      <c r="AW1382" s="12" t="s">
        <v>40</v>
      </c>
      <c r="AX1382" s="12" t="s">
        <v>78</v>
      </c>
      <c r="AY1382" s="149" t="s">
        <v>156</v>
      </c>
    </row>
    <row r="1383" spans="2:65" s="13" customFormat="1" x14ac:dyDescent="0.2">
      <c r="B1383" s="154"/>
      <c r="D1383" s="148" t="s">
        <v>169</v>
      </c>
      <c r="E1383" s="155" t="s">
        <v>3</v>
      </c>
      <c r="F1383" s="156" t="s">
        <v>362</v>
      </c>
      <c r="H1383" s="157">
        <v>7.2</v>
      </c>
      <c r="I1383" s="158"/>
      <c r="L1383" s="154"/>
      <c r="M1383" s="159"/>
      <c r="T1383" s="160"/>
      <c r="AT1383" s="155" t="s">
        <v>169</v>
      </c>
      <c r="AU1383" s="155" t="s">
        <v>88</v>
      </c>
      <c r="AV1383" s="13" t="s">
        <v>88</v>
      </c>
      <c r="AW1383" s="13" t="s">
        <v>40</v>
      </c>
      <c r="AX1383" s="13" t="s">
        <v>78</v>
      </c>
      <c r="AY1383" s="155" t="s">
        <v>156</v>
      </c>
    </row>
    <row r="1384" spans="2:65" s="14" customFormat="1" x14ac:dyDescent="0.2">
      <c r="B1384" s="161"/>
      <c r="D1384" s="148" t="s">
        <v>169</v>
      </c>
      <c r="E1384" s="162" t="s">
        <v>3</v>
      </c>
      <c r="F1384" s="163" t="s">
        <v>172</v>
      </c>
      <c r="H1384" s="164">
        <v>7.2</v>
      </c>
      <c r="I1384" s="165"/>
      <c r="L1384" s="161"/>
      <c r="M1384" s="166"/>
      <c r="T1384" s="167"/>
      <c r="AT1384" s="162" t="s">
        <v>169</v>
      </c>
      <c r="AU1384" s="162" t="s">
        <v>88</v>
      </c>
      <c r="AV1384" s="14" t="s">
        <v>165</v>
      </c>
      <c r="AW1384" s="14" t="s">
        <v>40</v>
      </c>
      <c r="AX1384" s="14" t="s">
        <v>86</v>
      </c>
      <c r="AY1384" s="162" t="s">
        <v>156</v>
      </c>
    </row>
    <row r="1385" spans="2:65" s="1" customFormat="1" ht="21.75" customHeight="1" x14ac:dyDescent="0.2">
      <c r="B1385" s="129"/>
      <c r="C1385" s="130" t="s">
        <v>1091</v>
      </c>
      <c r="D1385" s="130" t="s">
        <v>160</v>
      </c>
      <c r="E1385" s="131" t="s">
        <v>1092</v>
      </c>
      <c r="F1385" s="132" t="s">
        <v>1093</v>
      </c>
      <c r="G1385" s="133" t="s">
        <v>201</v>
      </c>
      <c r="H1385" s="134">
        <v>2566.58</v>
      </c>
      <c r="I1385" s="135"/>
      <c r="J1385" s="136">
        <f>ROUND(I1385*H1385,2)</f>
        <v>0</v>
      </c>
      <c r="K1385" s="132" t="s">
        <v>164</v>
      </c>
      <c r="L1385" s="34"/>
      <c r="M1385" s="137" t="s">
        <v>3</v>
      </c>
      <c r="N1385" s="138" t="s">
        <v>49</v>
      </c>
      <c r="P1385" s="139">
        <f>O1385*H1385</f>
        <v>0</v>
      </c>
      <c r="Q1385" s="139">
        <v>8.0000000000000007E-5</v>
      </c>
      <c r="R1385" s="139">
        <f>Q1385*H1385</f>
        <v>0.20532640000000002</v>
      </c>
      <c r="S1385" s="139">
        <v>0</v>
      </c>
      <c r="T1385" s="140">
        <f>S1385*H1385</f>
        <v>0</v>
      </c>
      <c r="AR1385" s="141" t="s">
        <v>301</v>
      </c>
      <c r="AT1385" s="141" t="s">
        <v>160</v>
      </c>
      <c r="AU1385" s="141" t="s">
        <v>88</v>
      </c>
      <c r="AY1385" s="18" t="s">
        <v>156</v>
      </c>
      <c r="BE1385" s="142">
        <f>IF(N1385="základní",J1385,0)</f>
        <v>0</v>
      </c>
      <c r="BF1385" s="142">
        <f>IF(N1385="snížená",J1385,0)</f>
        <v>0</v>
      </c>
      <c r="BG1385" s="142">
        <f>IF(N1385="zákl. přenesená",J1385,0)</f>
        <v>0</v>
      </c>
      <c r="BH1385" s="142">
        <f>IF(N1385="sníž. přenesená",J1385,0)</f>
        <v>0</v>
      </c>
      <c r="BI1385" s="142">
        <f>IF(N1385="nulová",J1385,0)</f>
        <v>0</v>
      </c>
      <c r="BJ1385" s="18" t="s">
        <v>86</v>
      </c>
      <c r="BK1385" s="142">
        <f>ROUND(I1385*H1385,2)</f>
        <v>0</v>
      </c>
      <c r="BL1385" s="18" t="s">
        <v>301</v>
      </c>
      <c r="BM1385" s="141" t="s">
        <v>1094</v>
      </c>
    </row>
    <row r="1386" spans="2:65" s="1" customFormat="1" x14ac:dyDescent="0.2">
      <c r="B1386" s="34"/>
      <c r="D1386" s="143" t="s">
        <v>167</v>
      </c>
      <c r="F1386" s="144" t="s">
        <v>1095</v>
      </c>
      <c r="I1386" s="145"/>
      <c r="L1386" s="34"/>
      <c r="M1386" s="146"/>
      <c r="T1386" s="55"/>
      <c r="AT1386" s="18" t="s">
        <v>167</v>
      </c>
      <c r="AU1386" s="18" t="s">
        <v>88</v>
      </c>
    </row>
    <row r="1387" spans="2:65" s="1" customFormat="1" ht="19.5" x14ac:dyDescent="0.2">
      <c r="B1387" s="34"/>
      <c r="D1387" s="148" t="s">
        <v>761</v>
      </c>
      <c r="F1387" s="185" t="s">
        <v>1096</v>
      </c>
      <c r="I1387" s="145"/>
      <c r="L1387" s="34"/>
      <c r="M1387" s="146"/>
      <c r="T1387" s="55"/>
      <c r="AT1387" s="18" t="s">
        <v>761</v>
      </c>
      <c r="AU1387" s="18" t="s">
        <v>88</v>
      </c>
    </row>
    <row r="1388" spans="2:65" s="12" customFormat="1" x14ac:dyDescent="0.2">
      <c r="B1388" s="147"/>
      <c r="D1388" s="148" t="s">
        <v>169</v>
      </c>
      <c r="E1388" s="149" t="s">
        <v>3</v>
      </c>
      <c r="F1388" s="150" t="s">
        <v>792</v>
      </c>
      <c r="H1388" s="149" t="s">
        <v>3</v>
      </c>
      <c r="I1388" s="151"/>
      <c r="L1388" s="147"/>
      <c r="M1388" s="152"/>
      <c r="T1388" s="153"/>
      <c r="AT1388" s="149" t="s">
        <v>169</v>
      </c>
      <c r="AU1388" s="149" t="s">
        <v>88</v>
      </c>
      <c r="AV1388" s="12" t="s">
        <v>86</v>
      </c>
      <c r="AW1388" s="12" t="s">
        <v>40</v>
      </c>
      <c r="AX1388" s="12" t="s">
        <v>78</v>
      </c>
      <c r="AY1388" s="149" t="s">
        <v>156</v>
      </c>
    </row>
    <row r="1389" spans="2:65" s="13" customFormat="1" x14ac:dyDescent="0.2">
      <c r="B1389" s="154"/>
      <c r="D1389" s="148" t="s">
        <v>169</v>
      </c>
      <c r="E1389" s="155" t="s">
        <v>3</v>
      </c>
      <c r="F1389" s="156" t="s">
        <v>793</v>
      </c>
      <c r="H1389" s="157">
        <v>2566.58</v>
      </c>
      <c r="I1389" s="158"/>
      <c r="L1389" s="154"/>
      <c r="M1389" s="159"/>
      <c r="T1389" s="160"/>
      <c r="AT1389" s="155" t="s">
        <v>169</v>
      </c>
      <c r="AU1389" s="155" t="s">
        <v>88</v>
      </c>
      <c r="AV1389" s="13" t="s">
        <v>88</v>
      </c>
      <c r="AW1389" s="13" t="s">
        <v>40</v>
      </c>
      <c r="AX1389" s="13" t="s">
        <v>78</v>
      </c>
      <c r="AY1389" s="155" t="s">
        <v>156</v>
      </c>
    </row>
    <row r="1390" spans="2:65" s="14" customFormat="1" x14ac:dyDescent="0.2">
      <c r="B1390" s="161"/>
      <c r="D1390" s="148" t="s">
        <v>169</v>
      </c>
      <c r="E1390" s="162" t="s">
        <v>3</v>
      </c>
      <c r="F1390" s="163" t="s">
        <v>172</v>
      </c>
      <c r="H1390" s="164">
        <v>2566.58</v>
      </c>
      <c r="I1390" s="165"/>
      <c r="L1390" s="161"/>
      <c r="M1390" s="166"/>
      <c r="T1390" s="167"/>
      <c r="AT1390" s="162" t="s">
        <v>169</v>
      </c>
      <c r="AU1390" s="162" t="s">
        <v>88</v>
      </c>
      <c r="AV1390" s="14" t="s">
        <v>165</v>
      </c>
      <c r="AW1390" s="14" t="s">
        <v>40</v>
      </c>
      <c r="AX1390" s="14" t="s">
        <v>86</v>
      </c>
      <c r="AY1390" s="162" t="s">
        <v>156</v>
      </c>
    </row>
    <row r="1391" spans="2:65" s="1" customFormat="1" ht="21.75" customHeight="1" x14ac:dyDescent="0.2">
      <c r="B1391" s="129"/>
      <c r="C1391" s="130" t="s">
        <v>1097</v>
      </c>
      <c r="D1391" s="130" t="s">
        <v>160</v>
      </c>
      <c r="E1391" s="131" t="s">
        <v>1098</v>
      </c>
      <c r="F1391" s="132" t="s">
        <v>1099</v>
      </c>
      <c r="G1391" s="133" t="s">
        <v>356</v>
      </c>
      <c r="H1391" s="134">
        <v>21.8</v>
      </c>
      <c r="I1391" s="135"/>
      <c r="J1391" s="136">
        <f>ROUND(I1391*H1391,2)</f>
        <v>0</v>
      </c>
      <c r="K1391" s="132" t="s">
        <v>164</v>
      </c>
      <c r="L1391" s="34"/>
      <c r="M1391" s="137" t="s">
        <v>3</v>
      </c>
      <c r="N1391" s="138" t="s">
        <v>49</v>
      </c>
      <c r="P1391" s="139">
        <f>O1391*H1391</f>
        <v>0</v>
      </c>
      <c r="Q1391" s="139">
        <v>5.1999999999999995E-4</v>
      </c>
      <c r="R1391" s="139">
        <f>Q1391*H1391</f>
        <v>1.1335999999999999E-2</v>
      </c>
      <c r="S1391" s="139">
        <v>0</v>
      </c>
      <c r="T1391" s="140">
        <f>S1391*H1391</f>
        <v>0</v>
      </c>
      <c r="AR1391" s="141" t="s">
        <v>165</v>
      </c>
      <c r="AT1391" s="141" t="s">
        <v>160</v>
      </c>
      <c r="AU1391" s="141" t="s">
        <v>88</v>
      </c>
      <c r="AY1391" s="18" t="s">
        <v>156</v>
      </c>
      <c r="BE1391" s="142">
        <f>IF(N1391="základní",J1391,0)</f>
        <v>0</v>
      </c>
      <c r="BF1391" s="142">
        <f>IF(N1391="snížená",J1391,0)</f>
        <v>0</v>
      </c>
      <c r="BG1391" s="142">
        <f>IF(N1391="zákl. přenesená",J1391,0)</f>
        <v>0</v>
      </c>
      <c r="BH1391" s="142">
        <f>IF(N1391="sníž. přenesená",J1391,0)</f>
        <v>0</v>
      </c>
      <c r="BI1391" s="142">
        <f>IF(N1391="nulová",J1391,0)</f>
        <v>0</v>
      </c>
      <c r="BJ1391" s="18" t="s">
        <v>86</v>
      </c>
      <c r="BK1391" s="142">
        <f>ROUND(I1391*H1391,2)</f>
        <v>0</v>
      </c>
      <c r="BL1391" s="18" t="s">
        <v>165</v>
      </c>
      <c r="BM1391" s="141" t="s">
        <v>1100</v>
      </c>
    </row>
    <row r="1392" spans="2:65" s="1" customFormat="1" x14ac:dyDescent="0.2">
      <c r="B1392" s="34"/>
      <c r="D1392" s="143" t="s">
        <v>167</v>
      </c>
      <c r="F1392" s="144" t="s">
        <v>1101</v>
      </c>
      <c r="I1392" s="145"/>
      <c r="L1392" s="34"/>
      <c r="M1392" s="146"/>
      <c r="T1392" s="55"/>
      <c r="AT1392" s="18" t="s">
        <v>167</v>
      </c>
      <c r="AU1392" s="18" t="s">
        <v>88</v>
      </c>
    </row>
    <row r="1393" spans="2:65" s="12" customFormat="1" x14ac:dyDescent="0.2">
      <c r="B1393" s="147"/>
      <c r="D1393" s="148" t="s">
        <v>169</v>
      </c>
      <c r="E1393" s="149" t="s">
        <v>3</v>
      </c>
      <c r="F1393" s="150" t="s">
        <v>340</v>
      </c>
      <c r="H1393" s="149" t="s">
        <v>3</v>
      </c>
      <c r="I1393" s="151"/>
      <c r="L1393" s="147"/>
      <c r="M1393" s="152"/>
      <c r="T1393" s="153"/>
      <c r="AT1393" s="149" t="s">
        <v>169</v>
      </c>
      <c r="AU1393" s="149" t="s">
        <v>88</v>
      </c>
      <c r="AV1393" s="12" t="s">
        <v>86</v>
      </c>
      <c r="AW1393" s="12" t="s">
        <v>40</v>
      </c>
      <c r="AX1393" s="12" t="s">
        <v>78</v>
      </c>
      <c r="AY1393" s="149" t="s">
        <v>156</v>
      </c>
    </row>
    <row r="1394" spans="2:65" s="13" customFormat="1" x14ac:dyDescent="0.2">
      <c r="B1394" s="154"/>
      <c r="D1394" s="148" t="s">
        <v>169</v>
      </c>
      <c r="E1394" s="155" t="s">
        <v>3</v>
      </c>
      <c r="F1394" s="156" t="s">
        <v>359</v>
      </c>
      <c r="H1394" s="157">
        <v>14.6</v>
      </c>
      <c r="I1394" s="158"/>
      <c r="L1394" s="154"/>
      <c r="M1394" s="159"/>
      <c r="T1394" s="160"/>
      <c r="AT1394" s="155" t="s">
        <v>169</v>
      </c>
      <c r="AU1394" s="155" t="s">
        <v>88</v>
      </c>
      <c r="AV1394" s="13" t="s">
        <v>88</v>
      </c>
      <c r="AW1394" s="13" t="s">
        <v>40</v>
      </c>
      <c r="AX1394" s="13" t="s">
        <v>78</v>
      </c>
      <c r="AY1394" s="155" t="s">
        <v>156</v>
      </c>
    </row>
    <row r="1395" spans="2:65" s="15" customFormat="1" x14ac:dyDescent="0.2">
      <c r="B1395" s="168"/>
      <c r="D1395" s="148" t="s">
        <v>169</v>
      </c>
      <c r="E1395" s="169" t="s">
        <v>3</v>
      </c>
      <c r="F1395" s="170" t="s">
        <v>180</v>
      </c>
      <c r="H1395" s="171">
        <v>14.6</v>
      </c>
      <c r="I1395" s="172"/>
      <c r="L1395" s="168"/>
      <c r="M1395" s="173"/>
      <c r="T1395" s="174"/>
      <c r="AT1395" s="169" t="s">
        <v>169</v>
      </c>
      <c r="AU1395" s="169" t="s">
        <v>88</v>
      </c>
      <c r="AV1395" s="15" t="s">
        <v>157</v>
      </c>
      <c r="AW1395" s="15" t="s">
        <v>40</v>
      </c>
      <c r="AX1395" s="15" t="s">
        <v>78</v>
      </c>
      <c r="AY1395" s="169" t="s">
        <v>156</v>
      </c>
    </row>
    <row r="1396" spans="2:65" s="12" customFormat="1" x14ac:dyDescent="0.2">
      <c r="B1396" s="147"/>
      <c r="D1396" s="148" t="s">
        <v>169</v>
      </c>
      <c r="E1396" s="149" t="s">
        <v>3</v>
      </c>
      <c r="F1396" s="150" t="s">
        <v>346</v>
      </c>
      <c r="H1396" s="149" t="s">
        <v>3</v>
      </c>
      <c r="I1396" s="151"/>
      <c r="L1396" s="147"/>
      <c r="M1396" s="152"/>
      <c r="T1396" s="153"/>
      <c r="AT1396" s="149" t="s">
        <v>169</v>
      </c>
      <c r="AU1396" s="149" t="s">
        <v>88</v>
      </c>
      <c r="AV1396" s="12" t="s">
        <v>86</v>
      </c>
      <c r="AW1396" s="12" t="s">
        <v>40</v>
      </c>
      <c r="AX1396" s="12" t="s">
        <v>78</v>
      </c>
      <c r="AY1396" s="149" t="s">
        <v>156</v>
      </c>
    </row>
    <row r="1397" spans="2:65" s="13" customFormat="1" x14ac:dyDescent="0.2">
      <c r="B1397" s="154"/>
      <c r="D1397" s="148" t="s">
        <v>169</v>
      </c>
      <c r="E1397" s="155" t="s">
        <v>3</v>
      </c>
      <c r="F1397" s="156" t="s">
        <v>1102</v>
      </c>
      <c r="H1397" s="157">
        <v>7.2</v>
      </c>
      <c r="I1397" s="158"/>
      <c r="L1397" s="154"/>
      <c r="M1397" s="159"/>
      <c r="T1397" s="160"/>
      <c r="AT1397" s="155" t="s">
        <v>169</v>
      </c>
      <c r="AU1397" s="155" t="s">
        <v>88</v>
      </c>
      <c r="AV1397" s="13" t="s">
        <v>88</v>
      </c>
      <c r="AW1397" s="13" t="s">
        <v>40</v>
      </c>
      <c r="AX1397" s="13" t="s">
        <v>78</v>
      </c>
      <c r="AY1397" s="155" t="s">
        <v>156</v>
      </c>
    </row>
    <row r="1398" spans="2:65" s="15" customFormat="1" x14ac:dyDescent="0.2">
      <c r="B1398" s="168"/>
      <c r="D1398" s="148" t="s">
        <v>169</v>
      </c>
      <c r="E1398" s="169" t="s">
        <v>3</v>
      </c>
      <c r="F1398" s="170" t="s">
        <v>180</v>
      </c>
      <c r="H1398" s="171">
        <v>7.2</v>
      </c>
      <c r="I1398" s="172"/>
      <c r="L1398" s="168"/>
      <c r="M1398" s="173"/>
      <c r="T1398" s="174"/>
      <c r="AT1398" s="169" t="s">
        <v>169</v>
      </c>
      <c r="AU1398" s="169" t="s">
        <v>88</v>
      </c>
      <c r="AV1398" s="15" t="s">
        <v>157</v>
      </c>
      <c r="AW1398" s="15" t="s">
        <v>40</v>
      </c>
      <c r="AX1398" s="15" t="s">
        <v>78</v>
      </c>
      <c r="AY1398" s="169" t="s">
        <v>156</v>
      </c>
    </row>
    <row r="1399" spans="2:65" s="14" customFormat="1" x14ac:dyDescent="0.2">
      <c r="B1399" s="161"/>
      <c r="D1399" s="148" t="s">
        <v>169</v>
      </c>
      <c r="E1399" s="162" t="s">
        <v>3</v>
      </c>
      <c r="F1399" s="163" t="s">
        <v>172</v>
      </c>
      <c r="H1399" s="164">
        <v>21.8</v>
      </c>
      <c r="I1399" s="165"/>
      <c r="L1399" s="161"/>
      <c r="M1399" s="166"/>
      <c r="T1399" s="167"/>
      <c r="AT1399" s="162" t="s">
        <v>169</v>
      </c>
      <c r="AU1399" s="162" t="s">
        <v>88</v>
      </c>
      <c r="AV1399" s="14" t="s">
        <v>165</v>
      </c>
      <c r="AW1399" s="14" t="s">
        <v>40</v>
      </c>
      <c r="AX1399" s="14" t="s">
        <v>86</v>
      </c>
      <c r="AY1399" s="162" t="s">
        <v>156</v>
      </c>
    </row>
    <row r="1400" spans="2:65" s="1" customFormat="1" ht="21.75" customHeight="1" x14ac:dyDescent="0.2">
      <c r="B1400" s="129"/>
      <c r="C1400" s="130" t="s">
        <v>1103</v>
      </c>
      <c r="D1400" s="130" t="s">
        <v>160</v>
      </c>
      <c r="E1400" s="131" t="s">
        <v>1104</v>
      </c>
      <c r="F1400" s="132" t="s">
        <v>1105</v>
      </c>
      <c r="G1400" s="133" t="s">
        <v>356</v>
      </c>
      <c r="H1400" s="134">
        <v>26.9</v>
      </c>
      <c r="I1400" s="135"/>
      <c r="J1400" s="136">
        <f>ROUND(I1400*H1400,2)</f>
        <v>0</v>
      </c>
      <c r="K1400" s="132" t="s">
        <v>164</v>
      </c>
      <c r="L1400" s="34"/>
      <c r="M1400" s="137" t="s">
        <v>3</v>
      </c>
      <c r="N1400" s="138" t="s">
        <v>49</v>
      </c>
      <c r="P1400" s="139">
        <f>O1400*H1400</f>
        <v>0</v>
      </c>
      <c r="Q1400" s="139">
        <v>8.1999999999999998E-4</v>
      </c>
      <c r="R1400" s="139">
        <f>Q1400*H1400</f>
        <v>2.2057999999999998E-2</v>
      </c>
      <c r="S1400" s="139">
        <v>0</v>
      </c>
      <c r="T1400" s="140">
        <f>S1400*H1400</f>
        <v>0</v>
      </c>
      <c r="AR1400" s="141" t="s">
        <v>165</v>
      </c>
      <c r="AT1400" s="141" t="s">
        <v>160</v>
      </c>
      <c r="AU1400" s="141" t="s">
        <v>88</v>
      </c>
      <c r="AY1400" s="18" t="s">
        <v>156</v>
      </c>
      <c r="BE1400" s="142">
        <f>IF(N1400="základní",J1400,0)</f>
        <v>0</v>
      </c>
      <c r="BF1400" s="142">
        <f>IF(N1400="snížená",J1400,0)</f>
        <v>0</v>
      </c>
      <c r="BG1400" s="142">
        <f>IF(N1400="zákl. přenesená",J1400,0)</f>
        <v>0</v>
      </c>
      <c r="BH1400" s="142">
        <f>IF(N1400="sníž. přenesená",J1400,0)</f>
        <v>0</v>
      </c>
      <c r="BI1400" s="142">
        <f>IF(N1400="nulová",J1400,0)</f>
        <v>0</v>
      </c>
      <c r="BJ1400" s="18" t="s">
        <v>86</v>
      </c>
      <c r="BK1400" s="142">
        <f>ROUND(I1400*H1400,2)</f>
        <v>0</v>
      </c>
      <c r="BL1400" s="18" t="s">
        <v>165</v>
      </c>
      <c r="BM1400" s="141" t="s">
        <v>1106</v>
      </c>
    </row>
    <row r="1401" spans="2:65" s="1" customFormat="1" x14ac:dyDescent="0.2">
      <c r="B1401" s="34"/>
      <c r="D1401" s="143" t="s">
        <v>167</v>
      </c>
      <c r="F1401" s="144" t="s">
        <v>1107</v>
      </c>
      <c r="I1401" s="145"/>
      <c r="L1401" s="34"/>
      <c r="M1401" s="146"/>
      <c r="T1401" s="55"/>
      <c r="AT1401" s="18" t="s">
        <v>167</v>
      </c>
      <c r="AU1401" s="18" t="s">
        <v>88</v>
      </c>
    </row>
    <row r="1402" spans="2:65" s="12" customFormat="1" x14ac:dyDescent="0.2">
      <c r="B1402" s="147"/>
      <c r="D1402" s="148" t="s">
        <v>169</v>
      </c>
      <c r="E1402" s="149" t="s">
        <v>3</v>
      </c>
      <c r="F1402" s="150" t="s">
        <v>342</v>
      </c>
      <c r="H1402" s="149" t="s">
        <v>3</v>
      </c>
      <c r="I1402" s="151"/>
      <c r="L1402" s="147"/>
      <c r="M1402" s="152"/>
      <c r="T1402" s="153"/>
      <c r="AT1402" s="149" t="s">
        <v>169</v>
      </c>
      <c r="AU1402" s="149" t="s">
        <v>88</v>
      </c>
      <c r="AV1402" s="12" t="s">
        <v>86</v>
      </c>
      <c r="AW1402" s="12" t="s">
        <v>40</v>
      </c>
      <c r="AX1402" s="12" t="s">
        <v>78</v>
      </c>
      <c r="AY1402" s="149" t="s">
        <v>156</v>
      </c>
    </row>
    <row r="1403" spans="2:65" s="13" customFormat="1" x14ac:dyDescent="0.2">
      <c r="B1403" s="154"/>
      <c r="D1403" s="148" t="s">
        <v>169</v>
      </c>
      <c r="E1403" s="155" t="s">
        <v>3</v>
      </c>
      <c r="F1403" s="156" t="s">
        <v>360</v>
      </c>
      <c r="H1403" s="157">
        <v>19.5</v>
      </c>
      <c r="I1403" s="158"/>
      <c r="L1403" s="154"/>
      <c r="M1403" s="159"/>
      <c r="T1403" s="160"/>
      <c r="AT1403" s="155" t="s">
        <v>169</v>
      </c>
      <c r="AU1403" s="155" t="s">
        <v>88</v>
      </c>
      <c r="AV1403" s="13" t="s">
        <v>88</v>
      </c>
      <c r="AW1403" s="13" t="s">
        <v>40</v>
      </c>
      <c r="AX1403" s="13" t="s">
        <v>78</v>
      </c>
      <c r="AY1403" s="155" t="s">
        <v>156</v>
      </c>
    </row>
    <row r="1404" spans="2:65" s="15" customFormat="1" x14ac:dyDescent="0.2">
      <c r="B1404" s="168"/>
      <c r="D1404" s="148" t="s">
        <v>169</v>
      </c>
      <c r="E1404" s="169" t="s">
        <v>3</v>
      </c>
      <c r="F1404" s="170" t="s">
        <v>180</v>
      </c>
      <c r="H1404" s="171">
        <v>19.5</v>
      </c>
      <c r="I1404" s="172"/>
      <c r="L1404" s="168"/>
      <c r="M1404" s="173"/>
      <c r="T1404" s="174"/>
      <c r="AT1404" s="169" t="s">
        <v>169</v>
      </c>
      <c r="AU1404" s="169" t="s">
        <v>88</v>
      </c>
      <c r="AV1404" s="15" t="s">
        <v>157</v>
      </c>
      <c r="AW1404" s="15" t="s">
        <v>40</v>
      </c>
      <c r="AX1404" s="15" t="s">
        <v>78</v>
      </c>
      <c r="AY1404" s="169" t="s">
        <v>156</v>
      </c>
    </row>
    <row r="1405" spans="2:65" s="12" customFormat="1" x14ac:dyDescent="0.2">
      <c r="B1405" s="147"/>
      <c r="D1405" s="148" t="s">
        <v>169</v>
      </c>
      <c r="E1405" s="149" t="s">
        <v>3</v>
      </c>
      <c r="F1405" s="150" t="s">
        <v>344</v>
      </c>
      <c r="H1405" s="149" t="s">
        <v>3</v>
      </c>
      <c r="I1405" s="151"/>
      <c r="L1405" s="147"/>
      <c r="M1405" s="152"/>
      <c r="T1405" s="153"/>
      <c r="AT1405" s="149" t="s">
        <v>169</v>
      </c>
      <c r="AU1405" s="149" t="s">
        <v>88</v>
      </c>
      <c r="AV1405" s="12" t="s">
        <v>86</v>
      </c>
      <c r="AW1405" s="12" t="s">
        <v>40</v>
      </c>
      <c r="AX1405" s="12" t="s">
        <v>78</v>
      </c>
      <c r="AY1405" s="149" t="s">
        <v>156</v>
      </c>
    </row>
    <row r="1406" spans="2:65" s="13" customFormat="1" x14ac:dyDescent="0.2">
      <c r="B1406" s="154"/>
      <c r="D1406" s="148" t="s">
        <v>169</v>
      </c>
      <c r="E1406" s="155" t="s">
        <v>3</v>
      </c>
      <c r="F1406" s="156" t="s">
        <v>1078</v>
      </c>
      <c r="H1406" s="157">
        <v>7.4</v>
      </c>
      <c r="I1406" s="158"/>
      <c r="L1406" s="154"/>
      <c r="M1406" s="159"/>
      <c r="T1406" s="160"/>
      <c r="AT1406" s="155" t="s">
        <v>169</v>
      </c>
      <c r="AU1406" s="155" t="s">
        <v>88</v>
      </c>
      <c r="AV1406" s="13" t="s">
        <v>88</v>
      </c>
      <c r="AW1406" s="13" t="s">
        <v>40</v>
      </c>
      <c r="AX1406" s="13" t="s">
        <v>78</v>
      </c>
      <c r="AY1406" s="155" t="s">
        <v>156</v>
      </c>
    </row>
    <row r="1407" spans="2:65" s="15" customFormat="1" x14ac:dyDescent="0.2">
      <c r="B1407" s="168"/>
      <c r="D1407" s="148" t="s">
        <v>169</v>
      </c>
      <c r="E1407" s="169" t="s">
        <v>3</v>
      </c>
      <c r="F1407" s="170" t="s">
        <v>180</v>
      </c>
      <c r="H1407" s="171">
        <v>7.4</v>
      </c>
      <c r="I1407" s="172"/>
      <c r="L1407" s="168"/>
      <c r="M1407" s="173"/>
      <c r="T1407" s="174"/>
      <c r="AT1407" s="169" t="s">
        <v>169</v>
      </c>
      <c r="AU1407" s="169" t="s">
        <v>88</v>
      </c>
      <c r="AV1407" s="15" t="s">
        <v>157</v>
      </c>
      <c r="AW1407" s="15" t="s">
        <v>40</v>
      </c>
      <c r="AX1407" s="15" t="s">
        <v>78</v>
      </c>
      <c r="AY1407" s="169" t="s">
        <v>156</v>
      </c>
    </row>
    <row r="1408" spans="2:65" s="14" customFormat="1" x14ac:dyDescent="0.2">
      <c r="B1408" s="161"/>
      <c r="D1408" s="148" t="s">
        <v>169</v>
      </c>
      <c r="E1408" s="162" t="s">
        <v>3</v>
      </c>
      <c r="F1408" s="163" t="s">
        <v>172</v>
      </c>
      <c r="H1408" s="164">
        <v>26.9</v>
      </c>
      <c r="I1408" s="165"/>
      <c r="L1408" s="161"/>
      <c r="M1408" s="166"/>
      <c r="T1408" s="167"/>
      <c r="AT1408" s="162" t="s">
        <v>169</v>
      </c>
      <c r="AU1408" s="162" t="s">
        <v>88</v>
      </c>
      <c r="AV1408" s="14" t="s">
        <v>165</v>
      </c>
      <c r="AW1408" s="14" t="s">
        <v>40</v>
      </c>
      <c r="AX1408" s="14" t="s">
        <v>86</v>
      </c>
      <c r="AY1408" s="162" t="s">
        <v>156</v>
      </c>
    </row>
    <row r="1409" spans="2:65" s="1" customFormat="1" ht="24.2" customHeight="1" x14ac:dyDescent="0.2">
      <c r="B1409" s="129"/>
      <c r="C1409" s="130" t="s">
        <v>1108</v>
      </c>
      <c r="D1409" s="130" t="s">
        <v>160</v>
      </c>
      <c r="E1409" s="131" t="s">
        <v>1109</v>
      </c>
      <c r="F1409" s="132" t="s">
        <v>1110</v>
      </c>
      <c r="G1409" s="133" t="s">
        <v>356</v>
      </c>
      <c r="H1409" s="134">
        <v>105</v>
      </c>
      <c r="I1409" s="135"/>
      <c r="J1409" s="136">
        <f>ROUND(I1409*H1409,2)</f>
        <v>0</v>
      </c>
      <c r="K1409" s="132" t="s">
        <v>164</v>
      </c>
      <c r="L1409" s="34"/>
      <c r="M1409" s="137" t="s">
        <v>3</v>
      </c>
      <c r="N1409" s="138" t="s">
        <v>49</v>
      </c>
      <c r="P1409" s="139">
        <f>O1409*H1409</f>
        <v>0</v>
      </c>
      <c r="Q1409" s="139">
        <v>3.7699999999999999E-3</v>
      </c>
      <c r="R1409" s="139">
        <f>Q1409*H1409</f>
        <v>0.39584999999999998</v>
      </c>
      <c r="S1409" s="139">
        <v>0</v>
      </c>
      <c r="T1409" s="140">
        <f>S1409*H1409</f>
        <v>0</v>
      </c>
      <c r="AR1409" s="141" t="s">
        <v>301</v>
      </c>
      <c r="AT1409" s="141" t="s">
        <v>160</v>
      </c>
      <c r="AU1409" s="141" t="s">
        <v>88</v>
      </c>
      <c r="AY1409" s="18" t="s">
        <v>156</v>
      </c>
      <c r="BE1409" s="142">
        <f>IF(N1409="základní",J1409,0)</f>
        <v>0</v>
      </c>
      <c r="BF1409" s="142">
        <f>IF(N1409="snížená",J1409,0)</f>
        <v>0</v>
      </c>
      <c r="BG1409" s="142">
        <f>IF(N1409="zákl. přenesená",J1409,0)</f>
        <v>0</v>
      </c>
      <c r="BH1409" s="142">
        <f>IF(N1409="sníž. přenesená",J1409,0)</f>
        <v>0</v>
      </c>
      <c r="BI1409" s="142">
        <f>IF(N1409="nulová",J1409,0)</f>
        <v>0</v>
      </c>
      <c r="BJ1409" s="18" t="s">
        <v>86</v>
      </c>
      <c r="BK1409" s="142">
        <f>ROUND(I1409*H1409,2)</f>
        <v>0</v>
      </c>
      <c r="BL1409" s="18" t="s">
        <v>301</v>
      </c>
      <c r="BM1409" s="141" t="s">
        <v>1111</v>
      </c>
    </row>
    <row r="1410" spans="2:65" s="1" customFormat="1" x14ac:dyDescent="0.2">
      <c r="B1410" s="34"/>
      <c r="D1410" s="143" t="s">
        <v>167</v>
      </c>
      <c r="F1410" s="144" t="s">
        <v>1112</v>
      </c>
      <c r="I1410" s="145"/>
      <c r="L1410" s="34"/>
      <c r="M1410" s="146"/>
      <c r="T1410" s="55"/>
      <c r="AT1410" s="18" t="s">
        <v>167</v>
      </c>
      <c r="AU1410" s="18" t="s">
        <v>88</v>
      </c>
    </row>
    <row r="1411" spans="2:65" s="1" customFormat="1" ht="29.25" x14ac:dyDescent="0.2">
      <c r="B1411" s="34"/>
      <c r="D1411" s="148" t="s">
        <v>761</v>
      </c>
      <c r="F1411" s="185" t="s">
        <v>1113</v>
      </c>
      <c r="I1411" s="145"/>
      <c r="L1411" s="34"/>
      <c r="M1411" s="146"/>
      <c r="T1411" s="55"/>
      <c r="AT1411" s="18" t="s">
        <v>761</v>
      </c>
      <c r="AU1411" s="18" t="s">
        <v>88</v>
      </c>
    </row>
    <row r="1412" spans="2:65" s="12" customFormat="1" x14ac:dyDescent="0.2">
      <c r="B1412" s="147"/>
      <c r="D1412" s="148" t="s">
        <v>169</v>
      </c>
      <c r="E1412" s="149" t="s">
        <v>3</v>
      </c>
      <c r="F1412" s="150" t="s">
        <v>1114</v>
      </c>
      <c r="H1412" s="149" t="s">
        <v>3</v>
      </c>
      <c r="I1412" s="151"/>
      <c r="L1412" s="147"/>
      <c r="M1412" s="152"/>
      <c r="T1412" s="153"/>
      <c r="AT1412" s="149" t="s">
        <v>169</v>
      </c>
      <c r="AU1412" s="149" t="s">
        <v>88</v>
      </c>
      <c r="AV1412" s="12" t="s">
        <v>86</v>
      </c>
      <c r="AW1412" s="12" t="s">
        <v>40</v>
      </c>
      <c r="AX1412" s="12" t="s">
        <v>78</v>
      </c>
      <c r="AY1412" s="149" t="s">
        <v>156</v>
      </c>
    </row>
    <row r="1413" spans="2:65" s="13" customFormat="1" x14ac:dyDescent="0.2">
      <c r="B1413" s="154"/>
      <c r="D1413" s="148" t="s">
        <v>169</v>
      </c>
      <c r="E1413" s="155" t="s">
        <v>3</v>
      </c>
      <c r="F1413" s="156" t="s">
        <v>1115</v>
      </c>
      <c r="H1413" s="157">
        <v>105</v>
      </c>
      <c r="I1413" s="158"/>
      <c r="L1413" s="154"/>
      <c r="M1413" s="159"/>
      <c r="T1413" s="160"/>
      <c r="AT1413" s="155" t="s">
        <v>169</v>
      </c>
      <c r="AU1413" s="155" t="s">
        <v>88</v>
      </c>
      <c r="AV1413" s="13" t="s">
        <v>88</v>
      </c>
      <c r="AW1413" s="13" t="s">
        <v>40</v>
      </c>
      <c r="AX1413" s="13" t="s">
        <v>78</v>
      </c>
      <c r="AY1413" s="155" t="s">
        <v>156</v>
      </c>
    </row>
    <row r="1414" spans="2:65" s="14" customFormat="1" x14ac:dyDescent="0.2">
      <c r="B1414" s="161"/>
      <c r="D1414" s="148" t="s">
        <v>169</v>
      </c>
      <c r="E1414" s="162" t="s">
        <v>3</v>
      </c>
      <c r="F1414" s="163" t="s">
        <v>172</v>
      </c>
      <c r="H1414" s="164">
        <v>105</v>
      </c>
      <c r="I1414" s="165"/>
      <c r="L1414" s="161"/>
      <c r="M1414" s="166"/>
      <c r="T1414" s="167"/>
      <c r="AT1414" s="162" t="s">
        <v>169</v>
      </c>
      <c r="AU1414" s="162" t="s">
        <v>88</v>
      </c>
      <c r="AV1414" s="14" t="s">
        <v>165</v>
      </c>
      <c r="AW1414" s="14" t="s">
        <v>40</v>
      </c>
      <c r="AX1414" s="14" t="s">
        <v>86</v>
      </c>
      <c r="AY1414" s="162" t="s">
        <v>156</v>
      </c>
    </row>
    <row r="1415" spans="2:65" s="1" customFormat="1" ht="16.5" customHeight="1" x14ac:dyDescent="0.2">
      <c r="B1415" s="129"/>
      <c r="C1415" s="130" t="s">
        <v>1116</v>
      </c>
      <c r="D1415" s="130" t="s">
        <v>160</v>
      </c>
      <c r="E1415" s="131" t="s">
        <v>1117</v>
      </c>
      <c r="F1415" s="132" t="s">
        <v>1118</v>
      </c>
      <c r="G1415" s="133" t="s">
        <v>356</v>
      </c>
      <c r="H1415" s="134">
        <v>100</v>
      </c>
      <c r="I1415" s="135"/>
      <c r="J1415" s="136">
        <f>ROUND(I1415*H1415,2)</f>
        <v>0</v>
      </c>
      <c r="K1415" s="132" t="s">
        <v>3</v>
      </c>
      <c r="L1415" s="34"/>
      <c r="M1415" s="137" t="s">
        <v>3</v>
      </c>
      <c r="N1415" s="138" t="s">
        <v>49</v>
      </c>
      <c r="P1415" s="139">
        <f>O1415*H1415</f>
        <v>0</v>
      </c>
      <c r="Q1415" s="139">
        <v>2.97E-3</v>
      </c>
      <c r="R1415" s="139">
        <f>Q1415*H1415</f>
        <v>0.29699999999999999</v>
      </c>
      <c r="S1415" s="139">
        <v>0</v>
      </c>
      <c r="T1415" s="140">
        <f>S1415*H1415</f>
        <v>0</v>
      </c>
      <c r="AR1415" s="141" t="s">
        <v>301</v>
      </c>
      <c r="AT1415" s="141" t="s">
        <v>160</v>
      </c>
      <c r="AU1415" s="141" t="s">
        <v>88</v>
      </c>
      <c r="AY1415" s="18" t="s">
        <v>156</v>
      </c>
      <c r="BE1415" s="142">
        <f>IF(N1415="základní",J1415,0)</f>
        <v>0</v>
      </c>
      <c r="BF1415" s="142">
        <f>IF(N1415="snížená",J1415,0)</f>
        <v>0</v>
      </c>
      <c r="BG1415" s="142">
        <f>IF(N1415="zákl. přenesená",J1415,0)</f>
        <v>0</v>
      </c>
      <c r="BH1415" s="142">
        <f>IF(N1415="sníž. přenesená",J1415,0)</f>
        <v>0</v>
      </c>
      <c r="BI1415" s="142">
        <f>IF(N1415="nulová",J1415,0)</f>
        <v>0</v>
      </c>
      <c r="BJ1415" s="18" t="s">
        <v>86</v>
      </c>
      <c r="BK1415" s="142">
        <f>ROUND(I1415*H1415,2)</f>
        <v>0</v>
      </c>
      <c r="BL1415" s="18" t="s">
        <v>301</v>
      </c>
      <c r="BM1415" s="141" t="s">
        <v>1119</v>
      </c>
    </row>
    <row r="1416" spans="2:65" s="1" customFormat="1" ht="29.25" x14ac:dyDescent="0.2">
      <c r="B1416" s="34"/>
      <c r="D1416" s="148" t="s">
        <v>761</v>
      </c>
      <c r="F1416" s="185" t="s">
        <v>1054</v>
      </c>
      <c r="I1416" s="145"/>
      <c r="L1416" s="34"/>
      <c r="M1416" s="146"/>
      <c r="T1416" s="55"/>
      <c r="AT1416" s="18" t="s">
        <v>761</v>
      </c>
      <c r="AU1416" s="18" t="s">
        <v>88</v>
      </c>
    </row>
    <row r="1417" spans="2:65" s="12" customFormat="1" x14ac:dyDescent="0.2">
      <c r="B1417" s="147"/>
      <c r="D1417" s="148" t="s">
        <v>169</v>
      </c>
      <c r="E1417" s="149" t="s">
        <v>3</v>
      </c>
      <c r="F1417" s="150" t="s">
        <v>1120</v>
      </c>
      <c r="H1417" s="149" t="s">
        <v>3</v>
      </c>
      <c r="I1417" s="151"/>
      <c r="L1417" s="147"/>
      <c r="M1417" s="152"/>
      <c r="T1417" s="153"/>
      <c r="AT1417" s="149" t="s">
        <v>169</v>
      </c>
      <c r="AU1417" s="149" t="s">
        <v>88</v>
      </c>
      <c r="AV1417" s="12" t="s">
        <v>86</v>
      </c>
      <c r="AW1417" s="12" t="s">
        <v>40</v>
      </c>
      <c r="AX1417" s="12" t="s">
        <v>78</v>
      </c>
      <c r="AY1417" s="149" t="s">
        <v>156</v>
      </c>
    </row>
    <row r="1418" spans="2:65" s="13" customFormat="1" x14ac:dyDescent="0.2">
      <c r="B1418" s="154"/>
      <c r="D1418" s="148" t="s">
        <v>169</v>
      </c>
      <c r="E1418" s="155" t="s">
        <v>3</v>
      </c>
      <c r="F1418" s="156" t="s">
        <v>1121</v>
      </c>
      <c r="H1418" s="157">
        <v>100</v>
      </c>
      <c r="I1418" s="158"/>
      <c r="L1418" s="154"/>
      <c r="M1418" s="159"/>
      <c r="T1418" s="160"/>
      <c r="AT1418" s="155" t="s">
        <v>169</v>
      </c>
      <c r="AU1418" s="155" t="s">
        <v>88</v>
      </c>
      <c r="AV1418" s="13" t="s">
        <v>88</v>
      </c>
      <c r="AW1418" s="13" t="s">
        <v>40</v>
      </c>
      <c r="AX1418" s="13" t="s">
        <v>78</v>
      </c>
      <c r="AY1418" s="155" t="s">
        <v>156</v>
      </c>
    </row>
    <row r="1419" spans="2:65" s="14" customFormat="1" x14ac:dyDescent="0.2">
      <c r="B1419" s="161"/>
      <c r="D1419" s="148" t="s">
        <v>169</v>
      </c>
      <c r="E1419" s="162" t="s">
        <v>3</v>
      </c>
      <c r="F1419" s="163" t="s">
        <v>172</v>
      </c>
      <c r="H1419" s="164">
        <v>100</v>
      </c>
      <c r="I1419" s="165"/>
      <c r="L1419" s="161"/>
      <c r="M1419" s="166"/>
      <c r="T1419" s="167"/>
      <c r="AT1419" s="162" t="s">
        <v>169</v>
      </c>
      <c r="AU1419" s="162" t="s">
        <v>88</v>
      </c>
      <c r="AV1419" s="14" t="s">
        <v>165</v>
      </c>
      <c r="AW1419" s="14" t="s">
        <v>40</v>
      </c>
      <c r="AX1419" s="14" t="s">
        <v>86</v>
      </c>
      <c r="AY1419" s="162" t="s">
        <v>156</v>
      </c>
    </row>
    <row r="1420" spans="2:65" s="1" customFormat="1" ht="24.2" customHeight="1" x14ac:dyDescent="0.2">
      <c r="B1420" s="129"/>
      <c r="C1420" s="130" t="s">
        <v>1122</v>
      </c>
      <c r="D1420" s="130" t="s">
        <v>160</v>
      </c>
      <c r="E1420" s="131" t="s">
        <v>1123</v>
      </c>
      <c r="F1420" s="132" t="s">
        <v>1124</v>
      </c>
      <c r="G1420" s="133" t="s">
        <v>356</v>
      </c>
      <c r="H1420" s="134">
        <v>60</v>
      </c>
      <c r="I1420" s="135"/>
      <c r="J1420" s="136">
        <f>ROUND(I1420*H1420,2)</f>
        <v>0</v>
      </c>
      <c r="K1420" s="132" t="s">
        <v>164</v>
      </c>
      <c r="L1420" s="34"/>
      <c r="M1420" s="137" t="s">
        <v>3</v>
      </c>
      <c r="N1420" s="138" t="s">
        <v>49</v>
      </c>
      <c r="P1420" s="139">
        <f>O1420*H1420</f>
        <v>0</v>
      </c>
      <c r="Q1420" s="139">
        <v>2E-3</v>
      </c>
      <c r="R1420" s="139">
        <f>Q1420*H1420</f>
        <v>0.12</v>
      </c>
      <c r="S1420" s="139">
        <v>0</v>
      </c>
      <c r="T1420" s="140">
        <f>S1420*H1420</f>
        <v>0</v>
      </c>
      <c r="AR1420" s="141" t="s">
        <v>301</v>
      </c>
      <c r="AT1420" s="141" t="s">
        <v>160</v>
      </c>
      <c r="AU1420" s="141" t="s">
        <v>88</v>
      </c>
      <c r="AY1420" s="18" t="s">
        <v>156</v>
      </c>
      <c r="BE1420" s="142">
        <f>IF(N1420="základní",J1420,0)</f>
        <v>0</v>
      </c>
      <c r="BF1420" s="142">
        <f>IF(N1420="snížená",J1420,0)</f>
        <v>0</v>
      </c>
      <c r="BG1420" s="142">
        <f>IF(N1420="zákl. přenesená",J1420,0)</f>
        <v>0</v>
      </c>
      <c r="BH1420" s="142">
        <f>IF(N1420="sníž. přenesená",J1420,0)</f>
        <v>0</v>
      </c>
      <c r="BI1420" s="142">
        <f>IF(N1420="nulová",J1420,0)</f>
        <v>0</v>
      </c>
      <c r="BJ1420" s="18" t="s">
        <v>86</v>
      </c>
      <c r="BK1420" s="142">
        <f>ROUND(I1420*H1420,2)</f>
        <v>0</v>
      </c>
      <c r="BL1420" s="18" t="s">
        <v>301</v>
      </c>
      <c r="BM1420" s="141" t="s">
        <v>1125</v>
      </c>
    </row>
    <row r="1421" spans="2:65" s="1" customFormat="1" x14ac:dyDescent="0.2">
      <c r="B1421" s="34"/>
      <c r="D1421" s="143" t="s">
        <v>167</v>
      </c>
      <c r="F1421" s="144" t="s">
        <v>1126</v>
      </c>
      <c r="I1421" s="145"/>
      <c r="L1421" s="34"/>
      <c r="M1421" s="146"/>
      <c r="T1421" s="55"/>
      <c r="AT1421" s="18" t="s">
        <v>167</v>
      </c>
      <c r="AU1421" s="18" t="s">
        <v>88</v>
      </c>
    </row>
    <row r="1422" spans="2:65" s="1" customFormat="1" ht="29.25" x14ac:dyDescent="0.2">
      <c r="B1422" s="34"/>
      <c r="D1422" s="148" t="s">
        <v>761</v>
      </c>
      <c r="F1422" s="185" t="s">
        <v>1054</v>
      </c>
      <c r="I1422" s="145"/>
      <c r="L1422" s="34"/>
      <c r="M1422" s="146"/>
      <c r="T1422" s="55"/>
      <c r="AT1422" s="18" t="s">
        <v>761</v>
      </c>
      <c r="AU1422" s="18" t="s">
        <v>88</v>
      </c>
    </row>
    <row r="1423" spans="2:65" s="12" customFormat="1" x14ac:dyDescent="0.2">
      <c r="B1423" s="147"/>
      <c r="D1423" s="148" t="s">
        <v>169</v>
      </c>
      <c r="E1423" s="149" t="s">
        <v>3</v>
      </c>
      <c r="F1423" s="150" t="s">
        <v>1127</v>
      </c>
      <c r="H1423" s="149" t="s">
        <v>3</v>
      </c>
      <c r="I1423" s="151"/>
      <c r="L1423" s="147"/>
      <c r="M1423" s="152"/>
      <c r="T1423" s="153"/>
      <c r="AT1423" s="149" t="s">
        <v>169</v>
      </c>
      <c r="AU1423" s="149" t="s">
        <v>88</v>
      </c>
      <c r="AV1423" s="12" t="s">
        <v>86</v>
      </c>
      <c r="AW1423" s="12" t="s">
        <v>40</v>
      </c>
      <c r="AX1423" s="12" t="s">
        <v>78</v>
      </c>
      <c r="AY1423" s="149" t="s">
        <v>156</v>
      </c>
    </row>
    <row r="1424" spans="2:65" s="13" customFormat="1" x14ac:dyDescent="0.2">
      <c r="B1424" s="154"/>
      <c r="D1424" s="148" t="s">
        <v>169</v>
      </c>
      <c r="E1424" s="155" t="s">
        <v>3</v>
      </c>
      <c r="F1424" s="156" t="s">
        <v>1128</v>
      </c>
      <c r="H1424" s="157">
        <v>60</v>
      </c>
      <c r="I1424" s="158"/>
      <c r="L1424" s="154"/>
      <c r="M1424" s="159"/>
      <c r="T1424" s="160"/>
      <c r="AT1424" s="155" t="s">
        <v>169</v>
      </c>
      <c r="AU1424" s="155" t="s">
        <v>88</v>
      </c>
      <c r="AV1424" s="13" t="s">
        <v>88</v>
      </c>
      <c r="AW1424" s="13" t="s">
        <v>40</v>
      </c>
      <c r="AX1424" s="13" t="s">
        <v>78</v>
      </c>
      <c r="AY1424" s="155" t="s">
        <v>156</v>
      </c>
    </row>
    <row r="1425" spans="2:65" s="14" customFormat="1" x14ac:dyDescent="0.2">
      <c r="B1425" s="161"/>
      <c r="D1425" s="148" t="s">
        <v>169</v>
      </c>
      <c r="E1425" s="162" t="s">
        <v>3</v>
      </c>
      <c r="F1425" s="163" t="s">
        <v>172</v>
      </c>
      <c r="H1425" s="164">
        <v>60</v>
      </c>
      <c r="I1425" s="165"/>
      <c r="L1425" s="161"/>
      <c r="M1425" s="166"/>
      <c r="T1425" s="167"/>
      <c r="AT1425" s="162" t="s">
        <v>169</v>
      </c>
      <c r="AU1425" s="162" t="s">
        <v>88</v>
      </c>
      <c r="AV1425" s="14" t="s">
        <v>165</v>
      </c>
      <c r="AW1425" s="14" t="s">
        <v>40</v>
      </c>
      <c r="AX1425" s="14" t="s">
        <v>86</v>
      </c>
      <c r="AY1425" s="162" t="s">
        <v>156</v>
      </c>
    </row>
    <row r="1426" spans="2:65" s="1" customFormat="1" ht="21.75" customHeight="1" x14ac:dyDescent="0.2">
      <c r="B1426" s="129"/>
      <c r="C1426" s="130" t="s">
        <v>1129</v>
      </c>
      <c r="D1426" s="130" t="s">
        <v>160</v>
      </c>
      <c r="E1426" s="131" t="s">
        <v>1130</v>
      </c>
      <c r="F1426" s="132" t="s">
        <v>1131</v>
      </c>
      <c r="G1426" s="133" t="s">
        <v>209</v>
      </c>
      <c r="H1426" s="134">
        <v>19.8</v>
      </c>
      <c r="I1426" s="135"/>
      <c r="J1426" s="136">
        <f>ROUND(I1426*H1426,2)</f>
        <v>0</v>
      </c>
      <c r="K1426" s="132" t="s">
        <v>3</v>
      </c>
      <c r="L1426" s="34"/>
      <c r="M1426" s="137" t="s">
        <v>3</v>
      </c>
      <c r="N1426" s="138" t="s">
        <v>49</v>
      </c>
      <c r="P1426" s="139">
        <f>O1426*H1426</f>
        <v>0</v>
      </c>
      <c r="Q1426" s="139">
        <v>2E-3</v>
      </c>
      <c r="R1426" s="139">
        <f>Q1426*H1426</f>
        <v>3.9600000000000003E-2</v>
      </c>
      <c r="S1426" s="139">
        <v>0</v>
      </c>
      <c r="T1426" s="140">
        <f>S1426*H1426</f>
        <v>0</v>
      </c>
      <c r="AR1426" s="141" t="s">
        <v>301</v>
      </c>
      <c r="AT1426" s="141" t="s">
        <v>160</v>
      </c>
      <c r="AU1426" s="141" t="s">
        <v>88</v>
      </c>
      <c r="AY1426" s="18" t="s">
        <v>156</v>
      </c>
      <c r="BE1426" s="142">
        <f>IF(N1426="základní",J1426,0)</f>
        <v>0</v>
      </c>
      <c r="BF1426" s="142">
        <f>IF(N1426="snížená",J1426,0)</f>
        <v>0</v>
      </c>
      <c r="BG1426" s="142">
        <f>IF(N1426="zákl. přenesená",J1426,0)</f>
        <v>0</v>
      </c>
      <c r="BH1426" s="142">
        <f>IF(N1426="sníž. přenesená",J1426,0)</f>
        <v>0</v>
      </c>
      <c r="BI1426" s="142">
        <f>IF(N1426="nulová",J1426,0)</f>
        <v>0</v>
      </c>
      <c r="BJ1426" s="18" t="s">
        <v>86</v>
      </c>
      <c r="BK1426" s="142">
        <f>ROUND(I1426*H1426,2)</f>
        <v>0</v>
      </c>
      <c r="BL1426" s="18" t="s">
        <v>301</v>
      </c>
      <c r="BM1426" s="141" t="s">
        <v>1132</v>
      </c>
    </row>
    <row r="1427" spans="2:65" s="12" customFormat="1" x14ac:dyDescent="0.2">
      <c r="B1427" s="147"/>
      <c r="D1427" s="148" t="s">
        <v>169</v>
      </c>
      <c r="E1427" s="149" t="s">
        <v>3</v>
      </c>
      <c r="F1427" s="150" t="s">
        <v>1127</v>
      </c>
      <c r="H1427" s="149" t="s">
        <v>3</v>
      </c>
      <c r="I1427" s="151"/>
      <c r="L1427" s="147"/>
      <c r="M1427" s="152"/>
      <c r="T1427" s="153"/>
      <c r="AT1427" s="149" t="s">
        <v>169</v>
      </c>
      <c r="AU1427" s="149" t="s">
        <v>88</v>
      </c>
      <c r="AV1427" s="12" t="s">
        <v>86</v>
      </c>
      <c r="AW1427" s="12" t="s">
        <v>40</v>
      </c>
      <c r="AX1427" s="12" t="s">
        <v>78</v>
      </c>
      <c r="AY1427" s="149" t="s">
        <v>156</v>
      </c>
    </row>
    <row r="1428" spans="2:65" s="13" customFormat="1" x14ac:dyDescent="0.2">
      <c r="B1428" s="154"/>
      <c r="D1428" s="148" t="s">
        <v>169</v>
      </c>
      <c r="E1428" s="155" t="s">
        <v>3</v>
      </c>
      <c r="F1428" s="156" t="s">
        <v>1133</v>
      </c>
      <c r="H1428" s="157">
        <v>19.8</v>
      </c>
      <c r="I1428" s="158"/>
      <c r="L1428" s="154"/>
      <c r="M1428" s="159"/>
      <c r="T1428" s="160"/>
      <c r="AT1428" s="155" t="s">
        <v>169</v>
      </c>
      <c r="AU1428" s="155" t="s">
        <v>88</v>
      </c>
      <c r="AV1428" s="13" t="s">
        <v>88</v>
      </c>
      <c r="AW1428" s="13" t="s">
        <v>40</v>
      </c>
      <c r="AX1428" s="13" t="s">
        <v>78</v>
      </c>
      <c r="AY1428" s="155" t="s">
        <v>156</v>
      </c>
    </row>
    <row r="1429" spans="2:65" s="14" customFormat="1" x14ac:dyDescent="0.2">
      <c r="B1429" s="161"/>
      <c r="D1429" s="148" t="s">
        <v>169</v>
      </c>
      <c r="E1429" s="162" t="s">
        <v>3</v>
      </c>
      <c r="F1429" s="163" t="s">
        <v>172</v>
      </c>
      <c r="H1429" s="164">
        <v>19.8</v>
      </c>
      <c r="I1429" s="165"/>
      <c r="L1429" s="161"/>
      <c r="M1429" s="166"/>
      <c r="T1429" s="167"/>
      <c r="AT1429" s="162" t="s">
        <v>169</v>
      </c>
      <c r="AU1429" s="162" t="s">
        <v>88</v>
      </c>
      <c r="AV1429" s="14" t="s">
        <v>165</v>
      </c>
      <c r="AW1429" s="14" t="s">
        <v>40</v>
      </c>
      <c r="AX1429" s="14" t="s">
        <v>86</v>
      </c>
      <c r="AY1429" s="162" t="s">
        <v>156</v>
      </c>
    </row>
    <row r="1430" spans="2:65" s="1" customFormat="1" ht="24.2" customHeight="1" x14ac:dyDescent="0.2">
      <c r="B1430" s="129"/>
      <c r="C1430" s="130" t="s">
        <v>1134</v>
      </c>
      <c r="D1430" s="130" t="s">
        <v>160</v>
      </c>
      <c r="E1430" s="131" t="s">
        <v>1135</v>
      </c>
      <c r="F1430" s="132" t="s">
        <v>1136</v>
      </c>
      <c r="G1430" s="133" t="s">
        <v>356</v>
      </c>
      <c r="H1430" s="134">
        <v>19.5</v>
      </c>
      <c r="I1430" s="135"/>
      <c r="J1430" s="136">
        <f>ROUND(I1430*H1430,2)</f>
        <v>0</v>
      </c>
      <c r="K1430" s="132" t="s">
        <v>164</v>
      </c>
      <c r="L1430" s="34"/>
      <c r="M1430" s="137" t="s">
        <v>3</v>
      </c>
      <c r="N1430" s="138" t="s">
        <v>49</v>
      </c>
      <c r="P1430" s="139">
        <f>O1430*H1430</f>
        <v>0</v>
      </c>
      <c r="Q1430" s="139">
        <v>5.9000000000000003E-4</v>
      </c>
      <c r="R1430" s="139">
        <f>Q1430*H1430</f>
        <v>1.1505000000000001E-2</v>
      </c>
      <c r="S1430" s="139">
        <v>0</v>
      </c>
      <c r="T1430" s="140">
        <f>S1430*H1430</f>
        <v>0</v>
      </c>
      <c r="AR1430" s="141" t="s">
        <v>301</v>
      </c>
      <c r="AT1430" s="141" t="s">
        <v>160</v>
      </c>
      <c r="AU1430" s="141" t="s">
        <v>88</v>
      </c>
      <c r="AY1430" s="18" t="s">
        <v>156</v>
      </c>
      <c r="BE1430" s="142">
        <f>IF(N1430="základní",J1430,0)</f>
        <v>0</v>
      </c>
      <c r="BF1430" s="142">
        <f>IF(N1430="snížená",J1430,0)</f>
        <v>0</v>
      </c>
      <c r="BG1430" s="142">
        <f>IF(N1430="zákl. přenesená",J1430,0)</f>
        <v>0</v>
      </c>
      <c r="BH1430" s="142">
        <f>IF(N1430="sníž. přenesená",J1430,0)</f>
        <v>0</v>
      </c>
      <c r="BI1430" s="142">
        <f>IF(N1430="nulová",J1430,0)</f>
        <v>0</v>
      </c>
      <c r="BJ1430" s="18" t="s">
        <v>86</v>
      </c>
      <c r="BK1430" s="142">
        <f>ROUND(I1430*H1430,2)</f>
        <v>0</v>
      </c>
      <c r="BL1430" s="18" t="s">
        <v>301</v>
      </c>
      <c r="BM1430" s="141" t="s">
        <v>1137</v>
      </c>
    </row>
    <row r="1431" spans="2:65" s="1" customFormat="1" x14ac:dyDescent="0.2">
      <c r="B1431" s="34"/>
      <c r="D1431" s="143" t="s">
        <v>167</v>
      </c>
      <c r="F1431" s="144" t="s">
        <v>1138</v>
      </c>
      <c r="I1431" s="145"/>
      <c r="L1431" s="34"/>
      <c r="M1431" s="146"/>
      <c r="T1431" s="55"/>
      <c r="AT1431" s="18" t="s">
        <v>167</v>
      </c>
      <c r="AU1431" s="18" t="s">
        <v>88</v>
      </c>
    </row>
    <row r="1432" spans="2:65" s="12" customFormat="1" x14ac:dyDescent="0.2">
      <c r="B1432" s="147"/>
      <c r="D1432" s="148" t="s">
        <v>169</v>
      </c>
      <c r="E1432" s="149" t="s">
        <v>3</v>
      </c>
      <c r="F1432" s="150" t="s">
        <v>342</v>
      </c>
      <c r="H1432" s="149" t="s">
        <v>3</v>
      </c>
      <c r="I1432" s="151"/>
      <c r="L1432" s="147"/>
      <c r="M1432" s="152"/>
      <c r="T1432" s="153"/>
      <c r="AT1432" s="149" t="s">
        <v>169</v>
      </c>
      <c r="AU1432" s="149" t="s">
        <v>88</v>
      </c>
      <c r="AV1432" s="12" t="s">
        <v>86</v>
      </c>
      <c r="AW1432" s="12" t="s">
        <v>40</v>
      </c>
      <c r="AX1432" s="12" t="s">
        <v>78</v>
      </c>
      <c r="AY1432" s="149" t="s">
        <v>156</v>
      </c>
    </row>
    <row r="1433" spans="2:65" s="13" customFormat="1" x14ac:dyDescent="0.2">
      <c r="B1433" s="154"/>
      <c r="D1433" s="148" t="s">
        <v>169</v>
      </c>
      <c r="E1433" s="155" t="s">
        <v>3</v>
      </c>
      <c r="F1433" s="156" t="s">
        <v>360</v>
      </c>
      <c r="H1433" s="157">
        <v>19.5</v>
      </c>
      <c r="I1433" s="158"/>
      <c r="L1433" s="154"/>
      <c r="M1433" s="159"/>
      <c r="T1433" s="160"/>
      <c r="AT1433" s="155" t="s">
        <v>169</v>
      </c>
      <c r="AU1433" s="155" t="s">
        <v>88</v>
      </c>
      <c r="AV1433" s="13" t="s">
        <v>88</v>
      </c>
      <c r="AW1433" s="13" t="s">
        <v>40</v>
      </c>
      <c r="AX1433" s="13" t="s">
        <v>78</v>
      </c>
      <c r="AY1433" s="155" t="s">
        <v>156</v>
      </c>
    </row>
    <row r="1434" spans="2:65" s="14" customFormat="1" x14ac:dyDescent="0.2">
      <c r="B1434" s="161"/>
      <c r="D1434" s="148" t="s">
        <v>169</v>
      </c>
      <c r="E1434" s="162" t="s">
        <v>3</v>
      </c>
      <c r="F1434" s="163" t="s">
        <v>172</v>
      </c>
      <c r="H1434" s="164">
        <v>19.5</v>
      </c>
      <c r="I1434" s="165"/>
      <c r="L1434" s="161"/>
      <c r="M1434" s="166"/>
      <c r="T1434" s="167"/>
      <c r="AT1434" s="162" t="s">
        <v>169</v>
      </c>
      <c r="AU1434" s="162" t="s">
        <v>88</v>
      </c>
      <c r="AV1434" s="14" t="s">
        <v>165</v>
      </c>
      <c r="AW1434" s="14" t="s">
        <v>40</v>
      </c>
      <c r="AX1434" s="14" t="s">
        <v>86</v>
      </c>
      <c r="AY1434" s="162" t="s">
        <v>156</v>
      </c>
    </row>
    <row r="1435" spans="2:65" s="1" customFormat="1" ht="24.2" customHeight="1" x14ac:dyDescent="0.2">
      <c r="B1435" s="129"/>
      <c r="C1435" s="130" t="s">
        <v>1139</v>
      </c>
      <c r="D1435" s="130" t="s">
        <v>160</v>
      </c>
      <c r="E1435" s="131" t="s">
        <v>1140</v>
      </c>
      <c r="F1435" s="132" t="s">
        <v>1141</v>
      </c>
      <c r="G1435" s="133" t="s">
        <v>356</v>
      </c>
      <c r="H1435" s="134">
        <v>7.4</v>
      </c>
      <c r="I1435" s="135"/>
      <c r="J1435" s="136">
        <f>ROUND(I1435*H1435,2)</f>
        <v>0</v>
      </c>
      <c r="K1435" s="132" t="s">
        <v>164</v>
      </c>
      <c r="L1435" s="34"/>
      <c r="M1435" s="137" t="s">
        <v>3</v>
      </c>
      <c r="N1435" s="138" t="s">
        <v>49</v>
      </c>
      <c r="P1435" s="139">
        <f>O1435*H1435</f>
        <v>0</v>
      </c>
      <c r="Q1435" s="139">
        <v>7.6999999999999996E-4</v>
      </c>
      <c r="R1435" s="139">
        <f>Q1435*H1435</f>
        <v>5.6979999999999999E-3</v>
      </c>
      <c r="S1435" s="139">
        <v>0</v>
      </c>
      <c r="T1435" s="140">
        <f>S1435*H1435</f>
        <v>0</v>
      </c>
      <c r="AR1435" s="141" t="s">
        <v>165</v>
      </c>
      <c r="AT1435" s="141" t="s">
        <v>160</v>
      </c>
      <c r="AU1435" s="141" t="s">
        <v>88</v>
      </c>
      <c r="AY1435" s="18" t="s">
        <v>156</v>
      </c>
      <c r="BE1435" s="142">
        <f>IF(N1435="základní",J1435,0)</f>
        <v>0</v>
      </c>
      <c r="BF1435" s="142">
        <f>IF(N1435="snížená",J1435,0)</f>
        <v>0</v>
      </c>
      <c r="BG1435" s="142">
        <f>IF(N1435="zákl. přenesená",J1435,0)</f>
        <v>0</v>
      </c>
      <c r="BH1435" s="142">
        <f>IF(N1435="sníž. přenesená",J1435,0)</f>
        <v>0</v>
      </c>
      <c r="BI1435" s="142">
        <f>IF(N1435="nulová",J1435,0)</f>
        <v>0</v>
      </c>
      <c r="BJ1435" s="18" t="s">
        <v>86</v>
      </c>
      <c r="BK1435" s="142">
        <f>ROUND(I1435*H1435,2)</f>
        <v>0</v>
      </c>
      <c r="BL1435" s="18" t="s">
        <v>165</v>
      </c>
      <c r="BM1435" s="141" t="s">
        <v>1142</v>
      </c>
    </row>
    <row r="1436" spans="2:65" s="1" customFormat="1" x14ac:dyDescent="0.2">
      <c r="B1436" s="34"/>
      <c r="D1436" s="143" t="s">
        <v>167</v>
      </c>
      <c r="F1436" s="144" t="s">
        <v>1143</v>
      </c>
      <c r="I1436" s="145"/>
      <c r="L1436" s="34"/>
      <c r="M1436" s="146"/>
      <c r="T1436" s="55"/>
      <c r="AT1436" s="18" t="s">
        <v>167</v>
      </c>
      <c r="AU1436" s="18" t="s">
        <v>88</v>
      </c>
    </row>
    <row r="1437" spans="2:65" s="12" customFormat="1" x14ac:dyDescent="0.2">
      <c r="B1437" s="147"/>
      <c r="D1437" s="148" t="s">
        <v>169</v>
      </c>
      <c r="E1437" s="149" t="s">
        <v>3</v>
      </c>
      <c r="F1437" s="150" t="s">
        <v>344</v>
      </c>
      <c r="H1437" s="149" t="s">
        <v>3</v>
      </c>
      <c r="I1437" s="151"/>
      <c r="L1437" s="147"/>
      <c r="M1437" s="152"/>
      <c r="T1437" s="153"/>
      <c r="AT1437" s="149" t="s">
        <v>169</v>
      </c>
      <c r="AU1437" s="149" t="s">
        <v>88</v>
      </c>
      <c r="AV1437" s="12" t="s">
        <v>86</v>
      </c>
      <c r="AW1437" s="12" t="s">
        <v>40</v>
      </c>
      <c r="AX1437" s="12" t="s">
        <v>78</v>
      </c>
      <c r="AY1437" s="149" t="s">
        <v>156</v>
      </c>
    </row>
    <row r="1438" spans="2:65" s="13" customFormat="1" x14ac:dyDescent="0.2">
      <c r="B1438" s="154"/>
      <c r="D1438" s="148" t="s">
        <v>169</v>
      </c>
      <c r="E1438" s="155" t="s">
        <v>3</v>
      </c>
      <c r="F1438" s="156" t="s">
        <v>361</v>
      </c>
      <c r="H1438" s="157">
        <v>7.4</v>
      </c>
      <c r="I1438" s="158"/>
      <c r="L1438" s="154"/>
      <c r="M1438" s="159"/>
      <c r="T1438" s="160"/>
      <c r="AT1438" s="155" t="s">
        <v>169</v>
      </c>
      <c r="AU1438" s="155" t="s">
        <v>88</v>
      </c>
      <c r="AV1438" s="13" t="s">
        <v>88</v>
      </c>
      <c r="AW1438" s="13" t="s">
        <v>40</v>
      </c>
      <c r="AX1438" s="13" t="s">
        <v>78</v>
      </c>
      <c r="AY1438" s="155" t="s">
        <v>156</v>
      </c>
    </row>
    <row r="1439" spans="2:65" s="14" customFormat="1" x14ac:dyDescent="0.2">
      <c r="B1439" s="161"/>
      <c r="D1439" s="148" t="s">
        <v>169</v>
      </c>
      <c r="E1439" s="162" t="s">
        <v>3</v>
      </c>
      <c r="F1439" s="163" t="s">
        <v>172</v>
      </c>
      <c r="H1439" s="164">
        <v>7.4</v>
      </c>
      <c r="I1439" s="165"/>
      <c r="L1439" s="161"/>
      <c r="M1439" s="166"/>
      <c r="T1439" s="167"/>
      <c r="AT1439" s="162" t="s">
        <v>169</v>
      </c>
      <c r="AU1439" s="162" t="s">
        <v>88</v>
      </c>
      <c r="AV1439" s="14" t="s">
        <v>165</v>
      </c>
      <c r="AW1439" s="14" t="s">
        <v>40</v>
      </c>
      <c r="AX1439" s="14" t="s">
        <v>86</v>
      </c>
      <c r="AY1439" s="162" t="s">
        <v>156</v>
      </c>
    </row>
    <row r="1440" spans="2:65" s="1" customFormat="1" ht="24.2" customHeight="1" x14ac:dyDescent="0.2">
      <c r="B1440" s="129"/>
      <c r="C1440" s="130" t="s">
        <v>1144</v>
      </c>
      <c r="D1440" s="130" t="s">
        <v>160</v>
      </c>
      <c r="E1440" s="131" t="s">
        <v>1145</v>
      </c>
      <c r="F1440" s="132" t="s">
        <v>1146</v>
      </c>
      <c r="G1440" s="133" t="s">
        <v>356</v>
      </c>
      <c r="H1440" s="134">
        <v>7.4</v>
      </c>
      <c r="I1440" s="135"/>
      <c r="J1440" s="136">
        <f>ROUND(I1440*H1440,2)</f>
        <v>0</v>
      </c>
      <c r="K1440" s="132" t="s">
        <v>164</v>
      </c>
      <c r="L1440" s="34"/>
      <c r="M1440" s="137" t="s">
        <v>3</v>
      </c>
      <c r="N1440" s="138" t="s">
        <v>49</v>
      </c>
      <c r="P1440" s="139">
        <f>O1440*H1440</f>
        <v>0</v>
      </c>
      <c r="Q1440" s="139">
        <v>9.2000000000000003E-4</v>
      </c>
      <c r="R1440" s="139">
        <f>Q1440*H1440</f>
        <v>6.8080000000000007E-3</v>
      </c>
      <c r="S1440" s="139">
        <v>0</v>
      </c>
      <c r="T1440" s="140">
        <f>S1440*H1440</f>
        <v>0</v>
      </c>
      <c r="AR1440" s="141" t="s">
        <v>301</v>
      </c>
      <c r="AT1440" s="141" t="s">
        <v>160</v>
      </c>
      <c r="AU1440" s="141" t="s">
        <v>88</v>
      </c>
      <c r="AY1440" s="18" t="s">
        <v>156</v>
      </c>
      <c r="BE1440" s="142">
        <f>IF(N1440="základní",J1440,0)</f>
        <v>0</v>
      </c>
      <c r="BF1440" s="142">
        <f>IF(N1440="snížená",J1440,0)</f>
        <v>0</v>
      </c>
      <c r="BG1440" s="142">
        <f>IF(N1440="zákl. přenesená",J1440,0)</f>
        <v>0</v>
      </c>
      <c r="BH1440" s="142">
        <f>IF(N1440="sníž. přenesená",J1440,0)</f>
        <v>0</v>
      </c>
      <c r="BI1440" s="142">
        <f>IF(N1440="nulová",J1440,0)</f>
        <v>0</v>
      </c>
      <c r="BJ1440" s="18" t="s">
        <v>86</v>
      </c>
      <c r="BK1440" s="142">
        <f>ROUND(I1440*H1440,2)</f>
        <v>0</v>
      </c>
      <c r="BL1440" s="18" t="s">
        <v>301</v>
      </c>
      <c r="BM1440" s="141" t="s">
        <v>1147</v>
      </c>
    </row>
    <row r="1441" spans="2:65" s="1" customFormat="1" x14ac:dyDescent="0.2">
      <c r="B1441" s="34"/>
      <c r="D1441" s="143" t="s">
        <v>167</v>
      </c>
      <c r="F1441" s="144" t="s">
        <v>1148</v>
      </c>
      <c r="I1441" s="145"/>
      <c r="L1441" s="34"/>
      <c r="M1441" s="146"/>
      <c r="T1441" s="55"/>
      <c r="AT1441" s="18" t="s">
        <v>167</v>
      </c>
      <c r="AU1441" s="18" t="s">
        <v>88</v>
      </c>
    </row>
    <row r="1442" spans="2:65" s="12" customFormat="1" x14ac:dyDescent="0.2">
      <c r="B1442" s="147"/>
      <c r="D1442" s="148" t="s">
        <v>169</v>
      </c>
      <c r="E1442" s="149" t="s">
        <v>3</v>
      </c>
      <c r="F1442" s="150" t="s">
        <v>344</v>
      </c>
      <c r="H1442" s="149" t="s">
        <v>3</v>
      </c>
      <c r="I1442" s="151"/>
      <c r="L1442" s="147"/>
      <c r="M1442" s="152"/>
      <c r="T1442" s="153"/>
      <c r="AT1442" s="149" t="s">
        <v>169</v>
      </c>
      <c r="AU1442" s="149" t="s">
        <v>88</v>
      </c>
      <c r="AV1442" s="12" t="s">
        <v>86</v>
      </c>
      <c r="AW1442" s="12" t="s">
        <v>40</v>
      </c>
      <c r="AX1442" s="12" t="s">
        <v>78</v>
      </c>
      <c r="AY1442" s="149" t="s">
        <v>156</v>
      </c>
    </row>
    <row r="1443" spans="2:65" s="13" customFormat="1" x14ac:dyDescent="0.2">
      <c r="B1443" s="154"/>
      <c r="D1443" s="148" t="s">
        <v>169</v>
      </c>
      <c r="E1443" s="155" t="s">
        <v>3</v>
      </c>
      <c r="F1443" s="156" t="s">
        <v>1078</v>
      </c>
      <c r="H1443" s="157">
        <v>7.4</v>
      </c>
      <c r="I1443" s="158"/>
      <c r="L1443" s="154"/>
      <c r="M1443" s="159"/>
      <c r="T1443" s="160"/>
      <c r="AT1443" s="155" t="s">
        <v>169</v>
      </c>
      <c r="AU1443" s="155" t="s">
        <v>88</v>
      </c>
      <c r="AV1443" s="13" t="s">
        <v>88</v>
      </c>
      <c r="AW1443" s="13" t="s">
        <v>40</v>
      </c>
      <c r="AX1443" s="13" t="s">
        <v>78</v>
      </c>
      <c r="AY1443" s="155" t="s">
        <v>156</v>
      </c>
    </row>
    <row r="1444" spans="2:65" s="14" customFormat="1" x14ac:dyDescent="0.2">
      <c r="B1444" s="161"/>
      <c r="D1444" s="148" t="s">
        <v>169</v>
      </c>
      <c r="E1444" s="162" t="s">
        <v>3</v>
      </c>
      <c r="F1444" s="163" t="s">
        <v>172</v>
      </c>
      <c r="H1444" s="164">
        <v>7.4</v>
      </c>
      <c r="I1444" s="165"/>
      <c r="L1444" s="161"/>
      <c r="M1444" s="166"/>
      <c r="T1444" s="167"/>
      <c r="AT1444" s="162" t="s">
        <v>169</v>
      </c>
      <c r="AU1444" s="162" t="s">
        <v>88</v>
      </c>
      <c r="AV1444" s="14" t="s">
        <v>165</v>
      </c>
      <c r="AW1444" s="14" t="s">
        <v>40</v>
      </c>
      <c r="AX1444" s="14" t="s">
        <v>86</v>
      </c>
      <c r="AY1444" s="162" t="s">
        <v>156</v>
      </c>
    </row>
    <row r="1445" spans="2:65" s="1" customFormat="1" ht="24.2" customHeight="1" x14ac:dyDescent="0.2">
      <c r="B1445" s="129"/>
      <c r="C1445" s="130" t="s">
        <v>1149</v>
      </c>
      <c r="D1445" s="130" t="s">
        <v>160</v>
      </c>
      <c r="E1445" s="131" t="s">
        <v>1150</v>
      </c>
      <c r="F1445" s="132" t="s">
        <v>1151</v>
      </c>
      <c r="G1445" s="133" t="s">
        <v>193</v>
      </c>
      <c r="H1445" s="134">
        <v>4.6539999999999999</v>
      </c>
      <c r="I1445" s="135"/>
      <c r="J1445" s="136">
        <f>ROUND(I1445*H1445,2)</f>
        <v>0</v>
      </c>
      <c r="K1445" s="132" t="s">
        <v>164</v>
      </c>
      <c r="L1445" s="34"/>
      <c r="M1445" s="137" t="s">
        <v>3</v>
      </c>
      <c r="N1445" s="138" t="s">
        <v>49</v>
      </c>
      <c r="P1445" s="139">
        <f>O1445*H1445</f>
        <v>0</v>
      </c>
      <c r="Q1445" s="139">
        <v>0</v>
      </c>
      <c r="R1445" s="139">
        <f>Q1445*H1445</f>
        <v>0</v>
      </c>
      <c r="S1445" s="139">
        <v>0</v>
      </c>
      <c r="T1445" s="140">
        <f>S1445*H1445</f>
        <v>0</v>
      </c>
      <c r="AR1445" s="141" t="s">
        <v>301</v>
      </c>
      <c r="AT1445" s="141" t="s">
        <v>160</v>
      </c>
      <c r="AU1445" s="141" t="s">
        <v>88</v>
      </c>
      <c r="AY1445" s="18" t="s">
        <v>156</v>
      </c>
      <c r="BE1445" s="142">
        <f>IF(N1445="základní",J1445,0)</f>
        <v>0</v>
      </c>
      <c r="BF1445" s="142">
        <f>IF(N1445="snížená",J1445,0)</f>
        <v>0</v>
      </c>
      <c r="BG1445" s="142">
        <f>IF(N1445="zákl. přenesená",J1445,0)</f>
        <v>0</v>
      </c>
      <c r="BH1445" s="142">
        <f>IF(N1445="sníž. přenesená",J1445,0)</f>
        <v>0</v>
      </c>
      <c r="BI1445" s="142">
        <f>IF(N1445="nulová",J1445,0)</f>
        <v>0</v>
      </c>
      <c r="BJ1445" s="18" t="s">
        <v>86</v>
      </c>
      <c r="BK1445" s="142">
        <f>ROUND(I1445*H1445,2)</f>
        <v>0</v>
      </c>
      <c r="BL1445" s="18" t="s">
        <v>301</v>
      </c>
      <c r="BM1445" s="141" t="s">
        <v>1152</v>
      </c>
    </row>
    <row r="1446" spans="2:65" s="1" customFormat="1" x14ac:dyDescent="0.2">
      <c r="B1446" s="34"/>
      <c r="D1446" s="143" t="s">
        <v>167</v>
      </c>
      <c r="F1446" s="144" t="s">
        <v>1153</v>
      </c>
      <c r="I1446" s="145"/>
      <c r="L1446" s="34"/>
      <c r="M1446" s="146"/>
      <c r="T1446" s="55"/>
      <c r="AT1446" s="18" t="s">
        <v>167</v>
      </c>
      <c r="AU1446" s="18" t="s">
        <v>88</v>
      </c>
    </row>
    <row r="1447" spans="2:65" s="11" customFormat="1" ht="22.9" customHeight="1" x14ac:dyDescent="0.2">
      <c r="B1447" s="117"/>
      <c r="D1447" s="118" t="s">
        <v>77</v>
      </c>
      <c r="E1447" s="127" t="s">
        <v>1154</v>
      </c>
      <c r="F1447" s="127" t="s">
        <v>1155</v>
      </c>
      <c r="I1447" s="120"/>
      <c r="J1447" s="128">
        <f>BK1447</f>
        <v>0</v>
      </c>
      <c r="L1447" s="117"/>
      <c r="M1447" s="122"/>
      <c r="P1447" s="123">
        <f>SUM(P1448:P1606)</f>
        <v>0</v>
      </c>
      <c r="R1447" s="123">
        <f>SUM(R1448:R1606)</f>
        <v>0.53818596000000007</v>
      </c>
      <c r="T1447" s="124">
        <f>SUM(T1448:T1606)</f>
        <v>24.492294000000001</v>
      </c>
      <c r="AR1447" s="118" t="s">
        <v>88</v>
      </c>
      <c r="AT1447" s="125" t="s">
        <v>77</v>
      </c>
      <c r="AU1447" s="125" t="s">
        <v>86</v>
      </c>
      <c r="AY1447" s="118" t="s">
        <v>156</v>
      </c>
      <c r="BK1447" s="126">
        <f>SUM(BK1448:BK1606)</f>
        <v>0</v>
      </c>
    </row>
    <row r="1448" spans="2:65" s="1" customFormat="1" ht="16.5" customHeight="1" x14ac:dyDescent="0.2">
      <c r="B1448" s="129"/>
      <c r="C1448" s="130" t="s">
        <v>1156</v>
      </c>
      <c r="D1448" s="130" t="s">
        <v>160</v>
      </c>
      <c r="E1448" s="131" t="s">
        <v>1157</v>
      </c>
      <c r="F1448" s="132" t="s">
        <v>1158</v>
      </c>
      <c r="G1448" s="133" t="s">
        <v>209</v>
      </c>
      <c r="H1448" s="134">
        <v>1344.5</v>
      </c>
      <c r="I1448" s="135"/>
      <c r="J1448" s="136">
        <f>ROUND(I1448*H1448,2)</f>
        <v>0</v>
      </c>
      <c r="K1448" s="132" t="s">
        <v>164</v>
      </c>
      <c r="L1448" s="34"/>
      <c r="M1448" s="137" t="s">
        <v>3</v>
      </c>
      <c r="N1448" s="138" t="s">
        <v>49</v>
      </c>
      <c r="P1448" s="139">
        <f>O1448*H1448</f>
        <v>0</v>
      </c>
      <c r="Q1448" s="139">
        <v>2.0000000000000001E-4</v>
      </c>
      <c r="R1448" s="139">
        <f>Q1448*H1448</f>
        <v>0.26890000000000003</v>
      </c>
      <c r="S1448" s="139">
        <v>1.7780000000000001E-2</v>
      </c>
      <c r="T1448" s="140">
        <f>S1448*H1448</f>
        <v>23.90521</v>
      </c>
      <c r="AR1448" s="141" t="s">
        <v>301</v>
      </c>
      <c r="AT1448" s="141" t="s">
        <v>160</v>
      </c>
      <c r="AU1448" s="141" t="s">
        <v>88</v>
      </c>
      <c r="AY1448" s="18" t="s">
        <v>156</v>
      </c>
      <c r="BE1448" s="142">
        <f>IF(N1448="základní",J1448,0)</f>
        <v>0</v>
      </c>
      <c r="BF1448" s="142">
        <f>IF(N1448="snížená",J1448,0)</f>
        <v>0</v>
      </c>
      <c r="BG1448" s="142">
        <f>IF(N1448="zákl. přenesená",J1448,0)</f>
        <v>0</v>
      </c>
      <c r="BH1448" s="142">
        <f>IF(N1448="sníž. přenesená",J1448,0)</f>
        <v>0</v>
      </c>
      <c r="BI1448" s="142">
        <f>IF(N1448="nulová",J1448,0)</f>
        <v>0</v>
      </c>
      <c r="BJ1448" s="18" t="s">
        <v>86</v>
      </c>
      <c r="BK1448" s="142">
        <f>ROUND(I1448*H1448,2)</f>
        <v>0</v>
      </c>
      <c r="BL1448" s="18" t="s">
        <v>301</v>
      </c>
      <c r="BM1448" s="141" t="s">
        <v>1159</v>
      </c>
    </row>
    <row r="1449" spans="2:65" s="1" customFormat="1" x14ac:dyDescent="0.2">
      <c r="B1449" s="34"/>
      <c r="D1449" s="143" t="s">
        <v>167</v>
      </c>
      <c r="F1449" s="144" t="s">
        <v>1160</v>
      </c>
      <c r="I1449" s="145"/>
      <c r="L1449" s="34"/>
      <c r="M1449" s="146"/>
      <c r="T1449" s="55"/>
      <c r="AT1449" s="18" t="s">
        <v>167</v>
      </c>
      <c r="AU1449" s="18" t="s">
        <v>88</v>
      </c>
    </row>
    <row r="1450" spans="2:65" s="12" customFormat="1" x14ac:dyDescent="0.2">
      <c r="B1450" s="147"/>
      <c r="D1450" s="148" t="s">
        <v>169</v>
      </c>
      <c r="E1450" s="149" t="s">
        <v>3</v>
      </c>
      <c r="F1450" s="150" t="s">
        <v>333</v>
      </c>
      <c r="H1450" s="149" t="s">
        <v>3</v>
      </c>
      <c r="I1450" s="151"/>
      <c r="L1450" s="147"/>
      <c r="M1450" s="152"/>
      <c r="T1450" s="153"/>
      <c r="AT1450" s="149" t="s">
        <v>169</v>
      </c>
      <c r="AU1450" s="149" t="s">
        <v>88</v>
      </c>
      <c r="AV1450" s="12" t="s">
        <v>86</v>
      </c>
      <c r="AW1450" s="12" t="s">
        <v>40</v>
      </c>
      <c r="AX1450" s="12" t="s">
        <v>78</v>
      </c>
      <c r="AY1450" s="149" t="s">
        <v>156</v>
      </c>
    </row>
    <row r="1451" spans="2:65" s="12" customFormat="1" x14ac:dyDescent="0.2">
      <c r="B1451" s="147"/>
      <c r="D1451" s="148" t="s">
        <v>169</v>
      </c>
      <c r="E1451" s="149" t="s">
        <v>3</v>
      </c>
      <c r="F1451" s="150" t="s">
        <v>1161</v>
      </c>
      <c r="H1451" s="149" t="s">
        <v>3</v>
      </c>
      <c r="I1451" s="151"/>
      <c r="L1451" s="147"/>
      <c r="M1451" s="152"/>
      <c r="T1451" s="153"/>
      <c r="AT1451" s="149" t="s">
        <v>169</v>
      </c>
      <c r="AU1451" s="149" t="s">
        <v>88</v>
      </c>
      <c r="AV1451" s="12" t="s">
        <v>86</v>
      </c>
      <c r="AW1451" s="12" t="s">
        <v>40</v>
      </c>
      <c r="AX1451" s="12" t="s">
        <v>78</v>
      </c>
      <c r="AY1451" s="149" t="s">
        <v>156</v>
      </c>
    </row>
    <row r="1452" spans="2:65" s="13" customFormat="1" x14ac:dyDescent="0.2">
      <c r="B1452" s="154"/>
      <c r="D1452" s="148" t="s">
        <v>169</v>
      </c>
      <c r="E1452" s="155" t="s">
        <v>3</v>
      </c>
      <c r="F1452" s="156" t="s">
        <v>1162</v>
      </c>
      <c r="H1452" s="157">
        <v>162.82499999999999</v>
      </c>
      <c r="I1452" s="158"/>
      <c r="L1452" s="154"/>
      <c r="M1452" s="159"/>
      <c r="T1452" s="160"/>
      <c r="AT1452" s="155" t="s">
        <v>169</v>
      </c>
      <c r="AU1452" s="155" t="s">
        <v>88</v>
      </c>
      <c r="AV1452" s="13" t="s">
        <v>88</v>
      </c>
      <c r="AW1452" s="13" t="s">
        <v>40</v>
      </c>
      <c r="AX1452" s="13" t="s">
        <v>78</v>
      </c>
      <c r="AY1452" s="155" t="s">
        <v>156</v>
      </c>
    </row>
    <row r="1453" spans="2:65" s="13" customFormat="1" x14ac:dyDescent="0.2">
      <c r="B1453" s="154"/>
      <c r="D1453" s="148" t="s">
        <v>169</v>
      </c>
      <c r="E1453" s="155" t="s">
        <v>3</v>
      </c>
      <c r="F1453" s="156" t="s">
        <v>1163</v>
      </c>
      <c r="H1453" s="157">
        <v>29.794</v>
      </c>
      <c r="I1453" s="158"/>
      <c r="L1453" s="154"/>
      <c r="M1453" s="159"/>
      <c r="T1453" s="160"/>
      <c r="AT1453" s="155" t="s">
        <v>169</v>
      </c>
      <c r="AU1453" s="155" t="s">
        <v>88</v>
      </c>
      <c r="AV1453" s="13" t="s">
        <v>88</v>
      </c>
      <c r="AW1453" s="13" t="s">
        <v>40</v>
      </c>
      <c r="AX1453" s="13" t="s">
        <v>78</v>
      </c>
      <c r="AY1453" s="155" t="s">
        <v>156</v>
      </c>
    </row>
    <row r="1454" spans="2:65" s="13" customFormat="1" x14ac:dyDescent="0.2">
      <c r="B1454" s="154"/>
      <c r="D1454" s="148" t="s">
        <v>169</v>
      </c>
      <c r="E1454" s="155" t="s">
        <v>3</v>
      </c>
      <c r="F1454" s="156" t="s">
        <v>1164</v>
      </c>
      <c r="H1454" s="157">
        <v>41.76</v>
      </c>
      <c r="I1454" s="158"/>
      <c r="L1454" s="154"/>
      <c r="M1454" s="159"/>
      <c r="T1454" s="160"/>
      <c r="AT1454" s="155" t="s">
        <v>169</v>
      </c>
      <c r="AU1454" s="155" t="s">
        <v>88</v>
      </c>
      <c r="AV1454" s="13" t="s">
        <v>88</v>
      </c>
      <c r="AW1454" s="13" t="s">
        <v>40</v>
      </c>
      <c r="AX1454" s="13" t="s">
        <v>78</v>
      </c>
      <c r="AY1454" s="155" t="s">
        <v>156</v>
      </c>
    </row>
    <row r="1455" spans="2:65" s="13" customFormat="1" x14ac:dyDescent="0.2">
      <c r="B1455" s="154"/>
      <c r="D1455" s="148" t="s">
        <v>169</v>
      </c>
      <c r="E1455" s="155" t="s">
        <v>3</v>
      </c>
      <c r="F1455" s="156" t="s">
        <v>1165</v>
      </c>
      <c r="H1455" s="157">
        <v>61.6</v>
      </c>
      <c r="I1455" s="158"/>
      <c r="L1455" s="154"/>
      <c r="M1455" s="159"/>
      <c r="T1455" s="160"/>
      <c r="AT1455" s="155" t="s">
        <v>169</v>
      </c>
      <c r="AU1455" s="155" t="s">
        <v>88</v>
      </c>
      <c r="AV1455" s="13" t="s">
        <v>88</v>
      </c>
      <c r="AW1455" s="13" t="s">
        <v>40</v>
      </c>
      <c r="AX1455" s="13" t="s">
        <v>78</v>
      </c>
      <c r="AY1455" s="155" t="s">
        <v>156</v>
      </c>
    </row>
    <row r="1456" spans="2:65" s="13" customFormat="1" x14ac:dyDescent="0.2">
      <c r="B1456" s="154"/>
      <c r="D1456" s="148" t="s">
        <v>169</v>
      </c>
      <c r="E1456" s="155" t="s">
        <v>3</v>
      </c>
      <c r="F1456" s="156" t="s">
        <v>1166</v>
      </c>
      <c r="H1456" s="157">
        <v>31.5</v>
      </c>
      <c r="I1456" s="158"/>
      <c r="L1456" s="154"/>
      <c r="M1456" s="159"/>
      <c r="T1456" s="160"/>
      <c r="AT1456" s="155" t="s">
        <v>169</v>
      </c>
      <c r="AU1456" s="155" t="s">
        <v>88</v>
      </c>
      <c r="AV1456" s="13" t="s">
        <v>88</v>
      </c>
      <c r="AW1456" s="13" t="s">
        <v>40</v>
      </c>
      <c r="AX1456" s="13" t="s">
        <v>78</v>
      </c>
      <c r="AY1456" s="155" t="s">
        <v>156</v>
      </c>
    </row>
    <row r="1457" spans="2:51" s="12" customFormat="1" x14ac:dyDescent="0.2">
      <c r="B1457" s="147"/>
      <c r="D1457" s="148" t="s">
        <v>169</v>
      </c>
      <c r="E1457" s="149" t="s">
        <v>3</v>
      </c>
      <c r="F1457" s="150" t="s">
        <v>1167</v>
      </c>
      <c r="H1457" s="149" t="s">
        <v>3</v>
      </c>
      <c r="I1457" s="151"/>
      <c r="L1457" s="147"/>
      <c r="M1457" s="152"/>
      <c r="T1457" s="153"/>
      <c r="AT1457" s="149" t="s">
        <v>169</v>
      </c>
      <c r="AU1457" s="149" t="s">
        <v>88</v>
      </c>
      <c r="AV1457" s="12" t="s">
        <v>86</v>
      </c>
      <c r="AW1457" s="12" t="s">
        <v>40</v>
      </c>
      <c r="AX1457" s="12" t="s">
        <v>78</v>
      </c>
      <c r="AY1457" s="149" t="s">
        <v>156</v>
      </c>
    </row>
    <row r="1458" spans="2:51" s="13" customFormat="1" x14ac:dyDescent="0.2">
      <c r="B1458" s="154"/>
      <c r="D1458" s="148" t="s">
        <v>169</v>
      </c>
      <c r="E1458" s="155" t="s">
        <v>3</v>
      </c>
      <c r="F1458" s="156" t="s">
        <v>1168</v>
      </c>
      <c r="H1458" s="157">
        <v>197.89500000000001</v>
      </c>
      <c r="I1458" s="158"/>
      <c r="L1458" s="154"/>
      <c r="M1458" s="159"/>
      <c r="T1458" s="160"/>
      <c r="AT1458" s="155" t="s">
        <v>169</v>
      </c>
      <c r="AU1458" s="155" t="s">
        <v>88</v>
      </c>
      <c r="AV1458" s="13" t="s">
        <v>88</v>
      </c>
      <c r="AW1458" s="13" t="s">
        <v>40</v>
      </c>
      <c r="AX1458" s="13" t="s">
        <v>78</v>
      </c>
      <c r="AY1458" s="155" t="s">
        <v>156</v>
      </c>
    </row>
    <row r="1459" spans="2:51" s="13" customFormat="1" x14ac:dyDescent="0.2">
      <c r="B1459" s="154"/>
      <c r="D1459" s="148" t="s">
        <v>169</v>
      </c>
      <c r="E1459" s="155" t="s">
        <v>3</v>
      </c>
      <c r="F1459" s="156" t="s">
        <v>1169</v>
      </c>
      <c r="H1459" s="157">
        <v>41.475000000000001</v>
      </c>
      <c r="I1459" s="158"/>
      <c r="L1459" s="154"/>
      <c r="M1459" s="159"/>
      <c r="T1459" s="160"/>
      <c r="AT1459" s="155" t="s">
        <v>169</v>
      </c>
      <c r="AU1459" s="155" t="s">
        <v>88</v>
      </c>
      <c r="AV1459" s="13" t="s">
        <v>88</v>
      </c>
      <c r="AW1459" s="13" t="s">
        <v>40</v>
      </c>
      <c r="AX1459" s="13" t="s">
        <v>78</v>
      </c>
      <c r="AY1459" s="155" t="s">
        <v>156</v>
      </c>
    </row>
    <row r="1460" spans="2:51" s="13" customFormat="1" x14ac:dyDescent="0.2">
      <c r="B1460" s="154"/>
      <c r="D1460" s="148" t="s">
        <v>169</v>
      </c>
      <c r="E1460" s="155" t="s">
        <v>3</v>
      </c>
      <c r="F1460" s="156" t="s">
        <v>1170</v>
      </c>
      <c r="H1460" s="157">
        <v>107.89400000000001</v>
      </c>
      <c r="I1460" s="158"/>
      <c r="L1460" s="154"/>
      <c r="M1460" s="159"/>
      <c r="T1460" s="160"/>
      <c r="AT1460" s="155" t="s">
        <v>169</v>
      </c>
      <c r="AU1460" s="155" t="s">
        <v>88</v>
      </c>
      <c r="AV1460" s="13" t="s">
        <v>88</v>
      </c>
      <c r="AW1460" s="13" t="s">
        <v>40</v>
      </c>
      <c r="AX1460" s="13" t="s">
        <v>78</v>
      </c>
      <c r="AY1460" s="155" t="s">
        <v>156</v>
      </c>
    </row>
    <row r="1461" spans="2:51" s="13" customFormat="1" x14ac:dyDescent="0.2">
      <c r="B1461" s="154"/>
      <c r="D1461" s="148" t="s">
        <v>169</v>
      </c>
      <c r="E1461" s="155" t="s">
        <v>3</v>
      </c>
      <c r="F1461" s="156" t="s">
        <v>1171</v>
      </c>
      <c r="H1461" s="157">
        <v>38.613</v>
      </c>
      <c r="I1461" s="158"/>
      <c r="L1461" s="154"/>
      <c r="M1461" s="159"/>
      <c r="T1461" s="160"/>
      <c r="AT1461" s="155" t="s">
        <v>169</v>
      </c>
      <c r="AU1461" s="155" t="s">
        <v>88</v>
      </c>
      <c r="AV1461" s="13" t="s">
        <v>88</v>
      </c>
      <c r="AW1461" s="13" t="s">
        <v>40</v>
      </c>
      <c r="AX1461" s="13" t="s">
        <v>78</v>
      </c>
      <c r="AY1461" s="155" t="s">
        <v>156</v>
      </c>
    </row>
    <row r="1462" spans="2:51" s="12" customFormat="1" x14ac:dyDescent="0.2">
      <c r="B1462" s="147"/>
      <c r="D1462" s="148" t="s">
        <v>169</v>
      </c>
      <c r="E1462" s="149" t="s">
        <v>3</v>
      </c>
      <c r="F1462" s="150" t="s">
        <v>1172</v>
      </c>
      <c r="H1462" s="149" t="s">
        <v>3</v>
      </c>
      <c r="I1462" s="151"/>
      <c r="L1462" s="147"/>
      <c r="M1462" s="152"/>
      <c r="T1462" s="153"/>
      <c r="AT1462" s="149" t="s">
        <v>169</v>
      </c>
      <c r="AU1462" s="149" t="s">
        <v>88</v>
      </c>
      <c r="AV1462" s="12" t="s">
        <v>86</v>
      </c>
      <c r="AW1462" s="12" t="s">
        <v>40</v>
      </c>
      <c r="AX1462" s="12" t="s">
        <v>78</v>
      </c>
      <c r="AY1462" s="149" t="s">
        <v>156</v>
      </c>
    </row>
    <row r="1463" spans="2:51" s="13" customFormat="1" x14ac:dyDescent="0.2">
      <c r="B1463" s="154"/>
      <c r="D1463" s="148" t="s">
        <v>169</v>
      </c>
      <c r="E1463" s="155" t="s">
        <v>3</v>
      </c>
      <c r="F1463" s="156" t="s">
        <v>1173</v>
      </c>
      <c r="H1463" s="157">
        <v>166.14</v>
      </c>
      <c r="I1463" s="158"/>
      <c r="L1463" s="154"/>
      <c r="M1463" s="159"/>
      <c r="T1463" s="160"/>
      <c r="AT1463" s="155" t="s">
        <v>169</v>
      </c>
      <c r="AU1463" s="155" t="s">
        <v>88</v>
      </c>
      <c r="AV1463" s="13" t="s">
        <v>88</v>
      </c>
      <c r="AW1463" s="13" t="s">
        <v>40</v>
      </c>
      <c r="AX1463" s="13" t="s">
        <v>78</v>
      </c>
      <c r="AY1463" s="155" t="s">
        <v>156</v>
      </c>
    </row>
    <row r="1464" spans="2:51" s="13" customFormat="1" x14ac:dyDescent="0.2">
      <c r="B1464" s="154"/>
      <c r="D1464" s="148" t="s">
        <v>169</v>
      </c>
      <c r="E1464" s="155" t="s">
        <v>3</v>
      </c>
      <c r="F1464" s="156" t="s">
        <v>1174</v>
      </c>
      <c r="H1464" s="157">
        <v>19.170000000000002</v>
      </c>
      <c r="I1464" s="158"/>
      <c r="L1464" s="154"/>
      <c r="M1464" s="159"/>
      <c r="T1464" s="160"/>
      <c r="AT1464" s="155" t="s">
        <v>169</v>
      </c>
      <c r="AU1464" s="155" t="s">
        <v>88</v>
      </c>
      <c r="AV1464" s="13" t="s">
        <v>88</v>
      </c>
      <c r="AW1464" s="13" t="s">
        <v>40</v>
      </c>
      <c r="AX1464" s="13" t="s">
        <v>78</v>
      </c>
      <c r="AY1464" s="155" t="s">
        <v>156</v>
      </c>
    </row>
    <row r="1465" spans="2:51" s="13" customFormat="1" x14ac:dyDescent="0.2">
      <c r="B1465" s="154"/>
      <c r="D1465" s="148" t="s">
        <v>169</v>
      </c>
      <c r="E1465" s="155" t="s">
        <v>3</v>
      </c>
      <c r="F1465" s="156" t="s">
        <v>1175</v>
      </c>
      <c r="H1465" s="157">
        <v>17.04</v>
      </c>
      <c r="I1465" s="158"/>
      <c r="L1465" s="154"/>
      <c r="M1465" s="159"/>
      <c r="T1465" s="160"/>
      <c r="AT1465" s="155" t="s">
        <v>169</v>
      </c>
      <c r="AU1465" s="155" t="s">
        <v>88</v>
      </c>
      <c r="AV1465" s="13" t="s">
        <v>88</v>
      </c>
      <c r="AW1465" s="13" t="s">
        <v>40</v>
      </c>
      <c r="AX1465" s="13" t="s">
        <v>78</v>
      </c>
      <c r="AY1465" s="155" t="s">
        <v>156</v>
      </c>
    </row>
    <row r="1466" spans="2:51" s="13" customFormat="1" x14ac:dyDescent="0.2">
      <c r="B1466" s="154"/>
      <c r="D1466" s="148" t="s">
        <v>169</v>
      </c>
      <c r="E1466" s="155" t="s">
        <v>3</v>
      </c>
      <c r="F1466" s="156" t="s">
        <v>1176</v>
      </c>
      <c r="H1466" s="157">
        <v>101.19199999999999</v>
      </c>
      <c r="I1466" s="158"/>
      <c r="L1466" s="154"/>
      <c r="M1466" s="159"/>
      <c r="T1466" s="160"/>
      <c r="AT1466" s="155" t="s">
        <v>169</v>
      </c>
      <c r="AU1466" s="155" t="s">
        <v>88</v>
      </c>
      <c r="AV1466" s="13" t="s">
        <v>88</v>
      </c>
      <c r="AW1466" s="13" t="s">
        <v>40</v>
      </c>
      <c r="AX1466" s="13" t="s">
        <v>78</v>
      </c>
      <c r="AY1466" s="155" t="s">
        <v>156</v>
      </c>
    </row>
    <row r="1467" spans="2:51" s="13" customFormat="1" x14ac:dyDescent="0.2">
      <c r="B1467" s="154"/>
      <c r="D1467" s="148" t="s">
        <v>169</v>
      </c>
      <c r="E1467" s="155" t="s">
        <v>3</v>
      </c>
      <c r="F1467" s="156" t="s">
        <v>1177</v>
      </c>
      <c r="H1467" s="157">
        <v>5.69</v>
      </c>
      <c r="I1467" s="158"/>
      <c r="L1467" s="154"/>
      <c r="M1467" s="159"/>
      <c r="T1467" s="160"/>
      <c r="AT1467" s="155" t="s">
        <v>169</v>
      </c>
      <c r="AU1467" s="155" t="s">
        <v>88</v>
      </c>
      <c r="AV1467" s="13" t="s">
        <v>88</v>
      </c>
      <c r="AW1467" s="13" t="s">
        <v>40</v>
      </c>
      <c r="AX1467" s="13" t="s">
        <v>78</v>
      </c>
      <c r="AY1467" s="155" t="s">
        <v>156</v>
      </c>
    </row>
    <row r="1468" spans="2:51" s="13" customFormat="1" x14ac:dyDescent="0.2">
      <c r="B1468" s="154"/>
      <c r="D1468" s="148" t="s">
        <v>169</v>
      </c>
      <c r="E1468" s="155" t="s">
        <v>3</v>
      </c>
      <c r="F1468" s="156" t="s">
        <v>1178</v>
      </c>
      <c r="H1468" s="157">
        <v>6.34</v>
      </c>
      <c r="I1468" s="158"/>
      <c r="L1468" s="154"/>
      <c r="M1468" s="159"/>
      <c r="T1468" s="160"/>
      <c r="AT1468" s="155" t="s">
        <v>169</v>
      </c>
      <c r="AU1468" s="155" t="s">
        <v>88</v>
      </c>
      <c r="AV1468" s="13" t="s">
        <v>88</v>
      </c>
      <c r="AW1468" s="13" t="s">
        <v>40</v>
      </c>
      <c r="AX1468" s="13" t="s">
        <v>78</v>
      </c>
      <c r="AY1468" s="155" t="s">
        <v>156</v>
      </c>
    </row>
    <row r="1469" spans="2:51" s="12" customFormat="1" x14ac:dyDescent="0.2">
      <c r="B1469" s="147"/>
      <c r="D1469" s="148" t="s">
        <v>169</v>
      </c>
      <c r="E1469" s="149" t="s">
        <v>3</v>
      </c>
      <c r="F1469" s="150" t="s">
        <v>1179</v>
      </c>
      <c r="H1469" s="149" t="s">
        <v>3</v>
      </c>
      <c r="I1469" s="151"/>
      <c r="L1469" s="147"/>
      <c r="M1469" s="152"/>
      <c r="T1469" s="153"/>
      <c r="AT1469" s="149" t="s">
        <v>169</v>
      </c>
      <c r="AU1469" s="149" t="s">
        <v>88</v>
      </c>
      <c r="AV1469" s="12" t="s">
        <v>86</v>
      </c>
      <c r="AW1469" s="12" t="s">
        <v>40</v>
      </c>
      <c r="AX1469" s="12" t="s">
        <v>78</v>
      </c>
      <c r="AY1469" s="149" t="s">
        <v>156</v>
      </c>
    </row>
    <row r="1470" spans="2:51" s="13" customFormat="1" x14ac:dyDescent="0.2">
      <c r="B1470" s="154"/>
      <c r="D1470" s="148" t="s">
        <v>169</v>
      </c>
      <c r="E1470" s="155" t="s">
        <v>3</v>
      </c>
      <c r="F1470" s="156" t="s">
        <v>1173</v>
      </c>
      <c r="H1470" s="157">
        <v>166.14</v>
      </c>
      <c r="I1470" s="158"/>
      <c r="L1470" s="154"/>
      <c r="M1470" s="159"/>
      <c r="T1470" s="160"/>
      <c r="AT1470" s="155" t="s">
        <v>169</v>
      </c>
      <c r="AU1470" s="155" t="s">
        <v>88</v>
      </c>
      <c r="AV1470" s="13" t="s">
        <v>88</v>
      </c>
      <c r="AW1470" s="13" t="s">
        <v>40</v>
      </c>
      <c r="AX1470" s="13" t="s">
        <v>78</v>
      </c>
      <c r="AY1470" s="155" t="s">
        <v>156</v>
      </c>
    </row>
    <row r="1471" spans="2:51" s="13" customFormat="1" x14ac:dyDescent="0.2">
      <c r="B1471" s="154"/>
      <c r="D1471" s="148" t="s">
        <v>169</v>
      </c>
      <c r="E1471" s="155" t="s">
        <v>3</v>
      </c>
      <c r="F1471" s="156" t="s">
        <v>1174</v>
      </c>
      <c r="H1471" s="157">
        <v>19.170000000000002</v>
      </c>
      <c r="I1471" s="158"/>
      <c r="L1471" s="154"/>
      <c r="M1471" s="159"/>
      <c r="T1471" s="160"/>
      <c r="AT1471" s="155" t="s">
        <v>169</v>
      </c>
      <c r="AU1471" s="155" t="s">
        <v>88</v>
      </c>
      <c r="AV1471" s="13" t="s">
        <v>88</v>
      </c>
      <c r="AW1471" s="13" t="s">
        <v>40</v>
      </c>
      <c r="AX1471" s="13" t="s">
        <v>78</v>
      </c>
      <c r="AY1471" s="155" t="s">
        <v>156</v>
      </c>
    </row>
    <row r="1472" spans="2:51" s="13" customFormat="1" x14ac:dyDescent="0.2">
      <c r="B1472" s="154"/>
      <c r="D1472" s="148" t="s">
        <v>169</v>
      </c>
      <c r="E1472" s="155" t="s">
        <v>3</v>
      </c>
      <c r="F1472" s="156" t="s">
        <v>1175</v>
      </c>
      <c r="H1472" s="157">
        <v>17.04</v>
      </c>
      <c r="I1472" s="158"/>
      <c r="L1472" s="154"/>
      <c r="M1472" s="159"/>
      <c r="T1472" s="160"/>
      <c r="AT1472" s="155" t="s">
        <v>169</v>
      </c>
      <c r="AU1472" s="155" t="s">
        <v>88</v>
      </c>
      <c r="AV1472" s="13" t="s">
        <v>88</v>
      </c>
      <c r="AW1472" s="13" t="s">
        <v>40</v>
      </c>
      <c r="AX1472" s="13" t="s">
        <v>78</v>
      </c>
      <c r="AY1472" s="155" t="s">
        <v>156</v>
      </c>
    </row>
    <row r="1473" spans="2:65" s="13" customFormat="1" x14ac:dyDescent="0.2">
      <c r="B1473" s="154"/>
      <c r="D1473" s="148" t="s">
        <v>169</v>
      </c>
      <c r="E1473" s="155" t="s">
        <v>3</v>
      </c>
      <c r="F1473" s="156" t="s">
        <v>1176</v>
      </c>
      <c r="H1473" s="157">
        <v>101.19199999999999</v>
      </c>
      <c r="I1473" s="158"/>
      <c r="L1473" s="154"/>
      <c r="M1473" s="159"/>
      <c r="T1473" s="160"/>
      <c r="AT1473" s="155" t="s">
        <v>169</v>
      </c>
      <c r="AU1473" s="155" t="s">
        <v>88</v>
      </c>
      <c r="AV1473" s="13" t="s">
        <v>88</v>
      </c>
      <c r="AW1473" s="13" t="s">
        <v>40</v>
      </c>
      <c r="AX1473" s="13" t="s">
        <v>78</v>
      </c>
      <c r="AY1473" s="155" t="s">
        <v>156</v>
      </c>
    </row>
    <row r="1474" spans="2:65" s="13" customFormat="1" x14ac:dyDescent="0.2">
      <c r="B1474" s="154"/>
      <c r="D1474" s="148" t="s">
        <v>169</v>
      </c>
      <c r="E1474" s="155" t="s">
        <v>3</v>
      </c>
      <c r="F1474" s="156" t="s">
        <v>1177</v>
      </c>
      <c r="H1474" s="157">
        <v>5.69</v>
      </c>
      <c r="I1474" s="158"/>
      <c r="L1474" s="154"/>
      <c r="M1474" s="159"/>
      <c r="T1474" s="160"/>
      <c r="AT1474" s="155" t="s">
        <v>169</v>
      </c>
      <c r="AU1474" s="155" t="s">
        <v>88</v>
      </c>
      <c r="AV1474" s="13" t="s">
        <v>88</v>
      </c>
      <c r="AW1474" s="13" t="s">
        <v>40</v>
      </c>
      <c r="AX1474" s="13" t="s">
        <v>78</v>
      </c>
      <c r="AY1474" s="155" t="s">
        <v>156</v>
      </c>
    </row>
    <row r="1475" spans="2:65" s="13" customFormat="1" x14ac:dyDescent="0.2">
      <c r="B1475" s="154"/>
      <c r="D1475" s="148" t="s">
        <v>169</v>
      </c>
      <c r="E1475" s="155" t="s">
        <v>3</v>
      </c>
      <c r="F1475" s="156" t="s">
        <v>1178</v>
      </c>
      <c r="H1475" s="157">
        <v>6.34</v>
      </c>
      <c r="I1475" s="158"/>
      <c r="L1475" s="154"/>
      <c r="M1475" s="159"/>
      <c r="T1475" s="160"/>
      <c r="AT1475" s="155" t="s">
        <v>169</v>
      </c>
      <c r="AU1475" s="155" t="s">
        <v>88</v>
      </c>
      <c r="AV1475" s="13" t="s">
        <v>88</v>
      </c>
      <c r="AW1475" s="13" t="s">
        <v>40</v>
      </c>
      <c r="AX1475" s="13" t="s">
        <v>78</v>
      </c>
      <c r="AY1475" s="155" t="s">
        <v>156</v>
      </c>
    </row>
    <row r="1476" spans="2:65" s="14" customFormat="1" x14ac:dyDescent="0.2">
      <c r="B1476" s="161"/>
      <c r="D1476" s="148" t="s">
        <v>169</v>
      </c>
      <c r="E1476" s="162" t="s">
        <v>3</v>
      </c>
      <c r="F1476" s="163" t="s">
        <v>172</v>
      </c>
      <c r="H1476" s="164">
        <v>1344.5</v>
      </c>
      <c r="I1476" s="165"/>
      <c r="L1476" s="161"/>
      <c r="M1476" s="166"/>
      <c r="T1476" s="167"/>
      <c r="AT1476" s="162" t="s">
        <v>169</v>
      </c>
      <c r="AU1476" s="162" t="s">
        <v>88</v>
      </c>
      <c r="AV1476" s="14" t="s">
        <v>165</v>
      </c>
      <c r="AW1476" s="14" t="s">
        <v>40</v>
      </c>
      <c r="AX1476" s="14" t="s">
        <v>86</v>
      </c>
      <c r="AY1476" s="162" t="s">
        <v>156</v>
      </c>
    </row>
    <row r="1477" spans="2:65" s="1" customFormat="1" ht="21.75" customHeight="1" x14ac:dyDescent="0.2">
      <c r="B1477" s="129"/>
      <c r="C1477" s="130" t="s">
        <v>1180</v>
      </c>
      <c r="D1477" s="130" t="s">
        <v>160</v>
      </c>
      <c r="E1477" s="131" t="s">
        <v>1181</v>
      </c>
      <c r="F1477" s="132" t="s">
        <v>1182</v>
      </c>
      <c r="G1477" s="133" t="s">
        <v>356</v>
      </c>
      <c r="H1477" s="134">
        <v>126.8</v>
      </c>
      <c r="I1477" s="135"/>
      <c r="J1477" s="136">
        <f>ROUND(I1477*H1477,2)</f>
        <v>0</v>
      </c>
      <c r="K1477" s="132" t="s">
        <v>164</v>
      </c>
      <c r="L1477" s="34"/>
      <c r="M1477" s="137" t="s">
        <v>3</v>
      </c>
      <c r="N1477" s="138" t="s">
        <v>49</v>
      </c>
      <c r="P1477" s="139">
        <f>O1477*H1477</f>
        <v>0</v>
      </c>
      <c r="Q1477" s="139">
        <v>3.0000000000000001E-5</v>
      </c>
      <c r="R1477" s="139">
        <f>Q1477*H1477</f>
        <v>3.8040000000000001E-3</v>
      </c>
      <c r="S1477" s="139">
        <v>4.6299999999999996E-3</v>
      </c>
      <c r="T1477" s="140">
        <f>S1477*H1477</f>
        <v>0.58708399999999994</v>
      </c>
      <c r="AR1477" s="141" t="s">
        <v>301</v>
      </c>
      <c r="AT1477" s="141" t="s">
        <v>160</v>
      </c>
      <c r="AU1477" s="141" t="s">
        <v>88</v>
      </c>
      <c r="AY1477" s="18" t="s">
        <v>156</v>
      </c>
      <c r="BE1477" s="142">
        <f>IF(N1477="základní",J1477,0)</f>
        <v>0</v>
      </c>
      <c r="BF1477" s="142">
        <f>IF(N1477="snížená",J1477,0)</f>
        <v>0</v>
      </c>
      <c r="BG1477" s="142">
        <f>IF(N1477="zákl. přenesená",J1477,0)</f>
        <v>0</v>
      </c>
      <c r="BH1477" s="142">
        <f>IF(N1477="sníž. přenesená",J1477,0)</f>
        <v>0</v>
      </c>
      <c r="BI1477" s="142">
        <f>IF(N1477="nulová",J1477,0)</f>
        <v>0</v>
      </c>
      <c r="BJ1477" s="18" t="s">
        <v>86</v>
      </c>
      <c r="BK1477" s="142">
        <f>ROUND(I1477*H1477,2)</f>
        <v>0</v>
      </c>
      <c r="BL1477" s="18" t="s">
        <v>301</v>
      </c>
      <c r="BM1477" s="141" t="s">
        <v>1183</v>
      </c>
    </row>
    <row r="1478" spans="2:65" s="1" customFormat="1" x14ac:dyDescent="0.2">
      <c r="B1478" s="34"/>
      <c r="D1478" s="143" t="s">
        <v>167</v>
      </c>
      <c r="F1478" s="144" t="s">
        <v>1184</v>
      </c>
      <c r="I1478" s="145"/>
      <c r="L1478" s="34"/>
      <c r="M1478" s="146"/>
      <c r="T1478" s="55"/>
      <c r="AT1478" s="18" t="s">
        <v>167</v>
      </c>
      <c r="AU1478" s="18" t="s">
        <v>88</v>
      </c>
    </row>
    <row r="1479" spans="2:65" s="12" customFormat="1" x14ac:dyDescent="0.2">
      <c r="B1479" s="147"/>
      <c r="D1479" s="148" t="s">
        <v>169</v>
      </c>
      <c r="E1479" s="149" t="s">
        <v>3</v>
      </c>
      <c r="F1479" s="150" t="s">
        <v>333</v>
      </c>
      <c r="H1479" s="149" t="s">
        <v>3</v>
      </c>
      <c r="I1479" s="151"/>
      <c r="L1479" s="147"/>
      <c r="M1479" s="152"/>
      <c r="T1479" s="153"/>
      <c r="AT1479" s="149" t="s">
        <v>169</v>
      </c>
      <c r="AU1479" s="149" t="s">
        <v>88</v>
      </c>
      <c r="AV1479" s="12" t="s">
        <v>86</v>
      </c>
      <c r="AW1479" s="12" t="s">
        <v>40</v>
      </c>
      <c r="AX1479" s="12" t="s">
        <v>78</v>
      </c>
      <c r="AY1479" s="149" t="s">
        <v>156</v>
      </c>
    </row>
    <row r="1480" spans="2:65" s="13" customFormat="1" x14ac:dyDescent="0.2">
      <c r="B1480" s="154"/>
      <c r="D1480" s="148" t="s">
        <v>169</v>
      </c>
      <c r="E1480" s="155" t="s">
        <v>3</v>
      </c>
      <c r="F1480" s="156" t="s">
        <v>1185</v>
      </c>
      <c r="H1480" s="157">
        <v>25.05</v>
      </c>
      <c r="I1480" s="158"/>
      <c r="L1480" s="154"/>
      <c r="M1480" s="159"/>
      <c r="T1480" s="160"/>
      <c r="AT1480" s="155" t="s">
        <v>169</v>
      </c>
      <c r="AU1480" s="155" t="s">
        <v>88</v>
      </c>
      <c r="AV1480" s="13" t="s">
        <v>88</v>
      </c>
      <c r="AW1480" s="13" t="s">
        <v>40</v>
      </c>
      <c r="AX1480" s="13" t="s">
        <v>78</v>
      </c>
      <c r="AY1480" s="155" t="s">
        <v>156</v>
      </c>
    </row>
    <row r="1481" spans="2:65" s="13" customFormat="1" x14ac:dyDescent="0.2">
      <c r="B1481" s="154"/>
      <c r="D1481" s="148" t="s">
        <v>169</v>
      </c>
      <c r="E1481" s="155" t="s">
        <v>3</v>
      </c>
      <c r="F1481" s="156" t="s">
        <v>1186</v>
      </c>
      <c r="H1481" s="157">
        <v>25.05</v>
      </c>
      <c r="I1481" s="158"/>
      <c r="L1481" s="154"/>
      <c r="M1481" s="159"/>
      <c r="T1481" s="160"/>
      <c r="AT1481" s="155" t="s">
        <v>169</v>
      </c>
      <c r="AU1481" s="155" t="s">
        <v>88</v>
      </c>
      <c r="AV1481" s="13" t="s">
        <v>88</v>
      </c>
      <c r="AW1481" s="13" t="s">
        <v>40</v>
      </c>
      <c r="AX1481" s="13" t="s">
        <v>78</v>
      </c>
      <c r="AY1481" s="155" t="s">
        <v>156</v>
      </c>
    </row>
    <row r="1482" spans="2:65" s="13" customFormat="1" x14ac:dyDescent="0.2">
      <c r="B1482" s="154"/>
      <c r="D1482" s="148" t="s">
        <v>169</v>
      </c>
      <c r="E1482" s="155" t="s">
        <v>3</v>
      </c>
      <c r="F1482" s="156" t="s">
        <v>1187</v>
      </c>
      <c r="H1482" s="157">
        <v>23.35</v>
      </c>
      <c r="I1482" s="158"/>
      <c r="L1482" s="154"/>
      <c r="M1482" s="159"/>
      <c r="T1482" s="160"/>
      <c r="AT1482" s="155" t="s">
        <v>169</v>
      </c>
      <c r="AU1482" s="155" t="s">
        <v>88</v>
      </c>
      <c r="AV1482" s="13" t="s">
        <v>88</v>
      </c>
      <c r="AW1482" s="13" t="s">
        <v>40</v>
      </c>
      <c r="AX1482" s="13" t="s">
        <v>78</v>
      </c>
      <c r="AY1482" s="155" t="s">
        <v>156</v>
      </c>
    </row>
    <row r="1483" spans="2:65" s="13" customFormat="1" x14ac:dyDescent="0.2">
      <c r="B1483" s="154"/>
      <c r="D1483" s="148" t="s">
        <v>169</v>
      </c>
      <c r="E1483" s="155" t="s">
        <v>3</v>
      </c>
      <c r="F1483" s="156" t="s">
        <v>1188</v>
      </c>
      <c r="H1483" s="157">
        <v>23.35</v>
      </c>
      <c r="I1483" s="158"/>
      <c r="L1483" s="154"/>
      <c r="M1483" s="159"/>
      <c r="T1483" s="160"/>
      <c r="AT1483" s="155" t="s">
        <v>169</v>
      </c>
      <c r="AU1483" s="155" t="s">
        <v>88</v>
      </c>
      <c r="AV1483" s="13" t="s">
        <v>88</v>
      </c>
      <c r="AW1483" s="13" t="s">
        <v>40</v>
      </c>
      <c r="AX1483" s="13" t="s">
        <v>78</v>
      </c>
      <c r="AY1483" s="155" t="s">
        <v>156</v>
      </c>
    </row>
    <row r="1484" spans="2:65" s="13" customFormat="1" x14ac:dyDescent="0.2">
      <c r="B1484" s="154"/>
      <c r="D1484" s="148" t="s">
        <v>169</v>
      </c>
      <c r="E1484" s="155" t="s">
        <v>3</v>
      </c>
      <c r="F1484" s="156" t="s">
        <v>1189</v>
      </c>
      <c r="H1484" s="157">
        <v>30</v>
      </c>
      <c r="I1484" s="158"/>
      <c r="L1484" s="154"/>
      <c r="M1484" s="159"/>
      <c r="T1484" s="160"/>
      <c r="AT1484" s="155" t="s">
        <v>169</v>
      </c>
      <c r="AU1484" s="155" t="s">
        <v>88</v>
      </c>
      <c r="AV1484" s="13" t="s">
        <v>88</v>
      </c>
      <c r="AW1484" s="13" t="s">
        <v>40</v>
      </c>
      <c r="AX1484" s="13" t="s">
        <v>78</v>
      </c>
      <c r="AY1484" s="155" t="s">
        <v>156</v>
      </c>
    </row>
    <row r="1485" spans="2:65" s="14" customFormat="1" x14ac:dyDescent="0.2">
      <c r="B1485" s="161"/>
      <c r="D1485" s="148" t="s">
        <v>169</v>
      </c>
      <c r="E1485" s="162" t="s">
        <v>3</v>
      </c>
      <c r="F1485" s="163" t="s">
        <v>172</v>
      </c>
      <c r="H1485" s="164">
        <v>126.8</v>
      </c>
      <c r="I1485" s="165"/>
      <c r="L1485" s="161"/>
      <c r="M1485" s="166"/>
      <c r="T1485" s="167"/>
      <c r="AT1485" s="162" t="s">
        <v>169</v>
      </c>
      <c r="AU1485" s="162" t="s">
        <v>88</v>
      </c>
      <c r="AV1485" s="14" t="s">
        <v>165</v>
      </c>
      <c r="AW1485" s="14" t="s">
        <v>40</v>
      </c>
      <c r="AX1485" s="14" t="s">
        <v>86</v>
      </c>
      <c r="AY1485" s="162" t="s">
        <v>156</v>
      </c>
    </row>
    <row r="1486" spans="2:65" s="1" customFormat="1" ht="21.75" customHeight="1" x14ac:dyDescent="0.2">
      <c r="B1486" s="129"/>
      <c r="C1486" s="130" t="s">
        <v>1190</v>
      </c>
      <c r="D1486" s="130" t="s">
        <v>160</v>
      </c>
      <c r="E1486" s="131" t="s">
        <v>1191</v>
      </c>
      <c r="F1486" s="132" t="s">
        <v>1192</v>
      </c>
      <c r="G1486" s="133" t="s">
        <v>209</v>
      </c>
      <c r="H1486" s="134">
        <v>1344.5</v>
      </c>
      <c r="I1486" s="135"/>
      <c r="J1486" s="136">
        <f>ROUND(I1486*H1486,2)</f>
        <v>0</v>
      </c>
      <c r="K1486" s="132" t="s">
        <v>164</v>
      </c>
      <c r="L1486" s="34"/>
      <c r="M1486" s="137" t="s">
        <v>3</v>
      </c>
      <c r="N1486" s="138" t="s">
        <v>49</v>
      </c>
      <c r="P1486" s="139">
        <f>O1486*H1486</f>
        <v>0</v>
      </c>
      <c r="Q1486" s="139">
        <v>0</v>
      </c>
      <c r="R1486" s="139">
        <f>Q1486*H1486</f>
        <v>0</v>
      </c>
      <c r="S1486" s="139">
        <v>0</v>
      </c>
      <c r="T1486" s="140">
        <f>S1486*H1486</f>
        <v>0</v>
      </c>
      <c r="AR1486" s="141" t="s">
        <v>301</v>
      </c>
      <c r="AT1486" s="141" t="s">
        <v>160</v>
      </c>
      <c r="AU1486" s="141" t="s">
        <v>88</v>
      </c>
      <c r="AY1486" s="18" t="s">
        <v>156</v>
      </c>
      <c r="BE1486" s="142">
        <f>IF(N1486="základní",J1486,0)</f>
        <v>0</v>
      </c>
      <c r="BF1486" s="142">
        <f>IF(N1486="snížená",J1486,0)</f>
        <v>0</v>
      </c>
      <c r="BG1486" s="142">
        <f>IF(N1486="zákl. přenesená",J1486,0)</f>
        <v>0</v>
      </c>
      <c r="BH1486" s="142">
        <f>IF(N1486="sníž. přenesená",J1486,0)</f>
        <v>0</v>
      </c>
      <c r="BI1486" s="142">
        <f>IF(N1486="nulová",J1486,0)</f>
        <v>0</v>
      </c>
      <c r="BJ1486" s="18" t="s">
        <v>86</v>
      </c>
      <c r="BK1486" s="142">
        <f>ROUND(I1486*H1486,2)</f>
        <v>0</v>
      </c>
      <c r="BL1486" s="18" t="s">
        <v>301</v>
      </c>
      <c r="BM1486" s="141" t="s">
        <v>1193</v>
      </c>
    </row>
    <row r="1487" spans="2:65" s="1" customFormat="1" x14ac:dyDescent="0.2">
      <c r="B1487" s="34"/>
      <c r="D1487" s="143" t="s">
        <v>167</v>
      </c>
      <c r="F1487" s="144" t="s">
        <v>1194</v>
      </c>
      <c r="I1487" s="145"/>
      <c r="L1487" s="34"/>
      <c r="M1487" s="146"/>
      <c r="T1487" s="55"/>
      <c r="AT1487" s="18" t="s">
        <v>167</v>
      </c>
      <c r="AU1487" s="18" t="s">
        <v>88</v>
      </c>
    </row>
    <row r="1488" spans="2:65" s="12" customFormat="1" x14ac:dyDescent="0.2">
      <c r="B1488" s="147"/>
      <c r="D1488" s="148" t="s">
        <v>169</v>
      </c>
      <c r="E1488" s="149" t="s">
        <v>3</v>
      </c>
      <c r="F1488" s="150" t="s">
        <v>333</v>
      </c>
      <c r="H1488" s="149" t="s">
        <v>3</v>
      </c>
      <c r="I1488" s="151"/>
      <c r="L1488" s="147"/>
      <c r="M1488" s="152"/>
      <c r="T1488" s="153"/>
      <c r="AT1488" s="149" t="s">
        <v>169</v>
      </c>
      <c r="AU1488" s="149" t="s">
        <v>88</v>
      </c>
      <c r="AV1488" s="12" t="s">
        <v>86</v>
      </c>
      <c r="AW1488" s="12" t="s">
        <v>40</v>
      </c>
      <c r="AX1488" s="12" t="s">
        <v>78</v>
      </c>
      <c r="AY1488" s="149" t="s">
        <v>156</v>
      </c>
    </row>
    <row r="1489" spans="2:51" s="12" customFormat="1" x14ac:dyDescent="0.2">
      <c r="B1489" s="147"/>
      <c r="D1489" s="148" t="s">
        <v>169</v>
      </c>
      <c r="E1489" s="149" t="s">
        <v>3</v>
      </c>
      <c r="F1489" s="150" t="s">
        <v>1161</v>
      </c>
      <c r="H1489" s="149" t="s">
        <v>3</v>
      </c>
      <c r="I1489" s="151"/>
      <c r="L1489" s="147"/>
      <c r="M1489" s="152"/>
      <c r="T1489" s="153"/>
      <c r="AT1489" s="149" t="s">
        <v>169</v>
      </c>
      <c r="AU1489" s="149" t="s">
        <v>88</v>
      </c>
      <c r="AV1489" s="12" t="s">
        <v>86</v>
      </c>
      <c r="AW1489" s="12" t="s">
        <v>40</v>
      </c>
      <c r="AX1489" s="12" t="s">
        <v>78</v>
      </c>
      <c r="AY1489" s="149" t="s">
        <v>156</v>
      </c>
    </row>
    <row r="1490" spans="2:51" s="13" customFormat="1" x14ac:dyDescent="0.2">
      <c r="B1490" s="154"/>
      <c r="D1490" s="148" t="s">
        <v>169</v>
      </c>
      <c r="E1490" s="155" t="s">
        <v>3</v>
      </c>
      <c r="F1490" s="156" t="s">
        <v>1162</v>
      </c>
      <c r="H1490" s="157">
        <v>162.82499999999999</v>
      </c>
      <c r="I1490" s="158"/>
      <c r="L1490" s="154"/>
      <c r="M1490" s="159"/>
      <c r="T1490" s="160"/>
      <c r="AT1490" s="155" t="s">
        <v>169</v>
      </c>
      <c r="AU1490" s="155" t="s">
        <v>88</v>
      </c>
      <c r="AV1490" s="13" t="s">
        <v>88</v>
      </c>
      <c r="AW1490" s="13" t="s">
        <v>40</v>
      </c>
      <c r="AX1490" s="13" t="s">
        <v>78</v>
      </c>
      <c r="AY1490" s="155" t="s">
        <v>156</v>
      </c>
    </row>
    <row r="1491" spans="2:51" s="13" customFormat="1" x14ac:dyDescent="0.2">
      <c r="B1491" s="154"/>
      <c r="D1491" s="148" t="s">
        <v>169</v>
      </c>
      <c r="E1491" s="155" t="s">
        <v>3</v>
      </c>
      <c r="F1491" s="156" t="s">
        <v>1163</v>
      </c>
      <c r="H1491" s="157">
        <v>29.794</v>
      </c>
      <c r="I1491" s="158"/>
      <c r="L1491" s="154"/>
      <c r="M1491" s="159"/>
      <c r="T1491" s="160"/>
      <c r="AT1491" s="155" t="s">
        <v>169</v>
      </c>
      <c r="AU1491" s="155" t="s">
        <v>88</v>
      </c>
      <c r="AV1491" s="13" t="s">
        <v>88</v>
      </c>
      <c r="AW1491" s="13" t="s">
        <v>40</v>
      </c>
      <c r="AX1491" s="13" t="s">
        <v>78</v>
      </c>
      <c r="AY1491" s="155" t="s">
        <v>156</v>
      </c>
    </row>
    <row r="1492" spans="2:51" s="13" customFormat="1" x14ac:dyDescent="0.2">
      <c r="B1492" s="154"/>
      <c r="D1492" s="148" t="s">
        <v>169</v>
      </c>
      <c r="E1492" s="155" t="s">
        <v>3</v>
      </c>
      <c r="F1492" s="156" t="s">
        <v>1164</v>
      </c>
      <c r="H1492" s="157">
        <v>41.76</v>
      </c>
      <c r="I1492" s="158"/>
      <c r="L1492" s="154"/>
      <c r="M1492" s="159"/>
      <c r="T1492" s="160"/>
      <c r="AT1492" s="155" t="s">
        <v>169</v>
      </c>
      <c r="AU1492" s="155" t="s">
        <v>88</v>
      </c>
      <c r="AV1492" s="13" t="s">
        <v>88</v>
      </c>
      <c r="AW1492" s="13" t="s">
        <v>40</v>
      </c>
      <c r="AX1492" s="13" t="s">
        <v>78</v>
      </c>
      <c r="AY1492" s="155" t="s">
        <v>156</v>
      </c>
    </row>
    <row r="1493" spans="2:51" s="13" customFormat="1" x14ac:dyDescent="0.2">
      <c r="B1493" s="154"/>
      <c r="D1493" s="148" t="s">
        <v>169</v>
      </c>
      <c r="E1493" s="155" t="s">
        <v>3</v>
      </c>
      <c r="F1493" s="156" t="s">
        <v>1165</v>
      </c>
      <c r="H1493" s="157">
        <v>61.6</v>
      </c>
      <c r="I1493" s="158"/>
      <c r="L1493" s="154"/>
      <c r="M1493" s="159"/>
      <c r="T1493" s="160"/>
      <c r="AT1493" s="155" t="s">
        <v>169</v>
      </c>
      <c r="AU1493" s="155" t="s">
        <v>88</v>
      </c>
      <c r="AV1493" s="13" t="s">
        <v>88</v>
      </c>
      <c r="AW1493" s="13" t="s">
        <v>40</v>
      </c>
      <c r="AX1493" s="13" t="s">
        <v>78</v>
      </c>
      <c r="AY1493" s="155" t="s">
        <v>156</v>
      </c>
    </row>
    <row r="1494" spans="2:51" s="13" customFormat="1" x14ac:dyDescent="0.2">
      <c r="B1494" s="154"/>
      <c r="D1494" s="148" t="s">
        <v>169</v>
      </c>
      <c r="E1494" s="155" t="s">
        <v>3</v>
      </c>
      <c r="F1494" s="156" t="s">
        <v>1166</v>
      </c>
      <c r="H1494" s="157">
        <v>31.5</v>
      </c>
      <c r="I1494" s="158"/>
      <c r="L1494" s="154"/>
      <c r="M1494" s="159"/>
      <c r="T1494" s="160"/>
      <c r="AT1494" s="155" t="s">
        <v>169</v>
      </c>
      <c r="AU1494" s="155" t="s">
        <v>88</v>
      </c>
      <c r="AV1494" s="13" t="s">
        <v>88</v>
      </c>
      <c r="AW1494" s="13" t="s">
        <v>40</v>
      </c>
      <c r="AX1494" s="13" t="s">
        <v>78</v>
      </c>
      <c r="AY1494" s="155" t="s">
        <v>156</v>
      </c>
    </row>
    <row r="1495" spans="2:51" s="12" customFormat="1" x14ac:dyDescent="0.2">
      <c r="B1495" s="147"/>
      <c r="D1495" s="148" t="s">
        <v>169</v>
      </c>
      <c r="E1495" s="149" t="s">
        <v>3</v>
      </c>
      <c r="F1495" s="150" t="s">
        <v>1167</v>
      </c>
      <c r="H1495" s="149" t="s">
        <v>3</v>
      </c>
      <c r="I1495" s="151"/>
      <c r="L1495" s="147"/>
      <c r="M1495" s="152"/>
      <c r="T1495" s="153"/>
      <c r="AT1495" s="149" t="s">
        <v>169</v>
      </c>
      <c r="AU1495" s="149" t="s">
        <v>88</v>
      </c>
      <c r="AV1495" s="12" t="s">
        <v>86</v>
      </c>
      <c r="AW1495" s="12" t="s">
        <v>40</v>
      </c>
      <c r="AX1495" s="12" t="s">
        <v>78</v>
      </c>
      <c r="AY1495" s="149" t="s">
        <v>156</v>
      </c>
    </row>
    <row r="1496" spans="2:51" s="13" customFormat="1" x14ac:dyDescent="0.2">
      <c r="B1496" s="154"/>
      <c r="D1496" s="148" t="s">
        <v>169</v>
      </c>
      <c r="E1496" s="155" t="s">
        <v>3</v>
      </c>
      <c r="F1496" s="156" t="s">
        <v>1168</v>
      </c>
      <c r="H1496" s="157">
        <v>197.89500000000001</v>
      </c>
      <c r="I1496" s="158"/>
      <c r="L1496" s="154"/>
      <c r="M1496" s="159"/>
      <c r="T1496" s="160"/>
      <c r="AT1496" s="155" t="s">
        <v>169</v>
      </c>
      <c r="AU1496" s="155" t="s">
        <v>88</v>
      </c>
      <c r="AV1496" s="13" t="s">
        <v>88</v>
      </c>
      <c r="AW1496" s="13" t="s">
        <v>40</v>
      </c>
      <c r="AX1496" s="13" t="s">
        <v>78</v>
      </c>
      <c r="AY1496" s="155" t="s">
        <v>156</v>
      </c>
    </row>
    <row r="1497" spans="2:51" s="13" customFormat="1" x14ac:dyDescent="0.2">
      <c r="B1497" s="154"/>
      <c r="D1497" s="148" t="s">
        <v>169</v>
      </c>
      <c r="E1497" s="155" t="s">
        <v>3</v>
      </c>
      <c r="F1497" s="156" t="s">
        <v>1169</v>
      </c>
      <c r="H1497" s="157">
        <v>41.475000000000001</v>
      </c>
      <c r="I1497" s="158"/>
      <c r="L1497" s="154"/>
      <c r="M1497" s="159"/>
      <c r="T1497" s="160"/>
      <c r="AT1497" s="155" t="s">
        <v>169</v>
      </c>
      <c r="AU1497" s="155" t="s">
        <v>88</v>
      </c>
      <c r="AV1497" s="13" t="s">
        <v>88</v>
      </c>
      <c r="AW1497" s="13" t="s">
        <v>40</v>
      </c>
      <c r="AX1497" s="13" t="s">
        <v>78</v>
      </c>
      <c r="AY1497" s="155" t="s">
        <v>156</v>
      </c>
    </row>
    <row r="1498" spans="2:51" s="13" customFormat="1" x14ac:dyDescent="0.2">
      <c r="B1498" s="154"/>
      <c r="D1498" s="148" t="s">
        <v>169</v>
      </c>
      <c r="E1498" s="155" t="s">
        <v>3</v>
      </c>
      <c r="F1498" s="156" t="s">
        <v>1170</v>
      </c>
      <c r="H1498" s="157">
        <v>107.89400000000001</v>
      </c>
      <c r="I1498" s="158"/>
      <c r="L1498" s="154"/>
      <c r="M1498" s="159"/>
      <c r="T1498" s="160"/>
      <c r="AT1498" s="155" t="s">
        <v>169</v>
      </c>
      <c r="AU1498" s="155" t="s">
        <v>88</v>
      </c>
      <c r="AV1498" s="13" t="s">
        <v>88</v>
      </c>
      <c r="AW1498" s="13" t="s">
        <v>40</v>
      </c>
      <c r="AX1498" s="13" t="s">
        <v>78</v>
      </c>
      <c r="AY1498" s="155" t="s">
        <v>156</v>
      </c>
    </row>
    <row r="1499" spans="2:51" s="13" customFormat="1" x14ac:dyDescent="0.2">
      <c r="B1499" s="154"/>
      <c r="D1499" s="148" t="s">
        <v>169</v>
      </c>
      <c r="E1499" s="155" t="s">
        <v>3</v>
      </c>
      <c r="F1499" s="156" t="s">
        <v>1171</v>
      </c>
      <c r="H1499" s="157">
        <v>38.613</v>
      </c>
      <c r="I1499" s="158"/>
      <c r="L1499" s="154"/>
      <c r="M1499" s="159"/>
      <c r="T1499" s="160"/>
      <c r="AT1499" s="155" t="s">
        <v>169</v>
      </c>
      <c r="AU1499" s="155" t="s">
        <v>88</v>
      </c>
      <c r="AV1499" s="13" t="s">
        <v>88</v>
      </c>
      <c r="AW1499" s="13" t="s">
        <v>40</v>
      </c>
      <c r="AX1499" s="13" t="s">
        <v>78</v>
      </c>
      <c r="AY1499" s="155" t="s">
        <v>156</v>
      </c>
    </row>
    <row r="1500" spans="2:51" s="12" customFormat="1" x14ac:dyDescent="0.2">
      <c r="B1500" s="147"/>
      <c r="D1500" s="148" t="s">
        <v>169</v>
      </c>
      <c r="E1500" s="149" t="s">
        <v>3</v>
      </c>
      <c r="F1500" s="150" t="s">
        <v>1172</v>
      </c>
      <c r="H1500" s="149" t="s">
        <v>3</v>
      </c>
      <c r="I1500" s="151"/>
      <c r="L1500" s="147"/>
      <c r="M1500" s="152"/>
      <c r="T1500" s="153"/>
      <c r="AT1500" s="149" t="s">
        <v>169</v>
      </c>
      <c r="AU1500" s="149" t="s">
        <v>88</v>
      </c>
      <c r="AV1500" s="12" t="s">
        <v>86</v>
      </c>
      <c r="AW1500" s="12" t="s">
        <v>40</v>
      </c>
      <c r="AX1500" s="12" t="s">
        <v>78</v>
      </c>
      <c r="AY1500" s="149" t="s">
        <v>156</v>
      </c>
    </row>
    <row r="1501" spans="2:51" s="13" customFormat="1" x14ac:dyDescent="0.2">
      <c r="B1501" s="154"/>
      <c r="D1501" s="148" t="s">
        <v>169</v>
      </c>
      <c r="E1501" s="155" t="s">
        <v>3</v>
      </c>
      <c r="F1501" s="156" t="s">
        <v>1173</v>
      </c>
      <c r="H1501" s="157">
        <v>166.14</v>
      </c>
      <c r="I1501" s="158"/>
      <c r="L1501" s="154"/>
      <c r="M1501" s="159"/>
      <c r="T1501" s="160"/>
      <c r="AT1501" s="155" t="s">
        <v>169</v>
      </c>
      <c r="AU1501" s="155" t="s">
        <v>88</v>
      </c>
      <c r="AV1501" s="13" t="s">
        <v>88</v>
      </c>
      <c r="AW1501" s="13" t="s">
        <v>40</v>
      </c>
      <c r="AX1501" s="13" t="s">
        <v>78</v>
      </c>
      <c r="AY1501" s="155" t="s">
        <v>156</v>
      </c>
    </row>
    <row r="1502" spans="2:51" s="13" customFormat="1" x14ac:dyDescent="0.2">
      <c r="B1502" s="154"/>
      <c r="D1502" s="148" t="s">
        <v>169</v>
      </c>
      <c r="E1502" s="155" t="s">
        <v>3</v>
      </c>
      <c r="F1502" s="156" t="s">
        <v>1174</v>
      </c>
      <c r="H1502" s="157">
        <v>19.170000000000002</v>
      </c>
      <c r="I1502" s="158"/>
      <c r="L1502" s="154"/>
      <c r="M1502" s="159"/>
      <c r="T1502" s="160"/>
      <c r="AT1502" s="155" t="s">
        <v>169</v>
      </c>
      <c r="AU1502" s="155" t="s">
        <v>88</v>
      </c>
      <c r="AV1502" s="13" t="s">
        <v>88</v>
      </c>
      <c r="AW1502" s="13" t="s">
        <v>40</v>
      </c>
      <c r="AX1502" s="13" t="s">
        <v>78</v>
      </c>
      <c r="AY1502" s="155" t="s">
        <v>156</v>
      </c>
    </row>
    <row r="1503" spans="2:51" s="13" customFormat="1" x14ac:dyDescent="0.2">
      <c r="B1503" s="154"/>
      <c r="D1503" s="148" t="s">
        <v>169</v>
      </c>
      <c r="E1503" s="155" t="s">
        <v>3</v>
      </c>
      <c r="F1503" s="156" t="s">
        <v>1175</v>
      </c>
      <c r="H1503" s="157">
        <v>17.04</v>
      </c>
      <c r="I1503" s="158"/>
      <c r="L1503" s="154"/>
      <c r="M1503" s="159"/>
      <c r="T1503" s="160"/>
      <c r="AT1503" s="155" t="s">
        <v>169</v>
      </c>
      <c r="AU1503" s="155" t="s">
        <v>88</v>
      </c>
      <c r="AV1503" s="13" t="s">
        <v>88</v>
      </c>
      <c r="AW1503" s="13" t="s">
        <v>40</v>
      </c>
      <c r="AX1503" s="13" t="s">
        <v>78</v>
      </c>
      <c r="AY1503" s="155" t="s">
        <v>156</v>
      </c>
    </row>
    <row r="1504" spans="2:51" s="13" customFormat="1" x14ac:dyDescent="0.2">
      <c r="B1504" s="154"/>
      <c r="D1504" s="148" t="s">
        <v>169</v>
      </c>
      <c r="E1504" s="155" t="s">
        <v>3</v>
      </c>
      <c r="F1504" s="156" t="s">
        <v>1176</v>
      </c>
      <c r="H1504" s="157">
        <v>101.19199999999999</v>
      </c>
      <c r="I1504" s="158"/>
      <c r="L1504" s="154"/>
      <c r="M1504" s="159"/>
      <c r="T1504" s="160"/>
      <c r="AT1504" s="155" t="s">
        <v>169</v>
      </c>
      <c r="AU1504" s="155" t="s">
        <v>88</v>
      </c>
      <c r="AV1504" s="13" t="s">
        <v>88</v>
      </c>
      <c r="AW1504" s="13" t="s">
        <v>40</v>
      </c>
      <c r="AX1504" s="13" t="s">
        <v>78</v>
      </c>
      <c r="AY1504" s="155" t="s">
        <v>156</v>
      </c>
    </row>
    <row r="1505" spans="2:65" s="13" customFormat="1" x14ac:dyDescent="0.2">
      <c r="B1505" s="154"/>
      <c r="D1505" s="148" t="s">
        <v>169</v>
      </c>
      <c r="E1505" s="155" t="s">
        <v>3</v>
      </c>
      <c r="F1505" s="156" t="s">
        <v>1177</v>
      </c>
      <c r="H1505" s="157">
        <v>5.69</v>
      </c>
      <c r="I1505" s="158"/>
      <c r="L1505" s="154"/>
      <c r="M1505" s="159"/>
      <c r="T1505" s="160"/>
      <c r="AT1505" s="155" t="s">
        <v>169</v>
      </c>
      <c r="AU1505" s="155" t="s">
        <v>88</v>
      </c>
      <c r="AV1505" s="13" t="s">
        <v>88</v>
      </c>
      <c r="AW1505" s="13" t="s">
        <v>40</v>
      </c>
      <c r="AX1505" s="13" t="s">
        <v>78</v>
      </c>
      <c r="AY1505" s="155" t="s">
        <v>156</v>
      </c>
    </row>
    <row r="1506" spans="2:65" s="13" customFormat="1" x14ac:dyDescent="0.2">
      <c r="B1506" s="154"/>
      <c r="D1506" s="148" t="s">
        <v>169</v>
      </c>
      <c r="E1506" s="155" t="s">
        <v>3</v>
      </c>
      <c r="F1506" s="156" t="s">
        <v>1178</v>
      </c>
      <c r="H1506" s="157">
        <v>6.34</v>
      </c>
      <c r="I1506" s="158"/>
      <c r="L1506" s="154"/>
      <c r="M1506" s="159"/>
      <c r="T1506" s="160"/>
      <c r="AT1506" s="155" t="s">
        <v>169</v>
      </c>
      <c r="AU1506" s="155" t="s">
        <v>88</v>
      </c>
      <c r="AV1506" s="13" t="s">
        <v>88</v>
      </c>
      <c r="AW1506" s="13" t="s">
        <v>40</v>
      </c>
      <c r="AX1506" s="13" t="s">
        <v>78</v>
      </c>
      <c r="AY1506" s="155" t="s">
        <v>156</v>
      </c>
    </row>
    <row r="1507" spans="2:65" s="12" customFormat="1" x14ac:dyDescent="0.2">
      <c r="B1507" s="147"/>
      <c r="D1507" s="148" t="s">
        <v>169</v>
      </c>
      <c r="E1507" s="149" t="s">
        <v>3</v>
      </c>
      <c r="F1507" s="150" t="s">
        <v>1179</v>
      </c>
      <c r="H1507" s="149" t="s">
        <v>3</v>
      </c>
      <c r="I1507" s="151"/>
      <c r="L1507" s="147"/>
      <c r="M1507" s="152"/>
      <c r="T1507" s="153"/>
      <c r="AT1507" s="149" t="s">
        <v>169</v>
      </c>
      <c r="AU1507" s="149" t="s">
        <v>88</v>
      </c>
      <c r="AV1507" s="12" t="s">
        <v>86</v>
      </c>
      <c r="AW1507" s="12" t="s">
        <v>40</v>
      </c>
      <c r="AX1507" s="12" t="s">
        <v>78</v>
      </c>
      <c r="AY1507" s="149" t="s">
        <v>156</v>
      </c>
    </row>
    <row r="1508" spans="2:65" s="13" customFormat="1" x14ac:dyDescent="0.2">
      <c r="B1508" s="154"/>
      <c r="D1508" s="148" t="s">
        <v>169</v>
      </c>
      <c r="E1508" s="155" t="s">
        <v>3</v>
      </c>
      <c r="F1508" s="156" t="s">
        <v>1173</v>
      </c>
      <c r="H1508" s="157">
        <v>166.14</v>
      </c>
      <c r="I1508" s="158"/>
      <c r="L1508" s="154"/>
      <c r="M1508" s="159"/>
      <c r="T1508" s="160"/>
      <c r="AT1508" s="155" t="s">
        <v>169</v>
      </c>
      <c r="AU1508" s="155" t="s">
        <v>88</v>
      </c>
      <c r="AV1508" s="13" t="s">
        <v>88</v>
      </c>
      <c r="AW1508" s="13" t="s">
        <v>40</v>
      </c>
      <c r="AX1508" s="13" t="s">
        <v>78</v>
      </c>
      <c r="AY1508" s="155" t="s">
        <v>156</v>
      </c>
    </row>
    <row r="1509" spans="2:65" s="13" customFormat="1" x14ac:dyDescent="0.2">
      <c r="B1509" s="154"/>
      <c r="D1509" s="148" t="s">
        <v>169</v>
      </c>
      <c r="E1509" s="155" t="s">
        <v>3</v>
      </c>
      <c r="F1509" s="156" t="s">
        <v>1174</v>
      </c>
      <c r="H1509" s="157">
        <v>19.170000000000002</v>
      </c>
      <c r="I1509" s="158"/>
      <c r="L1509" s="154"/>
      <c r="M1509" s="159"/>
      <c r="T1509" s="160"/>
      <c r="AT1509" s="155" t="s">
        <v>169</v>
      </c>
      <c r="AU1509" s="155" t="s">
        <v>88</v>
      </c>
      <c r="AV1509" s="13" t="s">
        <v>88</v>
      </c>
      <c r="AW1509" s="13" t="s">
        <v>40</v>
      </c>
      <c r="AX1509" s="13" t="s">
        <v>78</v>
      </c>
      <c r="AY1509" s="155" t="s">
        <v>156</v>
      </c>
    </row>
    <row r="1510" spans="2:65" s="13" customFormat="1" x14ac:dyDescent="0.2">
      <c r="B1510" s="154"/>
      <c r="D1510" s="148" t="s">
        <v>169</v>
      </c>
      <c r="E1510" s="155" t="s">
        <v>3</v>
      </c>
      <c r="F1510" s="156" t="s">
        <v>1175</v>
      </c>
      <c r="H1510" s="157">
        <v>17.04</v>
      </c>
      <c r="I1510" s="158"/>
      <c r="L1510" s="154"/>
      <c r="M1510" s="159"/>
      <c r="T1510" s="160"/>
      <c r="AT1510" s="155" t="s">
        <v>169</v>
      </c>
      <c r="AU1510" s="155" t="s">
        <v>88</v>
      </c>
      <c r="AV1510" s="13" t="s">
        <v>88</v>
      </c>
      <c r="AW1510" s="13" t="s">
        <v>40</v>
      </c>
      <c r="AX1510" s="13" t="s">
        <v>78</v>
      </c>
      <c r="AY1510" s="155" t="s">
        <v>156</v>
      </c>
    </row>
    <row r="1511" spans="2:65" s="13" customFormat="1" x14ac:dyDescent="0.2">
      <c r="B1511" s="154"/>
      <c r="D1511" s="148" t="s">
        <v>169</v>
      </c>
      <c r="E1511" s="155" t="s">
        <v>3</v>
      </c>
      <c r="F1511" s="156" t="s">
        <v>1176</v>
      </c>
      <c r="H1511" s="157">
        <v>101.19199999999999</v>
      </c>
      <c r="I1511" s="158"/>
      <c r="L1511" s="154"/>
      <c r="M1511" s="159"/>
      <c r="T1511" s="160"/>
      <c r="AT1511" s="155" t="s">
        <v>169</v>
      </c>
      <c r="AU1511" s="155" t="s">
        <v>88</v>
      </c>
      <c r="AV1511" s="13" t="s">
        <v>88</v>
      </c>
      <c r="AW1511" s="13" t="s">
        <v>40</v>
      </c>
      <c r="AX1511" s="13" t="s">
        <v>78</v>
      </c>
      <c r="AY1511" s="155" t="s">
        <v>156</v>
      </c>
    </row>
    <row r="1512" spans="2:65" s="13" customFormat="1" x14ac:dyDescent="0.2">
      <c r="B1512" s="154"/>
      <c r="D1512" s="148" t="s">
        <v>169</v>
      </c>
      <c r="E1512" s="155" t="s">
        <v>3</v>
      </c>
      <c r="F1512" s="156" t="s">
        <v>1177</v>
      </c>
      <c r="H1512" s="157">
        <v>5.69</v>
      </c>
      <c r="I1512" s="158"/>
      <c r="L1512" s="154"/>
      <c r="M1512" s="159"/>
      <c r="T1512" s="160"/>
      <c r="AT1512" s="155" t="s">
        <v>169</v>
      </c>
      <c r="AU1512" s="155" t="s">
        <v>88</v>
      </c>
      <c r="AV1512" s="13" t="s">
        <v>88</v>
      </c>
      <c r="AW1512" s="13" t="s">
        <v>40</v>
      </c>
      <c r="AX1512" s="13" t="s">
        <v>78</v>
      </c>
      <c r="AY1512" s="155" t="s">
        <v>156</v>
      </c>
    </row>
    <row r="1513" spans="2:65" s="13" customFormat="1" x14ac:dyDescent="0.2">
      <c r="B1513" s="154"/>
      <c r="D1513" s="148" t="s">
        <v>169</v>
      </c>
      <c r="E1513" s="155" t="s">
        <v>3</v>
      </c>
      <c r="F1513" s="156" t="s">
        <v>1178</v>
      </c>
      <c r="H1513" s="157">
        <v>6.34</v>
      </c>
      <c r="I1513" s="158"/>
      <c r="L1513" s="154"/>
      <c r="M1513" s="159"/>
      <c r="T1513" s="160"/>
      <c r="AT1513" s="155" t="s">
        <v>169</v>
      </c>
      <c r="AU1513" s="155" t="s">
        <v>88</v>
      </c>
      <c r="AV1513" s="13" t="s">
        <v>88</v>
      </c>
      <c r="AW1513" s="13" t="s">
        <v>40</v>
      </c>
      <c r="AX1513" s="13" t="s">
        <v>78</v>
      </c>
      <c r="AY1513" s="155" t="s">
        <v>156</v>
      </c>
    </row>
    <row r="1514" spans="2:65" s="14" customFormat="1" x14ac:dyDescent="0.2">
      <c r="B1514" s="161"/>
      <c r="D1514" s="148" t="s">
        <v>169</v>
      </c>
      <c r="E1514" s="162" t="s">
        <v>3</v>
      </c>
      <c r="F1514" s="163" t="s">
        <v>172</v>
      </c>
      <c r="H1514" s="164">
        <v>1344.5</v>
      </c>
      <c r="I1514" s="165"/>
      <c r="L1514" s="161"/>
      <c r="M1514" s="166"/>
      <c r="T1514" s="167"/>
      <c r="AT1514" s="162" t="s">
        <v>169</v>
      </c>
      <c r="AU1514" s="162" t="s">
        <v>88</v>
      </c>
      <c r="AV1514" s="14" t="s">
        <v>165</v>
      </c>
      <c r="AW1514" s="14" t="s">
        <v>40</v>
      </c>
      <c r="AX1514" s="14" t="s">
        <v>86</v>
      </c>
      <c r="AY1514" s="162" t="s">
        <v>156</v>
      </c>
    </row>
    <row r="1515" spans="2:65" s="1" customFormat="1" ht="24.2" customHeight="1" x14ac:dyDescent="0.2">
      <c r="B1515" s="129"/>
      <c r="C1515" s="130" t="s">
        <v>1195</v>
      </c>
      <c r="D1515" s="130" t="s">
        <v>160</v>
      </c>
      <c r="E1515" s="131" t="s">
        <v>1196</v>
      </c>
      <c r="F1515" s="132" t="s">
        <v>1197</v>
      </c>
      <c r="G1515" s="133" t="s">
        <v>356</v>
      </c>
      <c r="H1515" s="134">
        <v>126.8</v>
      </c>
      <c r="I1515" s="135"/>
      <c r="J1515" s="136">
        <f>ROUND(I1515*H1515,2)</f>
        <v>0</v>
      </c>
      <c r="K1515" s="132" t="s">
        <v>164</v>
      </c>
      <c r="L1515" s="34"/>
      <c r="M1515" s="137" t="s">
        <v>3</v>
      </c>
      <c r="N1515" s="138" t="s">
        <v>49</v>
      </c>
      <c r="P1515" s="139">
        <f>O1515*H1515</f>
        <v>0</v>
      </c>
      <c r="Q1515" s="139">
        <v>0</v>
      </c>
      <c r="R1515" s="139">
        <f>Q1515*H1515</f>
        <v>0</v>
      </c>
      <c r="S1515" s="139">
        <v>0</v>
      </c>
      <c r="T1515" s="140">
        <f>S1515*H1515</f>
        <v>0</v>
      </c>
      <c r="AR1515" s="141" t="s">
        <v>301</v>
      </c>
      <c r="AT1515" s="141" t="s">
        <v>160</v>
      </c>
      <c r="AU1515" s="141" t="s">
        <v>88</v>
      </c>
      <c r="AY1515" s="18" t="s">
        <v>156</v>
      </c>
      <c r="BE1515" s="142">
        <f>IF(N1515="základní",J1515,0)</f>
        <v>0</v>
      </c>
      <c r="BF1515" s="142">
        <f>IF(N1515="snížená",J1515,0)</f>
        <v>0</v>
      </c>
      <c r="BG1515" s="142">
        <f>IF(N1515="zákl. přenesená",J1515,0)</f>
        <v>0</v>
      </c>
      <c r="BH1515" s="142">
        <f>IF(N1515="sníž. přenesená",J1515,0)</f>
        <v>0</v>
      </c>
      <c r="BI1515" s="142">
        <f>IF(N1515="nulová",J1515,0)</f>
        <v>0</v>
      </c>
      <c r="BJ1515" s="18" t="s">
        <v>86</v>
      </c>
      <c r="BK1515" s="142">
        <f>ROUND(I1515*H1515,2)</f>
        <v>0</v>
      </c>
      <c r="BL1515" s="18" t="s">
        <v>301</v>
      </c>
      <c r="BM1515" s="141" t="s">
        <v>1198</v>
      </c>
    </row>
    <row r="1516" spans="2:65" s="1" customFormat="1" x14ac:dyDescent="0.2">
      <c r="B1516" s="34"/>
      <c r="D1516" s="143" t="s">
        <v>167</v>
      </c>
      <c r="F1516" s="144" t="s">
        <v>1199</v>
      </c>
      <c r="I1516" s="145"/>
      <c r="L1516" s="34"/>
      <c r="M1516" s="146"/>
      <c r="T1516" s="55"/>
      <c r="AT1516" s="18" t="s">
        <v>167</v>
      </c>
      <c r="AU1516" s="18" t="s">
        <v>88</v>
      </c>
    </row>
    <row r="1517" spans="2:65" s="12" customFormat="1" x14ac:dyDescent="0.2">
      <c r="B1517" s="147"/>
      <c r="D1517" s="148" t="s">
        <v>169</v>
      </c>
      <c r="E1517" s="149" t="s">
        <v>3</v>
      </c>
      <c r="F1517" s="150" t="s">
        <v>333</v>
      </c>
      <c r="H1517" s="149" t="s">
        <v>3</v>
      </c>
      <c r="I1517" s="151"/>
      <c r="L1517" s="147"/>
      <c r="M1517" s="152"/>
      <c r="T1517" s="153"/>
      <c r="AT1517" s="149" t="s">
        <v>169</v>
      </c>
      <c r="AU1517" s="149" t="s">
        <v>88</v>
      </c>
      <c r="AV1517" s="12" t="s">
        <v>86</v>
      </c>
      <c r="AW1517" s="12" t="s">
        <v>40</v>
      </c>
      <c r="AX1517" s="12" t="s">
        <v>78</v>
      </c>
      <c r="AY1517" s="149" t="s">
        <v>156</v>
      </c>
    </row>
    <row r="1518" spans="2:65" s="13" customFormat="1" x14ac:dyDescent="0.2">
      <c r="B1518" s="154"/>
      <c r="D1518" s="148" t="s">
        <v>169</v>
      </c>
      <c r="E1518" s="155" t="s">
        <v>3</v>
      </c>
      <c r="F1518" s="156" t="s">
        <v>1185</v>
      </c>
      <c r="H1518" s="157">
        <v>25.05</v>
      </c>
      <c r="I1518" s="158"/>
      <c r="L1518" s="154"/>
      <c r="M1518" s="159"/>
      <c r="T1518" s="160"/>
      <c r="AT1518" s="155" t="s">
        <v>169</v>
      </c>
      <c r="AU1518" s="155" t="s">
        <v>88</v>
      </c>
      <c r="AV1518" s="13" t="s">
        <v>88</v>
      </c>
      <c r="AW1518" s="13" t="s">
        <v>40</v>
      </c>
      <c r="AX1518" s="13" t="s">
        <v>78</v>
      </c>
      <c r="AY1518" s="155" t="s">
        <v>156</v>
      </c>
    </row>
    <row r="1519" spans="2:65" s="13" customFormat="1" x14ac:dyDescent="0.2">
      <c r="B1519" s="154"/>
      <c r="D1519" s="148" t="s">
        <v>169</v>
      </c>
      <c r="E1519" s="155" t="s">
        <v>3</v>
      </c>
      <c r="F1519" s="156" t="s">
        <v>1186</v>
      </c>
      <c r="H1519" s="157">
        <v>25.05</v>
      </c>
      <c r="I1519" s="158"/>
      <c r="L1519" s="154"/>
      <c r="M1519" s="159"/>
      <c r="T1519" s="160"/>
      <c r="AT1519" s="155" t="s">
        <v>169</v>
      </c>
      <c r="AU1519" s="155" t="s">
        <v>88</v>
      </c>
      <c r="AV1519" s="13" t="s">
        <v>88</v>
      </c>
      <c r="AW1519" s="13" t="s">
        <v>40</v>
      </c>
      <c r="AX1519" s="13" t="s">
        <v>78</v>
      </c>
      <c r="AY1519" s="155" t="s">
        <v>156</v>
      </c>
    </row>
    <row r="1520" spans="2:65" s="13" customFormat="1" x14ac:dyDescent="0.2">
      <c r="B1520" s="154"/>
      <c r="D1520" s="148" t="s">
        <v>169</v>
      </c>
      <c r="E1520" s="155" t="s">
        <v>3</v>
      </c>
      <c r="F1520" s="156" t="s">
        <v>1187</v>
      </c>
      <c r="H1520" s="157">
        <v>23.35</v>
      </c>
      <c r="I1520" s="158"/>
      <c r="L1520" s="154"/>
      <c r="M1520" s="159"/>
      <c r="T1520" s="160"/>
      <c r="AT1520" s="155" t="s">
        <v>169</v>
      </c>
      <c r="AU1520" s="155" t="s">
        <v>88</v>
      </c>
      <c r="AV1520" s="13" t="s">
        <v>88</v>
      </c>
      <c r="AW1520" s="13" t="s">
        <v>40</v>
      </c>
      <c r="AX1520" s="13" t="s">
        <v>78</v>
      </c>
      <c r="AY1520" s="155" t="s">
        <v>156</v>
      </c>
    </row>
    <row r="1521" spans="2:65" s="13" customFormat="1" x14ac:dyDescent="0.2">
      <c r="B1521" s="154"/>
      <c r="D1521" s="148" t="s">
        <v>169</v>
      </c>
      <c r="E1521" s="155" t="s">
        <v>3</v>
      </c>
      <c r="F1521" s="156" t="s">
        <v>1188</v>
      </c>
      <c r="H1521" s="157">
        <v>23.35</v>
      </c>
      <c r="I1521" s="158"/>
      <c r="L1521" s="154"/>
      <c r="M1521" s="159"/>
      <c r="T1521" s="160"/>
      <c r="AT1521" s="155" t="s">
        <v>169</v>
      </c>
      <c r="AU1521" s="155" t="s">
        <v>88</v>
      </c>
      <c r="AV1521" s="13" t="s">
        <v>88</v>
      </c>
      <c r="AW1521" s="13" t="s">
        <v>40</v>
      </c>
      <c r="AX1521" s="13" t="s">
        <v>78</v>
      </c>
      <c r="AY1521" s="155" t="s">
        <v>156</v>
      </c>
    </row>
    <row r="1522" spans="2:65" s="13" customFormat="1" x14ac:dyDescent="0.2">
      <c r="B1522" s="154"/>
      <c r="D1522" s="148" t="s">
        <v>169</v>
      </c>
      <c r="E1522" s="155" t="s">
        <v>3</v>
      </c>
      <c r="F1522" s="156" t="s">
        <v>1189</v>
      </c>
      <c r="H1522" s="157">
        <v>30</v>
      </c>
      <c r="I1522" s="158"/>
      <c r="L1522" s="154"/>
      <c r="M1522" s="159"/>
      <c r="T1522" s="160"/>
      <c r="AT1522" s="155" t="s">
        <v>169</v>
      </c>
      <c r="AU1522" s="155" t="s">
        <v>88</v>
      </c>
      <c r="AV1522" s="13" t="s">
        <v>88</v>
      </c>
      <c r="AW1522" s="13" t="s">
        <v>40</v>
      </c>
      <c r="AX1522" s="13" t="s">
        <v>78</v>
      </c>
      <c r="AY1522" s="155" t="s">
        <v>156</v>
      </c>
    </row>
    <row r="1523" spans="2:65" s="14" customFormat="1" x14ac:dyDescent="0.2">
      <c r="B1523" s="161"/>
      <c r="D1523" s="148" t="s">
        <v>169</v>
      </c>
      <c r="E1523" s="162" t="s">
        <v>3</v>
      </c>
      <c r="F1523" s="163" t="s">
        <v>172</v>
      </c>
      <c r="H1523" s="164">
        <v>126.8</v>
      </c>
      <c r="I1523" s="165"/>
      <c r="L1523" s="161"/>
      <c r="M1523" s="166"/>
      <c r="T1523" s="167"/>
      <c r="AT1523" s="162" t="s">
        <v>169</v>
      </c>
      <c r="AU1523" s="162" t="s">
        <v>88</v>
      </c>
      <c r="AV1523" s="14" t="s">
        <v>165</v>
      </c>
      <c r="AW1523" s="14" t="s">
        <v>40</v>
      </c>
      <c r="AX1523" s="14" t="s">
        <v>86</v>
      </c>
      <c r="AY1523" s="162" t="s">
        <v>156</v>
      </c>
    </row>
    <row r="1524" spans="2:65" s="1" customFormat="1" ht="16.5" customHeight="1" x14ac:dyDescent="0.2">
      <c r="B1524" s="129"/>
      <c r="C1524" s="130" t="s">
        <v>1200</v>
      </c>
      <c r="D1524" s="130" t="s">
        <v>160</v>
      </c>
      <c r="E1524" s="131" t="s">
        <v>1201</v>
      </c>
      <c r="F1524" s="132" t="s">
        <v>1202</v>
      </c>
      <c r="G1524" s="133" t="s">
        <v>356</v>
      </c>
      <c r="H1524" s="134">
        <v>48.7</v>
      </c>
      <c r="I1524" s="135"/>
      <c r="J1524" s="136">
        <f>ROUND(I1524*H1524,2)</f>
        <v>0</v>
      </c>
      <c r="K1524" s="132" t="s">
        <v>3</v>
      </c>
      <c r="L1524" s="34"/>
      <c r="M1524" s="137" t="s">
        <v>3</v>
      </c>
      <c r="N1524" s="138" t="s">
        <v>49</v>
      </c>
      <c r="P1524" s="139">
        <f>O1524*H1524</f>
        <v>0</v>
      </c>
      <c r="Q1524" s="139">
        <v>1.0000000000000001E-5</v>
      </c>
      <c r="R1524" s="139">
        <f>Q1524*H1524</f>
        <v>4.8700000000000007E-4</v>
      </c>
      <c r="S1524" s="139">
        <v>0</v>
      </c>
      <c r="T1524" s="140">
        <f>S1524*H1524</f>
        <v>0</v>
      </c>
      <c r="AR1524" s="141" t="s">
        <v>301</v>
      </c>
      <c r="AT1524" s="141" t="s">
        <v>160</v>
      </c>
      <c r="AU1524" s="141" t="s">
        <v>88</v>
      </c>
      <c r="AY1524" s="18" t="s">
        <v>156</v>
      </c>
      <c r="BE1524" s="142">
        <f>IF(N1524="základní",J1524,0)</f>
        <v>0</v>
      </c>
      <c r="BF1524" s="142">
        <f>IF(N1524="snížená",J1524,0)</f>
        <v>0</v>
      </c>
      <c r="BG1524" s="142">
        <f>IF(N1524="zákl. přenesená",J1524,0)</f>
        <v>0</v>
      </c>
      <c r="BH1524" s="142">
        <f>IF(N1524="sníž. přenesená",J1524,0)</f>
        <v>0</v>
      </c>
      <c r="BI1524" s="142">
        <f>IF(N1524="nulová",J1524,0)</f>
        <v>0</v>
      </c>
      <c r="BJ1524" s="18" t="s">
        <v>86</v>
      </c>
      <c r="BK1524" s="142">
        <f>ROUND(I1524*H1524,2)</f>
        <v>0</v>
      </c>
      <c r="BL1524" s="18" t="s">
        <v>301</v>
      </c>
      <c r="BM1524" s="141" t="s">
        <v>1203</v>
      </c>
    </row>
    <row r="1525" spans="2:65" s="12" customFormat="1" x14ac:dyDescent="0.2">
      <c r="B1525" s="147"/>
      <c r="D1525" s="148" t="s">
        <v>169</v>
      </c>
      <c r="E1525" s="149" t="s">
        <v>3</v>
      </c>
      <c r="F1525" s="150" t="s">
        <v>340</v>
      </c>
      <c r="H1525" s="149" t="s">
        <v>3</v>
      </c>
      <c r="I1525" s="151"/>
      <c r="L1525" s="147"/>
      <c r="M1525" s="152"/>
      <c r="T1525" s="153"/>
      <c r="AT1525" s="149" t="s">
        <v>169</v>
      </c>
      <c r="AU1525" s="149" t="s">
        <v>88</v>
      </c>
      <c r="AV1525" s="12" t="s">
        <v>86</v>
      </c>
      <c r="AW1525" s="12" t="s">
        <v>40</v>
      </c>
      <c r="AX1525" s="12" t="s">
        <v>78</v>
      </c>
      <c r="AY1525" s="149" t="s">
        <v>156</v>
      </c>
    </row>
    <row r="1526" spans="2:65" s="13" customFormat="1" x14ac:dyDescent="0.2">
      <c r="B1526" s="154"/>
      <c r="D1526" s="148" t="s">
        <v>169</v>
      </c>
      <c r="E1526" s="155" t="s">
        <v>3</v>
      </c>
      <c r="F1526" s="156" t="s">
        <v>359</v>
      </c>
      <c r="H1526" s="157">
        <v>14.6</v>
      </c>
      <c r="I1526" s="158"/>
      <c r="L1526" s="154"/>
      <c r="M1526" s="159"/>
      <c r="T1526" s="160"/>
      <c r="AT1526" s="155" t="s">
        <v>169</v>
      </c>
      <c r="AU1526" s="155" t="s">
        <v>88</v>
      </c>
      <c r="AV1526" s="13" t="s">
        <v>88</v>
      </c>
      <c r="AW1526" s="13" t="s">
        <v>40</v>
      </c>
      <c r="AX1526" s="13" t="s">
        <v>78</v>
      </c>
      <c r="AY1526" s="155" t="s">
        <v>156</v>
      </c>
    </row>
    <row r="1527" spans="2:65" s="15" customFormat="1" x14ac:dyDescent="0.2">
      <c r="B1527" s="168"/>
      <c r="D1527" s="148" t="s">
        <v>169</v>
      </c>
      <c r="E1527" s="169" t="s">
        <v>3</v>
      </c>
      <c r="F1527" s="170" t="s">
        <v>180</v>
      </c>
      <c r="H1527" s="171">
        <v>14.6</v>
      </c>
      <c r="I1527" s="172"/>
      <c r="L1527" s="168"/>
      <c r="M1527" s="173"/>
      <c r="T1527" s="174"/>
      <c r="AT1527" s="169" t="s">
        <v>169</v>
      </c>
      <c r="AU1527" s="169" t="s">
        <v>88</v>
      </c>
      <c r="AV1527" s="15" t="s">
        <v>157</v>
      </c>
      <c r="AW1527" s="15" t="s">
        <v>40</v>
      </c>
      <c r="AX1527" s="15" t="s">
        <v>78</v>
      </c>
      <c r="AY1527" s="169" t="s">
        <v>156</v>
      </c>
    </row>
    <row r="1528" spans="2:65" s="12" customFormat="1" x14ac:dyDescent="0.2">
      <c r="B1528" s="147"/>
      <c r="D1528" s="148" t="s">
        <v>169</v>
      </c>
      <c r="E1528" s="149" t="s">
        <v>3</v>
      </c>
      <c r="F1528" s="150" t="s">
        <v>342</v>
      </c>
      <c r="H1528" s="149" t="s">
        <v>3</v>
      </c>
      <c r="I1528" s="151"/>
      <c r="L1528" s="147"/>
      <c r="M1528" s="152"/>
      <c r="T1528" s="153"/>
      <c r="AT1528" s="149" t="s">
        <v>169</v>
      </c>
      <c r="AU1528" s="149" t="s">
        <v>88</v>
      </c>
      <c r="AV1528" s="12" t="s">
        <v>86</v>
      </c>
      <c r="AW1528" s="12" t="s">
        <v>40</v>
      </c>
      <c r="AX1528" s="12" t="s">
        <v>78</v>
      </c>
      <c r="AY1528" s="149" t="s">
        <v>156</v>
      </c>
    </row>
    <row r="1529" spans="2:65" s="13" customFormat="1" x14ac:dyDescent="0.2">
      <c r="B1529" s="154"/>
      <c r="D1529" s="148" t="s">
        <v>169</v>
      </c>
      <c r="E1529" s="155" t="s">
        <v>3</v>
      </c>
      <c r="F1529" s="156" t="s">
        <v>360</v>
      </c>
      <c r="H1529" s="157">
        <v>19.5</v>
      </c>
      <c r="I1529" s="158"/>
      <c r="L1529" s="154"/>
      <c r="M1529" s="159"/>
      <c r="T1529" s="160"/>
      <c r="AT1529" s="155" t="s">
        <v>169</v>
      </c>
      <c r="AU1529" s="155" t="s">
        <v>88</v>
      </c>
      <c r="AV1529" s="13" t="s">
        <v>88</v>
      </c>
      <c r="AW1529" s="13" t="s">
        <v>40</v>
      </c>
      <c r="AX1529" s="13" t="s">
        <v>78</v>
      </c>
      <c r="AY1529" s="155" t="s">
        <v>156</v>
      </c>
    </row>
    <row r="1530" spans="2:65" s="15" customFormat="1" x14ac:dyDescent="0.2">
      <c r="B1530" s="168"/>
      <c r="D1530" s="148" t="s">
        <v>169</v>
      </c>
      <c r="E1530" s="169" t="s">
        <v>3</v>
      </c>
      <c r="F1530" s="170" t="s">
        <v>180</v>
      </c>
      <c r="H1530" s="171">
        <v>19.5</v>
      </c>
      <c r="I1530" s="172"/>
      <c r="L1530" s="168"/>
      <c r="M1530" s="173"/>
      <c r="T1530" s="174"/>
      <c r="AT1530" s="169" t="s">
        <v>169</v>
      </c>
      <c r="AU1530" s="169" t="s">
        <v>88</v>
      </c>
      <c r="AV1530" s="15" t="s">
        <v>157</v>
      </c>
      <c r="AW1530" s="15" t="s">
        <v>40</v>
      </c>
      <c r="AX1530" s="15" t="s">
        <v>78</v>
      </c>
      <c r="AY1530" s="169" t="s">
        <v>156</v>
      </c>
    </row>
    <row r="1531" spans="2:65" s="12" customFormat="1" x14ac:dyDescent="0.2">
      <c r="B1531" s="147"/>
      <c r="D1531" s="148" t="s">
        <v>169</v>
      </c>
      <c r="E1531" s="149" t="s">
        <v>3</v>
      </c>
      <c r="F1531" s="150" t="s">
        <v>344</v>
      </c>
      <c r="H1531" s="149" t="s">
        <v>3</v>
      </c>
      <c r="I1531" s="151"/>
      <c r="L1531" s="147"/>
      <c r="M1531" s="152"/>
      <c r="T1531" s="153"/>
      <c r="AT1531" s="149" t="s">
        <v>169</v>
      </c>
      <c r="AU1531" s="149" t="s">
        <v>88</v>
      </c>
      <c r="AV1531" s="12" t="s">
        <v>86</v>
      </c>
      <c r="AW1531" s="12" t="s">
        <v>40</v>
      </c>
      <c r="AX1531" s="12" t="s">
        <v>78</v>
      </c>
      <c r="AY1531" s="149" t="s">
        <v>156</v>
      </c>
    </row>
    <row r="1532" spans="2:65" s="13" customFormat="1" x14ac:dyDescent="0.2">
      <c r="B1532" s="154"/>
      <c r="D1532" s="148" t="s">
        <v>169</v>
      </c>
      <c r="E1532" s="155" t="s">
        <v>3</v>
      </c>
      <c r="F1532" s="156" t="s">
        <v>1078</v>
      </c>
      <c r="H1532" s="157">
        <v>7.4</v>
      </c>
      <c r="I1532" s="158"/>
      <c r="L1532" s="154"/>
      <c r="M1532" s="159"/>
      <c r="T1532" s="160"/>
      <c r="AT1532" s="155" t="s">
        <v>169</v>
      </c>
      <c r="AU1532" s="155" t="s">
        <v>88</v>
      </c>
      <c r="AV1532" s="13" t="s">
        <v>88</v>
      </c>
      <c r="AW1532" s="13" t="s">
        <v>40</v>
      </c>
      <c r="AX1532" s="13" t="s">
        <v>78</v>
      </c>
      <c r="AY1532" s="155" t="s">
        <v>156</v>
      </c>
    </row>
    <row r="1533" spans="2:65" s="15" customFormat="1" x14ac:dyDescent="0.2">
      <c r="B1533" s="168"/>
      <c r="D1533" s="148" t="s">
        <v>169</v>
      </c>
      <c r="E1533" s="169" t="s">
        <v>3</v>
      </c>
      <c r="F1533" s="170" t="s">
        <v>180</v>
      </c>
      <c r="H1533" s="171">
        <v>7.4</v>
      </c>
      <c r="I1533" s="172"/>
      <c r="L1533" s="168"/>
      <c r="M1533" s="173"/>
      <c r="T1533" s="174"/>
      <c r="AT1533" s="169" t="s">
        <v>169</v>
      </c>
      <c r="AU1533" s="169" t="s">
        <v>88</v>
      </c>
      <c r="AV1533" s="15" t="s">
        <v>157</v>
      </c>
      <c r="AW1533" s="15" t="s">
        <v>40</v>
      </c>
      <c r="AX1533" s="15" t="s">
        <v>78</v>
      </c>
      <c r="AY1533" s="169" t="s">
        <v>156</v>
      </c>
    </row>
    <row r="1534" spans="2:65" s="12" customFormat="1" x14ac:dyDescent="0.2">
      <c r="B1534" s="147"/>
      <c r="D1534" s="148" t="s">
        <v>169</v>
      </c>
      <c r="E1534" s="149" t="s">
        <v>3</v>
      </c>
      <c r="F1534" s="150" t="s">
        <v>346</v>
      </c>
      <c r="H1534" s="149" t="s">
        <v>3</v>
      </c>
      <c r="I1534" s="151"/>
      <c r="L1534" s="147"/>
      <c r="M1534" s="152"/>
      <c r="T1534" s="153"/>
      <c r="AT1534" s="149" t="s">
        <v>169</v>
      </c>
      <c r="AU1534" s="149" t="s">
        <v>88</v>
      </c>
      <c r="AV1534" s="12" t="s">
        <v>86</v>
      </c>
      <c r="AW1534" s="12" t="s">
        <v>40</v>
      </c>
      <c r="AX1534" s="12" t="s">
        <v>78</v>
      </c>
      <c r="AY1534" s="149" t="s">
        <v>156</v>
      </c>
    </row>
    <row r="1535" spans="2:65" s="13" customFormat="1" x14ac:dyDescent="0.2">
      <c r="B1535" s="154"/>
      <c r="D1535" s="148" t="s">
        <v>169</v>
      </c>
      <c r="E1535" s="155" t="s">
        <v>3</v>
      </c>
      <c r="F1535" s="156" t="s">
        <v>362</v>
      </c>
      <c r="H1535" s="157">
        <v>7.2</v>
      </c>
      <c r="I1535" s="158"/>
      <c r="L1535" s="154"/>
      <c r="M1535" s="159"/>
      <c r="T1535" s="160"/>
      <c r="AT1535" s="155" t="s">
        <v>169</v>
      </c>
      <c r="AU1535" s="155" t="s">
        <v>88</v>
      </c>
      <c r="AV1535" s="13" t="s">
        <v>88</v>
      </c>
      <c r="AW1535" s="13" t="s">
        <v>40</v>
      </c>
      <c r="AX1535" s="13" t="s">
        <v>78</v>
      </c>
      <c r="AY1535" s="155" t="s">
        <v>156</v>
      </c>
    </row>
    <row r="1536" spans="2:65" s="15" customFormat="1" x14ac:dyDescent="0.2">
      <c r="B1536" s="168"/>
      <c r="D1536" s="148" t="s">
        <v>169</v>
      </c>
      <c r="E1536" s="169" t="s">
        <v>3</v>
      </c>
      <c r="F1536" s="170" t="s">
        <v>180</v>
      </c>
      <c r="H1536" s="171">
        <v>7.2</v>
      </c>
      <c r="I1536" s="172"/>
      <c r="L1536" s="168"/>
      <c r="M1536" s="173"/>
      <c r="T1536" s="174"/>
      <c r="AT1536" s="169" t="s">
        <v>169</v>
      </c>
      <c r="AU1536" s="169" t="s">
        <v>88</v>
      </c>
      <c r="AV1536" s="15" t="s">
        <v>157</v>
      </c>
      <c r="AW1536" s="15" t="s">
        <v>40</v>
      </c>
      <c r="AX1536" s="15" t="s">
        <v>78</v>
      </c>
      <c r="AY1536" s="169" t="s">
        <v>156</v>
      </c>
    </row>
    <row r="1537" spans="2:65" s="14" customFormat="1" x14ac:dyDescent="0.2">
      <c r="B1537" s="161"/>
      <c r="D1537" s="148" t="s">
        <v>169</v>
      </c>
      <c r="E1537" s="162" t="s">
        <v>3</v>
      </c>
      <c r="F1537" s="163" t="s">
        <v>172</v>
      </c>
      <c r="H1537" s="164">
        <v>48.7</v>
      </c>
      <c r="I1537" s="165"/>
      <c r="L1537" s="161"/>
      <c r="M1537" s="166"/>
      <c r="T1537" s="167"/>
      <c r="AT1537" s="162" t="s">
        <v>169</v>
      </c>
      <c r="AU1537" s="162" t="s">
        <v>88</v>
      </c>
      <c r="AV1537" s="14" t="s">
        <v>165</v>
      </c>
      <c r="AW1537" s="14" t="s">
        <v>40</v>
      </c>
      <c r="AX1537" s="14" t="s">
        <v>86</v>
      </c>
      <c r="AY1537" s="162" t="s">
        <v>156</v>
      </c>
    </row>
    <row r="1538" spans="2:65" s="1" customFormat="1" ht="16.5" customHeight="1" x14ac:dyDescent="0.2">
      <c r="B1538" s="129"/>
      <c r="C1538" s="175" t="s">
        <v>1204</v>
      </c>
      <c r="D1538" s="175" t="s">
        <v>306</v>
      </c>
      <c r="E1538" s="176" t="s">
        <v>1205</v>
      </c>
      <c r="F1538" s="177" t="s">
        <v>1206</v>
      </c>
      <c r="G1538" s="178" t="s">
        <v>356</v>
      </c>
      <c r="H1538" s="179">
        <v>48.7</v>
      </c>
      <c r="I1538" s="180"/>
      <c r="J1538" s="181">
        <f>ROUND(I1538*H1538,2)</f>
        <v>0</v>
      </c>
      <c r="K1538" s="177" t="s">
        <v>3</v>
      </c>
      <c r="L1538" s="182"/>
      <c r="M1538" s="183" t="s">
        <v>3</v>
      </c>
      <c r="N1538" s="184" t="s">
        <v>49</v>
      </c>
      <c r="P1538" s="139">
        <f>O1538*H1538</f>
        <v>0</v>
      </c>
      <c r="Q1538" s="139">
        <v>1E-4</v>
      </c>
      <c r="R1538" s="139">
        <f>Q1538*H1538</f>
        <v>4.8700000000000002E-3</v>
      </c>
      <c r="S1538" s="139">
        <v>0</v>
      </c>
      <c r="T1538" s="140">
        <f>S1538*H1538</f>
        <v>0</v>
      </c>
      <c r="AR1538" s="141" t="s">
        <v>309</v>
      </c>
      <c r="AT1538" s="141" t="s">
        <v>306</v>
      </c>
      <c r="AU1538" s="141" t="s">
        <v>88</v>
      </c>
      <c r="AY1538" s="18" t="s">
        <v>156</v>
      </c>
      <c r="BE1538" s="142">
        <f>IF(N1538="základní",J1538,0)</f>
        <v>0</v>
      </c>
      <c r="BF1538" s="142">
        <f>IF(N1538="snížená",J1538,0)</f>
        <v>0</v>
      </c>
      <c r="BG1538" s="142">
        <f>IF(N1538="zákl. přenesená",J1538,0)</f>
        <v>0</v>
      </c>
      <c r="BH1538" s="142">
        <f>IF(N1538="sníž. přenesená",J1538,0)</f>
        <v>0</v>
      </c>
      <c r="BI1538" s="142">
        <f>IF(N1538="nulová",J1538,0)</f>
        <v>0</v>
      </c>
      <c r="BJ1538" s="18" t="s">
        <v>86</v>
      </c>
      <c r="BK1538" s="142">
        <f>ROUND(I1538*H1538,2)</f>
        <v>0</v>
      </c>
      <c r="BL1538" s="18" t="s">
        <v>301</v>
      </c>
      <c r="BM1538" s="141" t="s">
        <v>1207</v>
      </c>
    </row>
    <row r="1539" spans="2:65" s="1" customFormat="1" ht="24.2" customHeight="1" x14ac:dyDescent="0.2">
      <c r="B1539" s="129"/>
      <c r="C1539" s="130" t="s">
        <v>1208</v>
      </c>
      <c r="D1539" s="130" t="s">
        <v>160</v>
      </c>
      <c r="E1539" s="131" t="s">
        <v>1209</v>
      </c>
      <c r="F1539" s="132" t="s">
        <v>1210</v>
      </c>
      <c r="G1539" s="133" t="s">
        <v>209</v>
      </c>
      <c r="H1539" s="134">
        <v>67.040000000000006</v>
      </c>
      <c r="I1539" s="135"/>
      <c r="J1539" s="136">
        <f>ROUND(I1539*H1539,2)</f>
        <v>0</v>
      </c>
      <c r="K1539" s="132" t="s">
        <v>164</v>
      </c>
      <c r="L1539" s="34"/>
      <c r="M1539" s="137" t="s">
        <v>3</v>
      </c>
      <c r="N1539" s="138" t="s">
        <v>49</v>
      </c>
      <c r="P1539" s="139">
        <f>O1539*H1539</f>
        <v>0</v>
      </c>
      <c r="Q1539" s="139">
        <v>1.0000000000000001E-5</v>
      </c>
      <c r="R1539" s="139">
        <f>Q1539*H1539</f>
        <v>6.7040000000000014E-4</v>
      </c>
      <c r="S1539" s="139">
        <v>0</v>
      </c>
      <c r="T1539" s="140">
        <f>S1539*H1539</f>
        <v>0</v>
      </c>
      <c r="AR1539" s="141" t="s">
        <v>165</v>
      </c>
      <c r="AT1539" s="141" t="s">
        <v>160</v>
      </c>
      <c r="AU1539" s="141" t="s">
        <v>88</v>
      </c>
      <c r="AY1539" s="18" t="s">
        <v>156</v>
      </c>
      <c r="BE1539" s="142">
        <f>IF(N1539="základní",J1539,0)</f>
        <v>0</v>
      </c>
      <c r="BF1539" s="142">
        <f>IF(N1539="snížená",J1539,0)</f>
        <v>0</v>
      </c>
      <c r="BG1539" s="142">
        <f>IF(N1539="zákl. přenesená",J1539,0)</f>
        <v>0</v>
      </c>
      <c r="BH1539" s="142">
        <f>IF(N1539="sníž. přenesená",J1539,0)</f>
        <v>0</v>
      </c>
      <c r="BI1539" s="142">
        <f>IF(N1539="nulová",J1539,0)</f>
        <v>0</v>
      </c>
      <c r="BJ1539" s="18" t="s">
        <v>86</v>
      </c>
      <c r="BK1539" s="142">
        <f>ROUND(I1539*H1539,2)</f>
        <v>0</v>
      </c>
      <c r="BL1539" s="18" t="s">
        <v>165</v>
      </c>
      <c r="BM1539" s="141" t="s">
        <v>1211</v>
      </c>
    </row>
    <row r="1540" spans="2:65" s="1" customFormat="1" x14ac:dyDescent="0.2">
      <c r="B1540" s="34"/>
      <c r="D1540" s="143" t="s">
        <v>167</v>
      </c>
      <c r="F1540" s="144" t="s">
        <v>1212</v>
      </c>
      <c r="I1540" s="145"/>
      <c r="L1540" s="34"/>
      <c r="M1540" s="146"/>
      <c r="T1540" s="55"/>
      <c r="AT1540" s="18" t="s">
        <v>167</v>
      </c>
      <c r="AU1540" s="18" t="s">
        <v>88</v>
      </c>
    </row>
    <row r="1541" spans="2:65" s="12" customFormat="1" x14ac:dyDescent="0.2">
      <c r="B1541" s="147"/>
      <c r="D1541" s="148" t="s">
        <v>169</v>
      </c>
      <c r="E1541" s="149" t="s">
        <v>3</v>
      </c>
      <c r="F1541" s="150" t="s">
        <v>796</v>
      </c>
      <c r="H1541" s="149" t="s">
        <v>3</v>
      </c>
      <c r="I1541" s="151"/>
      <c r="L1541" s="147"/>
      <c r="M1541" s="152"/>
      <c r="T1541" s="153"/>
      <c r="AT1541" s="149" t="s">
        <v>169</v>
      </c>
      <c r="AU1541" s="149" t="s">
        <v>88</v>
      </c>
      <c r="AV1541" s="12" t="s">
        <v>86</v>
      </c>
      <c r="AW1541" s="12" t="s">
        <v>40</v>
      </c>
      <c r="AX1541" s="12" t="s">
        <v>78</v>
      </c>
      <c r="AY1541" s="149" t="s">
        <v>156</v>
      </c>
    </row>
    <row r="1542" spans="2:65" s="13" customFormat="1" x14ac:dyDescent="0.2">
      <c r="B1542" s="154"/>
      <c r="D1542" s="148" t="s">
        <v>169</v>
      </c>
      <c r="E1542" s="155" t="s">
        <v>3</v>
      </c>
      <c r="F1542" s="156" t="s">
        <v>1065</v>
      </c>
      <c r="H1542" s="157">
        <v>3.9</v>
      </c>
      <c r="I1542" s="158"/>
      <c r="L1542" s="154"/>
      <c r="M1542" s="159"/>
      <c r="T1542" s="160"/>
      <c r="AT1542" s="155" t="s">
        <v>169</v>
      </c>
      <c r="AU1542" s="155" t="s">
        <v>88</v>
      </c>
      <c r="AV1542" s="13" t="s">
        <v>88</v>
      </c>
      <c r="AW1542" s="13" t="s">
        <v>40</v>
      </c>
      <c r="AX1542" s="13" t="s">
        <v>78</v>
      </c>
      <c r="AY1542" s="155" t="s">
        <v>156</v>
      </c>
    </row>
    <row r="1543" spans="2:65" s="13" customFormat="1" x14ac:dyDescent="0.2">
      <c r="B1543" s="154"/>
      <c r="D1543" s="148" t="s">
        <v>169</v>
      </c>
      <c r="E1543" s="155" t="s">
        <v>3</v>
      </c>
      <c r="F1543" s="156" t="s">
        <v>1066</v>
      </c>
      <c r="H1543" s="157">
        <v>59.84</v>
      </c>
      <c r="I1543" s="158"/>
      <c r="L1543" s="154"/>
      <c r="M1543" s="159"/>
      <c r="T1543" s="160"/>
      <c r="AT1543" s="155" t="s">
        <v>169</v>
      </c>
      <c r="AU1543" s="155" t="s">
        <v>88</v>
      </c>
      <c r="AV1543" s="13" t="s">
        <v>88</v>
      </c>
      <c r="AW1543" s="13" t="s">
        <v>40</v>
      </c>
      <c r="AX1543" s="13" t="s">
        <v>78</v>
      </c>
      <c r="AY1543" s="155" t="s">
        <v>156</v>
      </c>
    </row>
    <row r="1544" spans="2:65" s="13" customFormat="1" x14ac:dyDescent="0.2">
      <c r="B1544" s="154"/>
      <c r="D1544" s="148" t="s">
        <v>169</v>
      </c>
      <c r="E1544" s="155" t="s">
        <v>3</v>
      </c>
      <c r="F1544" s="156" t="s">
        <v>1067</v>
      </c>
      <c r="H1544" s="157">
        <v>1.65</v>
      </c>
      <c r="I1544" s="158"/>
      <c r="L1544" s="154"/>
      <c r="M1544" s="159"/>
      <c r="T1544" s="160"/>
      <c r="AT1544" s="155" t="s">
        <v>169</v>
      </c>
      <c r="AU1544" s="155" t="s">
        <v>88</v>
      </c>
      <c r="AV1544" s="13" t="s">
        <v>88</v>
      </c>
      <c r="AW1544" s="13" t="s">
        <v>40</v>
      </c>
      <c r="AX1544" s="13" t="s">
        <v>78</v>
      </c>
      <c r="AY1544" s="155" t="s">
        <v>156</v>
      </c>
    </row>
    <row r="1545" spans="2:65" s="13" customFormat="1" x14ac:dyDescent="0.2">
      <c r="B1545" s="154"/>
      <c r="D1545" s="148" t="s">
        <v>169</v>
      </c>
      <c r="E1545" s="155" t="s">
        <v>3</v>
      </c>
      <c r="F1545" s="156" t="s">
        <v>1067</v>
      </c>
      <c r="H1545" s="157">
        <v>1.65</v>
      </c>
      <c r="I1545" s="158"/>
      <c r="L1545" s="154"/>
      <c r="M1545" s="159"/>
      <c r="T1545" s="160"/>
      <c r="AT1545" s="155" t="s">
        <v>169</v>
      </c>
      <c r="AU1545" s="155" t="s">
        <v>88</v>
      </c>
      <c r="AV1545" s="13" t="s">
        <v>88</v>
      </c>
      <c r="AW1545" s="13" t="s">
        <v>40</v>
      </c>
      <c r="AX1545" s="13" t="s">
        <v>78</v>
      </c>
      <c r="AY1545" s="155" t="s">
        <v>156</v>
      </c>
    </row>
    <row r="1546" spans="2:65" s="14" customFormat="1" x14ac:dyDescent="0.2">
      <c r="B1546" s="161"/>
      <c r="D1546" s="148" t="s">
        <v>169</v>
      </c>
      <c r="E1546" s="162" t="s">
        <v>3</v>
      </c>
      <c r="F1546" s="163" t="s">
        <v>172</v>
      </c>
      <c r="H1546" s="164">
        <v>67.040000000000006</v>
      </c>
      <c r="I1546" s="165"/>
      <c r="L1546" s="161"/>
      <c r="M1546" s="166"/>
      <c r="T1546" s="167"/>
      <c r="AT1546" s="162" t="s">
        <v>169</v>
      </c>
      <c r="AU1546" s="162" t="s">
        <v>88</v>
      </c>
      <c r="AV1546" s="14" t="s">
        <v>165</v>
      </c>
      <c r="AW1546" s="14" t="s">
        <v>40</v>
      </c>
      <c r="AX1546" s="14" t="s">
        <v>86</v>
      </c>
      <c r="AY1546" s="162" t="s">
        <v>156</v>
      </c>
    </row>
    <row r="1547" spans="2:65" s="1" customFormat="1" ht="16.5" customHeight="1" x14ac:dyDescent="0.2">
      <c r="B1547" s="129"/>
      <c r="C1547" s="175" t="s">
        <v>1213</v>
      </c>
      <c r="D1547" s="175" t="s">
        <v>306</v>
      </c>
      <c r="E1547" s="176" t="s">
        <v>1214</v>
      </c>
      <c r="F1547" s="177" t="s">
        <v>1215</v>
      </c>
      <c r="G1547" s="178" t="s">
        <v>209</v>
      </c>
      <c r="H1547" s="179">
        <v>73.744</v>
      </c>
      <c r="I1547" s="180"/>
      <c r="J1547" s="181">
        <f>ROUND(I1547*H1547,2)</f>
        <v>0</v>
      </c>
      <c r="K1547" s="177" t="s">
        <v>164</v>
      </c>
      <c r="L1547" s="182"/>
      <c r="M1547" s="183" t="s">
        <v>3</v>
      </c>
      <c r="N1547" s="184" t="s">
        <v>49</v>
      </c>
      <c r="P1547" s="139">
        <f>O1547*H1547</f>
        <v>0</v>
      </c>
      <c r="Q1547" s="139">
        <v>5.0000000000000001E-4</v>
      </c>
      <c r="R1547" s="139">
        <f>Q1547*H1547</f>
        <v>3.6872000000000002E-2</v>
      </c>
      <c r="S1547" s="139">
        <v>0</v>
      </c>
      <c r="T1547" s="140">
        <f>S1547*H1547</f>
        <v>0</v>
      </c>
      <c r="AR1547" s="141" t="s">
        <v>389</v>
      </c>
      <c r="AT1547" s="141" t="s">
        <v>306</v>
      </c>
      <c r="AU1547" s="141" t="s">
        <v>88</v>
      </c>
      <c r="AY1547" s="18" t="s">
        <v>156</v>
      </c>
      <c r="BE1547" s="142">
        <f>IF(N1547="základní",J1547,0)</f>
        <v>0</v>
      </c>
      <c r="BF1547" s="142">
        <f>IF(N1547="snížená",J1547,0)</f>
        <v>0</v>
      </c>
      <c r="BG1547" s="142">
        <f>IF(N1547="zákl. přenesená",J1547,0)</f>
        <v>0</v>
      </c>
      <c r="BH1547" s="142">
        <f>IF(N1547="sníž. přenesená",J1547,0)</f>
        <v>0</v>
      </c>
      <c r="BI1547" s="142">
        <f>IF(N1547="nulová",J1547,0)</f>
        <v>0</v>
      </c>
      <c r="BJ1547" s="18" t="s">
        <v>86</v>
      </c>
      <c r="BK1547" s="142">
        <f>ROUND(I1547*H1547,2)</f>
        <v>0</v>
      </c>
      <c r="BL1547" s="18" t="s">
        <v>165</v>
      </c>
      <c r="BM1547" s="141" t="s">
        <v>1216</v>
      </c>
    </row>
    <row r="1548" spans="2:65" s="13" customFormat="1" x14ac:dyDescent="0.2">
      <c r="B1548" s="154"/>
      <c r="D1548" s="148" t="s">
        <v>169</v>
      </c>
      <c r="F1548" s="156" t="s">
        <v>1217</v>
      </c>
      <c r="H1548" s="157">
        <v>73.744</v>
      </c>
      <c r="I1548" s="158"/>
      <c r="L1548" s="154"/>
      <c r="M1548" s="159"/>
      <c r="T1548" s="160"/>
      <c r="AT1548" s="155" t="s">
        <v>169</v>
      </c>
      <c r="AU1548" s="155" t="s">
        <v>88</v>
      </c>
      <c r="AV1548" s="13" t="s">
        <v>88</v>
      </c>
      <c r="AW1548" s="13" t="s">
        <v>4</v>
      </c>
      <c r="AX1548" s="13" t="s">
        <v>86</v>
      </c>
      <c r="AY1548" s="155" t="s">
        <v>156</v>
      </c>
    </row>
    <row r="1549" spans="2:65" s="1" customFormat="1" ht="24.2" customHeight="1" x14ac:dyDescent="0.2">
      <c r="B1549" s="129"/>
      <c r="C1549" s="130" t="s">
        <v>1218</v>
      </c>
      <c r="D1549" s="130" t="s">
        <v>160</v>
      </c>
      <c r="E1549" s="131" t="s">
        <v>1209</v>
      </c>
      <c r="F1549" s="132" t="s">
        <v>1210</v>
      </c>
      <c r="G1549" s="133" t="s">
        <v>209</v>
      </c>
      <c r="H1549" s="134">
        <v>67.040000000000006</v>
      </c>
      <c r="I1549" s="135"/>
      <c r="J1549" s="136">
        <f>ROUND(I1549*H1549,2)</f>
        <v>0</v>
      </c>
      <c r="K1549" s="132" t="s">
        <v>164</v>
      </c>
      <c r="L1549" s="34"/>
      <c r="M1549" s="137" t="s">
        <v>3</v>
      </c>
      <c r="N1549" s="138" t="s">
        <v>49</v>
      </c>
      <c r="P1549" s="139">
        <f>O1549*H1549</f>
        <v>0</v>
      </c>
      <c r="Q1549" s="139">
        <v>1.0000000000000001E-5</v>
      </c>
      <c r="R1549" s="139">
        <f>Q1549*H1549</f>
        <v>6.7040000000000014E-4</v>
      </c>
      <c r="S1549" s="139">
        <v>0</v>
      </c>
      <c r="T1549" s="140">
        <f>S1549*H1549</f>
        <v>0</v>
      </c>
      <c r="AR1549" s="141" t="s">
        <v>301</v>
      </c>
      <c r="AT1549" s="141" t="s">
        <v>160</v>
      </c>
      <c r="AU1549" s="141" t="s">
        <v>88</v>
      </c>
      <c r="AY1549" s="18" t="s">
        <v>156</v>
      </c>
      <c r="BE1549" s="142">
        <f>IF(N1549="základní",J1549,0)</f>
        <v>0</v>
      </c>
      <c r="BF1549" s="142">
        <f>IF(N1549="snížená",J1549,0)</f>
        <v>0</v>
      </c>
      <c r="BG1549" s="142">
        <f>IF(N1549="zákl. přenesená",J1549,0)</f>
        <v>0</v>
      </c>
      <c r="BH1549" s="142">
        <f>IF(N1549="sníž. přenesená",J1549,0)</f>
        <v>0</v>
      </c>
      <c r="BI1549" s="142">
        <f>IF(N1549="nulová",J1549,0)</f>
        <v>0</v>
      </c>
      <c r="BJ1549" s="18" t="s">
        <v>86</v>
      </c>
      <c r="BK1549" s="142">
        <f>ROUND(I1549*H1549,2)</f>
        <v>0</v>
      </c>
      <c r="BL1549" s="18" t="s">
        <v>301</v>
      </c>
      <c r="BM1549" s="141" t="s">
        <v>1219</v>
      </c>
    </row>
    <row r="1550" spans="2:65" s="1" customFormat="1" x14ac:dyDescent="0.2">
      <c r="B1550" s="34"/>
      <c r="D1550" s="143" t="s">
        <v>167</v>
      </c>
      <c r="F1550" s="144" t="s">
        <v>1212</v>
      </c>
      <c r="I1550" s="145"/>
      <c r="L1550" s="34"/>
      <c r="M1550" s="146"/>
      <c r="T1550" s="55"/>
      <c r="AT1550" s="18" t="s">
        <v>167</v>
      </c>
      <c r="AU1550" s="18" t="s">
        <v>88</v>
      </c>
    </row>
    <row r="1551" spans="2:65" s="12" customFormat="1" x14ac:dyDescent="0.2">
      <c r="B1551" s="147"/>
      <c r="D1551" s="148" t="s">
        <v>169</v>
      </c>
      <c r="E1551" s="149" t="s">
        <v>3</v>
      </c>
      <c r="F1551" s="150" t="s">
        <v>796</v>
      </c>
      <c r="H1551" s="149" t="s">
        <v>3</v>
      </c>
      <c r="I1551" s="151"/>
      <c r="L1551" s="147"/>
      <c r="M1551" s="152"/>
      <c r="T1551" s="153"/>
      <c r="AT1551" s="149" t="s">
        <v>169</v>
      </c>
      <c r="AU1551" s="149" t="s">
        <v>88</v>
      </c>
      <c r="AV1551" s="12" t="s">
        <v>86</v>
      </c>
      <c r="AW1551" s="12" t="s">
        <v>40</v>
      </c>
      <c r="AX1551" s="12" t="s">
        <v>78</v>
      </c>
      <c r="AY1551" s="149" t="s">
        <v>156</v>
      </c>
    </row>
    <row r="1552" spans="2:65" s="13" customFormat="1" x14ac:dyDescent="0.2">
      <c r="B1552" s="154"/>
      <c r="D1552" s="148" t="s">
        <v>169</v>
      </c>
      <c r="E1552" s="155" t="s">
        <v>3</v>
      </c>
      <c r="F1552" s="156" t="s">
        <v>1065</v>
      </c>
      <c r="H1552" s="157">
        <v>3.9</v>
      </c>
      <c r="I1552" s="158"/>
      <c r="L1552" s="154"/>
      <c r="M1552" s="159"/>
      <c r="T1552" s="160"/>
      <c r="AT1552" s="155" t="s">
        <v>169</v>
      </c>
      <c r="AU1552" s="155" t="s">
        <v>88</v>
      </c>
      <c r="AV1552" s="13" t="s">
        <v>88</v>
      </c>
      <c r="AW1552" s="13" t="s">
        <v>40</v>
      </c>
      <c r="AX1552" s="13" t="s">
        <v>78</v>
      </c>
      <c r="AY1552" s="155" t="s">
        <v>156</v>
      </c>
    </row>
    <row r="1553" spans="2:65" s="13" customFormat="1" x14ac:dyDescent="0.2">
      <c r="B1553" s="154"/>
      <c r="D1553" s="148" t="s">
        <v>169</v>
      </c>
      <c r="E1553" s="155" t="s">
        <v>3</v>
      </c>
      <c r="F1553" s="156" t="s">
        <v>1066</v>
      </c>
      <c r="H1553" s="157">
        <v>59.84</v>
      </c>
      <c r="I1553" s="158"/>
      <c r="L1553" s="154"/>
      <c r="M1553" s="159"/>
      <c r="T1553" s="160"/>
      <c r="AT1553" s="155" t="s">
        <v>169</v>
      </c>
      <c r="AU1553" s="155" t="s">
        <v>88</v>
      </c>
      <c r="AV1553" s="13" t="s">
        <v>88</v>
      </c>
      <c r="AW1553" s="13" t="s">
        <v>40</v>
      </c>
      <c r="AX1553" s="13" t="s">
        <v>78</v>
      </c>
      <c r="AY1553" s="155" t="s">
        <v>156</v>
      </c>
    </row>
    <row r="1554" spans="2:65" s="13" customFormat="1" x14ac:dyDescent="0.2">
      <c r="B1554" s="154"/>
      <c r="D1554" s="148" t="s">
        <v>169</v>
      </c>
      <c r="E1554" s="155" t="s">
        <v>3</v>
      </c>
      <c r="F1554" s="156" t="s">
        <v>1067</v>
      </c>
      <c r="H1554" s="157">
        <v>1.65</v>
      </c>
      <c r="I1554" s="158"/>
      <c r="L1554" s="154"/>
      <c r="M1554" s="159"/>
      <c r="T1554" s="160"/>
      <c r="AT1554" s="155" t="s">
        <v>169</v>
      </c>
      <c r="AU1554" s="155" t="s">
        <v>88</v>
      </c>
      <c r="AV1554" s="13" t="s">
        <v>88</v>
      </c>
      <c r="AW1554" s="13" t="s">
        <v>40</v>
      </c>
      <c r="AX1554" s="13" t="s">
        <v>78</v>
      </c>
      <c r="AY1554" s="155" t="s">
        <v>156</v>
      </c>
    </row>
    <row r="1555" spans="2:65" s="13" customFormat="1" x14ac:dyDescent="0.2">
      <c r="B1555" s="154"/>
      <c r="D1555" s="148" t="s">
        <v>169</v>
      </c>
      <c r="E1555" s="155" t="s">
        <v>3</v>
      </c>
      <c r="F1555" s="156" t="s">
        <v>1067</v>
      </c>
      <c r="H1555" s="157">
        <v>1.65</v>
      </c>
      <c r="I1555" s="158"/>
      <c r="L1555" s="154"/>
      <c r="M1555" s="159"/>
      <c r="T1555" s="160"/>
      <c r="AT1555" s="155" t="s">
        <v>169</v>
      </c>
      <c r="AU1555" s="155" t="s">
        <v>88</v>
      </c>
      <c r="AV1555" s="13" t="s">
        <v>88</v>
      </c>
      <c r="AW1555" s="13" t="s">
        <v>40</v>
      </c>
      <c r="AX1555" s="13" t="s">
        <v>78</v>
      </c>
      <c r="AY1555" s="155" t="s">
        <v>156</v>
      </c>
    </row>
    <row r="1556" spans="2:65" s="14" customFormat="1" x14ac:dyDescent="0.2">
      <c r="B1556" s="161"/>
      <c r="D1556" s="148" t="s">
        <v>169</v>
      </c>
      <c r="E1556" s="162" t="s">
        <v>3</v>
      </c>
      <c r="F1556" s="163" t="s">
        <v>172</v>
      </c>
      <c r="H1556" s="164">
        <v>67.040000000000006</v>
      </c>
      <c r="I1556" s="165"/>
      <c r="L1556" s="161"/>
      <c r="M1556" s="166"/>
      <c r="T1556" s="167"/>
      <c r="AT1556" s="162" t="s">
        <v>169</v>
      </c>
      <c r="AU1556" s="162" t="s">
        <v>88</v>
      </c>
      <c r="AV1556" s="14" t="s">
        <v>165</v>
      </c>
      <c r="AW1556" s="14" t="s">
        <v>40</v>
      </c>
      <c r="AX1556" s="14" t="s">
        <v>86</v>
      </c>
      <c r="AY1556" s="162" t="s">
        <v>156</v>
      </c>
    </row>
    <row r="1557" spans="2:65" s="1" customFormat="1" ht="21.75" customHeight="1" x14ac:dyDescent="0.2">
      <c r="B1557" s="129"/>
      <c r="C1557" s="175" t="s">
        <v>1220</v>
      </c>
      <c r="D1557" s="175" t="s">
        <v>306</v>
      </c>
      <c r="E1557" s="176" t="s">
        <v>1221</v>
      </c>
      <c r="F1557" s="177" t="s">
        <v>1222</v>
      </c>
      <c r="G1557" s="178" t="s">
        <v>209</v>
      </c>
      <c r="H1557" s="179">
        <v>73.744</v>
      </c>
      <c r="I1557" s="180"/>
      <c r="J1557" s="181">
        <f>ROUND(I1557*H1557,2)</f>
        <v>0</v>
      </c>
      <c r="K1557" s="177" t="s">
        <v>164</v>
      </c>
      <c r="L1557" s="182"/>
      <c r="M1557" s="183" t="s">
        <v>3</v>
      </c>
      <c r="N1557" s="184" t="s">
        <v>49</v>
      </c>
      <c r="P1557" s="139">
        <f>O1557*H1557</f>
        <v>0</v>
      </c>
      <c r="Q1557" s="139">
        <v>1.3999999999999999E-4</v>
      </c>
      <c r="R1557" s="139">
        <f>Q1557*H1557</f>
        <v>1.0324159999999999E-2</v>
      </c>
      <c r="S1557" s="139">
        <v>0</v>
      </c>
      <c r="T1557" s="140">
        <f>S1557*H1557</f>
        <v>0</v>
      </c>
      <c r="AR1557" s="141" t="s">
        <v>309</v>
      </c>
      <c r="AT1557" s="141" t="s">
        <v>306</v>
      </c>
      <c r="AU1557" s="141" t="s">
        <v>88</v>
      </c>
      <c r="AY1557" s="18" t="s">
        <v>156</v>
      </c>
      <c r="BE1557" s="142">
        <f>IF(N1557="základní",J1557,0)</f>
        <v>0</v>
      </c>
      <c r="BF1557" s="142">
        <f>IF(N1557="snížená",J1557,0)</f>
        <v>0</v>
      </c>
      <c r="BG1557" s="142">
        <f>IF(N1557="zákl. přenesená",J1557,0)</f>
        <v>0</v>
      </c>
      <c r="BH1557" s="142">
        <f>IF(N1557="sníž. přenesená",J1557,0)</f>
        <v>0</v>
      </c>
      <c r="BI1557" s="142">
        <f>IF(N1557="nulová",J1557,0)</f>
        <v>0</v>
      </c>
      <c r="BJ1557" s="18" t="s">
        <v>86</v>
      </c>
      <c r="BK1557" s="142">
        <f>ROUND(I1557*H1557,2)</f>
        <v>0</v>
      </c>
      <c r="BL1557" s="18" t="s">
        <v>301</v>
      </c>
      <c r="BM1557" s="141" t="s">
        <v>1223</v>
      </c>
    </row>
    <row r="1558" spans="2:65" s="13" customFormat="1" x14ac:dyDescent="0.2">
      <c r="B1558" s="154"/>
      <c r="D1558" s="148" t="s">
        <v>169</v>
      </c>
      <c r="F1558" s="156" t="s">
        <v>1217</v>
      </c>
      <c r="H1558" s="157">
        <v>73.744</v>
      </c>
      <c r="I1558" s="158"/>
      <c r="L1558" s="154"/>
      <c r="M1558" s="159"/>
      <c r="T1558" s="160"/>
      <c r="AT1558" s="155" t="s">
        <v>169</v>
      </c>
      <c r="AU1558" s="155" t="s">
        <v>88</v>
      </c>
      <c r="AV1558" s="13" t="s">
        <v>88</v>
      </c>
      <c r="AW1558" s="13" t="s">
        <v>4</v>
      </c>
      <c r="AX1558" s="13" t="s">
        <v>86</v>
      </c>
      <c r="AY1558" s="155" t="s">
        <v>156</v>
      </c>
    </row>
    <row r="1559" spans="2:65" s="1" customFormat="1" ht="24.2" customHeight="1" x14ac:dyDescent="0.2">
      <c r="B1559" s="129"/>
      <c r="C1559" s="130" t="s">
        <v>1224</v>
      </c>
      <c r="D1559" s="130" t="s">
        <v>160</v>
      </c>
      <c r="E1559" s="131" t="s">
        <v>1225</v>
      </c>
      <c r="F1559" s="132" t="s">
        <v>1226</v>
      </c>
      <c r="G1559" s="133" t="s">
        <v>209</v>
      </c>
      <c r="H1559" s="134">
        <v>1283.2909999999999</v>
      </c>
      <c r="I1559" s="135"/>
      <c r="J1559" s="136">
        <f>ROUND(I1559*H1559,2)</f>
        <v>0</v>
      </c>
      <c r="K1559" s="132" t="s">
        <v>164</v>
      </c>
      <c r="L1559" s="34"/>
      <c r="M1559" s="137" t="s">
        <v>3</v>
      </c>
      <c r="N1559" s="138" t="s">
        <v>49</v>
      </c>
      <c r="P1559" s="139">
        <f>O1559*H1559</f>
        <v>0</v>
      </c>
      <c r="Q1559" s="139">
        <v>0</v>
      </c>
      <c r="R1559" s="139">
        <f>Q1559*H1559</f>
        <v>0</v>
      </c>
      <c r="S1559" s="139">
        <v>0</v>
      </c>
      <c r="T1559" s="140">
        <f>S1559*H1559</f>
        <v>0</v>
      </c>
      <c r="AR1559" s="141" t="s">
        <v>165</v>
      </c>
      <c r="AT1559" s="141" t="s">
        <v>160</v>
      </c>
      <c r="AU1559" s="141" t="s">
        <v>88</v>
      </c>
      <c r="AY1559" s="18" t="s">
        <v>156</v>
      </c>
      <c r="BE1559" s="142">
        <f>IF(N1559="základní",J1559,0)</f>
        <v>0</v>
      </c>
      <c r="BF1559" s="142">
        <f>IF(N1559="snížená",J1559,0)</f>
        <v>0</v>
      </c>
      <c r="BG1559" s="142">
        <f>IF(N1559="zákl. přenesená",J1559,0)</f>
        <v>0</v>
      </c>
      <c r="BH1559" s="142">
        <f>IF(N1559="sníž. přenesená",J1559,0)</f>
        <v>0</v>
      </c>
      <c r="BI1559" s="142">
        <f>IF(N1559="nulová",J1559,0)</f>
        <v>0</v>
      </c>
      <c r="BJ1559" s="18" t="s">
        <v>86</v>
      </c>
      <c r="BK1559" s="142">
        <f>ROUND(I1559*H1559,2)</f>
        <v>0</v>
      </c>
      <c r="BL1559" s="18" t="s">
        <v>165</v>
      </c>
      <c r="BM1559" s="141" t="s">
        <v>1227</v>
      </c>
    </row>
    <row r="1560" spans="2:65" s="1" customFormat="1" x14ac:dyDescent="0.2">
      <c r="B1560" s="34"/>
      <c r="D1560" s="143" t="s">
        <v>167</v>
      </c>
      <c r="F1560" s="144" t="s">
        <v>1228</v>
      </c>
      <c r="I1560" s="145"/>
      <c r="L1560" s="34"/>
      <c r="M1560" s="146"/>
      <c r="T1560" s="55"/>
      <c r="AT1560" s="18" t="s">
        <v>167</v>
      </c>
      <c r="AU1560" s="18" t="s">
        <v>88</v>
      </c>
    </row>
    <row r="1561" spans="2:65" s="12" customFormat="1" x14ac:dyDescent="0.2">
      <c r="B1561" s="147"/>
      <c r="D1561" s="148" t="s">
        <v>169</v>
      </c>
      <c r="E1561" s="149" t="s">
        <v>3</v>
      </c>
      <c r="F1561" s="150" t="s">
        <v>792</v>
      </c>
      <c r="H1561" s="149" t="s">
        <v>3</v>
      </c>
      <c r="I1561" s="151"/>
      <c r="L1561" s="147"/>
      <c r="M1561" s="152"/>
      <c r="T1561" s="153"/>
      <c r="AT1561" s="149" t="s">
        <v>169</v>
      </c>
      <c r="AU1561" s="149" t="s">
        <v>88</v>
      </c>
      <c r="AV1561" s="12" t="s">
        <v>86</v>
      </c>
      <c r="AW1561" s="12" t="s">
        <v>40</v>
      </c>
      <c r="AX1561" s="12" t="s">
        <v>78</v>
      </c>
      <c r="AY1561" s="149" t="s">
        <v>156</v>
      </c>
    </row>
    <row r="1562" spans="2:65" s="12" customFormat="1" x14ac:dyDescent="0.2">
      <c r="B1562" s="147"/>
      <c r="D1562" s="148" t="s">
        <v>169</v>
      </c>
      <c r="E1562" s="149" t="s">
        <v>3</v>
      </c>
      <c r="F1562" s="150" t="s">
        <v>1031</v>
      </c>
      <c r="H1562" s="149" t="s">
        <v>3</v>
      </c>
      <c r="I1562" s="151"/>
      <c r="L1562" s="147"/>
      <c r="M1562" s="152"/>
      <c r="T1562" s="153"/>
      <c r="AT1562" s="149" t="s">
        <v>169</v>
      </c>
      <c r="AU1562" s="149" t="s">
        <v>88</v>
      </c>
      <c r="AV1562" s="12" t="s">
        <v>86</v>
      </c>
      <c r="AW1562" s="12" t="s">
        <v>40</v>
      </c>
      <c r="AX1562" s="12" t="s">
        <v>78</v>
      </c>
      <c r="AY1562" s="149" t="s">
        <v>156</v>
      </c>
    </row>
    <row r="1563" spans="2:65" s="13" customFormat="1" x14ac:dyDescent="0.2">
      <c r="B1563" s="154"/>
      <c r="D1563" s="148" t="s">
        <v>169</v>
      </c>
      <c r="E1563" s="155" t="s">
        <v>3</v>
      </c>
      <c r="F1563" s="156" t="s">
        <v>1032</v>
      </c>
      <c r="H1563" s="157">
        <v>156.44499999999999</v>
      </c>
      <c r="I1563" s="158"/>
      <c r="L1563" s="154"/>
      <c r="M1563" s="159"/>
      <c r="T1563" s="160"/>
      <c r="AT1563" s="155" t="s">
        <v>169</v>
      </c>
      <c r="AU1563" s="155" t="s">
        <v>88</v>
      </c>
      <c r="AV1563" s="13" t="s">
        <v>88</v>
      </c>
      <c r="AW1563" s="13" t="s">
        <v>40</v>
      </c>
      <c r="AX1563" s="13" t="s">
        <v>78</v>
      </c>
      <c r="AY1563" s="155" t="s">
        <v>156</v>
      </c>
    </row>
    <row r="1564" spans="2:65" s="13" customFormat="1" x14ac:dyDescent="0.2">
      <c r="B1564" s="154"/>
      <c r="D1564" s="148" t="s">
        <v>169</v>
      </c>
      <c r="E1564" s="155" t="s">
        <v>3</v>
      </c>
      <c r="F1564" s="156" t="s">
        <v>1033</v>
      </c>
      <c r="H1564" s="157">
        <v>16.079999999999998</v>
      </c>
      <c r="I1564" s="158"/>
      <c r="L1564" s="154"/>
      <c r="M1564" s="159"/>
      <c r="T1564" s="160"/>
      <c r="AT1564" s="155" t="s">
        <v>169</v>
      </c>
      <c r="AU1564" s="155" t="s">
        <v>88</v>
      </c>
      <c r="AV1564" s="13" t="s">
        <v>88</v>
      </c>
      <c r="AW1564" s="13" t="s">
        <v>40</v>
      </c>
      <c r="AX1564" s="13" t="s">
        <v>78</v>
      </c>
      <c r="AY1564" s="155" t="s">
        <v>156</v>
      </c>
    </row>
    <row r="1565" spans="2:65" s="13" customFormat="1" x14ac:dyDescent="0.2">
      <c r="B1565" s="154"/>
      <c r="D1565" s="148" t="s">
        <v>169</v>
      </c>
      <c r="E1565" s="155" t="s">
        <v>3</v>
      </c>
      <c r="F1565" s="156" t="s">
        <v>1034</v>
      </c>
      <c r="H1565" s="157">
        <v>18.09</v>
      </c>
      <c r="I1565" s="158"/>
      <c r="L1565" s="154"/>
      <c r="M1565" s="159"/>
      <c r="T1565" s="160"/>
      <c r="AT1565" s="155" t="s">
        <v>169</v>
      </c>
      <c r="AU1565" s="155" t="s">
        <v>88</v>
      </c>
      <c r="AV1565" s="13" t="s">
        <v>88</v>
      </c>
      <c r="AW1565" s="13" t="s">
        <v>40</v>
      </c>
      <c r="AX1565" s="13" t="s">
        <v>78</v>
      </c>
      <c r="AY1565" s="155" t="s">
        <v>156</v>
      </c>
    </row>
    <row r="1566" spans="2:65" s="13" customFormat="1" x14ac:dyDescent="0.2">
      <c r="B1566" s="154"/>
      <c r="D1566" s="148" t="s">
        <v>169</v>
      </c>
      <c r="E1566" s="155" t="s">
        <v>3</v>
      </c>
      <c r="F1566" s="156" t="s">
        <v>1035</v>
      </c>
      <c r="H1566" s="157">
        <v>93.13</v>
      </c>
      <c r="I1566" s="158"/>
      <c r="L1566" s="154"/>
      <c r="M1566" s="159"/>
      <c r="T1566" s="160"/>
      <c r="AT1566" s="155" t="s">
        <v>169</v>
      </c>
      <c r="AU1566" s="155" t="s">
        <v>88</v>
      </c>
      <c r="AV1566" s="13" t="s">
        <v>88</v>
      </c>
      <c r="AW1566" s="13" t="s">
        <v>40</v>
      </c>
      <c r="AX1566" s="13" t="s">
        <v>78</v>
      </c>
      <c r="AY1566" s="155" t="s">
        <v>156</v>
      </c>
    </row>
    <row r="1567" spans="2:65" s="13" customFormat="1" x14ac:dyDescent="0.2">
      <c r="B1567" s="154"/>
      <c r="D1567" s="148" t="s">
        <v>169</v>
      </c>
      <c r="E1567" s="155" t="s">
        <v>3</v>
      </c>
      <c r="F1567" s="156" t="s">
        <v>1036</v>
      </c>
      <c r="H1567" s="157">
        <v>18.09</v>
      </c>
      <c r="I1567" s="158"/>
      <c r="L1567" s="154"/>
      <c r="M1567" s="159"/>
      <c r="T1567" s="160"/>
      <c r="AT1567" s="155" t="s">
        <v>169</v>
      </c>
      <c r="AU1567" s="155" t="s">
        <v>88</v>
      </c>
      <c r="AV1567" s="13" t="s">
        <v>88</v>
      </c>
      <c r="AW1567" s="13" t="s">
        <v>40</v>
      </c>
      <c r="AX1567" s="13" t="s">
        <v>78</v>
      </c>
      <c r="AY1567" s="155" t="s">
        <v>156</v>
      </c>
    </row>
    <row r="1568" spans="2:65" s="13" customFormat="1" x14ac:dyDescent="0.2">
      <c r="B1568" s="154"/>
      <c r="D1568" s="148" t="s">
        <v>169</v>
      </c>
      <c r="E1568" s="155" t="s">
        <v>3</v>
      </c>
      <c r="F1568" s="156" t="s">
        <v>1037</v>
      </c>
      <c r="H1568" s="157">
        <v>13.324999999999999</v>
      </c>
      <c r="I1568" s="158"/>
      <c r="L1568" s="154"/>
      <c r="M1568" s="159"/>
      <c r="T1568" s="160"/>
      <c r="AT1568" s="155" t="s">
        <v>169</v>
      </c>
      <c r="AU1568" s="155" t="s">
        <v>88</v>
      </c>
      <c r="AV1568" s="13" t="s">
        <v>88</v>
      </c>
      <c r="AW1568" s="13" t="s">
        <v>40</v>
      </c>
      <c r="AX1568" s="13" t="s">
        <v>78</v>
      </c>
      <c r="AY1568" s="155" t="s">
        <v>156</v>
      </c>
    </row>
    <row r="1569" spans="2:51" s="12" customFormat="1" x14ac:dyDescent="0.2">
      <c r="B1569" s="147"/>
      <c r="D1569" s="148" t="s">
        <v>169</v>
      </c>
      <c r="E1569" s="149" t="s">
        <v>3</v>
      </c>
      <c r="F1569" s="150" t="s">
        <v>1038</v>
      </c>
      <c r="H1569" s="149" t="s">
        <v>3</v>
      </c>
      <c r="I1569" s="151"/>
      <c r="L1569" s="147"/>
      <c r="M1569" s="152"/>
      <c r="T1569" s="153"/>
      <c r="AT1569" s="149" t="s">
        <v>169</v>
      </c>
      <c r="AU1569" s="149" t="s">
        <v>88</v>
      </c>
      <c r="AV1569" s="12" t="s">
        <v>86</v>
      </c>
      <c r="AW1569" s="12" t="s">
        <v>40</v>
      </c>
      <c r="AX1569" s="12" t="s">
        <v>78</v>
      </c>
      <c r="AY1569" s="149" t="s">
        <v>156</v>
      </c>
    </row>
    <row r="1570" spans="2:51" s="13" customFormat="1" x14ac:dyDescent="0.2">
      <c r="B1570" s="154"/>
      <c r="D1570" s="148" t="s">
        <v>169</v>
      </c>
      <c r="E1570" s="155" t="s">
        <v>3</v>
      </c>
      <c r="F1570" s="156" t="s">
        <v>1032</v>
      </c>
      <c r="H1570" s="157">
        <v>156.44499999999999</v>
      </c>
      <c r="I1570" s="158"/>
      <c r="L1570" s="154"/>
      <c r="M1570" s="159"/>
      <c r="T1570" s="160"/>
      <c r="AT1570" s="155" t="s">
        <v>169</v>
      </c>
      <c r="AU1570" s="155" t="s">
        <v>88</v>
      </c>
      <c r="AV1570" s="13" t="s">
        <v>88</v>
      </c>
      <c r="AW1570" s="13" t="s">
        <v>40</v>
      </c>
      <c r="AX1570" s="13" t="s">
        <v>78</v>
      </c>
      <c r="AY1570" s="155" t="s">
        <v>156</v>
      </c>
    </row>
    <row r="1571" spans="2:51" s="13" customFormat="1" x14ac:dyDescent="0.2">
      <c r="B1571" s="154"/>
      <c r="D1571" s="148" t="s">
        <v>169</v>
      </c>
      <c r="E1571" s="155" t="s">
        <v>3</v>
      </c>
      <c r="F1571" s="156" t="s">
        <v>1033</v>
      </c>
      <c r="H1571" s="157">
        <v>16.079999999999998</v>
      </c>
      <c r="I1571" s="158"/>
      <c r="L1571" s="154"/>
      <c r="M1571" s="159"/>
      <c r="T1571" s="160"/>
      <c r="AT1571" s="155" t="s">
        <v>169</v>
      </c>
      <c r="AU1571" s="155" t="s">
        <v>88</v>
      </c>
      <c r="AV1571" s="13" t="s">
        <v>88</v>
      </c>
      <c r="AW1571" s="13" t="s">
        <v>40</v>
      </c>
      <c r="AX1571" s="13" t="s">
        <v>78</v>
      </c>
      <c r="AY1571" s="155" t="s">
        <v>156</v>
      </c>
    </row>
    <row r="1572" spans="2:51" s="13" customFormat="1" x14ac:dyDescent="0.2">
      <c r="B1572" s="154"/>
      <c r="D1572" s="148" t="s">
        <v>169</v>
      </c>
      <c r="E1572" s="155" t="s">
        <v>3</v>
      </c>
      <c r="F1572" s="156" t="s">
        <v>1034</v>
      </c>
      <c r="H1572" s="157">
        <v>18.09</v>
      </c>
      <c r="I1572" s="158"/>
      <c r="L1572" s="154"/>
      <c r="M1572" s="159"/>
      <c r="T1572" s="160"/>
      <c r="AT1572" s="155" t="s">
        <v>169</v>
      </c>
      <c r="AU1572" s="155" t="s">
        <v>88</v>
      </c>
      <c r="AV1572" s="13" t="s">
        <v>88</v>
      </c>
      <c r="AW1572" s="13" t="s">
        <v>40</v>
      </c>
      <c r="AX1572" s="13" t="s">
        <v>78</v>
      </c>
      <c r="AY1572" s="155" t="s">
        <v>156</v>
      </c>
    </row>
    <row r="1573" spans="2:51" s="13" customFormat="1" x14ac:dyDescent="0.2">
      <c r="B1573" s="154"/>
      <c r="D1573" s="148" t="s">
        <v>169</v>
      </c>
      <c r="E1573" s="155" t="s">
        <v>3</v>
      </c>
      <c r="F1573" s="156" t="s">
        <v>1035</v>
      </c>
      <c r="H1573" s="157">
        <v>93.13</v>
      </c>
      <c r="I1573" s="158"/>
      <c r="L1573" s="154"/>
      <c r="M1573" s="159"/>
      <c r="T1573" s="160"/>
      <c r="AT1573" s="155" t="s">
        <v>169</v>
      </c>
      <c r="AU1573" s="155" t="s">
        <v>88</v>
      </c>
      <c r="AV1573" s="13" t="s">
        <v>88</v>
      </c>
      <c r="AW1573" s="13" t="s">
        <v>40</v>
      </c>
      <c r="AX1573" s="13" t="s">
        <v>78</v>
      </c>
      <c r="AY1573" s="155" t="s">
        <v>156</v>
      </c>
    </row>
    <row r="1574" spans="2:51" s="13" customFormat="1" x14ac:dyDescent="0.2">
      <c r="B1574" s="154"/>
      <c r="D1574" s="148" t="s">
        <v>169</v>
      </c>
      <c r="E1574" s="155" t="s">
        <v>3</v>
      </c>
      <c r="F1574" s="156" t="s">
        <v>1036</v>
      </c>
      <c r="H1574" s="157">
        <v>18.09</v>
      </c>
      <c r="I1574" s="158"/>
      <c r="L1574" s="154"/>
      <c r="M1574" s="159"/>
      <c r="T1574" s="160"/>
      <c r="AT1574" s="155" t="s">
        <v>169</v>
      </c>
      <c r="AU1574" s="155" t="s">
        <v>88</v>
      </c>
      <c r="AV1574" s="13" t="s">
        <v>88</v>
      </c>
      <c r="AW1574" s="13" t="s">
        <v>40</v>
      </c>
      <c r="AX1574" s="13" t="s">
        <v>78</v>
      </c>
      <c r="AY1574" s="155" t="s">
        <v>156</v>
      </c>
    </row>
    <row r="1575" spans="2:51" s="13" customFormat="1" x14ac:dyDescent="0.2">
      <c r="B1575" s="154"/>
      <c r="D1575" s="148" t="s">
        <v>169</v>
      </c>
      <c r="E1575" s="155" t="s">
        <v>3</v>
      </c>
      <c r="F1575" s="156" t="s">
        <v>1037</v>
      </c>
      <c r="H1575" s="157">
        <v>13.324999999999999</v>
      </c>
      <c r="I1575" s="158"/>
      <c r="L1575" s="154"/>
      <c r="M1575" s="159"/>
      <c r="T1575" s="160"/>
      <c r="AT1575" s="155" t="s">
        <v>169</v>
      </c>
      <c r="AU1575" s="155" t="s">
        <v>88</v>
      </c>
      <c r="AV1575" s="13" t="s">
        <v>88</v>
      </c>
      <c r="AW1575" s="13" t="s">
        <v>40</v>
      </c>
      <c r="AX1575" s="13" t="s">
        <v>78</v>
      </c>
      <c r="AY1575" s="155" t="s">
        <v>156</v>
      </c>
    </row>
    <row r="1576" spans="2:51" s="12" customFormat="1" x14ac:dyDescent="0.2">
      <c r="B1576" s="147"/>
      <c r="D1576" s="148" t="s">
        <v>169</v>
      </c>
      <c r="E1576" s="149" t="s">
        <v>3</v>
      </c>
      <c r="F1576" s="150" t="s">
        <v>1039</v>
      </c>
      <c r="H1576" s="149" t="s">
        <v>3</v>
      </c>
      <c r="I1576" s="151"/>
      <c r="L1576" s="147"/>
      <c r="M1576" s="152"/>
      <c r="T1576" s="153"/>
      <c r="AT1576" s="149" t="s">
        <v>169</v>
      </c>
      <c r="AU1576" s="149" t="s">
        <v>88</v>
      </c>
      <c r="AV1576" s="12" t="s">
        <v>86</v>
      </c>
      <c r="AW1576" s="12" t="s">
        <v>40</v>
      </c>
      <c r="AX1576" s="12" t="s">
        <v>78</v>
      </c>
      <c r="AY1576" s="149" t="s">
        <v>156</v>
      </c>
    </row>
    <row r="1577" spans="2:51" s="13" customFormat="1" x14ac:dyDescent="0.2">
      <c r="B1577" s="154"/>
      <c r="D1577" s="148" t="s">
        <v>169</v>
      </c>
      <c r="E1577" s="155" t="s">
        <v>3</v>
      </c>
      <c r="F1577" s="156" t="s">
        <v>1040</v>
      </c>
      <c r="H1577" s="157">
        <v>160.32</v>
      </c>
      <c r="I1577" s="158"/>
      <c r="L1577" s="154"/>
      <c r="M1577" s="159"/>
      <c r="T1577" s="160"/>
      <c r="AT1577" s="155" t="s">
        <v>169</v>
      </c>
      <c r="AU1577" s="155" t="s">
        <v>88</v>
      </c>
      <c r="AV1577" s="13" t="s">
        <v>88</v>
      </c>
      <c r="AW1577" s="13" t="s">
        <v>40</v>
      </c>
      <c r="AX1577" s="13" t="s">
        <v>78</v>
      </c>
      <c r="AY1577" s="155" t="s">
        <v>156</v>
      </c>
    </row>
    <row r="1578" spans="2:51" s="13" customFormat="1" x14ac:dyDescent="0.2">
      <c r="B1578" s="154"/>
      <c r="D1578" s="148" t="s">
        <v>169</v>
      </c>
      <c r="E1578" s="155" t="s">
        <v>3</v>
      </c>
      <c r="F1578" s="156" t="s">
        <v>1041</v>
      </c>
      <c r="H1578" s="157">
        <v>16.8</v>
      </c>
      <c r="I1578" s="158"/>
      <c r="L1578" s="154"/>
      <c r="M1578" s="159"/>
      <c r="T1578" s="160"/>
      <c r="AT1578" s="155" t="s">
        <v>169</v>
      </c>
      <c r="AU1578" s="155" t="s">
        <v>88</v>
      </c>
      <c r="AV1578" s="13" t="s">
        <v>88</v>
      </c>
      <c r="AW1578" s="13" t="s">
        <v>40</v>
      </c>
      <c r="AX1578" s="13" t="s">
        <v>78</v>
      </c>
      <c r="AY1578" s="155" t="s">
        <v>156</v>
      </c>
    </row>
    <row r="1579" spans="2:51" s="13" customFormat="1" x14ac:dyDescent="0.2">
      <c r="B1579" s="154"/>
      <c r="D1579" s="148" t="s">
        <v>169</v>
      </c>
      <c r="E1579" s="155" t="s">
        <v>3</v>
      </c>
      <c r="F1579" s="156" t="s">
        <v>1041</v>
      </c>
      <c r="H1579" s="157">
        <v>16.8</v>
      </c>
      <c r="I1579" s="158"/>
      <c r="L1579" s="154"/>
      <c r="M1579" s="159"/>
      <c r="T1579" s="160"/>
      <c r="AT1579" s="155" t="s">
        <v>169</v>
      </c>
      <c r="AU1579" s="155" t="s">
        <v>88</v>
      </c>
      <c r="AV1579" s="13" t="s">
        <v>88</v>
      </c>
      <c r="AW1579" s="13" t="s">
        <v>40</v>
      </c>
      <c r="AX1579" s="13" t="s">
        <v>78</v>
      </c>
      <c r="AY1579" s="155" t="s">
        <v>156</v>
      </c>
    </row>
    <row r="1580" spans="2:51" s="13" customFormat="1" x14ac:dyDescent="0.2">
      <c r="B1580" s="154"/>
      <c r="D1580" s="148" t="s">
        <v>169</v>
      </c>
      <c r="E1580" s="155" t="s">
        <v>3</v>
      </c>
      <c r="F1580" s="156" t="s">
        <v>1042</v>
      </c>
      <c r="H1580" s="157">
        <v>86.831999999999994</v>
      </c>
      <c r="I1580" s="158"/>
      <c r="L1580" s="154"/>
      <c r="M1580" s="159"/>
      <c r="T1580" s="160"/>
      <c r="AT1580" s="155" t="s">
        <v>169</v>
      </c>
      <c r="AU1580" s="155" t="s">
        <v>88</v>
      </c>
      <c r="AV1580" s="13" t="s">
        <v>88</v>
      </c>
      <c r="AW1580" s="13" t="s">
        <v>40</v>
      </c>
      <c r="AX1580" s="13" t="s">
        <v>78</v>
      </c>
      <c r="AY1580" s="155" t="s">
        <v>156</v>
      </c>
    </row>
    <row r="1581" spans="2:51" s="13" customFormat="1" x14ac:dyDescent="0.2">
      <c r="B1581" s="154"/>
      <c r="D1581" s="148" t="s">
        <v>169</v>
      </c>
      <c r="E1581" s="155" t="s">
        <v>3</v>
      </c>
      <c r="F1581" s="156" t="s">
        <v>1043</v>
      </c>
      <c r="H1581" s="157">
        <v>12.15</v>
      </c>
      <c r="I1581" s="158"/>
      <c r="L1581" s="154"/>
      <c r="M1581" s="159"/>
      <c r="T1581" s="160"/>
      <c r="AT1581" s="155" t="s">
        <v>169</v>
      </c>
      <c r="AU1581" s="155" t="s">
        <v>88</v>
      </c>
      <c r="AV1581" s="13" t="s">
        <v>88</v>
      </c>
      <c r="AW1581" s="13" t="s">
        <v>40</v>
      </c>
      <c r="AX1581" s="13" t="s">
        <v>78</v>
      </c>
      <c r="AY1581" s="155" t="s">
        <v>156</v>
      </c>
    </row>
    <row r="1582" spans="2:51" s="13" customFormat="1" x14ac:dyDescent="0.2">
      <c r="B1582" s="154"/>
      <c r="D1582" s="148" t="s">
        <v>169</v>
      </c>
      <c r="E1582" s="155" t="s">
        <v>3</v>
      </c>
      <c r="F1582" s="156" t="s">
        <v>1043</v>
      </c>
      <c r="H1582" s="157">
        <v>12.15</v>
      </c>
      <c r="I1582" s="158"/>
      <c r="L1582" s="154"/>
      <c r="M1582" s="159"/>
      <c r="T1582" s="160"/>
      <c r="AT1582" s="155" t="s">
        <v>169</v>
      </c>
      <c r="AU1582" s="155" t="s">
        <v>88</v>
      </c>
      <c r="AV1582" s="13" t="s">
        <v>88</v>
      </c>
      <c r="AW1582" s="13" t="s">
        <v>40</v>
      </c>
      <c r="AX1582" s="13" t="s">
        <v>78</v>
      </c>
      <c r="AY1582" s="155" t="s">
        <v>156</v>
      </c>
    </row>
    <row r="1583" spans="2:51" s="12" customFormat="1" x14ac:dyDescent="0.2">
      <c r="B1583" s="147"/>
      <c r="D1583" s="148" t="s">
        <v>169</v>
      </c>
      <c r="E1583" s="149" t="s">
        <v>3</v>
      </c>
      <c r="F1583" s="150" t="s">
        <v>1044</v>
      </c>
      <c r="H1583" s="149" t="s">
        <v>3</v>
      </c>
      <c r="I1583" s="151"/>
      <c r="L1583" s="147"/>
      <c r="M1583" s="152"/>
      <c r="T1583" s="153"/>
      <c r="AT1583" s="149" t="s">
        <v>169</v>
      </c>
      <c r="AU1583" s="149" t="s">
        <v>88</v>
      </c>
      <c r="AV1583" s="12" t="s">
        <v>86</v>
      </c>
      <c r="AW1583" s="12" t="s">
        <v>40</v>
      </c>
      <c r="AX1583" s="12" t="s">
        <v>78</v>
      </c>
      <c r="AY1583" s="149" t="s">
        <v>156</v>
      </c>
    </row>
    <row r="1584" spans="2:51" s="13" customFormat="1" x14ac:dyDescent="0.2">
      <c r="B1584" s="154"/>
      <c r="D1584" s="148" t="s">
        <v>169</v>
      </c>
      <c r="E1584" s="155" t="s">
        <v>3</v>
      </c>
      <c r="F1584" s="156" t="s">
        <v>1045</v>
      </c>
      <c r="H1584" s="157">
        <v>82.224999999999994</v>
      </c>
      <c r="I1584" s="158"/>
      <c r="L1584" s="154"/>
      <c r="M1584" s="159"/>
      <c r="T1584" s="160"/>
      <c r="AT1584" s="155" t="s">
        <v>169</v>
      </c>
      <c r="AU1584" s="155" t="s">
        <v>88</v>
      </c>
      <c r="AV1584" s="13" t="s">
        <v>88</v>
      </c>
      <c r="AW1584" s="13" t="s">
        <v>40</v>
      </c>
      <c r="AX1584" s="13" t="s">
        <v>78</v>
      </c>
      <c r="AY1584" s="155" t="s">
        <v>156</v>
      </c>
    </row>
    <row r="1585" spans="2:65" s="13" customFormat="1" x14ac:dyDescent="0.2">
      <c r="B1585" s="154"/>
      <c r="D1585" s="148" t="s">
        <v>169</v>
      </c>
      <c r="E1585" s="155" t="s">
        <v>3</v>
      </c>
      <c r="F1585" s="156" t="s">
        <v>1046</v>
      </c>
      <c r="H1585" s="157">
        <v>93.84</v>
      </c>
      <c r="I1585" s="158"/>
      <c r="L1585" s="154"/>
      <c r="M1585" s="159"/>
      <c r="T1585" s="160"/>
      <c r="AT1585" s="155" t="s">
        <v>169</v>
      </c>
      <c r="AU1585" s="155" t="s">
        <v>88</v>
      </c>
      <c r="AV1585" s="13" t="s">
        <v>88</v>
      </c>
      <c r="AW1585" s="13" t="s">
        <v>40</v>
      </c>
      <c r="AX1585" s="13" t="s">
        <v>78</v>
      </c>
      <c r="AY1585" s="155" t="s">
        <v>156</v>
      </c>
    </row>
    <row r="1586" spans="2:65" s="13" customFormat="1" x14ac:dyDescent="0.2">
      <c r="B1586" s="154"/>
      <c r="D1586" s="148" t="s">
        <v>169</v>
      </c>
      <c r="E1586" s="155" t="s">
        <v>3</v>
      </c>
      <c r="F1586" s="156" t="s">
        <v>1047</v>
      </c>
      <c r="H1586" s="157">
        <v>18.026</v>
      </c>
      <c r="I1586" s="158"/>
      <c r="L1586" s="154"/>
      <c r="M1586" s="159"/>
      <c r="T1586" s="160"/>
      <c r="AT1586" s="155" t="s">
        <v>169</v>
      </c>
      <c r="AU1586" s="155" t="s">
        <v>88</v>
      </c>
      <c r="AV1586" s="13" t="s">
        <v>88</v>
      </c>
      <c r="AW1586" s="13" t="s">
        <v>40</v>
      </c>
      <c r="AX1586" s="13" t="s">
        <v>78</v>
      </c>
      <c r="AY1586" s="155" t="s">
        <v>156</v>
      </c>
    </row>
    <row r="1587" spans="2:65" s="13" customFormat="1" x14ac:dyDescent="0.2">
      <c r="B1587" s="154"/>
      <c r="D1587" s="148" t="s">
        <v>169</v>
      </c>
      <c r="E1587" s="155" t="s">
        <v>3</v>
      </c>
      <c r="F1587" s="156" t="s">
        <v>1047</v>
      </c>
      <c r="H1587" s="157">
        <v>18.026</v>
      </c>
      <c r="I1587" s="158"/>
      <c r="L1587" s="154"/>
      <c r="M1587" s="159"/>
      <c r="T1587" s="160"/>
      <c r="AT1587" s="155" t="s">
        <v>169</v>
      </c>
      <c r="AU1587" s="155" t="s">
        <v>88</v>
      </c>
      <c r="AV1587" s="13" t="s">
        <v>88</v>
      </c>
      <c r="AW1587" s="13" t="s">
        <v>40</v>
      </c>
      <c r="AX1587" s="13" t="s">
        <v>78</v>
      </c>
      <c r="AY1587" s="155" t="s">
        <v>156</v>
      </c>
    </row>
    <row r="1588" spans="2:65" s="13" customFormat="1" x14ac:dyDescent="0.2">
      <c r="B1588" s="154"/>
      <c r="D1588" s="148" t="s">
        <v>169</v>
      </c>
      <c r="E1588" s="155" t="s">
        <v>3</v>
      </c>
      <c r="F1588" s="156" t="s">
        <v>1048</v>
      </c>
      <c r="H1588" s="157">
        <v>100.01</v>
      </c>
      <c r="I1588" s="158"/>
      <c r="L1588" s="154"/>
      <c r="M1588" s="159"/>
      <c r="T1588" s="160"/>
      <c r="AT1588" s="155" t="s">
        <v>169</v>
      </c>
      <c r="AU1588" s="155" t="s">
        <v>88</v>
      </c>
      <c r="AV1588" s="13" t="s">
        <v>88</v>
      </c>
      <c r="AW1588" s="13" t="s">
        <v>40</v>
      </c>
      <c r="AX1588" s="13" t="s">
        <v>78</v>
      </c>
      <c r="AY1588" s="155" t="s">
        <v>156</v>
      </c>
    </row>
    <row r="1589" spans="2:65" s="13" customFormat="1" x14ac:dyDescent="0.2">
      <c r="B1589" s="154"/>
      <c r="D1589" s="148" t="s">
        <v>169</v>
      </c>
      <c r="E1589" s="155" t="s">
        <v>3</v>
      </c>
      <c r="F1589" s="156" t="s">
        <v>1049</v>
      </c>
      <c r="H1589" s="157">
        <v>17.896000000000001</v>
      </c>
      <c r="I1589" s="158"/>
      <c r="L1589" s="154"/>
      <c r="M1589" s="159"/>
      <c r="T1589" s="160"/>
      <c r="AT1589" s="155" t="s">
        <v>169</v>
      </c>
      <c r="AU1589" s="155" t="s">
        <v>88</v>
      </c>
      <c r="AV1589" s="13" t="s">
        <v>88</v>
      </c>
      <c r="AW1589" s="13" t="s">
        <v>40</v>
      </c>
      <c r="AX1589" s="13" t="s">
        <v>78</v>
      </c>
      <c r="AY1589" s="155" t="s">
        <v>156</v>
      </c>
    </row>
    <row r="1590" spans="2:65" s="13" customFormat="1" x14ac:dyDescent="0.2">
      <c r="B1590" s="154"/>
      <c r="D1590" s="148" t="s">
        <v>169</v>
      </c>
      <c r="E1590" s="155" t="s">
        <v>3</v>
      </c>
      <c r="F1590" s="156" t="s">
        <v>1049</v>
      </c>
      <c r="H1590" s="157">
        <v>17.896000000000001</v>
      </c>
      <c r="I1590" s="158"/>
      <c r="L1590" s="154"/>
      <c r="M1590" s="159"/>
      <c r="T1590" s="160"/>
      <c r="AT1590" s="155" t="s">
        <v>169</v>
      </c>
      <c r="AU1590" s="155" t="s">
        <v>88</v>
      </c>
      <c r="AV1590" s="13" t="s">
        <v>88</v>
      </c>
      <c r="AW1590" s="13" t="s">
        <v>40</v>
      </c>
      <c r="AX1590" s="13" t="s">
        <v>78</v>
      </c>
      <c r="AY1590" s="155" t="s">
        <v>156</v>
      </c>
    </row>
    <row r="1591" spans="2:65" s="14" customFormat="1" x14ac:dyDescent="0.2">
      <c r="B1591" s="161"/>
      <c r="D1591" s="148" t="s">
        <v>169</v>
      </c>
      <c r="E1591" s="162" t="s">
        <v>3</v>
      </c>
      <c r="F1591" s="163" t="s">
        <v>172</v>
      </c>
      <c r="H1591" s="164">
        <v>1283.2909999999999</v>
      </c>
      <c r="I1591" s="165"/>
      <c r="L1591" s="161"/>
      <c r="M1591" s="166"/>
      <c r="T1591" s="167"/>
      <c r="AT1591" s="162" t="s">
        <v>169</v>
      </c>
      <c r="AU1591" s="162" t="s">
        <v>88</v>
      </c>
      <c r="AV1591" s="14" t="s">
        <v>165</v>
      </c>
      <c r="AW1591" s="14" t="s">
        <v>40</v>
      </c>
      <c r="AX1591" s="14" t="s">
        <v>86</v>
      </c>
      <c r="AY1591" s="162" t="s">
        <v>156</v>
      </c>
    </row>
    <row r="1592" spans="2:65" s="1" customFormat="1" ht="21.75" customHeight="1" x14ac:dyDescent="0.2">
      <c r="B1592" s="129"/>
      <c r="C1592" s="175" t="s">
        <v>1229</v>
      </c>
      <c r="D1592" s="175" t="s">
        <v>306</v>
      </c>
      <c r="E1592" s="176" t="s">
        <v>1221</v>
      </c>
      <c r="F1592" s="177" t="s">
        <v>1222</v>
      </c>
      <c r="G1592" s="178" t="s">
        <v>209</v>
      </c>
      <c r="H1592" s="179">
        <v>1411.62</v>
      </c>
      <c r="I1592" s="180"/>
      <c r="J1592" s="181">
        <f>ROUND(I1592*H1592,2)</f>
        <v>0</v>
      </c>
      <c r="K1592" s="177" t="s">
        <v>164</v>
      </c>
      <c r="L1592" s="182"/>
      <c r="M1592" s="183" t="s">
        <v>3</v>
      </c>
      <c r="N1592" s="184" t="s">
        <v>49</v>
      </c>
      <c r="P1592" s="139">
        <f>O1592*H1592</f>
        <v>0</v>
      </c>
      <c r="Q1592" s="139">
        <v>1.3999999999999999E-4</v>
      </c>
      <c r="R1592" s="139">
        <f>Q1592*H1592</f>
        <v>0.19762679999999996</v>
      </c>
      <c r="S1592" s="139">
        <v>0</v>
      </c>
      <c r="T1592" s="140">
        <f>S1592*H1592</f>
        <v>0</v>
      </c>
      <c r="AR1592" s="141" t="s">
        <v>389</v>
      </c>
      <c r="AT1592" s="141" t="s">
        <v>306</v>
      </c>
      <c r="AU1592" s="141" t="s">
        <v>88</v>
      </c>
      <c r="AY1592" s="18" t="s">
        <v>156</v>
      </c>
      <c r="BE1592" s="142">
        <f>IF(N1592="základní",J1592,0)</f>
        <v>0</v>
      </c>
      <c r="BF1592" s="142">
        <f>IF(N1592="snížená",J1592,0)</f>
        <v>0</v>
      </c>
      <c r="BG1592" s="142">
        <f>IF(N1592="zákl. přenesená",J1592,0)</f>
        <v>0</v>
      </c>
      <c r="BH1592" s="142">
        <f>IF(N1592="sníž. přenesená",J1592,0)</f>
        <v>0</v>
      </c>
      <c r="BI1592" s="142">
        <f>IF(N1592="nulová",J1592,0)</f>
        <v>0</v>
      </c>
      <c r="BJ1592" s="18" t="s">
        <v>86</v>
      </c>
      <c r="BK1592" s="142">
        <f>ROUND(I1592*H1592,2)</f>
        <v>0</v>
      </c>
      <c r="BL1592" s="18" t="s">
        <v>165</v>
      </c>
      <c r="BM1592" s="141" t="s">
        <v>1230</v>
      </c>
    </row>
    <row r="1593" spans="2:65" s="13" customFormat="1" x14ac:dyDescent="0.2">
      <c r="B1593" s="154"/>
      <c r="D1593" s="148" t="s">
        <v>169</v>
      </c>
      <c r="F1593" s="156" t="s">
        <v>1231</v>
      </c>
      <c r="H1593" s="157">
        <v>1411.62</v>
      </c>
      <c r="I1593" s="158"/>
      <c r="L1593" s="154"/>
      <c r="M1593" s="159"/>
      <c r="T1593" s="160"/>
      <c r="AT1593" s="155" t="s">
        <v>169</v>
      </c>
      <c r="AU1593" s="155" t="s">
        <v>88</v>
      </c>
      <c r="AV1593" s="13" t="s">
        <v>88</v>
      </c>
      <c r="AW1593" s="13" t="s">
        <v>4</v>
      </c>
      <c r="AX1593" s="13" t="s">
        <v>86</v>
      </c>
      <c r="AY1593" s="155" t="s">
        <v>156</v>
      </c>
    </row>
    <row r="1594" spans="2:65" s="1" customFormat="1" ht="16.5" customHeight="1" x14ac:dyDescent="0.2">
      <c r="B1594" s="129"/>
      <c r="C1594" s="130" t="s">
        <v>1232</v>
      </c>
      <c r="D1594" s="130" t="s">
        <v>160</v>
      </c>
      <c r="E1594" s="131" t="s">
        <v>1233</v>
      </c>
      <c r="F1594" s="132" t="s">
        <v>1234</v>
      </c>
      <c r="G1594" s="133" t="s">
        <v>356</v>
      </c>
      <c r="H1594" s="134">
        <v>1269.2</v>
      </c>
      <c r="I1594" s="135"/>
      <c r="J1594" s="136">
        <f>ROUND(I1594*H1594,2)</f>
        <v>0</v>
      </c>
      <c r="K1594" s="132" t="s">
        <v>164</v>
      </c>
      <c r="L1594" s="34"/>
      <c r="M1594" s="137" t="s">
        <v>3</v>
      </c>
      <c r="N1594" s="138" t="s">
        <v>49</v>
      </c>
      <c r="P1594" s="139">
        <f>O1594*H1594</f>
        <v>0</v>
      </c>
      <c r="Q1594" s="139">
        <v>0</v>
      </c>
      <c r="R1594" s="139">
        <f>Q1594*H1594</f>
        <v>0</v>
      </c>
      <c r="S1594" s="139">
        <v>0</v>
      </c>
      <c r="T1594" s="140">
        <f>S1594*H1594</f>
        <v>0</v>
      </c>
      <c r="AR1594" s="141" t="s">
        <v>165</v>
      </c>
      <c r="AT1594" s="141" t="s">
        <v>160</v>
      </c>
      <c r="AU1594" s="141" t="s">
        <v>88</v>
      </c>
      <c r="AY1594" s="18" t="s">
        <v>156</v>
      </c>
      <c r="BE1594" s="142">
        <f>IF(N1594="základní",J1594,0)</f>
        <v>0</v>
      </c>
      <c r="BF1594" s="142">
        <f>IF(N1594="snížená",J1594,0)</f>
        <v>0</v>
      </c>
      <c r="BG1594" s="142">
        <f>IF(N1594="zákl. přenesená",J1594,0)</f>
        <v>0</v>
      </c>
      <c r="BH1594" s="142">
        <f>IF(N1594="sníž. přenesená",J1594,0)</f>
        <v>0</v>
      </c>
      <c r="BI1594" s="142">
        <f>IF(N1594="nulová",J1594,0)</f>
        <v>0</v>
      </c>
      <c r="BJ1594" s="18" t="s">
        <v>86</v>
      </c>
      <c r="BK1594" s="142">
        <f>ROUND(I1594*H1594,2)</f>
        <v>0</v>
      </c>
      <c r="BL1594" s="18" t="s">
        <v>165</v>
      </c>
      <c r="BM1594" s="141" t="s">
        <v>1235</v>
      </c>
    </row>
    <row r="1595" spans="2:65" s="1" customFormat="1" x14ac:dyDescent="0.2">
      <c r="B1595" s="34"/>
      <c r="D1595" s="143" t="s">
        <v>167</v>
      </c>
      <c r="F1595" s="144" t="s">
        <v>1236</v>
      </c>
      <c r="I1595" s="145"/>
      <c r="L1595" s="34"/>
      <c r="M1595" s="146"/>
      <c r="T1595" s="55"/>
      <c r="AT1595" s="18" t="s">
        <v>167</v>
      </c>
      <c r="AU1595" s="18" t="s">
        <v>88</v>
      </c>
    </row>
    <row r="1596" spans="2:65" s="12" customFormat="1" x14ac:dyDescent="0.2">
      <c r="B1596" s="147"/>
      <c r="D1596" s="148" t="s">
        <v>169</v>
      </c>
      <c r="E1596" s="149" t="s">
        <v>3</v>
      </c>
      <c r="F1596" s="150" t="s">
        <v>792</v>
      </c>
      <c r="H1596" s="149" t="s">
        <v>3</v>
      </c>
      <c r="I1596" s="151"/>
      <c r="L1596" s="147"/>
      <c r="M1596" s="152"/>
      <c r="T1596" s="153"/>
      <c r="AT1596" s="149" t="s">
        <v>169</v>
      </c>
      <c r="AU1596" s="149" t="s">
        <v>88</v>
      </c>
      <c r="AV1596" s="12" t="s">
        <v>86</v>
      </c>
      <c r="AW1596" s="12" t="s">
        <v>40</v>
      </c>
      <c r="AX1596" s="12" t="s">
        <v>78</v>
      </c>
      <c r="AY1596" s="149" t="s">
        <v>156</v>
      </c>
    </row>
    <row r="1597" spans="2:65" s="13" customFormat="1" x14ac:dyDescent="0.2">
      <c r="B1597" s="154"/>
      <c r="D1597" s="148" t="s">
        <v>169</v>
      </c>
      <c r="E1597" s="155" t="s">
        <v>3</v>
      </c>
      <c r="F1597" s="156" t="s">
        <v>836</v>
      </c>
      <c r="H1597" s="157">
        <v>1197</v>
      </c>
      <c r="I1597" s="158"/>
      <c r="L1597" s="154"/>
      <c r="M1597" s="159"/>
      <c r="T1597" s="160"/>
      <c r="AT1597" s="155" t="s">
        <v>169</v>
      </c>
      <c r="AU1597" s="155" t="s">
        <v>88</v>
      </c>
      <c r="AV1597" s="13" t="s">
        <v>88</v>
      </c>
      <c r="AW1597" s="13" t="s">
        <v>40</v>
      </c>
      <c r="AX1597" s="13" t="s">
        <v>78</v>
      </c>
      <c r="AY1597" s="155" t="s">
        <v>156</v>
      </c>
    </row>
    <row r="1598" spans="2:65" s="15" customFormat="1" x14ac:dyDescent="0.2">
      <c r="B1598" s="168"/>
      <c r="D1598" s="148" t="s">
        <v>169</v>
      </c>
      <c r="E1598" s="169" t="s">
        <v>3</v>
      </c>
      <c r="F1598" s="170" t="s">
        <v>180</v>
      </c>
      <c r="H1598" s="171">
        <v>1197</v>
      </c>
      <c r="I1598" s="172"/>
      <c r="L1598" s="168"/>
      <c r="M1598" s="173"/>
      <c r="T1598" s="174"/>
      <c r="AT1598" s="169" t="s">
        <v>169</v>
      </c>
      <c r="AU1598" s="169" t="s">
        <v>88</v>
      </c>
      <c r="AV1598" s="15" t="s">
        <v>157</v>
      </c>
      <c r="AW1598" s="15" t="s">
        <v>40</v>
      </c>
      <c r="AX1598" s="15" t="s">
        <v>78</v>
      </c>
      <c r="AY1598" s="169" t="s">
        <v>156</v>
      </c>
    </row>
    <row r="1599" spans="2:65" s="12" customFormat="1" x14ac:dyDescent="0.2">
      <c r="B1599" s="147"/>
      <c r="D1599" s="148" t="s">
        <v>169</v>
      </c>
      <c r="E1599" s="149" t="s">
        <v>3</v>
      </c>
      <c r="F1599" s="150" t="s">
        <v>796</v>
      </c>
      <c r="H1599" s="149" t="s">
        <v>3</v>
      </c>
      <c r="I1599" s="151"/>
      <c r="L1599" s="147"/>
      <c r="M1599" s="152"/>
      <c r="T1599" s="153"/>
      <c r="AT1599" s="149" t="s">
        <v>169</v>
      </c>
      <c r="AU1599" s="149" t="s">
        <v>88</v>
      </c>
      <c r="AV1599" s="12" t="s">
        <v>86</v>
      </c>
      <c r="AW1599" s="12" t="s">
        <v>40</v>
      </c>
      <c r="AX1599" s="12" t="s">
        <v>78</v>
      </c>
      <c r="AY1599" s="149" t="s">
        <v>156</v>
      </c>
    </row>
    <row r="1600" spans="2:65" s="13" customFormat="1" x14ac:dyDescent="0.2">
      <c r="B1600" s="154"/>
      <c r="D1600" s="148" t="s">
        <v>169</v>
      </c>
      <c r="E1600" s="155" t="s">
        <v>3</v>
      </c>
      <c r="F1600" s="156" t="s">
        <v>837</v>
      </c>
      <c r="H1600" s="157">
        <v>72.2</v>
      </c>
      <c r="I1600" s="158"/>
      <c r="L1600" s="154"/>
      <c r="M1600" s="159"/>
      <c r="T1600" s="160"/>
      <c r="AT1600" s="155" t="s">
        <v>169</v>
      </c>
      <c r="AU1600" s="155" t="s">
        <v>88</v>
      </c>
      <c r="AV1600" s="13" t="s">
        <v>88</v>
      </c>
      <c r="AW1600" s="13" t="s">
        <v>40</v>
      </c>
      <c r="AX1600" s="13" t="s">
        <v>78</v>
      </c>
      <c r="AY1600" s="155" t="s">
        <v>156</v>
      </c>
    </row>
    <row r="1601" spans="2:65" s="15" customFormat="1" x14ac:dyDescent="0.2">
      <c r="B1601" s="168"/>
      <c r="D1601" s="148" t="s">
        <v>169</v>
      </c>
      <c r="E1601" s="169" t="s">
        <v>3</v>
      </c>
      <c r="F1601" s="170" t="s">
        <v>180</v>
      </c>
      <c r="H1601" s="171">
        <v>72.2</v>
      </c>
      <c r="I1601" s="172"/>
      <c r="L1601" s="168"/>
      <c r="M1601" s="173"/>
      <c r="T1601" s="174"/>
      <c r="AT1601" s="169" t="s">
        <v>169</v>
      </c>
      <c r="AU1601" s="169" t="s">
        <v>88</v>
      </c>
      <c r="AV1601" s="15" t="s">
        <v>157</v>
      </c>
      <c r="AW1601" s="15" t="s">
        <v>40</v>
      </c>
      <c r="AX1601" s="15" t="s">
        <v>78</v>
      </c>
      <c r="AY1601" s="169" t="s">
        <v>156</v>
      </c>
    </row>
    <row r="1602" spans="2:65" s="14" customFormat="1" x14ac:dyDescent="0.2">
      <c r="B1602" s="161"/>
      <c r="D1602" s="148" t="s">
        <v>169</v>
      </c>
      <c r="E1602" s="162" t="s">
        <v>3</v>
      </c>
      <c r="F1602" s="163" t="s">
        <v>172</v>
      </c>
      <c r="H1602" s="164">
        <v>1269.2</v>
      </c>
      <c r="I1602" s="165"/>
      <c r="L1602" s="161"/>
      <c r="M1602" s="166"/>
      <c r="T1602" s="167"/>
      <c r="AT1602" s="162" t="s">
        <v>169</v>
      </c>
      <c r="AU1602" s="162" t="s">
        <v>88</v>
      </c>
      <c r="AV1602" s="14" t="s">
        <v>165</v>
      </c>
      <c r="AW1602" s="14" t="s">
        <v>40</v>
      </c>
      <c r="AX1602" s="14" t="s">
        <v>86</v>
      </c>
      <c r="AY1602" s="162" t="s">
        <v>156</v>
      </c>
    </row>
    <row r="1603" spans="2:65" s="1" customFormat="1" ht="16.5" customHeight="1" x14ac:dyDescent="0.2">
      <c r="B1603" s="129"/>
      <c r="C1603" s="175" t="s">
        <v>1237</v>
      </c>
      <c r="D1603" s="175" t="s">
        <v>306</v>
      </c>
      <c r="E1603" s="176" t="s">
        <v>1238</v>
      </c>
      <c r="F1603" s="177" t="s">
        <v>1239</v>
      </c>
      <c r="G1603" s="178" t="s">
        <v>356</v>
      </c>
      <c r="H1603" s="179">
        <v>1396.12</v>
      </c>
      <c r="I1603" s="180"/>
      <c r="J1603" s="181">
        <f>ROUND(I1603*H1603,2)</f>
        <v>0</v>
      </c>
      <c r="K1603" s="177" t="s">
        <v>164</v>
      </c>
      <c r="L1603" s="182"/>
      <c r="M1603" s="183" t="s">
        <v>3</v>
      </c>
      <c r="N1603" s="184" t="s">
        <v>49</v>
      </c>
      <c r="P1603" s="139">
        <f>O1603*H1603</f>
        <v>0</v>
      </c>
      <c r="Q1603" s="139">
        <v>1.0000000000000001E-5</v>
      </c>
      <c r="R1603" s="139">
        <f>Q1603*H1603</f>
        <v>1.39612E-2</v>
      </c>
      <c r="S1603" s="139">
        <v>0</v>
      </c>
      <c r="T1603" s="140">
        <f>S1603*H1603</f>
        <v>0</v>
      </c>
      <c r="AR1603" s="141" t="s">
        <v>389</v>
      </c>
      <c r="AT1603" s="141" t="s">
        <v>306</v>
      </c>
      <c r="AU1603" s="141" t="s">
        <v>88</v>
      </c>
      <c r="AY1603" s="18" t="s">
        <v>156</v>
      </c>
      <c r="BE1603" s="142">
        <f>IF(N1603="základní",J1603,0)</f>
        <v>0</v>
      </c>
      <c r="BF1603" s="142">
        <f>IF(N1603="snížená",J1603,0)</f>
        <v>0</v>
      </c>
      <c r="BG1603" s="142">
        <f>IF(N1603="zákl. přenesená",J1603,0)</f>
        <v>0</v>
      </c>
      <c r="BH1603" s="142">
        <f>IF(N1603="sníž. přenesená",J1603,0)</f>
        <v>0</v>
      </c>
      <c r="BI1603" s="142">
        <f>IF(N1603="nulová",J1603,0)</f>
        <v>0</v>
      </c>
      <c r="BJ1603" s="18" t="s">
        <v>86</v>
      </c>
      <c r="BK1603" s="142">
        <f>ROUND(I1603*H1603,2)</f>
        <v>0</v>
      </c>
      <c r="BL1603" s="18" t="s">
        <v>165</v>
      </c>
      <c r="BM1603" s="141" t="s">
        <v>1240</v>
      </c>
    </row>
    <row r="1604" spans="2:65" s="13" customFormat="1" x14ac:dyDescent="0.2">
      <c r="B1604" s="154"/>
      <c r="D1604" s="148" t="s">
        <v>169</v>
      </c>
      <c r="F1604" s="156" t="s">
        <v>1241</v>
      </c>
      <c r="H1604" s="157">
        <v>1396.12</v>
      </c>
      <c r="I1604" s="158"/>
      <c r="L1604" s="154"/>
      <c r="M1604" s="159"/>
      <c r="T1604" s="160"/>
      <c r="AT1604" s="155" t="s">
        <v>169</v>
      </c>
      <c r="AU1604" s="155" t="s">
        <v>88</v>
      </c>
      <c r="AV1604" s="13" t="s">
        <v>88</v>
      </c>
      <c r="AW1604" s="13" t="s">
        <v>4</v>
      </c>
      <c r="AX1604" s="13" t="s">
        <v>86</v>
      </c>
      <c r="AY1604" s="155" t="s">
        <v>156</v>
      </c>
    </row>
    <row r="1605" spans="2:65" s="1" customFormat="1" ht="24.2" customHeight="1" x14ac:dyDescent="0.2">
      <c r="B1605" s="129"/>
      <c r="C1605" s="130" t="s">
        <v>1242</v>
      </c>
      <c r="D1605" s="130" t="s">
        <v>160</v>
      </c>
      <c r="E1605" s="131" t="s">
        <v>1243</v>
      </c>
      <c r="F1605" s="132" t="s">
        <v>1244</v>
      </c>
      <c r="G1605" s="133" t="s">
        <v>193</v>
      </c>
      <c r="H1605" s="134">
        <v>0.28899999999999998</v>
      </c>
      <c r="I1605" s="135"/>
      <c r="J1605" s="136">
        <f>ROUND(I1605*H1605,2)</f>
        <v>0</v>
      </c>
      <c r="K1605" s="132" t="s">
        <v>164</v>
      </c>
      <c r="L1605" s="34"/>
      <c r="M1605" s="137" t="s">
        <v>3</v>
      </c>
      <c r="N1605" s="138" t="s">
        <v>49</v>
      </c>
      <c r="P1605" s="139">
        <f>O1605*H1605</f>
        <v>0</v>
      </c>
      <c r="Q1605" s="139">
        <v>0</v>
      </c>
      <c r="R1605" s="139">
        <f>Q1605*H1605</f>
        <v>0</v>
      </c>
      <c r="S1605" s="139">
        <v>0</v>
      </c>
      <c r="T1605" s="140">
        <f>S1605*H1605</f>
        <v>0</v>
      </c>
      <c r="AR1605" s="141" t="s">
        <v>301</v>
      </c>
      <c r="AT1605" s="141" t="s">
        <v>160</v>
      </c>
      <c r="AU1605" s="141" t="s">
        <v>88</v>
      </c>
      <c r="AY1605" s="18" t="s">
        <v>156</v>
      </c>
      <c r="BE1605" s="142">
        <f>IF(N1605="základní",J1605,0)</f>
        <v>0</v>
      </c>
      <c r="BF1605" s="142">
        <f>IF(N1605="snížená",J1605,0)</f>
        <v>0</v>
      </c>
      <c r="BG1605" s="142">
        <f>IF(N1605="zákl. přenesená",J1605,0)</f>
        <v>0</v>
      </c>
      <c r="BH1605" s="142">
        <f>IF(N1605="sníž. přenesená",J1605,0)</f>
        <v>0</v>
      </c>
      <c r="BI1605" s="142">
        <f>IF(N1605="nulová",J1605,0)</f>
        <v>0</v>
      </c>
      <c r="BJ1605" s="18" t="s">
        <v>86</v>
      </c>
      <c r="BK1605" s="142">
        <f>ROUND(I1605*H1605,2)</f>
        <v>0</v>
      </c>
      <c r="BL1605" s="18" t="s">
        <v>301</v>
      </c>
      <c r="BM1605" s="141" t="s">
        <v>1245</v>
      </c>
    </row>
    <row r="1606" spans="2:65" s="1" customFormat="1" x14ac:dyDescent="0.2">
      <c r="B1606" s="34"/>
      <c r="D1606" s="143" t="s">
        <v>167</v>
      </c>
      <c r="F1606" s="144" t="s">
        <v>1246</v>
      </c>
      <c r="I1606" s="145"/>
      <c r="L1606" s="34"/>
      <c r="M1606" s="146"/>
      <c r="T1606" s="55"/>
      <c r="AT1606" s="18" t="s">
        <v>167</v>
      </c>
      <c r="AU1606" s="18" t="s">
        <v>88</v>
      </c>
    </row>
    <row r="1607" spans="2:65" s="11" customFormat="1" ht="22.9" customHeight="1" x14ac:dyDescent="0.2">
      <c r="B1607" s="117"/>
      <c r="D1607" s="118" t="s">
        <v>77</v>
      </c>
      <c r="E1607" s="127" t="s">
        <v>1247</v>
      </c>
      <c r="F1607" s="127" t="s">
        <v>1248</v>
      </c>
      <c r="I1607" s="120"/>
      <c r="J1607" s="128">
        <f>BK1607</f>
        <v>0</v>
      </c>
      <c r="L1607" s="117"/>
      <c r="M1607" s="122"/>
      <c r="P1607" s="123">
        <f>SUM(P1608:P1624)</f>
        <v>0</v>
      </c>
      <c r="R1607" s="123">
        <f>SUM(R1608:R1624)</f>
        <v>1.14E-2</v>
      </c>
      <c r="T1607" s="124">
        <f>SUM(T1608:T1624)</f>
        <v>0</v>
      </c>
      <c r="AR1607" s="118" t="s">
        <v>88</v>
      </c>
      <c r="AT1607" s="125" t="s">
        <v>77</v>
      </c>
      <c r="AU1607" s="125" t="s">
        <v>86</v>
      </c>
      <c r="AY1607" s="118" t="s">
        <v>156</v>
      </c>
      <c r="BK1607" s="126">
        <f>SUM(BK1608:BK1624)</f>
        <v>0</v>
      </c>
    </row>
    <row r="1608" spans="2:65" s="1" customFormat="1" ht="21.75" customHeight="1" x14ac:dyDescent="0.2">
      <c r="B1608" s="129"/>
      <c r="C1608" s="130" t="s">
        <v>1249</v>
      </c>
      <c r="D1608" s="130" t="s">
        <v>160</v>
      </c>
      <c r="E1608" s="131" t="s">
        <v>1250</v>
      </c>
      <c r="F1608" s="132" t="s">
        <v>1251</v>
      </c>
      <c r="G1608" s="133" t="s">
        <v>209</v>
      </c>
      <c r="H1608" s="134">
        <v>1.2</v>
      </c>
      <c r="I1608" s="135"/>
      <c r="J1608" s="136">
        <f>ROUND(I1608*H1608,2)</f>
        <v>0</v>
      </c>
      <c r="K1608" s="132" t="s">
        <v>164</v>
      </c>
      <c r="L1608" s="34"/>
      <c r="M1608" s="137" t="s">
        <v>3</v>
      </c>
      <c r="N1608" s="138" t="s">
        <v>49</v>
      </c>
      <c r="P1608" s="139">
        <f>O1608*H1608</f>
        <v>0</v>
      </c>
      <c r="Q1608" s="139">
        <v>0</v>
      </c>
      <c r="R1608" s="139">
        <f>Q1608*H1608</f>
        <v>0</v>
      </c>
      <c r="S1608" s="139">
        <v>0</v>
      </c>
      <c r="T1608" s="140">
        <f>S1608*H1608</f>
        <v>0</v>
      </c>
      <c r="AR1608" s="141" t="s">
        <v>165</v>
      </c>
      <c r="AT1608" s="141" t="s">
        <v>160</v>
      </c>
      <c r="AU1608" s="141" t="s">
        <v>88</v>
      </c>
      <c r="AY1608" s="18" t="s">
        <v>156</v>
      </c>
      <c r="BE1608" s="142">
        <f>IF(N1608="základní",J1608,0)</f>
        <v>0</v>
      </c>
      <c r="BF1608" s="142">
        <f>IF(N1608="snížená",J1608,0)</f>
        <v>0</v>
      </c>
      <c r="BG1608" s="142">
        <f>IF(N1608="zákl. přenesená",J1608,0)</f>
        <v>0</v>
      </c>
      <c r="BH1608" s="142">
        <f>IF(N1608="sníž. přenesená",J1608,0)</f>
        <v>0</v>
      </c>
      <c r="BI1608" s="142">
        <f>IF(N1608="nulová",J1608,0)</f>
        <v>0</v>
      </c>
      <c r="BJ1608" s="18" t="s">
        <v>86</v>
      </c>
      <c r="BK1608" s="142">
        <f>ROUND(I1608*H1608,2)</f>
        <v>0</v>
      </c>
      <c r="BL1608" s="18" t="s">
        <v>165</v>
      </c>
      <c r="BM1608" s="141" t="s">
        <v>1252</v>
      </c>
    </row>
    <row r="1609" spans="2:65" s="1" customFormat="1" x14ac:dyDescent="0.2">
      <c r="B1609" s="34"/>
      <c r="D1609" s="143" t="s">
        <v>167</v>
      </c>
      <c r="F1609" s="144" t="s">
        <v>1253</v>
      </c>
      <c r="I1609" s="145"/>
      <c r="L1609" s="34"/>
      <c r="M1609" s="146"/>
      <c r="T1609" s="55"/>
      <c r="AT1609" s="18" t="s">
        <v>167</v>
      </c>
      <c r="AU1609" s="18" t="s">
        <v>88</v>
      </c>
    </row>
    <row r="1610" spans="2:65" s="12" customFormat="1" x14ac:dyDescent="0.2">
      <c r="B1610" s="147"/>
      <c r="D1610" s="148" t="s">
        <v>169</v>
      </c>
      <c r="E1610" s="149" t="s">
        <v>3</v>
      </c>
      <c r="F1610" s="150" t="s">
        <v>708</v>
      </c>
      <c r="H1610" s="149" t="s">
        <v>3</v>
      </c>
      <c r="I1610" s="151"/>
      <c r="L1610" s="147"/>
      <c r="M1610" s="152"/>
      <c r="T1610" s="153"/>
      <c r="AT1610" s="149" t="s">
        <v>169</v>
      </c>
      <c r="AU1610" s="149" t="s">
        <v>88</v>
      </c>
      <c r="AV1610" s="12" t="s">
        <v>86</v>
      </c>
      <c r="AW1610" s="12" t="s">
        <v>40</v>
      </c>
      <c r="AX1610" s="12" t="s">
        <v>78</v>
      </c>
      <c r="AY1610" s="149" t="s">
        <v>156</v>
      </c>
    </row>
    <row r="1611" spans="2:65" s="13" customFormat="1" x14ac:dyDescent="0.2">
      <c r="B1611" s="154"/>
      <c r="D1611" s="148" t="s">
        <v>169</v>
      </c>
      <c r="E1611" s="155" t="s">
        <v>3</v>
      </c>
      <c r="F1611" s="156" t="s">
        <v>1254</v>
      </c>
      <c r="H1611" s="157">
        <v>1.2</v>
      </c>
      <c r="I1611" s="158"/>
      <c r="L1611" s="154"/>
      <c r="M1611" s="159"/>
      <c r="T1611" s="160"/>
      <c r="AT1611" s="155" t="s">
        <v>169</v>
      </c>
      <c r="AU1611" s="155" t="s">
        <v>88</v>
      </c>
      <c r="AV1611" s="13" t="s">
        <v>88</v>
      </c>
      <c r="AW1611" s="13" t="s">
        <v>40</v>
      </c>
      <c r="AX1611" s="13" t="s">
        <v>78</v>
      </c>
      <c r="AY1611" s="155" t="s">
        <v>156</v>
      </c>
    </row>
    <row r="1612" spans="2:65" s="14" customFormat="1" x14ac:dyDescent="0.2">
      <c r="B1612" s="161"/>
      <c r="D1612" s="148" t="s">
        <v>169</v>
      </c>
      <c r="E1612" s="162" t="s">
        <v>3</v>
      </c>
      <c r="F1612" s="163" t="s">
        <v>172</v>
      </c>
      <c r="H1612" s="164">
        <v>1.2</v>
      </c>
      <c r="I1612" s="165"/>
      <c r="L1612" s="161"/>
      <c r="M1612" s="166"/>
      <c r="T1612" s="167"/>
      <c r="AT1612" s="162" t="s">
        <v>169</v>
      </c>
      <c r="AU1612" s="162" t="s">
        <v>88</v>
      </c>
      <c r="AV1612" s="14" t="s">
        <v>165</v>
      </c>
      <c r="AW1612" s="14" t="s">
        <v>40</v>
      </c>
      <c r="AX1612" s="14" t="s">
        <v>86</v>
      </c>
      <c r="AY1612" s="162" t="s">
        <v>156</v>
      </c>
    </row>
    <row r="1613" spans="2:65" s="1" customFormat="1" ht="16.5" customHeight="1" x14ac:dyDescent="0.2">
      <c r="B1613" s="129"/>
      <c r="C1613" s="175" t="s">
        <v>1255</v>
      </c>
      <c r="D1613" s="175" t="s">
        <v>306</v>
      </c>
      <c r="E1613" s="176" t="s">
        <v>1256</v>
      </c>
      <c r="F1613" s="177" t="s">
        <v>1257</v>
      </c>
      <c r="G1613" s="178" t="s">
        <v>209</v>
      </c>
      <c r="H1613" s="179">
        <v>1.2</v>
      </c>
      <c r="I1613" s="180"/>
      <c r="J1613" s="181">
        <f>ROUND(I1613*H1613,2)</f>
        <v>0</v>
      </c>
      <c r="K1613" s="177" t="s">
        <v>164</v>
      </c>
      <c r="L1613" s="182"/>
      <c r="M1613" s="183" t="s">
        <v>3</v>
      </c>
      <c r="N1613" s="184" t="s">
        <v>49</v>
      </c>
      <c r="P1613" s="139">
        <f>O1613*H1613</f>
        <v>0</v>
      </c>
      <c r="Q1613" s="139">
        <v>7.0000000000000001E-3</v>
      </c>
      <c r="R1613" s="139">
        <f>Q1613*H1613</f>
        <v>8.3999999999999995E-3</v>
      </c>
      <c r="S1613" s="139">
        <v>0</v>
      </c>
      <c r="T1613" s="140">
        <f>S1613*H1613</f>
        <v>0</v>
      </c>
      <c r="AR1613" s="141" t="s">
        <v>389</v>
      </c>
      <c r="AT1613" s="141" t="s">
        <v>306</v>
      </c>
      <c r="AU1613" s="141" t="s">
        <v>88</v>
      </c>
      <c r="AY1613" s="18" t="s">
        <v>156</v>
      </c>
      <c r="BE1613" s="142">
        <f>IF(N1613="základní",J1613,0)</f>
        <v>0</v>
      </c>
      <c r="BF1613" s="142">
        <f>IF(N1613="snížená",J1613,0)</f>
        <v>0</v>
      </c>
      <c r="BG1613" s="142">
        <f>IF(N1613="zákl. přenesená",J1613,0)</f>
        <v>0</v>
      </c>
      <c r="BH1613" s="142">
        <f>IF(N1613="sníž. přenesená",J1613,0)</f>
        <v>0</v>
      </c>
      <c r="BI1613" s="142">
        <f>IF(N1613="nulová",J1613,0)</f>
        <v>0</v>
      </c>
      <c r="BJ1613" s="18" t="s">
        <v>86</v>
      </c>
      <c r="BK1613" s="142">
        <f>ROUND(I1613*H1613,2)</f>
        <v>0</v>
      </c>
      <c r="BL1613" s="18" t="s">
        <v>165</v>
      </c>
      <c r="BM1613" s="141" t="s">
        <v>1258</v>
      </c>
    </row>
    <row r="1614" spans="2:65" s="1" customFormat="1" ht="24.2" customHeight="1" x14ac:dyDescent="0.2">
      <c r="B1614" s="129"/>
      <c r="C1614" s="130" t="s">
        <v>1259</v>
      </c>
      <c r="D1614" s="130" t="s">
        <v>160</v>
      </c>
      <c r="E1614" s="131" t="s">
        <v>1260</v>
      </c>
      <c r="F1614" s="132" t="s">
        <v>1261</v>
      </c>
      <c r="G1614" s="133" t="s">
        <v>201</v>
      </c>
      <c r="H1614" s="134">
        <v>1</v>
      </c>
      <c r="I1614" s="135"/>
      <c r="J1614" s="136">
        <f>ROUND(I1614*H1614,2)</f>
        <v>0</v>
      </c>
      <c r="K1614" s="132" t="s">
        <v>1262</v>
      </c>
      <c r="L1614" s="34"/>
      <c r="M1614" s="137" t="s">
        <v>3</v>
      </c>
      <c r="N1614" s="138" t="s">
        <v>49</v>
      </c>
      <c r="P1614" s="139">
        <f>O1614*H1614</f>
        <v>0</v>
      </c>
      <c r="Q1614" s="139">
        <v>0</v>
      </c>
      <c r="R1614" s="139">
        <f>Q1614*H1614</f>
        <v>0</v>
      </c>
      <c r="S1614" s="139">
        <v>0</v>
      </c>
      <c r="T1614" s="140">
        <f>S1614*H1614</f>
        <v>0</v>
      </c>
      <c r="AR1614" s="141" t="s">
        <v>301</v>
      </c>
      <c r="AT1614" s="141" t="s">
        <v>160</v>
      </c>
      <c r="AU1614" s="141" t="s">
        <v>88</v>
      </c>
      <c r="AY1614" s="18" t="s">
        <v>156</v>
      </c>
      <c r="BE1614" s="142">
        <f>IF(N1614="základní",J1614,0)</f>
        <v>0</v>
      </c>
      <c r="BF1614" s="142">
        <f>IF(N1614="snížená",J1614,0)</f>
        <v>0</v>
      </c>
      <c r="BG1614" s="142">
        <f>IF(N1614="zákl. přenesená",J1614,0)</f>
        <v>0</v>
      </c>
      <c r="BH1614" s="142">
        <f>IF(N1614="sníž. přenesená",J1614,0)</f>
        <v>0</v>
      </c>
      <c r="BI1614" s="142">
        <f>IF(N1614="nulová",J1614,0)</f>
        <v>0</v>
      </c>
      <c r="BJ1614" s="18" t="s">
        <v>86</v>
      </c>
      <c r="BK1614" s="142">
        <f>ROUND(I1614*H1614,2)</f>
        <v>0</v>
      </c>
      <c r="BL1614" s="18" t="s">
        <v>301</v>
      </c>
      <c r="BM1614" s="141" t="s">
        <v>1263</v>
      </c>
    </row>
    <row r="1615" spans="2:65" s="1" customFormat="1" x14ac:dyDescent="0.2">
      <c r="B1615" s="34"/>
      <c r="D1615" s="143" t="s">
        <v>167</v>
      </c>
      <c r="F1615" s="144" t="s">
        <v>1264</v>
      </c>
      <c r="I1615" s="145"/>
      <c r="L1615" s="34"/>
      <c r="M1615" s="146"/>
      <c r="T1615" s="55"/>
      <c r="AT1615" s="18" t="s">
        <v>167</v>
      </c>
      <c r="AU1615" s="18" t="s">
        <v>88</v>
      </c>
    </row>
    <row r="1616" spans="2:65" s="12" customFormat="1" x14ac:dyDescent="0.2">
      <c r="B1616" s="147"/>
      <c r="D1616" s="148" t="s">
        <v>169</v>
      </c>
      <c r="E1616" s="149" t="s">
        <v>3</v>
      </c>
      <c r="F1616" s="150" t="s">
        <v>708</v>
      </c>
      <c r="H1616" s="149" t="s">
        <v>3</v>
      </c>
      <c r="I1616" s="151"/>
      <c r="L1616" s="147"/>
      <c r="M1616" s="152"/>
      <c r="T1616" s="153"/>
      <c r="AT1616" s="149" t="s">
        <v>169</v>
      </c>
      <c r="AU1616" s="149" t="s">
        <v>88</v>
      </c>
      <c r="AV1616" s="12" t="s">
        <v>86</v>
      </c>
      <c r="AW1616" s="12" t="s">
        <v>40</v>
      </c>
      <c r="AX1616" s="12" t="s">
        <v>78</v>
      </c>
      <c r="AY1616" s="149" t="s">
        <v>156</v>
      </c>
    </row>
    <row r="1617" spans="2:65" s="13" customFormat="1" x14ac:dyDescent="0.2">
      <c r="B1617" s="154"/>
      <c r="D1617" s="148" t="s">
        <v>169</v>
      </c>
      <c r="E1617" s="155" t="s">
        <v>3</v>
      </c>
      <c r="F1617" s="156" t="s">
        <v>86</v>
      </c>
      <c r="H1617" s="157">
        <v>1</v>
      </c>
      <c r="I1617" s="158"/>
      <c r="L1617" s="154"/>
      <c r="M1617" s="159"/>
      <c r="T1617" s="160"/>
      <c r="AT1617" s="155" t="s">
        <v>169</v>
      </c>
      <c r="AU1617" s="155" t="s">
        <v>88</v>
      </c>
      <c r="AV1617" s="13" t="s">
        <v>88</v>
      </c>
      <c r="AW1617" s="13" t="s">
        <v>40</v>
      </c>
      <c r="AX1617" s="13" t="s">
        <v>78</v>
      </c>
      <c r="AY1617" s="155" t="s">
        <v>156</v>
      </c>
    </row>
    <row r="1618" spans="2:65" s="14" customFormat="1" x14ac:dyDescent="0.2">
      <c r="B1618" s="161"/>
      <c r="D1618" s="148" t="s">
        <v>169</v>
      </c>
      <c r="E1618" s="162" t="s">
        <v>3</v>
      </c>
      <c r="F1618" s="163" t="s">
        <v>172</v>
      </c>
      <c r="H1618" s="164">
        <v>1</v>
      </c>
      <c r="I1618" s="165"/>
      <c r="L1618" s="161"/>
      <c r="M1618" s="166"/>
      <c r="T1618" s="167"/>
      <c r="AT1618" s="162" t="s">
        <v>169</v>
      </c>
      <c r="AU1618" s="162" t="s">
        <v>88</v>
      </c>
      <c r="AV1618" s="14" t="s">
        <v>165</v>
      </c>
      <c r="AW1618" s="14" t="s">
        <v>40</v>
      </c>
      <c r="AX1618" s="14" t="s">
        <v>86</v>
      </c>
      <c r="AY1618" s="162" t="s">
        <v>156</v>
      </c>
    </row>
    <row r="1619" spans="2:65" s="1" customFormat="1" ht="16.5" customHeight="1" x14ac:dyDescent="0.2">
      <c r="B1619" s="129"/>
      <c r="C1619" s="175" t="s">
        <v>1265</v>
      </c>
      <c r="D1619" s="175" t="s">
        <v>306</v>
      </c>
      <c r="E1619" s="176" t="s">
        <v>1266</v>
      </c>
      <c r="F1619" s="177" t="s">
        <v>1267</v>
      </c>
      <c r="G1619" s="178" t="s">
        <v>356</v>
      </c>
      <c r="H1619" s="179">
        <v>1</v>
      </c>
      <c r="I1619" s="180"/>
      <c r="J1619" s="181">
        <f>ROUND(I1619*H1619,2)</f>
        <v>0</v>
      </c>
      <c r="K1619" s="177" t="s">
        <v>164</v>
      </c>
      <c r="L1619" s="182"/>
      <c r="M1619" s="183" t="s">
        <v>3</v>
      </c>
      <c r="N1619" s="184" t="s">
        <v>49</v>
      </c>
      <c r="P1619" s="139">
        <f>O1619*H1619</f>
        <v>0</v>
      </c>
      <c r="Q1619" s="139">
        <v>3.0000000000000001E-3</v>
      </c>
      <c r="R1619" s="139">
        <f>Q1619*H1619</f>
        <v>3.0000000000000001E-3</v>
      </c>
      <c r="S1619" s="139">
        <v>0</v>
      </c>
      <c r="T1619" s="140">
        <f>S1619*H1619</f>
        <v>0</v>
      </c>
      <c r="AR1619" s="141" t="s">
        <v>309</v>
      </c>
      <c r="AT1619" s="141" t="s">
        <v>306</v>
      </c>
      <c r="AU1619" s="141" t="s">
        <v>88</v>
      </c>
      <c r="AY1619" s="18" t="s">
        <v>156</v>
      </c>
      <c r="BE1619" s="142">
        <f>IF(N1619="základní",J1619,0)</f>
        <v>0</v>
      </c>
      <c r="BF1619" s="142">
        <f>IF(N1619="snížená",J1619,0)</f>
        <v>0</v>
      </c>
      <c r="BG1619" s="142">
        <f>IF(N1619="zákl. přenesená",J1619,0)</f>
        <v>0</v>
      </c>
      <c r="BH1619" s="142">
        <f>IF(N1619="sníž. přenesená",J1619,0)</f>
        <v>0</v>
      </c>
      <c r="BI1619" s="142">
        <f>IF(N1619="nulová",J1619,0)</f>
        <v>0</v>
      </c>
      <c r="BJ1619" s="18" t="s">
        <v>86</v>
      </c>
      <c r="BK1619" s="142">
        <f>ROUND(I1619*H1619,2)</f>
        <v>0</v>
      </c>
      <c r="BL1619" s="18" t="s">
        <v>301</v>
      </c>
      <c r="BM1619" s="141" t="s">
        <v>1268</v>
      </c>
    </row>
    <row r="1620" spans="2:65" s="12" customFormat="1" x14ac:dyDescent="0.2">
      <c r="B1620" s="147"/>
      <c r="D1620" s="148" t="s">
        <v>169</v>
      </c>
      <c r="E1620" s="149" t="s">
        <v>3</v>
      </c>
      <c r="F1620" s="150" t="s">
        <v>708</v>
      </c>
      <c r="H1620" s="149" t="s">
        <v>3</v>
      </c>
      <c r="I1620" s="151"/>
      <c r="L1620" s="147"/>
      <c r="M1620" s="152"/>
      <c r="T1620" s="153"/>
      <c r="AT1620" s="149" t="s">
        <v>169</v>
      </c>
      <c r="AU1620" s="149" t="s">
        <v>88</v>
      </c>
      <c r="AV1620" s="12" t="s">
        <v>86</v>
      </c>
      <c r="AW1620" s="12" t="s">
        <v>40</v>
      </c>
      <c r="AX1620" s="12" t="s">
        <v>78</v>
      </c>
      <c r="AY1620" s="149" t="s">
        <v>156</v>
      </c>
    </row>
    <row r="1621" spans="2:65" s="13" customFormat="1" x14ac:dyDescent="0.2">
      <c r="B1621" s="154"/>
      <c r="D1621" s="148" t="s">
        <v>169</v>
      </c>
      <c r="E1621" s="155" t="s">
        <v>3</v>
      </c>
      <c r="F1621" s="156" t="s">
        <v>1269</v>
      </c>
      <c r="H1621" s="157">
        <v>1</v>
      </c>
      <c r="I1621" s="158"/>
      <c r="L1621" s="154"/>
      <c r="M1621" s="159"/>
      <c r="T1621" s="160"/>
      <c r="AT1621" s="155" t="s">
        <v>169</v>
      </c>
      <c r="AU1621" s="155" t="s">
        <v>88</v>
      </c>
      <c r="AV1621" s="13" t="s">
        <v>88</v>
      </c>
      <c r="AW1621" s="13" t="s">
        <v>40</v>
      </c>
      <c r="AX1621" s="13" t="s">
        <v>78</v>
      </c>
      <c r="AY1621" s="155" t="s">
        <v>156</v>
      </c>
    </row>
    <row r="1622" spans="2:65" s="14" customFormat="1" x14ac:dyDescent="0.2">
      <c r="B1622" s="161"/>
      <c r="D1622" s="148" t="s">
        <v>169</v>
      </c>
      <c r="E1622" s="162" t="s">
        <v>3</v>
      </c>
      <c r="F1622" s="163" t="s">
        <v>172</v>
      </c>
      <c r="H1622" s="164">
        <v>1</v>
      </c>
      <c r="I1622" s="165"/>
      <c r="L1622" s="161"/>
      <c r="M1622" s="166"/>
      <c r="T1622" s="167"/>
      <c r="AT1622" s="162" t="s">
        <v>169</v>
      </c>
      <c r="AU1622" s="162" t="s">
        <v>88</v>
      </c>
      <c r="AV1622" s="14" t="s">
        <v>165</v>
      </c>
      <c r="AW1622" s="14" t="s">
        <v>40</v>
      </c>
      <c r="AX1622" s="14" t="s">
        <v>86</v>
      </c>
      <c r="AY1622" s="162" t="s">
        <v>156</v>
      </c>
    </row>
    <row r="1623" spans="2:65" s="1" customFormat="1" ht="24.2" customHeight="1" x14ac:dyDescent="0.2">
      <c r="B1623" s="129"/>
      <c r="C1623" s="130" t="s">
        <v>1270</v>
      </c>
      <c r="D1623" s="130" t="s">
        <v>160</v>
      </c>
      <c r="E1623" s="131" t="s">
        <v>1271</v>
      </c>
      <c r="F1623" s="132" t="s">
        <v>1272</v>
      </c>
      <c r="G1623" s="133" t="s">
        <v>193</v>
      </c>
      <c r="H1623" s="134">
        <v>3.0000000000000001E-3</v>
      </c>
      <c r="I1623" s="135"/>
      <c r="J1623" s="136">
        <f>ROUND(I1623*H1623,2)</f>
        <v>0</v>
      </c>
      <c r="K1623" s="132" t="s">
        <v>164</v>
      </c>
      <c r="L1623" s="34"/>
      <c r="M1623" s="137" t="s">
        <v>3</v>
      </c>
      <c r="N1623" s="138" t="s">
        <v>49</v>
      </c>
      <c r="P1623" s="139">
        <f>O1623*H1623</f>
        <v>0</v>
      </c>
      <c r="Q1623" s="139">
        <v>0</v>
      </c>
      <c r="R1623" s="139">
        <f>Q1623*H1623</f>
        <v>0</v>
      </c>
      <c r="S1623" s="139">
        <v>0</v>
      </c>
      <c r="T1623" s="140">
        <f>S1623*H1623</f>
        <v>0</v>
      </c>
      <c r="AR1623" s="141" t="s">
        <v>301</v>
      </c>
      <c r="AT1623" s="141" t="s">
        <v>160</v>
      </c>
      <c r="AU1623" s="141" t="s">
        <v>88</v>
      </c>
      <c r="AY1623" s="18" t="s">
        <v>156</v>
      </c>
      <c r="BE1623" s="142">
        <f>IF(N1623="základní",J1623,0)</f>
        <v>0</v>
      </c>
      <c r="BF1623" s="142">
        <f>IF(N1623="snížená",J1623,0)</f>
        <v>0</v>
      </c>
      <c r="BG1623" s="142">
        <f>IF(N1623="zákl. přenesená",J1623,0)</f>
        <v>0</v>
      </c>
      <c r="BH1623" s="142">
        <f>IF(N1623="sníž. přenesená",J1623,0)</f>
        <v>0</v>
      </c>
      <c r="BI1623" s="142">
        <f>IF(N1623="nulová",J1623,0)</f>
        <v>0</v>
      </c>
      <c r="BJ1623" s="18" t="s">
        <v>86</v>
      </c>
      <c r="BK1623" s="142">
        <f>ROUND(I1623*H1623,2)</f>
        <v>0</v>
      </c>
      <c r="BL1623" s="18" t="s">
        <v>301</v>
      </c>
      <c r="BM1623" s="141" t="s">
        <v>1273</v>
      </c>
    </row>
    <row r="1624" spans="2:65" s="1" customFormat="1" x14ac:dyDescent="0.2">
      <c r="B1624" s="34"/>
      <c r="D1624" s="143" t="s">
        <v>167</v>
      </c>
      <c r="F1624" s="144" t="s">
        <v>1274</v>
      </c>
      <c r="I1624" s="145"/>
      <c r="L1624" s="34"/>
      <c r="M1624" s="146"/>
      <c r="T1624" s="55"/>
      <c r="AT1624" s="18" t="s">
        <v>167</v>
      </c>
      <c r="AU1624" s="18" t="s">
        <v>88</v>
      </c>
    </row>
    <row r="1625" spans="2:65" s="11" customFormat="1" ht="22.9" customHeight="1" x14ac:dyDescent="0.2">
      <c r="B1625" s="117"/>
      <c r="D1625" s="118" t="s">
        <v>77</v>
      </c>
      <c r="E1625" s="127" t="s">
        <v>1275</v>
      </c>
      <c r="F1625" s="127" t="s">
        <v>1276</v>
      </c>
      <c r="I1625" s="120"/>
      <c r="J1625" s="128">
        <f>BK1625</f>
        <v>0</v>
      </c>
      <c r="L1625" s="117"/>
      <c r="M1625" s="122"/>
      <c r="P1625" s="123">
        <f>SUM(P1626:P1655)</f>
        <v>0</v>
      </c>
      <c r="R1625" s="123">
        <f>SUM(R1626:R1655)</f>
        <v>4.8000000000000001E-2</v>
      </c>
      <c r="T1625" s="124">
        <f>SUM(T1626:T1655)</f>
        <v>0</v>
      </c>
      <c r="AR1625" s="118" t="s">
        <v>88</v>
      </c>
      <c r="AT1625" s="125" t="s">
        <v>77</v>
      </c>
      <c r="AU1625" s="125" t="s">
        <v>86</v>
      </c>
      <c r="AY1625" s="118" t="s">
        <v>156</v>
      </c>
      <c r="BK1625" s="126">
        <f>SUM(BK1626:BK1655)</f>
        <v>0</v>
      </c>
    </row>
    <row r="1626" spans="2:65" s="1" customFormat="1" ht="24.2" customHeight="1" x14ac:dyDescent="0.2">
      <c r="B1626" s="129"/>
      <c r="C1626" s="130" t="s">
        <v>1277</v>
      </c>
      <c r="D1626" s="130" t="s">
        <v>160</v>
      </c>
      <c r="E1626" s="131" t="s">
        <v>1278</v>
      </c>
      <c r="F1626" s="132" t="s">
        <v>1279</v>
      </c>
      <c r="G1626" s="133" t="s">
        <v>924</v>
      </c>
      <c r="H1626" s="134">
        <v>1</v>
      </c>
      <c r="I1626" s="135"/>
      <c r="J1626" s="136">
        <f>ROUND(I1626*H1626,2)</f>
        <v>0</v>
      </c>
      <c r="K1626" s="132" t="s">
        <v>3</v>
      </c>
      <c r="L1626" s="34"/>
      <c r="M1626" s="137" t="s">
        <v>3</v>
      </c>
      <c r="N1626" s="138" t="s">
        <v>49</v>
      </c>
      <c r="P1626" s="139">
        <f>O1626*H1626</f>
        <v>0</v>
      </c>
      <c r="Q1626" s="139">
        <v>0</v>
      </c>
      <c r="R1626" s="139">
        <f>Q1626*H1626</f>
        <v>0</v>
      </c>
      <c r="S1626" s="139">
        <v>0</v>
      </c>
      <c r="T1626" s="140">
        <f>S1626*H1626</f>
        <v>0</v>
      </c>
      <c r="AR1626" s="141" t="s">
        <v>301</v>
      </c>
      <c r="AT1626" s="141" t="s">
        <v>160</v>
      </c>
      <c r="AU1626" s="141" t="s">
        <v>88</v>
      </c>
      <c r="AY1626" s="18" t="s">
        <v>156</v>
      </c>
      <c r="BE1626" s="142">
        <f>IF(N1626="základní",J1626,0)</f>
        <v>0</v>
      </c>
      <c r="BF1626" s="142">
        <f>IF(N1626="snížená",J1626,0)</f>
        <v>0</v>
      </c>
      <c r="BG1626" s="142">
        <f>IF(N1626="zákl. přenesená",J1626,0)</f>
        <v>0</v>
      </c>
      <c r="BH1626" s="142">
        <f>IF(N1626="sníž. přenesená",J1626,0)</f>
        <v>0</v>
      </c>
      <c r="BI1626" s="142">
        <f>IF(N1626="nulová",J1626,0)</f>
        <v>0</v>
      </c>
      <c r="BJ1626" s="18" t="s">
        <v>86</v>
      </c>
      <c r="BK1626" s="142">
        <f>ROUND(I1626*H1626,2)</f>
        <v>0</v>
      </c>
      <c r="BL1626" s="18" t="s">
        <v>301</v>
      </c>
      <c r="BM1626" s="141" t="s">
        <v>1280</v>
      </c>
    </row>
    <row r="1627" spans="2:65" s="12" customFormat="1" x14ac:dyDescent="0.2">
      <c r="B1627" s="147"/>
      <c r="D1627" s="148" t="s">
        <v>169</v>
      </c>
      <c r="E1627" s="149" t="s">
        <v>3</v>
      </c>
      <c r="F1627" s="150" t="s">
        <v>926</v>
      </c>
      <c r="H1627" s="149" t="s">
        <v>3</v>
      </c>
      <c r="I1627" s="151"/>
      <c r="L1627" s="147"/>
      <c r="M1627" s="152"/>
      <c r="T1627" s="153"/>
      <c r="AT1627" s="149" t="s">
        <v>169</v>
      </c>
      <c r="AU1627" s="149" t="s">
        <v>88</v>
      </c>
      <c r="AV1627" s="12" t="s">
        <v>86</v>
      </c>
      <c r="AW1627" s="12" t="s">
        <v>40</v>
      </c>
      <c r="AX1627" s="12" t="s">
        <v>78</v>
      </c>
      <c r="AY1627" s="149" t="s">
        <v>156</v>
      </c>
    </row>
    <row r="1628" spans="2:65" s="13" customFormat="1" x14ac:dyDescent="0.2">
      <c r="B1628" s="154"/>
      <c r="D1628" s="148" t="s">
        <v>169</v>
      </c>
      <c r="E1628" s="155" t="s">
        <v>3</v>
      </c>
      <c r="F1628" s="156" t="s">
        <v>86</v>
      </c>
      <c r="H1628" s="157">
        <v>1</v>
      </c>
      <c r="I1628" s="158"/>
      <c r="L1628" s="154"/>
      <c r="M1628" s="159"/>
      <c r="T1628" s="160"/>
      <c r="AT1628" s="155" t="s">
        <v>169</v>
      </c>
      <c r="AU1628" s="155" t="s">
        <v>88</v>
      </c>
      <c r="AV1628" s="13" t="s">
        <v>88</v>
      </c>
      <c r="AW1628" s="13" t="s">
        <v>40</v>
      </c>
      <c r="AX1628" s="13" t="s">
        <v>78</v>
      </c>
      <c r="AY1628" s="155" t="s">
        <v>156</v>
      </c>
    </row>
    <row r="1629" spans="2:65" s="14" customFormat="1" x14ac:dyDescent="0.2">
      <c r="B1629" s="161"/>
      <c r="D1629" s="148" t="s">
        <v>169</v>
      </c>
      <c r="E1629" s="162" t="s">
        <v>3</v>
      </c>
      <c r="F1629" s="163" t="s">
        <v>172</v>
      </c>
      <c r="H1629" s="164">
        <v>1</v>
      </c>
      <c r="I1629" s="165"/>
      <c r="L1629" s="161"/>
      <c r="M1629" s="166"/>
      <c r="T1629" s="167"/>
      <c r="AT1629" s="162" t="s">
        <v>169</v>
      </c>
      <c r="AU1629" s="162" t="s">
        <v>88</v>
      </c>
      <c r="AV1629" s="14" t="s">
        <v>165</v>
      </c>
      <c r="AW1629" s="14" t="s">
        <v>40</v>
      </c>
      <c r="AX1629" s="14" t="s">
        <v>86</v>
      </c>
      <c r="AY1629" s="162" t="s">
        <v>156</v>
      </c>
    </row>
    <row r="1630" spans="2:65" s="1" customFormat="1" ht="24.2" customHeight="1" x14ac:dyDescent="0.2">
      <c r="B1630" s="129"/>
      <c r="C1630" s="130" t="s">
        <v>1281</v>
      </c>
      <c r="D1630" s="130" t="s">
        <v>160</v>
      </c>
      <c r="E1630" s="131" t="s">
        <v>1282</v>
      </c>
      <c r="F1630" s="132" t="s">
        <v>1283</v>
      </c>
      <c r="G1630" s="133" t="s">
        <v>924</v>
      </c>
      <c r="H1630" s="134">
        <v>7</v>
      </c>
      <c r="I1630" s="135"/>
      <c r="J1630" s="136">
        <f>ROUND(I1630*H1630,2)</f>
        <v>0</v>
      </c>
      <c r="K1630" s="132" t="s">
        <v>3</v>
      </c>
      <c r="L1630" s="34"/>
      <c r="M1630" s="137" t="s">
        <v>3</v>
      </c>
      <c r="N1630" s="138" t="s">
        <v>49</v>
      </c>
      <c r="P1630" s="139">
        <f>O1630*H1630</f>
        <v>0</v>
      </c>
      <c r="Q1630" s="139">
        <v>0</v>
      </c>
      <c r="R1630" s="139">
        <f>Q1630*H1630</f>
        <v>0</v>
      </c>
      <c r="S1630" s="139">
        <v>0</v>
      </c>
      <c r="T1630" s="140">
        <f>S1630*H1630</f>
        <v>0</v>
      </c>
      <c r="AR1630" s="141" t="s">
        <v>301</v>
      </c>
      <c r="AT1630" s="141" t="s">
        <v>160</v>
      </c>
      <c r="AU1630" s="141" t="s">
        <v>88</v>
      </c>
      <c r="AY1630" s="18" t="s">
        <v>156</v>
      </c>
      <c r="BE1630" s="142">
        <f>IF(N1630="základní",J1630,0)</f>
        <v>0</v>
      </c>
      <c r="BF1630" s="142">
        <f>IF(N1630="snížená",J1630,0)</f>
        <v>0</v>
      </c>
      <c r="BG1630" s="142">
        <f>IF(N1630="zákl. přenesená",J1630,0)</f>
        <v>0</v>
      </c>
      <c r="BH1630" s="142">
        <f>IF(N1630="sníž. přenesená",J1630,0)</f>
        <v>0</v>
      </c>
      <c r="BI1630" s="142">
        <f>IF(N1630="nulová",J1630,0)</f>
        <v>0</v>
      </c>
      <c r="BJ1630" s="18" t="s">
        <v>86</v>
      </c>
      <c r="BK1630" s="142">
        <f>ROUND(I1630*H1630,2)</f>
        <v>0</v>
      </c>
      <c r="BL1630" s="18" t="s">
        <v>301</v>
      </c>
      <c r="BM1630" s="141" t="s">
        <v>1284</v>
      </c>
    </row>
    <row r="1631" spans="2:65" s="1" customFormat="1" ht="29.25" x14ac:dyDescent="0.2">
      <c r="B1631" s="34"/>
      <c r="D1631" s="148" t="s">
        <v>761</v>
      </c>
      <c r="F1631" s="185" t="s">
        <v>1285</v>
      </c>
      <c r="I1631" s="145"/>
      <c r="L1631" s="34"/>
      <c r="M1631" s="146"/>
      <c r="T1631" s="55"/>
      <c r="AT1631" s="18" t="s">
        <v>761</v>
      </c>
      <c r="AU1631" s="18" t="s">
        <v>88</v>
      </c>
    </row>
    <row r="1632" spans="2:65" s="12" customFormat="1" x14ac:dyDescent="0.2">
      <c r="B1632" s="147"/>
      <c r="D1632" s="148" t="s">
        <v>169</v>
      </c>
      <c r="E1632" s="149" t="s">
        <v>3</v>
      </c>
      <c r="F1632" s="150" t="s">
        <v>1286</v>
      </c>
      <c r="H1632" s="149" t="s">
        <v>3</v>
      </c>
      <c r="I1632" s="151"/>
      <c r="L1632" s="147"/>
      <c r="M1632" s="152"/>
      <c r="T1632" s="153"/>
      <c r="AT1632" s="149" t="s">
        <v>169</v>
      </c>
      <c r="AU1632" s="149" t="s">
        <v>88</v>
      </c>
      <c r="AV1632" s="12" t="s">
        <v>86</v>
      </c>
      <c r="AW1632" s="12" t="s">
        <v>40</v>
      </c>
      <c r="AX1632" s="12" t="s">
        <v>78</v>
      </c>
      <c r="AY1632" s="149" t="s">
        <v>156</v>
      </c>
    </row>
    <row r="1633" spans="2:65" s="13" customFormat="1" x14ac:dyDescent="0.2">
      <c r="B1633" s="154"/>
      <c r="D1633" s="148" t="s">
        <v>169</v>
      </c>
      <c r="E1633" s="155" t="s">
        <v>3</v>
      </c>
      <c r="F1633" s="156" t="s">
        <v>1287</v>
      </c>
      <c r="H1633" s="157">
        <v>4</v>
      </c>
      <c r="I1633" s="158"/>
      <c r="L1633" s="154"/>
      <c r="M1633" s="159"/>
      <c r="T1633" s="160"/>
      <c r="AT1633" s="155" t="s">
        <v>169</v>
      </c>
      <c r="AU1633" s="155" t="s">
        <v>88</v>
      </c>
      <c r="AV1633" s="13" t="s">
        <v>88</v>
      </c>
      <c r="AW1633" s="13" t="s">
        <v>40</v>
      </c>
      <c r="AX1633" s="13" t="s">
        <v>78</v>
      </c>
      <c r="AY1633" s="155" t="s">
        <v>156</v>
      </c>
    </row>
    <row r="1634" spans="2:65" s="13" customFormat="1" x14ac:dyDescent="0.2">
      <c r="B1634" s="154"/>
      <c r="D1634" s="148" t="s">
        <v>169</v>
      </c>
      <c r="E1634" s="155" t="s">
        <v>3</v>
      </c>
      <c r="F1634" s="156" t="s">
        <v>1288</v>
      </c>
      <c r="H1634" s="157">
        <v>2</v>
      </c>
      <c r="I1634" s="158"/>
      <c r="L1634" s="154"/>
      <c r="M1634" s="159"/>
      <c r="T1634" s="160"/>
      <c r="AT1634" s="155" t="s">
        <v>169</v>
      </c>
      <c r="AU1634" s="155" t="s">
        <v>88</v>
      </c>
      <c r="AV1634" s="13" t="s">
        <v>88</v>
      </c>
      <c r="AW1634" s="13" t="s">
        <v>40</v>
      </c>
      <c r="AX1634" s="13" t="s">
        <v>78</v>
      </c>
      <c r="AY1634" s="155" t="s">
        <v>156</v>
      </c>
    </row>
    <row r="1635" spans="2:65" s="13" customFormat="1" x14ac:dyDescent="0.2">
      <c r="B1635" s="154"/>
      <c r="D1635" s="148" t="s">
        <v>169</v>
      </c>
      <c r="E1635" s="155" t="s">
        <v>3</v>
      </c>
      <c r="F1635" s="156" t="s">
        <v>1289</v>
      </c>
      <c r="H1635" s="157">
        <v>1</v>
      </c>
      <c r="I1635" s="158"/>
      <c r="L1635" s="154"/>
      <c r="M1635" s="159"/>
      <c r="T1635" s="160"/>
      <c r="AT1635" s="155" t="s">
        <v>169</v>
      </c>
      <c r="AU1635" s="155" t="s">
        <v>88</v>
      </c>
      <c r="AV1635" s="13" t="s">
        <v>88</v>
      </c>
      <c r="AW1635" s="13" t="s">
        <v>40</v>
      </c>
      <c r="AX1635" s="13" t="s">
        <v>78</v>
      </c>
      <c r="AY1635" s="155" t="s">
        <v>156</v>
      </c>
    </row>
    <row r="1636" spans="2:65" s="14" customFormat="1" x14ac:dyDescent="0.2">
      <c r="B1636" s="161"/>
      <c r="D1636" s="148" t="s">
        <v>169</v>
      </c>
      <c r="E1636" s="162" t="s">
        <v>3</v>
      </c>
      <c r="F1636" s="163" t="s">
        <v>172</v>
      </c>
      <c r="H1636" s="164">
        <v>7</v>
      </c>
      <c r="I1636" s="165"/>
      <c r="L1636" s="161"/>
      <c r="M1636" s="166"/>
      <c r="T1636" s="167"/>
      <c r="AT1636" s="162" t="s">
        <v>169</v>
      </c>
      <c r="AU1636" s="162" t="s">
        <v>88</v>
      </c>
      <c r="AV1636" s="14" t="s">
        <v>165</v>
      </c>
      <c r="AW1636" s="14" t="s">
        <v>40</v>
      </c>
      <c r="AX1636" s="14" t="s">
        <v>86</v>
      </c>
      <c r="AY1636" s="162" t="s">
        <v>156</v>
      </c>
    </row>
    <row r="1637" spans="2:65" s="1" customFormat="1" ht="24.2" customHeight="1" x14ac:dyDescent="0.2">
      <c r="B1637" s="129"/>
      <c r="C1637" s="130" t="s">
        <v>1290</v>
      </c>
      <c r="D1637" s="130" t="s">
        <v>160</v>
      </c>
      <c r="E1637" s="131" t="s">
        <v>1291</v>
      </c>
      <c r="F1637" s="132" t="s">
        <v>1292</v>
      </c>
      <c r="G1637" s="133" t="s">
        <v>924</v>
      </c>
      <c r="H1637" s="134">
        <v>6</v>
      </c>
      <c r="I1637" s="135"/>
      <c r="J1637" s="136">
        <f>ROUND(I1637*H1637,2)</f>
        <v>0</v>
      </c>
      <c r="K1637" s="132" t="s">
        <v>3</v>
      </c>
      <c r="L1637" s="34"/>
      <c r="M1637" s="137" t="s">
        <v>3</v>
      </c>
      <c r="N1637" s="138" t="s">
        <v>49</v>
      </c>
      <c r="P1637" s="139">
        <f>O1637*H1637</f>
        <v>0</v>
      </c>
      <c r="Q1637" s="139">
        <v>0</v>
      </c>
      <c r="R1637" s="139">
        <f>Q1637*H1637</f>
        <v>0</v>
      </c>
      <c r="S1637" s="139">
        <v>0</v>
      </c>
      <c r="T1637" s="140">
        <f>S1637*H1637</f>
        <v>0</v>
      </c>
      <c r="AR1637" s="141" t="s">
        <v>301</v>
      </c>
      <c r="AT1637" s="141" t="s">
        <v>160</v>
      </c>
      <c r="AU1637" s="141" t="s">
        <v>88</v>
      </c>
      <c r="AY1637" s="18" t="s">
        <v>156</v>
      </c>
      <c r="BE1637" s="142">
        <f>IF(N1637="základní",J1637,0)</f>
        <v>0</v>
      </c>
      <c r="BF1637" s="142">
        <f>IF(N1637="snížená",J1637,0)</f>
        <v>0</v>
      </c>
      <c r="BG1637" s="142">
        <f>IF(N1637="zákl. přenesená",J1637,0)</f>
        <v>0</v>
      </c>
      <c r="BH1637" s="142">
        <f>IF(N1637="sníž. přenesená",J1637,0)</f>
        <v>0</v>
      </c>
      <c r="BI1637" s="142">
        <f>IF(N1637="nulová",J1637,0)</f>
        <v>0</v>
      </c>
      <c r="BJ1637" s="18" t="s">
        <v>86</v>
      </c>
      <c r="BK1637" s="142">
        <f>ROUND(I1637*H1637,2)</f>
        <v>0</v>
      </c>
      <c r="BL1637" s="18" t="s">
        <v>301</v>
      </c>
      <c r="BM1637" s="141" t="s">
        <v>1293</v>
      </c>
    </row>
    <row r="1638" spans="2:65" s="1" customFormat="1" ht="29.25" x14ac:dyDescent="0.2">
      <c r="B1638" s="34"/>
      <c r="D1638" s="148" t="s">
        <v>761</v>
      </c>
      <c r="F1638" s="185" t="s">
        <v>1285</v>
      </c>
      <c r="I1638" s="145"/>
      <c r="L1638" s="34"/>
      <c r="M1638" s="146"/>
      <c r="T1638" s="55"/>
      <c r="AT1638" s="18" t="s">
        <v>761</v>
      </c>
      <c r="AU1638" s="18" t="s">
        <v>88</v>
      </c>
    </row>
    <row r="1639" spans="2:65" s="12" customFormat="1" x14ac:dyDescent="0.2">
      <c r="B1639" s="147"/>
      <c r="D1639" s="148" t="s">
        <v>169</v>
      </c>
      <c r="E1639" s="149" t="s">
        <v>3</v>
      </c>
      <c r="F1639" s="150" t="s">
        <v>1286</v>
      </c>
      <c r="H1639" s="149" t="s">
        <v>3</v>
      </c>
      <c r="I1639" s="151"/>
      <c r="L1639" s="147"/>
      <c r="M1639" s="152"/>
      <c r="T1639" s="153"/>
      <c r="AT1639" s="149" t="s">
        <v>169</v>
      </c>
      <c r="AU1639" s="149" t="s">
        <v>88</v>
      </c>
      <c r="AV1639" s="12" t="s">
        <v>86</v>
      </c>
      <c r="AW1639" s="12" t="s">
        <v>40</v>
      </c>
      <c r="AX1639" s="12" t="s">
        <v>78</v>
      </c>
      <c r="AY1639" s="149" t="s">
        <v>156</v>
      </c>
    </row>
    <row r="1640" spans="2:65" s="13" customFormat="1" x14ac:dyDescent="0.2">
      <c r="B1640" s="154"/>
      <c r="D1640" s="148" t="s">
        <v>169</v>
      </c>
      <c r="E1640" s="155" t="s">
        <v>3</v>
      </c>
      <c r="F1640" s="156" t="s">
        <v>1294</v>
      </c>
      <c r="H1640" s="157">
        <v>6</v>
      </c>
      <c r="I1640" s="158"/>
      <c r="L1640" s="154"/>
      <c r="M1640" s="159"/>
      <c r="T1640" s="160"/>
      <c r="AT1640" s="155" t="s">
        <v>169</v>
      </c>
      <c r="AU1640" s="155" t="s">
        <v>88</v>
      </c>
      <c r="AV1640" s="13" t="s">
        <v>88</v>
      </c>
      <c r="AW1640" s="13" t="s">
        <v>40</v>
      </c>
      <c r="AX1640" s="13" t="s">
        <v>78</v>
      </c>
      <c r="AY1640" s="155" t="s">
        <v>156</v>
      </c>
    </row>
    <row r="1641" spans="2:65" s="14" customFormat="1" x14ac:dyDescent="0.2">
      <c r="B1641" s="161"/>
      <c r="D1641" s="148" t="s">
        <v>169</v>
      </c>
      <c r="E1641" s="162" t="s">
        <v>3</v>
      </c>
      <c r="F1641" s="163" t="s">
        <v>172</v>
      </c>
      <c r="H1641" s="164">
        <v>6</v>
      </c>
      <c r="I1641" s="165"/>
      <c r="L1641" s="161"/>
      <c r="M1641" s="166"/>
      <c r="T1641" s="167"/>
      <c r="AT1641" s="162" t="s">
        <v>169</v>
      </c>
      <c r="AU1641" s="162" t="s">
        <v>88</v>
      </c>
      <c r="AV1641" s="14" t="s">
        <v>165</v>
      </c>
      <c r="AW1641" s="14" t="s">
        <v>40</v>
      </c>
      <c r="AX1641" s="14" t="s">
        <v>86</v>
      </c>
      <c r="AY1641" s="162" t="s">
        <v>156</v>
      </c>
    </row>
    <row r="1642" spans="2:65" s="1" customFormat="1" ht="44.25" customHeight="1" x14ac:dyDescent="0.2">
      <c r="B1642" s="129"/>
      <c r="C1642" s="130" t="s">
        <v>1295</v>
      </c>
      <c r="D1642" s="130" t="s">
        <v>160</v>
      </c>
      <c r="E1642" s="131" t="s">
        <v>1296</v>
      </c>
      <c r="F1642" s="132" t="s">
        <v>1297</v>
      </c>
      <c r="G1642" s="133" t="s">
        <v>193</v>
      </c>
      <c r="H1642" s="134">
        <v>1.9830000000000001</v>
      </c>
      <c r="I1642" s="135"/>
      <c r="J1642" s="136">
        <f>ROUND(I1642*H1642,2)</f>
        <v>0</v>
      </c>
      <c r="K1642" s="132" t="s">
        <v>3</v>
      </c>
      <c r="L1642" s="34"/>
      <c r="M1642" s="137" t="s">
        <v>3</v>
      </c>
      <c r="N1642" s="138" t="s">
        <v>49</v>
      </c>
      <c r="P1642" s="139">
        <f>O1642*H1642</f>
        <v>0</v>
      </c>
      <c r="Q1642" s="139">
        <v>0</v>
      </c>
      <c r="R1642" s="139">
        <f>Q1642*H1642</f>
        <v>0</v>
      </c>
      <c r="S1642" s="139">
        <v>0</v>
      </c>
      <c r="T1642" s="140">
        <f>S1642*H1642</f>
        <v>0</v>
      </c>
      <c r="AR1642" s="141" t="s">
        <v>301</v>
      </c>
      <c r="AT1642" s="141" t="s">
        <v>160</v>
      </c>
      <c r="AU1642" s="141" t="s">
        <v>88</v>
      </c>
      <c r="AY1642" s="18" t="s">
        <v>156</v>
      </c>
      <c r="BE1642" s="142">
        <f>IF(N1642="základní",J1642,0)</f>
        <v>0</v>
      </c>
      <c r="BF1642" s="142">
        <f>IF(N1642="snížená",J1642,0)</f>
        <v>0</v>
      </c>
      <c r="BG1642" s="142">
        <f>IF(N1642="zákl. přenesená",J1642,0)</f>
        <v>0</v>
      </c>
      <c r="BH1642" s="142">
        <f>IF(N1642="sníž. přenesená",J1642,0)</f>
        <v>0</v>
      </c>
      <c r="BI1642" s="142">
        <f>IF(N1642="nulová",J1642,0)</f>
        <v>0</v>
      </c>
      <c r="BJ1642" s="18" t="s">
        <v>86</v>
      </c>
      <c r="BK1642" s="142">
        <f>ROUND(I1642*H1642,2)</f>
        <v>0</v>
      </c>
      <c r="BL1642" s="18" t="s">
        <v>301</v>
      </c>
      <c r="BM1642" s="141" t="s">
        <v>1298</v>
      </c>
    </row>
    <row r="1643" spans="2:65" s="1" customFormat="1" ht="39" x14ac:dyDescent="0.2">
      <c r="B1643" s="34"/>
      <c r="D1643" s="148" t="s">
        <v>761</v>
      </c>
      <c r="F1643" s="185" t="s">
        <v>1299</v>
      </c>
      <c r="I1643" s="145"/>
      <c r="L1643" s="34"/>
      <c r="M1643" s="146"/>
      <c r="T1643" s="55"/>
      <c r="AT1643" s="18" t="s">
        <v>761</v>
      </c>
      <c r="AU1643" s="18" t="s">
        <v>88</v>
      </c>
    </row>
    <row r="1644" spans="2:65" s="12" customFormat="1" x14ac:dyDescent="0.2">
      <c r="B1644" s="147"/>
      <c r="D1644" s="148" t="s">
        <v>169</v>
      </c>
      <c r="E1644" s="149" t="s">
        <v>3</v>
      </c>
      <c r="F1644" s="150" t="s">
        <v>1300</v>
      </c>
      <c r="H1644" s="149" t="s">
        <v>3</v>
      </c>
      <c r="I1644" s="151"/>
      <c r="L1644" s="147"/>
      <c r="M1644" s="152"/>
      <c r="T1644" s="153"/>
      <c r="AT1644" s="149" t="s">
        <v>169</v>
      </c>
      <c r="AU1644" s="149" t="s">
        <v>88</v>
      </c>
      <c r="AV1644" s="12" t="s">
        <v>86</v>
      </c>
      <c r="AW1644" s="12" t="s">
        <v>40</v>
      </c>
      <c r="AX1644" s="12" t="s">
        <v>78</v>
      </c>
      <c r="AY1644" s="149" t="s">
        <v>156</v>
      </c>
    </row>
    <row r="1645" spans="2:65" s="13" customFormat="1" x14ac:dyDescent="0.2">
      <c r="B1645" s="154"/>
      <c r="D1645" s="148" t="s">
        <v>169</v>
      </c>
      <c r="E1645" s="155" t="s">
        <v>3</v>
      </c>
      <c r="F1645" s="156" t="s">
        <v>1301</v>
      </c>
      <c r="H1645" s="157">
        <v>1.9830000000000001</v>
      </c>
      <c r="I1645" s="158"/>
      <c r="L1645" s="154"/>
      <c r="M1645" s="159"/>
      <c r="T1645" s="160"/>
      <c r="AT1645" s="155" t="s">
        <v>169</v>
      </c>
      <c r="AU1645" s="155" t="s">
        <v>88</v>
      </c>
      <c r="AV1645" s="13" t="s">
        <v>88</v>
      </c>
      <c r="AW1645" s="13" t="s">
        <v>40</v>
      </c>
      <c r="AX1645" s="13" t="s">
        <v>78</v>
      </c>
      <c r="AY1645" s="155" t="s">
        <v>156</v>
      </c>
    </row>
    <row r="1646" spans="2:65" s="14" customFormat="1" x14ac:dyDescent="0.2">
      <c r="B1646" s="161"/>
      <c r="D1646" s="148" t="s">
        <v>169</v>
      </c>
      <c r="E1646" s="162" t="s">
        <v>3</v>
      </c>
      <c r="F1646" s="163" t="s">
        <v>172</v>
      </c>
      <c r="H1646" s="164">
        <v>1.9830000000000001</v>
      </c>
      <c r="I1646" s="165"/>
      <c r="L1646" s="161"/>
      <c r="M1646" s="166"/>
      <c r="T1646" s="167"/>
      <c r="AT1646" s="162" t="s">
        <v>169</v>
      </c>
      <c r="AU1646" s="162" t="s">
        <v>88</v>
      </c>
      <c r="AV1646" s="14" t="s">
        <v>165</v>
      </c>
      <c r="AW1646" s="14" t="s">
        <v>40</v>
      </c>
      <c r="AX1646" s="14" t="s">
        <v>86</v>
      </c>
      <c r="AY1646" s="162" t="s">
        <v>156</v>
      </c>
    </row>
    <row r="1647" spans="2:65" s="1" customFormat="1" ht="24.2" customHeight="1" x14ac:dyDescent="0.2">
      <c r="B1647" s="129"/>
      <c r="C1647" s="130" t="s">
        <v>1302</v>
      </c>
      <c r="D1647" s="130" t="s">
        <v>160</v>
      </c>
      <c r="E1647" s="131" t="s">
        <v>1303</v>
      </c>
      <c r="F1647" s="132" t="s">
        <v>1304</v>
      </c>
      <c r="G1647" s="133" t="s">
        <v>924</v>
      </c>
      <c r="H1647" s="134">
        <v>16</v>
      </c>
      <c r="I1647" s="135"/>
      <c r="J1647" s="136">
        <f>ROUND(I1647*H1647,2)</f>
        <v>0</v>
      </c>
      <c r="K1647" s="132" t="s">
        <v>3</v>
      </c>
      <c r="L1647" s="34"/>
      <c r="M1647" s="137" t="s">
        <v>3</v>
      </c>
      <c r="N1647" s="138" t="s">
        <v>49</v>
      </c>
      <c r="P1647" s="139">
        <f>O1647*H1647</f>
        <v>0</v>
      </c>
      <c r="Q1647" s="139">
        <v>3.0000000000000001E-3</v>
      </c>
      <c r="R1647" s="139">
        <f>Q1647*H1647</f>
        <v>4.8000000000000001E-2</v>
      </c>
      <c r="S1647" s="139">
        <v>0</v>
      </c>
      <c r="T1647" s="140">
        <f>S1647*H1647</f>
        <v>0</v>
      </c>
      <c r="AR1647" s="141" t="s">
        <v>301</v>
      </c>
      <c r="AT1647" s="141" t="s">
        <v>160</v>
      </c>
      <c r="AU1647" s="141" t="s">
        <v>88</v>
      </c>
      <c r="AY1647" s="18" t="s">
        <v>156</v>
      </c>
      <c r="BE1647" s="142">
        <f>IF(N1647="základní",J1647,0)</f>
        <v>0</v>
      </c>
      <c r="BF1647" s="142">
        <f>IF(N1647="snížená",J1647,0)</f>
        <v>0</v>
      </c>
      <c r="BG1647" s="142">
        <f>IF(N1647="zákl. přenesená",J1647,0)</f>
        <v>0</v>
      </c>
      <c r="BH1647" s="142">
        <f>IF(N1647="sníž. přenesená",J1647,0)</f>
        <v>0</v>
      </c>
      <c r="BI1647" s="142">
        <f>IF(N1647="nulová",J1647,0)</f>
        <v>0</v>
      </c>
      <c r="BJ1647" s="18" t="s">
        <v>86</v>
      </c>
      <c r="BK1647" s="142">
        <f>ROUND(I1647*H1647,2)</f>
        <v>0</v>
      </c>
      <c r="BL1647" s="18" t="s">
        <v>301</v>
      </c>
      <c r="BM1647" s="141" t="s">
        <v>1305</v>
      </c>
    </row>
    <row r="1648" spans="2:65" s="12" customFormat="1" x14ac:dyDescent="0.2">
      <c r="B1648" s="147"/>
      <c r="D1648" s="148" t="s">
        <v>169</v>
      </c>
      <c r="E1648" s="149" t="s">
        <v>3</v>
      </c>
      <c r="F1648" s="150" t="s">
        <v>617</v>
      </c>
      <c r="H1648" s="149" t="s">
        <v>3</v>
      </c>
      <c r="I1648" s="151"/>
      <c r="L1648" s="147"/>
      <c r="M1648" s="152"/>
      <c r="T1648" s="153"/>
      <c r="AT1648" s="149" t="s">
        <v>169</v>
      </c>
      <c r="AU1648" s="149" t="s">
        <v>88</v>
      </c>
      <c r="AV1648" s="12" t="s">
        <v>86</v>
      </c>
      <c r="AW1648" s="12" t="s">
        <v>40</v>
      </c>
      <c r="AX1648" s="12" t="s">
        <v>78</v>
      </c>
      <c r="AY1648" s="149" t="s">
        <v>156</v>
      </c>
    </row>
    <row r="1649" spans="2:65" s="13" customFormat="1" x14ac:dyDescent="0.2">
      <c r="B1649" s="154"/>
      <c r="D1649" s="148" t="s">
        <v>169</v>
      </c>
      <c r="E1649" s="155" t="s">
        <v>3</v>
      </c>
      <c r="F1649" s="156" t="s">
        <v>1306</v>
      </c>
      <c r="H1649" s="157">
        <v>16</v>
      </c>
      <c r="I1649" s="158"/>
      <c r="L1649" s="154"/>
      <c r="M1649" s="159"/>
      <c r="T1649" s="160"/>
      <c r="AT1649" s="155" t="s">
        <v>169</v>
      </c>
      <c r="AU1649" s="155" t="s">
        <v>88</v>
      </c>
      <c r="AV1649" s="13" t="s">
        <v>88</v>
      </c>
      <c r="AW1649" s="13" t="s">
        <v>40</v>
      </c>
      <c r="AX1649" s="13" t="s">
        <v>78</v>
      </c>
      <c r="AY1649" s="155" t="s">
        <v>156</v>
      </c>
    </row>
    <row r="1650" spans="2:65" s="14" customFormat="1" x14ac:dyDescent="0.2">
      <c r="B1650" s="161"/>
      <c r="D1650" s="148" t="s">
        <v>169</v>
      </c>
      <c r="E1650" s="162" t="s">
        <v>3</v>
      </c>
      <c r="F1650" s="163" t="s">
        <v>172</v>
      </c>
      <c r="H1650" s="164">
        <v>16</v>
      </c>
      <c r="I1650" s="165"/>
      <c r="L1650" s="161"/>
      <c r="M1650" s="166"/>
      <c r="T1650" s="167"/>
      <c r="AT1650" s="162" t="s">
        <v>169</v>
      </c>
      <c r="AU1650" s="162" t="s">
        <v>88</v>
      </c>
      <c r="AV1650" s="14" t="s">
        <v>165</v>
      </c>
      <c r="AW1650" s="14" t="s">
        <v>40</v>
      </c>
      <c r="AX1650" s="14" t="s">
        <v>86</v>
      </c>
      <c r="AY1650" s="162" t="s">
        <v>156</v>
      </c>
    </row>
    <row r="1651" spans="2:65" s="1" customFormat="1" ht="16.5" customHeight="1" x14ac:dyDescent="0.2">
      <c r="B1651" s="129"/>
      <c r="C1651" s="130" t="s">
        <v>1307</v>
      </c>
      <c r="D1651" s="130" t="s">
        <v>160</v>
      </c>
      <c r="E1651" s="131" t="s">
        <v>1308</v>
      </c>
      <c r="F1651" s="132" t="s">
        <v>1309</v>
      </c>
      <c r="G1651" s="133" t="s">
        <v>924</v>
      </c>
      <c r="H1651" s="134">
        <v>1</v>
      </c>
      <c r="I1651" s="135"/>
      <c r="J1651" s="136">
        <f>ROUND(I1651*H1651,2)</f>
        <v>0</v>
      </c>
      <c r="K1651" s="132" t="s">
        <v>3</v>
      </c>
      <c r="L1651" s="34"/>
      <c r="M1651" s="137" t="s">
        <v>3</v>
      </c>
      <c r="N1651" s="138" t="s">
        <v>49</v>
      </c>
      <c r="P1651" s="139">
        <f>O1651*H1651</f>
        <v>0</v>
      </c>
      <c r="Q1651" s="139">
        <v>0</v>
      </c>
      <c r="R1651" s="139">
        <f>Q1651*H1651</f>
        <v>0</v>
      </c>
      <c r="S1651" s="139">
        <v>0</v>
      </c>
      <c r="T1651" s="140">
        <f>S1651*H1651</f>
        <v>0</v>
      </c>
      <c r="AR1651" s="141" t="s">
        <v>301</v>
      </c>
      <c r="AT1651" s="141" t="s">
        <v>160</v>
      </c>
      <c r="AU1651" s="141" t="s">
        <v>88</v>
      </c>
      <c r="AY1651" s="18" t="s">
        <v>156</v>
      </c>
      <c r="BE1651" s="142">
        <f>IF(N1651="základní",J1651,0)</f>
        <v>0</v>
      </c>
      <c r="BF1651" s="142">
        <f>IF(N1651="snížená",J1651,0)</f>
        <v>0</v>
      </c>
      <c r="BG1651" s="142">
        <f>IF(N1651="zákl. přenesená",J1651,0)</f>
        <v>0</v>
      </c>
      <c r="BH1651" s="142">
        <f>IF(N1651="sníž. přenesená",J1651,0)</f>
        <v>0</v>
      </c>
      <c r="BI1651" s="142">
        <f>IF(N1651="nulová",J1651,0)</f>
        <v>0</v>
      </c>
      <c r="BJ1651" s="18" t="s">
        <v>86</v>
      </c>
      <c r="BK1651" s="142">
        <f>ROUND(I1651*H1651,2)</f>
        <v>0</v>
      </c>
      <c r="BL1651" s="18" t="s">
        <v>301</v>
      </c>
      <c r="BM1651" s="141" t="s">
        <v>1310</v>
      </c>
    </row>
    <row r="1652" spans="2:65" s="13" customFormat="1" x14ac:dyDescent="0.2">
      <c r="B1652" s="154"/>
      <c r="D1652" s="148" t="s">
        <v>169</v>
      </c>
      <c r="E1652" s="155" t="s">
        <v>3</v>
      </c>
      <c r="F1652" s="156" t="s">
        <v>86</v>
      </c>
      <c r="H1652" s="157">
        <v>1</v>
      </c>
      <c r="I1652" s="158"/>
      <c r="L1652" s="154"/>
      <c r="M1652" s="159"/>
      <c r="T1652" s="160"/>
      <c r="AT1652" s="155" t="s">
        <v>169</v>
      </c>
      <c r="AU1652" s="155" t="s">
        <v>88</v>
      </c>
      <c r="AV1652" s="13" t="s">
        <v>88</v>
      </c>
      <c r="AW1652" s="13" t="s">
        <v>40</v>
      </c>
      <c r="AX1652" s="13" t="s">
        <v>78</v>
      </c>
      <c r="AY1652" s="155" t="s">
        <v>156</v>
      </c>
    </row>
    <row r="1653" spans="2:65" s="14" customFormat="1" x14ac:dyDescent="0.2">
      <c r="B1653" s="161"/>
      <c r="D1653" s="148" t="s">
        <v>169</v>
      </c>
      <c r="E1653" s="162" t="s">
        <v>3</v>
      </c>
      <c r="F1653" s="163" t="s">
        <v>172</v>
      </c>
      <c r="H1653" s="164">
        <v>1</v>
      </c>
      <c r="I1653" s="165"/>
      <c r="L1653" s="161"/>
      <c r="M1653" s="166"/>
      <c r="T1653" s="167"/>
      <c r="AT1653" s="162" t="s">
        <v>169</v>
      </c>
      <c r="AU1653" s="162" t="s">
        <v>88</v>
      </c>
      <c r="AV1653" s="14" t="s">
        <v>165</v>
      </c>
      <c r="AW1653" s="14" t="s">
        <v>40</v>
      </c>
      <c r="AX1653" s="14" t="s">
        <v>86</v>
      </c>
      <c r="AY1653" s="162" t="s">
        <v>156</v>
      </c>
    </row>
    <row r="1654" spans="2:65" s="1" customFormat="1" ht="24.2" customHeight="1" x14ac:dyDescent="0.2">
      <c r="B1654" s="129"/>
      <c r="C1654" s="130" t="s">
        <v>1311</v>
      </c>
      <c r="D1654" s="130" t="s">
        <v>160</v>
      </c>
      <c r="E1654" s="131" t="s">
        <v>1312</v>
      </c>
      <c r="F1654" s="132" t="s">
        <v>1313</v>
      </c>
      <c r="G1654" s="133" t="s">
        <v>193</v>
      </c>
      <c r="H1654" s="134">
        <v>4.8000000000000001E-2</v>
      </c>
      <c r="I1654" s="135"/>
      <c r="J1654" s="136">
        <f>ROUND(I1654*H1654,2)</f>
        <v>0</v>
      </c>
      <c r="K1654" s="132" t="s">
        <v>164</v>
      </c>
      <c r="L1654" s="34"/>
      <c r="M1654" s="137" t="s">
        <v>3</v>
      </c>
      <c r="N1654" s="138" t="s">
        <v>49</v>
      </c>
      <c r="P1654" s="139">
        <f>O1654*H1654</f>
        <v>0</v>
      </c>
      <c r="Q1654" s="139">
        <v>0</v>
      </c>
      <c r="R1654" s="139">
        <f>Q1654*H1654</f>
        <v>0</v>
      </c>
      <c r="S1654" s="139">
        <v>0</v>
      </c>
      <c r="T1654" s="140">
        <f>S1654*H1654</f>
        <v>0</v>
      </c>
      <c r="AR1654" s="141" t="s">
        <v>301</v>
      </c>
      <c r="AT1654" s="141" t="s">
        <v>160</v>
      </c>
      <c r="AU1654" s="141" t="s">
        <v>88</v>
      </c>
      <c r="AY1654" s="18" t="s">
        <v>156</v>
      </c>
      <c r="BE1654" s="142">
        <f>IF(N1654="základní",J1654,0)</f>
        <v>0</v>
      </c>
      <c r="BF1654" s="142">
        <f>IF(N1654="snížená",J1654,0)</f>
        <v>0</v>
      </c>
      <c r="BG1654" s="142">
        <f>IF(N1654="zákl. přenesená",J1654,0)</f>
        <v>0</v>
      </c>
      <c r="BH1654" s="142">
        <f>IF(N1654="sníž. přenesená",J1654,0)</f>
        <v>0</v>
      </c>
      <c r="BI1654" s="142">
        <f>IF(N1654="nulová",J1654,0)</f>
        <v>0</v>
      </c>
      <c r="BJ1654" s="18" t="s">
        <v>86</v>
      </c>
      <c r="BK1654" s="142">
        <f>ROUND(I1654*H1654,2)</f>
        <v>0</v>
      </c>
      <c r="BL1654" s="18" t="s">
        <v>301</v>
      </c>
      <c r="BM1654" s="141" t="s">
        <v>1314</v>
      </c>
    </row>
    <row r="1655" spans="2:65" s="1" customFormat="1" x14ac:dyDescent="0.2">
      <c r="B1655" s="34"/>
      <c r="D1655" s="143" t="s">
        <v>167</v>
      </c>
      <c r="F1655" s="144" t="s">
        <v>1315</v>
      </c>
      <c r="I1655" s="145"/>
      <c r="L1655" s="34"/>
      <c r="M1655" s="146"/>
      <c r="T1655" s="55"/>
      <c r="AT1655" s="18" t="s">
        <v>167</v>
      </c>
      <c r="AU1655" s="18" t="s">
        <v>88</v>
      </c>
    </row>
    <row r="1656" spans="2:65" s="11" customFormat="1" ht="22.9" customHeight="1" x14ac:dyDescent="0.2">
      <c r="B1656" s="117"/>
      <c r="D1656" s="118" t="s">
        <v>77</v>
      </c>
      <c r="E1656" s="127" t="s">
        <v>1316</v>
      </c>
      <c r="F1656" s="127" t="s">
        <v>1317</v>
      </c>
      <c r="I1656" s="120"/>
      <c r="J1656" s="128">
        <f>BK1656</f>
        <v>0</v>
      </c>
      <c r="L1656" s="117"/>
      <c r="M1656" s="122"/>
      <c r="P1656" s="123">
        <f>SUM(P1657:P1662)</f>
        <v>0</v>
      </c>
      <c r="R1656" s="123">
        <f>SUM(R1657:R1662)</f>
        <v>7.1400000000000012E-4</v>
      </c>
      <c r="T1656" s="124">
        <f>SUM(T1657:T1662)</f>
        <v>0</v>
      </c>
      <c r="AR1656" s="118" t="s">
        <v>88</v>
      </c>
      <c r="AT1656" s="125" t="s">
        <v>77</v>
      </c>
      <c r="AU1656" s="125" t="s">
        <v>86</v>
      </c>
      <c r="AY1656" s="118" t="s">
        <v>156</v>
      </c>
      <c r="BK1656" s="126">
        <f>SUM(BK1657:BK1662)</f>
        <v>0</v>
      </c>
    </row>
    <row r="1657" spans="2:65" s="1" customFormat="1" ht="16.5" customHeight="1" x14ac:dyDescent="0.2">
      <c r="B1657" s="129"/>
      <c r="C1657" s="130" t="s">
        <v>1318</v>
      </c>
      <c r="D1657" s="130" t="s">
        <v>160</v>
      </c>
      <c r="E1657" s="131" t="s">
        <v>1319</v>
      </c>
      <c r="F1657" s="132" t="s">
        <v>1320</v>
      </c>
      <c r="G1657" s="133" t="s">
        <v>209</v>
      </c>
      <c r="H1657" s="134">
        <v>4.2</v>
      </c>
      <c r="I1657" s="135"/>
      <c r="J1657" s="136">
        <f>ROUND(I1657*H1657,2)</f>
        <v>0</v>
      </c>
      <c r="K1657" s="132" t="s">
        <v>164</v>
      </c>
      <c r="L1657" s="34"/>
      <c r="M1657" s="137" t="s">
        <v>3</v>
      </c>
      <c r="N1657" s="138" t="s">
        <v>49</v>
      </c>
      <c r="P1657" s="139">
        <f>O1657*H1657</f>
        <v>0</v>
      </c>
      <c r="Q1657" s="139">
        <v>1.7000000000000001E-4</v>
      </c>
      <c r="R1657" s="139">
        <f>Q1657*H1657</f>
        <v>7.1400000000000012E-4</v>
      </c>
      <c r="S1657" s="139">
        <v>0</v>
      </c>
      <c r="T1657" s="140">
        <f>S1657*H1657</f>
        <v>0</v>
      </c>
      <c r="AR1657" s="141" t="s">
        <v>301</v>
      </c>
      <c r="AT1657" s="141" t="s">
        <v>160</v>
      </c>
      <c r="AU1657" s="141" t="s">
        <v>88</v>
      </c>
      <c r="AY1657" s="18" t="s">
        <v>156</v>
      </c>
      <c r="BE1657" s="142">
        <f>IF(N1657="základní",J1657,0)</f>
        <v>0</v>
      </c>
      <c r="BF1657" s="142">
        <f>IF(N1657="snížená",J1657,0)</f>
        <v>0</v>
      </c>
      <c r="BG1657" s="142">
        <f>IF(N1657="zákl. přenesená",J1657,0)</f>
        <v>0</v>
      </c>
      <c r="BH1657" s="142">
        <f>IF(N1657="sníž. přenesená",J1657,0)</f>
        <v>0</v>
      </c>
      <c r="BI1657" s="142">
        <f>IF(N1657="nulová",J1657,0)</f>
        <v>0</v>
      </c>
      <c r="BJ1657" s="18" t="s">
        <v>86</v>
      </c>
      <c r="BK1657" s="142">
        <f>ROUND(I1657*H1657,2)</f>
        <v>0</v>
      </c>
      <c r="BL1657" s="18" t="s">
        <v>301</v>
      </c>
      <c r="BM1657" s="141" t="s">
        <v>1321</v>
      </c>
    </row>
    <row r="1658" spans="2:65" s="1" customFormat="1" x14ac:dyDescent="0.2">
      <c r="B1658" s="34"/>
      <c r="D1658" s="143" t="s">
        <v>167</v>
      </c>
      <c r="F1658" s="144" t="s">
        <v>1322</v>
      </c>
      <c r="I1658" s="145"/>
      <c r="L1658" s="34"/>
      <c r="M1658" s="146"/>
      <c r="T1658" s="55"/>
      <c r="AT1658" s="18" t="s">
        <v>167</v>
      </c>
      <c r="AU1658" s="18" t="s">
        <v>88</v>
      </c>
    </row>
    <row r="1659" spans="2:65" s="12" customFormat="1" x14ac:dyDescent="0.2">
      <c r="B1659" s="147"/>
      <c r="D1659" s="148" t="s">
        <v>169</v>
      </c>
      <c r="E1659" s="149" t="s">
        <v>3</v>
      </c>
      <c r="F1659" s="150" t="s">
        <v>178</v>
      </c>
      <c r="H1659" s="149" t="s">
        <v>3</v>
      </c>
      <c r="I1659" s="151"/>
      <c r="L1659" s="147"/>
      <c r="M1659" s="152"/>
      <c r="T1659" s="153"/>
      <c r="AT1659" s="149" t="s">
        <v>169</v>
      </c>
      <c r="AU1659" s="149" t="s">
        <v>88</v>
      </c>
      <c r="AV1659" s="12" t="s">
        <v>86</v>
      </c>
      <c r="AW1659" s="12" t="s">
        <v>40</v>
      </c>
      <c r="AX1659" s="12" t="s">
        <v>78</v>
      </c>
      <c r="AY1659" s="149" t="s">
        <v>156</v>
      </c>
    </row>
    <row r="1660" spans="2:65" s="13" customFormat="1" x14ac:dyDescent="0.2">
      <c r="B1660" s="154"/>
      <c r="D1660" s="148" t="s">
        <v>169</v>
      </c>
      <c r="E1660" s="155" t="s">
        <v>3</v>
      </c>
      <c r="F1660" s="156" t="s">
        <v>1323</v>
      </c>
      <c r="H1660" s="157">
        <v>1.75</v>
      </c>
      <c r="I1660" s="158"/>
      <c r="L1660" s="154"/>
      <c r="M1660" s="159"/>
      <c r="T1660" s="160"/>
      <c r="AT1660" s="155" t="s">
        <v>169</v>
      </c>
      <c r="AU1660" s="155" t="s">
        <v>88</v>
      </c>
      <c r="AV1660" s="13" t="s">
        <v>88</v>
      </c>
      <c r="AW1660" s="13" t="s">
        <v>40</v>
      </c>
      <c r="AX1660" s="13" t="s">
        <v>78</v>
      </c>
      <c r="AY1660" s="155" t="s">
        <v>156</v>
      </c>
    </row>
    <row r="1661" spans="2:65" s="13" customFormat="1" x14ac:dyDescent="0.2">
      <c r="B1661" s="154"/>
      <c r="D1661" s="148" t="s">
        <v>169</v>
      </c>
      <c r="E1661" s="155" t="s">
        <v>3</v>
      </c>
      <c r="F1661" s="156" t="s">
        <v>1324</v>
      </c>
      <c r="H1661" s="157">
        <v>2.4500000000000002</v>
      </c>
      <c r="I1661" s="158"/>
      <c r="L1661" s="154"/>
      <c r="M1661" s="159"/>
      <c r="T1661" s="160"/>
      <c r="AT1661" s="155" t="s">
        <v>169</v>
      </c>
      <c r="AU1661" s="155" t="s">
        <v>88</v>
      </c>
      <c r="AV1661" s="13" t="s">
        <v>88</v>
      </c>
      <c r="AW1661" s="13" t="s">
        <v>40</v>
      </c>
      <c r="AX1661" s="13" t="s">
        <v>78</v>
      </c>
      <c r="AY1661" s="155" t="s">
        <v>156</v>
      </c>
    </row>
    <row r="1662" spans="2:65" s="14" customFormat="1" x14ac:dyDescent="0.2">
      <c r="B1662" s="161"/>
      <c r="D1662" s="148" t="s">
        <v>169</v>
      </c>
      <c r="E1662" s="162" t="s">
        <v>3</v>
      </c>
      <c r="F1662" s="163" t="s">
        <v>172</v>
      </c>
      <c r="H1662" s="164">
        <v>4.2</v>
      </c>
      <c r="I1662" s="165"/>
      <c r="L1662" s="161"/>
      <c r="M1662" s="186"/>
      <c r="N1662" s="187"/>
      <c r="O1662" s="187"/>
      <c r="P1662" s="187"/>
      <c r="Q1662" s="187"/>
      <c r="R1662" s="187"/>
      <c r="S1662" s="187"/>
      <c r="T1662" s="188"/>
      <c r="AT1662" s="162" t="s">
        <v>169</v>
      </c>
      <c r="AU1662" s="162" t="s">
        <v>88</v>
      </c>
      <c r="AV1662" s="14" t="s">
        <v>165</v>
      </c>
      <c r="AW1662" s="14" t="s">
        <v>40</v>
      </c>
      <c r="AX1662" s="14" t="s">
        <v>86</v>
      </c>
      <c r="AY1662" s="162" t="s">
        <v>156</v>
      </c>
    </row>
    <row r="1663" spans="2:65" s="1" customFormat="1" ht="6.95" customHeight="1" x14ac:dyDescent="0.2">
      <c r="B1663" s="43"/>
      <c r="C1663" s="44"/>
      <c r="D1663" s="44"/>
      <c r="E1663" s="44"/>
      <c r="F1663" s="44"/>
      <c r="G1663" s="44"/>
      <c r="H1663" s="44"/>
      <c r="I1663" s="44"/>
      <c r="J1663" s="44"/>
      <c r="K1663" s="44"/>
      <c r="L1663" s="34"/>
    </row>
  </sheetData>
  <autoFilter ref="C95:K1662" xr:uid="{00000000-0009-0000-0000-000001000000}"/>
  <mergeCells count="10">
    <mergeCell ref="E50:H50"/>
    <mergeCell ref="E86:H86"/>
    <mergeCell ref="E88:H88"/>
    <mergeCell ref="L2:V2"/>
    <mergeCell ref="E24:H24"/>
    <mergeCell ref="E7:H7"/>
    <mergeCell ref="E9:H9"/>
    <mergeCell ref="E18:H18"/>
    <mergeCell ref="E27:H27"/>
    <mergeCell ref="E48:H48"/>
  </mergeCells>
  <hyperlinks>
    <hyperlink ref="F100" r:id="rId1" xr:uid="{00000000-0004-0000-0100-000000000000}"/>
    <hyperlink ref="F106" r:id="rId2" xr:uid="{00000000-0004-0000-0100-000001000000}"/>
    <hyperlink ref="F116" r:id="rId3" xr:uid="{00000000-0004-0000-0100-000002000000}"/>
    <hyperlink ref="F121" r:id="rId4" xr:uid="{00000000-0004-0000-0100-000003000000}"/>
    <hyperlink ref="F127" r:id="rId5" xr:uid="{00000000-0004-0000-0100-000004000000}"/>
    <hyperlink ref="F133" r:id="rId6" xr:uid="{00000000-0004-0000-0100-000005000000}"/>
    <hyperlink ref="F139" r:id="rId7" xr:uid="{00000000-0004-0000-0100-000006000000}"/>
    <hyperlink ref="F146" r:id="rId8" xr:uid="{00000000-0004-0000-0100-000007000000}"/>
    <hyperlink ref="F151" r:id="rId9" xr:uid="{00000000-0004-0000-0100-000008000000}"/>
    <hyperlink ref="F160" r:id="rId10" xr:uid="{00000000-0004-0000-0100-000009000000}"/>
    <hyperlink ref="F166" r:id="rId11" xr:uid="{00000000-0004-0000-0100-00000A000000}"/>
    <hyperlink ref="F168" r:id="rId12" xr:uid="{00000000-0004-0000-0100-00000B000000}"/>
    <hyperlink ref="F170" r:id="rId13" xr:uid="{00000000-0004-0000-0100-00000C000000}"/>
    <hyperlink ref="F175" r:id="rId14" xr:uid="{00000000-0004-0000-0100-00000D000000}"/>
    <hyperlink ref="F177" r:id="rId15" xr:uid="{00000000-0004-0000-0100-00000E000000}"/>
    <hyperlink ref="F179" r:id="rId16" xr:uid="{00000000-0004-0000-0100-00000F000000}"/>
    <hyperlink ref="F181" r:id="rId17" xr:uid="{00000000-0004-0000-0100-000010000000}"/>
    <hyperlink ref="F183" r:id="rId18" xr:uid="{00000000-0004-0000-0100-000011000000}"/>
    <hyperlink ref="F186" r:id="rId19" xr:uid="{00000000-0004-0000-0100-000012000000}"/>
    <hyperlink ref="F190" r:id="rId20" xr:uid="{00000000-0004-0000-0100-000013000000}"/>
    <hyperlink ref="F198" r:id="rId21" xr:uid="{00000000-0004-0000-0100-000014000000}"/>
    <hyperlink ref="F206" r:id="rId22" xr:uid="{00000000-0004-0000-0100-000015000000}"/>
    <hyperlink ref="F209" r:id="rId23" xr:uid="{00000000-0004-0000-0100-000016000000}"/>
    <hyperlink ref="F214" r:id="rId24" xr:uid="{00000000-0004-0000-0100-000017000000}"/>
    <hyperlink ref="F231" r:id="rId25" xr:uid="{00000000-0004-0000-0100-000018000000}"/>
    <hyperlink ref="F246" r:id="rId26" xr:uid="{00000000-0004-0000-0100-000019000000}"/>
    <hyperlink ref="F261" r:id="rId27" xr:uid="{00000000-0004-0000-0100-00001A000000}"/>
    <hyperlink ref="F264" r:id="rId28" xr:uid="{00000000-0004-0000-0100-00001B000000}"/>
    <hyperlink ref="F272" r:id="rId29" xr:uid="{00000000-0004-0000-0100-00001C000000}"/>
    <hyperlink ref="F321" r:id="rId30" xr:uid="{00000000-0004-0000-0100-00001D000000}"/>
    <hyperlink ref="F342" r:id="rId31" xr:uid="{00000000-0004-0000-0100-00001E000000}"/>
    <hyperlink ref="F345" r:id="rId32" xr:uid="{00000000-0004-0000-0100-00001F000000}"/>
    <hyperlink ref="F354" r:id="rId33" xr:uid="{00000000-0004-0000-0100-000020000000}"/>
    <hyperlink ref="F359" r:id="rId34" xr:uid="{00000000-0004-0000-0100-000021000000}"/>
    <hyperlink ref="F365" r:id="rId35" xr:uid="{00000000-0004-0000-0100-000022000000}"/>
    <hyperlink ref="F370" r:id="rId36" xr:uid="{00000000-0004-0000-0100-000023000000}"/>
    <hyperlink ref="F377" r:id="rId37" xr:uid="{00000000-0004-0000-0100-000024000000}"/>
    <hyperlink ref="F396" r:id="rId38" xr:uid="{00000000-0004-0000-0100-000025000000}"/>
    <hyperlink ref="F401" r:id="rId39" xr:uid="{00000000-0004-0000-0100-000026000000}"/>
    <hyperlink ref="F407" r:id="rId40" xr:uid="{00000000-0004-0000-0100-000027000000}"/>
    <hyperlink ref="F415" r:id="rId41" xr:uid="{00000000-0004-0000-0100-000028000000}"/>
    <hyperlink ref="F421" r:id="rId42" xr:uid="{00000000-0004-0000-0100-000029000000}"/>
    <hyperlink ref="F500" r:id="rId43" xr:uid="{00000000-0004-0000-0100-00002A000000}"/>
    <hyperlink ref="F517" r:id="rId44" xr:uid="{00000000-0004-0000-0100-00002B000000}"/>
    <hyperlink ref="F561" r:id="rId45" xr:uid="{00000000-0004-0000-0100-00002C000000}"/>
    <hyperlink ref="F591" r:id="rId46" xr:uid="{00000000-0004-0000-0100-00002D000000}"/>
    <hyperlink ref="F602" r:id="rId47" xr:uid="{00000000-0004-0000-0100-00002E000000}"/>
    <hyperlink ref="F607" r:id="rId48" xr:uid="{00000000-0004-0000-0100-00002F000000}"/>
    <hyperlink ref="F613" r:id="rId49" xr:uid="{00000000-0004-0000-0100-000030000000}"/>
    <hyperlink ref="F619" r:id="rId50" xr:uid="{00000000-0004-0000-0100-000031000000}"/>
    <hyperlink ref="F662" r:id="rId51" xr:uid="{00000000-0004-0000-0100-000032000000}"/>
    <hyperlink ref="F693" r:id="rId52" xr:uid="{00000000-0004-0000-0100-000033000000}"/>
    <hyperlink ref="F708" r:id="rId53" xr:uid="{00000000-0004-0000-0100-000034000000}"/>
    <hyperlink ref="F714" r:id="rId54" xr:uid="{00000000-0004-0000-0100-000035000000}"/>
    <hyperlink ref="F723" r:id="rId55" xr:uid="{00000000-0004-0000-0100-000036000000}"/>
    <hyperlink ref="F728" r:id="rId56" xr:uid="{00000000-0004-0000-0100-000037000000}"/>
    <hyperlink ref="F733" r:id="rId57" xr:uid="{00000000-0004-0000-0100-000038000000}"/>
    <hyperlink ref="F778" r:id="rId58" xr:uid="{00000000-0004-0000-0100-000039000000}"/>
    <hyperlink ref="F797" r:id="rId59" xr:uid="{00000000-0004-0000-0100-00003A000000}"/>
    <hyperlink ref="F850" r:id="rId60" xr:uid="{00000000-0004-0000-0100-00003B000000}"/>
    <hyperlink ref="F966" r:id="rId61" xr:uid="{00000000-0004-0000-0100-00003C000000}"/>
    <hyperlink ref="F975" r:id="rId62" xr:uid="{00000000-0004-0000-0100-00003D000000}"/>
    <hyperlink ref="F1081" r:id="rId63" xr:uid="{00000000-0004-0000-0100-00003E000000}"/>
    <hyperlink ref="F1167" r:id="rId64" xr:uid="{00000000-0004-0000-0100-00003F000000}"/>
    <hyperlink ref="F1185" r:id="rId65" xr:uid="{00000000-0004-0000-0100-000040000000}"/>
    <hyperlink ref="F1247" r:id="rId66" xr:uid="{00000000-0004-0000-0100-000041000000}"/>
    <hyperlink ref="F1250" r:id="rId67" xr:uid="{00000000-0004-0000-0100-000042000000}"/>
    <hyperlink ref="F1255" r:id="rId68" xr:uid="{00000000-0004-0000-0100-000043000000}"/>
    <hyperlink ref="F1260" r:id="rId69" xr:uid="{00000000-0004-0000-0100-000044000000}"/>
    <hyperlink ref="F1265" r:id="rId70" xr:uid="{00000000-0004-0000-0100-000045000000}"/>
    <hyperlink ref="F1273" r:id="rId71" xr:uid="{00000000-0004-0000-0100-000046000000}"/>
    <hyperlink ref="F1279" r:id="rId72" xr:uid="{00000000-0004-0000-0100-000047000000}"/>
    <hyperlink ref="F1294" r:id="rId73" xr:uid="{00000000-0004-0000-0100-000048000000}"/>
    <hyperlink ref="F1338" r:id="rId74" xr:uid="{00000000-0004-0000-0100-000049000000}"/>
    <hyperlink ref="F1346" r:id="rId75" xr:uid="{00000000-0004-0000-0100-00004A000000}"/>
    <hyperlink ref="F1354" r:id="rId76" xr:uid="{00000000-0004-0000-0100-00004B000000}"/>
    <hyperlink ref="F1366" r:id="rId77" xr:uid="{00000000-0004-0000-0100-00004C000000}"/>
    <hyperlink ref="F1381" r:id="rId78" xr:uid="{00000000-0004-0000-0100-00004D000000}"/>
    <hyperlink ref="F1386" r:id="rId79" xr:uid="{00000000-0004-0000-0100-00004E000000}"/>
    <hyperlink ref="F1392" r:id="rId80" xr:uid="{00000000-0004-0000-0100-00004F000000}"/>
    <hyperlink ref="F1401" r:id="rId81" xr:uid="{00000000-0004-0000-0100-000050000000}"/>
    <hyperlink ref="F1410" r:id="rId82" xr:uid="{00000000-0004-0000-0100-000051000000}"/>
    <hyperlink ref="F1421" r:id="rId83" xr:uid="{00000000-0004-0000-0100-000052000000}"/>
    <hyperlink ref="F1431" r:id="rId84" xr:uid="{00000000-0004-0000-0100-000053000000}"/>
    <hyperlink ref="F1436" r:id="rId85" xr:uid="{00000000-0004-0000-0100-000054000000}"/>
    <hyperlink ref="F1441" r:id="rId86" xr:uid="{00000000-0004-0000-0100-000055000000}"/>
    <hyperlink ref="F1446" r:id="rId87" xr:uid="{00000000-0004-0000-0100-000056000000}"/>
    <hyperlink ref="F1449" r:id="rId88" xr:uid="{00000000-0004-0000-0100-000057000000}"/>
    <hyperlink ref="F1478" r:id="rId89" xr:uid="{00000000-0004-0000-0100-000058000000}"/>
    <hyperlink ref="F1487" r:id="rId90" xr:uid="{00000000-0004-0000-0100-000059000000}"/>
    <hyperlink ref="F1516" r:id="rId91" xr:uid="{00000000-0004-0000-0100-00005A000000}"/>
    <hyperlink ref="F1540" r:id="rId92" xr:uid="{00000000-0004-0000-0100-00005B000000}"/>
    <hyperlink ref="F1550" r:id="rId93" xr:uid="{00000000-0004-0000-0100-00005C000000}"/>
    <hyperlink ref="F1560" r:id="rId94" xr:uid="{00000000-0004-0000-0100-00005D000000}"/>
    <hyperlink ref="F1595" r:id="rId95" xr:uid="{00000000-0004-0000-0100-00005E000000}"/>
    <hyperlink ref="F1606" r:id="rId96" xr:uid="{00000000-0004-0000-0100-00005F000000}"/>
    <hyperlink ref="F1609" r:id="rId97" xr:uid="{00000000-0004-0000-0100-000060000000}"/>
    <hyperlink ref="F1615" r:id="rId98" xr:uid="{00000000-0004-0000-0100-000061000000}"/>
    <hyperlink ref="F1624" r:id="rId99" xr:uid="{00000000-0004-0000-0100-000062000000}"/>
    <hyperlink ref="F1655" r:id="rId100" xr:uid="{00000000-0004-0000-0100-000063000000}"/>
    <hyperlink ref="F1658" r:id="rId101" xr:uid="{00000000-0004-0000-0100-000064000000}"/>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1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BM1954"/>
  <sheetViews>
    <sheetView showGridLines="0" workbookViewId="0"/>
  </sheetViews>
  <sheetFormatPr defaultRowHeight="11.25" x14ac:dyDescent="0.2"/>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1" width="22.33203125"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x14ac:dyDescent="0.2">
      <c r="L2" s="320" t="s">
        <v>6</v>
      </c>
      <c r="M2" s="321"/>
      <c r="N2" s="321"/>
      <c r="O2" s="321"/>
      <c r="P2" s="321"/>
      <c r="Q2" s="321"/>
      <c r="R2" s="321"/>
      <c r="S2" s="321"/>
      <c r="T2" s="321"/>
      <c r="U2" s="321"/>
      <c r="V2" s="321"/>
      <c r="AT2" s="18" t="s">
        <v>91</v>
      </c>
    </row>
    <row r="3" spans="2:46" ht="6.95" customHeight="1" x14ac:dyDescent="0.2">
      <c r="B3" s="19"/>
      <c r="C3" s="20"/>
      <c r="D3" s="20"/>
      <c r="E3" s="20"/>
      <c r="F3" s="20"/>
      <c r="G3" s="20"/>
      <c r="H3" s="20"/>
      <c r="I3" s="20"/>
      <c r="J3" s="20"/>
      <c r="K3" s="20"/>
      <c r="L3" s="21"/>
      <c r="AT3" s="18" t="s">
        <v>88</v>
      </c>
    </row>
    <row r="4" spans="2:46" ht="24.95" customHeight="1" x14ac:dyDescent="0.2">
      <c r="B4" s="21"/>
      <c r="D4" s="22" t="s">
        <v>116</v>
      </c>
      <c r="L4" s="21"/>
      <c r="M4" s="87" t="s">
        <v>11</v>
      </c>
      <c r="AT4" s="18" t="s">
        <v>4</v>
      </c>
    </row>
    <row r="5" spans="2:46" ht="6.95" customHeight="1" x14ac:dyDescent="0.2">
      <c r="B5" s="21"/>
      <c r="L5" s="21"/>
    </row>
    <row r="6" spans="2:46" ht="12" customHeight="1" x14ac:dyDescent="0.2">
      <c r="B6" s="21"/>
      <c r="D6" s="28" t="s">
        <v>17</v>
      </c>
      <c r="L6" s="21"/>
    </row>
    <row r="7" spans="2:46" ht="16.5" customHeight="1" x14ac:dyDescent="0.2">
      <c r="B7" s="21"/>
      <c r="E7" s="352" t="str">
        <f>'Rekapitulace stavby'!K6</f>
        <v>Rekonstrukce městského úřadu - Varnsdorf</v>
      </c>
      <c r="F7" s="353"/>
      <c r="G7" s="353"/>
      <c r="H7" s="353"/>
      <c r="L7" s="21"/>
    </row>
    <row r="8" spans="2:46" s="1" customFormat="1" ht="12" customHeight="1" x14ac:dyDescent="0.2">
      <c r="B8" s="34"/>
      <c r="D8" s="28" t="s">
        <v>117</v>
      </c>
      <c r="L8" s="34"/>
    </row>
    <row r="9" spans="2:46" s="1" customFormat="1" ht="16.5" customHeight="1" x14ac:dyDescent="0.2">
      <c r="B9" s="34"/>
      <c r="E9" s="337" t="s">
        <v>1325</v>
      </c>
      <c r="F9" s="351"/>
      <c r="G9" s="351"/>
      <c r="H9" s="351"/>
      <c r="L9" s="34"/>
    </row>
    <row r="10" spans="2:46" s="1" customFormat="1" x14ac:dyDescent="0.2">
      <c r="B10" s="34"/>
      <c r="L10" s="34"/>
    </row>
    <row r="11" spans="2:46" s="1" customFormat="1" ht="12" customHeight="1" x14ac:dyDescent="0.2">
      <c r="B11" s="34"/>
      <c r="D11" s="28" t="s">
        <v>19</v>
      </c>
      <c r="F11" s="26" t="s">
        <v>20</v>
      </c>
      <c r="I11" s="28" t="s">
        <v>21</v>
      </c>
      <c r="J11" s="26" t="s">
        <v>3</v>
      </c>
      <c r="L11" s="34"/>
    </row>
    <row r="12" spans="2:46" s="1" customFormat="1" ht="12" customHeight="1" x14ac:dyDescent="0.2">
      <c r="B12" s="34"/>
      <c r="D12" s="28" t="s">
        <v>23</v>
      </c>
      <c r="F12" s="26" t="s">
        <v>24</v>
      </c>
      <c r="I12" s="28" t="s">
        <v>25</v>
      </c>
      <c r="J12" s="51">
        <f>'Rekapitulace stavby'!AN8</f>
        <v>45784</v>
      </c>
      <c r="L12" s="34"/>
    </row>
    <row r="13" spans="2:46" s="1" customFormat="1" ht="10.9" customHeight="1" x14ac:dyDescent="0.2">
      <c r="B13" s="34"/>
      <c r="L13" s="34"/>
    </row>
    <row r="14" spans="2:46" s="1" customFormat="1" ht="12" customHeight="1" x14ac:dyDescent="0.2">
      <c r="B14" s="34"/>
      <c r="D14" s="28" t="s">
        <v>30</v>
      </c>
      <c r="I14" s="28" t="s">
        <v>31</v>
      </c>
      <c r="J14" s="26" t="s">
        <v>32</v>
      </c>
      <c r="L14" s="34"/>
    </row>
    <row r="15" spans="2:46" s="1" customFormat="1" ht="18" customHeight="1" x14ac:dyDescent="0.2">
      <c r="B15" s="34"/>
      <c r="E15" s="26" t="s">
        <v>33</v>
      </c>
      <c r="I15" s="28" t="s">
        <v>34</v>
      </c>
      <c r="J15" s="26" t="s">
        <v>3</v>
      </c>
      <c r="L15" s="34"/>
    </row>
    <row r="16" spans="2:46" s="1" customFormat="1" ht="6.95" customHeight="1" x14ac:dyDescent="0.2">
      <c r="B16" s="34"/>
      <c r="L16" s="34"/>
    </row>
    <row r="17" spans="2:12" s="1" customFormat="1" ht="12" customHeight="1" x14ac:dyDescent="0.2">
      <c r="B17" s="34"/>
      <c r="D17" s="28" t="s">
        <v>35</v>
      </c>
      <c r="I17" s="28" t="s">
        <v>31</v>
      </c>
      <c r="J17" s="29" t="str">
        <f>'Rekapitulace stavby'!AN13</f>
        <v>Vyplň údaj</v>
      </c>
      <c r="L17" s="34"/>
    </row>
    <row r="18" spans="2:12" s="1" customFormat="1" ht="18" customHeight="1" x14ac:dyDescent="0.2">
      <c r="B18" s="34"/>
      <c r="E18" s="354" t="str">
        <f>'Rekapitulace stavby'!E14</f>
        <v>Vyplň údaj</v>
      </c>
      <c r="F18" s="343"/>
      <c r="G18" s="343"/>
      <c r="H18" s="343"/>
      <c r="I18" s="28" t="s">
        <v>34</v>
      </c>
      <c r="J18" s="29" t="str">
        <f>'Rekapitulace stavby'!AN14</f>
        <v>Vyplň údaj</v>
      </c>
      <c r="L18" s="34"/>
    </row>
    <row r="19" spans="2:12" s="1" customFormat="1" ht="6.95" customHeight="1" x14ac:dyDescent="0.2">
      <c r="B19" s="34"/>
      <c r="L19" s="34"/>
    </row>
    <row r="20" spans="2:12" s="1" customFormat="1" ht="12" customHeight="1" x14ac:dyDescent="0.2">
      <c r="B20" s="34"/>
      <c r="D20" s="28" t="s">
        <v>37</v>
      </c>
      <c r="I20" s="28" t="s">
        <v>31</v>
      </c>
      <c r="J20" s="26" t="s">
        <v>38</v>
      </c>
      <c r="L20" s="34"/>
    </row>
    <row r="21" spans="2:12" s="1" customFormat="1" ht="18" customHeight="1" x14ac:dyDescent="0.2">
      <c r="B21" s="34"/>
      <c r="E21" s="26" t="s">
        <v>39</v>
      </c>
      <c r="I21" s="28" t="s">
        <v>34</v>
      </c>
      <c r="J21" s="26" t="s">
        <v>3</v>
      </c>
      <c r="L21" s="34"/>
    </row>
    <row r="22" spans="2:12" s="1" customFormat="1" ht="6.95" customHeight="1" x14ac:dyDescent="0.2">
      <c r="B22" s="34"/>
      <c r="L22" s="34"/>
    </row>
    <row r="23" spans="2:12" s="1" customFormat="1" ht="12" customHeight="1" x14ac:dyDescent="0.2">
      <c r="B23" s="34"/>
      <c r="D23" s="28" t="s">
        <v>41</v>
      </c>
      <c r="I23" s="28" t="s">
        <v>31</v>
      </c>
      <c r="J23" s="29" t="str">
        <f>'Rekapitulace stavby'!AN19</f>
        <v>Vyplň údaj</v>
      </c>
      <c r="L23" s="34"/>
    </row>
    <row r="24" spans="2:12" s="1" customFormat="1" ht="18" customHeight="1" x14ac:dyDescent="0.2">
      <c r="B24" s="34"/>
      <c r="E24" s="354" t="str">
        <f>'Rekapitulace stavby'!E20</f>
        <v>Vyplň údaj</v>
      </c>
      <c r="F24" s="343"/>
      <c r="G24" s="343"/>
      <c r="H24" s="343"/>
      <c r="I24" s="28" t="s">
        <v>34</v>
      </c>
      <c r="J24" s="29" t="str">
        <f>'Rekapitulace stavby'!AN20</f>
        <v>Vyplň údaj</v>
      </c>
      <c r="L24" s="34"/>
    </row>
    <row r="25" spans="2:12" s="1" customFormat="1" ht="6.95" customHeight="1" x14ac:dyDescent="0.2">
      <c r="B25" s="34"/>
      <c r="L25" s="34"/>
    </row>
    <row r="26" spans="2:12" s="1" customFormat="1" ht="12" customHeight="1" x14ac:dyDescent="0.2">
      <c r="B26" s="34"/>
      <c r="D26" s="28" t="s">
        <v>42</v>
      </c>
      <c r="L26" s="34"/>
    </row>
    <row r="27" spans="2:12" s="7" customFormat="1" ht="119.25" customHeight="1" x14ac:dyDescent="0.2">
      <c r="B27" s="88"/>
      <c r="E27" s="345" t="s">
        <v>119</v>
      </c>
      <c r="F27" s="345"/>
      <c r="G27" s="345"/>
      <c r="H27" s="345"/>
      <c r="L27" s="88"/>
    </row>
    <row r="28" spans="2:12" s="1" customFormat="1" ht="6.95" customHeight="1" x14ac:dyDescent="0.2">
      <c r="B28" s="34"/>
      <c r="L28" s="34"/>
    </row>
    <row r="29" spans="2:12" s="1" customFormat="1" ht="6.95" customHeight="1" x14ac:dyDescent="0.2">
      <c r="B29" s="34"/>
      <c r="D29" s="52"/>
      <c r="E29" s="52"/>
      <c r="F29" s="52"/>
      <c r="G29" s="52"/>
      <c r="H29" s="52"/>
      <c r="I29" s="52"/>
      <c r="J29" s="52"/>
      <c r="K29" s="52"/>
      <c r="L29" s="34"/>
    </row>
    <row r="30" spans="2:12" s="1" customFormat="1" ht="25.35" customHeight="1" x14ac:dyDescent="0.2">
      <c r="B30" s="34"/>
      <c r="D30" s="89" t="s">
        <v>44</v>
      </c>
      <c r="J30" s="65">
        <f>ROUND(J91, 2)</f>
        <v>0</v>
      </c>
      <c r="L30" s="34"/>
    </row>
    <row r="31" spans="2:12" s="1" customFormat="1" ht="6.95" customHeight="1" x14ac:dyDescent="0.2">
      <c r="B31" s="34"/>
      <c r="D31" s="52"/>
      <c r="E31" s="52"/>
      <c r="F31" s="52"/>
      <c r="G31" s="52"/>
      <c r="H31" s="52"/>
      <c r="I31" s="52"/>
      <c r="J31" s="52"/>
      <c r="K31" s="52"/>
      <c r="L31" s="34"/>
    </row>
    <row r="32" spans="2:12" s="1" customFormat="1" ht="14.45" customHeight="1" x14ac:dyDescent="0.2">
      <c r="B32" s="34"/>
      <c r="F32" s="37" t="s">
        <v>46</v>
      </c>
      <c r="I32" s="37" t="s">
        <v>45</v>
      </c>
      <c r="J32" s="37" t="s">
        <v>47</v>
      </c>
      <c r="L32" s="34"/>
    </row>
    <row r="33" spans="2:12" s="1" customFormat="1" ht="14.45" customHeight="1" x14ac:dyDescent="0.2">
      <c r="B33" s="34"/>
      <c r="D33" s="54" t="s">
        <v>48</v>
      </c>
      <c r="E33" s="28" t="s">
        <v>49</v>
      </c>
      <c r="F33" s="90">
        <f>ROUND((SUM(BE91:BE1953)),  2)</f>
        <v>0</v>
      </c>
      <c r="I33" s="91">
        <v>0.21</v>
      </c>
      <c r="J33" s="90">
        <f>ROUND(((SUM(BE91:BE1953))*I33),  2)</f>
        <v>0</v>
      </c>
      <c r="L33" s="34"/>
    </row>
    <row r="34" spans="2:12" s="1" customFormat="1" ht="14.45" customHeight="1" x14ac:dyDescent="0.2">
      <c r="B34" s="34"/>
      <c r="E34" s="28" t="s">
        <v>50</v>
      </c>
      <c r="F34" s="90">
        <f>ROUND((SUM(BF91:BF1953)),  2)</f>
        <v>0</v>
      </c>
      <c r="I34" s="91">
        <v>0.12</v>
      </c>
      <c r="J34" s="90">
        <f>ROUND(((SUM(BF91:BF1953))*I34),  2)</f>
        <v>0</v>
      </c>
      <c r="L34" s="34"/>
    </row>
    <row r="35" spans="2:12" s="1" customFormat="1" ht="14.45" hidden="1" customHeight="1" x14ac:dyDescent="0.2">
      <c r="B35" s="34"/>
      <c r="E35" s="28" t="s">
        <v>51</v>
      </c>
      <c r="F35" s="90">
        <f>ROUND((SUM(BG91:BG1953)),  2)</f>
        <v>0</v>
      </c>
      <c r="I35" s="91">
        <v>0.21</v>
      </c>
      <c r="J35" s="90">
        <f>0</f>
        <v>0</v>
      </c>
      <c r="L35" s="34"/>
    </row>
    <row r="36" spans="2:12" s="1" customFormat="1" ht="14.45" hidden="1" customHeight="1" x14ac:dyDescent="0.2">
      <c r="B36" s="34"/>
      <c r="E36" s="28" t="s">
        <v>52</v>
      </c>
      <c r="F36" s="90">
        <f>ROUND((SUM(BH91:BH1953)),  2)</f>
        <v>0</v>
      </c>
      <c r="I36" s="91">
        <v>0.12</v>
      </c>
      <c r="J36" s="90">
        <f>0</f>
        <v>0</v>
      </c>
      <c r="L36" s="34"/>
    </row>
    <row r="37" spans="2:12" s="1" customFormat="1" ht="14.45" hidden="1" customHeight="1" x14ac:dyDescent="0.2">
      <c r="B37" s="34"/>
      <c r="E37" s="28" t="s">
        <v>53</v>
      </c>
      <c r="F37" s="90">
        <f>ROUND((SUM(BI91:BI1953)),  2)</f>
        <v>0</v>
      </c>
      <c r="I37" s="91">
        <v>0</v>
      </c>
      <c r="J37" s="90">
        <f>0</f>
        <v>0</v>
      </c>
      <c r="L37" s="34"/>
    </row>
    <row r="38" spans="2:12" s="1" customFormat="1" ht="6.95" customHeight="1" x14ac:dyDescent="0.2">
      <c r="B38" s="34"/>
      <c r="L38" s="34"/>
    </row>
    <row r="39" spans="2:12" s="1" customFormat="1" ht="25.35" customHeight="1" x14ac:dyDescent="0.2">
      <c r="B39" s="34"/>
      <c r="C39" s="92"/>
      <c r="D39" s="93" t="s">
        <v>54</v>
      </c>
      <c r="E39" s="56"/>
      <c r="F39" s="56"/>
      <c r="G39" s="94" t="s">
        <v>55</v>
      </c>
      <c r="H39" s="95" t="s">
        <v>56</v>
      </c>
      <c r="I39" s="56"/>
      <c r="J39" s="96">
        <f>SUM(J30:J37)</f>
        <v>0</v>
      </c>
      <c r="K39" s="97"/>
      <c r="L39" s="34"/>
    </row>
    <row r="40" spans="2:12" s="1" customFormat="1" ht="14.45" customHeight="1" x14ac:dyDescent="0.2">
      <c r="B40" s="43"/>
      <c r="C40" s="44"/>
      <c r="D40" s="44"/>
      <c r="E40" s="44"/>
      <c r="F40" s="44"/>
      <c r="G40" s="44"/>
      <c r="H40" s="44"/>
      <c r="I40" s="44"/>
      <c r="J40" s="44"/>
      <c r="K40" s="44"/>
      <c r="L40" s="34"/>
    </row>
    <row r="44" spans="2:12" s="1" customFormat="1" ht="6.95" customHeight="1" x14ac:dyDescent="0.2">
      <c r="B44" s="45"/>
      <c r="C44" s="46"/>
      <c r="D44" s="46"/>
      <c r="E44" s="46"/>
      <c r="F44" s="46"/>
      <c r="G44" s="46"/>
      <c r="H44" s="46"/>
      <c r="I44" s="46"/>
      <c r="J44" s="46"/>
      <c r="K44" s="46"/>
      <c r="L44" s="34"/>
    </row>
    <row r="45" spans="2:12" s="1" customFormat="1" ht="24.95" customHeight="1" x14ac:dyDescent="0.2">
      <c r="B45" s="34"/>
      <c r="C45" s="22" t="s">
        <v>120</v>
      </c>
      <c r="L45" s="34"/>
    </row>
    <row r="46" spans="2:12" s="1" customFormat="1" ht="6.95" customHeight="1" x14ac:dyDescent="0.2">
      <c r="B46" s="34"/>
      <c r="L46" s="34"/>
    </row>
    <row r="47" spans="2:12" s="1" customFormat="1" ht="12" customHeight="1" x14ac:dyDescent="0.2">
      <c r="B47" s="34"/>
      <c r="C47" s="28" t="s">
        <v>17</v>
      </c>
      <c r="L47" s="34"/>
    </row>
    <row r="48" spans="2:12" s="1" customFormat="1" ht="16.5" customHeight="1" x14ac:dyDescent="0.2">
      <c r="B48" s="34"/>
      <c r="E48" s="352" t="str">
        <f>E7</f>
        <v>Rekonstrukce městského úřadu - Varnsdorf</v>
      </c>
      <c r="F48" s="353"/>
      <c r="G48" s="353"/>
      <c r="H48" s="353"/>
      <c r="L48" s="34"/>
    </row>
    <row r="49" spans="2:47" s="1" customFormat="1" ht="12" customHeight="1" x14ac:dyDescent="0.2">
      <c r="B49" s="34"/>
      <c r="C49" s="28" t="s">
        <v>117</v>
      </c>
      <c r="L49" s="34"/>
    </row>
    <row r="50" spans="2:47" s="1" customFormat="1" ht="16.5" customHeight="1" x14ac:dyDescent="0.2">
      <c r="B50" s="34"/>
      <c r="E50" s="337" t="str">
        <f>E9</f>
        <v>SO 01.2 - Stavební a konstrukční část - fasáda</v>
      </c>
      <c r="F50" s="351"/>
      <c r="G50" s="351"/>
      <c r="H50" s="351"/>
      <c r="L50" s="34"/>
    </row>
    <row r="51" spans="2:47" s="1" customFormat="1" ht="6.95" customHeight="1" x14ac:dyDescent="0.2">
      <c r="B51" s="34"/>
      <c r="L51" s="34"/>
    </row>
    <row r="52" spans="2:47" s="1" customFormat="1" ht="12" customHeight="1" x14ac:dyDescent="0.2">
      <c r="B52" s="34"/>
      <c r="C52" s="28" t="s">
        <v>23</v>
      </c>
      <c r="F52" s="26" t="str">
        <f>F12</f>
        <v>Nám. E. Beneše 470, 407 47 Varnsdorf</v>
      </c>
      <c r="I52" s="28" t="s">
        <v>25</v>
      </c>
      <c r="J52" s="51">
        <f>IF(J12="","",J12)</f>
        <v>45784</v>
      </c>
      <c r="L52" s="34"/>
    </row>
    <row r="53" spans="2:47" s="1" customFormat="1" ht="6.95" customHeight="1" x14ac:dyDescent="0.2">
      <c r="B53" s="34"/>
      <c r="L53" s="34"/>
    </row>
    <row r="54" spans="2:47" s="1" customFormat="1" ht="25.7" customHeight="1" x14ac:dyDescent="0.2">
      <c r="B54" s="34"/>
      <c r="C54" s="28" t="s">
        <v>30</v>
      </c>
      <c r="F54" s="26" t="str">
        <f>E15</f>
        <v>Město Varnsdorf</v>
      </c>
      <c r="I54" s="28" t="s">
        <v>37</v>
      </c>
      <c r="J54" s="32" t="str">
        <f>E21</f>
        <v>Ing. arch. Ondřej Tuček</v>
      </c>
      <c r="L54" s="34"/>
    </row>
    <row r="55" spans="2:47" s="1" customFormat="1" ht="15.2" customHeight="1" x14ac:dyDescent="0.2">
      <c r="B55" s="34"/>
      <c r="C55" s="28" t="s">
        <v>35</v>
      </c>
      <c r="F55" s="26" t="str">
        <f>IF(E18="","",E18)</f>
        <v>Vyplň údaj</v>
      </c>
      <c r="I55" s="28" t="s">
        <v>41</v>
      </c>
      <c r="J55" s="32" t="str">
        <f>E24</f>
        <v>Vyplň údaj</v>
      </c>
      <c r="L55" s="34"/>
    </row>
    <row r="56" spans="2:47" s="1" customFormat="1" ht="10.35" customHeight="1" x14ac:dyDescent="0.2">
      <c r="B56" s="34"/>
      <c r="L56" s="34"/>
    </row>
    <row r="57" spans="2:47" s="1" customFormat="1" ht="29.25" customHeight="1" x14ac:dyDescent="0.2">
      <c r="B57" s="34"/>
      <c r="C57" s="98" t="s">
        <v>121</v>
      </c>
      <c r="D57" s="92"/>
      <c r="E57" s="92"/>
      <c r="F57" s="92"/>
      <c r="G57" s="92"/>
      <c r="H57" s="92"/>
      <c r="I57" s="92"/>
      <c r="J57" s="99" t="s">
        <v>122</v>
      </c>
      <c r="K57" s="92"/>
      <c r="L57" s="34"/>
    </row>
    <row r="58" spans="2:47" s="1" customFormat="1" ht="10.35" customHeight="1" x14ac:dyDescent="0.2">
      <c r="B58" s="34"/>
      <c r="L58" s="34"/>
    </row>
    <row r="59" spans="2:47" s="1" customFormat="1" ht="22.9" customHeight="1" x14ac:dyDescent="0.2">
      <c r="B59" s="34"/>
      <c r="C59" s="100" t="s">
        <v>76</v>
      </c>
      <c r="J59" s="65">
        <f>J91</f>
        <v>0</v>
      </c>
      <c r="L59" s="34"/>
      <c r="AU59" s="18" t="s">
        <v>123</v>
      </c>
    </row>
    <row r="60" spans="2:47" s="8" customFormat="1" ht="24.95" customHeight="1" x14ac:dyDescent="0.2">
      <c r="B60" s="101"/>
      <c r="D60" s="102" t="s">
        <v>124</v>
      </c>
      <c r="E60" s="103"/>
      <c r="F60" s="103"/>
      <c r="G60" s="103"/>
      <c r="H60" s="103"/>
      <c r="I60" s="103"/>
      <c r="J60" s="104">
        <f>J92</f>
        <v>0</v>
      </c>
      <c r="L60" s="101"/>
    </row>
    <row r="61" spans="2:47" s="9" customFormat="1" ht="19.899999999999999" customHeight="1" x14ac:dyDescent="0.2">
      <c r="B61" s="105"/>
      <c r="D61" s="106" t="s">
        <v>125</v>
      </c>
      <c r="E61" s="107"/>
      <c r="F61" s="107"/>
      <c r="G61" s="107"/>
      <c r="H61" s="107"/>
      <c r="I61" s="107"/>
      <c r="J61" s="108">
        <f>J93</f>
        <v>0</v>
      </c>
      <c r="L61" s="105"/>
    </row>
    <row r="62" spans="2:47" s="9" customFormat="1" ht="19.899999999999999" customHeight="1" x14ac:dyDescent="0.2">
      <c r="B62" s="105"/>
      <c r="D62" s="106" t="s">
        <v>126</v>
      </c>
      <c r="E62" s="107"/>
      <c r="F62" s="107"/>
      <c r="G62" s="107"/>
      <c r="H62" s="107"/>
      <c r="I62" s="107"/>
      <c r="J62" s="108">
        <f>J167</f>
        <v>0</v>
      </c>
      <c r="L62" s="105"/>
    </row>
    <row r="63" spans="2:47" s="9" customFormat="1" ht="19.899999999999999" customHeight="1" x14ac:dyDescent="0.2">
      <c r="B63" s="105"/>
      <c r="D63" s="106" t="s">
        <v>127</v>
      </c>
      <c r="E63" s="107"/>
      <c r="F63" s="107"/>
      <c r="G63" s="107"/>
      <c r="H63" s="107"/>
      <c r="I63" s="107"/>
      <c r="J63" s="108">
        <f>J209</f>
        <v>0</v>
      </c>
      <c r="L63" s="105"/>
    </row>
    <row r="64" spans="2:47" s="9" customFormat="1" ht="19.899999999999999" customHeight="1" x14ac:dyDescent="0.2">
      <c r="B64" s="105"/>
      <c r="D64" s="106" t="s">
        <v>128</v>
      </c>
      <c r="E64" s="107"/>
      <c r="F64" s="107"/>
      <c r="G64" s="107"/>
      <c r="H64" s="107"/>
      <c r="I64" s="107"/>
      <c r="J64" s="108">
        <f>J536</f>
        <v>0</v>
      </c>
      <c r="L64" s="105"/>
    </row>
    <row r="65" spans="2:12" s="9" customFormat="1" ht="19.899999999999999" customHeight="1" x14ac:dyDescent="0.2">
      <c r="B65" s="105"/>
      <c r="D65" s="106" t="s">
        <v>129</v>
      </c>
      <c r="E65" s="107"/>
      <c r="F65" s="107"/>
      <c r="G65" s="107"/>
      <c r="H65" s="107"/>
      <c r="I65" s="107"/>
      <c r="J65" s="108">
        <f>J1206</f>
        <v>0</v>
      </c>
      <c r="L65" s="105"/>
    </row>
    <row r="66" spans="2:12" s="9" customFormat="1" ht="19.899999999999999" customHeight="1" x14ac:dyDescent="0.2">
      <c r="B66" s="105"/>
      <c r="D66" s="106" t="s">
        <v>130</v>
      </c>
      <c r="E66" s="107"/>
      <c r="F66" s="107"/>
      <c r="G66" s="107"/>
      <c r="H66" s="107"/>
      <c r="I66" s="107"/>
      <c r="J66" s="108">
        <f>J1220</f>
        <v>0</v>
      </c>
      <c r="L66" s="105"/>
    </row>
    <row r="67" spans="2:12" s="8" customFormat="1" ht="24.95" customHeight="1" x14ac:dyDescent="0.2">
      <c r="B67" s="101"/>
      <c r="D67" s="102" t="s">
        <v>131</v>
      </c>
      <c r="E67" s="103"/>
      <c r="F67" s="103"/>
      <c r="G67" s="103"/>
      <c r="H67" s="103"/>
      <c r="I67" s="103"/>
      <c r="J67" s="104">
        <f>J1223</f>
        <v>0</v>
      </c>
      <c r="L67" s="101"/>
    </row>
    <row r="68" spans="2:12" s="9" customFormat="1" ht="19.899999999999999" customHeight="1" x14ac:dyDescent="0.2">
      <c r="B68" s="105"/>
      <c r="D68" s="106" t="s">
        <v>136</v>
      </c>
      <c r="E68" s="107"/>
      <c r="F68" s="107"/>
      <c r="G68" s="107"/>
      <c r="H68" s="107"/>
      <c r="I68" s="107"/>
      <c r="J68" s="108">
        <f>J1224</f>
        <v>0</v>
      </c>
      <c r="L68" s="105"/>
    </row>
    <row r="69" spans="2:12" s="9" customFormat="1" ht="19.899999999999999" customHeight="1" x14ac:dyDescent="0.2">
      <c r="B69" s="105"/>
      <c r="D69" s="106" t="s">
        <v>139</v>
      </c>
      <c r="E69" s="107"/>
      <c r="F69" s="107"/>
      <c r="G69" s="107"/>
      <c r="H69" s="107"/>
      <c r="I69" s="107"/>
      <c r="J69" s="108">
        <f>J1459</f>
        <v>0</v>
      </c>
      <c r="L69" s="105"/>
    </row>
    <row r="70" spans="2:12" s="9" customFormat="1" ht="19.899999999999999" customHeight="1" x14ac:dyDescent="0.2">
      <c r="B70" s="105"/>
      <c r="D70" s="106" t="s">
        <v>140</v>
      </c>
      <c r="E70" s="107"/>
      <c r="F70" s="107"/>
      <c r="G70" s="107"/>
      <c r="H70" s="107"/>
      <c r="I70" s="107"/>
      <c r="J70" s="108">
        <f>J1487</f>
        <v>0</v>
      </c>
      <c r="L70" s="105"/>
    </row>
    <row r="71" spans="2:12" s="8" customFormat="1" ht="24.95" customHeight="1" x14ac:dyDescent="0.2">
      <c r="B71" s="101"/>
      <c r="D71" s="102" t="s">
        <v>1326</v>
      </c>
      <c r="E71" s="103"/>
      <c r="F71" s="103"/>
      <c r="G71" s="103"/>
      <c r="H71" s="103"/>
      <c r="I71" s="103"/>
      <c r="J71" s="104">
        <f>J1939</f>
        <v>0</v>
      </c>
      <c r="L71" s="101"/>
    </row>
    <row r="72" spans="2:12" s="1" customFormat="1" ht="21.75" customHeight="1" x14ac:dyDescent="0.2">
      <c r="B72" s="34"/>
      <c r="L72" s="34"/>
    </row>
    <row r="73" spans="2:12" s="1" customFormat="1" ht="6.95" customHeight="1" x14ac:dyDescent="0.2">
      <c r="B73" s="43"/>
      <c r="C73" s="44"/>
      <c r="D73" s="44"/>
      <c r="E73" s="44"/>
      <c r="F73" s="44"/>
      <c r="G73" s="44"/>
      <c r="H73" s="44"/>
      <c r="I73" s="44"/>
      <c r="J73" s="44"/>
      <c r="K73" s="44"/>
      <c r="L73" s="34"/>
    </row>
    <row r="77" spans="2:12" s="1" customFormat="1" ht="6.95" customHeight="1" x14ac:dyDescent="0.2">
      <c r="B77" s="45"/>
      <c r="C77" s="46"/>
      <c r="D77" s="46"/>
      <c r="E77" s="46"/>
      <c r="F77" s="46"/>
      <c r="G77" s="46"/>
      <c r="H77" s="46"/>
      <c r="I77" s="46"/>
      <c r="J77" s="46"/>
      <c r="K77" s="46"/>
      <c r="L77" s="34"/>
    </row>
    <row r="78" spans="2:12" s="1" customFormat="1" ht="24.95" customHeight="1" x14ac:dyDescent="0.2">
      <c r="B78" s="34"/>
      <c r="C78" s="22" t="s">
        <v>141</v>
      </c>
      <c r="L78" s="34"/>
    </row>
    <row r="79" spans="2:12" s="1" customFormat="1" ht="6.95" customHeight="1" x14ac:dyDescent="0.2">
      <c r="B79" s="34"/>
      <c r="L79" s="34"/>
    </row>
    <row r="80" spans="2:12" s="1" customFormat="1" ht="12" customHeight="1" x14ac:dyDescent="0.2">
      <c r="B80" s="34"/>
      <c r="C80" s="28" t="s">
        <v>17</v>
      </c>
      <c r="L80" s="34"/>
    </row>
    <row r="81" spans="2:65" s="1" customFormat="1" ht="16.5" customHeight="1" x14ac:dyDescent="0.2">
      <c r="B81" s="34"/>
      <c r="E81" s="352" t="str">
        <f>E7</f>
        <v>Rekonstrukce městského úřadu - Varnsdorf</v>
      </c>
      <c r="F81" s="353"/>
      <c r="G81" s="353"/>
      <c r="H81" s="353"/>
      <c r="L81" s="34"/>
    </row>
    <row r="82" spans="2:65" s="1" customFormat="1" ht="12" customHeight="1" x14ac:dyDescent="0.2">
      <c r="B82" s="34"/>
      <c r="C82" s="28" t="s">
        <v>117</v>
      </c>
      <c r="L82" s="34"/>
    </row>
    <row r="83" spans="2:65" s="1" customFormat="1" ht="16.5" customHeight="1" x14ac:dyDescent="0.2">
      <c r="B83" s="34"/>
      <c r="E83" s="337" t="str">
        <f>E9</f>
        <v>SO 01.2 - Stavební a konstrukční část - fasáda</v>
      </c>
      <c r="F83" s="351"/>
      <c r="G83" s="351"/>
      <c r="H83" s="351"/>
      <c r="L83" s="34"/>
    </row>
    <row r="84" spans="2:65" s="1" customFormat="1" ht="6.95" customHeight="1" x14ac:dyDescent="0.2">
      <c r="B84" s="34"/>
      <c r="L84" s="34"/>
    </row>
    <row r="85" spans="2:65" s="1" customFormat="1" ht="12" customHeight="1" x14ac:dyDescent="0.2">
      <c r="B85" s="34"/>
      <c r="C85" s="28" t="s">
        <v>23</v>
      </c>
      <c r="F85" s="26" t="str">
        <f>F12</f>
        <v>Nám. E. Beneše 470, 407 47 Varnsdorf</v>
      </c>
      <c r="I85" s="28" t="s">
        <v>25</v>
      </c>
      <c r="J85" s="51">
        <f>IF(J12="","",J12)</f>
        <v>45784</v>
      </c>
      <c r="L85" s="34"/>
    </row>
    <row r="86" spans="2:65" s="1" customFormat="1" ht="6.95" customHeight="1" x14ac:dyDescent="0.2">
      <c r="B86" s="34"/>
      <c r="L86" s="34"/>
    </row>
    <row r="87" spans="2:65" s="1" customFormat="1" ht="25.7" customHeight="1" x14ac:dyDescent="0.2">
      <c r="B87" s="34"/>
      <c r="C87" s="28" t="s">
        <v>30</v>
      </c>
      <c r="F87" s="26" t="str">
        <f>E15</f>
        <v>Město Varnsdorf</v>
      </c>
      <c r="I87" s="28" t="s">
        <v>37</v>
      </c>
      <c r="J87" s="32" t="str">
        <f>E21</f>
        <v>Ing. arch. Ondřej Tuček</v>
      </c>
      <c r="L87" s="34"/>
    </row>
    <row r="88" spans="2:65" s="1" customFormat="1" ht="15.2" customHeight="1" x14ac:dyDescent="0.2">
      <c r="B88" s="34"/>
      <c r="C88" s="28" t="s">
        <v>35</v>
      </c>
      <c r="F88" s="26" t="str">
        <f>IF(E18="","",E18)</f>
        <v>Vyplň údaj</v>
      </c>
      <c r="I88" s="28" t="s">
        <v>41</v>
      </c>
      <c r="J88" s="32" t="str">
        <f>E24</f>
        <v>Vyplň údaj</v>
      </c>
      <c r="L88" s="34"/>
    </row>
    <row r="89" spans="2:65" s="1" customFormat="1" ht="10.35" customHeight="1" x14ac:dyDescent="0.2">
      <c r="B89" s="34"/>
      <c r="L89" s="34"/>
    </row>
    <row r="90" spans="2:65" s="10" customFormat="1" ht="29.25" customHeight="1" x14ac:dyDescent="0.2">
      <c r="B90" s="109"/>
      <c r="C90" s="110" t="s">
        <v>142</v>
      </c>
      <c r="D90" s="111" t="s">
        <v>63</v>
      </c>
      <c r="E90" s="111" t="s">
        <v>59</v>
      </c>
      <c r="F90" s="111" t="s">
        <v>60</v>
      </c>
      <c r="G90" s="111" t="s">
        <v>143</v>
      </c>
      <c r="H90" s="111" t="s">
        <v>144</v>
      </c>
      <c r="I90" s="111" t="s">
        <v>145</v>
      </c>
      <c r="J90" s="111" t="s">
        <v>122</v>
      </c>
      <c r="K90" s="112" t="s">
        <v>146</v>
      </c>
      <c r="L90" s="109"/>
      <c r="M90" s="58" t="s">
        <v>3</v>
      </c>
      <c r="N90" s="59" t="s">
        <v>48</v>
      </c>
      <c r="O90" s="59" t="s">
        <v>147</v>
      </c>
      <c r="P90" s="59" t="s">
        <v>148</v>
      </c>
      <c r="Q90" s="59" t="s">
        <v>149</v>
      </c>
      <c r="R90" s="59" t="s">
        <v>150</v>
      </c>
      <c r="S90" s="59" t="s">
        <v>151</v>
      </c>
      <c r="T90" s="60" t="s">
        <v>152</v>
      </c>
    </row>
    <row r="91" spans="2:65" s="1" customFormat="1" ht="22.9" customHeight="1" x14ac:dyDescent="0.25">
      <c r="B91" s="34"/>
      <c r="C91" s="63" t="s">
        <v>153</v>
      </c>
      <c r="J91" s="113">
        <f>BK91</f>
        <v>0</v>
      </c>
      <c r="L91" s="34"/>
      <c r="M91" s="61"/>
      <c r="N91" s="52"/>
      <c r="O91" s="52"/>
      <c r="P91" s="114">
        <f>P92+P1223+P1939</f>
        <v>0</v>
      </c>
      <c r="Q91" s="52"/>
      <c r="R91" s="114">
        <f>R92+R1223+R1939</f>
        <v>83.66956691</v>
      </c>
      <c r="S91" s="52"/>
      <c r="T91" s="115">
        <f>T92+T1223+T1939</f>
        <v>44.262375900000002</v>
      </c>
      <c r="AT91" s="18" t="s">
        <v>77</v>
      </c>
      <c r="AU91" s="18" t="s">
        <v>123</v>
      </c>
      <c r="BK91" s="116">
        <f>BK92+BK1223+BK1939</f>
        <v>0</v>
      </c>
    </row>
    <row r="92" spans="2:65" s="11" customFormat="1" ht="25.9" customHeight="1" x14ac:dyDescent="0.2">
      <c r="B92" s="117"/>
      <c r="D92" s="118" t="s">
        <v>77</v>
      </c>
      <c r="E92" s="119" t="s">
        <v>154</v>
      </c>
      <c r="F92" s="119" t="s">
        <v>155</v>
      </c>
      <c r="I92" s="120"/>
      <c r="J92" s="121">
        <f>BK92</f>
        <v>0</v>
      </c>
      <c r="L92" s="117"/>
      <c r="M92" s="122"/>
      <c r="P92" s="123">
        <f>P93+P167+P209+P536+P1206+P1220</f>
        <v>0</v>
      </c>
      <c r="R92" s="123">
        <f>R93+R167+R209+R536+R1206+R1220</f>
        <v>79.824775160000002</v>
      </c>
      <c r="T92" s="124">
        <f>T93+T167+T209+T536+T1206+T1220</f>
        <v>42.936255000000003</v>
      </c>
      <c r="AR92" s="118" t="s">
        <v>86</v>
      </c>
      <c r="AT92" s="125" t="s">
        <v>77</v>
      </c>
      <c r="AU92" s="125" t="s">
        <v>78</v>
      </c>
      <c r="AY92" s="118" t="s">
        <v>156</v>
      </c>
      <c r="BK92" s="126">
        <f>BK93+BK167+BK209+BK536+BK1206+BK1220</f>
        <v>0</v>
      </c>
    </row>
    <row r="93" spans="2:65" s="11" customFormat="1" ht="22.9" customHeight="1" x14ac:dyDescent="0.2">
      <c r="B93" s="117"/>
      <c r="D93" s="118" t="s">
        <v>77</v>
      </c>
      <c r="E93" s="127" t="s">
        <v>157</v>
      </c>
      <c r="F93" s="127" t="s">
        <v>158</v>
      </c>
      <c r="I93" s="120"/>
      <c r="J93" s="128">
        <f>BK93</f>
        <v>0</v>
      </c>
      <c r="L93" s="117"/>
      <c r="M93" s="122"/>
      <c r="P93" s="123">
        <f>SUM(P94:P166)</f>
        <v>0</v>
      </c>
      <c r="R93" s="123">
        <f>SUM(R94:R166)</f>
        <v>17.898607430000002</v>
      </c>
      <c r="T93" s="124">
        <f>SUM(T94:T166)</f>
        <v>0</v>
      </c>
      <c r="AR93" s="118" t="s">
        <v>86</v>
      </c>
      <c r="AT93" s="125" t="s">
        <v>77</v>
      </c>
      <c r="AU93" s="125" t="s">
        <v>86</v>
      </c>
      <c r="AY93" s="118" t="s">
        <v>156</v>
      </c>
      <c r="BK93" s="126">
        <f>SUM(BK94:BK166)</f>
        <v>0</v>
      </c>
    </row>
    <row r="94" spans="2:65" s="1" customFormat="1" ht="24.2" customHeight="1" x14ac:dyDescent="0.2">
      <c r="B94" s="129"/>
      <c r="C94" s="130" t="s">
        <v>86</v>
      </c>
      <c r="D94" s="130" t="s">
        <v>160</v>
      </c>
      <c r="E94" s="131" t="s">
        <v>1327</v>
      </c>
      <c r="F94" s="132" t="s">
        <v>1328</v>
      </c>
      <c r="G94" s="133" t="s">
        <v>163</v>
      </c>
      <c r="H94" s="134">
        <v>2.4239999999999999</v>
      </c>
      <c r="I94" s="135"/>
      <c r="J94" s="136">
        <f>ROUND(I94*H94,2)</f>
        <v>0</v>
      </c>
      <c r="K94" s="132" t="s">
        <v>164</v>
      </c>
      <c r="L94" s="34"/>
      <c r="M94" s="137" t="s">
        <v>3</v>
      </c>
      <c r="N94" s="138" t="s">
        <v>49</v>
      </c>
      <c r="P94" s="139">
        <f>O94*H94</f>
        <v>0</v>
      </c>
      <c r="Q94" s="139">
        <v>1.8774999999999999</v>
      </c>
      <c r="R94" s="139">
        <f>Q94*H94</f>
        <v>4.5510599999999997</v>
      </c>
      <c r="S94" s="139">
        <v>0</v>
      </c>
      <c r="T94" s="140">
        <f>S94*H94</f>
        <v>0</v>
      </c>
      <c r="AR94" s="141" t="s">
        <v>165</v>
      </c>
      <c r="AT94" s="141" t="s">
        <v>160</v>
      </c>
      <c r="AU94" s="141" t="s">
        <v>88</v>
      </c>
      <c r="AY94" s="18" t="s">
        <v>156</v>
      </c>
      <c r="BE94" s="142">
        <f>IF(N94="základní",J94,0)</f>
        <v>0</v>
      </c>
      <c r="BF94" s="142">
        <f>IF(N94="snížená",J94,0)</f>
        <v>0</v>
      </c>
      <c r="BG94" s="142">
        <f>IF(N94="zákl. přenesená",J94,0)</f>
        <v>0</v>
      </c>
      <c r="BH94" s="142">
        <f>IF(N94="sníž. přenesená",J94,0)</f>
        <v>0</v>
      </c>
      <c r="BI94" s="142">
        <f>IF(N94="nulová",J94,0)</f>
        <v>0</v>
      </c>
      <c r="BJ94" s="18" t="s">
        <v>86</v>
      </c>
      <c r="BK94" s="142">
        <f>ROUND(I94*H94,2)</f>
        <v>0</v>
      </c>
      <c r="BL94" s="18" t="s">
        <v>165</v>
      </c>
      <c r="BM94" s="141" t="s">
        <v>1329</v>
      </c>
    </row>
    <row r="95" spans="2:65" s="1" customFormat="1" x14ac:dyDescent="0.2">
      <c r="B95" s="34"/>
      <c r="D95" s="143" t="s">
        <v>167</v>
      </c>
      <c r="F95" s="144" t="s">
        <v>1330</v>
      </c>
      <c r="I95" s="145"/>
      <c r="L95" s="34"/>
      <c r="M95" s="146"/>
      <c r="T95" s="55"/>
      <c r="AT95" s="18" t="s">
        <v>167</v>
      </c>
      <c r="AU95" s="18" t="s">
        <v>88</v>
      </c>
    </row>
    <row r="96" spans="2:65" s="12" customFormat="1" x14ac:dyDescent="0.2">
      <c r="B96" s="147"/>
      <c r="D96" s="148" t="s">
        <v>169</v>
      </c>
      <c r="E96" s="149" t="s">
        <v>3</v>
      </c>
      <c r="F96" s="150" t="s">
        <v>1331</v>
      </c>
      <c r="H96" s="149" t="s">
        <v>3</v>
      </c>
      <c r="I96" s="151"/>
      <c r="L96" s="147"/>
      <c r="M96" s="152"/>
      <c r="T96" s="153"/>
      <c r="AT96" s="149" t="s">
        <v>169</v>
      </c>
      <c r="AU96" s="149" t="s">
        <v>88</v>
      </c>
      <c r="AV96" s="12" t="s">
        <v>86</v>
      </c>
      <c r="AW96" s="12" t="s">
        <v>40</v>
      </c>
      <c r="AX96" s="12" t="s">
        <v>78</v>
      </c>
      <c r="AY96" s="149" t="s">
        <v>156</v>
      </c>
    </row>
    <row r="97" spans="2:65" s="13" customFormat="1" x14ac:dyDescent="0.2">
      <c r="B97" s="154"/>
      <c r="D97" s="148" t="s">
        <v>169</v>
      </c>
      <c r="E97" s="155" t="s">
        <v>3</v>
      </c>
      <c r="F97" s="156" t="s">
        <v>1332</v>
      </c>
      <c r="H97" s="157">
        <v>0.32400000000000001</v>
      </c>
      <c r="I97" s="158"/>
      <c r="L97" s="154"/>
      <c r="M97" s="159"/>
      <c r="T97" s="160"/>
      <c r="AT97" s="155" t="s">
        <v>169</v>
      </c>
      <c r="AU97" s="155" t="s">
        <v>88</v>
      </c>
      <c r="AV97" s="13" t="s">
        <v>88</v>
      </c>
      <c r="AW97" s="13" t="s">
        <v>40</v>
      </c>
      <c r="AX97" s="13" t="s">
        <v>78</v>
      </c>
      <c r="AY97" s="155" t="s">
        <v>156</v>
      </c>
    </row>
    <row r="98" spans="2:65" s="13" customFormat="1" x14ac:dyDescent="0.2">
      <c r="B98" s="154"/>
      <c r="D98" s="148" t="s">
        <v>169</v>
      </c>
      <c r="E98" s="155" t="s">
        <v>3</v>
      </c>
      <c r="F98" s="156" t="s">
        <v>1333</v>
      </c>
      <c r="H98" s="157">
        <v>2.1</v>
      </c>
      <c r="I98" s="158"/>
      <c r="L98" s="154"/>
      <c r="M98" s="159"/>
      <c r="T98" s="160"/>
      <c r="AT98" s="155" t="s">
        <v>169</v>
      </c>
      <c r="AU98" s="155" t="s">
        <v>88</v>
      </c>
      <c r="AV98" s="13" t="s">
        <v>88</v>
      </c>
      <c r="AW98" s="13" t="s">
        <v>40</v>
      </c>
      <c r="AX98" s="13" t="s">
        <v>78</v>
      </c>
      <c r="AY98" s="155" t="s">
        <v>156</v>
      </c>
    </row>
    <row r="99" spans="2:65" s="14" customFormat="1" x14ac:dyDescent="0.2">
      <c r="B99" s="161"/>
      <c r="D99" s="148" t="s">
        <v>169</v>
      </c>
      <c r="E99" s="162" t="s">
        <v>3</v>
      </c>
      <c r="F99" s="163" t="s">
        <v>172</v>
      </c>
      <c r="H99" s="164">
        <v>2.4239999999999999</v>
      </c>
      <c r="I99" s="165"/>
      <c r="L99" s="161"/>
      <c r="M99" s="166"/>
      <c r="T99" s="167"/>
      <c r="AT99" s="162" t="s">
        <v>169</v>
      </c>
      <c r="AU99" s="162" t="s">
        <v>88</v>
      </c>
      <c r="AV99" s="14" t="s">
        <v>165</v>
      </c>
      <c r="AW99" s="14" t="s">
        <v>40</v>
      </c>
      <c r="AX99" s="14" t="s">
        <v>86</v>
      </c>
      <c r="AY99" s="162" t="s">
        <v>156</v>
      </c>
    </row>
    <row r="100" spans="2:65" s="1" customFormat="1" ht="24.2" customHeight="1" x14ac:dyDescent="0.2">
      <c r="B100" s="129"/>
      <c r="C100" s="130" t="s">
        <v>88</v>
      </c>
      <c r="D100" s="130" t="s">
        <v>160</v>
      </c>
      <c r="E100" s="131" t="s">
        <v>1334</v>
      </c>
      <c r="F100" s="132" t="s">
        <v>1335</v>
      </c>
      <c r="G100" s="133" t="s">
        <v>163</v>
      </c>
      <c r="H100" s="134">
        <v>4.9800000000000004</v>
      </c>
      <c r="I100" s="135"/>
      <c r="J100" s="136">
        <f>ROUND(I100*H100,2)</f>
        <v>0</v>
      </c>
      <c r="K100" s="132" t="s">
        <v>164</v>
      </c>
      <c r="L100" s="34"/>
      <c r="M100" s="137" t="s">
        <v>3</v>
      </c>
      <c r="N100" s="138" t="s">
        <v>49</v>
      </c>
      <c r="P100" s="139">
        <f>O100*H100</f>
        <v>0</v>
      </c>
      <c r="Q100" s="139">
        <v>1.8774999999999999</v>
      </c>
      <c r="R100" s="139">
        <f>Q100*H100</f>
        <v>9.3499499999999998</v>
      </c>
      <c r="S100" s="139">
        <v>0</v>
      </c>
      <c r="T100" s="140">
        <f>S100*H100</f>
        <v>0</v>
      </c>
      <c r="AR100" s="141" t="s">
        <v>165</v>
      </c>
      <c r="AT100" s="141" t="s">
        <v>160</v>
      </c>
      <c r="AU100" s="141" t="s">
        <v>88</v>
      </c>
      <c r="AY100" s="18" t="s">
        <v>156</v>
      </c>
      <c r="BE100" s="142">
        <f>IF(N100="základní",J100,0)</f>
        <v>0</v>
      </c>
      <c r="BF100" s="142">
        <f>IF(N100="snížená",J100,0)</f>
        <v>0</v>
      </c>
      <c r="BG100" s="142">
        <f>IF(N100="zákl. přenesená",J100,0)</f>
        <v>0</v>
      </c>
      <c r="BH100" s="142">
        <f>IF(N100="sníž. přenesená",J100,0)</f>
        <v>0</v>
      </c>
      <c r="BI100" s="142">
        <f>IF(N100="nulová",J100,0)</f>
        <v>0</v>
      </c>
      <c r="BJ100" s="18" t="s">
        <v>86</v>
      </c>
      <c r="BK100" s="142">
        <f>ROUND(I100*H100,2)</f>
        <v>0</v>
      </c>
      <c r="BL100" s="18" t="s">
        <v>165</v>
      </c>
      <c r="BM100" s="141" t="s">
        <v>1336</v>
      </c>
    </row>
    <row r="101" spans="2:65" s="1" customFormat="1" x14ac:dyDescent="0.2">
      <c r="B101" s="34"/>
      <c r="D101" s="143" t="s">
        <v>167</v>
      </c>
      <c r="F101" s="144" t="s">
        <v>1337</v>
      </c>
      <c r="I101" s="145"/>
      <c r="L101" s="34"/>
      <c r="M101" s="146"/>
      <c r="T101" s="55"/>
      <c r="AT101" s="18" t="s">
        <v>167</v>
      </c>
      <c r="AU101" s="18" t="s">
        <v>88</v>
      </c>
    </row>
    <row r="102" spans="2:65" s="12" customFormat="1" x14ac:dyDescent="0.2">
      <c r="B102" s="147"/>
      <c r="D102" s="148" t="s">
        <v>169</v>
      </c>
      <c r="E102" s="149" t="s">
        <v>3</v>
      </c>
      <c r="F102" s="150" t="s">
        <v>1331</v>
      </c>
      <c r="H102" s="149" t="s">
        <v>3</v>
      </c>
      <c r="I102" s="151"/>
      <c r="L102" s="147"/>
      <c r="M102" s="152"/>
      <c r="T102" s="153"/>
      <c r="AT102" s="149" t="s">
        <v>169</v>
      </c>
      <c r="AU102" s="149" t="s">
        <v>88</v>
      </c>
      <c r="AV102" s="12" t="s">
        <v>86</v>
      </c>
      <c r="AW102" s="12" t="s">
        <v>40</v>
      </c>
      <c r="AX102" s="12" t="s">
        <v>78</v>
      </c>
      <c r="AY102" s="149" t="s">
        <v>156</v>
      </c>
    </row>
    <row r="103" spans="2:65" s="13" customFormat="1" x14ac:dyDescent="0.2">
      <c r="B103" s="154"/>
      <c r="D103" s="148" t="s">
        <v>169</v>
      </c>
      <c r="E103" s="155" t="s">
        <v>3</v>
      </c>
      <c r="F103" s="156" t="s">
        <v>1338</v>
      </c>
      <c r="H103" s="157">
        <v>3.78</v>
      </c>
      <c r="I103" s="158"/>
      <c r="L103" s="154"/>
      <c r="M103" s="159"/>
      <c r="T103" s="160"/>
      <c r="AT103" s="155" t="s">
        <v>169</v>
      </c>
      <c r="AU103" s="155" t="s">
        <v>88</v>
      </c>
      <c r="AV103" s="13" t="s">
        <v>88</v>
      </c>
      <c r="AW103" s="13" t="s">
        <v>40</v>
      </c>
      <c r="AX103" s="13" t="s">
        <v>78</v>
      </c>
      <c r="AY103" s="155" t="s">
        <v>156</v>
      </c>
    </row>
    <row r="104" spans="2:65" s="13" customFormat="1" x14ac:dyDescent="0.2">
      <c r="B104" s="154"/>
      <c r="D104" s="148" t="s">
        <v>169</v>
      </c>
      <c r="E104" s="155" t="s">
        <v>3</v>
      </c>
      <c r="F104" s="156" t="s">
        <v>1339</v>
      </c>
      <c r="H104" s="157">
        <v>-1.08</v>
      </c>
      <c r="I104" s="158"/>
      <c r="L104" s="154"/>
      <c r="M104" s="159"/>
      <c r="T104" s="160"/>
      <c r="AT104" s="155" t="s">
        <v>169</v>
      </c>
      <c r="AU104" s="155" t="s">
        <v>88</v>
      </c>
      <c r="AV104" s="13" t="s">
        <v>88</v>
      </c>
      <c r="AW104" s="13" t="s">
        <v>40</v>
      </c>
      <c r="AX104" s="13" t="s">
        <v>78</v>
      </c>
      <c r="AY104" s="155" t="s">
        <v>156</v>
      </c>
    </row>
    <row r="105" spans="2:65" s="13" customFormat="1" x14ac:dyDescent="0.2">
      <c r="B105" s="154"/>
      <c r="D105" s="148" t="s">
        <v>169</v>
      </c>
      <c r="E105" s="155" t="s">
        <v>3</v>
      </c>
      <c r="F105" s="156" t="s">
        <v>1340</v>
      </c>
      <c r="H105" s="157">
        <v>2.2799999999999998</v>
      </c>
      <c r="I105" s="158"/>
      <c r="L105" s="154"/>
      <c r="M105" s="159"/>
      <c r="T105" s="160"/>
      <c r="AT105" s="155" t="s">
        <v>169</v>
      </c>
      <c r="AU105" s="155" t="s">
        <v>88</v>
      </c>
      <c r="AV105" s="13" t="s">
        <v>88</v>
      </c>
      <c r="AW105" s="13" t="s">
        <v>40</v>
      </c>
      <c r="AX105" s="13" t="s">
        <v>78</v>
      </c>
      <c r="AY105" s="155" t="s">
        <v>156</v>
      </c>
    </row>
    <row r="106" spans="2:65" s="14" customFormat="1" x14ac:dyDescent="0.2">
      <c r="B106" s="161"/>
      <c r="D106" s="148" t="s">
        <v>169</v>
      </c>
      <c r="E106" s="162" t="s">
        <v>3</v>
      </c>
      <c r="F106" s="163" t="s">
        <v>172</v>
      </c>
      <c r="H106" s="164">
        <v>4.9800000000000004</v>
      </c>
      <c r="I106" s="165"/>
      <c r="L106" s="161"/>
      <c r="M106" s="166"/>
      <c r="T106" s="167"/>
      <c r="AT106" s="162" t="s">
        <v>169</v>
      </c>
      <c r="AU106" s="162" t="s">
        <v>88</v>
      </c>
      <c r="AV106" s="14" t="s">
        <v>165</v>
      </c>
      <c r="AW106" s="14" t="s">
        <v>40</v>
      </c>
      <c r="AX106" s="14" t="s">
        <v>86</v>
      </c>
      <c r="AY106" s="162" t="s">
        <v>156</v>
      </c>
    </row>
    <row r="107" spans="2:65" s="1" customFormat="1" ht="16.5" customHeight="1" x14ac:dyDescent="0.2">
      <c r="B107" s="129"/>
      <c r="C107" s="130" t="s">
        <v>157</v>
      </c>
      <c r="D107" s="130" t="s">
        <v>160</v>
      </c>
      <c r="E107" s="131" t="s">
        <v>1341</v>
      </c>
      <c r="F107" s="132" t="s">
        <v>1342</v>
      </c>
      <c r="G107" s="133" t="s">
        <v>163</v>
      </c>
      <c r="H107" s="134">
        <v>0.432</v>
      </c>
      <c r="I107" s="135"/>
      <c r="J107" s="136">
        <f>ROUND(I107*H107,2)</f>
        <v>0</v>
      </c>
      <c r="K107" s="132" t="s">
        <v>164</v>
      </c>
      <c r="L107" s="34"/>
      <c r="M107" s="137" t="s">
        <v>3</v>
      </c>
      <c r="N107" s="138" t="s">
        <v>49</v>
      </c>
      <c r="P107" s="139">
        <f>O107*H107</f>
        <v>0</v>
      </c>
      <c r="Q107" s="139">
        <v>1.94302</v>
      </c>
      <c r="R107" s="139">
        <f>Q107*H107</f>
        <v>0.83938464000000002</v>
      </c>
      <c r="S107" s="139">
        <v>0</v>
      </c>
      <c r="T107" s="140">
        <f>S107*H107</f>
        <v>0</v>
      </c>
      <c r="AR107" s="141" t="s">
        <v>165</v>
      </c>
      <c r="AT107" s="141" t="s">
        <v>160</v>
      </c>
      <c r="AU107" s="141" t="s">
        <v>88</v>
      </c>
      <c r="AY107" s="18" t="s">
        <v>156</v>
      </c>
      <c r="BE107" s="142">
        <f>IF(N107="základní",J107,0)</f>
        <v>0</v>
      </c>
      <c r="BF107" s="142">
        <f>IF(N107="snížená",J107,0)</f>
        <v>0</v>
      </c>
      <c r="BG107" s="142">
        <f>IF(N107="zákl. přenesená",J107,0)</f>
        <v>0</v>
      </c>
      <c r="BH107" s="142">
        <f>IF(N107="sníž. přenesená",J107,0)</f>
        <v>0</v>
      </c>
      <c r="BI107" s="142">
        <f>IF(N107="nulová",J107,0)</f>
        <v>0</v>
      </c>
      <c r="BJ107" s="18" t="s">
        <v>86</v>
      </c>
      <c r="BK107" s="142">
        <f>ROUND(I107*H107,2)</f>
        <v>0</v>
      </c>
      <c r="BL107" s="18" t="s">
        <v>165</v>
      </c>
      <c r="BM107" s="141" t="s">
        <v>1343</v>
      </c>
    </row>
    <row r="108" spans="2:65" s="1" customFormat="1" x14ac:dyDescent="0.2">
      <c r="B108" s="34"/>
      <c r="D108" s="143" t="s">
        <v>167</v>
      </c>
      <c r="F108" s="144" t="s">
        <v>1344</v>
      </c>
      <c r="I108" s="145"/>
      <c r="L108" s="34"/>
      <c r="M108" s="146"/>
      <c r="T108" s="55"/>
      <c r="AT108" s="18" t="s">
        <v>167</v>
      </c>
      <c r="AU108" s="18" t="s">
        <v>88</v>
      </c>
    </row>
    <row r="109" spans="2:65" s="12" customFormat="1" x14ac:dyDescent="0.2">
      <c r="B109" s="147"/>
      <c r="D109" s="148" t="s">
        <v>169</v>
      </c>
      <c r="E109" s="149" t="s">
        <v>3</v>
      </c>
      <c r="F109" s="150" t="s">
        <v>1345</v>
      </c>
      <c r="H109" s="149" t="s">
        <v>3</v>
      </c>
      <c r="I109" s="151"/>
      <c r="L109" s="147"/>
      <c r="M109" s="152"/>
      <c r="T109" s="153"/>
      <c r="AT109" s="149" t="s">
        <v>169</v>
      </c>
      <c r="AU109" s="149" t="s">
        <v>88</v>
      </c>
      <c r="AV109" s="12" t="s">
        <v>86</v>
      </c>
      <c r="AW109" s="12" t="s">
        <v>40</v>
      </c>
      <c r="AX109" s="12" t="s">
        <v>78</v>
      </c>
      <c r="AY109" s="149" t="s">
        <v>156</v>
      </c>
    </row>
    <row r="110" spans="2:65" s="13" customFormat="1" x14ac:dyDescent="0.2">
      <c r="B110" s="154"/>
      <c r="D110" s="148" t="s">
        <v>169</v>
      </c>
      <c r="E110" s="155" t="s">
        <v>3</v>
      </c>
      <c r="F110" s="156" t="s">
        <v>1346</v>
      </c>
      <c r="H110" s="157">
        <v>0.11700000000000001</v>
      </c>
      <c r="I110" s="158"/>
      <c r="L110" s="154"/>
      <c r="M110" s="159"/>
      <c r="T110" s="160"/>
      <c r="AT110" s="155" t="s">
        <v>169</v>
      </c>
      <c r="AU110" s="155" t="s">
        <v>88</v>
      </c>
      <c r="AV110" s="13" t="s">
        <v>88</v>
      </c>
      <c r="AW110" s="13" t="s">
        <v>40</v>
      </c>
      <c r="AX110" s="13" t="s">
        <v>78</v>
      </c>
      <c r="AY110" s="155" t="s">
        <v>156</v>
      </c>
    </row>
    <row r="111" spans="2:65" s="13" customFormat="1" x14ac:dyDescent="0.2">
      <c r="B111" s="154"/>
      <c r="D111" s="148" t="s">
        <v>169</v>
      </c>
      <c r="E111" s="155" t="s">
        <v>3</v>
      </c>
      <c r="F111" s="156" t="s">
        <v>1347</v>
      </c>
      <c r="H111" s="157">
        <v>0.105</v>
      </c>
      <c r="I111" s="158"/>
      <c r="L111" s="154"/>
      <c r="M111" s="159"/>
      <c r="T111" s="160"/>
      <c r="AT111" s="155" t="s">
        <v>169</v>
      </c>
      <c r="AU111" s="155" t="s">
        <v>88</v>
      </c>
      <c r="AV111" s="13" t="s">
        <v>88</v>
      </c>
      <c r="AW111" s="13" t="s">
        <v>40</v>
      </c>
      <c r="AX111" s="13" t="s">
        <v>78</v>
      </c>
      <c r="AY111" s="155" t="s">
        <v>156</v>
      </c>
    </row>
    <row r="112" spans="2:65" s="13" customFormat="1" x14ac:dyDescent="0.2">
      <c r="B112" s="154"/>
      <c r="D112" s="148" t="s">
        <v>169</v>
      </c>
      <c r="E112" s="155" t="s">
        <v>3</v>
      </c>
      <c r="F112" s="156" t="s">
        <v>1347</v>
      </c>
      <c r="H112" s="157">
        <v>0.105</v>
      </c>
      <c r="I112" s="158"/>
      <c r="L112" s="154"/>
      <c r="M112" s="159"/>
      <c r="T112" s="160"/>
      <c r="AT112" s="155" t="s">
        <v>169</v>
      </c>
      <c r="AU112" s="155" t="s">
        <v>88</v>
      </c>
      <c r="AV112" s="13" t="s">
        <v>88</v>
      </c>
      <c r="AW112" s="13" t="s">
        <v>40</v>
      </c>
      <c r="AX112" s="13" t="s">
        <v>78</v>
      </c>
      <c r="AY112" s="155" t="s">
        <v>156</v>
      </c>
    </row>
    <row r="113" spans="2:65" s="13" customFormat="1" x14ac:dyDescent="0.2">
      <c r="B113" s="154"/>
      <c r="D113" s="148" t="s">
        <v>169</v>
      </c>
      <c r="E113" s="155" t="s">
        <v>3</v>
      </c>
      <c r="F113" s="156" t="s">
        <v>1347</v>
      </c>
      <c r="H113" s="157">
        <v>0.105</v>
      </c>
      <c r="I113" s="158"/>
      <c r="L113" s="154"/>
      <c r="M113" s="159"/>
      <c r="T113" s="160"/>
      <c r="AT113" s="155" t="s">
        <v>169</v>
      </c>
      <c r="AU113" s="155" t="s">
        <v>88</v>
      </c>
      <c r="AV113" s="13" t="s">
        <v>88</v>
      </c>
      <c r="AW113" s="13" t="s">
        <v>40</v>
      </c>
      <c r="AX113" s="13" t="s">
        <v>78</v>
      </c>
      <c r="AY113" s="155" t="s">
        <v>156</v>
      </c>
    </row>
    <row r="114" spans="2:65" s="14" customFormat="1" x14ac:dyDescent="0.2">
      <c r="B114" s="161"/>
      <c r="D114" s="148" t="s">
        <v>169</v>
      </c>
      <c r="E114" s="162" t="s">
        <v>3</v>
      </c>
      <c r="F114" s="163" t="s">
        <v>172</v>
      </c>
      <c r="H114" s="164">
        <v>0.432</v>
      </c>
      <c r="I114" s="165"/>
      <c r="L114" s="161"/>
      <c r="M114" s="166"/>
      <c r="T114" s="167"/>
      <c r="AT114" s="162" t="s">
        <v>169</v>
      </c>
      <c r="AU114" s="162" t="s">
        <v>88</v>
      </c>
      <c r="AV114" s="14" t="s">
        <v>165</v>
      </c>
      <c r="AW114" s="14" t="s">
        <v>40</v>
      </c>
      <c r="AX114" s="14" t="s">
        <v>86</v>
      </c>
      <c r="AY114" s="162" t="s">
        <v>156</v>
      </c>
    </row>
    <row r="115" spans="2:65" s="1" customFormat="1" ht="16.5" customHeight="1" x14ac:dyDescent="0.2">
      <c r="B115" s="129"/>
      <c r="C115" s="130" t="s">
        <v>165</v>
      </c>
      <c r="D115" s="130" t="s">
        <v>160</v>
      </c>
      <c r="E115" s="131" t="s">
        <v>1348</v>
      </c>
      <c r="F115" s="132" t="s">
        <v>1349</v>
      </c>
      <c r="G115" s="133" t="s">
        <v>193</v>
      </c>
      <c r="H115" s="134">
        <v>0.23400000000000001</v>
      </c>
      <c r="I115" s="135"/>
      <c r="J115" s="136">
        <f>ROUND(I115*H115,2)</f>
        <v>0</v>
      </c>
      <c r="K115" s="132" t="s">
        <v>164</v>
      </c>
      <c r="L115" s="34"/>
      <c r="M115" s="137" t="s">
        <v>3</v>
      </c>
      <c r="N115" s="138" t="s">
        <v>49</v>
      </c>
      <c r="P115" s="139">
        <f>O115*H115</f>
        <v>0</v>
      </c>
      <c r="Q115" s="139">
        <v>1.0900000000000001</v>
      </c>
      <c r="R115" s="139">
        <f>Q115*H115</f>
        <v>0.25506000000000001</v>
      </c>
      <c r="S115" s="139">
        <v>0</v>
      </c>
      <c r="T115" s="140">
        <f>S115*H115</f>
        <v>0</v>
      </c>
      <c r="AR115" s="141" t="s">
        <v>165</v>
      </c>
      <c r="AT115" s="141" t="s">
        <v>160</v>
      </c>
      <c r="AU115" s="141" t="s">
        <v>88</v>
      </c>
      <c r="AY115" s="18" t="s">
        <v>156</v>
      </c>
      <c r="BE115" s="142">
        <f>IF(N115="základní",J115,0)</f>
        <v>0</v>
      </c>
      <c r="BF115" s="142">
        <f>IF(N115="snížená",J115,0)</f>
        <v>0</v>
      </c>
      <c r="BG115" s="142">
        <f>IF(N115="zákl. přenesená",J115,0)</f>
        <v>0</v>
      </c>
      <c r="BH115" s="142">
        <f>IF(N115="sníž. přenesená",J115,0)</f>
        <v>0</v>
      </c>
      <c r="BI115" s="142">
        <f>IF(N115="nulová",J115,0)</f>
        <v>0</v>
      </c>
      <c r="BJ115" s="18" t="s">
        <v>86</v>
      </c>
      <c r="BK115" s="142">
        <f>ROUND(I115*H115,2)</f>
        <v>0</v>
      </c>
      <c r="BL115" s="18" t="s">
        <v>165</v>
      </c>
      <c r="BM115" s="141" t="s">
        <v>1350</v>
      </c>
    </row>
    <row r="116" spans="2:65" s="1" customFormat="1" x14ac:dyDescent="0.2">
      <c r="B116" s="34"/>
      <c r="D116" s="143" t="s">
        <v>167</v>
      </c>
      <c r="F116" s="144" t="s">
        <v>1351</v>
      </c>
      <c r="I116" s="145"/>
      <c r="L116" s="34"/>
      <c r="M116" s="146"/>
      <c r="T116" s="55"/>
      <c r="AT116" s="18" t="s">
        <v>167</v>
      </c>
      <c r="AU116" s="18" t="s">
        <v>88</v>
      </c>
    </row>
    <row r="117" spans="2:65" s="12" customFormat="1" x14ac:dyDescent="0.2">
      <c r="B117" s="147"/>
      <c r="D117" s="148" t="s">
        <v>169</v>
      </c>
      <c r="E117" s="149" t="s">
        <v>3</v>
      </c>
      <c r="F117" s="150" t="s">
        <v>1345</v>
      </c>
      <c r="H117" s="149" t="s">
        <v>3</v>
      </c>
      <c r="I117" s="151"/>
      <c r="L117" s="147"/>
      <c r="M117" s="152"/>
      <c r="T117" s="153"/>
      <c r="AT117" s="149" t="s">
        <v>169</v>
      </c>
      <c r="AU117" s="149" t="s">
        <v>88</v>
      </c>
      <c r="AV117" s="12" t="s">
        <v>86</v>
      </c>
      <c r="AW117" s="12" t="s">
        <v>40</v>
      </c>
      <c r="AX117" s="12" t="s">
        <v>78</v>
      </c>
      <c r="AY117" s="149" t="s">
        <v>156</v>
      </c>
    </row>
    <row r="118" spans="2:65" s="13" customFormat="1" x14ac:dyDescent="0.2">
      <c r="B118" s="154"/>
      <c r="D118" s="148" t="s">
        <v>169</v>
      </c>
      <c r="E118" s="155" t="s">
        <v>3</v>
      </c>
      <c r="F118" s="156" t="s">
        <v>1352</v>
      </c>
      <c r="H118" s="157">
        <v>6.3E-2</v>
      </c>
      <c r="I118" s="158"/>
      <c r="L118" s="154"/>
      <c r="M118" s="159"/>
      <c r="T118" s="160"/>
      <c r="AT118" s="155" t="s">
        <v>169</v>
      </c>
      <c r="AU118" s="155" t="s">
        <v>88</v>
      </c>
      <c r="AV118" s="13" t="s">
        <v>88</v>
      </c>
      <c r="AW118" s="13" t="s">
        <v>40</v>
      </c>
      <c r="AX118" s="13" t="s">
        <v>78</v>
      </c>
      <c r="AY118" s="155" t="s">
        <v>156</v>
      </c>
    </row>
    <row r="119" spans="2:65" s="13" customFormat="1" x14ac:dyDescent="0.2">
      <c r="B119" s="154"/>
      <c r="D119" s="148" t="s">
        <v>169</v>
      </c>
      <c r="E119" s="155" t="s">
        <v>3</v>
      </c>
      <c r="F119" s="156" t="s">
        <v>1353</v>
      </c>
      <c r="H119" s="157">
        <v>5.7000000000000002E-2</v>
      </c>
      <c r="I119" s="158"/>
      <c r="L119" s="154"/>
      <c r="M119" s="159"/>
      <c r="T119" s="160"/>
      <c r="AT119" s="155" t="s">
        <v>169</v>
      </c>
      <c r="AU119" s="155" t="s">
        <v>88</v>
      </c>
      <c r="AV119" s="13" t="s">
        <v>88</v>
      </c>
      <c r="AW119" s="13" t="s">
        <v>40</v>
      </c>
      <c r="AX119" s="13" t="s">
        <v>78</v>
      </c>
      <c r="AY119" s="155" t="s">
        <v>156</v>
      </c>
    </row>
    <row r="120" spans="2:65" s="13" customFormat="1" x14ac:dyDescent="0.2">
      <c r="B120" s="154"/>
      <c r="D120" s="148" t="s">
        <v>169</v>
      </c>
      <c r="E120" s="155" t="s">
        <v>3</v>
      </c>
      <c r="F120" s="156" t="s">
        <v>1353</v>
      </c>
      <c r="H120" s="157">
        <v>5.7000000000000002E-2</v>
      </c>
      <c r="I120" s="158"/>
      <c r="L120" s="154"/>
      <c r="M120" s="159"/>
      <c r="T120" s="160"/>
      <c r="AT120" s="155" t="s">
        <v>169</v>
      </c>
      <c r="AU120" s="155" t="s">
        <v>88</v>
      </c>
      <c r="AV120" s="13" t="s">
        <v>88</v>
      </c>
      <c r="AW120" s="13" t="s">
        <v>40</v>
      </c>
      <c r="AX120" s="13" t="s">
        <v>78</v>
      </c>
      <c r="AY120" s="155" t="s">
        <v>156</v>
      </c>
    </row>
    <row r="121" spans="2:65" s="13" customFormat="1" x14ac:dyDescent="0.2">
      <c r="B121" s="154"/>
      <c r="D121" s="148" t="s">
        <v>169</v>
      </c>
      <c r="E121" s="155" t="s">
        <v>3</v>
      </c>
      <c r="F121" s="156" t="s">
        <v>1353</v>
      </c>
      <c r="H121" s="157">
        <v>5.7000000000000002E-2</v>
      </c>
      <c r="I121" s="158"/>
      <c r="L121" s="154"/>
      <c r="M121" s="159"/>
      <c r="T121" s="160"/>
      <c r="AT121" s="155" t="s">
        <v>169</v>
      </c>
      <c r="AU121" s="155" t="s">
        <v>88</v>
      </c>
      <c r="AV121" s="13" t="s">
        <v>88</v>
      </c>
      <c r="AW121" s="13" t="s">
        <v>40</v>
      </c>
      <c r="AX121" s="13" t="s">
        <v>78</v>
      </c>
      <c r="AY121" s="155" t="s">
        <v>156</v>
      </c>
    </row>
    <row r="122" spans="2:65" s="14" customFormat="1" x14ac:dyDescent="0.2">
      <c r="B122" s="161"/>
      <c r="D122" s="148" t="s">
        <v>169</v>
      </c>
      <c r="E122" s="162" t="s">
        <v>3</v>
      </c>
      <c r="F122" s="163" t="s">
        <v>172</v>
      </c>
      <c r="H122" s="164">
        <v>0.23400000000000001</v>
      </c>
      <c r="I122" s="165"/>
      <c r="L122" s="161"/>
      <c r="M122" s="166"/>
      <c r="T122" s="167"/>
      <c r="AT122" s="162" t="s">
        <v>169</v>
      </c>
      <c r="AU122" s="162" t="s">
        <v>88</v>
      </c>
      <c r="AV122" s="14" t="s">
        <v>165</v>
      </c>
      <c r="AW122" s="14" t="s">
        <v>40</v>
      </c>
      <c r="AX122" s="14" t="s">
        <v>86</v>
      </c>
      <c r="AY122" s="162" t="s">
        <v>156</v>
      </c>
    </row>
    <row r="123" spans="2:65" s="1" customFormat="1" ht="21.75" customHeight="1" x14ac:dyDescent="0.2">
      <c r="B123" s="129"/>
      <c r="C123" s="130" t="s">
        <v>973</v>
      </c>
      <c r="D123" s="130" t="s">
        <v>160</v>
      </c>
      <c r="E123" s="131" t="s">
        <v>1354</v>
      </c>
      <c r="F123" s="132" t="s">
        <v>1355</v>
      </c>
      <c r="G123" s="133" t="s">
        <v>209</v>
      </c>
      <c r="H123" s="134">
        <v>1.23</v>
      </c>
      <c r="I123" s="135"/>
      <c r="J123" s="136">
        <f>ROUND(I123*H123,2)</f>
        <v>0</v>
      </c>
      <c r="K123" s="132" t="s">
        <v>164</v>
      </c>
      <c r="L123" s="34"/>
      <c r="M123" s="137" t="s">
        <v>3</v>
      </c>
      <c r="N123" s="138" t="s">
        <v>49</v>
      </c>
      <c r="P123" s="139">
        <f>O123*H123</f>
        <v>0</v>
      </c>
      <c r="Q123" s="139">
        <v>0.17818000000000001</v>
      </c>
      <c r="R123" s="139">
        <f>Q123*H123</f>
        <v>0.21916140000000001</v>
      </c>
      <c r="S123" s="139">
        <v>0</v>
      </c>
      <c r="T123" s="140">
        <f>S123*H123</f>
        <v>0</v>
      </c>
      <c r="AR123" s="141" t="s">
        <v>165</v>
      </c>
      <c r="AT123" s="141" t="s">
        <v>160</v>
      </c>
      <c r="AU123" s="141" t="s">
        <v>88</v>
      </c>
      <c r="AY123" s="18" t="s">
        <v>156</v>
      </c>
      <c r="BE123" s="142">
        <f>IF(N123="základní",J123,0)</f>
        <v>0</v>
      </c>
      <c r="BF123" s="142">
        <f>IF(N123="snížená",J123,0)</f>
        <v>0</v>
      </c>
      <c r="BG123" s="142">
        <f>IF(N123="zákl. přenesená",J123,0)</f>
        <v>0</v>
      </c>
      <c r="BH123" s="142">
        <f>IF(N123="sníž. přenesená",J123,0)</f>
        <v>0</v>
      </c>
      <c r="BI123" s="142">
        <f>IF(N123="nulová",J123,0)</f>
        <v>0</v>
      </c>
      <c r="BJ123" s="18" t="s">
        <v>86</v>
      </c>
      <c r="BK123" s="142">
        <f>ROUND(I123*H123,2)</f>
        <v>0</v>
      </c>
      <c r="BL123" s="18" t="s">
        <v>165</v>
      </c>
      <c r="BM123" s="141" t="s">
        <v>1356</v>
      </c>
    </row>
    <row r="124" spans="2:65" s="1" customFormat="1" x14ac:dyDescent="0.2">
      <c r="B124" s="34"/>
      <c r="D124" s="143" t="s">
        <v>167</v>
      </c>
      <c r="F124" s="144" t="s">
        <v>1357</v>
      </c>
      <c r="I124" s="145"/>
      <c r="L124" s="34"/>
      <c r="M124" s="146"/>
      <c r="T124" s="55"/>
      <c r="AT124" s="18" t="s">
        <v>167</v>
      </c>
      <c r="AU124" s="18" t="s">
        <v>88</v>
      </c>
    </row>
    <row r="125" spans="2:65" s="12" customFormat="1" x14ac:dyDescent="0.2">
      <c r="B125" s="147"/>
      <c r="D125" s="148" t="s">
        <v>169</v>
      </c>
      <c r="E125" s="149" t="s">
        <v>3</v>
      </c>
      <c r="F125" s="150" t="s">
        <v>1345</v>
      </c>
      <c r="H125" s="149" t="s">
        <v>3</v>
      </c>
      <c r="I125" s="151"/>
      <c r="L125" s="147"/>
      <c r="M125" s="152"/>
      <c r="T125" s="153"/>
      <c r="AT125" s="149" t="s">
        <v>169</v>
      </c>
      <c r="AU125" s="149" t="s">
        <v>88</v>
      </c>
      <c r="AV125" s="12" t="s">
        <v>86</v>
      </c>
      <c r="AW125" s="12" t="s">
        <v>40</v>
      </c>
      <c r="AX125" s="12" t="s">
        <v>78</v>
      </c>
      <c r="AY125" s="149" t="s">
        <v>156</v>
      </c>
    </row>
    <row r="126" spans="2:65" s="13" customFormat="1" x14ac:dyDescent="0.2">
      <c r="B126" s="154"/>
      <c r="D126" s="148" t="s">
        <v>169</v>
      </c>
      <c r="E126" s="155" t="s">
        <v>3</v>
      </c>
      <c r="F126" s="156" t="s">
        <v>1358</v>
      </c>
      <c r="H126" s="157">
        <v>0.39</v>
      </c>
      <c r="I126" s="158"/>
      <c r="L126" s="154"/>
      <c r="M126" s="159"/>
      <c r="T126" s="160"/>
      <c r="AT126" s="155" t="s">
        <v>169</v>
      </c>
      <c r="AU126" s="155" t="s">
        <v>88</v>
      </c>
      <c r="AV126" s="13" t="s">
        <v>88</v>
      </c>
      <c r="AW126" s="13" t="s">
        <v>40</v>
      </c>
      <c r="AX126" s="13" t="s">
        <v>78</v>
      </c>
      <c r="AY126" s="155" t="s">
        <v>156</v>
      </c>
    </row>
    <row r="127" spans="2:65" s="13" customFormat="1" x14ac:dyDescent="0.2">
      <c r="B127" s="154"/>
      <c r="D127" s="148" t="s">
        <v>169</v>
      </c>
      <c r="E127" s="155" t="s">
        <v>3</v>
      </c>
      <c r="F127" s="156" t="s">
        <v>1359</v>
      </c>
      <c r="H127" s="157">
        <v>0.28000000000000003</v>
      </c>
      <c r="I127" s="158"/>
      <c r="L127" s="154"/>
      <c r="M127" s="159"/>
      <c r="T127" s="160"/>
      <c r="AT127" s="155" t="s">
        <v>169</v>
      </c>
      <c r="AU127" s="155" t="s">
        <v>88</v>
      </c>
      <c r="AV127" s="13" t="s">
        <v>88</v>
      </c>
      <c r="AW127" s="13" t="s">
        <v>40</v>
      </c>
      <c r="AX127" s="13" t="s">
        <v>78</v>
      </c>
      <c r="AY127" s="155" t="s">
        <v>156</v>
      </c>
    </row>
    <row r="128" spans="2:65" s="13" customFormat="1" x14ac:dyDescent="0.2">
      <c r="B128" s="154"/>
      <c r="D128" s="148" t="s">
        <v>169</v>
      </c>
      <c r="E128" s="155" t="s">
        <v>3</v>
      </c>
      <c r="F128" s="156" t="s">
        <v>1359</v>
      </c>
      <c r="H128" s="157">
        <v>0.28000000000000003</v>
      </c>
      <c r="I128" s="158"/>
      <c r="L128" s="154"/>
      <c r="M128" s="159"/>
      <c r="T128" s="160"/>
      <c r="AT128" s="155" t="s">
        <v>169</v>
      </c>
      <c r="AU128" s="155" t="s">
        <v>88</v>
      </c>
      <c r="AV128" s="13" t="s">
        <v>88</v>
      </c>
      <c r="AW128" s="13" t="s">
        <v>40</v>
      </c>
      <c r="AX128" s="13" t="s">
        <v>78</v>
      </c>
      <c r="AY128" s="155" t="s">
        <v>156</v>
      </c>
    </row>
    <row r="129" spans="2:65" s="13" customFormat="1" x14ac:dyDescent="0.2">
      <c r="B129" s="154"/>
      <c r="D129" s="148" t="s">
        <v>169</v>
      </c>
      <c r="E129" s="155" t="s">
        <v>3</v>
      </c>
      <c r="F129" s="156" t="s">
        <v>1359</v>
      </c>
      <c r="H129" s="157">
        <v>0.28000000000000003</v>
      </c>
      <c r="I129" s="158"/>
      <c r="L129" s="154"/>
      <c r="M129" s="159"/>
      <c r="T129" s="160"/>
      <c r="AT129" s="155" t="s">
        <v>169</v>
      </c>
      <c r="AU129" s="155" t="s">
        <v>88</v>
      </c>
      <c r="AV129" s="13" t="s">
        <v>88</v>
      </c>
      <c r="AW129" s="13" t="s">
        <v>40</v>
      </c>
      <c r="AX129" s="13" t="s">
        <v>78</v>
      </c>
      <c r="AY129" s="155" t="s">
        <v>156</v>
      </c>
    </row>
    <row r="130" spans="2:65" s="14" customFormat="1" x14ac:dyDescent="0.2">
      <c r="B130" s="161"/>
      <c r="D130" s="148" t="s">
        <v>169</v>
      </c>
      <c r="E130" s="162" t="s">
        <v>3</v>
      </c>
      <c r="F130" s="163" t="s">
        <v>172</v>
      </c>
      <c r="H130" s="164">
        <v>1.23</v>
      </c>
      <c r="I130" s="165"/>
      <c r="L130" s="161"/>
      <c r="M130" s="166"/>
      <c r="T130" s="167"/>
      <c r="AT130" s="162" t="s">
        <v>169</v>
      </c>
      <c r="AU130" s="162" t="s">
        <v>88</v>
      </c>
      <c r="AV130" s="14" t="s">
        <v>165</v>
      </c>
      <c r="AW130" s="14" t="s">
        <v>40</v>
      </c>
      <c r="AX130" s="14" t="s">
        <v>86</v>
      </c>
      <c r="AY130" s="162" t="s">
        <v>156</v>
      </c>
    </row>
    <row r="131" spans="2:65" s="1" customFormat="1" ht="24.2" customHeight="1" x14ac:dyDescent="0.2">
      <c r="B131" s="129"/>
      <c r="C131" s="130" t="s">
        <v>219</v>
      </c>
      <c r="D131" s="130" t="s">
        <v>160</v>
      </c>
      <c r="E131" s="131" t="s">
        <v>1360</v>
      </c>
      <c r="F131" s="132" t="s">
        <v>1361</v>
      </c>
      <c r="G131" s="133" t="s">
        <v>209</v>
      </c>
      <c r="H131" s="134">
        <v>5.55</v>
      </c>
      <c r="I131" s="135"/>
      <c r="J131" s="136">
        <f>ROUND(I131*H131,2)</f>
        <v>0</v>
      </c>
      <c r="K131" s="132" t="s">
        <v>164</v>
      </c>
      <c r="L131" s="34"/>
      <c r="M131" s="137" t="s">
        <v>3</v>
      </c>
      <c r="N131" s="138" t="s">
        <v>49</v>
      </c>
      <c r="P131" s="139">
        <f>O131*H131</f>
        <v>0</v>
      </c>
      <c r="Q131" s="139">
        <v>7.8499999999999993E-3</v>
      </c>
      <c r="R131" s="139">
        <f>Q131*H131</f>
        <v>4.3567499999999995E-2</v>
      </c>
      <c r="S131" s="139">
        <v>0</v>
      </c>
      <c r="T131" s="140">
        <f>S131*H131</f>
        <v>0</v>
      </c>
      <c r="AR131" s="141" t="s">
        <v>165</v>
      </c>
      <c r="AT131" s="141" t="s">
        <v>160</v>
      </c>
      <c r="AU131" s="141" t="s">
        <v>88</v>
      </c>
      <c r="AY131" s="18" t="s">
        <v>156</v>
      </c>
      <c r="BE131" s="142">
        <f>IF(N131="základní",J131,0)</f>
        <v>0</v>
      </c>
      <c r="BF131" s="142">
        <f>IF(N131="snížená",J131,0)</f>
        <v>0</v>
      </c>
      <c r="BG131" s="142">
        <f>IF(N131="zákl. přenesená",J131,0)</f>
        <v>0</v>
      </c>
      <c r="BH131" s="142">
        <f>IF(N131="sníž. přenesená",J131,0)</f>
        <v>0</v>
      </c>
      <c r="BI131" s="142">
        <f>IF(N131="nulová",J131,0)</f>
        <v>0</v>
      </c>
      <c r="BJ131" s="18" t="s">
        <v>86</v>
      </c>
      <c r="BK131" s="142">
        <f>ROUND(I131*H131,2)</f>
        <v>0</v>
      </c>
      <c r="BL131" s="18" t="s">
        <v>165</v>
      </c>
      <c r="BM131" s="141" t="s">
        <v>1362</v>
      </c>
    </row>
    <row r="132" spans="2:65" s="1" customFormat="1" x14ac:dyDescent="0.2">
      <c r="B132" s="34"/>
      <c r="D132" s="143" t="s">
        <v>167</v>
      </c>
      <c r="F132" s="144" t="s">
        <v>1363</v>
      </c>
      <c r="I132" s="145"/>
      <c r="L132" s="34"/>
      <c r="M132" s="146"/>
      <c r="T132" s="55"/>
      <c r="AT132" s="18" t="s">
        <v>167</v>
      </c>
      <c r="AU132" s="18" t="s">
        <v>88</v>
      </c>
    </row>
    <row r="133" spans="2:65" s="12" customFormat="1" x14ac:dyDescent="0.2">
      <c r="B133" s="147"/>
      <c r="D133" s="148" t="s">
        <v>169</v>
      </c>
      <c r="E133" s="149" t="s">
        <v>3</v>
      </c>
      <c r="F133" s="150" t="s">
        <v>1345</v>
      </c>
      <c r="H133" s="149" t="s">
        <v>3</v>
      </c>
      <c r="I133" s="151"/>
      <c r="L133" s="147"/>
      <c r="M133" s="152"/>
      <c r="T133" s="153"/>
      <c r="AT133" s="149" t="s">
        <v>169</v>
      </c>
      <c r="AU133" s="149" t="s">
        <v>88</v>
      </c>
      <c r="AV133" s="12" t="s">
        <v>86</v>
      </c>
      <c r="AW133" s="12" t="s">
        <v>40</v>
      </c>
      <c r="AX133" s="12" t="s">
        <v>78</v>
      </c>
      <c r="AY133" s="149" t="s">
        <v>156</v>
      </c>
    </row>
    <row r="134" spans="2:65" s="13" customFormat="1" x14ac:dyDescent="0.2">
      <c r="B134" s="154"/>
      <c r="D134" s="148" t="s">
        <v>169</v>
      </c>
      <c r="E134" s="155" t="s">
        <v>3</v>
      </c>
      <c r="F134" s="156" t="s">
        <v>1364</v>
      </c>
      <c r="H134" s="157">
        <v>1.56</v>
      </c>
      <c r="I134" s="158"/>
      <c r="L134" s="154"/>
      <c r="M134" s="159"/>
      <c r="T134" s="160"/>
      <c r="AT134" s="155" t="s">
        <v>169</v>
      </c>
      <c r="AU134" s="155" t="s">
        <v>88</v>
      </c>
      <c r="AV134" s="13" t="s">
        <v>88</v>
      </c>
      <c r="AW134" s="13" t="s">
        <v>40</v>
      </c>
      <c r="AX134" s="13" t="s">
        <v>78</v>
      </c>
      <c r="AY134" s="155" t="s">
        <v>156</v>
      </c>
    </row>
    <row r="135" spans="2:65" s="13" customFormat="1" x14ac:dyDescent="0.2">
      <c r="B135" s="154"/>
      <c r="D135" s="148" t="s">
        <v>169</v>
      </c>
      <c r="E135" s="155" t="s">
        <v>3</v>
      </c>
      <c r="F135" s="156" t="s">
        <v>1365</v>
      </c>
      <c r="H135" s="157">
        <v>1.33</v>
      </c>
      <c r="I135" s="158"/>
      <c r="L135" s="154"/>
      <c r="M135" s="159"/>
      <c r="T135" s="160"/>
      <c r="AT135" s="155" t="s">
        <v>169</v>
      </c>
      <c r="AU135" s="155" t="s">
        <v>88</v>
      </c>
      <c r="AV135" s="13" t="s">
        <v>88</v>
      </c>
      <c r="AW135" s="13" t="s">
        <v>40</v>
      </c>
      <c r="AX135" s="13" t="s">
        <v>78</v>
      </c>
      <c r="AY135" s="155" t="s">
        <v>156</v>
      </c>
    </row>
    <row r="136" spans="2:65" s="13" customFormat="1" x14ac:dyDescent="0.2">
      <c r="B136" s="154"/>
      <c r="D136" s="148" t="s">
        <v>169</v>
      </c>
      <c r="E136" s="155" t="s">
        <v>3</v>
      </c>
      <c r="F136" s="156" t="s">
        <v>1365</v>
      </c>
      <c r="H136" s="157">
        <v>1.33</v>
      </c>
      <c r="I136" s="158"/>
      <c r="L136" s="154"/>
      <c r="M136" s="159"/>
      <c r="T136" s="160"/>
      <c r="AT136" s="155" t="s">
        <v>169</v>
      </c>
      <c r="AU136" s="155" t="s">
        <v>88</v>
      </c>
      <c r="AV136" s="13" t="s">
        <v>88</v>
      </c>
      <c r="AW136" s="13" t="s">
        <v>40</v>
      </c>
      <c r="AX136" s="13" t="s">
        <v>78</v>
      </c>
      <c r="AY136" s="155" t="s">
        <v>156</v>
      </c>
    </row>
    <row r="137" spans="2:65" s="13" customFormat="1" x14ac:dyDescent="0.2">
      <c r="B137" s="154"/>
      <c r="D137" s="148" t="s">
        <v>169</v>
      </c>
      <c r="E137" s="155" t="s">
        <v>3</v>
      </c>
      <c r="F137" s="156" t="s">
        <v>1365</v>
      </c>
      <c r="H137" s="157">
        <v>1.33</v>
      </c>
      <c r="I137" s="158"/>
      <c r="L137" s="154"/>
      <c r="M137" s="159"/>
      <c r="T137" s="160"/>
      <c r="AT137" s="155" t="s">
        <v>169</v>
      </c>
      <c r="AU137" s="155" t="s">
        <v>88</v>
      </c>
      <c r="AV137" s="13" t="s">
        <v>88</v>
      </c>
      <c r="AW137" s="13" t="s">
        <v>40</v>
      </c>
      <c r="AX137" s="13" t="s">
        <v>78</v>
      </c>
      <c r="AY137" s="155" t="s">
        <v>156</v>
      </c>
    </row>
    <row r="138" spans="2:65" s="14" customFormat="1" x14ac:dyDescent="0.2">
      <c r="B138" s="161"/>
      <c r="D138" s="148" t="s">
        <v>169</v>
      </c>
      <c r="E138" s="162" t="s">
        <v>3</v>
      </c>
      <c r="F138" s="163" t="s">
        <v>172</v>
      </c>
      <c r="H138" s="164">
        <v>5.55</v>
      </c>
      <c r="I138" s="165"/>
      <c r="L138" s="161"/>
      <c r="M138" s="166"/>
      <c r="T138" s="167"/>
      <c r="AT138" s="162" t="s">
        <v>169</v>
      </c>
      <c r="AU138" s="162" t="s">
        <v>88</v>
      </c>
      <c r="AV138" s="14" t="s">
        <v>165</v>
      </c>
      <c r="AW138" s="14" t="s">
        <v>40</v>
      </c>
      <c r="AX138" s="14" t="s">
        <v>86</v>
      </c>
      <c r="AY138" s="162" t="s">
        <v>156</v>
      </c>
    </row>
    <row r="139" spans="2:65" s="1" customFormat="1" ht="24.2" customHeight="1" x14ac:dyDescent="0.2">
      <c r="B139" s="129"/>
      <c r="C139" s="130" t="s">
        <v>1366</v>
      </c>
      <c r="D139" s="130" t="s">
        <v>160</v>
      </c>
      <c r="E139" s="131" t="s">
        <v>1367</v>
      </c>
      <c r="F139" s="132" t="s">
        <v>1368</v>
      </c>
      <c r="G139" s="133" t="s">
        <v>209</v>
      </c>
      <c r="H139" s="134">
        <v>4.7850000000000001</v>
      </c>
      <c r="I139" s="135"/>
      <c r="J139" s="136">
        <f>ROUND(I139*H139,2)</f>
        <v>0</v>
      </c>
      <c r="K139" s="132" t="s">
        <v>164</v>
      </c>
      <c r="L139" s="34"/>
      <c r="M139" s="137" t="s">
        <v>3</v>
      </c>
      <c r="N139" s="138" t="s">
        <v>49</v>
      </c>
      <c r="P139" s="139">
        <f>O139*H139</f>
        <v>0</v>
      </c>
      <c r="Q139" s="139">
        <v>0.45432</v>
      </c>
      <c r="R139" s="139">
        <f>Q139*H139</f>
        <v>2.1739212000000001</v>
      </c>
      <c r="S139" s="139">
        <v>0</v>
      </c>
      <c r="T139" s="140">
        <f>S139*H139</f>
        <v>0</v>
      </c>
      <c r="AR139" s="141" t="s">
        <v>165</v>
      </c>
      <c r="AT139" s="141" t="s">
        <v>160</v>
      </c>
      <c r="AU139" s="141" t="s">
        <v>88</v>
      </c>
      <c r="AY139" s="18" t="s">
        <v>156</v>
      </c>
      <c r="BE139" s="142">
        <f>IF(N139="základní",J139,0)</f>
        <v>0</v>
      </c>
      <c r="BF139" s="142">
        <f>IF(N139="snížená",J139,0)</f>
        <v>0</v>
      </c>
      <c r="BG139" s="142">
        <f>IF(N139="zákl. přenesená",J139,0)</f>
        <v>0</v>
      </c>
      <c r="BH139" s="142">
        <f>IF(N139="sníž. přenesená",J139,0)</f>
        <v>0</v>
      </c>
      <c r="BI139" s="142">
        <f>IF(N139="nulová",J139,0)</f>
        <v>0</v>
      </c>
      <c r="BJ139" s="18" t="s">
        <v>86</v>
      </c>
      <c r="BK139" s="142">
        <f>ROUND(I139*H139,2)</f>
        <v>0</v>
      </c>
      <c r="BL139" s="18" t="s">
        <v>165</v>
      </c>
      <c r="BM139" s="141" t="s">
        <v>1369</v>
      </c>
    </row>
    <row r="140" spans="2:65" s="1" customFormat="1" x14ac:dyDescent="0.2">
      <c r="B140" s="34"/>
      <c r="D140" s="143" t="s">
        <v>167</v>
      </c>
      <c r="F140" s="144" t="s">
        <v>1370</v>
      </c>
      <c r="I140" s="145"/>
      <c r="L140" s="34"/>
      <c r="M140" s="146"/>
      <c r="T140" s="55"/>
      <c r="AT140" s="18" t="s">
        <v>167</v>
      </c>
      <c r="AU140" s="18" t="s">
        <v>88</v>
      </c>
    </row>
    <row r="141" spans="2:65" s="12" customFormat="1" x14ac:dyDescent="0.2">
      <c r="B141" s="147"/>
      <c r="D141" s="148" t="s">
        <v>169</v>
      </c>
      <c r="E141" s="149" t="s">
        <v>3</v>
      </c>
      <c r="F141" s="150" t="s">
        <v>1331</v>
      </c>
      <c r="H141" s="149" t="s">
        <v>3</v>
      </c>
      <c r="I141" s="151"/>
      <c r="L141" s="147"/>
      <c r="M141" s="152"/>
      <c r="T141" s="153"/>
      <c r="AT141" s="149" t="s">
        <v>169</v>
      </c>
      <c r="AU141" s="149" t="s">
        <v>88</v>
      </c>
      <c r="AV141" s="12" t="s">
        <v>86</v>
      </c>
      <c r="AW141" s="12" t="s">
        <v>40</v>
      </c>
      <c r="AX141" s="12" t="s">
        <v>78</v>
      </c>
      <c r="AY141" s="149" t="s">
        <v>156</v>
      </c>
    </row>
    <row r="142" spans="2:65" s="13" customFormat="1" x14ac:dyDescent="0.2">
      <c r="B142" s="154"/>
      <c r="D142" s="148" t="s">
        <v>169</v>
      </c>
      <c r="E142" s="155" t="s">
        <v>3</v>
      </c>
      <c r="F142" s="156" t="s">
        <v>1371</v>
      </c>
      <c r="H142" s="157">
        <v>1.365</v>
      </c>
      <c r="I142" s="158"/>
      <c r="L142" s="154"/>
      <c r="M142" s="159"/>
      <c r="T142" s="160"/>
      <c r="AT142" s="155" t="s">
        <v>169</v>
      </c>
      <c r="AU142" s="155" t="s">
        <v>88</v>
      </c>
      <c r="AV142" s="13" t="s">
        <v>88</v>
      </c>
      <c r="AW142" s="13" t="s">
        <v>40</v>
      </c>
      <c r="AX142" s="13" t="s">
        <v>78</v>
      </c>
      <c r="AY142" s="155" t="s">
        <v>156</v>
      </c>
    </row>
    <row r="143" spans="2:65" s="13" customFormat="1" x14ac:dyDescent="0.2">
      <c r="B143" s="154"/>
      <c r="D143" s="148" t="s">
        <v>169</v>
      </c>
      <c r="E143" s="155" t="s">
        <v>3</v>
      </c>
      <c r="F143" s="156" t="s">
        <v>1372</v>
      </c>
      <c r="H143" s="157">
        <v>0.84</v>
      </c>
      <c r="I143" s="158"/>
      <c r="L143" s="154"/>
      <c r="M143" s="159"/>
      <c r="T143" s="160"/>
      <c r="AT143" s="155" t="s">
        <v>169</v>
      </c>
      <c r="AU143" s="155" t="s">
        <v>88</v>
      </c>
      <c r="AV143" s="13" t="s">
        <v>88</v>
      </c>
      <c r="AW143" s="13" t="s">
        <v>40</v>
      </c>
      <c r="AX143" s="13" t="s">
        <v>78</v>
      </c>
      <c r="AY143" s="155" t="s">
        <v>156</v>
      </c>
    </row>
    <row r="144" spans="2:65" s="13" customFormat="1" x14ac:dyDescent="0.2">
      <c r="B144" s="154"/>
      <c r="D144" s="148" t="s">
        <v>169</v>
      </c>
      <c r="E144" s="155" t="s">
        <v>3</v>
      </c>
      <c r="F144" s="156" t="s">
        <v>1372</v>
      </c>
      <c r="H144" s="157">
        <v>0.84</v>
      </c>
      <c r="I144" s="158"/>
      <c r="L144" s="154"/>
      <c r="M144" s="159"/>
      <c r="T144" s="160"/>
      <c r="AT144" s="155" t="s">
        <v>169</v>
      </c>
      <c r="AU144" s="155" t="s">
        <v>88</v>
      </c>
      <c r="AV144" s="13" t="s">
        <v>88</v>
      </c>
      <c r="AW144" s="13" t="s">
        <v>40</v>
      </c>
      <c r="AX144" s="13" t="s">
        <v>78</v>
      </c>
      <c r="AY144" s="155" t="s">
        <v>156</v>
      </c>
    </row>
    <row r="145" spans="2:65" s="13" customFormat="1" x14ac:dyDescent="0.2">
      <c r="B145" s="154"/>
      <c r="D145" s="148" t="s">
        <v>169</v>
      </c>
      <c r="E145" s="155" t="s">
        <v>3</v>
      </c>
      <c r="F145" s="156" t="s">
        <v>1372</v>
      </c>
      <c r="H145" s="157">
        <v>0.84</v>
      </c>
      <c r="I145" s="158"/>
      <c r="L145" s="154"/>
      <c r="M145" s="159"/>
      <c r="T145" s="160"/>
      <c r="AT145" s="155" t="s">
        <v>169</v>
      </c>
      <c r="AU145" s="155" t="s">
        <v>88</v>
      </c>
      <c r="AV145" s="13" t="s">
        <v>88</v>
      </c>
      <c r="AW145" s="13" t="s">
        <v>40</v>
      </c>
      <c r="AX145" s="13" t="s">
        <v>78</v>
      </c>
      <c r="AY145" s="155" t="s">
        <v>156</v>
      </c>
    </row>
    <row r="146" spans="2:65" s="13" customFormat="1" x14ac:dyDescent="0.2">
      <c r="B146" s="154"/>
      <c r="D146" s="148" t="s">
        <v>169</v>
      </c>
      <c r="E146" s="155" t="s">
        <v>3</v>
      </c>
      <c r="F146" s="156" t="s">
        <v>1373</v>
      </c>
      <c r="H146" s="157">
        <v>0.3</v>
      </c>
      <c r="I146" s="158"/>
      <c r="L146" s="154"/>
      <c r="M146" s="159"/>
      <c r="T146" s="160"/>
      <c r="AT146" s="155" t="s">
        <v>169</v>
      </c>
      <c r="AU146" s="155" t="s">
        <v>88</v>
      </c>
      <c r="AV146" s="13" t="s">
        <v>88</v>
      </c>
      <c r="AW146" s="13" t="s">
        <v>40</v>
      </c>
      <c r="AX146" s="13" t="s">
        <v>78</v>
      </c>
      <c r="AY146" s="155" t="s">
        <v>156</v>
      </c>
    </row>
    <row r="147" spans="2:65" s="13" customFormat="1" x14ac:dyDescent="0.2">
      <c r="B147" s="154"/>
      <c r="D147" s="148" t="s">
        <v>169</v>
      </c>
      <c r="E147" s="155" t="s">
        <v>3</v>
      </c>
      <c r="F147" s="156" t="s">
        <v>1373</v>
      </c>
      <c r="H147" s="157">
        <v>0.3</v>
      </c>
      <c r="I147" s="158"/>
      <c r="L147" s="154"/>
      <c r="M147" s="159"/>
      <c r="T147" s="160"/>
      <c r="AT147" s="155" t="s">
        <v>169</v>
      </c>
      <c r="AU147" s="155" t="s">
        <v>88</v>
      </c>
      <c r="AV147" s="13" t="s">
        <v>88</v>
      </c>
      <c r="AW147" s="13" t="s">
        <v>40</v>
      </c>
      <c r="AX147" s="13" t="s">
        <v>78</v>
      </c>
      <c r="AY147" s="155" t="s">
        <v>156</v>
      </c>
    </row>
    <row r="148" spans="2:65" s="13" customFormat="1" x14ac:dyDescent="0.2">
      <c r="B148" s="154"/>
      <c r="D148" s="148" t="s">
        <v>169</v>
      </c>
      <c r="E148" s="155" t="s">
        <v>3</v>
      </c>
      <c r="F148" s="156" t="s">
        <v>1373</v>
      </c>
      <c r="H148" s="157">
        <v>0.3</v>
      </c>
      <c r="I148" s="158"/>
      <c r="L148" s="154"/>
      <c r="M148" s="159"/>
      <c r="T148" s="160"/>
      <c r="AT148" s="155" t="s">
        <v>169</v>
      </c>
      <c r="AU148" s="155" t="s">
        <v>88</v>
      </c>
      <c r="AV148" s="13" t="s">
        <v>88</v>
      </c>
      <c r="AW148" s="13" t="s">
        <v>40</v>
      </c>
      <c r="AX148" s="13" t="s">
        <v>78</v>
      </c>
      <c r="AY148" s="155" t="s">
        <v>156</v>
      </c>
    </row>
    <row r="149" spans="2:65" s="14" customFormat="1" x14ac:dyDescent="0.2">
      <c r="B149" s="161"/>
      <c r="D149" s="148" t="s">
        <v>169</v>
      </c>
      <c r="E149" s="162" t="s">
        <v>3</v>
      </c>
      <c r="F149" s="163" t="s">
        <v>172</v>
      </c>
      <c r="H149" s="164">
        <v>4.7850000000000001</v>
      </c>
      <c r="I149" s="165"/>
      <c r="L149" s="161"/>
      <c r="M149" s="166"/>
      <c r="T149" s="167"/>
      <c r="AT149" s="162" t="s">
        <v>169</v>
      </c>
      <c r="AU149" s="162" t="s">
        <v>88</v>
      </c>
      <c r="AV149" s="14" t="s">
        <v>165</v>
      </c>
      <c r="AW149" s="14" t="s">
        <v>40</v>
      </c>
      <c r="AX149" s="14" t="s">
        <v>86</v>
      </c>
      <c r="AY149" s="162" t="s">
        <v>156</v>
      </c>
    </row>
    <row r="150" spans="2:65" s="1" customFormat="1" ht="16.5" customHeight="1" x14ac:dyDescent="0.2">
      <c r="B150" s="129"/>
      <c r="C150" s="130" t="s">
        <v>389</v>
      </c>
      <c r="D150" s="130" t="s">
        <v>160</v>
      </c>
      <c r="E150" s="131" t="s">
        <v>1374</v>
      </c>
      <c r="F150" s="132" t="s">
        <v>1375</v>
      </c>
      <c r="G150" s="133" t="s">
        <v>356</v>
      </c>
      <c r="H150" s="134">
        <v>1.25</v>
      </c>
      <c r="I150" s="135"/>
      <c r="J150" s="136">
        <f>ROUND(I150*H150,2)</f>
        <v>0</v>
      </c>
      <c r="K150" s="132" t="s">
        <v>164</v>
      </c>
      <c r="L150" s="34"/>
      <c r="M150" s="137" t="s">
        <v>3</v>
      </c>
      <c r="N150" s="138" t="s">
        <v>49</v>
      </c>
      <c r="P150" s="139">
        <f>O150*H150</f>
        <v>0</v>
      </c>
      <c r="Q150" s="139">
        <v>8.2189999999999999E-2</v>
      </c>
      <c r="R150" s="139">
        <f>Q150*H150</f>
        <v>0.1027375</v>
      </c>
      <c r="S150" s="139">
        <v>0</v>
      </c>
      <c r="T150" s="140">
        <f>S150*H150</f>
        <v>0</v>
      </c>
      <c r="AR150" s="141" t="s">
        <v>165</v>
      </c>
      <c r="AT150" s="141" t="s">
        <v>160</v>
      </c>
      <c r="AU150" s="141" t="s">
        <v>88</v>
      </c>
      <c r="AY150" s="18" t="s">
        <v>156</v>
      </c>
      <c r="BE150" s="142">
        <f>IF(N150="základní",J150,0)</f>
        <v>0</v>
      </c>
      <c r="BF150" s="142">
        <f>IF(N150="snížená",J150,0)</f>
        <v>0</v>
      </c>
      <c r="BG150" s="142">
        <f>IF(N150="zákl. přenesená",J150,0)</f>
        <v>0</v>
      </c>
      <c r="BH150" s="142">
        <f>IF(N150="sníž. přenesená",J150,0)</f>
        <v>0</v>
      </c>
      <c r="BI150" s="142">
        <f>IF(N150="nulová",J150,0)</f>
        <v>0</v>
      </c>
      <c r="BJ150" s="18" t="s">
        <v>86</v>
      </c>
      <c r="BK150" s="142">
        <f>ROUND(I150*H150,2)</f>
        <v>0</v>
      </c>
      <c r="BL150" s="18" t="s">
        <v>165</v>
      </c>
      <c r="BM150" s="141" t="s">
        <v>1376</v>
      </c>
    </row>
    <row r="151" spans="2:65" s="1" customFormat="1" x14ac:dyDescent="0.2">
      <c r="B151" s="34"/>
      <c r="D151" s="143" t="s">
        <v>167</v>
      </c>
      <c r="F151" s="144" t="s">
        <v>1377</v>
      </c>
      <c r="I151" s="145"/>
      <c r="L151" s="34"/>
      <c r="M151" s="146"/>
      <c r="T151" s="55"/>
      <c r="AT151" s="18" t="s">
        <v>167</v>
      </c>
      <c r="AU151" s="18" t="s">
        <v>88</v>
      </c>
    </row>
    <row r="152" spans="2:65" s="12" customFormat="1" x14ac:dyDescent="0.2">
      <c r="B152" s="147"/>
      <c r="D152" s="148" t="s">
        <v>169</v>
      </c>
      <c r="E152" s="149" t="s">
        <v>3</v>
      </c>
      <c r="F152" s="150" t="s">
        <v>1331</v>
      </c>
      <c r="H152" s="149" t="s">
        <v>3</v>
      </c>
      <c r="I152" s="151"/>
      <c r="L152" s="147"/>
      <c r="M152" s="152"/>
      <c r="T152" s="153"/>
      <c r="AT152" s="149" t="s">
        <v>169</v>
      </c>
      <c r="AU152" s="149" t="s">
        <v>88</v>
      </c>
      <c r="AV152" s="12" t="s">
        <v>86</v>
      </c>
      <c r="AW152" s="12" t="s">
        <v>40</v>
      </c>
      <c r="AX152" s="12" t="s">
        <v>78</v>
      </c>
      <c r="AY152" s="149" t="s">
        <v>156</v>
      </c>
    </row>
    <row r="153" spans="2:65" s="13" customFormat="1" x14ac:dyDescent="0.2">
      <c r="B153" s="154"/>
      <c r="D153" s="148" t="s">
        <v>169</v>
      </c>
      <c r="E153" s="155" t="s">
        <v>3</v>
      </c>
      <c r="F153" s="156" t="s">
        <v>1378</v>
      </c>
      <c r="H153" s="157">
        <v>1.25</v>
      </c>
      <c r="I153" s="158"/>
      <c r="L153" s="154"/>
      <c r="M153" s="159"/>
      <c r="T153" s="160"/>
      <c r="AT153" s="155" t="s">
        <v>169</v>
      </c>
      <c r="AU153" s="155" t="s">
        <v>88</v>
      </c>
      <c r="AV153" s="13" t="s">
        <v>88</v>
      </c>
      <c r="AW153" s="13" t="s">
        <v>40</v>
      </c>
      <c r="AX153" s="13" t="s">
        <v>78</v>
      </c>
      <c r="AY153" s="155" t="s">
        <v>156</v>
      </c>
    </row>
    <row r="154" spans="2:65" s="14" customFormat="1" x14ac:dyDescent="0.2">
      <c r="B154" s="161"/>
      <c r="D154" s="148" t="s">
        <v>169</v>
      </c>
      <c r="E154" s="162" t="s">
        <v>3</v>
      </c>
      <c r="F154" s="163" t="s">
        <v>172</v>
      </c>
      <c r="H154" s="164">
        <v>1.25</v>
      </c>
      <c r="I154" s="165"/>
      <c r="L154" s="161"/>
      <c r="M154" s="166"/>
      <c r="T154" s="167"/>
      <c r="AT154" s="162" t="s">
        <v>169</v>
      </c>
      <c r="AU154" s="162" t="s">
        <v>88</v>
      </c>
      <c r="AV154" s="14" t="s">
        <v>165</v>
      </c>
      <c r="AW154" s="14" t="s">
        <v>40</v>
      </c>
      <c r="AX154" s="14" t="s">
        <v>86</v>
      </c>
      <c r="AY154" s="162" t="s">
        <v>156</v>
      </c>
    </row>
    <row r="155" spans="2:65" s="1" customFormat="1" ht="16.5" customHeight="1" x14ac:dyDescent="0.2">
      <c r="B155" s="129"/>
      <c r="C155" s="130" t="s">
        <v>234</v>
      </c>
      <c r="D155" s="130" t="s">
        <v>160</v>
      </c>
      <c r="E155" s="131" t="s">
        <v>1379</v>
      </c>
      <c r="F155" s="132" t="s">
        <v>1380</v>
      </c>
      <c r="G155" s="133" t="s">
        <v>209</v>
      </c>
      <c r="H155" s="134">
        <v>2.298</v>
      </c>
      <c r="I155" s="135"/>
      <c r="J155" s="136">
        <f>ROUND(I155*H155,2)</f>
        <v>0</v>
      </c>
      <c r="K155" s="132" t="s">
        <v>164</v>
      </c>
      <c r="L155" s="34"/>
      <c r="M155" s="137" t="s">
        <v>3</v>
      </c>
      <c r="N155" s="138" t="s">
        <v>49</v>
      </c>
      <c r="P155" s="139">
        <f>O155*H155</f>
        <v>0</v>
      </c>
      <c r="Q155" s="139">
        <v>0.13882</v>
      </c>
      <c r="R155" s="139">
        <f>Q155*H155</f>
        <v>0.31900835999999999</v>
      </c>
      <c r="S155" s="139">
        <v>0</v>
      </c>
      <c r="T155" s="140">
        <f>S155*H155</f>
        <v>0</v>
      </c>
      <c r="AR155" s="141" t="s">
        <v>165</v>
      </c>
      <c r="AT155" s="141" t="s">
        <v>160</v>
      </c>
      <c r="AU155" s="141" t="s">
        <v>88</v>
      </c>
      <c r="AY155" s="18" t="s">
        <v>156</v>
      </c>
      <c r="BE155" s="142">
        <f>IF(N155="základní",J155,0)</f>
        <v>0</v>
      </c>
      <c r="BF155" s="142">
        <f>IF(N155="snížená",J155,0)</f>
        <v>0</v>
      </c>
      <c r="BG155" s="142">
        <f>IF(N155="zákl. přenesená",J155,0)</f>
        <v>0</v>
      </c>
      <c r="BH155" s="142">
        <f>IF(N155="sníž. přenesená",J155,0)</f>
        <v>0</v>
      </c>
      <c r="BI155" s="142">
        <f>IF(N155="nulová",J155,0)</f>
        <v>0</v>
      </c>
      <c r="BJ155" s="18" t="s">
        <v>86</v>
      </c>
      <c r="BK155" s="142">
        <f>ROUND(I155*H155,2)</f>
        <v>0</v>
      </c>
      <c r="BL155" s="18" t="s">
        <v>165</v>
      </c>
      <c r="BM155" s="141" t="s">
        <v>1381</v>
      </c>
    </row>
    <row r="156" spans="2:65" s="1" customFormat="1" x14ac:dyDescent="0.2">
      <c r="B156" s="34"/>
      <c r="D156" s="143" t="s">
        <v>167</v>
      </c>
      <c r="F156" s="144" t="s">
        <v>1382</v>
      </c>
      <c r="I156" s="145"/>
      <c r="L156" s="34"/>
      <c r="M156" s="146"/>
      <c r="T156" s="55"/>
      <c r="AT156" s="18" t="s">
        <v>167</v>
      </c>
      <c r="AU156" s="18" t="s">
        <v>88</v>
      </c>
    </row>
    <row r="157" spans="2:65" s="12" customFormat="1" x14ac:dyDescent="0.2">
      <c r="B157" s="147"/>
      <c r="D157" s="148" t="s">
        <v>169</v>
      </c>
      <c r="E157" s="149" t="s">
        <v>3</v>
      </c>
      <c r="F157" s="150" t="s">
        <v>1331</v>
      </c>
      <c r="H157" s="149" t="s">
        <v>3</v>
      </c>
      <c r="I157" s="151"/>
      <c r="L157" s="147"/>
      <c r="M157" s="152"/>
      <c r="T157" s="153"/>
      <c r="AT157" s="149" t="s">
        <v>169</v>
      </c>
      <c r="AU157" s="149" t="s">
        <v>88</v>
      </c>
      <c r="AV157" s="12" t="s">
        <v>86</v>
      </c>
      <c r="AW157" s="12" t="s">
        <v>40</v>
      </c>
      <c r="AX157" s="12" t="s">
        <v>78</v>
      </c>
      <c r="AY157" s="149" t="s">
        <v>156</v>
      </c>
    </row>
    <row r="158" spans="2:65" s="13" customFormat="1" x14ac:dyDescent="0.2">
      <c r="B158" s="154"/>
      <c r="D158" s="148" t="s">
        <v>169</v>
      </c>
      <c r="E158" s="155" t="s">
        <v>3</v>
      </c>
      <c r="F158" s="156" t="s">
        <v>1383</v>
      </c>
      <c r="H158" s="157">
        <v>0.47499999999999998</v>
      </c>
      <c r="I158" s="158"/>
      <c r="L158" s="154"/>
      <c r="M158" s="159"/>
      <c r="T158" s="160"/>
      <c r="AT158" s="155" t="s">
        <v>169</v>
      </c>
      <c r="AU158" s="155" t="s">
        <v>88</v>
      </c>
      <c r="AV158" s="13" t="s">
        <v>88</v>
      </c>
      <c r="AW158" s="13" t="s">
        <v>40</v>
      </c>
      <c r="AX158" s="13" t="s">
        <v>78</v>
      </c>
      <c r="AY158" s="155" t="s">
        <v>156</v>
      </c>
    </row>
    <row r="159" spans="2:65" s="13" customFormat="1" x14ac:dyDescent="0.2">
      <c r="B159" s="154"/>
      <c r="D159" s="148" t="s">
        <v>169</v>
      </c>
      <c r="E159" s="155" t="s">
        <v>3</v>
      </c>
      <c r="F159" s="156" t="s">
        <v>1384</v>
      </c>
      <c r="H159" s="157">
        <v>1.823</v>
      </c>
      <c r="I159" s="158"/>
      <c r="L159" s="154"/>
      <c r="M159" s="159"/>
      <c r="T159" s="160"/>
      <c r="AT159" s="155" t="s">
        <v>169</v>
      </c>
      <c r="AU159" s="155" t="s">
        <v>88</v>
      </c>
      <c r="AV159" s="13" t="s">
        <v>88</v>
      </c>
      <c r="AW159" s="13" t="s">
        <v>40</v>
      </c>
      <c r="AX159" s="13" t="s">
        <v>78</v>
      </c>
      <c r="AY159" s="155" t="s">
        <v>156</v>
      </c>
    </row>
    <row r="160" spans="2:65" s="14" customFormat="1" x14ac:dyDescent="0.2">
      <c r="B160" s="161"/>
      <c r="D160" s="148" t="s">
        <v>169</v>
      </c>
      <c r="E160" s="162" t="s">
        <v>3</v>
      </c>
      <c r="F160" s="163" t="s">
        <v>172</v>
      </c>
      <c r="H160" s="164">
        <v>2.298</v>
      </c>
      <c r="I160" s="165"/>
      <c r="L160" s="161"/>
      <c r="M160" s="166"/>
      <c r="T160" s="167"/>
      <c r="AT160" s="162" t="s">
        <v>169</v>
      </c>
      <c r="AU160" s="162" t="s">
        <v>88</v>
      </c>
      <c r="AV160" s="14" t="s">
        <v>165</v>
      </c>
      <c r="AW160" s="14" t="s">
        <v>40</v>
      </c>
      <c r="AX160" s="14" t="s">
        <v>86</v>
      </c>
      <c r="AY160" s="162" t="s">
        <v>156</v>
      </c>
    </row>
    <row r="161" spans="2:65" s="1" customFormat="1" ht="16.5" customHeight="1" x14ac:dyDescent="0.2">
      <c r="B161" s="129"/>
      <c r="C161" s="130" t="s">
        <v>1385</v>
      </c>
      <c r="D161" s="130" t="s">
        <v>160</v>
      </c>
      <c r="E161" s="131" t="s">
        <v>1386</v>
      </c>
      <c r="F161" s="132" t="s">
        <v>1387</v>
      </c>
      <c r="G161" s="133" t="s">
        <v>209</v>
      </c>
      <c r="H161" s="134">
        <v>0.17299999999999999</v>
      </c>
      <c r="I161" s="135"/>
      <c r="J161" s="136">
        <f>ROUND(I161*H161,2)</f>
        <v>0</v>
      </c>
      <c r="K161" s="132" t="s">
        <v>164</v>
      </c>
      <c r="L161" s="34"/>
      <c r="M161" s="137" t="s">
        <v>3</v>
      </c>
      <c r="N161" s="138" t="s">
        <v>49</v>
      </c>
      <c r="P161" s="139">
        <f>O161*H161</f>
        <v>0</v>
      </c>
      <c r="Q161" s="139">
        <v>0.25871</v>
      </c>
      <c r="R161" s="139">
        <f>Q161*H161</f>
        <v>4.4756829999999997E-2</v>
      </c>
      <c r="S161" s="139">
        <v>0</v>
      </c>
      <c r="T161" s="140">
        <f>S161*H161</f>
        <v>0</v>
      </c>
      <c r="AR161" s="141" t="s">
        <v>165</v>
      </c>
      <c r="AT161" s="141" t="s">
        <v>160</v>
      </c>
      <c r="AU161" s="141" t="s">
        <v>88</v>
      </c>
      <c r="AY161" s="18" t="s">
        <v>156</v>
      </c>
      <c r="BE161" s="142">
        <f>IF(N161="základní",J161,0)</f>
        <v>0</v>
      </c>
      <c r="BF161" s="142">
        <f>IF(N161="snížená",J161,0)</f>
        <v>0</v>
      </c>
      <c r="BG161" s="142">
        <f>IF(N161="zákl. přenesená",J161,0)</f>
        <v>0</v>
      </c>
      <c r="BH161" s="142">
        <f>IF(N161="sníž. přenesená",J161,0)</f>
        <v>0</v>
      </c>
      <c r="BI161" s="142">
        <f>IF(N161="nulová",J161,0)</f>
        <v>0</v>
      </c>
      <c r="BJ161" s="18" t="s">
        <v>86</v>
      </c>
      <c r="BK161" s="142">
        <f>ROUND(I161*H161,2)</f>
        <v>0</v>
      </c>
      <c r="BL161" s="18" t="s">
        <v>165</v>
      </c>
      <c r="BM161" s="141" t="s">
        <v>1388</v>
      </c>
    </row>
    <row r="162" spans="2:65" s="1" customFormat="1" x14ac:dyDescent="0.2">
      <c r="B162" s="34"/>
      <c r="D162" s="143" t="s">
        <v>167</v>
      </c>
      <c r="F162" s="144" t="s">
        <v>1389</v>
      </c>
      <c r="I162" s="145"/>
      <c r="L162" s="34"/>
      <c r="M162" s="146"/>
      <c r="T162" s="55"/>
      <c r="AT162" s="18" t="s">
        <v>167</v>
      </c>
      <c r="AU162" s="18" t="s">
        <v>88</v>
      </c>
    </row>
    <row r="163" spans="2:65" s="12" customFormat="1" x14ac:dyDescent="0.2">
      <c r="B163" s="147"/>
      <c r="D163" s="148" t="s">
        <v>169</v>
      </c>
      <c r="E163" s="149" t="s">
        <v>3</v>
      </c>
      <c r="F163" s="150" t="s">
        <v>1331</v>
      </c>
      <c r="H163" s="149" t="s">
        <v>3</v>
      </c>
      <c r="I163" s="151"/>
      <c r="L163" s="147"/>
      <c r="M163" s="152"/>
      <c r="T163" s="153"/>
      <c r="AT163" s="149" t="s">
        <v>169</v>
      </c>
      <c r="AU163" s="149" t="s">
        <v>88</v>
      </c>
      <c r="AV163" s="12" t="s">
        <v>86</v>
      </c>
      <c r="AW163" s="12" t="s">
        <v>40</v>
      </c>
      <c r="AX163" s="12" t="s">
        <v>78</v>
      </c>
      <c r="AY163" s="149" t="s">
        <v>156</v>
      </c>
    </row>
    <row r="164" spans="2:65" s="12" customFormat="1" x14ac:dyDescent="0.2">
      <c r="B164" s="147"/>
      <c r="D164" s="148" t="s">
        <v>169</v>
      </c>
      <c r="E164" s="149" t="s">
        <v>3</v>
      </c>
      <c r="F164" s="150" t="s">
        <v>1038</v>
      </c>
      <c r="H164" s="149" t="s">
        <v>3</v>
      </c>
      <c r="I164" s="151"/>
      <c r="L164" s="147"/>
      <c r="M164" s="152"/>
      <c r="T164" s="153"/>
      <c r="AT164" s="149" t="s">
        <v>169</v>
      </c>
      <c r="AU164" s="149" t="s">
        <v>88</v>
      </c>
      <c r="AV164" s="12" t="s">
        <v>86</v>
      </c>
      <c r="AW164" s="12" t="s">
        <v>40</v>
      </c>
      <c r="AX164" s="12" t="s">
        <v>78</v>
      </c>
      <c r="AY164" s="149" t="s">
        <v>156</v>
      </c>
    </row>
    <row r="165" spans="2:65" s="13" customFormat="1" x14ac:dyDescent="0.2">
      <c r="B165" s="154"/>
      <c r="D165" s="148" t="s">
        <v>169</v>
      </c>
      <c r="E165" s="155" t="s">
        <v>3</v>
      </c>
      <c r="F165" s="156" t="s">
        <v>1390</v>
      </c>
      <c r="H165" s="157">
        <v>0.17299999999999999</v>
      </c>
      <c r="I165" s="158"/>
      <c r="L165" s="154"/>
      <c r="M165" s="159"/>
      <c r="T165" s="160"/>
      <c r="AT165" s="155" t="s">
        <v>169</v>
      </c>
      <c r="AU165" s="155" t="s">
        <v>88</v>
      </c>
      <c r="AV165" s="13" t="s">
        <v>88</v>
      </c>
      <c r="AW165" s="13" t="s">
        <v>40</v>
      </c>
      <c r="AX165" s="13" t="s">
        <v>78</v>
      </c>
      <c r="AY165" s="155" t="s">
        <v>156</v>
      </c>
    </row>
    <row r="166" spans="2:65" s="14" customFormat="1" x14ac:dyDescent="0.2">
      <c r="B166" s="161"/>
      <c r="D166" s="148" t="s">
        <v>169</v>
      </c>
      <c r="E166" s="162" t="s">
        <v>3</v>
      </c>
      <c r="F166" s="163" t="s">
        <v>172</v>
      </c>
      <c r="H166" s="164">
        <v>0.17299999999999999</v>
      </c>
      <c r="I166" s="165"/>
      <c r="L166" s="161"/>
      <c r="M166" s="166"/>
      <c r="T166" s="167"/>
      <c r="AT166" s="162" t="s">
        <v>169</v>
      </c>
      <c r="AU166" s="162" t="s">
        <v>88</v>
      </c>
      <c r="AV166" s="14" t="s">
        <v>165</v>
      </c>
      <c r="AW166" s="14" t="s">
        <v>40</v>
      </c>
      <c r="AX166" s="14" t="s">
        <v>86</v>
      </c>
      <c r="AY166" s="162" t="s">
        <v>156</v>
      </c>
    </row>
    <row r="167" spans="2:65" s="11" customFormat="1" ht="22.9" customHeight="1" x14ac:dyDescent="0.2">
      <c r="B167" s="117"/>
      <c r="D167" s="118" t="s">
        <v>77</v>
      </c>
      <c r="E167" s="127" t="s">
        <v>165</v>
      </c>
      <c r="F167" s="127" t="s">
        <v>183</v>
      </c>
      <c r="I167" s="120"/>
      <c r="J167" s="128">
        <f>BK167</f>
        <v>0</v>
      </c>
      <c r="L167" s="117"/>
      <c r="M167" s="122"/>
      <c r="P167" s="123">
        <f>SUM(P168:P208)</f>
        <v>0</v>
      </c>
      <c r="R167" s="123">
        <f>SUM(R168:R208)</f>
        <v>0.14955572999999997</v>
      </c>
      <c r="T167" s="124">
        <f>SUM(T168:T208)</f>
        <v>0</v>
      </c>
      <c r="AR167" s="118" t="s">
        <v>86</v>
      </c>
      <c r="AT167" s="125" t="s">
        <v>77</v>
      </c>
      <c r="AU167" s="125" t="s">
        <v>86</v>
      </c>
      <c r="AY167" s="118" t="s">
        <v>156</v>
      </c>
      <c r="BK167" s="126">
        <f>SUM(BK168:BK208)</f>
        <v>0</v>
      </c>
    </row>
    <row r="168" spans="2:65" s="1" customFormat="1" ht="21.75" customHeight="1" x14ac:dyDescent="0.2">
      <c r="B168" s="129"/>
      <c r="C168" s="130" t="s">
        <v>1391</v>
      </c>
      <c r="D168" s="130" t="s">
        <v>160</v>
      </c>
      <c r="E168" s="131" t="s">
        <v>1392</v>
      </c>
      <c r="F168" s="132" t="s">
        <v>1393</v>
      </c>
      <c r="G168" s="133" t="s">
        <v>209</v>
      </c>
      <c r="H168" s="134">
        <v>1.1399999999999999</v>
      </c>
      <c r="I168" s="135"/>
      <c r="J168" s="136">
        <f>ROUND(I168*H168,2)</f>
        <v>0</v>
      </c>
      <c r="K168" s="132" t="s">
        <v>164</v>
      </c>
      <c r="L168" s="34"/>
      <c r="M168" s="137" t="s">
        <v>3</v>
      </c>
      <c r="N168" s="138" t="s">
        <v>49</v>
      </c>
      <c r="P168" s="139">
        <f>O168*H168</f>
        <v>0</v>
      </c>
      <c r="Q168" s="139">
        <v>0.1231</v>
      </c>
      <c r="R168" s="139">
        <f>Q168*H168</f>
        <v>0.14033399999999999</v>
      </c>
      <c r="S168" s="139">
        <v>0</v>
      </c>
      <c r="T168" s="140">
        <f>S168*H168</f>
        <v>0</v>
      </c>
      <c r="AR168" s="141" t="s">
        <v>165</v>
      </c>
      <c r="AT168" s="141" t="s">
        <v>160</v>
      </c>
      <c r="AU168" s="141" t="s">
        <v>88</v>
      </c>
      <c r="AY168" s="18" t="s">
        <v>156</v>
      </c>
      <c r="BE168" s="142">
        <f>IF(N168="základní",J168,0)</f>
        <v>0</v>
      </c>
      <c r="BF168" s="142">
        <f>IF(N168="snížená",J168,0)</f>
        <v>0</v>
      </c>
      <c r="BG168" s="142">
        <f>IF(N168="zákl. přenesená",J168,0)</f>
        <v>0</v>
      </c>
      <c r="BH168" s="142">
        <f>IF(N168="sníž. přenesená",J168,0)</f>
        <v>0</v>
      </c>
      <c r="BI168" s="142">
        <f>IF(N168="nulová",J168,0)</f>
        <v>0</v>
      </c>
      <c r="BJ168" s="18" t="s">
        <v>86</v>
      </c>
      <c r="BK168" s="142">
        <f>ROUND(I168*H168,2)</f>
        <v>0</v>
      </c>
      <c r="BL168" s="18" t="s">
        <v>165</v>
      </c>
      <c r="BM168" s="141" t="s">
        <v>1394</v>
      </c>
    </row>
    <row r="169" spans="2:65" s="1" customFormat="1" x14ac:dyDescent="0.2">
      <c r="B169" s="34"/>
      <c r="D169" s="143" t="s">
        <v>167</v>
      </c>
      <c r="F169" s="144" t="s">
        <v>1395</v>
      </c>
      <c r="I169" s="145"/>
      <c r="L169" s="34"/>
      <c r="M169" s="146"/>
      <c r="T169" s="55"/>
      <c r="AT169" s="18" t="s">
        <v>167</v>
      </c>
      <c r="AU169" s="18" t="s">
        <v>88</v>
      </c>
    </row>
    <row r="170" spans="2:65" s="12" customFormat="1" x14ac:dyDescent="0.2">
      <c r="B170" s="147"/>
      <c r="D170" s="148" t="s">
        <v>169</v>
      </c>
      <c r="E170" s="149" t="s">
        <v>3</v>
      </c>
      <c r="F170" s="150" t="s">
        <v>1345</v>
      </c>
      <c r="H170" s="149" t="s">
        <v>3</v>
      </c>
      <c r="I170" s="151"/>
      <c r="L170" s="147"/>
      <c r="M170" s="152"/>
      <c r="T170" s="153"/>
      <c r="AT170" s="149" t="s">
        <v>169</v>
      </c>
      <c r="AU170" s="149" t="s">
        <v>88</v>
      </c>
      <c r="AV170" s="12" t="s">
        <v>86</v>
      </c>
      <c r="AW170" s="12" t="s">
        <v>40</v>
      </c>
      <c r="AX170" s="12" t="s">
        <v>78</v>
      </c>
      <c r="AY170" s="149" t="s">
        <v>156</v>
      </c>
    </row>
    <row r="171" spans="2:65" s="13" customFormat="1" x14ac:dyDescent="0.2">
      <c r="B171" s="154"/>
      <c r="D171" s="148" t="s">
        <v>169</v>
      </c>
      <c r="E171" s="155" t="s">
        <v>3</v>
      </c>
      <c r="F171" s="156" t="s">
        <v>1396</v>
      </c>
      <c r="H171" s="157">
        <v>0.24</v>
      </c>
      <c r="I171" s="158"/>
      <c r="L171" s="154"/>
      <c r="M171" s="159"/>
      <c r="T171" s="160"/>
      <c r="AT171" s="155" t="s">
        <v>169</v>
      </c>
      <c r="AU171" s="155" t="s">
        <v>88</v>
      </c>
      <c r="AV171" s="13" t="s">
        <v>88</v>
      </c>
      <c r="AW171" s="13" t="s">
        <v>40</v>
      </c>
      <c r="AX171" s="13" t="s">
        <v>78</v>
      </c>
      <c r="AY171" s="155" t="s">
        <v>156</v>
      </c>
    </row>
    <row r="172" spans="2:65" s="13" customFormat="1" x14ac:dyDescent="0.2">
      <c r="B172" s="154"/>
      <c r="D172" s="148" t="s">
        <v>169</v>
      </c>
      <c r="E172" s="155" t="s">
        <v>3</v>
      </c>
      <c r="F172" s="156" t="s">
        <v>1397</v>
      </c>
      <c r="H172" s="157">
        <v>0.3</v>
      </c>
      <c r="I172" s="158"/>
      <c r="L172" s="154"/>
      <c r="M172" s="159"/>
      <c r="T172" s="160"/>
      <c r="AT172" s="155" t="s">
        <v>169</v>
      </c>
      <c r="AU172" s="155" t="s">
        <v>88</v>
      </c>
      <c r="AV172" s="13" t="s">
        <v>88</v>
      </c>
      <c r="AW172" s="13" t="s">
        <v>40</v>
      </c>
      <c r="AX172" s="13" t="s">
        <v>78</v>
      </c>
      <c r="AY172" s="155" t="s">
        <v>156</v>
      </c>
    </row>
    <row r="173" spans="2:65" s="13" customFormat="1" x14ac:dyDescent="0.2">
      <c r="B173" s="154"/>
      <c r="D173" s="148" t="s">
        <v>169</v>
      </c>
      <c r="E173" s="155" t="s">
        <v>3</v>
      </c>
      <c r="F173" s="156" t="s">
        <v>1397</v>
      </c>
      <c r="H173" s="157">
        <v>0.3</v>
      </c>
      <c r="I173" s="158"/>
      <c r="L173" s="154"/>
      <c r="M173" s="159"/>
      <c r="T173" s="160"/>
      <c r="AT173" s="155" t="s">
        <v>169</v>
      </c>
      <c r="AU173" s="155" t="s">
        <v>88</v>
      </c>
      <c r="AV173" s="13" t="s">
        <v>88</v>
      </c>
      <c r="AW173" s="13" t="s">
        <v>40</v>
      </c>
      <c r="AX173" s="13" t="s">
        <v>78</v>
      </c>
      <c r="AY173" s="155" t="s">
        <v>156</v>
      </c>
    </row>
    <row r="174" spans="2:65" s="13" customFormat="1" x14ac:dyDescent="0.2">
      <c r="B174" s="154"/>
      <c r="D174" s="148" t="s">
        <v>169</v>
      </c>
      <c r="E174" s="155" t="s">
        <v>3</v>
      </c>
      <c r="F174" s="156" t="s">
        <v>1397</v>
      </c>
      <c r="H174" s="157">
        <v>0.3</v>
      </c>
      <c r="I174" s="158"/>
      <c r="L174" s="154"/>
      <c r="M174" s="159"/>
      <c r="T174" s="160"/>
      <c r="AT174" s="155" t="s">
        <v>169</v>
      </c>
      <c r="AU174" s="155" t="s">
        <v>88</v>
      </c>
      <c r="AV174" s="13" t="s">
        <v>88</v>
      </c>
      <c r="AW174" s="13" t="s">
        <v>40</v>
      </c>
      <c r="AX174" s="13" t="s">
        <v>78</v>
      </c>
      <c r="AY174" s="155" t="s">
        <v>156</v>
      </c>
    </row>
    <row r="175" spans="2:65" s="14" customFormat="1" x14ac:dyDescent="0.2">
      <c r="B175" s="161"/>
      <c r="D175" s="148" t="s">
        <v>169</v>
      </c>
      <c r="E175" s="162" t="s">
        <v>3</v>
      </c>
      <c r="F175" s="163" t="s">
        <v>172</v>
      </c>
      <c r="H175" s="164">
        <v>1.1399999999999999</v>
      </c>
      <c r="I175" s="165"/>
      <c r="L175" s="161"/>
      <c r="M175" s="166"/>
      <c r="T175" s="167"/>
      <c r="AT175" s="162" t="s">
        <v>169</v>
      </c>
      <c r="AU175" s="162" t="s">
        <v>88</v>
      </c>
      <c r="AV175" s="14" t="s">
        <v>165</v>
      </c>
      <c r="AW175" s="14" t="s">
        <v>40</v>
      </c>
      <c r="AX175" s="14" t="s">
        <v>86</v>
      </c>
      <c r="AY175" s="162" t="s">
        <v>156</v>
      </c>
    </row>
    <row r="176" spans="2:65" s="1" customFormat="1" ht="16.5" customHeight="1" x14ac:dyDescent="0.2">
      <c r="B176" s="129"/>
      <c r="C176" s="130" t="s">
        <v>9</v>
      </c>
      <c r="D176" s="130" t="s">
        <v>160</v>
      </c>
      <c r="E176" s="131" t="s">
        <v>1398</v>
      </c>
      <c r="F176" s="132" t="s">
        <v>1399</v>
      </c>
      <c r="G176" s="133" t="s">
        <v>209</v>
      </c>
      <c r="H176" s="134">
        <v>1.1399999999999999</v>
      </c>
      <c r="I176" s="135"/>
      <c r="J176" s="136">
        <f>ROUND(I176*H176,2)</f>
        <v>0</v>
      </c>
      <c r="K176" s="132" t="s">
        <v>164</v>
      </c>
      <c r="L176" s="34"/>
      <c r="M176" s="137" t="s">
        <v>3</v>
      </c>
      <c r="N176" s="138" t="s">
        <v>49</v>
      </c>
      <c r="P176" s="139">
        <f>O176*H176</f>
        <v>0</v>
      </c>
      <c r="Q176" s="139">
        <v>0</v>
      </c>
      <c r="R176" s="139">
        <f>Q176*H176</f>
        <v>0</v>
      </c>
      <c r="S176" s="139">
        <v>0</v>
      </c>
      <c r="T176" s="140">
        <f>S176*H176</f>
        <v>0</v>
      </c>
      <c r="AR176" s="141" t="s">
        <v>165</v>
      </c>
      <c r="AT176" s="141" t="s">
        <v>160</v>
      </c>
      <c r="AU176" s="141" t="s">
        <v>88</v>
      </c>
      <c r="AY176" s="18" t="s">
        <v>156</v>
      </c>
      <c r="BE176" s="142">
        <f>IF(N176="základní",J176,0)</f>
        <v>0</v>
      </c>
      <c r="BF176" s="142">
        <f>IF(N176="snížená",J176,0)</f>
        <v>0</v>
      </c>
      <c r="BG176" s="142">
        <f>IF(N176="zákl. přenesená",J176,0)</f>
        <v>0</v>
      </c>
      <c r="BH176" s="142">
        <f>IF(N176="sníž. přenesená",J176,0)</f>
        <v>0</v>
      </c>
      <c r="BI176" s="142">
        <f>IF(N176="nulová",J176,0)</f>
        <v>0</v>
      </c>
      <c r="BJ176" s="18" t="s">
        <v>86</v>
      </c>
      <c r="BK176" s="142">
        <f>ROUND(I176*H176,2)</f>
        <v>0</v>
      </c>
      <c r="BL176" s="18" t="s">
        <v>165</v>
      </c>
      <c r="BM176" s="141" t="s">
        <v>1400</v>
      </c>
    </row>
    <row r="177" spans="2:65" s="1" customFormat="1" x14ac:dyDescent="0.2">
      <c r="B177" s="34"/>
      <c r="D177" s="143" t="s">
        <v>167</v>
      </c>
      <c r="F177" s="144" t="s">
        <v>1401</v>
      </c>
      <c r="I177" s="145"/>
      <c r="L177" s="34"/>
      <c r="M177" s="146"/>
      <c r="T177" s="55"/>
      <c r="AT177" s="18" t="s">
        <v>167</v>
      </c>
      <c r="AU177" s="18" t="s">
        <v>88</v>
      </c>
    </row>
    <row r="178" spans="2:65" s="12" customFormat="1" x14ac:dyDescent="0.2">
      <c r="B178" s="147"/>
      <c r="D178" s="148" t="s">
        <v>169</v>
      </c>
      <c r="E178" s="149" t="s">
        <v>3</v>
      </c>
      <c r="F178" s="150" t="s">
        <v>1345</v>
      </c>
      <c r="H178" s="149" t="s">
        <v>3</v>
      </c>
      <c r="I178" s="151"/>
      <c r="L178" s="147"/>
      <c r="M178" s="152"/>
      <c r="T178" s="153"/>
      <c r="AT178" s="149" t="s">
        <v>169</v>
      </c>
      <c r="AU178" s="149" t="s">
        <v>88</v>
      </c>
      <c r="AV178" s="12" t="s">
        <v>86</v>
      </c>
      <c r="AW178" s="12" t="s">
        <v>40</v>
      </c>
      <c r="AX178" s="12" t="s">
        <v>78</v>
      </c>
      <c r="AY178" s="149" t="s">
        <v>156</v>
      </c>
    </row>
    <row r="179" spans="2:65" s="13" customFormat="1" x14ac:dyDescent="0.2">
      <c r="B179" s="154"/>
      <c r="D179" s="148" t="s">
        <v>169</v>
      </c>
      <c r="E179" s="155" t="s">
        <v>3</v>
      </c>
      <c r="F179" s="156" t="s">
        <v>1396</v>
      </c>
      <c r="H179" s="157">
        <v>0.24</v>
      </c>
      <c r="I179" s="158"/>
      <c r="L179" s="154"/>
      <c r="M179" s="159"/>
      <c r="T179" s="160"/>
      <c r="AT179" s="155" t="s">
        <v>169</v>
      </c>
      <c r="AU179" s="155" t="s">
        <v>88</v>
      </c>
      <c r="AV179" s="13" t="s">
        <v>88</v>
      </c>
      <c r="AW179" s="13" t="s">
        <v>40</v>
      </c>
      <c r="AX179" s="13" t="s">
        <v>78</v>
      </c>
      <c r="AY179" s="155" t="s">
        <v>156</v>
      </c>
    </row>
    <row r="180" spans="2:65" s="13" customFormat="1" x14ac:dyDescent="0.2">
      <c r="B180" s="154"/>
      <c r="D180" s="148" t="s">
        <v>169</v>
      </c>
      <c r="E180" s="155" t="s">
        <v>3</v>
      </c>
      <c r="F180" s="156" t="s">
        <v>1397</v>
      </c>
      <c r="H180" s="157">
        <v>0.3</v>
      </c>
      <c r="I180" s="158"/>
      <c r="L180" s="154"/>
      <c r="M180" s="159"/>
      <c r="T180" s="160"/>
      <c r="AT180" s="155" t="s">
        <v>169</v>
      </c>
      <c r="AU180" s="155" t="s">
        <v>88</v>
      </c>
      <c r="AV180" s="13" t="s">
        <v>88</v>
      </c>
      <c r="AW180" s="13" t="s">
        <v>40</v>
      </c>
      <c r="AX180" s="13" t="s">
        <v>78</v>
      </c>
      <c r="AY180" s="155" t="s">
        <v>156</v>
      </c>
    </row>
    <row r="181" spans="2:65" s="13" customFormat="1" x14ac:dyDescent="0.2">
      <c r="B181" s="154"/>
      <c r="D181" s="148" t="s">
        <v>169</v>
      </c>
      <c r="E181" s="155" t="s">
        <v>3</v>
      </c>
      <c r="F181" s="156" t="s">
        <v>1397</v>
      </c>
      <c r="H181" s="157">
        <v>0.3</v>
      </c>
      <c r="I181" s="158"/>
      <c r="L181" s="154"/>
      <c r="M181" s="159"/>
      <c r="T181" s="160"/>
      <c r="AT181" s="155" t="s">
        <v>169</v>
      </c>
      <c r="AU181" s="155" t="s">
        <v>88</v>
      </c>
      <c r="AV181" s="13" t="s">
        <v>88</v>
      </c>
      <c r="AW181" s="13" t="s">
        <v>40</v>
      </c>
      <c r="AX181" s="13" t="s">
        <v>78</v>
      </c>
      <c r="AY181" s="155" t="s">
        <v>156</v>
      </c>
    </row>
    <row r="182" spans="2:65" s="13" customFormat="1" x14ac:dyDescent="0.2">
      <c r="B182" s="154"/>
      <c r="D182" s="148" t="s">
        <v>169</v>
      </c>
      <c r="E182" s="155" t="s">
        <v>3</v>
      </c>
      <c r="F182" s="156" t="s">
        <v>1397</v>
      </c>
      <c r="H182" s="157">
        <v>0.3</v>
      </c>
      <c r="I182" s="158"/>
      <c r="L182" s="154"/>
      <c r="M182" s="159"/>
      <c r="T182" s="160"/>
      <c r="AT182" s="155" t="s">
        <v>169</v>
      </c>
      <c r="AU182" s="155" t="s">
        <v>88</v>
      </c>
      <c r="AV182" s="13" t="s">
        <v>88</v>
      </c>
      <c r="AW182" s="13" t="s">
        <v>40</v>
      </c>
      <c r="AX182" s="13" t="s">
        <v>78</v>
      </c>
      <c r="AY182" s="155" t="s">
        <v>156</v>
      </c>
    </row>
    <row r="183" spans="2:65" s="14" customFormat="1" x14ac:dyDescent="0.2">
      <c r="B183" s="161"/>
      <c r="D183" s="148" t="s">
        <v>169</v>
      </c>
      <c r="E183" s="162" t="s">
        <v>3</v>
      </c>
      <c r="F183" s="163" t="s">
        <v>172</v>
      </c>
      <c r="H183" s="164">
        <v>1.1399999999999999</v>
      </c>
      <c r="I183" s="165"/>
      <c r="L183" s="161"/>
      <c r="M183" s="166"/>
      <c r="T183" s="167"/>
      <c r="AT183" s="162" t="s">
        <v>169</v>
      </c>
      <c r="AU183" s="162" t="s">
        <v>88</v>
      </c>
      <c r="AV183" s="14" t="s">
        <v>165</v>
      </c>
      <c r="AW183" s="14" t="s">
        <v>40</v>
      </c>
      <c r="AX183" s="14" t="s">
        <v>86</v>
      </c>
      <c r="AY183" s="162" t="s">
        <v>156</v>
      </c>
    </row>
    <row r="184" spans="2:65" s="1" customFormat="1" ht="16.5" customHeight="1" x14ac:dyDescent="0.2">
      <c r="B184" s="129"/>
      <c r="C184" s="130" t="s">
        <v>1402</v>
      </c>
      <c r="D184" s="130" t="s">
        <v>160</v>
      </c>
      <c r="E184" s="131" t="s">
        <v>207</v>
      </c>
      <c r="F184" s="132" t="s">
        <v>208</v>
      </c>
      <c r="G184" s="133" t="s">
        <v>209</v>
      </c>
      <c r="H184" s="134">
        <v>0.44500000000000001</v>
      </c>
      <c r="I184" s="135"/>
      <c r="J184" s="136">
        <f>ROUND(I184*H184,2)</f>
        <v>0</v>
      </c>
      <c r="K184" s="132" t="s">
        <v>164</v>
      </c>
      <c r="L184" s="34"/>
      <c r="M184" s="137" t="s">
        <v>3</v>
      </c>
      <c r="N184" s="138" t="s">
        <v>49</v>
      </c>
      <c r="P184" s="139">
        <f>O184*H184</f>
        <v>0</v>
      </c>
      <c r="Q184" s="139">
        <v>1.1169999999999999E-2</v>
      </c>
      <c r="R184" s="139">
        <f>Q184*H184</f>
        <v>4.9706500000000001E-3</v>
      </c>
      <c r="S184" s="139">
        <v>0</v>
      </c>
      <c r="T184" s="140">
        <f>S184*H184</f>
        <v>0</v>
      </c>
      <c r="AR184" s="141" t="s">
        <v>165</v>
      </c>
      <c r="AT184" s="141" t="s">
        <v>160</v>
      </c>
      <c r="AU184" s="141" t="s">
        <v>88</v>
      </c>
      <c r="AY184" s="18" t="s">
        <v>156</v>
      </c>
      <c r="BE184" s="142">
        <f>IF(N184="základní",J184,0)</f>
        <v>0</v>
      </c>
      <c r="BF184" s="142">
        <f>IF(N184="snížená",J184,0)</f>
        <v>0</v>
      </c>
      <c r="BG184" s="142">
        <f>IF(N184="zákl. přenesená",J184,0)</f>
        <v>0</v>
      </c>
      <c r="BH184" s="142">
        <f>IF(N184="sníž. přenesená",J184,0)</f>
        <v>0</v>
      </c>
      <c r="BI184" s="142">
        <f>IF(N184="nulová",J184,0)</f>
        <v>0</v>
      </c>
      <c r="BJ184" s="18" t="s">
        <v>86</v>
      </c>
      <c r="BK184" s="142">
        <f>ROUND(I184*H184,2)</f>
        <v>0</v>
      </c>
      <c r="BL184" s="18" t="s">
        <v>165</v>
      </c>
      <c r="BM184" s="141" t="s">
        <v>1403</v>
      </c>
    </row>
    <row r="185" spans="2:65" s="1" customFormat="1" x14ac:dyDescent="0.2">
      <c r="B185" s="34"/>
      <c r="D185" s="143" t="s">
        <v>167</v>
      </c>
      <c r="F185" s="144" t="s">
        <v>211</v>
      </c>
      <c r="I185" s="145"/>
      <c r="L185" s="34"/>
      <c r="M185" s="146"/>
      <c r="T185" s="55"/>
      <c r="AT185" s="18" t="s">
        <v>167</v>
      </c>
      <c r="AU185" s="18" t="s">
        <v>88</v>
      </c>
    </row>
    <row r="186" spans="2:65" s="12" customFormat="1" x14ac:dyDescent="0.2">
      <c r="B186" s="147"/>
      <c r="D186" s="148" t="s">
        <v>169</v>
      </c>
      <c r="E186" s="149" t="s">
        <v>3</v>
      </c>
      <c r="F186" s="150" t="s">
        <v>1345</v>
      </c>
      <c r="H186" s="149" t="s">
        <v>3</v>
      </c>
      <c r="I186" s="151"/>
      <c r="L186" s="147"/>
      <c r="M186" s="152"/>
      <c r="T186" s="153"/>
      <c r="AT186" s="149" t="s">
        <v>169</v>
      </c>
      <c r="AU186" s="149" t="s">
        <v>88</v>
      </c>
      <c r="AV186" s="12" t="s">
        <v>86</v>
      </c>
      <c r="AW186" s="12" t="s">
        <v>40</v>
      </c>
      <c r="AX186" s="12" t="s">
        <v>78</v>
      </c>
      <c r="AY186" s="149" t="s">
        <v>156</v>
      </c>
    </row>
    <row r="187" spans="2:65" s="13" customFormat="1" x14ac:dyDescent="0.2">
      <c r="B187" s="154"/>
      <c r="D187" s="148" t="s">
        <v>169</v>
      </c>
      <c r="E187" s="155" t="s">
        <v>3</v>
      </c>
      <c r="F187" s="156" t="s">
        <v>1404</v>
      </c>
      <c r="H187" s="157">
        <v>0.1</v>
      </c>
      <c r="I187" s="158"/>
      <c r="L187" s="154"/>
      <c r="M187" s="159"/>
      <c r="T187" s="160"/>
      <c r="AT187" s="155" t="s">
        <v>169</v>
      </c>
      <c r="AU187" s="155" t="s">
        <v>88</v>
      </c>
      <c r="AV187" s="13" t="s">
        <v>88</v>
      </c>
      <c r="AW187" s="13" t="s">
        <v>40</v>
      </c>
      <c r="AX187" s="13" t="s">
        <v>78</v>
      </c>
      <c r="AY187" s="155" t="s">
        <v>156</v>
      </c>
    </row>
    <row r="188" spans="2:65" s="13" customFormat="1" x14ac:dyDescent="0.2">
      <c r="B188" s="154"/>
      <c r="D188" s="148" t="s">
        <v>169</v>
      </c>
      <c r="E188" s="155" t="s">
        <v>3</v>
      </c>
      <c r="F188" s="156" t="s">
        <v>1405</v>
      </c>
      <c r="H188" s="157">
        <v>0.115</v>
      </c>
      <c r="I188" s="158"/>
      <c r="L188" s="154"/>
      <c r="M188" s="159"/>
      <c r="T188" s="160"/>
      <c r="AT188" s="155" t="s">
        <v>169</v>
      </c>
      <c r="AU188" s="155" t="s">
        <v>88</v>
      </c>
      <c r="AV188" s="13" t="s">
        <v>88</v>
      </c>
      <c r="AW188" s="13" t="s">
        <v>40</v>
      </c>
      <c r="AX188" s="13" t="s">
        <v>78</v>
      </c>
      <c r="AY188" s="155" t="s">
        <v>156</v>
      </c>
    </row>
    <row r="189" spans="2:65" s="13" customFormat="1" x14ac:dyDescent="0.2">
      <c r="B189" s="154"/>
      <c r="D189" s="148" t="s">
        <v>169</v>
      </c>
      <c r="E189" s="155" t="s">
        <v>3</v>
      </c>
      <c r="F189" s="156" t="s">
        <v>1405</v>
      </c>
      <c r="H189" s="157">
        <v>0.115</v>
      </c>
      <c r="I189" s="158"/>
      <c r="L189" s="154"/>
      <c r="M189" s="159"/>
      <c r="T189" s="160"/>
      <c r="AT189" s="155" t="s">
        <v>169</v>
      </c>
      <c r="AU189" s="155" t="s">
        <v>88</v>
      </c>
      <c r="AV189" s="13" t="s">
        <v>88</v>
      </c>
      <c r="AW189" s="13" t="s">
        <v>40</v>
      </c>
      <c r="AX189" s="13" t="s">
        <v>78</v>
      </c>
      <c r="AY189" s="155" t="s">
        <v>156</v>
      </c>
    </row>
    <row r="190" spans="2:65" s="13" customFormat="1" x14ac:dyDescent="0.2">
      <c r="B190" s="154"/>
      <c r="D190" s="148" t="s">
        <v>169</v>
      </c>
      <c r="E190" s="155" t="s">
        <v>3</v>
      </c>
      <c r="F190" s="156" t="s">
        <v>1405</v>
      </c>
      <c r="H190" s="157">
        <v>0.115</v>
      </c>
      <c r="I190" s="158"/>
      <c r="L190" s="154"/>
      <c r="M190" s="159"/>
      <c r="T190" s="160"/>
      <c r="AT190" s="155" t="s">
        <v>169</v>
      </c>
      <c r="AU190" s="155" t="s">
        <v>88</v>
      </c>
      <c r="AV190" s="13" t="s">
        <v>88</v>
      </c>
      <c r="AW190" s="13" t="s">
        <v>40</v>
      </c>
      <c r="AX190" s="13" t="s">
        <v>78</v>
      </c>
      <c r="AY190" s="155" t="s">
        <v>156</v>
      </c>
    </row>
    <row r="191" spans="2:65" s="14" customFormat="1" x14ac:dyDescent="0.2">
      <c r="B191" s="161"/>
      <c r="D191" s="148" t="s">
        <v>169</v>
      </c>
      <c r="E191" s="162" t="s">
        <v>3</v>
      </c>
      <c r="F191" s="163" t="s">
        <v>172</v>
      </c>
      <c r="H191" s="164">
        <v>0.44500000000000001</v>
      </c>
      <c r="I191" s="165"/>
      <c r="L191" s="161"/>
      <c r="M191" s="166"/>
      <c r="T191" s="167"/>
      <c r="AT191" s="162" t="s">
        <v>169</v>
      </c>
      <c r="AU191" s="162" t="s">
        <v>88</v>
      </c>
      <c r="AV191" s="14" t="s">
        <v>165</v>
      </c>
      <c r="AW191" s="14" t="s">
        <v>40</v>
      </c>
      <c r="AX191" s="14" t="s">
        <v>86</v>
      </c>
      <c r="AY191" s="162" t="s">
        <v>156</v>
      </c>
    </row>
    <row r="192" spans="2:65" s="1" customFormat="1" ht="16.5" customHeight="1" x14ac:dyDescent="0.2">
      <c r="B192" s="129"/>
      <c r="C192" s="130" t="s">
        <v>1406</v>
      </c>
      <c r="D192" s="130" t="s">
        <v>160</v>
      </c>
      <c r="E192" s="131" t="s">
        <v>215</v>
      </c>
      <c r="F192" s="132" t="s">
        <v>216</v>
      </c>
      <c r="G192" s="133" t="s">
        <v>209</v>
      </c>
      <c r="H192" s="134">
        <v>0.44500000000000001</v>
      </c>
      <c r="I192" s="135"/>
      <c r="J192" s="136">
        <f>ROUND(I192*H192,2)</f>
        <v>0</v>
      </c>
      <c r="K192" s="132" t="s">
        <v>164</v>
      </c>
      <c r="L192" s="34"/>
      <c r="M192" s="137" t="s">
        <v>3</v>
      </c>
      <c r="N192" s="138" t="s">
        <v>49</v>
      </c>
      <c r="P192" s="139">
        <f>O192*H192</f>
        <v>0</v>
      </c>
      <c r="Q192" s="139">
        <v>0</v>
      </c>
      <c r="R192" s="139">
        <f>Q192*H192</f>
        <v>0</v>
      </c>
      <c r="S192" s="139">
        <v>0</v>
      </c>
      <c r="T192" s="140">
        <f>S192*H192</f>
        <v>0</v>
      </c>
      <c r="AR192" s="141" t="s">
        <v>165</v>
      </c>
      <c r="AT192" s="141" t="s">
        <v>160</v>
      </c>
      <c r="AU192" s="141" t="s">
        <v>88</v>
      </c>
      <c r="AY192" s="18" t="s">
        <v>156</v>
      </c>
      <c r="BE192" s="142">
        <f>IF(N192="základní",J192,0)</f>
        <v>0</v>
      </c>
      <c r="BF192" s="142">
        <f>IF(N192="snížená",J192,0)</f>
        <v>0</v>
      </c>
      <c r="BG192" s="142">
        <f>IF(N192="zákl. přenesená",J192,0)</f>
        <v>0</v>
      </c>
      <c r="BH192" s="142">
        <f>IF(N192="sníž. přenesená",J192,0)</f>
        <v>0</v>
      </c>
      <c r="BI192" s="142">
        <f>IF(N192="nulová",J192,0)</f>
        <v>0</v>
      </c>
      <c r="BJ192" s="18" t="s">
        <v>86</v>
      </c>
      <c r="BK192" s="142">
        <f>ROUND(I192*H192,2)</f>
        <v>0</v>
      </c>
      <c r="BL192" s="18" t="s">
        <v>165</v>
      </c>
      <c r="BM192" s="141" t="s">
        <v>1407</v>
      </c>
    </row>
    <row r="193" spans="2:65" s="1" customFormat="1" x14ac:dyDescent="0.2">
      <c r="B193" s="34"/>
      <c r="D193" s="143" t="s">
        <v>167</v>
      </c>
      <c r="F193" s="144" t="s">
        <v>218</v>
      </c>
      <c r="I193" s="145"/>
      <c r="L193" s="34"/>
      <c r="M193" s="146"/>
      <c r="T193" s="55"/>
      <c r="AT193" s="18" t="s">
        <v>167</v>
      </c>
      <c r="AU193" s="18" t="s">
        <v>88</v>
      </c>
    </row>
    <row r="194" spans="2:65" s="12" customFormat="1" x14ac:dyDescent="0.2">
      <c r="B194" s="147"/>
      <c r="D194" s="148" t="s">
        <v>169</v>
      </c>
      <c r="E194" s="149" t="s">
        <v>3</v>
      </c>
      <c r="F194" s="150" t="s">
        <v>1345</v>
      </c>
      <c r="H194" s="149" t="s">
        <v>3</v>
      </c>
      <c r="I194" s="151"/>
      <c r="L194" s="147"/>
      <c r="M194" s="152"/>
      <c r="T194" s="153"/>
      <c r="AT194" s="149" t="s">
        <v>169</v>
      </c>
      <c r="AU194" s="149" t="s">
        <v>88</v>
      </c>
      <c r="AV194" s="12" t="s">
        <v>86</v>
      </c>
      <c r="AW194" s="12" t="s">
        <v>40</v>
      </c>
      <c r="AX194" s="12" t="s">
        <v>78</v>
      </c>
      <c r="AY194" s="149" t="s">
        <v>156</v>
      </c>
    </row>
    <row r="195" spans="2:65" s="13" customFormat="1" x14ac:dyDescent="0.2">
      <c r="B195" s="154"/>
      <c r="D195" s="148" t="s">
        <v>169</v>
      </c>
      <c r="E195" s="155" t="s">
        <v>3</v>
      </c>
      <c r="F195" s="156" t="s">
        <v>1404</v>
      </c>
      <c r="H195" s="157">
        <v>0.1</v>
      </c>
      <c r="I195" s="158"/>
      <c r="L195" s="154"/>
      <c r="M195" s="159"/>
      <c r="T195" s="160"/>
      <c r="AT195" s="155" t="s">
        <v>169</v>
      </c>
      <c r="AU195" s="155" t="s">
        <v>88</v>
      </c>
      <c r="AV195" s="13" t="s">
        <v>88</v>
      </c>
      <c r="AW195" s="13" t="s">
        <v>40</v>
      </c>
      <c r="AX195" s="13" t="s">
        <v>78</v>
      </c>
      <c r="AY195" s="155" t="s">
        <v>156</v>
      </c>
    </row>
    <row r="196" spans="2:65" s="13" customFormat="1" x14ac:dyDescent="0.2">
      <c r="B196" s="154"/>
      <c r="D196" s="148" t="s">
        <v>169</v>
      </c>
      <c r="E196" s="155" t="s">
        <v>3</v>
      </c>
      <c r="F196" s="156" t="s">
        <v>1405</v>
      </c>
      <c r="H196" s="157">
        <v>0.115</v>
      </c>
      <c r="I196" s="158"/>
      <c r="L196" s="154"/>
      <c r="M196" s="159"/>
      <c r="T196" s="160"/>
      <c r="AT196" s="155" t="s">
        <v>169</v>
      </c>
      <c r="AU196" s="155" t="s">
        <v>88</v>
      </c>
      <c r="AV196" s="13" t="s">
        <v>88</v>
      </c>
      <c r="AW196" s="13" t="s">
        <v>40</v>
      </c>
      <c r="AX196" s="13" t="s">
        <v>78</v>
      </c>
      <c r="AY196" s="155" t="s">
        <v>156</v>
      </c>
    </row>
    <row r="197" spans="2:65" s="13" customFormat="1" x14ac:dyDescent="0.2">
      <c r="B197" s="154"/>
      <c r="D197" s="148" t="s">
        <v>169</v>
      </c>
      <c r="E197" s="155" t="s">
        <v>3</v>
      </c>
      <c r="F197" s="156" t="s">
        <v>1405</v>
      </c>
      <c r="H197" s="157">
        <v>0.115</v>
      </c>
      <c r="I197" s="158"/>
      <c r="L197" s="154"/>
      <c r="M197" s="159"/>
      <c r="T197" s="160"/>
      <c r="AT197" s="155" t="s">
        <v>169</v>
      </c>
      <c r="AU197" s="155" t="s">
        <v>88</v>
      </c>
      <c r="AV197" s="13" t="s">
        <v>88</v>
      </c>
      <c r="AW197" s="13" t="s">
        <v>40</v>
      </c>
      <c r="AX197" s="13" t="s">
        <v>78</v>
      </c>
      <c r="AY197" s="155" t="s">
        <v>156</v>
      </c>
    </row>
    <row r="198" spans="2:65" s="13" customFormat="1" x14ac:dyDescent="0.2">
      <c r="B198" s="154"/>
      <c r="D198" s="148" t="s">
        <v>169</v>
      </c>
      <c r="E198" s="155" t="s">
        <v>3</v>
      </c>
      <c r="F198" s="156" t="s">
        <v>1405</v>
      </c>
      <c r="H198" s="157">
        <v>0.115</v>
      </c>
      <c r="I198" s="158"/>
      <c r="L198" s="154"/>
      <c r="M198" s="159"/>
      <c r="T198" s="160"/>
      <c r="AT198" s="155" t="s">
        <v>169</v>
      </c>
      <c r="AU198" s="155" t="s">
        <v>88</v>
      </c>
      <c r="AV198" s="13" t="s">
        <v>88</v>
      </c>
      <c r="AW198" s="13" t="s">
        <v>40</v>
      </c>
      <c r="AX198" s="13" t="s">
        <v>78</v>
      </c>
      <c r="AY198" s="155" t="s">
        <v>156</v>
      </c>
    </row>
    <row r="199" spans="2:65" s="14" customFormat="1" x14ac:dyDescent="0.2">
      <c r="B199" s="161"/>
      <c r="D199" s="148" t="s">
        <v>169</v>
      </c>
      <c r="E199" s="162" t="s">
        <v>3</v>
      </c>
      <c r="F199" s="163" t="s">
        <v>172</v>
      </c>
      <c r="H199" s="164">
        <v>0.44500000000000001</v>
      </c>
      <c r="I199" s="165"/>
      <c r="L199" s="161"/>
      <c r="M199" s="166"/>
      <c r="T199" s="167"/>
      <c r="AT199" s="162" t="s">
        <v>169</v>
      </c>
      <c r="AU199" s="162" t="s">
        <v>88</v>
      </c>
      <c r="AV199" s="14" t="s">
        <v>165</v>
      </c>
      <c r="AW199" s="14" t="s">
        <v>40</v>
      </c>
      <c r="AX199" s="14" t="s">
        <v>86</v>
      </c>
      <c r="AY199" s="162" t="s">
        <v>156</v>
      </c>
    </row>
    <row r="200" spans="2:65" s="1" customFormat="1" ht="16.5" customHeight="1" x14ac:dyDescent="0.2">
      <c r="B200" s="129"/>
      <c r="C200" s="130" t="s">
        <v>1408</v>
      </c>
      <c r="D200" s="130" t="s">
        <v>160</v>
      </c>
      <c r="E200" s="131" t="s">
        <v>1409</v>
      </c>
      <c r="F200" s="132" t="s">
        <v>1410</v>
      </c>
      <c r="G200" s="133" t="s">
        <v>193</v>
      </c>
      <c r="H200" s="134">
        <v>4.0000000000000001E-3</v>
      </c>
      <c r="I200" s="135"/>
      <c r="J200" s="136">
        <f>ROUND(I200*H200,2)</f>
        <v>0</v>
      </c>
      <c r="K200" s="132" t="s">
        <v>164</v>
      </c>
      <c r="L200" s="34"/>
      <c r="M200" s="137" t="s">
        <v>3</v>
      </c>
      <c r="N200" s="138" t="s">
        <v>49</v>
      </c>
      <c r="P200" s="139">
        <f>O200*H200</f>
        <v>0</v>
      </c>
      <c r="Q200" s="139">
        <v>1.06277</v>
      </c>
      <c r="R200" s="139">
        <f>Q200*H200</f>
        <v>4.25108E-3</v>
      </c>
      <c r="S200" s="139">
        <v>0</v>
      </c>
      <c r="T200" s="140">
        <f>S200*H200</f>
        <v>0</v>
      </c>
      <c r="AR200" s="141" t="s">
        <v>165</v>
      </c>
      <c r="AT200" s="141" t="s">
        <v>160</v>
      </c>
      <c r="AU200" s="141" t="s">
        <v>88</v>
      </c>
      <c r="AY200" s="18" t="s">
        <v>156</v>
      </c>
      <c r="BE200" s="142">
        <f>IF(N200="základní",J200,0)</f>
        <v>0</v>
      </c>
      <c r="BF200" s="142">
        <f>IF(N200="snížená",J200,0)</f>
        <v>0</v>
      </c>
      <c r="BG200" s="142">
        <f>IF(N200="zákl. přenesená",J200,0)</f>
        <v>0</v>
      </c>
      <c r="BH200" s="142">
        <f>IF(N200="sníž. přenesená",J200,0)</f>
        <v>0</v>
      </c>
      <c r="BI200" s="142">
        <f>IF(N200="nulová",J200,0)</f>
        <v>0</v>
      </c>
      <c r="BJ200" s="18" t="s">
        <v>86</v>
      </c>
      <c r="BK200" s="142">
        <f>ROUND(I200*H200,2)</f>
        <v>0</v>
      </c>
      <c r="BL200" s="18" t="s">
        <v>165</v>
      </c>
      <c r="BM200" s="141" t="s">
        <v>1411</v>
      </c>
    </row>
    <row r="201" spans="2:65" s="1" customFormat="1" x14ac:dyDescent="0.2">
      <c r="B201" s="34"/>
      <c r="D201" s="143" t="s">
        <v>167</v>
      </c>
      <c r="F201" s="144" t="s">
        <v>1412</v>
      </c>
      <c r="I201" s="145"/>
      <c r="L201" s="34"/>
      <c r="M201" s="146"/>
      <c r="T201" s="55"/>
      <c r="AT201" s="18" t="s">
        <v>167</v>
      </c>
      <c r="AU201" s="18" t="s">
        <v>88</v>
      </c>
    </row>
    <row r="202" spans="2:65" s="12" customFormat="1" x14ac:dyDescent="0.2">
      <c r="B202" s="147"/>
      <c r="D202" s="148" t="s">
        <v>169</v>
      </c>
      <c r="E202" s="149" t="s">
        <v>3</v>
      </c>
      <c r="F202" s="150" t="s">
        <v>1345</v>
      </c>
      <c r="H202" s="149" t="s">
        <v>3</v>
      </c>
      <c r="I202" s="151"/>
      <c r="L202" s="147"/>
      <c r="M202" s="152"/>
      <c r="T202" s="153"/>
      <c r="AT202" s="149" t="s">
        <v>169</v>
      </c>
      <c r="AU202" s="149" t="s">
        <v>88</v>
      </c>
      <c r="AV202" s="12" t="s">
        <v>86</v>
      </c>
      <c r="AW202" s="12" t="s">
        <v>40</v>
      </c>
      <c r="AX202" s="12" t="s">
        <v>78</v>
      </c>
      <c r="AY202" s="149" t="s">
        <v>156</v>
      </c>
    </row>
    <row r="203" spans="2:65" s="12" customFormat="1" x14ac:dyDescent="0.2">
      <c r="B203" s="147"/>
      <c r="D203" s="148" t="s">
        <v>169</v>
      </c>
      <c r="E203" s="149" t="s">
        <v>3</v>
      </c>
      <c r="F203" s="150" t="s">
        <v>1413</v>
      </c>
      <c r="H203" s="149" t="s">
        <v>3</v>
      </c>
      <c r="I203" s="151"/>
      <c r="L203" s="147"/>
      <c r="M203" s="152"/>
      <c r="T203" s="153"/>
      <c r="AT203" s="149" t="s">
        <v>169</v>
      </c>
      <c r="AU203" s="149" t="s">
        <v>88</v>
      </c>
      <c r="AV203" s="12" t="s">
        <v>86</v>
      </c>
      <c r="AW203" s="12" t="s">
        <v>40</v>
      </c>
      <c r="AX203" s="12" t="s">
        <v>78</v>
      </c>
      <c r="AY203" s="149" t="s">
        <v>156</v>
      </c>
    </row>
    <row r="204" spans="2:65" s="13" customFormat="1" x14ac:dyDescent="0.2">
      <c r="B204" s="154"/>
      <c r="D204" s="148" t="s">
        <v>169</v>
      </c>
      <c r="E204" s="155" t="s">
        <v>3</v>
      </c>
      <c r="F204" s="156" t="s">
        <v>1414</v>
      </c>
      <c r="H204" s="157">
        <v>1E-3</v>
      </c>
      <c r="I204" s="158"/>
      <c r="L204" s="154"/>
      <c r="M204" s="159"/>
      <c r="T204" s="160"/>
      <c r="AT204" s="155" t="s">
        <v>169</v>
      </c>
      <c r="AU204" s="155" t="s">
        <v>88</v>
      </c>
      <c r="AV204" s="13" t="s">
        <v>88</v>
      </c>
      <c r="AW204" s="13" t="s">
        <v>40</v>
      </c>
      <c r="AX204" s="13" t="s">
        <v>78</v>
      </c>
      <c r="AY204" s="155" t="s">
        <v>156</v>
      </c>
    </row>
    <row r="205" spans="2:65" s="13" customFormat="1" x14ac:dyDescent="0.2">
      <c r="B205" s="154"/>
      <c r="D205" s="148" t="s">
        <v>169</v>
      </c>
      <c r="E205" s="155" t="s">
        <v>3</v>
      </c>
      <c r="F205" s="156" t="s">
        <v>1415</v>
      </c>
      <c r="H205" s="157">
        <v>1E-3</v>
      </c>
      <c r="I205" s="158"/>
      <c r="L205" s="154"/>
      <c r="M205" s="159"/>
      <c r="T205" s="160"/>
      <c r="AT205" s="155" t="s">
        <v>169</v>
      </c>
      <c r="AU205" s="155" t="s">
        <v>88</v>
      </c>
      <c r="AV205" s="13" t="s">
        <v>88</v>
      </c>
      <c r="AW205" s="13" t="s">
        <v>40</v>
      </c>
      <c r="AX205" s="13" t="s">
        <v>78</v>
      </c>
      <c r="AY205" s="155" t="s">
        <v>156</v>
      </c>
    </row>
    <row r="206" spans="2:65" s="13" customFormat="1" x14ac:dyDescent="0.2">
      <c r="B206" s="154"/>
      <c r="D206" s="148" t="s">
        <v>169</v>
      </c>
      <c r="E206" s="155" t="s">
        <v>3</v>
      </c>
      <c r="F206" s="156" t="s">
        <v>1415</v>
      </c>
      <c r="H206" s="157">
        <v>1E-3</v>
      </c>
      <c r="I206" s="158"/>
      <c r="L206" s="154"/>
      <c r="M206" s="159"/>
      <c r="T206" s="160"/>
      <c r="AT206" s="155" t="s">
        <v>169</v>
      </c>
      <c r="AU206" s="155" t="s">
        <v>88</v>
      </c>
      <c r="AV206" s="13" t="s">
        <v>88</v>
      </c>
      <c r="AW206" s="13" t="s">
        <v>40</v>
      </c>
      <c r="AX206" s="13" t="s">
        <v>78</v>
      </c>
      <c r="AY206" s="155" t="s">
        <v>156</v>
      </c>
    </row>
    <row r="207" spans="2:65" s="13" customFormat="1" x14ac:dyDescent="0.2">
      <c r="B207" s="154"/>
      <c r="D207" s="148" t="s">
        <v>169</v>
      </c>
      <c r="E207" s="155" t="s">
        <v>3</v>
      </c>
      <c r="F207" s="156" t="s">
        <v>1415</v>
      </c>
      <c r="H207" s="157">
        <v>1E-3</v>
      </c>
      <c r="I207" s="158"/>
      <c r="L207" s="154"/>
      <c r="M207" s="159"/>
      <c r="T207" s="160"/>
      <c r="AT207" s="155" t="s">
        <v>169</v>
      </c>
      <c r="AU207" s="155" t="s">
        <v>88</v>
      </c>
      <c r="AV207" s="13" t="s">
        <v>88</v>
      </c>
      <c r="AW207" s="13" t="s">
        <v>40</v>
      </c>
      <c r="AX207" s="13" t="s">
        <v>78</v>
      </c>
      <c r="AY207" s="155" t="s">
        <v>156</v>
      </c>
    </row>
    <row r="208" spans="2:65" s="14" customFormat="1" x14ac:dyDescent="0.2">
      <c r="B208" s="161"/>
      <c r="D208" s="148" t="s">
        <v>169</v>
      </c>
      <c r="E208" s="162" t="s">
        <v>3</v>
      </c>
      <c r="F208" s="163" t="s">
        <v>172</v>
      </c>
      <c r="H208" s="164">
        <v>4.0000000000000001E-3</v>
      </c>
      <c r="I208" s="165"/>
      <c r="L208" s="161"/>
      <c r="M208" s="166"/>
      <c r="T208" s="167"/>
      <c r="AT208" s="162" t="s">
        <v>169</v>
      </c>
      <c r="AU208" s="162" t="s">
        <v>88</v>
      </c>
      <c r="AV208" s="14" t="s">
        <v>165</v>
      </c>
      <c r="AW208" s="14" t="s">
        <v>40</v>
      </c>
      <c r="AX208" s="14" t="s">
        <v>86</v>
      </c>
      <c r="AY208" s="162" t="s">
        <v>156</v>
      </c>
    </row>
    <row r="209" spans="2:65" s="11" customFormat="1" ht="22.9" customHeight="1" x14ac:dyDescent="0.2">
      <c r="B209" s="117"/>
      <c r="D209" s="118" t="s">
        <v>77</v>
      </c>
      <c r="E209" s="127" t="s">
        <v>219</v>
      </c>
      <c r="F209" s="127" t="s">
        <v>220</v>
      </c>
      <c r="I209" s="120"/>
      <c r="J209" s="128">
        <f>BK209</f>
        <v>0</v>
      </c>
      <c r="L209" s="117"/>
      <c r="M209" s="122"/>
      <c r="P209" s="123">
        <f>SUM(P210:P535)</f>
        <v>0</v>
      </c>
      <c r="R209" s="123">
        <f>SUM(R210:R535)</f>
        <v>61.776612</v>
      </c>
      <c r="T209" s="124">
        <f>SUM(T210:T535)</f>
        <v>2.0250000000000003E-3</v>
      </c>
      <c r="AR209" s="118" t="s">
        <v>86</v>
      </c>
      <c r="AT209" s="125" t="s">
        <v>77</v>
      </c>
      <c r="AU209" s="125" t="s">
        <v>86</v>
      </c>
      <c r="AY209" s="118" t="s">
        <v>156</v>
      </c>
      <c r="BK209" s="126">
        <f>SUM(BK210:BK535)</f>
        <v>0</v>
      </c>
    </row>
    <row r="210" spans="2:65" s="1" customFormat="1" ht="24.2" customHeight="1" x14ac:dyDescent="0.2">
      <c r="B210" s="129"/>
      <c r="C210" s="130" t="s">
        <v>301</v>
      </c>
      <c r="D210" s="130" t="s">
        <v>160</v>
      </c>
      <c r="E210" s="131" t="s">
        <v>228</v>
      </c>
      <c r="F210" s="132" t="s">
        <v>229</v>
      </c>
      <c r="G210" s="133" t="s">
        <v>209</v>
      </c>
      <c r="H210" s="134">
        <v>28.93</v>
      </c>
      <c r="I210" s="135"/>
      <c r="J210" s="136">
        <f>ROUND(I210*H210,2)</f>
        <v>0</v>
      </c>
      <c r="K210" s="132" t="s">
        <v>164</v>
      </c>
      <c r="L210" s="34"/>
      <c r="M210" s="137" t="s">
        <v>3</v>
      </c>
      <c r="N210" s="138" t="s">
        <v>49</v>
      </c>
      <c r="P210" s="139">
        <f>O210*H210</f>
        <v>0</v>
      </c>
      <c r="Q210" s="139">
        <v>2.5000000000000001E-2</v>
      </c>
      <c r="R210" s="139">
        <f>Q210*H210</f>
        <v>0.72325000000000006</v>
      </c>
      <c r="S210" s="139">
        <v>0</v>
      </c>
      <c r="T210" s="140">
        <f>S210*H210</f>
        <v>0</v>
      </c>
      <c r="AR210" s="141" t="s">
        <v>165</v>
      </c>
      <c r="AT210" s="141" t="s">
        <v>160</v>
      </c>
      <c r="AU210" s="141" t="s">
        <v>88</v>
      </c>
      <c r="AY210" s="18" t="s">
        <v>156</v>
      </c>
      <c r="BE210" s="142">
        <f>IF(N210="základní",J210,0)</f>
        <v>0</v>
      </c>
      <c r="BF210" s="142">
        <f>IF(N210="snížená",J210,0)</f>
        <v>0</v>
      </c>
      <c r="BG210" s="142">
        <f>IF(N210="zákl. přenesená",J210,0)</f>
        <v>0</v>
      </c>
      <c r="BH210" s="142">
        <f>IF(N210="sníž. přenesená",J210,0)</f>
        <v>0</v>
      </c>
      <c r="BI210" s="142">
        <f>IF(N210="nulová",J210,0)</f>
        <v>0</v>
      </c>
      <c r="BJ210" s="18" t="s">
        <v>86</v>
      </c>
      <c r="BK210" s="142">
        <f>ROUND(I210*H210,2)</f>
        <v>0</v>
      </c>
      <c r="BL210" s="18" t="s">
        <v>165</v>
      </c>
      <c r="BM210" s="141" t="s">
        <v>230</v>
      </c>
    </row>
    <row r="211" spans="2:65" s="1" customFormat="1" x14ac:dyDescent="0.2">
      <c r="B211" s="34"/>
      <c r="D211" s="143" t="s">
        <v>167</v>
      </c>
      <c r="F211" s="144" t="s">
        <v>231</v>
      </c>
      <c r="I211" s="145"/>
      <c r="L211" s="34"/>
      <c r="M211" s="146"/>
      <c r="T211" s="55"/>
      <c r="AT211" s="18" t="s">
        <v>167</v>
      </c>
      <c r="AU211" s="18" t="s">
        <v>88</v>
      </c>
    </row>
    <row r="212" spans="2:65" s="12" customFormat="1" x14ac:dyDescent="0.2">
      <c r="B212" s="147"/>
      <c r="D212" s="148" t="s">
        <v>169</v>
      </c>
      <c r="E212" s="149" t="s">
        <v>3</v>
      </c>
      <c r="F212" s="150" t="s">
        <v>1331</v>
      </c>
      <c r="H212" s="149" t="s">
        <v>3</v>
      </c>
      <c r="I212" s="151"/>
      <c r="L212" s="147"/>
      <c r="M212" s="152"/>
      <c r="T212" s="153"/>
      <c r="AT212" s="149" t="s">
        <v>169</v>
      </c>
      <c r="AU212" s="149" t="s">
        <v>88</v>
      </c>
      <c r="AV212" s="12" t="s">
        <v>86</v>
      </c>
      <c r="AW212" s="12" t="s">
        <v>40</v>
      </c>
      <c r="AX212" s="12" t="s">
        <v>78</v>
      </c>
      <c r="AY212" s="149" t="s">
        <v>156</v>
      </c>
    </row>
    <row r="213" spans="2:65" s="12" customFormat="1" x14ac:dyDescent="0.2">
      <c r="B213" s="147"/>
      <c r="D213" s="148" t="s">
        <v>169</v>
      </c>
      <c r="E213" s="149" t="s">
        <v>3</v>
      </c>
      <c r="F213" s="150" t="s">
        <v>1038</v>
      </c>
      <c r="H213" s="149" t="s">
        <v>3</v>
      </c>
      <c r="I213" s="151"/>
      <c r="L213" s="147"/>
      <c r="M213" s="152"/>
      <c r="T213" s="153"/>
      <c r="AT213" s="149" t="s">
        <v>169</v>
      </c>
      <c r="AU213" s="149" t="s">
        <v>88</v>
      </c>
      <c r="AV213" s="12" t="s">
        <v>86</v>
      </c>
      <c r="AW213" s="12" t="s">
        <v>40</v>
      </c>
      <c r="AX213" s="12" t="s">
        <v>78</v>
      </c>
      <c r="AY213" s="149" t="s">
        <v>156</v>
      </c>
    </row>
    <row r="214" spans="2:65" s="13" customFormat="1" x14ac:dyDescent="0.2">
      <c r="B214" s="154"/>
      <c r="D214" s="148" t="s">
        <v>169</v>
      </c>
      <c r="E214" s="155" t="s">
        <v>3</v>
      </c>
      <c r="F214" s="156" t="s">
        <v>1416</v>
      </c>
      <c r="H214" s="157">
        <v>3.6</v>
      </c>
      <c r="I214" s="158"/>
      <c r="L214" s="154"/>
      <c r="M214" s="159"/>
      <c r="T214" s="160"/>
      <c r="AT214" s="155" t="s">
        <v>169</v>
      </c>
      <c r="AU214" s="155" t="s">
        <v>88</v>
      </c>
      <c r="AV214" s="13" t="s">
        <v>88</v>
      </c>
      <c r="AW214" s="13" t="s">
        <v>40</v>
      </c>
      <c r="AX214" s="13" t="s">
        <v>78</v>
      </c>
      <c r="AY214" s="155" t="s">
        <v>156</v>
      </c>
    </row>
    <row r="215" spans="2:65" s="13" customFormat="1" x14ac:dyDescent="0.2">
      <c r="B215" s="154"/>
      <c r="D215" s="148" t="s">
        <v>169</v>
      </c>
      <c r="E215" s="155" t="s">
        <v>3</v>
      </c>
      <c r="F215" s="156" t="s">
        <v>1417</v>
      </c>
      <c r="H215" s="157">
        <v>1.38</v>
      </c>
      <c r="I215" s="158"/>
      <c r="L215" s="154"/>
      <c r="M215" s="159"/>
      <c r="T215" s="160"/>
      <c r="AT215" s="155" t="s">
        <v>169</v>
      </c>
      <c r="AU215" s="155" t="s">
        <v>88</v>
      </c>
      <c r="AV215" s="13" t="s">
        <v>88</v>
      </c>
      <c r="AW215" s="13" t="s">
        <v>40</v>
      </c>
      <c r="AX215" s="13" t="s">
        <v>78</v>
      </c>
      <c r="AY215" s="155" t="s">
        <v>156</v>
      </c>
    </row>
    <row r="216" spans="2:65" s="13" customFormat="1" x14ac:dyDescent="0.2">
      <c r="B216" s="154"/>
      <c r="D216" s="148" t="s">
        <v>169</v>
      </c>
      <c r="E216" s="155" t="s">
        <v>3</v>
      </c>
      <c r="F216" s="156" t="s">
        <v>1418</v>
      </c>
      <c r="H216" s="157">
        <v>0.65</v>
      </c>
      <c r="I216" s="158"/>
      <c r="L216" s="154"/>
      <c r="M216" s="159"/>
      <c r="T216" s="160"/>
      <c r="AT216" s="155" t="s">
        <v>169</v>
      </c>
      <c r="AU216" s="155" t="s">
        <v>88</v>
      </c>
      <c r="AV216" s="13" t="s">
        <v>88</v>
      </c>
      <c r="AW216" s="13" t="s">
        <v>40</v>
      </c>
      <c r="AX216" s="13" t="s">
        <v>78</v>
      </c>
      <c r="AY216" s="155" t="s">
        <v>156</v>
      </c>
    </row>
    <row r="217" spans="2:65" s="12" customFormat="1" x14ac:dyDescent="0.2">
      <c r="B217" s="147"/>
      <c r="D217" s="148" t="s">
        <v>169</v>
      </c>
      <c r="E217" s="149" t="s">
        <v>3</v>
      </c>
      <c r="F217" s="150" t="s">
        <v>1031</v>
      </c>
      <c r="H217" s="149" t="s">
        <v>3</v>
      </c>
      <c r="I217" s="151"/>
      <c r="L217" s="147"/>
      <c r="M217" s="152"/>
      <c r="T217" s="153"/>
      <c r="AT217" s="149" t="s">
        <v>169</v>
      </c>
      <c r="AU217" s="149" t="s">
        <v>88</v>
      </c>
      <c r="AV217" s="12" t="s">
        <v>86</v>
      </c>
      <c r="AW217" s="12" t="s">
        <v>40</v>
      </c>
      <c r="AX217" s="12" t="s">
        <v>78</v>
      </c>
      <c r="AY217" s="149" t="s">
        <v>156</v>
      </c>
    </row>
    <row r="218" spans="2:65" s="13" customFormat="1" x14ac:dyDescent="0.2">
      <c r="B218" s="154"/>
      <c r="D218" s="148" t="s">
        <v>169</v>
      </c>
      <c r="E218" s="155" t="s">
        <v>3</v>
      </c>
      <c r="F218" s="156" t="s">
        <v>1419</v>
      </c>
      <c r="H218" s="157">
        <v>20.5</v>
      </c>
      <c r="I218" s="158"/>
      <c r="L218" s="154"/>
      <c r="M218" s="159"/>
      <c r="T218" s="160"/>
      <c r="AT218" s="155" t="s">
        <v>169</v>
      </c>
      <c r="AU218" s="155" t="s">
        <v>88</v>
      </c>
      <c r="AV218" s="13" t="s">
        <v>88</v>
      </c>
      <c r="AW218" s="13" t="s">
        <v>40</v>
      </c>
      <c r="AX218" s="13" t="s">
        <v>78</v>
      </c>
      <c r="AY218" s="155" t="s">
        <v>156</v>
      </c>
    </row>
    <row r="219" spans="2:65" s="13" customFormat="1" x14ac:dyDescent="0.2">
      <c r="B219" s="154"/>
      <c r="D219" s="148" t="s">
        <v>169</v>
      </c>
      <c r="E219" s="155" t="s">
        <v>3</v>
      </c>
      <c r="F219" s="156" t="s">
        <v>1420</v>
      </c>
      <c r="H219" s="157">
        <v>2.8</v>
      </c>
      <c r="I219" s="158"/>
      <c r="L219" s="154"/>
      <c r="M219" s="159"/>
      <c r="T219" s="160"/>
      <c r="AT219" s="155" t="s">
        <v>169</v>
      </c>
      <c r="AU219" s="155" t="s">
        <v>88</v>
      </c>
      <c r="AV219" s="13" t="s">
        <v>88</v>
      </c>
      <c r="AW219" s="13" t="s">
        <v>40</v>
      </c>
      <c r="AX219" s="13" t="s">
        <v>78</v>
      </c>
      <c r="AY219" s="155" t="s">
        <v>156</v>
      </c>
    </row>
    <row r="220" spans="2:65" s="14" customFormat="1" x14ac:dyDescent="0.2">
      <c r="B220" s="161"/>
      <c r="D220" s="148" t="s">
        <v>169</v>
      </c>
      <c r="E220" s="162" t="s">
        <v>3</v>
      </c>
      <c r="F220" s="163" t="s">
        <v>172</v>
      </c>
      <c r="H220" s="164">
        <v>28.93</v>
      </c>
      <c r="I220" s="165"/>
      <c r="L220" s="161"/>
      <c r="M220" s="166"/>
      <c r="T220" s="167"/>
      <c r="AT220" s="162" t="s">
        <v>169</v>
      </c>
      <c r="AU220" s="162" t="s">
        <v>88</v>
      </c>
      <c r="AV220" s="14" t="s">
        <v>165</v>
      </c>
      <c r="AW220" s="14" t="s">
        <v>40</v>
      </c>
      <c r="AX220" s="14" t="s">
        <v>86</v>
      </c>
      <c r="AY220" s="162" t="s">
        <v>156</v>
      </c>
    </row>
    <row r="221" spans="2:65" s="1" customFormat="1" ht="16.5" customHeight="1" x14ac:dyDescent="0.2">
      <c r="B221" s="129"/>
      <c r="C221" s="130" t="s">
        <v>1421</v>
      </c>
      <c r="D221" s="130" t="s">
        <v>160</v>
      </c>
      <c r="E221" s="131" t="s">
        <v>1422</v>
      </c>
      <c r="F221" s="132" t="s">
        <v>1423</v>
      </c>
      <c r="G221" s="133" t="s">
        <v>209</v>
      </c>
      <c r="H221" s="134">
        <v>25.48</v>
      </c>
      <c r="I221" s="135"/>
      <c r="J221" s="136">
        <f>ROUND(I221*H221,2)</f>
        <v>0</v>
      </c>
      <c r="K221" s="132" t="s">
        <v>3</v>
      </c>
      <c r="L221" s="34"/>
      <c r="M221" s="137" t="s">
        <v>3</v>
      </c>
      <c r="N221" s="138" t="s">
        <v>49</v>
      </c>
      <c r="P221" s="139">
        <f>O221*H221</f>
        <v>0</v>
      </c>
      <c r="Q221" s="139">
        <v>0</v>
      </c>
      <c r="R221" s="139">
        <f>Q221*H221</f>
        <v>0</v>
      </c>
      <c r="S221" s="139">
        <v>0</v>
      </c>
      <c r="T221" s="140">
        <f>S221*H221</f>
        <v>0</v>
      </c>
      <c r="AR221" s="141" t="s">
        <v>165</v>
      </c>
      <c r="AT221" s="141" t="s">
        <v>160</v>
      </c>
      <c r="AU221" s="141" t="s">
        <v>88</v>
      </c>
      <c r="AY221" s="18" t="s">
        <v>156</v>
      </c>
      <c r="BE221" s="142">
        <f>IF(N221="základní",J221,0)</f>
        <v>0</v>
      </c>
      <c r="BF221" s="142">
        <f>IF(N221="snížená",J221,0)</f>
        <v>0</v>
      </c>
      <c r="BG221" s="142">
        <f>IF(N221="zákl. přenesená",J221,0)</f>
        <v>0</v>
      </c>
      <c r="BH221" s="142">
        <f>IF(N221="sníž. přenesená",J221,0)</f>
        <v>0</v>
      </c>
      <c r="BI221" s="142">
        <f>IF(N221="nulová",J221,0)</f>
        <v>0</v>
      </c>
      <c r="BJ221" s="18" t="s">
        <v>86</v>
      </c>
      <c r="BK221" s="142">
        <f>ROUND(I221*H221,2)</f>
        <v>0</v>
      </c>
      <c r="BL221" s="18" t="s">
        <v>165</v>
      </c>
      <c r="BM221" s="141" t="s">
        <v>1424</v>
      </c>
    </row>
    <row r="222" spans="2:65" s="12" customFormat="1" x14ac:dyDescent="0.2">
      <c r="B222" s="147"/>
      <c r="D222" s="148" t="s">
        <v>169</v>
      </c>
      <c r="E222" s="149" t="s">
        <v>3</v>
      </c>
      <c r="F222" s="150" t="s">
        <v>1331</v>
      </c>
      <c r="H222" s="149" t="s">
        <v>3</v>
      </c>
      <c r="I222" s="151"/>
      <c r="L222" s="147"/>
      <c r="M222" s="152"/>
      <c r="T222" s="153"/>
      <c r="AT222" s="149" t="s">
        <v>169</v>
      </c>
      <c r="AU222" s="149" t="s">
        <v>88</v>
      </c>
      <c r="AV222" s="12" t="s">
        <v>86</v>
      </c>
      <c r="AW222" s="12" t="s">
        <v>40</v>
      </c>
      <c r="AX222" s="12" t="s">
        <v>78</v>
      </c>
      <c r="AY222" s="149" t="s">
        <v>156</v>
      </c>
    </row>
    <row r="223" spans="2:65" s="12" customFormat="1" x14ac:dyDescent="0.2">
      <c r="B223" s="147"/>
      <c r="D223" s="148" t="s">
        <v>169</v>
      </c>
      <c r="E223" s="149" t="s">
        <v>3</v>
      </c>
      <c r="F223" s="150" t="s">
        <v>1038</v>
      </c>
      <c r="H223" s="149" t="s">
        <v>3</v>
      </c>
      <c r="I223" s="151"/>
      <c r="L223" s="147"/>
      <c r="M223" s="152"/>
      <c r="T223" s="153"/>
      <c r="AT223" s="149" t="s">
        <v>169</v>
      </c>
      <c r="AU223" s="149" t="s">
        <v>88</v>
      </c>
      <c r="AV223" s="12" t="s">
        <v>86</v>
      </c>
      <c r="AW223" s="12" t="s">
        <v>40</v>
      </c>
      <c r="AX223" s="12" t="s">
        <v>78</v>
      </c>
      <c r="AY223" s="149" t="s">
        <v>156</v>
      </c>
    </row>
    <row r="224" spans="2:65" s="13" customFormat="1" x14ac:dyDescent="0.2">
      <c r="B224" s="154"/>
      <c r="D224" s="148" t="s">
        <v>169</v>
      </c>
      <c r="E224" s="155" t="s">
        <v>3</v>
      </c>
      <c r="F224" s="156" t="s">
        <v>1416</v>
      </c>
      <c r="H224" s="157">
        <v>3.6</v>
      </c>
      <c r="I224" s="158"/>
      <c r="L224" s="154"/>
      <c r="M224" s="159"/>
      <c r="T224" s="160"/>
      <c r="AT224" s="155" t="s">
        <v>169</v>
      </c>
      <c r="AU224" s="155" t="s">
        <v>88</v>
      </c>
      <c r="AV224" s="13" t="s">
        <v>88</v>
      </c>
      <c r="AW224" s="13" t="s">
        <v>40</v>
      </c>
      <c r="AX224" s="13" t="s">
        <v>78</v>
      </c>
      <c r="AY224" s="155" t="s">
        <v>156</v>
      </c>
    </row>
    <row r="225" spans="2:65" s="13" customFormat="1" x14ac:dyDescent="0.2">
      <c r="B225" s="154"/>
      <c r="D225" s="148" t="s">
        <v>169</v>
      </c>
      <c r="E225" s="155" t="s">
        <v>3</v>
      </c>
      <c r="F225" s="156" t="s">
        <v>1417</v>
      </c>
      <c r="H225" s="157">
        <v>1.38</v>
      </c>
      <c r="I225" s="158"/>
      <c r="L225" s="154"/>
      <c r="M225" s="159"/>
      <c r="T225" s="160"/>
      <c r="AT225" s="155" t="s">
        <v>169</v>
      </c>
      <c r="AU225" s="155" t="s">
        <v>88</v>
      </c>
      <c r="AV225" s="13" t="s">
        <v>88</v>
      </c>
      <c r="AW225" s="13" t="s">
        <v>40</v>
      </c>
      <c r="AX225" s="13" t="s">
        <v>78</v>
      </c>
      <c r="AY225" s="155" t="s">
        <v>156</v>
      </c>
    </row>
    <row r="226" spans="2:65" s="12" customFormat="1" x14ac:dyDescent="0.2">
      <c r="B226" s="147"/>
      <c r="D226" s="148" t="s">
        <v>169</v>
      </c>
      <c r="E226" s="149" t="s">
        <v>3</v>
      </c>
      <c r="F226" s="150" t="s">
        <v>1031</v>
      </c>
      <c r="H226" s="149" t="s">
        <v>3</v>
      </c>
      <c r="I226" s="151"/>
      <c r="L226" s="147"/>
      <c r="M226" s="152"/>
      <c r="T226" s="153"/>
      <c r="AT226" s="149" t="s">
        <v>169</v>
      </c>
      <c r="AU226" s="149" t="s">
        <v>88</v>
      </c>
      <c r="AV226" s="12" t="s">
        <v>86</v>
      </c>
      <c r="AW226" s="12" t="s">
        <v>40</v>
      </c>
      <c r="AX226" s="12" t="s">
        <v>78</v>
      </c>
      <c r="AY226" s="149" t="s">
        <v>156</v>
      </c>
    </row>
    <row r="227" spans="2:65" s="13" customFormat="1" x14ac:dyDescent="0.2">
      <c r="B227" s="154"/>
      <c r="D227" s="148" t="s">
        <v>169</v>
      </c>
      <c r="E227" s="155" t="s">
        <v>3</v>
      </c>
      <c r="F227" s="156" t="s">
        <v>1419</v>
      </c>
      <c r="H227" s="157">
        <v>20.5</v>
      </c>
      <c r="I227" s="158"/>
      <c r="L227" s="154"/>
      <c r="M227" s="159"/>
      <c r="T227" s="160"/>
      <c r="AT227" s="155" t="s">
        <v>169</v>
      </c>
      <c r="AU227" s="155" t="s">
        <v>88</v>
      </c>
      <c r="AV227" s="13" t="s">
        <v>88</v>
      </c>
      <c r="AW227" s="13" t="s">
        <v>40</v>
      </c>
      <c r="AX227" s="13" t="s">
        <v>78</v>
      </c>
      <c r="AY227" s="155" t="s">
        <v>156</v>
      </c>
    </row>
    <row r="228" spans="2:65" s="14" customFormat="1" x14ac:dyDescent="0.2">
      <c r="B228" s="161"/>
      <c r="D228" s="148" t="s">
        <v>169</v>
      </c>
      <c r="E228" s="162" t="s">
        <v>3</v>
      </c>
      <c r="F228" s="163" t="s">
        <v>172</v>
      </c>
      <c r="H228" s="164">
        <v>25.48</v>
      </c>
      <c r="I228" s="165"/>
      <c r="L228" s="161"/>
      <c r="M228" s="166"/>
      <c r="T228" s="167"/>
      <c r="AT228" s="162" t="s">
        <v>169</v>
      </c>
      <c r="AU228" s="162" t="s">
        <v>88</v>
      </c>
      <c r="AV228" s="14" t="s">
        <v>165</v>
      </c>
      <c r="AW228" s="14" t="s">
        <v>40</v>
      </c>
      <c r="AX228" s="14" t="s">
        <v>86</v>
      </c>
      <c r="AY228" s="162" t="s">
        <v>156</v>
      </c>
    </row>
    <row r="229" spans="2:65" s="1" customFormat="1" ht="24.2" customHeight="1" x14ac:dyDescent="0.2">
      <c r="B229" s="129"/>
      <c r="C229" s="130" t="s">
        <v>1425</v>
      </c>
      <c r="D229" s="130" t="s">
        <v>160</v>
      </c>
      <c r="E229" s="131" t="s">
        <v>1426</v>
      </c>
      <c r="F229" s="132" t="s">
        <v>1427</v>
      </c>
      <c r="G229" s="133" t="s">
        <v>209</v>
      </c>
      <c r="H229" s="134">
        <v>283.04000000000002</v>
      </c>
      <c r="I229" s="135"/>
      <c r="J229" s="136">
        <f>ROUND(I229*H229,2)</f>
        <v>0</v>
      </c>
      <c r="K229" s="132" t="s">
        <v>164</v>
      </c>
      <c r="L229" s="34"/>
      <c r="M229" s="137" t="s">
        <v>3</v>
      </c>
      <c r="N229" s="138" t="s">
        <v>49</v>
      </c>
      <c r="P229" s="139">
        <f>O229*H229</f>
        <v>0</v>
      </c>
      <c r="Q229" s="139">
        <v>4.5069999999999999E-2</v>
      </c>
      <c r="R229" s="139">
        <f>Q229*H229</f>
        <v>12.756612800000001</v>
      </c>
      <c r="S229" s="139">
        <v>0</v>
      </c>
      <c r="T229" s="140">
        <f>S229*H229</f>
        <v>0</v>
      </c>
      <c r="AR229" s="141" t="s">
        <v>165</v>
      </c>
      <c r="AT229" s="141" t="s">
        <v>160</v>
      </c>
      <c r="AU229" s="141" t="s">
        <v>88</v>
      </c>
      <c r="AY229" s="18" t="s">
        <v>156</v>
      </c>
      <c r="BE229" s="142">
        <f>IF(N229="základní",J229,0)</f>
        <v>0</v>
      </c>
      <c r="BF229" s="142">
        <f>IF(N229="snížená",J229,0)</f>
        <v>0</v>
      </c>
      <c r="BG229" s="142">
        <f>IF(N229="zákl. přenesená",J229,0)</f>
        <v>0</v>
      </c>
      <c r="BH229" s="142">
        <f>IF(N229="sníž. přenesená",J229,0)</f>
        <v>0</v>
      </c>
      <c r="BI229" s="142">
        <f>IF(N229="nulová",J229,0)</f>
        <v>0</v>
      </c>
      <c r="BJ229" s="18" t="s">
        <v>86</v>
      </c>
      <c r="BK229" s="142">
        <f>ROUND(I229*H229,2)</f>
        <v>0</v>
      </c>
      <c r="BL229" s="18" t="s">
        <v>165</v>
      </c>
      <c r="BM229" s="141" t="s">
        <v>1428</v>
      </c>
    </row>
    <row r="230" spans="2:65" s="1" customFormat="1" x14ac:dyDescent="0.2">
      <c r="B230" s="34"/>
      <c r="D230" s="143" t="s">
        <v>167</v>
      </c>
      <c r="F230" s="144" t="s">
        <v>1429</v>
      </c>
      <c r="I230" s="145"/>
      <c r="L230" s="34"/>
      <c r="M230" s="146"/>
      <c r="T230" s="55"/>
      <c r="AT230" s="18" t="s">
        <v>167</v>
      </c>
      <c r="AU230" s="18" t="s">
        <v>88</v>
      </c>
    </row>
    <row r="231" spans="2:65" s="12" customFormat="1" x14ac:dyDescent="0.2">
      <c r="B231" s="147"/>
      <c r="D231" s="148" t="s">
        <v>169</v>
      </c>
      <c r="E231" s="149" t="s">
        <v>3</v>
      </c>
      <c r="F231" s="150" t="s">
        <v>1331</v>
      </c>
      <c r="H231" s="149" t="s">
        <v>3</v>
      </c>
      <c r="I231" s="151"/>
      <c r="L231" s="147"/>
      <c r="M231" s="152"/>
      <c r="T231" s="153"/>
      <c r="AT231" s="149" t="s">
        <v>169</v>
      </c>
      <c r="AU231" s="149" t="s">
        <v>88</v>
      </c>
      <c r="AV231" s="12" t="s">
        <v>86</v>
      </c>
      <c r="AW231" s="12" t="s">
        <v>40</v>
      </c>
      <c r="AX231" s="12" t="s">
        <v>78</v>
      </c>
      <c r="AY231" s="149" t="s">
        <v>156</v>
      </c>
    </row>
    <row r="232" spans="2:65" s="12" customFormat="1" x14ac:dyDescent="0.2">
      <c r="B232" s="147"/>
      <c r="D232" s="148" t="s">
        <v>169</v>
      </c>
      <c r="E232" s="149" t="s">
        <v>3</v>
      </c>
      <c r="F232" s="150" t="s">
        <v>1430</v>
      </c>
      <c r="H232" s="149" t="s">
        <v>3</v>
      </c>
      <c r="I232" s="151"/>
      <c r="L232" s="147"/>
      <c r="M232" s="152"/>
      <c r="T232" s="153"/>
      <c r="AT232" s="149" t="s">
        <v>169</v>
      </c>
      <c r="AU232" s="149" t="s">
        <v>88</v>
      </c>
      <c r="AV232" s="12" t="s">
        <v>86</v>
      </c>
      <c r="AW232" s="12" t="s">
        <v>40</v>
      </c>
      <c r="AX232" s="12" t="s">
        <v>78</v>
      </c>
      <c r="AY232" s="149" t="s">
        <v>156</v>
      </c>
    </row>
    <row r="233" spans="2:65" s="12" customFormat="1" x14ac:dyDescent="0.2">
      <c r="B233" s="147"/>
      <c r="D233" s="148" t="s">
        <v>169</v>
      </c>
      <c r="E233" s="149" t="s">
        <v>3</v>
      </c>
      <c r="F233" s="150" t="s">
        <v>1039</v>
      </c>
      <c r="H233" s="149" t="s">
        <v>3</v>
      </c>
      <c r="I233" s="151"/>
      <c r="L233" s="147"/>
      <c r="M233" s="152"/>
      <c r="T233" s="153"/>
      <c r="AT233" s="149" t="s">
        <v>169</v>
      </c>
      <c r="AU233" s="149" t="s">
        <v>88</v>
      </c>
      <c r="AV233" s="12" t="s">
        <v>86</v>
      </c>
      <c r="AW233" s="12" t="s">
        <v>40</v>
      </c>
      <c r="AX233" s="12" t="s">
        <v>78</v>
      </c>
      <c r="AY233" s="149" t="s">
        <v>156</v>
      </c>
    </row>
    <row r="234" spans="2:65" s="13" customFormat="1" x14ac:dyDescent="0.2">
      <c r="B234" s="154"/>
      <c r="D234" s="148" t="s">
        <v>169</v>
      </c>
      <c r="E234" s="155" t="s">
        <v>3</v>
      </c>
      <c r="F234" s="156" t="s">
        <v>1431</v>
      </c>
      <c r="H234" s="157">
        <v>115.22</v>
      </c>
      <c r="I234" s="158"/>
      <c r="L234" s="154"/>
      <c r="M234" s="159"/>
      <c r="T234" s="160"/>
      <c r="AT234" s="155" t="s">
        <v>169</v>
      </c>
      <c r="AU234" s="155" t="s">
        <v>88</v>
      </c>
      <c r="AV234" s="13" t="s">
        <v>88</v>
      </c>
      <c r="AW234" s="13" t="s">
        <v>40</v>
      </c>
      <c r="AX234" s="13" t="s">
        <v>78</v>
      </c>
      <c r="AY234" s="155" t="s">
        <v>156</v>
      </c>
    </row>
    <row r="235" spans="2:65" s="15" customFormat="1" x14ac:dyDescent="0.2">
      <c r="B235" s="168"/>
      <c r="D235" s="148" t="s">
        <v>169</v>
      </c>
      <c r="E235" s="169" t="s">
        <v>3</v>
      </c>
      <c r="F235" s="170" t="s">
        <v>180</v>
      </c>
      <c r="H235" s="171">
        <v>115.22</v>
      </c>
      <c r="I235" s="172"/>
      <c r="L235" s="168"/>
      <c r="M235" s="173"/>
      <c r="T235" s="174"/>
      <c r="AT235" s="169" t="s">
        <v>169</v>
      </c>
      <c r="AU235" s="169" t="s">
        <v>88</v>
      </c>
      <c r="AV235" s="15" t="s">
        <v>157</v>
      </c>
      <c r="AW235" s="15" t="s">
        <v>40</v>
      </c>
      <c r="AX235" s="15" t="s">
        <v>78</v>
      </c>
      <c r="AY235" s="169" t="s">
        <v>156</v>
      </c>
    </row>
    <row r="236" spans="2:65" s="12" customFormat="1" x14ac:dyDescent="0.2">
      <c r="B236" s="147"/>
      <c r="D236" s="148" t="s">
        <v>169</v>
      </c>
      <c r="E236" s="149" t="s">
        <v>3</v>
      </c>
      <c r="F236" s="150" t="s">
        <v>1432</v>
      </c>
      <c r="H236" s="149" t="s">
        <v>3</v>
      </c>
      <c r="I236" s="151"/>
      <c r="L236" s="147"/>
      <c r="M236" s="152"/>
      <c r="T236" s="153"/>
      <c r="AT236" s="149" t="s">
        <v>169</v>
      </c>
      <c r="AU236" s="149" t="s">
        <v>88</v>
      </c>
      <c r="AV236" s="12" t="s">
        <v>86</v>
      </c>
      <c r="AW236" s="12" t="s">
        <v>40</v>
      </c>
      <c r="AX236" s="12" t="s">
        <v>78</v>
      </c>
      <c r="AY236" s="149" t="s">
        <v>156</v>
      </c>
    </row>
    <row r="237" spans="2:65" s="12" customFormat="1" x14ac:dyDescent="0.2">
      <c r="B237" s="147"/>
      <c r="D237" s="148" t="s">
        <v>169</v>
      </c>
      <c r="E237" s="149" t="s">
        <v>3</v>
      </c>
      <c r="F237" s="150" t="s">
        <v>1039</v>
      </c>
      <c r="H237" s="149" t="s">
        <v>3</v>
      </c>
      <c r="I237" s="151"/>
      <c r="L237" s="147"/>
      <c r="M237" s="152"/>
      <c r="T237" s="153"/>
      <c r="AT237" s="149" t="s">
        <v>169</v>
      </c>
      <c r="AU237" s="149" t="s">
        <v>88</v>
      </c>
      <c r="AV237" s="12" t="s">
        <v>86</v>
      </c>
      <c r="AW237" s="12" t="s">
        <v>40</v>
      </c>
      <c r="AX237" s="12" t="s">
        <v>78</v>
      </c>
      <c r="AY237" s="149" t="s">
        <v>156</v>
      </c>
    </row>
    <row r="238" spans="2:65" s="13" customFormat="1" x14ac:dyDescent="0.2">
      <c r="B238" s="154"/>
      <c r="D238" s="148" t="s">
        <v>169</v>
      </c>
      <c r="E238" s="155" t="s">
        <v>3</v>
      </c>
      <c r="F238" s="156" t="s">
        <v>1433</v>
      </c>
      <c r="H238" s="157">
        <v>25.776</v>
      </c>
      <c r="I238" s="158"/>
      <c r="L238" s="154"/>
      <c r="M238" s="159"/>
      <c r="T238" s="160"/>
      <c r="AT238" s="155" t="s">
        <v>169</v>
      </c>
      <c r="AU238" s="155" t="s">
        <v>88</v>
      </c>
      <c r="AV238" s="13" t="s">
        <v>88</v>
      </c>
      <c r="AW238" s="13" t="s">
        <v>40</v>
      </c>
      <c r="AX238" s="13" t="s">
        <v>78</v>
      </c>
      <c r="AY238" s="155" t="s">
        <v>156</v>
      </c>
    </row>
    <row r="239" spans="2:65" s="13" customFormat="1" x14ac:dyDescent="0.2">
      <c r="B239" s="154"/>
      <c r="D239" s="148" t="s">
        <v>169</v>
      </c>
      <c r="E239" s="155" t="s">
        <v>3</v>
      </c>
      <c r="F239" s="156" t="s">
        <v>1434</v>
      </c>
      <c r="H239" s="157">
        <v>30.888000000000002</v>
      </c>
      <c r="I239" s="158"/>
      <c r="L239" s="154"/>
      <c r="M239" s="159"/>
      <c r="T239" s="160"/>
      <c r="AT239" s="155" t="s">
        <v>169</v>
      </c>
      <c r="AU239" s="155" t="s">
        <v>88</v>
      </c>
      <c r="AV239" s="13" t="s">
        <v>88</v>
      </c>
      <c r="AW239" s="13" t="s">
        <v>40</v>
      </c>
      <c r="AX239" s="13" t="s">
        <v>78</v>
      </c>
      <c r="AY239" s="155" t="s">
        <v>156</v>
      </c>
    </row>
    <row r="240" spans="2:65" s="13" customFormat="1" x14ac:dyDescent="0.2">
      <c r="B240" s="154"/>
      <c r="D240" s="148" t="s">
        <v>169</v>
      </c>
      <c r="E240" s="155" t="s">
        <v>3</v>
      </c>
      <c r="F240" s="156" t="s">
        <v>1435</v>
      </c>
      <c r="H240" s="157">
        <v>25.2</v>
      </c>
      <c r="I240" s="158"/>
      <c r="L240" s="154"/>
      <c r="M240" s="159"/>
      <c r="T240" s="160"/>
      <c r="AT240" s="155" t="s">
        <v>169</v>
      </c>
      <c r="AU240" s="155" t="s">
        <v>88</v>
      </c>
      <c r="AV240" s="13" t="s">
        <v>88</v>
      </c>
      <c r="AW240" s="13" t="s">
        <v>40</v>
      </c>
      <c r="AX240" s="13" t="s">
        <v>78</v>
      </c>
      <c r="AY240" s="155" t="s">
        <v>156</v>
      </c>
    </row>
    <row r="241" spans="2:65" s="13" customFormat="1" x14ac:dyDescent="0.2">
      <c r="B241" s="154"/>
      <c r="D241" s="148" t="s">
        <v>169</v>
      </c>
      <c r="E241" s="155" t="s">
        <v>3</v>
      </c>
      <c r="F241" s="156" t="s">
        <v>1436</v>
      </c>
      <c r="H241" s="157">
        <v>15.15</v>
      </c>
      <c r="I241" s="158"/>
      <c r="L241" s="154"/>
      <c r="M241" s="159"/>
      <c r="T241" s="160"/>
      <c r="AT241" s="155" t="s">
        <v>169</v>
      </c>
      <c r="AU241" s="155" t="s">
        <v>88</v>
      </c>
      <c r="AV241" s="13" t="s">
        <v>88</v>
      </c>
      <c r="AW241" s="13" t="s">
        <v>40</v>
      </c>
      <c r="AX241" s="13" t="s">
        <v>78</v>
      </c>
      <c r="AY241" s="155" t="s">
        <v>156</v>
      </c>
    </row>
    <row r="242" spans="2:65" s="13" customFormat="1" x14ac:dyDescent="0.2">
      <c r="B242" s="154"/>
      <c r="D242" s="148" t="s">
        <v>169</v>
      </c>
      <c r="E242" s="155" t="s">
        <v>3</v>
      </c>
      <c r="F242" s="156" t="s">
        <v>1437</v>
      </c>
      <c r="H242" s="157">
        <v>1.5</v>
      </c>
      <c r="I242" s="158"/>
      <c r="L242" s="154"/>
      <c r="M242" s="159"/>
      <c r="T242" s="160"/>
      <c r="AT242" s="155" t="s">
        <v>169</v>
      </c>
      <c r="AU242" s="155" t="s">
        <v>88</v>
      </c>
      <c r="AV242" s="13" t="s">
        <v>88</v>
      </c>
      <c r="AW242" s="13" t="s">
        <v>40</v>
      </c>
      <c r="AX242" s="13" t="s">
        <v>78</v>
      </c>
      <c r="AY242" s="155" t="s">
        <v>156</v>
      </c>
    </row>
    <row r="243" spans="2:65" s="13" customFormat="1" x14ac:dyDescent="0.2">
      <c r="B243" s="154"/>
      <c r="D243" s="148" t="s">
        <v>169</v>
      </c>
      <c r="E243" s="155" t="s">
        <v>3</v>
      </c>
      <c r="F243" s="156" t="s">
        <v>1438</v>
      </c>
      <c r="H243" s="157">
        <v>21.84</v>
      </c>
      <c r="I243" s="158"/>
      <c r="L243" s="154"/>
      <c r="M243" s="159"/>
      <c r="T243" s="160"/>
      <c r="AT243" s="155" t="s">
        <v>169</v>
      </c>
      <c r="AU243" s="155" t="s">
        <v>88</v>
      </c>
      <c r="AV243" s="13" t="s">
        <v>88</v>
      </c>
      <c r="AW243" s="13" t="s">
        <v>40</v>
      </c>
      <c r="AX243" s="13" t="s">
        <v>78</v>
      </c>
      <c r="AY243" s="155" t="s">
        <v>156</v>
      </c>
    </row>
    <row r="244" spans="2:65" s="13" customFormat="1" x14ac:dyDescent="0.2">
      <c r="B244" s="154"/>
      <c r="D244" s="148" t="s">
        <v>169</v>
      </c>
      <c r="E244" s="155" t="s">
        <v>3</v>
      </c>
      <c r="F244" s="156" t="s">
        <v>1439</v>
      </c>
      <c r="H244" s="157">
        <v>1.1000000000000001</v>
      </c>
      <c r="I244" s="158"/>
      <c r="L244" s="154"/>
      <c r="M244" s="159"/>
      <c r="T244" s="160"/>
      <c r="AT244" s="155" t="s">
        <v>169</v>
      </c>
      <c r="AU244" s="155" t="s">
        <v>88</v>
      </c>
      <c r="AV244" s="13" t="s">
        <v>88</v>
      </c>
      <c r="AW244" s="13" t="s">
        <v>40</v>
      </c>
      <c r="AX244" s="13" t="s">
        <v>78</v>
      </c>
      <c r="AY244" s="155" t="s">
        <v>156</v>
      </c>
    </row>
    <row r="245" spans="2:65" s="13" customFormat="1" x14ac:dyDescent="0.2">
      <c r="B245" s="154"/>
      <c r="D245" s="148" t="s">
        <v>169</v>
      </c>
      <c r="E245" s="155" t="s">
        <v>3</v>
      </c>
      <c r="F245" s="156" t="s">
        <v>1440</v>
      </c>
      <c r="H245" s="157">
        <v>10.72</v>
      </c>
      <c r="I245" s="158"/>
      <c r="L245" s="154"/>
      <c r="M245" s="159"/>
      <c r="T245" s="160"/>
      <c r="AT245" s="155" t="s">
        <v>169</v>
      </c>
      <c r="AU245" s="155" t="s">
        <v>88</v>
      </c>
      <c r="AV245" s="13" t="s">
        <v>88</v>
      </c>
      <c r="AW245" s="13" t="s">
        <v>40</v>
      </c>
      <c r="AX245" s="13" t="s">
        <v>78</v>
      </c>
      <c r="AY245" s="155" t="s">
        <v>156</v>
      </c>
    </row>
    <row r="246" spans="2:65" s="13" customFormat="1" x14ac:dyDescent="0.2">
      <c r="B246" s="154"/>
      <c r="D246" s="148" t="s">
        <v>169</v>
      </c>
      <c r="E246" s="155" t="s">
        <v>3</v>
      </c>
      <c r="F246" s="156" t="s">
        <v>1441</v>
      </c>
      <c r="H246" s="157">
        <v>5.8230000000000004</v>
      </c>
      <c r="I246" s="158"/>
      <c r="L246" s="154"/>
      <c r="M246" s="159"/>
      <c r="T246" s="160"/>
      <c r="AT246" s="155" t="s">
        <v>169</v>
      </c>
      <c r="AU246" s="155" t="s">
        <v>88</v>
      </c>
      <c r="AV246" s="13" t="s">
        <v>88</v>
      </c>
      <c r="AW246" s="13" t="s">
        <v>40</v>
      </c>
      <c r="AX246" s="13" t="s">
        <v>78</v>
      </c>
      <c r="AY246" s="155" t="s">
        <v>156</v>
      </c>
    </row>
    <row r="247" spans="2:65" s="13" customFormat="1" x14ac:dyDescent="0.2">
      <c r="B247" s="154"/>
      <c r="D247" s="148" t="s">
        <v>169</v>
      </c>
      <c r="E247" s="155" t="s">
        <v>3</v>
      </c>
      <c r="F247" s="156" t="s">
        <v>1442</v>
      </c>
      <c r="H247" s="157">
        <v>4.5</v>
      </c>
      <c r="I247" s="158"/>
      <c r="L247" s="154"/>
      <c r="M247" s="159"/>
      <c r="T247" s="160"/>
      <c r="AT247" s="155" t="s">
        <v>169</v>
      </c>
      <c r="AU247" s="155" t="s">
        <v>88</v>
      </c>
      <c r="AV247" s="13" t="s">
        <v>88</v>
      </c>
      <c r="AW247" s="13" t="s">
        <v>40</v>
      </c>
      <c r="AX247" s="13" t="s">
        <v>78</v>
      </c>
      <c r="AY247" s="155" t="s">
        <v>156</v>
      </c>
    </row>
    <row r="248" spans="2:65" s="13" customFormat="1" x14ac:dyDescent="0.2">
      <c r="B248" s="154"/>
      <c r="D248" s="148" t="s">
        <v>169</v>
      </c>
      <c r="E248" s="155" t="s">
        <v>3</v>
      </c>
      <c r="F248" s="156" t="s">
        <v>1443</v>
      </c>
      <c r="H248" s="157">
        <v>0.32300000000000001</v>
      </c>
      <c r="I248" s="158"/>
      <c r="L248" s="154"/>
      <c r="M248" s="159"/>
      <c r="T248" s="160"/>
      <c r="AT248" s="155" t="s">
        <v>169</v>
      </c>
      <c r="AU248" s="155" t="s">
        <v>88</v>
      </c>
      <c r="AV248" s="13" t="s">
        <v>88</v>
      </c>
      <c r="AW248" s="13" t="s">
        <v>40</v>
      </c>
      <c r="AX248" s="13" t="s">
        <v>78</v>
      </c>
      <c r="AY248" s="155" t="s">
        <v>156</v>
      </c>
    </row>
    <row r="249" spans="2:65" s="15" customFormat="1" x14ac:dyDescent="0.2">
      <c r="B249" s="168"/>
      <c r="D249" s="148" t="s">
        <v>169</v>
      </c>
      <c r="E249" s="169" t="s">
        <v>3</v>
      </c>
      <c r="F249" s="170" t="s">
        <v>180</v>
      </c>
      <c r="H249" s="171">
        <v>142.82</v>
      </c>
      <c r="I249" s="172"/>
      <c r="L249" s="168"/>
      <c r="M249" s="173"/>
      <c r="T249" s="174"/>
      <c r="AT249" s="169" t="s">
        <v>169</v>
      </c>
      <c r="AU249" s="169" t="s">
        <v>88</v>
      </c>
      <c r="AV249" s="15" t="s">
        <v>157</v>
      </c>
      <c r="AW249" s="15" t="s">
        <v>40</v>
      </c>
      <c r="AX249" s="15" t="s">
        <v>78</v>
      </c>
      <c r="AY249" s="169" t="s">
        <v>156</v>
      </c>
    </row>
    <row r="250" spans="2:65" s="12" customFormat="1" x14ac:dyDescent="0.2">
      <c r="B250" s="147"/>
      <c r="D250" s="148" t="s">
        <v>169</v>
      </c>
      <c r="E250" s="149" t="s">
        <v>3</v>
      </c>
      <c r="F250" s="150" t="s">
        <v>1444</v>
      </c>
      <c r="H250" s="149" t="s">
        <v>3</v>
      </c>
      <c r="I250" s="151"/>
      <c r="L250" s="147"/>
      <c r="M250" s="152"/>
      <c r="T250" s="153"/>
      <c r="AT250" s="149" t="s">
        <v>169</v>
      </c>
      <c r="AU250" s="149" t="s">
        <v>88</v>
      </c>
      <c r="AV250" s="12" t="s">
        <v>86</v>
      </c>
      <c r="AW250" s="12" t="s">
        <v>40</v>
      </c>
      <c r="AX250" s="12" t="s">
        <v>78</v>
      </c>
      <c r="AY250" s="149" t="s">
        <v>156</v>
      </c>
    </row>
    <row r="251" spans="2:65" s="12" customFormat="1" x14ac:dyDescent="0.2">
      <c r="B251" s="147"/>
      <c r="D251" s="148" t="s">
        <v>169</v>
      </c>
      <c r="E251" s="149" t="s">
        <v>3</v>
      </c>
      <c r="F251" s="150" t="s">
        <v>1039</v>
      </c>
      <c r="H251" s="149" t="s">
        <v>3</v>
      </c>
      <c r="I251" s="151"/>
      <c r="L251" s="147"/>
      <c r="M251" s="152"/>
      <c r="T251" s="153"/>
      <c r="AT251" s="149" t="s">
        <v>169</v>
      </c>
      <c r="AU251" s="149" t="s">
        <v>88</v>
      </c>
      <c r="AV251" s="12" t="s">
        <v>86</v>
      </c>
      <c r="AW251" s="12" t="s">
        <v>40</v>
      </c>
      <c r="AX251" s="12" t="s">
        <v>78</v>
      </c>
      <c r="AY251" s="149" t="s">
        <v>156</v>
      </c>
    </row>
    <row r="252" spans="2:65" s="13" customFormat="1" x14ac:dyDescent="0.2">
      <c r="B252" s="154"/>
      <c r="D252" s="148" t="s">
        <v>169</v>
      </c>
      <c r="E252" s="155" t="s">
        <v>3</v>
      </c>
      <c r="F252" s="156" t="s">
        <v>1445</v>
      </c>
      <c r="H252" s="157">
        <v>25</v>
      </c>
      <c r="I252" s="158"/>
      <c r="L252" s="154"/>
      <c r="M252" s="159"/>
      <c r="T252" s="160"/>
      <c r="AT252" s="155" t="s">
        <v>169</v>
      </c>
      <c r="AU252" s="155" t="s">
        <v>88</v>
      </c>
      <c r="AV252" s="13" t="s">
        <v>88</v>
      </c>
      <c r="AW252" s="13" t="s">
        <v>40</v>
      </c>
      <c r="AX252" s="13" t="s">
        <v>78</v>
      </c>
      <c r="AY252" s="155" t="s">
        <v>156</v>
      </c>
    </row>
    <row r="253" spans="2:65" s="15" customFormat="1" x14ac:dyDescent="0.2">
      <c r="B253" s="168"/>
      <c r="D253" s="148" t="s">
        <v>169</v>
      </c>
      <c r="E253" s="169" t="s">
        <v>3</v>
      </c>
      <c r="F253" s="170" t="s">
        <v>180</v>
      </c>
      <c r="H253" s="171">
        <v>25</v>
      </c>
      <c r="I253" s="172"/>
      <c r="L253" s="168"/>
      <c r="M253" s="173"/>
      <c r="T253" s="174"/>
      <c r="AT253" s="169" t="s">
        <v>169</v>
      </c>
      <c r="AU253" s="169" t="s">
        <v>88</v>
      </c>
      <c r="AV253" s="15" t="s">
        <v>157</v>
      </c>
      <c r="AW253" s="15" t="s">
        <v>40</v>
      </c>
      <c r="AX253" s="15" t="s">
        <v>78</v>
      </c>
      <c r="AY253" s="169" t="s">
        <v>156</v>
      </c>
    </row>
    <row r="254" spans="2:65" s="14" customFormat="1" x14ac:dyDescent="0.2">
      <c r="B254" s="161"/>
      <c r="D254" s="148" t="s">
        <v>169</v>
      </c>
      <c r="E254" s="162" t="s">
        <v>3</v>
      </c>
      <c r="F254" s="163" t="s">
        <v>172</v>
      </c>
      <c r="H254" s="164">
        <v>283.04000000000002</v>
      </c>
      <c r="I254" s="165"/>
      <c r="L254" s="161"/>
      <c r="M254" s="166"/>
      <c r="T254" s="167"/>
      <c r="AT254" s="162" t="s">
        <v>169</v>
      </c>
      <c r="AU254" s="162" t="s">
        <v>88</v>
      </c>
      <c r="AV254" s="14" t="s">
        <v>165</v>
      </c>
      <c r="AW254" s="14" t="s">
        <v>40</v>
      </c>
      <c r="AX254" s="14" t="s">
        <v>86</v>
      </c>
      <c r="AY254" s="162" t="s">
        <v>156</v>
      </c>
    </row>
    <row r="255" spans="2:65" s="1" customFormat="1" ht="24.2" customHeight="1" x14ac:dyDescent="0.2">
      <c r="B255" s="129"/>
      <c r="C255" s="130" t="s">
        <v>1446</v>
      </c>
      <c r="D255" s="130" t="s">
        <v>160</v>
      </c>
      <c r="E255" s="131" t="s">
        <v>1447</v>
      </c>
      <c r="F255" s="132" t="s">
        <v>1448</v>
      </c>
      <c r="G255" s="133" t="s">
        <v>209</v>
      </c>
      <c r="H255" s="134">
        <v>999.43499999999995</v>
      </c>
      <c r="I255" s="135"/>
      <c r="J255" s="136">
        <f>ROUND(I255*H255,2)</f>
        <v>0</v>
      </c>
      <c r="K255" s="132" t="s">
        <v>164</v>
      </c>
      <c r="L255" s="34"/>
      <c r="M255" s="137" t="s">
        <v>3</v>
      </c>
      <c r="N255" s="138" t="s">
        <v>49</v>
      </c>
      <c r="P255" s="139">
        <f>O255*H255</f>
        <v>0</v>
      </c>
      <c r="Q255" s="139">
        <v>4.8320000000000002E-2</v>
      </c>
      <c r="R255" s="139">
        <f>Q255*H255</f>
        <v>48.292699200000001</v>
      </c>
      <c r="S255" s="139">
        <v>0</v>
      </c>
      <c r="T255" s="140">
        <f>S255*H255</f>
        <v>0</v>
      </c>
      <c r="AR255" s="141" t="s">
        <v>165</v>
      </c>
      <c r="AT255" s="141" t="s">
        <v>160</v>
      </c>
      <c r="AU255" s="141" t="s">
        <v>88</v>
      </c>
      <c r="AY255" s="18" t="s">
        <v>156</v>
      </c>
      <c r="BE255" s="142">
        <f>IF(N255="základní",J255,0)</f>
        <v>0</v>
      </c>
      <c r="BF255" s="142">
        <f>IF(N255="snížená",J255,0)</f>
        <v>0</v>
      </c>
      <c r="BG255" s="142">
        <f>IF(N255="zákl. přenesená",J255,0)</f>
        <v>0</v>
      </c>
      <c r="BH255" s="142">
        <f>IF(N255="sníž. přenesená",J255,0)</f>
        <v>0</v>
      </c>
      <c r="BI255" s="142">
        <f>IF(N255="nulová",J255,0)</f>
        <v>0</v>
      </c>
      <c r="BJ255" s="18" t="s">
        <v>86</v>
      </c>
      <c r="BK255" s="142">
        <f>ROUND(I255*H255,2)</f>
        <v>0</v>
      </c>
      <c r="BL255" s="18" t="s">
        <v>165</v>
      </c>
      <c r="BM255" s="141" t="s">
        <v>1449</v>
      </c>
    </row>
    <row r="256" spans="2:65" s="1" customFormat="1" x14ac:dyDescent="0.2">
      <c r="B256" s="34"/>
      <c r="D256" s="143" t="s">
        <v>167</v>
      </c>
      <c r="F256" s="144" t="s">
        <v>1450</v>
      </c>
      <c r="I256" s="145"/>
      <c r="L256" s="34"/>
      <c r="M256" s="146"/>
      <c r="T256" s="55"/>
      <c r="AT256" s="18" t="s">
        <v>167</v>
      </c>
      <c r="AU256" s="18" t="s">
        <v>88</v>
      </c>
    </row>
    <row r="257" spans="2:51" s="12" customFormat="1" x14ac:dyDescent="0.2">
      <c r="B257" s="147"/>
      <c r="D257" s="148" t="s">
        <v>169</v>
      </c>
      <c r="E257" s="149" t="s">
        <v>3</v>
      </c>
      <c r="F257" s="150" t="s">
        <v>1331</v>
      </c>
      <c r="H257" s="149" t="s">
        <v>3</v>
      </c>
      <c r="I257" s="151"/>
      <c r="L257" s="147"/>
      <c r="M257" s="152"/>
      <c r="T257" s="153"/>
      <c r="AT257" s="149" t="s">
        <v>169</v>
      </c>
      <c r="AU257" s="149" t="s">
        <v>88</v>
      </c>
      <c r="AV257" s="12" t="s">
        <v>86</v>
      </c>
      <c r="AW257" s="12" t="s">
        <v>40</v>
      </c>
      <c r="AX257" s="12" t="s">
        <v>78</v>
      </c>
      <c r="AY257" s="149" t="s">
        <v>156</v>
      </c>
    </row>
    <row r="258" spans="2:51" s="12" customFormat="1" x14ac:dyDescent="0.2">
      <c r="B258" s="147"/>
      <c r="D258" s="148" t="s">
        <v>169</v>
      </c>
      <c r="E258" s="149" t="s">
        <v>3</v>
      </c>
      <c r="F258" s="150" t="s">
        <v>1430</v>
      </c>
      <c r="H258" s="149" t="s">
        <v>3</v>
      </c>
      <c r="I258" s="151"/>
      <c r="L258" s="147"/>
      <c r="M258" s="152"/>
      <c r="T258" s="153"/>
      <c r="AT258" s="149" t="s">
        <v>169</v>
      </c>
      <c r="AU258" s="149" t="s">
        <v>88</v>
      </c>
      <c r="AV258" s="12" t="s">
        <v>86</v>
      </c>
      <c r="AW258" s="12" t="s">
        <v>40</v>
      </c>
      <c r="AX258" s="12" t="s">
        <v>78</v>
      </c>
      <c r="AY258" s="149" t="s">
        <v>156</v>
      </c>
    </row>
    <row r="259" spans="2:51" s="12" customFormat="1" x14ac:dyDescent="0.2">
      <c r="B259" s="147"/>
      <c r="D259" s="148" t="s">
        <v>169</v>
      </c>
      <c r="E259" s="149" t="s">
        <v>3</v>
      </c>
      <c r="F259" s="150" t="s">
        <v>1044</v>
      </c>
      <c r="H259" s="149" t="s">
        <v>3</v>
      </c>
      <c r="I259" s="151"/>
      <c r="L259" s="147"/>
      <c r="M259" s="152"/>
      <c r="T259" s="153"/>
      <c r="AT259" s="149" t="s">
        <v>169</v>
      </c>
      <c r="AU259" s="149" t="s">
        <v>88</v>
      </c>
      <c r="AV259" s="12" t="s">
        <v>86</v>
      </c>
      <c r="AW259" s="12" t="s">
        <v>40</v>
      </c>
      <c r="AX259" s="12" t="s">
        <v>78</v>
      </c>
      <c r="AY259" s="149" t="s">
        <v>156</v>
      </c>
    </row>
    <row r="260" spans="2:51" s="13" customFormat="1" x14ac:dyDescent="0.2">
      <c r="B260" s="154"/>
      <c r="D260" s="148" t="s">
        <v>169</v>
      </c>
      <c r="E260" s="155" t="s">
        <v>3</v>
      </c>
      <c r="F260" s="156" t="s">
        <v>1451</v>
      </c>
      <c r="H260" s="157">
        <v>150.88</v>
      </c>
      <c r="I260" s="158"/>
      <c r="L260" s="154"/>
      <c r="M260" s="159"/>
      <c r="T260" s="160"/>
      <c r="AT260" s="155" t="s">
        <v>169</v>
      </c>
      <c r="AU260" s="155" t="s">
        <v>88</v>
      </c>
      <c r="AV260" s="13" t="s">
        <v>88</v>
      </c>
      <c r="AW260" s="13" t="s">
        <v>40</v>
      </c>
      <c r="AX260" s="13" t="s">
        <v>78</v>
      </c>
      <c r="AY260" s="155" t="s">
        <v>156</v>
      </c>
    </row>
    <row r="261" spans="2:51" s="13" customFormat="1" x14ac:dyDescent="0.2">
      <c r="B261" s="154"/>
      <c r="D261" s="148" t="s">
        <v>169</v>
      </c>
      <c r="E261" s="155" t="s">
        <v>3</v>
      </c>
      <c r="F261" s="156" t="s">
        <v>1452</v>
      </c>
      <c r="H261" s="157">
        <v>-19.68</v>
      </c>
      <c r="I261" s="158"/>
      <c r="L261" s="154"/>
      <c r="M261" s="159"/>
      <c r="T261" s="160"/>
      <c r="AT261" s="155" t="s">
        <v>169</v>
      </c>
      <c r="AU261" s="155" t="s">
        <v>88</v>
      </c>
      <c r="AV261" s="13" t="s">
        <v>88</v>
      </c>
      <c r="AW261" s="13" t="s">
        <v>40</v>
      </c>
      <c r="AX261" s="13" t="s">
        <v>78</v>
      </c>
      <c r="AY261" s="155" t="s">
        <v>156</v>
      </c>
    </row>
    <row r="262" spans="2:51" s="13" customFormat="1" x14ac:dyDescent="0.2">
      <c r="B262" s="154"/>
      <c r="D262" s="148" t="s">
        <v>169</v>
      </c>
      <c r="E262" s="155" t="s">
        <v>3</v>
      </c>
      <c r="F262" s="156" t="s">
        <v>1453</v>
      </c>
      <c r="H262" s="157">
        <v>-11.2</v>
      </c>
      <c r="I262" s="158"/>
      <c r="L262" s="154"/>
      <c r="M262" s="159"/>
      <c r="T262" s="160"/>
      <c r="AT262" s="155" t="s">
        <v>169</v>
      </c>
      <c r="AU262" s="155" t="s">
        <v>88</v>
      </c>
      <c r="AV262" s="13" t="s">
        <v>88</v>
      </c>
      <c r="AW262" s="13" t="s">
        <v>40</v>
      </c>
      <c r="AX262" s="13" t="s">
        <v>78</v>
      </c>
      <c r="AY262" s="155" t="s">
        <v>156</v>
      </c>
    </row>
    <row r="263" spans="2:51" s="13" customFormat="1" x14ac:dyDescent="0.2">
      <c r="B263" s="154"/>
      <c r="D263" s="148" t="s">
        <v>169</v>
      </c>
      <c r="E263" s="155" t="s">
        <v>3</v>
      </c>
      <c r="F263" s="156" t="s">
        <v>1454</v>
      </c>
      <c r="H263" s="157">
        <v>-12</v>
      </c>
      <c r="I263" s="158"/>
      <c r="L263" s="154"/>
      <c r="M263" s="159"/>
      <c r="T263" s="160"/>
      <c r="AT263" s="155" t="s">
        <v>169</v>
      </c>
      <c r="AU263" s="155" t="s">
        <v>88</v>
      </c>
      <c r="AV263" s="13" t="s">
        <v>88</v>
      </c>
      <c r="AW263" s="13" t="s">
        <v>40</v>
      </c>
      <c r="AX263" s="13" t="s">
        <v>78</v>
      </c>
      <c r="AY263" s="155" t="s">
        <v>156</v>
      </c>
    </row>
    <row r="264" spans="2:51" s="13" customFormat="1" x14ac:dyDescent="0.2">
      <c r="B264" s="154"/>
      <c r="D264" s="148" t="s">
        <v>169</v>
      </c>
      <c r="E264" s="155" t="s">
        <v>3</v>
      </c>
      <c r="F264" s="156" t="s">
        <v>1455</v>
      </c>
      <c r="H264" s="157">
        <v>14.66</v>
      </c>
      <c r="I264" s="158"/>
      <c r="L264" s="154"/>
      <c r="M264" s="159"/>
      <c r="T264" s="160"/>
      <c r="AT264" s="155" t="s">
        <v>169</v>
      </c>
      <c r="AU264" s="155" t="s">
        <v>88</v>
      </c>
      <c r="AV264" s="13" t="s">
        <v>88</v>
      </c>
      <c r="AW264" s="13" t="s">
        <v>40</v>
      </c>
      <c r="AX264" s="13" t="s">
        <v>78</v>
      </c>
      <c r="AY264" s="155" t="s">
        <v>156</v>
      </c>
    </row>
    <row r="265" spans="2:51" s="13" customFormat="1" x14ac:dyDescent="0.2">
      <c r="B265" s="154"/>
      <c r="D265" s="148" t="s">
        <v>169</v>
      </c>
      <c r="E265" s="155" t="s">
        <v>3</v>
      </c>
      <c r="F265" s="156" t="s">
        <v>1456</v>
      </c>
      <c r="H265" s="157">
        <v>5.82</v>
      </c>
      <c r="I265" s="158"/>
      <c r="L265" s="154"/>
      <c r="M265" s="159"/>
      <c r="T265" s="160"/>
      <c r="AT265" s="155" t="s">
        <v>169</v>
      </c>
      <c r="AU265" s="155" t="s">
        <v>88</v>
      </c>
      <c r="AV265" s="13" t="s">
        <v>88</v>
      </c>
      <c r="AW265" s="13" t="s">
        <v>40</v>
      </c>
      <c r="AX265" s="13" t="s">
        <v>78</v>
      </c>
      <c r="AY265" s="155" t="s">
        <v>156</v>
      </c>
    </row>
    <row r="266" spans="2:51" s="13" customFormat="1" x14ac:dyDescent="0.2">
      <c r="B266" s="154"/>
      <c r="D266" s="148" t="s">
        <v>169</v>
      </c>
      <c r="E266" s="155" t="s">
        <v>3</v>
      </c>
      <c r="F266" s="156" t="s">
        <v>1457</v>
      </c>
      <c r="H266" s="157">
        <v>45</v>
      </c>
      <c r="I266" s="158"/>
      <c r="L266" s="154"/>
      <c r="M266" s="159"/>
      <c r="T266" s="160"/>
      <c r="AT266" s="155" t="s">
        <v>169</v>
      </c>
      <c r="AU266" s="155" t="s">
        <v>88</v>
      </c>
      <c r="AV266" s="13" t="s">
        <v>88</v>
      </c>
      <c r="AW266" s="13" t="s">
        <v>40</v>
      </c>
      <c r="AX266" s="13" t="s">
        <v>78</v>
      </c>
      <c r="AY266" s="155" t="s">
        <v>156</v>
      </c>
    </row>
    <row r="267" spans="2:51" s="13" customFormat="1" x14ac:dyDescent="0.2">
      <c r="B267" s="154"/>
      <c r="D267" s="148" t="s">
        <v>169</v>
      </c>
      <c r="E267" s="155" t="s">
        <v>3</v>
      </c>
      <c r="F267" s="156" t="s">
        <v>1458</v>
      </c>
      <c r="H267" s="157">
        <v>-15.2</v>
      </c>
      <c r="I267" s="158"/>
      <c r="L267" s="154"/>
      <c r="M267" s="159"/>
      <c r="T267" s="160"/>
      <c r="AT267" s="155" t="s">
        <v>169</v>
      </c>
      <c r="AU267" s="155" t="s">
        <v>88</v>
      </c>
      <c r="AV267" s="13" t="s">
        <v>88</v>
      </c>
      <c r="AW267" s="13" t="s">
        <v>40</v>
      </c>
      <c r="AX267" s="13" t="s">
        <v>78</v>
      </c>
      <c r="AY267" s="155" t="s">
        <v>156</v>
      </c>
    </row>
    <row r="268" spans="2:51" s="13" customFormat="1" x14ac:dyDescent="0.2">
      <c r="B268" s="154"/>
      <c r="D268" s="148" t="s">
        <v>169</v>
      </c>
      <c r="E268" s="155" t="s">
        <v>3</v>
      </c>
      <c r="F268" s="156" t="s">
        <v>1459</v>
      </c>
      <c r="H268" s="157">
        <v>-1.98</v>
      </c>
      <c r="I268" s="158"/>
      <c r="L268" s="154"/>
      <c r="M268" s="159"/>
      <c r="T268" s="160"/>
      <c r="AT268" s="155" t="s">
        <v>169</v>
      </c>
      <c r="AU268" s="155" t="s">
        <v>88</v>
      </c>
      <c r="AV268" s="13" t="s">
        <v>88</v>
      </c>
      <c r="AW268" s="13" t="s">
        <v>40</v>
      </c>
      <c r="AX268" s="13" t="s">
        <v>78</v>
      </c>
      <c r="AY268" s="155" t="s">
        <v>156</v>
      </c>
    </row>
    <row r="269" spans="2:51" s="13" customFormat="1" x14ac:dyDescent="0.2">
      <c r="B269" s="154"/>
      <c r="D269" s="148" t="s">
        <v>169</v>
      </c>
      <c r="E269" s="155" t="s">
        <v>3</v>
      </c>
      <c r="F269" s="156" t="s">
        <v>1460</v>
      </c>
      <c r="H269" s="157">
        <v>-2.2050000000000001</v>
      </c>
      <c r="I269" s="158"/>
      <c r="L269" s="154"/>
      <c r="M269" s="159"/>
      <c r="T269" s="160"/>
      <c r="AT269" s="155" t="s">
        <v>169</v>
      </c>
      <c r="AU269" s="155" t="s">
        <v>88</v>
      </c>
      <c r="AV269" s="13" t="s">
        <v>88</v>
      </c>
      <c r="AW269" s="13" t="s">
        <v>40</v>
      </c>
      <c r="AX269" s="13" t="s">
        <v>78</v>
      </c>
      <c r="AY269" s="155" t="s">
        <v>156</v>
      </c>
    </row>
    <row r="270" spans="2:51" s="13" customFormat="1" x14ac:dyDescent="0.2">
      <c r="B270" s="154"/>
      <c r="D270" s="148" t="s">
        <v>169</v>
      </c>
      <c r="E270" s="155" t="s">
        <v>3</v>
      </c>
      <c r="F270" s="156" t="s">
        <v>1461</v>
      </c>
      <c r="H270" s="157">
        <v>0.15</v>
      </c>
      <c r="I270" s="158"/>
      <c r="L270" s="154"/>
      <c r="M270" s="159"/>
      <c r="T270" s="160"/>
      <c r="AT270" s="155" t="s">
        <v>169</v>
      </c>
      <c r="AU270" s="155" t="s">
        <v>88</v>
      </c>
      <c r="AV270" s="13" t="s">
        <v>88</v>
      </c>
      <c r="AW270" s="13" t="s">
        <v>40</v>
      </c>
      <c r="AX270" s="13" t="s">
        <v>78</v>
      </c>
      <c r="AY270" s="155" t="s">
        <v>156</v>
      </c>
    </row>
    <row r="271" spans="2:51" s="12" customFormat="1" x14ac:dyDescent="0.2">
      <c r="B271" s="147"/>
      <c r="D271" s="148" t="s">
        <v>169</v>
      </c>
      <c r="E271" s="149" t="s">
        <v>3</v>
      </c>
      <c r="F271" s="150" t="s">
        <v>1038</v>
      </c>
      <c r="H271" s="149" t="s">
        <v>3</v>
      </c>
      <c r="I271" s="151"/>
      <c r="L271" s="147"/>
      <c r="M271" s="152"/>
      <c r="T271" s="153"/>
      <c r="AT271" s="149" t="s">
        <v>169</v>
      </c>
      <c r="AU271" s="149" t="s">
        <v>88</v>
      </c>
      <c r="AV271" s="12" t="s">
        <v>86</v>
      </c>
      <c r="AW271" s="12" t="s">
        <v>40</v>
      </c>
      <c r="AX271" s="12" t="s">
        <v>78</v>
      </c>
      <c r="AY271" s="149" t="s">
        <v>156</v>
      </c>
    </row>
    <row r="272" spans="2:51" s="13" customFormat="1" x14ac:dyDescent="0.2">
      <c r="B272" s="154"/>
      <c r="D272" s="148" t="s">
        <v>169</v>
      </c>
      <c r="E272" s="155" t="s">
        <v>3</v>
      </c>
      <c r="F272" s="156" t="s">
        <v>1462</v>
      </c>
      <c r="H272" s="157">
        <v>55.545000000000002</v>
      </c>
      <c r="I272" s="158"/>
      <c r="L272" s="154"/>
      <c r="M272" s="159"/>
      <c r="T272" s="160"/>
      <c r="AT272" s="155" t="s">
        <v>169</v>
      </c>
      <c r="AU272" s="155" t="s">
        <v>88</v>
      </c>
      <c r="AV272" s="13" t="s">
        <v>88</v>
      </c>
      <c r="AW272" s="13" t="s">
        <v>40</v>
      </c>
      <c r="AX272" s="13" t="s">
        <v>78</v>
      </c>
      <c r="AY272" s="155" t="s">
        <v>156</v>
      </c>
    </row>
    <row r="273" spans="2:51" s="13" customFormat="1" x14ac:dyDescent="0.2">
      <c r="B273" s="154"/>
      <c r="D273" s="148" t="s">
        <v>169</v>
      </c>
      <c r="E273" s="155" t="s">
        <v>3</v>
      </c>
      <c r="F273" s="156" t="s">
        <v>1463</v>
      </c>
      <c r="H273" s="157">
        <v>-7.38</v>
      </c>
      <c r="I273" s="158"/>
      <c r="L273" s="154"/>
      <c r="M273" s="159"/>
      <c r="T273" s="160"/>
      <c r="AT273" s="155" t="s">
        <v>169</v>
      </c>
      <c r="AU273" s="155" t="s">
        <v>88</v>
      </c>
      <c r="AV273" s="13" t="s">
        <v>88</v>
      </c>
      <c r="AW273" s="13" t="s">
        <v>40</v>
      </c>
      <c r="AX273" s="13" t="s">
        <v>78</v>
      </c>
      <c r="AY273" s="155" t="s">
        <v>156</v>
      </c>
    </row>
    <row r="274" spans="2:51" s="13" customFormat="1" x14ac:dyDescent="0.2">
      <c r="B274" s="154"/>
      <c r="D274" s="148" t="s">
        <v>169</v>
      </c>
      <c r="E274" s="155" t="s">
        <v>3</v>
      </c>
      <c r="F274" s="156" t="s">
        <v>1464</v>
      </c>
      <c r="H274" s="157">
        <v>-5.6</v>
      </c>
      <c r="I274" s="158"/>
      <c r="L274" s="154"/>
      <c r="M274" s="159"/>
      <c r="T274" s="160"/>
      <c r="AT274" s="155" t="s">
        <v>169</v>
      </c>
      <c r="AU274" s="155" t="s">
        <v>88</v>
      </c>
      <c r="AV274" s="13" t="s">
        <v>88</v>
      </c>
      <c r="AW274" s="13" t="s">
        <v>40</v>
      </c>
      <c r="AX274" s="13" t="s">
        <v>78</v>
      </c>
      <c r="AY274" s="155" t="s">
        <v>156</v>
      </c>
    </row>
    <row r="275" spans="2:51" s="13" customFormat="1" x14ac:dyDescent="0.2">
      <c r="B275" s="154"/>
      <c r="D275" s="148" t="s">
        <v>169</v>
      </c>
      <c r="E275" s="155" t="s">
        <v>3</v>
      </c>
      <c r="F275" s="156" t="s">
        <v>1465</v>
      </c>
      <c r="H275" s="157">
        <v>-3</v>
      </c>
      <c r="I275" s="158"/>
      <c r="L275" s="154"/>
      <c r="M275" s="159"/>
      <c r="T275" s="160"/>
      <c r="AT275" s="155" t="s">
        <v>169</v>
      </c>
      <c r="AU275" s="155" t="s">
        <v>88</v>
      </c>
      <c r="AV275" s="13" t="s">
        <v>88</v>
      </c>
      <c r="AW275" s="13" t="s">
        <v>40</v>
      </c>
      <c r="AX275" s="13" t="s">
        <v>78</v>
      </c>
      <c r="AY275" s="155" t="s">
        <v>156</v>
      </c>
    </row>
    <row r="276" spans="2:51" s="13" customFormat="1" x14ac:dyDescent="0.2">
      <c r="B276" s="154"/>
      <c r="D276" s="148" t="s">
        <v>169</v>
      </c>
      <c r="E276" s="155" t="s">
        <v>3</v>
      </c>
      <c r="F276" s="156" t="s">
        <v>1466</v>
      </c>
      <c r="H276" s="157">
        <v>152.49</v>
      </c>
      <c r="I276" s="158"/>
      <c r="L276" s="154"/>
      <c r="M276" s="159"/>
      <c r="T276" s="160"/>
      <c r="AT276" s="155" t="s">
        <v>169</v>
      </c>
      <c r="AU276" s="155" t="s">
        <v>88</v>
      </c>
      <c r="AV276" s="13" t="s">
        <v>88</v>
      </c>
      <c r="AW276" s="13" t="s">
        <v>40</v>
      </c>
      <c r="AX276" s="13" t="s">
        <v>78</v>
      </c>
      <c r="AY276" s="155" t="s">
        <v>156</v>
      </c>
    </row>
    <row r="277" spans="2:51" s="13" customFormat="1" x14ac:dyDescent="0.2">
      <c r="B277" s="154"/>
      <c r="D277" s="148" t="s">
        <v>169</v>
      </c>
      <c r="E277" s="155" t="s">
        <v>3</v>
      </c>
      <c r="F277" s="156" t="s">
        <v>1467</v>
      </c>
      <c r="H277" s="157">
        <v>-27.8</v>
      </c>
      <c r="I277" s="158"/>
      <c r="L277" s="154"/>
      <c r="M277" s="159"/>
      <c r="T277" s="160"/>
      <c r="AT277" s="155" t="s">
        <v>169</v>
      </c>
      <c r="AU277" s="155" t="s">
        <v>88</v>
      </c>
      <c r="AV277" s="13" t="s">
        <v>88</v>
      </c>
      <c r="AW277" s="13" t="s">
        <v>40</v>
      </c>
      <c r="AX277" s="13" t="s">
        <v>78</v>
      </c>
      <c r="AY277" s="155" t="s">
        <v>156</v>
      </c>
    </row>
    <row r="278" spans="2:51" s="13" customFormat="1" x14ac:dyDescent="0.2">
      <c r="B278" s="154"/>
      <c r="D278" s="148" t="s">
        <v>169</v>
      </c>
      <c r="E278" s="155" t="s">
        <v>3</v>
      </c>
      <c r="F278" s="156" t="s">
        <v>1468</v>
      </c>
      <c r="H278" s="157">
        <v>-14.4</v>
      </c>
      <c r="I278" s="158"/>
      <c r="L278" s="154"/>
      <c r="M278" s="159"/>
      <c r="T278" s="160"/>
      <c r="AT278" s="155" t="s">
        <v>169</v>
      </c>
      <c r="AU278" s="155" t="s">
        <v>88</v>
      </c>
      <c r="AV278" s="13" t="s">
        <v>88</v>
      </c>
      <c r="AW278" s="13" t="s">
        <v>40</v>
      </c>
      <c r="AX278" s="13" t="s">
        <v>78</v>
      </c>
      <c r="AY278" s="155" t="s">
        <v>156</v>
      </c>
    </row>
    <row r="279" spans="2:51" s="13" customFormat="1" x14ac:dyDescent="0.2">
      <c r="B279" s="154"/>
      <c r="D279" s="148" t="s">
        <v>169</v>
      </c>
      <c r="E279" s="155" t="s">
        <v>3</v>
      </c>
      <c r="F279" s="156" t="s">
        <v>1469</v>
      </c>
      <c r="H279" s="157">
        <v>-6.37</v>
      </c>
      <c r="I279" s="158"/>
      <c r="L279" s="154"/>
      <c r="M279" s="159"/>
      <c r="T279" s="160"/>
      <c r="AT279" s="155" t="s">
        <v>169</v>
      </c>
      <c r="AU279" s="155" t="s">
        <v>88</v>
      </c>
      <c r="AV279" s="13" t="s">
        <v>88</v>
      </c>
      <c r="AW279" s="13" t="s">
        <v>40</v>
      </c>
      <c r="AX279" s="13" t="s">
        <v>78</v>
      </c>
      <c r="AY279" s="155" t="s">
        <v>156</v>
      </c>
    </row>
    <row r="280" spans="2:51" s="13" customFormat="1" x14ac:dyDescent="0.2">
      <c r="B280" s="154"/>
      <c r="D280" s="148" t="s">
        <v>169</v>
      </c>
      <c r="E280" s="155" t="s">
        <v>3</v>
      </c>
      <c r="F280" s="156" t="s">
        <v>1470</v>
      </c>
      <c r="H280" s="157">
        <v>-0.56999999999999995</v>
      </c>
      <c r="I280" s="158"/>
      <c r="L280" s="154"/>
      <c r="M280" s="159"/>
      <c r="T280" s="160"/>
      <c r="AT280" s="155" t="s">
        <v>169</v>
      </c>
      <c r="AU280" s="155" t="s">
        <v>88</v>
      </c>
      <c r="AV280" s="13" t="s">
        <v>88</v>
      </c>
      <c r="AW280" s="13" t="s">
        <v>40</v>
      </c>
      <c r="AX280" s="13" t="s">
        <v>78</v>
      </c>
      <c r="AY280" s="155" t="s">
        <v>156</v>
      </c>
    </row>
    <row r="281" spans="2:51" s="13" customFormat="1" x14ac:dyDescent="0.2">
      <c r="B281" s="154"/>
      <c r="D281" s="148" t="s">
        <v>169</v>
      </c>
      <c r="E281" s="155" t="s">
        <v>3</v>
      </c>
      <c r="F281" s="156" t="s">
        <v>1471</v>
      </c>
      <c r="H281" s="157">
        <v>-0.83299999999999996</v>
      </c>
      <c r="I281" s="158"/>
      <c r="L281" s="154"/>
      <c r="M281" s="159"/>
      <c r="T281" s="160"/>
      <c r="AT281" s="155" t="s">
        <v>169</v>
      </c>
      <c r="AU281" s="155" t="s">
        <v>88</v>
      </c>
      <c r="AV281" s="13" t="s">
        <v>88</v>
      </c>
      <c r="AW281" s="13" t="s">
        <v>40</v>
      </c>
      <c r="AX281" s="13" t="s">
        <v>78</v>
      </c>
      <c r="AY281" s="155" t="s">
        <v>156</v>
      </c>
    </row>
    <row r="282" spans="2:51" s="12" customFormat="1" x14ac:dyDescent="0.2">
      <c r="B282" s="147"/>
      <c r="D282" s="148" t="s">
        <v>169</v>
      </c>
      <c r="E282" s="149" t="s">
        <v>3</v>
      </c>
      <c r="F282" s="150" t="s">
        <v>1031</v>
      </c>
      <c r="H282" s="149" t="s">
        <v>3</v>
      </c>
      <c r="I282" s="151"/>
      <c r="L282" s="147"/>
      <c r="M282" s="152"/>
      <c r="T282" s="153"/>
      <c r="AT282" s="149" t="s">
        <v>169</v>
      </c>
      <c r="AU282" s="149" t="s">
        <v>88</v>
      </c>
      <c r="AV282" s="12" t="s">
        <v>86</v>
      </c>
      <c r="AW282" s="12" t="s">
        <v>40</v>
      </c>
      <c r="AX282" s="12" t="s">
        <v>78</v>
      </c>
      <c r="AY282" s="149" t="s">
        <v>156</v>
      </c>
    </row>
    <row r="283" spans="2:51" s="13" customFormat="1" x14ac:dyDescent="0.2">
      <c r="B283" s="154"/>
      <c r="D283" s="148" t="s">
        <v>169</v>
      </c>
      <c r="E283" s="155" t="s">
        <v>3</v>
      </c>
      <c r="F283" s="156" t="s">
        <v>1472</v>
      </c>
      <c r="H283" s="157">
        <v>158.76</v>
      </c>
      <c r="I283" s="158"/>
      <c r="L283" s="154"/>
      <c r="M283" s="159"/>
      <c r="T283" s="160"/>
      <c r="AT283" s="155" t="s">
        <v>169</v>
      </c>
      <c r="AU283" s="155" t="s">
        <v>88</v>
      </c>
      <c r="AV283" s="13" t="s">
        <v>88</v>
      </c>
      <c r="AW283" s="13" t="s">
        <v>40</v>
      </c>
      <c r="AX283" s="13" t="s">
        <v>78</v>
      </c>
      <c r="AY283" s="155" t="s">
        <v>156</v>
      </c>
    </row>
    <row r="284" spans="2:51" s="13" customFormat="1" x14ac:dyDescent="0.2">
      <c r="B284" s="154"/>
      <c r="D284" s="148" t="s">
        <v>169</v>
      </c>
      <c r="E284" s="155" t="s">
        <v>3</v>
      </c>
      <c r="F284" s="156" t="s">
        <v>1473</v>
      </c>
      <c r="H284" s="157">
        <v>-28.8</v>
      </c>
      <c r="I284" s="158"/>
      <c r="L284" s="154"/>
      <c r="M284" s="159"/>
      <c r="T284" s="160"/>
      <c r="AT284" s="155" t="s">
        <v>169</v>
      </c>
      <c r="AU284" s="155" t="s">
        <v>88</v>
      </c>
      <c r="AV284" s="13" t="s">
        <v>88</v>
      </c>
      <c r="AW284" s="13" t="s">
        <v>40</v>
      </c>
      <c r="AX284" s="13" t="s">
        <v>78</v>
      </c>
      <c r="AY284" s="155" t="s">
        <v>156</v>
      </c>
    </row>
    <row r="285" spans="2:51" s="13" customFormat="1" x14ac:dyDescent="0.2">
      <c r="B285" s="154"/>
      <c r="D285" s="148" t="s">
        <v>169</v>
      </c>
      <c r="E285" s="155" t="s">
        <v>3</v>
      </c>
      <c r="F285" s="156" t="s">
        <v>1474</v>
      </c>
      <c r="H285" s="157">
        <v>-12.4</v>
      </c>
      <c r="I285" s="158"/>
      <c r="L285" s="154"/>
      <c r="M285" s="159"/>
      <c r="T285" s="160"/>
      <c r="AT285" s="155" t="s">
        <v>169</v>
      </c>
      <c r="AU285" s="155" t="s">
        <v>88</v>
      </c>
      <c r="AV285" s="13" t="s">
        <v>88</v>
      </c>
      <c r="AW285" s="13" t="s">
        <v>40</v>
      </c>
      <c r="AX285" s="13" t="s">
        <v>78</v>
      </c>
      <c r="AY285" s="155" t="s">
        <v>156</v>
      </c>
    </row>
    <row r="286" spans="2:51" s="13" customFormat="1" x14ac:dyDescent="0.2">
      <c r="B286" s="154"/>
      <c r="D286" s="148" t="s">
        <v>169</v>
      </c>
      <c r="E286" s="155" t="s">
        <v>3</v>
      </c>
      <c r="F286" s="156" t="s">
        <v>1475</v>
      </c>
      <c r="H286" s="157">
        <v>56.16</v>
      </c>
      <c r="I286" s="158"/>
      <c r="L286" s="154"/>
      <c r="M286" s="159"/>
      <c r="T286" s="160"/>
      <c r="AT286" s="155" t="s">
        <v>169</v>
      </c>
      <c r="AU286" s="155" t="s">
        <v>88</v>
      </c>
      <c r="AV286" s="13" t="s">
        <v>88</v>
      </c>
      <c r="AW286" s="13" t="s">
        <v>40</v>
      </c>
      <c r="AX286" s="13" t="s">
        <v>78</v>
      </c>
      <c r="AY286" s="155" t="s">
        <v>156</v>
      </c>
    </row>
    <row r="287" spans="2:51" s="13" customFormat="1" x14ac:dyDescent="0.2">
      <c r="B287" s="154"/>
      <c r="D287" s="148" t="s">
        <v>169</v>
      </c>
      <c r="E287" s="155" t="s">
        <v>3</v>
      </c>
      <c r="F287" s="156" t="s">
        <v>1476</v>
      </c>
      <c r="H287" s="157">
        <v>-7.5</v>
      </c>
      <c r="I287" s="158"/>
      <c r="L287" s="154"/>
      <c r="M287" s="159"/>
      <c r="T287" s="160"/>
      <c r="AT287" s="155" t="s">
        <v>169</v>
      </c>
      <c r="AU287" s="155" t="s">
        <v>88</v>
      </c>
      <c r="AV287" s="13" t="s">
        <v>88</v>
      </c>
      <c r="AW287" s="13" t="s">
        <v>40</v>
      </c>
      <c r="AX287" s="13" t="s">
        <v>78</v>
      </c>
      <c r="AY287" s="155" t="s">
        <v>156</v>
      </c>
    </row>
    <row r="288" spans="2:51" s="13" customFormat="1" x14ac:dyDescent="0.2">
      <c r="B288" s="154"/>
      <c r="D288" s="148" t="s">
        <v>169</v>
      </c>
      <c r="E288" s="155" t="s">
        <v>3</v>
      </c>
      <c r="F288" s="156" t="s">
        <v>1464</v>
      </c>
      <c r="H288" s="157">
        <v>-5.6</v>
      </c>
      <c r="I288" s="158"/>
      <c r="L288" s="154"/>
      <c r="M288" s="159"/>
      <c r="T288" s="160"/>
      <c r="AT288" s="155" t="s">
        <v>169</v>
      </c>
      <c r="AU288" s="155" t="s">
        <v>88</v>
      </c>
      <c r="AV288" s="13" t="s">
        <v>88</v>
      </c>
      <c r="AW288" s="13" t="s">
        <v>40</v>
      </c>
      <c r="AX288" s="13" t="s">
        <v>78</v>
      </c>
      <c r="AY288" s="155" t="s">
        <v>156</v>
      </c>
    </row>
    <row r="289" spans="2:51" s="13" customFormat="1" x14ac:dyDescent="0.2">
      <c r="B289" s="154"/>
      <c r="D289" s="148" t="s">
        <v>169</v>
      </c>
      <c r="E289" s="155" t="s">
        <v>3</v>
      </c>
      <c r="F289" s="156" t="s">
        <v>1465</v>
      </c>
      <c r="H289" s="157">
        <v>-3</v>
      </c>
      <c r="I289" s="158"/>
      <c r="L289" s="154"/>
      <c r="M289" s="159"/>
      <c r="T289" s="160"/>
      <c r="AT289" s="155" t="s">
        <v>169</v>
      </c>
      <c r="AU289" s="155" t="s">
        <v>88</v>
      </c>
      <c r="AV289" s="13" t="s">
        <v>88</v>
      </c>
      <c r="AW289" s="13" t="s">
        <v>40</v>
      </c>
      <c r="AX289" s="13" t="s">
        <v>78</v>
      </c>
      <c r="AY289" s="155" t="s">
        <v>156</v>
      </c>
    </row>
    <row r="290" spans="2:51" s="15" customFormat="1" x14ac:dyDescent="0.2">
      <c r="B290" s="168"/>
      <c r="D290" s="148" t="s">
        <v>169</v>
      </c>
      <c r="E290" s="169" t="s">
        <v>3</v>
      </c>
      <c r="F290" s="170" t="s">
        <v>180</v>
      </c>
      <c r="H290" s="171">
        <v>453.947</v>
      </c>
      <c r="I290" s="172"/>
      <c r="L290" s="168"/>
      <c r="M290" s="173"/>
      <c r="T290" s="174"/>
      <c r="AT290" s="169" t="s">
        <v>169</v>
      </c>
      <c r="AU290" s="169" t="s">
        <v>88</v>
      </c>
      <c r="AV290" s="15" t="s">
        <v>157</v>
      </c>
      <c r="AW290" s="15" t="s">
        <v>40</v>
      </c>
      <c r="AX290" s="15" t="s">
        <v>78</v>
      </c>
      <c r="AY290" s="169" t="s">
        <v>156</v>
      </c>
    </row>
    <row r="291" spans="2:51" s="12" customFormat="1" x14ac:dyDescent="0.2">
      <c r="B291" s="147"/>
      <c r="D291" s="148" t="s">
        <v>169</v>
      </c>
      <c r="E291" s="149" t="s">
        <v>3</v>
      </c>
      <c r="F291" s="150" t="s">
        <v>1432</v>
      </c>
      <c r="H291" s="149" t="s">
        <v>3</v>
      </c>
      <c r="I291" s="151"/>
      <c r="L291" s="147"/>
      <c r="M291" s="152"/>
      <c r="T291" s="153"/>
      <c r="AT291" s="149" t="s">
        <v>169</v>
      </c>
      <c r="AU291" s="149" t="s">
        <v>88</v>
      </c>
      <c r="AV291" s="12" t="s">
        <v>86</v>
      </c>
      <c r="AW291" s="12" t="s">
        <v>40</v>
      </c>
      <c r="AX291" s="12" t="s">
        <v>78</v>
      </c>
      <c r="AY291" s="149" t="s">
        <v>156</v>
      </c>
    </row>
    <row r="292" spans="2:51" s="12" customFormat="1" x14ac:dyDescent="0.2">
      <c r="B292" s="147"/>
      <c r="D292" s="148" t="s">
        <v>169</v>
      </c>
      <c r="E292" s="149" t="s">
        <v>3</v>
      </c>
      <c r="F292" s="150" t="s">
        <v>1044</v>
      </c>
      <c r="H292" s="149" t="s">
        <v>3</v>
      </c>
      <c r="I292" s="151"/>
      <c r="L292" s="147"/>
      <c r="M292" s="152"/>
      <c r="T292" s="153"/>
      <c r="AT292" s="149" t="s">
        <v>169</v>
      </c>
      <c r="AU292" s="149" t="s">
        <v>88</v>
      </c>
      <c r="AV292" s="12" t="s">
        <v>86</v>
      </c>
      <c r="AW292" s="12" t="s">
        <v>40</v>
      </c>
      <c r="AX292" s="12" t="s">
        <v>78</v>
      </c>
      <c r="AY292" s="149" t="s">
        <v>156</v>
      </c>
    </row>
    <row r="293" spans="2:51" s="13" customFormat="1" x14ac:dyDescent="0.2">
      <c r="B293" s="154"/>
      <c r="D293" s="148" t="s">
        <v>169</v>
      </c>
      <c r="E293" s="155" t="s">
        <v>3</v>
      </c>
      <c r="F293" s="156" t="s">
        <v>1477</v>
      </c>
      <c r="H293" s="157">
        <v>26.423999999999999</v>
      </c>
      <c r="I293" s="158"/>
      <c r="L293" s="154"/>
      <c r="M293" s="159"/>
      <c r="T293" s="160"/>
      <c r="AT293" s="155" t="s">
        <v>169</v>
      </c>
      <c r="AU293" s="155" t="s">
        <v>88</v>
      </c>
      <c r="AV293" s="13" t="s">
        <v>88</v>
      </c>
      <c r="AW293" s="13" t="s">
        <v>40</v>
      </c>
      <c r="AX293" s="13" t="s">
        <v>78</v>
      </c>
      <c r="AY293" s="155" t="s">
        <v>156</v>
      </c>
    </row>
    <row r="294" spans="2:51" s="13" customFormat="1" x14ac:dyDescent="0.2">
      <c r="B294" s="154"/>
      <c r="D294" s="148" t="s">
        <v>169</v>
      </c>
      <c r="E294" s="155" t="s">
        <v>3</v>
      </c>
      <c r="F294" s="156" t="s">
        <v>1478</v>
      </c>
      <c r="H294" s="157">
        <v>18.975000000000001</v>
      </c>
      <c r="I294" s="158"/>
      <c r="L294" s="154"/>
      <c r="M294" s="159"/>
      <c r="T294" s="160"/>
      <c r="AT294" s="155" t="s">
        <v>169</v>
      </c>
      <c r="AU294" s="155" t="s">
        <v>88</v>
      </c>
      <c r="AV294" s="13" t="s">
        <v>88</v>
      </c>
      <c r="AW294" s="13" t="s">
        <v>40</v>
      </c>
      <c r="AX294" s="13" t="s">
        <v>78</v>
      </c>
      <c r="AY294" s="155" t="s">
        <v>156</v>
      </c>
    </row>
    <row r="295" spans="2:51" s="13" customFormat="1" x14ac:dyDescent="0.2">
      <c r="B295" s="154"/>
      <c r="D295" s="148" t="s">
        <v>169</v>
      </c>
      <c r="E295" s="155" t="s">
        <v>3</v>
      </c>
      <c r="F295" s="156" t="s">
        <v>1479</v>
      </c>
      <c r="H295" s="157">
        <v>5.0999999999999996</v>
      </c>
      <c r="I295" s="158"/>
      <c r="L295" s="154"/>
      <c r="M295" s="159"/>
      <c r="T295" s="160"/>
      <c r="AT295" s="155" t="s">
        <v>169</v>
      </c>
      <c r="AU295" s="155" t="s">
        <v>88</v>
      </c>
      <c r="AV295" s="13" t="s">
        <v>88</v>
      </c>
      <c r="AW295" s="13" t="s">
        <v>40</v>
      </c>
      <c r="AX295" s="13" t="s">
        <v>78</v>
      </c>
      <c r="AY295" s="155" t="s">
        <v>156</v>
      </c>
    </row>
    <row r="296" spans="2:51" s="13" customFormat="1" x14ac:dyDescent="0.2">
      <c r="B296" s="154"/>
      <c r="D296" s="148" t="s">
        <v>169</v>
      </c>
      <c r="E296" s="155" t="s">
        <v>3</v>
      </c>
      <c r="F296" s="156" t="s">
        <v>1480</v>
      </c>
      <c r="H296" s="157">
        <v>1.948</v>
      </c>
      <c r="I296" s="158"/>
      <c r="L296" s="154"/>
      <c r="M296" s="159"/>
      <c r="T296" s="160"/>
      <c r="AT296" s="155" t="s">
        <v>169</v>
      </c>
      <c r="AU296" s="155" t="s">
        <v>88</v>
      </c>
      <c r="AV296" s="13" t="s">
        <v>88</v>
      </c>
      <c r="AW296" s="13" t="s">
        <v>40</v>
      </c>
      <c r="AX296" s="13" t="s">
        <v>78</v>
      </c>
      <c r="AY296" s="155" t="s">
        <v>156</v>
      </c>
    </row>
    <row r="297" spans="2:51" s="13" customFormat="1" x14ac:dyDescent="0.2">
      <c r="B297" s="154"/>
      <c r="D297" s="148" t="s">
        <v>169</v>
      </c>
      <c r="E297" s="155" t="s">
        <v>3</v>
      </c>
      <c r="F297" s="156" t="s">
        <v>1481</v>
      </c>
      <c r="H297" s="157">
        <v>1.71</v>
      </c>
      <c r="I297" s="158"/>
      <c r="L297" s="154"/>
      <c r="M297" s="159"/>
      <c r="T297" s="160"/>
      <c r="AT297" s="155" t="s">
        <v>169</v>
      </c>
      <c r="AU297" s="155" t="s">
        <v>88</v>
      </c>
      <c r="AV297" s="13" t="s">
        <v>88</v>
      </c>
      <c r="AW297" s="13" t="s">
        <v>40</v>
      </c>
      <c r="AX297" s="13" t="s">
        <v>78</v>
      </c>
      <c r="AY297" s="155" t="s">
        <v>156</v>
      </c>
    </row>
    <row r="298" spans="2:51" s="13" customFormat="1" x14ac:dyDescent="0.2">
      <c r="B298" s="154"/>
      <c r="D298" s="148" t="s">
        <v>169</v>
      </c>
      <c r="E298" s="155" t="s">
        <v>3</v>
      </c>
      <c r="F298" s="156" t="s">
        <v>1482</v>
      </c>
      <c r="H298" s="157">
        <v>9.1259999999999994</v>
      </c>
      <c r="I298" s="158"/>
      <c r="L298" s="154"/>
      <c r="M298" s="159"/>
      <c r="T298" s="160"/>
      <c r="AT298" s="155" t="s">
        <v>169</v>
      </c>
      <c r="AU298" s="155" t="s">
        <v>88</v>
      </c>
      <c r="AV298" s="13" t="s">
        <v>88</v>
      </c>
      <c r="AW298" s="13" t="s">
        <v>40</v>
      </c>
      <c r="AX298" s="13" t="s">
        <v>78</v>
      </c>
      <c r="AY298" s="155" t="s">
        <v>156</v>
      </c>
    </row>
    <row r="299" spans="2:51" s="13" customFormat="1" x14ac:dyDescent="0.2">
      <c r="B299" s="154"/>
      <c r="D299" s="148" t="s">
        <v>169</v>
      </c>
      <c r="E299" s="155" t="s">
        <v>3</v>
      </c>
      <c r="F299" s="156" t="s">
        <v>1483</v>
      </c>
      <c r="H299" s="157">
        <v>20.724</v>
      </c>
      <c r="I299" s="158"/>
      <c r="L299" s="154"/>
      <c r="M299" s="159"/>
      <c r="T299" s="160"/>
      <c r="AT299" s="155" t="s">
        <v>169</v>
      </c>
      <c r="AU299" s="155" t="s">
        <v>88</v>
      </c>
      <c r="AV299" s="13" t="s">
        <v>88</v>
      </c>
      <c r="AW299" s="13" t="s">
        <v>40</v>
      </c>
      <c r="AX299" s="13" t="s">
        <v>78</v>
      </c>
      <c r="AY299" s="155" t="s">
        <v>156</v>
      </c>
    </row>
    <row r="300" spans="2:51" s="13" customFormat="1" x14ac:dyDescent="0.2">
      <c r="B300" s="154"/>
      <c r="D300" s="148" t="s">
        <v>169</v>
      </c>
      <c r="E300" s="155" t="s">
        <v>3</v>
      </c>
      <c r="F300" s="156" t="s">
        <v>1484</v>
      </c>
      <c r="H300" s="157">
        <v>4.3440000000000003</v>
      </c>
      <c r="I300" s="158"/>
      <c r="L300" s="154"/>
      <c r="M300" s="159"/>
      <c r="T300" s="160"/>
      <c r="AT300" s="155" t="s">
        <v>169</v>
      </c>
      <c r="AU300" s="155" t="s">
        <v>88</v>
      </c>
      <c r="AV300" s="13" t="s">
        <v>88</v>
      </c>
      <c r="AW300" s="13" t="s">
        <v>40</v>
      </c>
      <c r="AX300" s="13" t="s">
        <v>78</v>
      </c>
      <c r="AY300" s="155" t="s">
        <v>156</v>
      </c>
    </row>
    <row r="301" spans="2:51" s="13" customFormat="1" x14ac:dyDescent="0.2">
      <c r="B301" s="154"/>
      <c r="D301" s="148" t="s">
        <v>169</v>
      </c>
      <c r="E301" s="155" t="s">
        <v>3</v>
      </c>
      <c r="F301" s="156" t="s">
        <v>1485</v>
      </c>
      <c r="H301" s="157">
        <v>1.44</v>
      </c>
      <c r="I301" s="158"/>
      <c r="L301" s="154"/>
      <c r="M301" s="159"/>
      <c r="T301" s="160"/>
      <c r="AT301" s="155" t="s">
        <v>169</v>
      </c>
      <c r="AU301" s="155" t="s">
        <v>88</v>
      </c>
      <c r="AV301" s="13" t="s">
        <v>88</v>
      </c>
      <c r="AW301" s="13" t="s">
        <v>40</v>
      </c>
      <c r="AX301" s="13" t="s">
        <v>78</v>
      </c>
      <c r="AY301" s="155" t="s">
        <v>156</v>
      </c>
    </row>
    <row r="302" spans="2:51" s="13" customFormat="1" x14ac:dyDescent="0.2">
      <c r="B302" s="154"/>
      <c r="D302" s="148" t="s">
        <v>169</v>
      </c>
      <c r="E302" s="155" t="s">
        <v>3</v>
      </c>
      <c r="F302" s="156" t="s">
        <v>1486</v>
      </c>
      <c r="H302" s="157">
        <v>11.875</v>
      </c>
      <c r="I302" s="158"/>
      <c r="L302" s="154"/>
      <c r="M302" s="159"/>
      <c r="T302" s="160"/>
      <c r="AT302" s="155" t="s">
        <v>169</v>
      </c>
      <c r="AU302" s="155" t="s">
        <v>88</v>
      </c>
      <c r="AV302" s="13" t="s">
        <v>88</v>
      </c>
      <c r="AW302" s="13" t="s">
        <v>40</v>
      </c>
      <c r="AX302" s="13" t="s">
        <v>78</v>
      </c>
      <c r="AY302" s="155" t="s">
        <v>156</v>
      </c>
    </row>
    <row r="303" spans="2:51" s="13" customFormat="1" x14ac:dyDescent="0.2">
      <c r="B303" s="154"/>
      <c r="D303" s="148" t="s">
        <v>169</v>
      </c>
      <c r="E303" s="155" t="s">
        <v>3</v>
      </c>
      <c r="F303" s="156" t="s">
        <v>1487</v>
      </c>
      <c r="H303" s="157">
        <v>4.9800000000000004</v>
      </c>
      <c r="I303" s="158"/>
      <c r="L303" s="154"/>
      <c r="M303" s="159"/>
      <c r="T303" s="160"/>
      <c r="AT303" s="155" t="s">
        <v>169</v>
      </c>
      <c r="AU303" s="155" t="s">
        <v>88</v>
      </c>
      <c r="AV303" s="13" t="s">
        <v>88</v>
      </c>
      <c r="AW303" s="13" t="s">
        <v>40</v>
      </c>
      <c r="AX303" s="13" t="s">
        <v>78</v>
      </c>
      <c r="AY303" s="155" t="s">
        <v>156</v>
      </c>
    </row>
    <row r="304" spans="2:51" s="13" customFormat="1" x14ac:dyDescent="0.2">
      <c r="B304" s="154"/>
      <c r="D304" s="148" t="s">
        <v>169</v>
      </c>
      <c r="E304" s="155" t="s">
        <v>3</v>
      </c>
      <c r="F304" s="156" t="s">
        <v>1488</v>
      </c>
      <c r="H304" s="157">
        <v>27.3</v>
      </c>
      <c r="I304" s="158"/>
      <c r="L304" s="154"/>
      <c r="M304" s="159"/>
      <c r="T304" s="160"/>
      <c r="AT304" s="155" t="s">
        <v>169</v>
      </c>
      <c r="AU304" s="155" t="s">
        <v>88</v>
      </c>
      <c r="AV304" s="13" t="s">
        <v>88</v>
      </c>
      <c r="AW304" s="13" t="s">
        <v>40</v>
      </c>
      <c r="AX304" s="13" t="s">
        <v>78</v>
      </c>
      <c r="AY304" s="155" t="s">
        <v>156</v>
      </c>
    </row>
    <row r="305" spans="2:51" s="13" customFormat="1" x14ac:dyDescent="0.2">
      <c r="B305" s="154"/>
      <c r="D305" s="148" t="s">
        <v>169</v>
      </c>
      <c r="E305" s="155" t="s">
        <v>3</v>
      </c>
      <c r="F305" s="156" t="s">
        <v>1489</v>
      </c>
      <c r="H305" s="157">
        <v>6.16</v>
      </c>
      <c r="I305" s="158"/>
      <c r="L305" s="154"/>
      <c r="M305" s="159"/>
      <c r="T305" s="160"/>
      <c r="AT305" s="155" t="s">
        <v>169</v>
      </c>
      <c r="AU305" s="155" t="s">
        <v>88</v>
      </c>
      <c r="AV305" s="13" t="s">
        <v>88</v>
      </c>
      <c r="AW305" s="13" t="s">
        <v>40</v>
      </c>
      <c r="AX305" s="13" t="s">
        <v>78</v>
      </c>
      <c r="AY305" s="155" t="s">
        <v>156</v>
      </c>
    </row>
    <row r="306" spans="2:51" s="13" customFormat="1" x14ac:dyDescent="0.2">
      <c r="B306" s="154"/>
      <c r="D306" s="148" t="s">
        <v>169</v>
      </c>
      <c r="E306" s="155" t="s">
        <v>3</v>
      </c>
      <c r="F306" s="156" t="s">
        <v>1490</v>
      </c>
      <c r="H306" s="157">
        <v>1.7</v>
      </c>
      <c r="I306" s="158"/>
      <c r="L306" s="154"/>
      <c r="M306" s="159"/>
      <c r="T306" s="160"/>
      <c r="AT306" s="155" t="s">
        <v>169</v>
      </c>
      <c r="AU306" s="155" t="s">
        <v>88</v>
      </c>
      <c r="AV306" s="13" t="s">
        <v>88</v>
      </c>
      <c r="AW306" s="13" t="s">
        <v>40</v>
      </c>
      <c r="AX306" s="13" t="s">
        <v>78</v>
      </c>
      <c r="AY306" s="155" t="s">
        <v>156</v>
      </c>
    </row>
    <row r="307" spans="2:51" s="13" customFormat="1" x14ac:dyDescent="0.2">
      <c r="B307" s="154"/>
      <c r="D307" s="148" t="s">
        <v>169</v>
      </c>
      <c r="E307" s="155" t="s">
        <v>3</v>
      </c>
      <c r="F307" s="156" t="s">
        <v>1491</v>
      </c>
      <c r="H307" s="157">
        <v>0.75</v>
      </c>
      <c r="I307" s="158"/>
      <c r="L307" s="154"/>
      <c r="M307" s="159"/>
      <c r="T307" s="160"/>
      <c r="AT307" s="155" t="s">
        <v>169</v>
      </c>
      <c r="AU307" s="155" t="s">
        <v>88</v>
      </c>
      <c r="AV307" s="13" t="s">
        <v>88</v>
      </c>
      <c r="AW307" s="13" t="s">
        <v>40</v>
      </c>
      <c r="AX307" s="13" t="s">
        <v>78</v>
      </c>
      <c r="AY307" s="155" t="s">
        <v>156</v>
      </c>
    </row>
    <row r="308" spans="2:51" s="13" customFormat="1" x14ac:dyDescent="0.2">
      <c r="B308" s="154"/>
      <c r="D308" s="148" t="s">
        <v>169</v>
      </c>
      <c r="E308" s="155" t="s">
        <v>3</v>
      </c>
      <c r="F308" s="156" t="s">
        <v>1492</v>
      </c>
      <c r="H308" s="157">
        <v>1.02</v>
      </c>
      <c r="I308" s="158"/>
      <c r="L308" s="154"/>
      <c r="M308" s="159"/>
      <c r="T308" s="160"/>
      <c r="AT308" s="155" t="s">
        <v>169</v>
      </c>
      <c r="AU308" s="155" t="s">
        <v>88</v>
      </c>
      <c r="AV308" s="13" t="s">
        <v>88</v>
      </c>
      <c r="AW308" s="13" t="s">
        <v>40</v>
      </c>
      <c r="AX308" s="13" t="s">
        <v>78</v>
      </c>
      <c r="AY308" s="155" t="s">
        <v>156</v>
      </c>
    </row>
    <row r="309" spans="2:51" s="13" customFormat="1" x14ac:dyDescent="0.2">
      <c r="B309" s="154"/>
      <c r="D309" s="148" t="s">
        <v>169</v>
      </c>
      <c r="E309" s="155" t="s">
        <v>3</v>
      </c>
      <c r="F309" s="156" t="s">
        <v>1493</v>
      </c>
      <c r="H309" s="157">
        <v>1.52</v>
      </c>
      <c r="I309" s="158"/>
      <c r="L309" s="154"/>
      <c r="M309" s="159"/>
      <c r="T309" s="160"/>
      <c r="AT309" s="155" t="s">
        <v>169</v>
      </c>
      <c r="AU309" s="155" t="s">
        <v>88</v>
      </c>
      <c r="AV309" s="13" t="s">
        <v>88</v>
      </c>
      <c r="AW309" s="13" t="s">
        <v>40</v>
      </c>
      <c r="AX309" s="13" t="s">
        <v>78</v>
      </c>
      <c r="AY309" s="155" t="s">
        <v>156</v>
      </c>
    </row>
    <row r="310" spans="2:51" s="13" customFormat="1" x14ac:dyDescent="0.2">
      <c r="B310" s="154"/>
      <c r="D310" s="148" t="s">
        <v>169</v>
      </c>
      <c r="E310" s="155" t="s">
        <v>3</v>
      </c>
      <c r="F310" s="156" t="s">
        <v>1494</v>
      </c>
      <c r="H310" s="157">
        <v>3.42</v>
      </c>
      <c r="I310" s="158"/>
      <c r="L310" s="154"/>
      <c r="M310" s="159"/>
      <c r="T310" s="160"/>
      <c r="AT310" s="155" t="s">
        <v>169</v>
      </c>
      <c r="AU310" s="155" t="s">
        <v>88</v>
      </c>
      <c r="AV310" s="13" t="s">
        <v>88</v>
      </c>
      <c r="AW310" s="13" t="s">
        <v>40</v>
      </c>
      <c r="AX310" s="13" t="s">
        <v>78</v>
      </c>
      <c r="AY310" s="155" t="s">
        <v>156</v>
      </c>
    </row>
    <row r="311" spans="2:51" s="13" customFormat="1" x14ac:dyDescent="0.2">
      <c r="B311" s="154"/>
      <c r="D311" s="148" t="s">
        <v>169</v>
      </c>
      <c r="E311" s="155" t="s">
        <v>3</v>
      </c>
      <c r="F311" s="156" t="s">
        <v>1495</v>
      </c>
      <c r="H311" s="157">
        <v>2.2050000000000001</v>
      </c>
      <c r="I311" s="158"/>
      <c r="L311" s="154"/>
      <c r="M311" s="159"/>
      <c r="T311" s="160"/>
      <c r="AT311" s="155" t="s">
        <v>169</v>
      </c>
      <c r="AU311" s="155" t="s">
        <v>88</v>
      </c>
      <c r="AV311" s="13" t="s">
        <v>88</v>
      </c>
      <c r="AW311" s="13" t="s">
        <v>40</v>
      </c>
      <c r="AX311" s="13" t="s">
        <v>78</v>
      </c>
      <c r="AY311" s="155" t="s">
        <v>156</v>
      </c>
    </row>
    <row r="312" spans="2:51" s="13" customFormat="1" x14ac:dyDescent="0.2">
      <c r="B312" s="154"/>
      <c r="D312" s="148" t="s">
        <v>169</v>
      </c>
      <c r="E312" s="155" t="s">
        <v>3</v>
      </c>
      <c r="F312" s="156" t="s">
        <v>1496</v>
      </c>
      <c r="H312" s="157">
        <v>3.75</v>
      </c>
      <c r="I312" s="158"/>
      <c r="L312" s="154"/>
      <c r="M312" s="159"/>
      <c r="T312" s="160"/>
      <c r="AT312" s="155" t="s">
        <v>169</v>
      </c>
      <c r="AU312" s="155" t="s">
        <v>88</v>
      </c>
      <c r="AV312" s="13" t="s">
        <v>88</v>
      </c>
      <c r="AW312" s="13" t="s">
        <v>40</v>
      </c>
      <c r="AX312" s="13" t="s">
        <v>78</v>
      </c>
      <c r="AY312" s="155" t="s">
        <v>156</v>
      </c>
    </row>
    <row r="313" spans="2:51" s="13" customFormat="1" x14ac:dyDescent="0.2">
      <c r="B313" s="154"/>
      <c r="D313" s="148" t="s">
        <v>169</v>
      </c>
      <c r="E313" s="155" t="s">
        <v>3</v>
      </c>
      <c r="F313" s="156" t="s">
        <v>1497</v>
      </c>
      <c r="H313" s="157">
        <v>1.98</v>
      </c>
      <c r="I313" s="158"/>
      <c r="L313" s="154"/>
      <c r="M313" s="159"/>
      <c r="T313" s="160"/>
      <c r="AT313" s="155" t="s">
        <v>169</v>
      </c>
      <c r="AU313" s="155" t="s">
        <v>88</v>
      </c>
      <c r="AV313" s="13" t="s">
        <v>88</v>
      </c>
      <c r="AW313" s="13" t="s">
        <v>40</v>
      </c>
      <c r="AX313" s="13" t="s">
        <v>78</v>
      </c>
      <c r="AY313" s="155" t="s">
        <v>156</v>
      </c>
    </row>
    <row r="314" spans="2:51" s="13" customFormat="1" x14ac:dyDescent="0.2">
      <c r="B314" s="154"/>
      <c r="D314" s="148" t="s">
        <v>169</v>
      </c>
      <c r="E314" s="155" t="s">
        <v>3</v>
      </c>
      <c r="F314" s="156" t="s">
        <v>1498</v>
      </c>
      <c r="H314" s="157">
        <v>26.95</v>
      </c>
      <c r="I314" s="158"/>
      <c r="L314" s="154"/>
      <c r="M314" s="159"/>
      <c r="T314" s="160"/>
      <c r="AT314" s="155" t="s">
        <v>169</v>
      </c>
      <c r="AU314" s="155" t="s">
        <v>88</v>
      </c>
      <c r="AV314" s="13" t="s">
        <v>88</v>
      </c>
      <c r="AW314" s="13" t="s">
        <v>40</v>
      </c>
      <c r="AX314" s="13" t="s">
        <v>78</v>
      </c>
      <c r="AY314" s="155" t="s">
        <v>156</v>
      </c>
    </row>
    <row r="315" spans="2:51" s="13" customFormat="1" x14ac:dyDescent="0.2">
      <c r="B315" s="154"/>
      <c r="D315" s="148" t="s">
        <v>169</v>
      </c>
      <c r="E315" s="155" t="s">
        <v>3</v>
      </c>
      <c r="F315" s="156" t="s">
        <v>1499</v>
      </c>
      <c r="H315" s="157">
        <v>-0.15</v>
      </c>
      <c r="I315" s="158"/>
      <c r="L315" s="154"/>
      <c r="M315" s="159"/>
      <c r="T315" s="160"/>
      <c r="AT315" s="155" t="s">
        <v>169</v>
      </c>
      <c r="AU315" s="155" t="s">
        <v>88</v>
      </c>
      <c r="AV315" s="13" t="s">
        <v>88</v>
      </c>
      <c r="AW315" s="13" t="s">
        <v>40</v>
      </c>
      <c r="AX315" s="13" t="s">
        <v>78</v>
      </c>
      <c r="AY315" s="155" t="s">
        <v>156</v>
      </c>
    </row>
    <row r="316" spans="2:51" s="13" customFormat="1" x14ac:dyDescent="0.2">
      <c r="B316" s="154"/>
      <c r="D316" s="148" t="s">
        <v>169</v>
      </c>
      <c r="E316" s="155" t="s">
        <v>3</v>
      </c>
      <c r="F316" s="156" t="s">
        <v>1500</v>
      </c>
      <c r="H316" s="157">
        <v>-1.71</v>
      </c>
      <c r="I316" s="158"/>
      <c r="L316" s="154"/>
      <c r="M316" s="159"/>
      <c r="T316" s="160"/>
      <c r="AT316" s="155" t="s">
        <v>169</v>
      </c>
      <c r="AU316" s="155" t="s">
        <v>88</v>
      </c>
      <c r="AV316" s="13" t="s">
        <v>88</v>
      </c>
      <c r="AW316" s="13" t="s">
        <v>40</v>
      </c>
      <c r="AX316" s="13" t="s">
        <v>78</v>
      </c>
      <c r="AY316" s="155" t="s">
        <v>156</v>
      </c>
    </row>
    <row r="317" spans="2:51" s="13" customFormat="1" x14ac:dyDescent="0.2">
      <c r="B317" s="154"/>
      <c r="D317" s="148" t="s">
        <v>169</v>
      </c>
      <c r="E317" s="155" t="s">
        <v>3</v>
      </c>
      <c r="F317" s="156" t="s">
        <v>1501</v>
      </c>
      <c r="H317" s="157">
        <v>-4</v>
      </c>
      <c r="I317" s="158"/>
      <c r="L317" s="154"/>
      <c r="M317" s="159"/>
      <c r="T317" s="160"/>
      <c r="AT317" s="155" t="s">
        <v>169</v>
      </c>
      <c r="AU317" s="155" t="s">
        <v>88</v>
      </c>
      <c r="AV317" s="13" t="s">
        <v>88</v>
      </c>
      <c r="AW317" s="13" t="s">
        <v>40</v>
      </c>
      <c r="AX317" s="13" t="s">
        <v>78</v>
      </c>
      <c r="AY317" s="155" t="s">
        <v>156</v>
      </c>
    </row>
    <row r="318" spans="2:51" s="13" customFormat="1" x14ac:dyDescent="0.2">
      <c r="B318" s="154"/>
      <c r="D318" s="148" t="s">
        <v>169</v>
      </c>
      <c r="E318" s="155" t="s">
        <v>3</v>
      </c>
      <c r="F318" s="156" t="s">
        <v>1502</v>
      </c>
      <c r="H318" s="157">
        <v>1.29</v>
      </c>
      <c r="I318" s="158"/>
      <c r="L318" s="154"/>
      <c r="M318" s="159"/>
      <c r="T318" s="160"/>
      <c r="AT318" s="155" t="s">
        <v>169</v>
      </c>
      <c r="AU318" s="155" t="s">
        <v>88</v>
      </c>
      <c r="AV318" s="13" t="s">
        <v>88</v>
      </c>
      <c r="AW318" s="13" t="s">
        <v>40</v>
      </c>
      <c r="AX318" s="13" t="s">
        <v>78</v>
      </c>
      <c r="AY318" s="155" t="s">
        <v>156</v>
      </c>
    </row>
    <row r="319" spans="2:51" s="12" customFormat="1" x14ac:dyDescent="0.2">
      <c r="B319" s="147"/>
      <c r="D319" s="148" t="s">
        <v>169</v>
      </c>
      <c r="E319" s="149" t="s">
        <v>3</v>
      </c>
      <c r="F319" s="150" t="s">
        <v>1038</v>
      </c>
      <c r="H319" s="149" t="s">
        <v>3</v>
      </c>
      <c r="I319" s="151"/>
      <c r="L319" s="147"/>
      <c r="M319" s="152"/>
      <c r="T319" s="153"/>
      <c r="AT319" s="149" t="s">
        <v>169</v>
      </c>
      <c r="AU319" s="149" t="s">
        <v>88</v>
      </c>
      <c r="AV319" s="12" t="s">
        <v>86</v>
      </c>
      <c r="AW319" s="12" t="s">
        <v>40</v>
      </c>
      <c r="AX319" s="12" t="s">
        <v>78</v>
      </c>
      <c r="AY319" s="149" t="s">
        <v>156</v>
      </c>
    </row>
    <row r="320" spans="2:51" s="13" customFormat="1" x14ac:dyDescent="0.2">
      <c r="B320" s="154"/>
      <c r="D320" s="148" t="s">
        <v>169</v>
      </c>
      <c r="E320" s="155" t="s">
        <v>3</v>
      </c>
      <c r="F320" s="156" t="s">
        <v>1503</v>
      </c>
      <c r="H320" s="157">
        <v>24.335999999999999</v>
      </c>
      <c r="I320" s="158"/>
      <c r="L320" s="154"/>
      <c r="M320" s="159"/>
      <c r="T320" s="160"/>
      <c r="AT320" s="155" t="s">
        <v>169</v>
      </c>
      <c r="AU320" s="155" t="s">
        <v>88</v>
      </c>
      <c r="AV320" s="13" t="s">
        <v>88</v>
      </c>
      <c r="AW320" s="13" t="s">
        <v>40</v>
      </c>
      <c r="AX320" s="13" t="s">
        <v>78</v>
      </c>
      <c r="AY320" s="155" t="s">
        <v>156</v>
      </c>
    </row>
    <row r="321" spans="2:51" s="13" customFormat="1" x14ac:dyDescent="0.2">
      <c r="B321" s="154"/>
      <c r="D321" s="148" t="s">
        <v>169</v>
      </c>
      <c r="E321" s="155" t="s">
        <v>3</v>
      </c>
      <c r="F321" s="156" t="s">
        <v>1504</v>
      </c>
      <c r="H321" s="157">
        <v>3.3380000000000001</v>
      </c>
      <c r="I321" s="158"/>
      <c r="L321" s="154"/>
      <c r="M321" s="159"/>
      <c r="T321" s="160"/>
      <c r="AT321" s="155" t="s">
        <v>169</v>
      </c>
      <c r="AU321" s="155" t="s">
        <v>88</v>
      </c>
      <c r="AV321" s="13" t="s">
        <v>88</v>
      </c>
      <c r="AW321" s="13" t="s">
        <v>40</v>
      </c>
      <c r="AX321" s="13" t="s">
        <v>78</v>
      </c>
      <c r="AY321" s="155" t="s">
        <v>156</v>
      </c>
    </row>
    <row r="322" spans="2:51" s="13" customFormat="1" x14ac:dyDescent="0.2">
      <c r="B322" s="154"/>
      <c r="D322" s="148" t="s">
        <v>169</v>
      </c>
      <c r="E322" s="155" t="s">
        <v>3</v>
      </c>
      <c r="F322" s="156" t="s">
        <v>1505</v>
      </c>
      <c r="H322" s="157">
        <v>6.8630000000000004</v>
      </c>
      <c r="I322" s="158"/>
      <c r="L322" s="154"/>
      <c r="M322" s="159"/>
      <c r="T322" s="160"/>
      <c r="AT322" s="155" t="s">
        <v>169</v>
      </c>
      <c r="AU322" s="155" t="s">
        <v>88</v>
      </c>
      <c r="AV322" s="13" t="s">
        <v>88</v>
      </c>
      <c r="AW322" s="13" t="s">
        <v>40</v>
      </c>
      <c r="AX322" s="13" t="s">
        <v>78</v>
      </c>
      <c r="AY322" s="155" t="s">
        <v>156</v>
      </c>
    </row>
    <row r="323" spans="2:51" s="13" customFormat="1" x14ac:dyDescent="0.2">
      <c r="B323" s="154"/>
      <c r="D323" s="148" t="s">
        <v>169</v>
      </c>
      <c r="E323" s="155" t="s">
        <v>3</v>
      </c>
      <c r="F323" s="156" t="s">
        <v>1506</v>
      </c>
      <c r="H323" s="157">
        <v>15.444000000000001</v>
      </c>
      <c r="I323" s="158"/>
      <c r="L323" s="154"/>
      <c r="M323" s="159"/>
      <c r="T323" s="160"/>
      <c r="AT323" s="155" t="s">
        <v>169</v>
      </c>
      <c r="AU323" s="155" t="s">
        <v>88</v>
      </c>
      <c r="AV323" s="13" t="s">
        <v>88</v>
      </c>
      <c r="AW323" s="13" t="s">
        <v>40</v>
      </c>
      <c r="AX323" s="13" t="s">
        <v>78</v>
      </c>
      <c r="AY323" s="155" t="s">
        <v>156</v>
      </c>
    </row>
    <row r="324" spans="2:51" s="13" customFormat="1" x14ac:dyDescent="0.2">
      <c r="B324" s="154"/>
      <c r="D324" s="148" t="s">
        <v>169</v>
      </c>
      <c r="E324" s="155" t="s">
        <v>3</v>
      </c>
      <c r="F324" s="156" t="s">
        <v>1507</v>
      </c>
      <c r="H324" s="157">
        <v>8.0730000000000004</v>
      </c>
      <c r="I324" s="158"/>
      <c r="L324" s="154"/>
      <c r="M324" s="159"/>
      <c r="T324" s="160"/>
      <c r="AT324" s="155" t="s">
        <v>169</v>
      </c>
      <c r="AU324" s="155" t="s">
        <v>88</v>
      </c>
      <c r="AV324" s="13" t="s">
        <v>88</v>
      </c>
      <c r="AW324" s="13" t="s">
        <v>40</v>
      </c>
      <c r="AX324" s="13" t="s">
        <v>78</v>
      </c>
      <c r="AY324" s="155" t="s">
        <v>156</v>
      </c>
    </row>
    <row r="325" spans="2:51" s="13" customFormat="1" x14ac:dyDescent="0.2">
      <c r="B325" s="154"/>
      <c r="D325" s="148" t="s">
        <v>169</v>
      </c>
      <c r="E325" s="155" t="s">
        <v>3</v>
      </c>
      <c r="F325" s="156" t="s">
        <v>1508</v>
      </c>
      <c r="H325" s="157">
        <v>1.8680000000000001</v>
      </c>
      <c r="I325" s="158"/>
      <c r="L325" s="154"/>
      <c r="M325" s="159"/>
      <c r="T325" s="160"/>
      <c r="AT325" s="155" t="s">
        <v>169</v>
      </c>
      <c r="AU325" s="155" t="s">
        <v>88</v>
      </c>
      <c r="AV325" s="13" t="s">
        <v>88</v>
      </c>
      <c r="AW325" s="13" t="s">
        <v>40</v>
      </c>
      <c r="AX325" s="13" t="s">
        <v>78</v>
      </c>
      <c r="AY325" s="155" t="s">
        <v>156</v>
      </c>
    </row>
    <row r="326" spans="2:51" s="13" customFormat="1" x14ac:dyDescent="0.2">
      <c r="B326" s="154"/>
      <c r="D326" s="148" t="s">
        <v>169</v>
      </c>
      <c r="E326" s="155" t="s">
        <v>3</v>
      </c>
      <c r="F326" s="156" t="s">
        <v>1509</v>
      </c>
      <c r="H326" s="157">
        <v>7.6</v>
      </c>
      <c r="I326" s="158"/>
      <c r="L326" s="154"/>
      <c r="M326" s="159"/>
      <c r="T326" s="160"/>
      <c r="AT326" s="155" t="s">
        <v>169</v>
      </c>
      <c r="AU326" s="155" t="s">
        <v>88</v>
      </c>
      <c r="AV326" s="13" t="s">
        <v>88</v>
      </c>
      <c r="AW326" s="13" t="s">
        <v>40</v>
      </c>
      <c r="AX326" s="13" t="s">
        <v>78</v>
      </c>
      <c r="AY326" s="155" t="s">
        <v>156</v>
      </c>
    </row>
    <row r="327" spans="2:51" s="13" customFormat="1" x14ac:dyDescent="0.2">
      <c r="B327" s="154"/>
      <c r="D327" s="148" t="s">
        <v>169</v>
      </c>
      <c r="E327" s="155" t="s">
        <v>3</v>
      </c>
      <c r="F327" s="156" t="s">
        <v>1510</v>
      </c>
      <c r="H327" s="157">
        <v>0.56999999999999995</v>
      </c>
      <c r="I327" s="158"/>
      <c r="L327" s="154"/>
      <c r="M327" s="159"/>
      <c r="T327" s="160"/>
      <c r="AT327" s="155" t="s">
        <v>169</v>
      </c>
      <c r="AU327" s="155" t="s">
        <v>88</v>
      </c>
      <c r="AV327" s="13" t="s">
        <v>88</v>
      </c>
      <c r="AW327" s="13" t="s">
        <v>40</v>
      </c>
      <c r="AX327" s="13" t="s">
        <v>78</v>
      </c>
      <c r="AY327" s="155" t="s">
        <v>156</v>
      </c>
    </row>
    <row r="328" spans="2:51" s="13" customFormat="1" x14ac:dyDescent="0.2">
      <c r="B328" s="154"/>
      <c r="D328" s="148" t="s">
        <v>169</v>
      </c>
      <c r="E328" s="155" t="s">
        <v>3</v>
      </c>
      <c r="F328" s="156" t="s">
        <v>1511</v>
      </c>
      <c r="H328" s="157">
        <v>4.9800000000000004</v>
      </c>
      <c r="I328" s="158"/>
      <c r="L328" s="154"/>
      <c r="M328" s="159"/>
      <c r="T328" s="160"/>
      <c r="AT328" s="155" t="s">
        <v>169</v>
      </c>
      <c r="AU328" s="155" t="s">
        <v>88</v>
      </c>
      <c r="AV328" s="13" t="s">
        <v>88</v>
      </c>
      <c r="AW328" s="13" t="s">
        <v>40</v>
      </c>
      <c r="AX328" s="13" t="s">
        <v>78</v>
      </c>
      <c r="AY328" s="155" t="s">
        <v>156</v>
      </c>
    </row>
    <row r="329" spans="2:51" s="13" customFormat="1" x14ac:dyDescent="0.2">
      <c r="B329" s="154"/>
      <c r="D329" s="148" t="s">
        <v>169</v>
      </c>
      <c r="E329" s="155" t="s">
        <v>3</v>
      </c>
      <c r="F329" s="156" t="s">
        <v>1512</v>
      </c>
      <c r="H329" s="157">
        <v>2.31</v>
      </c>
      <c r="I329" s="158"/>
      <c r="L329" s="154"/>
      <c r="M329" s="159"/>
      <c r="T329" s="160"/>
      <c r="AT329" s="155" t="s">
        <v>169</v>
      </c>
      <c r="AU329" s="155" t="s">
        <v>88</v>
      </c>
      <c r="AV329" s="13" t="s">
        <v>88</v>
      </c>
      <c r="AW329" s="13" t="s">
        <v>40</v>
      </c>
      <c r="AX329" s="13" t="s">
        <v>78</v>
      </c>
      <c r="AY329" s="155" t="s">
        <v>156</v>
      </c>
    </row>
    <row r="330" spans="2:51" s="13" customFormat="1" x14ac:dyDescent="0.2">
      <c r="B330" s="154"/>
      <c r="D330" s="148" t="s">
        <v>169</v>
      </c>
      <c r="E330" s="155" t="s">
        <v>3</v>
      </c>
      <c r="F330" s="156" t="s">
        <v>1513</v>
      </c>
      <c r="H330" s="157">
        <v>17.29</v>
      </c>
      <c r="I330" s="158"/>
      <c r="L330" s="154"/>
      <c r="M330" s="159"/>
      <c r="T330" s="160"/>
      <c r="AT330" s="155" t="s">
        <v>169</v>
      </c>
      <c r="AU330" s="155" t="s">
        <v>88</v>
      </c>
      <c r="AV330" s="13" t="s">
        <v>88</v>
      </c>
      <c r="AW330" s="13" t="s">
        <v>40</v>
      </c>
      <c r="AX330" s="13" t="s">
        <v>78</v>
      </c>
      <c r="AY330" s="155" t="s">
        <v>156</v>
      </c>
    </row>
    <row r="331" spans="2:51" s="13" customFormat="1" x14ac:dyDescent="0.2">
      <c r="B331" s="154"/>
      <c r="D331" s="148" t="s">
        <v>169</v>
      </c>
      <c r="E331" s="155" t="s">
        <v>3</v>
      </c>
      <c r="F331" s="156" t="s">
        <v>1514</v>
      </c>
      <c r="H331" s="157">
        <v>5.16</v>
      </c>
      <c r="I331" s="158"/>
      <c r="L331" s="154"/>
      <c r="M331" s="159"/>
      <c r="T331" s="160"/>
      <c r="AT331" s="155" t="s">
        <v>169</v>
      </c>
      <c r="AU331" s="155" t="s">
        <v>88</v>
      </c>
      <c r="AV331" s="13" t="s">
        <v>88</v>
      </c>
      <c r="AW331" s="13" t="s">
        <v>40</v>
      </c>
      <c r="AX331" s="13" t="s">
        <v>78</v>
      </c>
      <c r="AY331" s="155" t="s">
        <v>156</v>
      </c>
    </row>
    <row r="332" spans="2:51" s="13" customFormat="1" x14ac:dyDescent="0.2">
      <c r="B332" s="154"/>
      <c r="D332" s="148" t="s">
        <v>169</v>
      </c>
      <c r="E332" s="155" t="s">
        <v>3</v>
      </c>
      <c r="F332" s="156" t="s">
        <v>1515</v>
      </c>
      <c r="H332" s="157">
        <v>1.1100000000000001</v>
      </c>
      <c r="I332" s="158"/>
      <c r="L332" s="154"/>
      <c r="M332" s="159"/>
      <c r="T332" s="160"/>
      <c r="AT332" s="155" t="s">
        <v>169</v>
      </c>
      <c r="AU332" s="155" t="s">
        <v>88</v>
      </c>
      <c r="AV332" s="13" t="s">
        <v>88</v>
      </c>
      <c r="AW332" s="13" t="s">
        <v>40</v>
      </c>
      <c r="AX332" s="13" t="s">
        <v>78</v>
      </c>
      <c r="AY332" s="155" t="s">
        <v>156</v>
      </c>
    </row>
    <row r="333" spans="2:51" s="13" customFormat="1" x14ac:dyDescent="0.2">
      <c r="B333" s="154"/>
      <c r="D333" s="148" t="s">
        <v>169</v>
      </c>
      <c r="E333" s="155" t="s">
        <v>3</v>
      </c>
      <c r="F333" s="156" t="s">
        <v>1516</v>
      </c>
      <c r="H333" s="157">
        <v>0.3</v>
      </c>
      <c r="I333" s="158"/>
      <c r="L333" s="154"/>
      <c r="M333" s="159"/>
      <c r="T333" s="160"/>
      <c r="AT333" s="155" t="s">
        <v>169</v>
      </c>
      <c r="AU333" s="155" t="s">
        <v>88</v>
      </c>
      <c r="AV333" s="13" t="s">
        <v>88</v>
      </c>
      <c r="AW333" s="13" t="s">
        <v>40</v>
      </c>
      <c r="AX333" s="13" t="s">
        <v>78</v>
      </c>
      <c r="AY333" s="155" t="s">
        <v>156</v>
      </c>
    </row>
    <row r="334" spans="2:51" s="13" customFormat="1" x14ac:dyDescent="0.2">
      <c r="B334" s="154"/>
      <c r="D334" s="148" t="s">
        <v>169</v>
      </c>
      <c r="E334" s="155" t="s">
        <v>3</v>
      </c>
      <c r="F334" s="156" t="s">
        <v>1517</v>
      </c>
      <c r="H334" s="157">
        <v>0.375</v>
      </c>
      <c r="I334" s="158"/>
      <c r="L334" s="154"/>
      <c r="M334" s="159"/>
      <c r="T334" s="160"/>
      <c r="AT334" s="155" t="s">
        <v>169</v>
      </c>
      <c r="AU334" s="155" t="s">
        <v>88</v>
      </c>
      <c r="AV334" s="13" t="s">
        <v>88</v>
      </c>
      <c r="AW334" s="13" t="s">
        <v>40</v>
      </c>
      <c r="AX334" s="13" t="s">
        <v>78</v>
      </c>
      <c r="AY334" s="155" t="s">
        <v>156</v>
      </c>
    </row>
    <row r="335" spans="2:51" s="13" customFormat="1" x14ac:dyDescent="0.2">
      <c r="B335" s="154"/>
      <c r="D335" s="148" t="s">
        <v>169</v>
      </c>
      <c r="E335" s="155" t="s">
        <v>3</v>
      </c>
      <c r="F335" s="156" t="s">
        <v>1518</v>
      </c>
      <c r="H335" s="157">
        <v>0.255</v>
      </c>
      <c r="I335" s="158"/>
      <c r="L335" s="154"/>
      <c r="M335" s="159"/>
      <c r="T335" s="160"/>
      <c r="AT335" s="155" t="s">
        <v>169</v>
      </c>
      <c r="AU335" s="155" t="s">
        <v>88</v>
      </c>
      <c r="AV335" s="13" t="s">
        <v>88</v>
      </c>
      <c r="AW335" s="13" t="s">
        <v>40</v>
      </c>
      <c r="AX335" s="13" t="s">
        <v>78</v>
      </c>
      <c r="AY335" s="155" t="s">
        <v>156</v>
      </c>
    </row>
    <row r="336" spans="2:51" s="13" customFormat="1" x14ac:dyDescent="0.2">
      <c r="B336" s="154"/>
      <c r="D336" s="148" t="s">
        <v>169</v>
      </c>
      <c r="E336" s="155" t="s">
        <v>3</v>
      </c>
      <c r="F336" s="156" t="s">
        <v>1519</v>
      </c>
      <c r="H336" s="157">
        <v>0.56999999999999995</v>
      </c>
      <c r="I336" s="158"/>
      <c r="L336" s="154"/>
      <c r="M336" s="159"/>
      <c r="T336" s="160"/>
      <c r="AT336" s="155" t="s">
        <v>169</v>
      </c>
      <c r="AU336" s="155" t="s">
        <v>88</v>
      </c>
      <c r="AV336" s="13" t="s">
        <v>88</v>
      </c>
      <c r="AW336" s="13" t="s">
        <v>40</v>
      </c>
      <c r="AX336" s="13" t="s">
        <v>78</v>
      </c>
      <c r="AY336" s="155" t="s">
        <v>156</v>
      </c>
    </row>
    <row r="337" spans="2:51" s="13" customFormat="1" x14ac:dyDescent="0.2">
      <c r="B337" s="154"/>
      <c r="D337" s="148" t="s">
        <v>169</v>
      </c>
      <c r="E337" s="155" t="s">
        <v>3</v>
      </c>
      <c r="F337" s="156" t="s">
        <v>1520</v>
      </c>
      <c r="H337" s="157">
        <v>0.84</v>
      </c>
      <c r="I337" s="158"/>
      <c r="L337" s="154"/>
      <c r="M337" s="159"/>
      <c r="T337" s="160"/>
      <c r="AT337" s="155" t="s">
        <v>169</v>
      </c>
      <c r="AU337" s="155" t="s">
        <v>88</v>
      </c>
      <c r="AV337" s="13" t="s">
        <v>88</v>
      </c>
      <c r="AW337" s="13" t="s">
        <v>40</v>
      </c>
      <c r="AX337" s="13" t="s">
        <v>78</v>
      </c>
      <c r="AY337" s="155" t="s">
        <v>156</v>
      </c>
    </row>
    <row r="338" spans="2:51" s="13" customFormat="1" x14ac:dyDescent="0.2">
      <c r="B338" s="154"/>
      <c r="D338" s="148" t="s">
        <v>169</v>
      </c>
      <c r="E338" s="155" t="s">
        <v>3</v>
      </c>
      <c r="F338" s="156" t="s">
        <v>1521</v>
      </c>
      <c r="H338" s="157">
        <v>0.69</v>
      </c>
      <c r="I338" s="158"/>
      <c r="L338" s="154"/>
      <c r="M338" s="159"/>
      <c r="T338" s="160"/>
      <c r="AT338" s="155" t="s">
        <v>169</v>
      </c>
      <c r="AU338" s="155" t="s">
        <v>88</v>
      </c>
      <c r="AV338" s="13" t="s">
        <v>88</v>
      </c>
      <c r="AW338" s="13" t="s">
        <v>40</v>
      </c>
      <c r="AX338" s="13" t="s">
        <v>78</v>
      </c>
      <c r="AY338" s="155" t="s">
        <v>156</v>
      </c>
    </row>
    <row r="339" spans="2:51" s="13" customFormat="1" x14ac:dyDescent="0.2">
      <c r="B339" s="154"/>
      <c r="D339" s="148" t="s">
        <v>169</v>
      </c>
      <c r="E339" s="155" t="s">
        <v>3</v>
      </c>
      <c r="F339" s="156" t="s">
        <v>1522</v>
      </c>
      <c r="H339" s="157">
        <v>2.25</v>
      </c>
      <c r="I339" s="158"/>
      <c r="L339" s="154"/>
      <c r="M339" s="159"/>
      <c r="T339" s="160"/>
      <c r="AT339" s="155" t="s">
        <v>169</v>
      </c>
      <c r="AU339" s="155" t="s">
        <v>88</v>
      </c>
      <c r="AV339" s="13" t="s">
        <v>88</v>
      </c>
      <c r="AW339" s="13" t="s">
        <v>40</v>
      </c>
      <c r="AX339" s="13" t="s">
        <v>78</v>
      </c>
      <c r="AY339" s="155" t="s">
        <v>156</v>
      </c>
    </row>
    <row r="340" spans="2:51" s="13" customFormat="1" x14ac:dyDescent="0.2">
      <c r="B340" s="154"/>
      <c r="D340" s="148" t="s">
        <v>169</v>
      </c>
      <c r="E340" s="155" t="s">
        <v>3</v>
      </c>
      <c r="F340" s="156" t="s">
        <v>1523</v>
      </c>
      <c r="H340" s="157">
        <v>0.48</v>
      </c>
      <c r="I340" s="158"/>
      <c r="L340" s="154"/>
      <c r="M340" s="159"/>
      <c r="T340" s="160"/>
      <c r="AT340" s="155" t="s">
        <v>169</v>
      </c>
      <c r="AU340" s="155" t="s">
        <v>88</v>
      </c>
      <c r="AV340" s="13" t="s">
        <v>88</v>
      </c>
      <c r="AW340" s="13" t="s">
        <v>40</v>
      </c>
      <c r="AX340" s="13" t="s">
        <v>78</v>
      </c>
      <c r="AY340" s="155" t="s">
        <v>156</v>
      </c>
    </row>
    <row r="341" spans="2:51" s="13" customFormat="1" x14ac:dyDescent="0.2">
      <c r="B341" s="154"/>
      <c r="D341" s="148" t="s">
        <v>169</v>
      </c>
      <c r="E341" s="155" t="s">
        <v>3</v>
      </c>
      <c r="F341" s="156" t="s">
        <v>1524</v>
      </c>
      <c r="H341" s="157">
        <v>1.2829999999999999</v>
      </c>
      <c r="I341" s="158"/>
      <c r="L341" s="154"/>
      <c r="M341" s="159"/>
      <c r="T341" s="160"/>
      <c r="AT341" s="155" t="s">
        <v>169</v>
      </c>
      <c r="AU341" s="155" t="s">
        <v>88</v>
      </c>
      <c r="AV341" s="13" t="s">
        <v>88</v>
      </c>
      <c r="AW341" s="13" t="s">
        <v>40</v>
      </c>
      <c r="AX341" s="13" t="s">
        <v>78</v>
      </c>
      <c r="AY341" s="155" t="s">
        <v>156</v>
      </c>
    </row>
    <row r="342" spans="2:51" s="12" customFormat="1" x14ac:dyDescent="0.2">
      <c r="B342" s="147"/>
      <c r="D342" s="148" t="s">
        <v>169</v>
      </c>
      <c r="E342" s="149" t="s">
        <v>3</v>
      </c>
      <c r="F342" s="150" t="s">
        <v>1031</v>
      </c>
      <c r="H342" s="149" t="s">
        <v>3</v>
      </c>
      <c r="I342" s="151"/>
      <c r="L342" s="147"/>
      <c r="M342" s="152"/>
      <c r="T342" s="153"/>
      <c r="AT342" s="149" t="s">
        <v>169</v>
      </c>
      <c r="AU342" s="149" t="s">
        <v>88</v>
      </c>
      <c r="AV342" s="12" t="s">
        <v>86</v>
      </c>
      <c r="AW342" s="12" t="s">
        <v>40</v>
      </c>
      <c r="AX342" s="12" t="s">
        <v>78</v>
      </c>
      <c r="AY342" s="149" t="s">
        <v>156</v>
      </c>
    </row>
    <row r="343" spans="2:51" s="13" customFormat="1" x14ac:dyDescent="0.2">
      <c r="B343" s="154"/>
      <c r="D343" s="148" t="s">
        <v>169</v>
      </c>
      <c r="E343" s="155" t="s">
        <v>3</v>
      </c>
      <c r="F343" s="156" t="s">
        <v>1525</v>
      </c>
      <c r="H343" s="157">
        <v>28.152000000000001</v>
      </c>
      <c r="I343" s="158"/>
      <c r="L343" s="154"/>
      <c r="M343" s="159"/>
      <c r="T343" s="160"/>
      <c r="AT343" s="155" t="s">
        <v>169</v>
      </c>
      <c r="AU343" s="155" t="s">
        <v>88</v>
      </c>
      <c r="AV343" s="13" t="s">
        <v>88</v>
      </c>
      <c r="AW343" s="13" t="s">
        <v>40</v>
      </c>
      <c r="AX343" s="13" t="s">
        <v>78</v>
      </c>
      <c r="AY343" s="155" t="s">
        <v>156</v>
      </c>
    </row>
    <row r="344" spans="2:51" s="13" customFormat="1" x14ac:dyDescent="0.2">
      <c r="B344" s="154"/>
      <c r="D344" s="148" t="s">
        <v>169</v>
      </c>
      <c r="E344" s="155" t="s">
        <v>3</v>
      </c>
      <c r="F344" s="156" t="s">
        <v>1526</v>
      </c>
      <c r="H344" s="157">
        <v>4.9400000000000004</v>
      </c>
      <c r="I344" s="158"/>
      <c r="L344" s="154"/>
      <c r="M344" s="159"/>
      <c r="T344" s="160"/>
      <c r="AT344" s="155" t="s">
        <v>169</v>
      </c>
      <c r="AU344" s="155" t="s">
        <v>88</v>
      </c>
      <c r="AV344" s="13" t="s">
        <v>88</v>
      </c>
      <c r="AW344" s="13" t="s">
        <v>40</v>
      </c>
      <c r="AX344" s="13" t="s">
        <v>78</v>
      </c>
      <c r="AY344" s="155" t="s">
        <v>156</v>
      </c>
    </row>
    <row r="345" spans="2:51" s="13" customFormat="1" x14ac:dyDescent="0.2">
      <c r="B345" s="154"/>
      <c r="D345" s="148" t="s">
        <v>169</v>
      </c>
      <c r="E345" s="155" t="s">
        <v>3</v>
      </c>
      <c r="F345" s="156" t="s">
        <v>1527</v>
      </c>
      <c r="H345" s="157">
        <v>6.8250000000000002</v>
      </c>
      <c r="I345" s="158"/>
      <c r="L345" s="154"/>
      <c r="M345" s="159"/>
      <c r="T345" s="160"/>
      <c r="AT345" s="155" t="s">
        <v>169</v>
      </c>
      <c r="AU345" s="155" t="s">
        <v>88</v>
      </c>
      <c r="AV345" s="13" t="s">
        <v>88</v>
      </c>
      <c r="AW345" s="13" t="s">
        <v>40</v>
      </c>
      <c r="AX345" s="13" t="s">
        <v>78</v>
      </c>
      <c r="AY345" s="155" t="s">
        <v>156</v>
      </c>
    </row>
    <row r="346" spans="2:51" s="13" customFormat="1" x14ac:dyDescent="0.2">
      <c r="B346" s="154"/>
      <c r="D346" s="148" t="s">
        <v>169</v>
      </c>
      <c r="E346" s="155" t="s">
        <v>3</v>
      </c>
      <c r="F346" s="156" t="s">
        <v>1528</v>
      </c>
      <c r="H346" s="157">
        <v>9</v>
      </c>
      <c r="I346" s="158"/>
      <c r="L346" s="154"/>
      <c r="M346" s="159"/>
      <c r="T346" s="160"/>
      <c r="AT346" s="155" t="s">
        <v>169</v>
      </c>
      <c r="AU346" s="155" t="s">
        <v>88</v>
      </c>
      <c r="AV346" s="13" t="s">
        <v>88</v>
      </c>
      <c r="AW346" s="13" t="s">
        <v>40</v>
      </c>
      <c r="AX346" s="13" t="s">
        <v>78</v>
      </c>
      <c r="AY346" s="155" t="s">
        <v>156</v>
      </c>
    </row>
    <row r="347" spans="2:51" s="13" customFormat="1" x14ac:dyDescent="0.2">
      <c r="B347" s="154"/>
      <c r="D347" s="148" t="s">
        <v>169</v>
      </c>
      <c r="E347" s="155" t="s">
        <v>3</v>
      </c>
      <c r="F347" s="156" t="s">
        <v>1529</v>
      </c>
      <c r="H347" s="157">
        <v>7.92</v>
      </c>
      <c r="I347" s="158"/>
      <c r="L347" s="154"/>
      <c r="M347" s="159"/>
      <c r="T347" s="160"/>
      <c r="AT347" s="155" t="s">
        <v>169</v>
      </c>
      <c r="AU347" s="155" t="s">
        <v>88</v>
      </c>
      <c r="AV347" s="13" t="s">
        <v>88</v>
      </c>
      <c r="AW347" s="13" t="s">
        <v>40</v>
      </c>
      <c r="AX347" s="13" t="s">
        <v>78</v>
      </c>
      <c r="AY347" s="155" t="s">
        <v>156</v>
      </c>
    </row>
    <row r="348" spans="2:51" s="13" customFormat="1" x14ac:dyDescent="0.2">
      <c r="B348" s="154"/>
      <c r="D348" s="148" t="s">
        <v>169</v>
      </c>
      <c r="E348" s="155" t="s">
        <v>3</v>
      </c>
      <c r="F348" s="156" t="s">
        <v>1530</v>
      </c>
      <c r="H348" s="157">
        <v>7.7220000000000004</v>
      </c>
      <c r="I348" s="158"/>
      <c r="L348" s="154"/>
      <c r="M348" s="159"/>
      <c r="T348" s="160"/>
      <c r="AT348" s="155" t="s">
        <v>169</v>
      </c>
      <c r="AU348" s="155" t="s">
        <v>88</v>
      </c>
      <c r="AV348" s="13" t="s">
        <v>88</v>
      </c>
      <c r="AW348" s="13" t="s">
        <v>40</v>
      </c>
      <c r="AX348" s="13" t="s">
        <v>78</v>
      </c>
      <c r="AY348" s="155" t="s">
        <v>156</v>
      </c>
    </row>
    <row r="349" spans="2:51" s="13" customFormat="1" x14ac:dyDescent="0.2">
      <c r="B349" s="154"/>
      <c r="D349" s="148" t="s">
        <v>169</v>
      </c>
      <c r="E349" s="155" t="s">
        <v>3</v>
      </c>
      <c r="F349" s="156" t="s">
        <v>1531</v>
      </c>
      <c r="H349" s="157">
        <v>1.845</v>
      </c>
      <c r="I349" s="158"/>
      <c r="L349" s="154"/>
      <c r="M349" s="159"/>
      <c r="T349" s="160"/>
      <c r="AT349" s="155" t="s">
        <v>169</v>
      </c>
      <c r="AU349" s="155" t="s">
        <v>88</v>
      </c>
      <c r="AV349" s="13" t="s">
        <v>88</v>
      </c>
      <c r="AW349" s="13" t="s">
        <v>40</v>
      </c>
      <c r="AX349" s="13" t="s">
        <v>78</v>
      </c>
      <c r="AY349" s="155" t="s">
        <v>156</v>
      </c>
    </row>
    <row r="350" spans="2:51" s="13" customFormat="1" x14ac:dyDescent="0.2">
      <c r="B350" s="154"/>
      <c r="D350" s="148" t="s">
        <v>169</v>
      </c>
      <c r="E350" s="155" t="s">
        <v>3</v>
      </c>
      <c r="F350" s="156" t="s">
        <v>1532</v>
      </c>
      <c r="H350" s="157">
        <v>8.5500000000000007</v>
      </c>
      <c r="I350" s="158"/>
      <c r="L350" s="154"/>
      <c r="M350" s="159"/>
      <c r="T350" s="160"/>
      <c r="AT350" s="155" t="s">
        <v>169</v>
      </c>
      <c r="AU350" s="155" t="s">
        <v>88</v>
      </c>
      <c r="AV350" s="13" t="s">
        <v>88</v>
      </c>
      <c r="AW350" s="13" t="s">
        <v>40</v>
      </c>
      <c r="AX350" s="13" t="s">
        <v>78</v>
      </c>
      <c r="AY350" s="155" t="s">
        <v>156</v>
      </c>
    </row>
    <row r="351" spans="2:51" s="13" customFormat="1" x14ac:dyDescent="0.2">
      <c r="B351" s="154"/>
      <c r="D351" s="148" t="s">
        <v>169</v>
      </c>
      <c r="E351" s="155" t="s">
        <v>3</v>
      </c>
      <c r="F351" s="156" t="s">
        <v>1533</v>
      </c>
      <c r="H351" s="157">
        <v>1.32</v>
      </c>
      <c r="I351" s="158"/>
      <c r="L351" s="154"/>
      <c r="M351" s="159"/>
      <c r="T351" s="160"/>
      <c r="AT351" s="155" t="s">
        <v>169</v>
      </c>
      <c r="AU351" s="155" t="s">
        <v>88</v>
      </c>
      <c r="AV351" s="13" t="s">
        <v>88</v>
      </c>
      <c r="AW351" s="13" t="s">
        <v>40</v>
      </c>
      <c r="AX351" s="13" t="s">
        <v>78</v>
      </c>
      <c r="AY351" s="155" t="s">
        <v>156</v>
      </c>
    </row>
    <row r="352" spans="2:51" s="13" customFormat="1" x14ac:dyDescent="0.2">
      <c r="B352" s="154"/>
      <c r="D352" s="148" t="s">
        <v>169</v>
      </c>
      <c r="E352" s="155" t="s">
        <v>3</v>
      </c>
      <c r="F352" s="156" t="s">
        <v>1534</v>
      </c>
      <c r="H352" s="157">
        <v>2.2799999999999998</v>
      </c>
      <c r="I352" s="158"/>
      <c r="L352" s="154"/>
      <c r="M352" s="159"/>
      <c r="T352" s="160"/>
      <c r="AT352" s="155" t="s">
        <v>169</v>
      </c>
      <c r="AU352" s="155" t="s">
        <v>88</v>
      </c>
      <c r="AV352" s="13" t="s">
        <v>88</v>
      </c>
      <c r="AW352" s="13" t="s">
        <v>40</v>
      </c>
      <c r="AX352" s="13" t="s">
        <v>78</v>
      </c>
      <c r="AY352" s="155" t="s">
        <v>156</v>
      </c>
    </row>
    <row r="353" spans="2:51" s="13" customFormat="1" x14ac:dyDescent="0.2">
      <c r="B353" s="154"/>
      <c r="D353" s="148" t="s">
        <v>169</v>
      </c>
      <c r="E353" s="155" t="s">
        <v>3</v>
      </c>
      <c r="F353" s="156" t="s">
        <v>1535</v>
      </c>
      <c r="H353" s="157">
        <v>16.38</v>
      </c>
      <c r="I353" s="158"/>
      <c r="L353" s="154"/>
      <c r="M353" s="159"/>
      <c r="T353" s="160"/>
      <c r="AT353" s="155" t="s">
        <v>169</v>
      </c>
      <c r="AU353" s="155" t="s">
        <v>88</v>
      </c>
      <c r="AV353" s="13" t="s">
        <v>88</v>
      </c>
      <c r="AW353" s="13" t="s">
        <v>40</v>
      </c>
      <c r="AX353" s="13" t="s">
        <v>78</v>
      </c>
      <c r="AY353" s="155" t="s">
        <v>156</v>
      </c>
    </row>
    <row r="354" spans="2:51" s="13" customFormat="1" x14ac:dyDescent="0.2">
      <c r="B354" s="154"/>
      <c r="D354" s="148" t="s">
        <v>169</v>
      </c>
      <c r="E354" s="155" t="s">
        <v>3</v>
      </c>
      <c r="F354" s="156" t="s">
        <v>1536</v>
      </c>
      <c r="H354" s="157">
        <v>2.56</v>
      </c>
      <c r="I354" s="158"/>
      <c r="L354" s="154"/>
      <c r="M354" s="159"/>
      <c r="T354" s="160"/>
      <c r="AT354" s="155" t="s">
        <v>169</v>
      </c>
      <c r="AU354" s="155" t="s">
        <v>88</v>
      </c>
      <c r="AV354" s="13" t="s">
        <v>88</v>
      </c>
      <c r="AW354" s="13" t="s">
        <v>40</v>
      </c>
      <c r="AX354" s="13" t="s">
        <v>78</v>
      </c>
      <c r="AY354" s="155" t="s">
        <v>156</v>
      </c>
    </row>
    <row r="355" spans="2:51" s="13" customFormat="1" x14ac:dyDescent="0.2">
      <c r="B355" s="154"/>
      <c r="D355" s="148" t="s">
        <v>169</v>
      </c>
      <c r="E355" s="155" t="s">
        <v>3</v>
      </c>
      <c r="F355" s="156" t="s">
        <v>1516</v>
      </c>
      <c r="H355" s="157">
        <v>0.3</v>
      </c>
      <c r="I355" s="158"/>
      <c r="L355" s="154"/>
      <c r="M355" s="159"/>
      <c r="T355" s="160"/>
      <c r="AT355" s="155" t="s">
        <v>169</v>
      </c>
      <c r="AU355" s="155" t="s">
        <v>88</v>
      </c>
      <c r="AV355" s="13" t="s">
        <v>88</v>
      </c>
      <c r="AW355" s="13" t="s">
        <v>40</v>
      </c>
      <c r="AX355" s="13" t="s">
        <v>78</v>
      </c>
      <c r="AY355" s="155" t="s">
        <v>156</v>
      </c>
    </row>
    <row r="356" spans="2:51" s="13" customFormat="1" x14ac:dyDescent="0.2">
      <c r="B356" s="154"/>
      <c r="D356" s="148" t="s">
        <v>169</v>
      </c>
      <c r="E356" s="155" t="s">
        <v>3</v>
      </c>
      <c r="F356" s="156" t="s">
        <v>1517</v>
      </c>
      <c r="H356" s="157">
        <v>0.375</v>
      </c>
      <c r="I356" s="158"/>
      <c r="L356" s="154"/>
      <c r="M356" s="159"/>
      <c r="T356" s="160"/>
      <c r="AT356" s="155" t="s">
        <v>169</v>
      </c>
      <c r="AU356" s="155" t="s">
        <v>88</v>
      </c>
      <c r="AV356" s="13" t="s">
        <v>88</v>
      </c>
      <c r="AW356" s="13" t="s">
        <v>40</v>
      </c>
      <c r="AX356" s="13" t="s">
        <v>78</v>
      </c>
      <c r="AY356" s="155" t="s">
        <v>156</v>
      </c>
    </row>
    <row r="357" spans="2:51" s="13" customFormat="1" x14ac:dyDescent="0.2">
      <c r="B357" s="154"/>
      <c r="D357" s="148" t="s">
        <v>169</v>
      </c>
      <c r="E357" s="155" t="s">
        <v>3</v>
      </c>
      <c r="F357" s="156" t="s">
        <v>1518</v>
      </c>
      <c r="H357" s="157">
        <v>0.255</v>
      </c>
      <c r="I357" s="158"/>
      <c r="L357" s="154"/>
      <c r="M357" s="159"/>
      <c r="T357" s="160"/>
      <c r="AT357" s="155" t="s">
        <v>169</v>
      </c>
      <c r="AU357" s="155" t="s">
        <v>88</v>
      </c>
      <c r="AV357" s="13" t="s">
        <v>88</v>
      </c>
      <c r="AW357" s="13" t="s">
        <v>40</v>
      </c>
      <c r="AX357" s="13" t="s">
        <v>78</v>
      </c>
      <c r="AY357" s="155" t="s">
        <v>156</v>
      </c>
    </row>
    <row r="358" spans="2:51" s="13" customFormat="1" x14ac:dyDescent="0.2">
      <c r="B358" s="154"/>
      <c r="D358" s="148" t="s">
        <v>169</v>
      </c>
      <c r="E358" s="155" t="s">
        <v>3</v>
      </c>
      <c r="F358" s="156" t="s">
        <v>1537</v>
      </c>
      <c r="H358" s="157">
        <v>0.46</v>
      </c>
      <c r="I358" s="158"/>
      <c r="L358" s="154"/>
      <c r="M358" s="159"/>
      <c r="T358" s="160"/>
      <c r="AT358" s="155" t="s">
        <v>169</v>
      </c>
      <c r="AU358" s="155" t="s">
        <v>88</v>
      </c>
      <c r="AV358" s="13" t="s">
        <v>88</v>
      </c>
      <c r="AW358" s="13" t="s">
        <v>40</v>
      </c>
      <c r="AX358" s="13" t="s">
        <v>78</v>
      </c>
      <c r="AY358" s="155" t="s">
        <v>156</v>
      </c>
    </row>
    <row r="359" spans="2:51" s="13" customFormat="1" x14ac:dyDescent="0.2">
      <c r="B359" s="154"/>
      <c r="D359" s="148" t="s">
        <v>169</v>
      </c>
      <c r="E359" s="155" t="s">
        <v>3</v>
      </c>
      <c r="F359" s="156" t="s">
        <v>1538</v>
      </c>
      <c r="H359" s="157">
        <v>3.375</v>
      </c>
      <c r="I359" s="158"/>
      <c r="L359" s="154"/>
      <c r="M359" s="159"/>
      <c r="T359" s="160"/>
      <c r="AT359" s="155" t="s">
        <v>169</v>
      </c>
      <c r="AU359" s="155" t="s">
        <v>88</v>
      </c>
      <c r="AV359" s="13" t="s">
        <v>88</v>
      </c>
      <c r="AW359" s="13" t="s">
        <v>40</v>
      </c>
      <c r="AX359" s="13" t="s">
        <v>78</v>
      </c>
      <c r="AY359" s="155" t="s">
        <v>156</v>
      </c>
    </row>
    <row r="360" spans="2:51" s="13" customFormat="1" x14ac:dyDescent="0.2">
      <c r="B360" s="154"/>
      <c r="D360" s="148" t="s">
        <v>169</v>
      </c>
      <c r="E360" s="155" t="s">
        <v>3</v>
      </c>
      <c r="F360" s="156" t="s">
        <v>1539</v>
      </c>
      <c r="H360" s="157">
        <v>0.93</v>
      </c>
      <c r="I360" s="158"/>
      <c r="L360" s="154"/>
      <c r="M360" s="159"/>
      <c r="T360" s="160"/>
      <c r="AT360" s="155" t="s">
        <v>169</v>
      </c>
      <c r="AU360" s="155" t="s">
        <v>88</v>
      </c>
      <c r="AV360" s="13" t="s">
        <v>88</v>
      </c>
      <c r="AW360" s="13" t="s">
        <v>40</v>
      </c>
      <c r="AX360" s="13" t="s">
        <v>78</v>
      </c>
      <c r="AY360" s="155" t="s">
        <v>156</v>
      </c>
    </row>
    <row r="361" spans="2:51" s="13" customFormat="1" x14ac:dyDescent="0.2">
      <c r="B361" s="154"/>
      <c r="D361" s="148" t="s">
        <v>169</v>
      </c>
      <c r="E361" s="155" t="s">
        <v>3</v>
      </c>
      <c r="F361" s="156" t="s">
        <v>1524</v>
      </c>
      <c r="H361" s="157">
        <v>1.2829999999999999</v>
      </c>
      <c r="I361" s="158"/>
      <c r="L361" s="154"/>
      <c r="M361" s="159"/>
      <c r="T361" s="160"/>
      <c r="AT361" s="155" t="s">
        <v>169</v>
      </c>
      <c r="AU361" s="155" t="s">
        <v>88</v>
      </c>
      <c r="AV361" s="13" t="s">
        <v>88</v>
      </c>
      <c r="AW361" s="13" t="s">
        <v>40</v>
      </c>
      <c r="AX361" s="13" t="s">
        <v>78</v>
      </c>
      <c r="AY361" s="155" t="s">
        <v>156</v>
      </c>
    </row>
    <row r="362" spans="2:51" s="15" customFormat="1" x14ac:dyDescent="0.2">
      <c r="B362" s="168"/>
      <c r="D362" s="148" t="s">
        <v>169</v>
      </c>
      <c r="E362" s="169" t="s">
        <v>3</v>
      </c>
      <c r="F362" s="170" t="s">
        <v>180</v>
      </c>
      <c r="H362" s="171">
        <v>389.28800000000001</v>
      </c>
      <c r="I362" s="172"/>
      <c r="L362" s="168"/>
      <c r="M362" s="173"/>
      <c r="T362" s="174"/>
      <c r="AT362" s="169" t="s">
        <v>169</v>
      </c>
      <c r="AU362" s="169" t="s">
        <v>88</v>
      </c>
      <c r="AV362" s="15" t="s">
        <v>157</v>
      </c>
      <c r="AW362" s="15" t="s">
        <v>40</v>
      </c>
      <c r="AX362" s="15" t="s">
        <v>78</v>
      </c>
      <c r="AY362" s="169" t="s">
        <v>156</v>
      </c>
    </row>
    <row r="363" spans="2:51" s="12" customFormat="1" x14ac:dyDescent="0.2">
      <c r="B363" s="147"/>
      <c r="D363" s="148" t="s">
        <v>169</v>
      </c>
      <c r="E363" s="149" t="s">
        <v>3</v>
      </c>
      <c r="F363" s="150" t="s">
        <v>1444</v>
      </c>
      <c r="H363" s="149" t="s">
        <v>3</v>
      </c>
      <c r="I363" s="151"/>
      <c r="L363" s="147"/>
      <c r="M363" s="152"/>
      <c r="T363" s="153"/>
      <c r="AT363" s="149" t="s">
        <v>169</v>
      </c>
      <c r="AU363" s="149" t="s">
        <v>88</v>
      </c>
      <c r="AV363" s="12" t="s">
        <v>86</v>
      </c>
      <c r="AW363" s="12" t="s">
        <v>40</v>
      </c>
      <c r="AX363" s="12" t="s">
        <v>78</v>
      </c>
      <c r="AY363" s="149" t="s">
        <v>156</v>
      </c>
    </row>
    <row r="364" spans="2:51" s="12" customFormat="1" x14ac:dyDescent="0.2">
      <c r="B364" s="147"/>
      <c r="D364" s="148" t="s">
        <v>169</v>
      </c>
      <c r="E364" s="149" t="s">
        <v>3</v>
      </c>
      <c r="F364" s="150" t="s">
        <v>1044</v>
      </c>
      <c r="H364" s="149" t="s">
        <v>3</v>
      </c>
      <c r="I364" s="151"/>
      <c r="L364" s="147"/>
      <c r="M364" s="152"/>
      <c r="T364" s="153"/>
      <c r="AT364" s="149" t="s">
        <v>169</v>
      </c>
      <c r="AU364" s="149" t="s">
        <v>88</v>
      </c>
      <c r="AV364" s="12" t="s">
        <v>86</v>
      </c>
      <c r="AW364" s="12" t="s">
        <v>40</v>
      </c>
      <c r="AX364" s="12" t="s">
        <v>78</v>
      </c>
      <c r="AY364" s="149" t="s">
        <v>156</v>
      </c>
    </row>
    <row r="365" spans="2:51" s="13" customFormat="1" x14ac:dyDescent="0.2">
      <c r="B365" s="154"/>
      <c r="D365" s="148" t="s">
        <v>169</v>
      </c>
      <c r="E365" s="155" t="s">
        <v>3</v>
      </c>
      <c r="F365" s="156" t="s">
        <v>1540</v>
      </c>
      <c r="H365" s="157">
        <v>62.37</v>
      </c>
      <c r="I365" s="158"/>
      <c r="L365" s="154"/>
      <c r="M365" s="159"/>
      <c r="T365" s="160"/>
      <c r="AT365" s="155" t="s">
        <v>169</v>
      </c>
      <c r="AU365" s="155" t="s">
        <v>88</v>
      </c>
      <c r="AV365" s="13" t="s">
        <v>88</v>
      </c>
      <c r="AW365" s="13" t="s">
        <v>40</v>
      </c>
      <c r="AX365" s="13" t="s">
        <v>78</v>
      </c>
      <c r="AY365" s="155" t="s">
        <v>156</v>
      </c>
    </row>
    <row r="366" spans="2:51" s="13" customFormat="1" x14ac:dyDescent="0.2">
      <c r="B366" s="154"/>
      <c r="D366" s="148" t="s">
        <v>169</v>
      </c>
      <c r="E366" s="155" t="s">
        <v>3</v>
      </c>
      <c r="F366" s="156" t="s">
        <v>1541</v>
      </c>
      <c r="H366" s="157">
        <v>-16</v>
      </c>
      <c r="I366" s="158"/>
      <c r="L366" s="154"/>
      <c r="M366" s="159"/>
      <c r="T366" s="160"/>
      <c r="AT366" s="155" t="s">
        <v>169</v>
      </c>
      <c r="AU366" s="155" t="s">
        <v>88</v>
      </c>
      <c r="AV366" s="13" t="s">
        <v>88</v>
      </c>
      <c r="AW366" s="13" t="s">
        <v>40</v>
      </c>
      <c r="AX366" s="13" t="s">
        <v>78</v>
      </c>
      <c r="AY366" s="155" t="s">
        <v>156</v>
      </c>
    </row>
    <row r="367" spans="2:51" s="12" customFormat="1" x14ac:dyDescent="0.2">
      <c r="B367" s="147"/>
      <c r="D367" s="148" t="s">
        <v>169</v>
      </c>
      <c r="E367" s="149" t="s">
        <v>3</v>
      </c>
      <c r="F367" s="150" t="s">
        <v>1038</v>
      </c>
      <c r="H367" s="149" t="s">
        <v>3</v>
      </c>
      <c r="I367" s="151"/>
      <c r="L367" s="147"/>
      <c r="M367" s="152"/>
      <c r="T367" s="153"/>
      <c r="AT367" s="149" t="s">
        <v>169</v>
      </c>
      <c r="AU367" s="149" t="s">
        <v>88</v>
      </c>
      <c r="AV367" s="12" t="s">
        <v>86</v>
      </c>
      <c r="AW367" s="12" t="s">
        <v>40</v>
      </c>
      <c r="AX367" s="12" t="s">
        <v>78</v>
      </c>
      <c r="AY367" s="149" t="s">
        <v>156</v>
      </c>
    </row>
    <row r="368" spans="2:51" s="13" customFormat="1" x14ac:dyDescent="0.2">
      <c r="B368" s="154"/>
      <c r="D368" s="148" t="s">
        <v>169</v>
      </c>
      <c r="E368" s="155" t="s">
        <v>3</v>
      </c>
      <c r="F368" s="156" t="s">
        <v>1542</v>
      </c>
      <c r="H368" s="157">
        <v>59.85</v>
      </c>
      <c r="I368" s="158"/>
      <c r="L368" s="154"/>
      <c r="M368" s="159"/>
      <c r="T368" s="160"/>
      <c r="AT368" s="155" t="s">
        <v>169</v>
      </c>
      <c r="AU368" s="155" t="s">
        <v>88</v>
      </c>
      <c r="AV368" s="13" t="s">
        <v>88</v>
      </c>
      <c r="AW368" s="13" t="s">
        <v>40</v>
      </c>
      <c r="AX368" s="13" t="s">
        <v>78</v>
      </c>
      <c r="AY368" s="155" t="s">
        <v>156</v>
      </c>
    </row>
    <row r="369" spans="2:65" s="13" customFormat="1" x14ac:dyDescent="0.2">
      <c r="B369" s="154"/>
      <c r="D369" s="148" t="s">
        <v>169</v>
      </c>
      <c r="E369" s="155" t="s">
        <v>3</v>
      </c>
      <c r="F369" s="156" t="s">
        <v>1543</v>
      </c>
      <c r="H369" s="157">
        <v>-6</v>
      </c>
      <c r="I369" s="158"/>
      <c r="L369" s="154"/>
      <c r="M369" s="159"/>
      <c r="T369" s="160"/>
      <c r="AT369" s="155" t="s">
        <v>169</v>
      </c>
      <c r="AU369" s="155" t="s">
        <v>88</v>
      </c>
      <c r="AV369" s="13" t="s">
        <v>88</v>
      </c>
      <c r="AW369" s="13" t="s">
        <v>40</v>
      </c>
      <c r="AX369" s="13" t="s">
        <v>78</v>
      </c>
      <c r="AY369" s="155" t="s">
        <v>156</v>
      </c>
    </row>
    <row r="370" spans="2:65" s="13" customFormat="1" x14ac:dyDescent="0.2">
      <c r="B370" s="154"/>
      <c r="D370" s="148" t="s">
        <v>169</v>
      </c>
      <c r="E370" s="155" t="s">
        <v>3</v>
      </c>
      <c r="F370" s="156" t="s">
        <v>1544</v>
      </c>
      <c r="H370" s="157">
        <v>-1.44</v>
      </c>
      <c r="I370" s="158"/>
      <c r="L370" s="154"/>
      <c r="M370" s="159"/>
      <c r="T370" s="160"/>
      <c r="AT370" s="155" t="s">
        <v>169</v>
      </c>
      <c r="AU370" s="155" t="s">
        <v>88</v>
      </c>
      <c r="AV370" s="13" t="s">
        <v>88</v>
      </c>
      <c r="AW370" s="13" t="s">
        <v>40</v>
      </c>
      <c r="AX370" s="13" t="s">
        <v>78</v>
      </c>
      <c r="AY370" s="155" t="s">
        <v>156</v>
      </c>
    </row>
    <row r="371" spans="2:65" s="12" customFormat="1" x14ac:dyDescent="0.2">
      <c r="B371" s="147"/>
      <c r="D371" s="148" t="s">
        <v>169</v>
      </c>
      <c r="E371" s="149" t="s">
        <v>3</v>
      </c>
      <c r="F371" s="150" t="s">
        <v>1031</v>
      </c>
      <c r="H371" s="149" t="s">
        <v>3</v>
      </c>
      <c r="I371" s="151"/>
      <c r="L371" s="147"/>
      <c r="M371" s="152"/>
      <c r="T371" s="153"/>
      <c r="AT371" s="149" t="s">
        <v>169</v>
      </c>
      <c r="AU371" s="149" t="s">
        <v>88</v>
      </c>
      <c r="AV371" s="12" t="s">
        <v>86</v>
      </c>
      <c r="AW371" s="12" t="s">
        <v>40</v>
      </c>
      <c r="AX371" s="12" t="s">
        <v>78</v>
      </c>
      <c r="AY371" s="149" t="s">
        <v>156</v>
      </c>
    </row>
    <row r="372" spans="2:65" s="13" customFormat="1" x14ac:dyDescent="0.2">
      <c r="B372" s="154"/>
      <c r="D372" s="148" t="s">
        <v>169</v>
      </c>
      <c r="E372" s="155" t="s">
        <v>3</v>
      </c>
      <c r="F372" s="156" t="s">
        <v>1545</v>
      </c>
      <c r="H372" s="157">
        <v>61.2</v>
      </c>
      <c r="I372" s="158"/>
      <c r="L372" s="154"/>
      <c r="M372" s="159"/>
      <c r="T372" s="160"/>
      <c r="AT372" s="155" t="s">
        <v>169</v>
      </c>
      <c r="AU372" s="155" t="s">
        <v>88</v>
      </c>
      <c r="AV372" s="13" t="s">
        <v>88</v>
      </c>
      <c r="AW372" s="13" t="s">
        <v>40</v>
      </c>
      <c r="AX372" s="13" t="s">
        <v>78</v>
      </c>
      <c r="AY372" s="155" t="s">
        <v>156</v>
      </c>
    </row>
    <row r="373" spans="2:65" s="13" customFormat="1" x14ac:dyDescent="0.2">
      <c r="B373" s="154"/>
      <c r="D373" s="148" t="s">
        <v>169</v>
      </c>
      <c r="E373" s="155" t="s">
        <v>3</v>
      </c>
      <c r="F373" s="156" t="s">
        <v>1546</v>
      </c>
      <c r="H373" s="157">
        <v>-3.78</v>
      </c>
      <c r="I373" s="158"/>
      <c r="L373" s="154"/>
      <c r="M373" s="159"/>
      <c r="T373" s="160"/>
      <c r="AT373" s="155" t="s">
        <v>169</v>
      </c>
      <c r="AU373" s="155" t="s">
        <v>88</v>
      </c>
      <c r="AV373" s="13" t="s">
        <v>88</v>
      </c>
      <c r="AW373" s="13" t="s">
        <v>40</v>
      </c>
      <c r="AX373" s="13" t="s">
        <v>78</v>
      </c>
      <c r="AY373" s="155" t="s">
        <v>156</v>
      </c>
    </row>
    <row r="374" spans="2:65" s="15" customFormat="1" x14ac:dyDescent="0.2">
      <c r="B374" s="168"/>
      <c r="D374" s="148" t="s">
        <v>169</v>
      </c>
      <c r="E374" s="169" t="s">
        <v>3</v>
      </c>
      <c r="F374" s="170" t="s">
        <v>180</v>
      </c>
      <c r="H374" s="171">
        <v>156.19999999999999</v>
      </c>
      <c r="I374" s="172"/>
      <c r="L374" s="168"/>
      <c r="M374" s="173"/>
      <c r="T374" s="174"/>
      <c r="AT374" s="169" t="s">
        <v>169</v>
      </c>
      <c r="AU374" s="169" t="s">
        <v>88</v>
      </c>
      <c r="AV374" s="15" t="s">
        <v>157</v>
      </c>
      <c r="AW374" s="15" t="s">
        <v>40</v>
      </c>
      <c r="AX374" s="15" t="s">
        <v>78</v>
      </c>
      <c r="AY374" s="169" t="s">
        <v>156</v>
      </c>
    </row>
    <row r="375" spans="2:65" s="14" customFormat="1" x14ac:dyDescent="0.2">
      <c r="B375" s="161"/>
      <c r="D375" s="148" t="s">
        <v>169</v>
      </c>
      <c r="E375" s="162" t="s">
        <v>3</v>
      </c>
      <c r="F375" s="163" t="s">
        <v>172</v>
      </c>
      <c r="H375" s="164">
        <v>999.43499999999995</v>
      </c>
      <c r="I375" s="165"/>
      <c r="L375" s="161"/>
      <c r="M375" s="166"/>
      <c r="T375" s="167"/>
      <c r="AT375" s="162" t="s">
        <v>169</v>
      </c>
      <c r="AU375" s="162" t="s">
        <v>88</v>
      </c>
      <c r="AV375" s="14" t="s">
        <v>165</v>
      </c>
      <c r="AW375" s="14" t="s">
        <v>40</v>
      </c>
      <c r="AX375" s="14" t="s">
        <v>86</v>
      </c>
      <c r="AY375" s="162" t="s">
        <v>156</v>
      </c>
    </row>
    <row r="376" spans="2:65" s="1" customFormat="1" ht="16.5" customHeight="1" x14ac:dyDescent="0.2">
      <c r="B376" s="129"/>
      <c r="C376" s="130" t="s">
        <v>1547</v>
      </c>
      <c r="D376" s="130" t="s">
        <v>160</v>
      </c>
      <c r="E376" s="131" t="s">
        <v>1548</v>
      </c>
      <c r="F376" s="132" t="s">
        <v>1549</v>
      </c>
      <c r="G376" s="133" t="s">
        <v>209</v>
      </c>
      <c r="H376" s="134">
        <v>1282.4749999999999</v>
      </c>
      <c r="I376" s="135"/>
      <c r="J376" s="136">
        <f>ROUND(I376*H376,2)</f>
        <v>0</v>
      </c>
      <c r="K376" s="132" t="s">
        <v>3</v>
      </c>
      <c r="L376" s="34"/>
      <c r="M376" s="137" t="s">
        <v>3</v>
      </c>
      <c r="N376" s="138" t="s">
        <v>49</v>
      </c>
      <c r="P376" s="139">
        <f>O376*H376</f>
        <v>0</v>
      </c>
      <c r="Q376" s="139">
        <v>0</v>
      </c>
      <c r="R376" s="139">
        <f>Q376*H376</f>
        <v>0</v>
      </c>
      <c r="S376" s="139">
        <v>0</v>
      </c>
      <c r="T376" s="140">
        <f>S376*H376</f>
        <v>0</v>
      </c>
      <c r="AR376" s="141" t="s">
        <v>165</v>
      </c>
      <c r="AT376" s="141" t="s">
        <v>160</v>
      </c>
      <c r="AU376" s="141" t="s">
        <v>88</v>
      </c>
      <c r="AY376" s="18" t="s">
        <v>156</v>
      </c>
      <c r="BE376" s="142">
        <f>IF(N376="základní",J376,0)</f>
        <v>0</v>
      </c>
      <c r="BF376" s="142">
        <f>IF(N376="snížená",J376,0)</f>
        <v>0</v>
      </c>
      <c r="BG376" s="142">
        <f>IF(N376="zákl. přenesená",J376,0)</f>
        <v>0</v>
      </c>
      <c r="BH376" s="142">
        <f>IF(N376="sníž. přenesená",J376,0)</f>
        <v>0</v>
      </c>
      <c r="BI376" s="142">
        <f>IF(N376="nulová",J376,0)</f>
        <v>0</v>
      </c>
      <c r="BJ376" s="18" t="s">
        <v>86</v>
      </c>
      <c r="BK376" s="142">
        <f>ROUND(I376*H376,2)</f>
        <v>0</v>
      </c>
      <c r="BL376" s="18" t="s">
        <v>165</v>
      </c>
      <c r="BM376" s="141" t="s">
        <v>1550</v>
      </c>
    </row>
    <row r="377" spans="2:65" s="12" customFormat="1" x14ac:dyDescent="0.2">
      <c r="B377" s="147"/>
      <c r="D377" s="148" t="s">
        <v>169</v>
      </c>
      <c r="E377" s="149" t="s">
        <v>3</v>
      </c>
      <c r="F377" s="150" t="s">
        <v>1331</v>
      </c>
      <c r="H377" s="149" t="s">
        <v>3</v>
      </c>
      <c r="I377" s="151"/>
      <c r="L377" s="147"/>
      <c r="M377" s="152"/>
      <c r="T377" s="153"/>
      <c r="AT377" s="149" t="s">
        <v>169</v>
      </c>
      <c r="AU377" s="149" t="s">
        <v>88</v>
      </c>
      <c r="AV377" s="12" t="s">
        <v>86</v>
      </c>
      <c r="AW377" s="12" t="s">
        <v>40</v>
      </c>
      <c r="AX377" s="12" t="s">
        <v>78</v>
      </c>
      <c r="AY377" s="149" t="s">
        <v>156</v>
      </c>
    </row>
    <row r="378" spans="2:65" s="12" customFormat="1" x14ac:dyDescent="0.2">
      <c r="B378" s="147"/>
      <c r="D378" s="148" t="s">
        <v>169</v>
      </c>
      <c r="E378" s="149" t="s">
        <v>3</v>
      </c>
      <c r="F378" s="150" t="s">
        <v>1430</v>
      </c>
      <c r="H378" s="149" t="s">
        <v>3</v>
      </c>
      <c r="I378" s="151"/>
      <c r="L378" s="147"/>
      <c r="M378" s="152"/>
      <c r="T378" s="153"/>
      <c r="AT378" s="149" t="s">
        <v>169</v>
      </c>
      <c r="AU378" s="149" t="s">
        <v>88</v>
      </c>
      <c r="AV378" s="12" t="s">
        <v>86</v>
      </c>
      <c r="AW378" s="12" t="s">
        <v>40</v>
      </c>
      <c r="AX378" s="12" t="s">
        <v>78</v>
      </c>
      <c r="AY378" s="149" t="s">
        <v>156</v>
      </c>
    </row>
    <row r="379" spans="2:65" s="12" customFormat="1" x14ac:dyDescent="0.2">
      <c r="B379" s="147"/>
      <c r="D379" s="148" t="s">
        <v>169</v>
      </c>
      <c r="E379" s="149" t="s">
        <v>3</v>
      </c>
      <c r="F379" s="150" t="s">
        <v>1039</v>
      </c>
      <c r="H379" s="149" t="s">
        <v>3</v>
      </c>
      <c r="I379" s="151"/>
      <c r="L379" s="147"/>
      <c r="M379" s="152"/>
      <c r="T379" s="153"/>
      <c r="AT379" s="149" t="s">
        <v>169</v>
      </c>
      <c r="AU379" s="149" t="s">
        <v>88</v>
      </c>
      <c r="AV379" s="12" t="s">
        <v>86</v>
      </c>
      <c r="AW379" s="12" t="s">
        <v>40</v>
      </c>
      <c r="AX379" s="12" t="s">
        <v>78</v>
      </c>
      <c r="AY379" s="149" t="s">
        <v>156</v>
      </c>
    </row>
    <row r="380" spans="2:65" s="13" customFormat="1" x14ac:dyDescent="0.2">
      <c r="B380" s="154"/>
      <c r="D380" s="148" t="s">
        <v>169</v>
      </c>
      <c r="E380" s="155" t="s">
        <v>3</v>
      </c>
      <c r="F380" s="156" t="s">
        <v>1431</v>
      </c>
      <c r="H380" s="157">
        <v>115.22</v>
      </c>
      <c r="I380" s="158"/>
      <c r="L380" s="154"/>
      <c r="M380" s="159"/>
      <c r="T380" s="160"/>
      <c r="AT380" s="155" t="s">
        <v>169</v>
      </c>
      <c r="AU380" s="155" t="s">
        <v>88</v>
      </c>
      <c r="AV380" s="13" t="s">
        <v>88</v>
      </c>
      <c r="AW380" s="13" t="s">
        <v>40</v>
      </c>
      <c r="AX380" s="13" t="s">
        <v>78</v>
      </c>
      <c r="AY380" s="155" t="s">
        <v>156</v>
      </c>
    </row>
    <row r="381" spans="2:65" s="12" customFormat="1" x14ac:dyDescent="0.2">
      <c r="B381" s="147"/>
      <c r="D381" s="148" t="s">
        <v>169</v>
      </c>
      <c r="E381" s="149" t="s">
        <v>3</v>
      </c>
      <c r="F381" s="150" t="s">
        <v>1044</v>
      </c>
      <c r="H381" s="149" t="s">
        <v>3</v>
      </c>
      <c r="I381" s="151"/>
      <c r="L381" s="147"/>
      <c r="M381" s="152"/>
      <c r="T381" s="153"/>
      <c r="AT381" s="149" t="s">
        <v>169</v>
      </c>
      <c r="AU381" s="149" t="s">
        <v>88</v>
      </c>
      <c r="AV381" s="12" t="s">
        <v>86</v>
      </c>
      <c r="AW381" s="12" t="s">
        <v>40</v>
      </c>
      <c r="AX381" s="12" t="s">
        <v>78</v>
      </c>
      <c r="AY381" s="149" t="s">
        <v>156</v>
      </c>
    </row>
    <row r="382" spans="2:65" s="13" customFormat="1" x14ac:dyDescent="0.2">
      <c r="B382" s="154"/>
      <c r="D382" s="148" t="s">
        <v>169</v>
      </c>
      <c r="E382" s="155" t="s">
        <v>3</v>
      </c>
      <c r="F382" s="156" t="s">
        <v>1451</v>
      </c>
      <c r="H382" s="157">
        <v>150.88</v>
      </c>
      <c r="I382" s="158"/>
      <c r="L382" s="154"/>
      <c r="M382" s="159"/>
      <c r="T382" s="160"/>
      <c r="AT382" s="155" t="s">
        <v>169</v>
      </c>
      <c r="AU382" s="155" t="s">
        <v>88</v>
      </c>
      <c r="AV382" s="13" t="s">
        <v>88</v>
      </c>
      <c r="AW382" s="13" t="s">
        <v>40</v>
      </c>
      <c r="AX382" s="13" t="s">
        <v>78</v>
      </c>
      <c r="AY382" s="155" t="s">
        <v>156</v>
      </c>
    </row>
    <row r="383" spans="2:65" s="13" customFormat="1" x14ac:dyDescent="0.2">
      <c r="B383" s="154"/>
      <c r="D383" s="148" t="s">
        <v>169</v>
      </c>
      <c r="E383" s="155" t="s">
        <v>3</v>
      </c>
      <c r="F383" s="156" t="s">
        <v>1452</v>
      </c>
      <c r="H383" s="157">
        <v>-19.68</v>
      </c>
      <c r="I383" s="158"/>
      <c r="L383" s="154"/>
      <c r="M383" s="159"/>
      <c r="T383" s="160"/>
      <c r="AT383" s="155" t="s">
        <v>169</v>
      </c>
      <c r="AU383" s="155" t="s">
        <v>88</v>
      </c>
      <c r="AV383" s="13" t="s">
        <v>88</v>
      </c>
      <c r="AW383" s="13" t="s">
        <v>40</v>
      </c>
      <c r="AX383" s="13" t="s">
        <v>78</v>
      </c>
      <c r="AY383" s="155" t="s">
        <v>156</v>
      </c>
    </row>
    <row r="384" spans="2:65" s="13" customFormat="1" x14ac:dyDescent="0.2">
      <c r="B384" s="154"/>
      <c r="D384" s="148" t="s">
        <v>169</v>
      </c>
      <c r="E384" s="155" t="s">
        <v>3</v>
      </c>
      <c r="F384" s="156" t="s">
        <v>1453</v>
      </c>
      <c r="H384" s="157">
        <v>-11.2</v>
      </c>
      <c r="I384" s="158"/>
      <c r="L384" s="154"/>
      <c r="M384" s="159"/>
      <c r="T384" s="160"/>
      <c r="AT384" s="155" t="s">
        <v>169</v>
      </c>
      <c r="AU384" s="155" t="s">
        <v>88</v>
      </c>
      <c r="AV384" s="13" t="s">
        <v>88</v>
      </c>
      <c r="AW384" s="13" t="s">
        <v>40</v>
      </c>
      <c r="AX384" s="13" t="s">
        <v>78</v>
      </c>
      <c r="AY384" s="155" t="s">
        <v>156</v>
      </c>
    </row>
    <row r="385" spans="2:51" s="13" customFormat="1" x14ac:dyDescent="0.2">
      <c r="B385" s="154"/>
      <c r="D385" s="148" t="s">
        <v>169</v>
      </c>
      <c r="E385" s="155" t="s">
        <v>3</v>
      </c>
      <c r="F385" s="156" t="s">
        <v>1454</v>
      </c>
      <c r="H385" s="157">
        <v>-12</v>
      </c>
      <c r="I385" s="158"/>
      <c r="L385" s="154"/>
      <c r="M385" s="159"/>
      <c r="T385" s="160"/>
      <c r="AT385" s="155" t="s">
        <v>169</v>
      </c>
      <c r="AU385" s="155" t="s">
        <v>88</v>
      </c>
      <c r="AV385" s="13" t="s">
        <v>88</v>
      </c>
      <c r="AW385" s="13" t="s">
        <v>40</v>
      </c>
      <c r="AX385" s="13" t="s">
        <v>78</v>
      </c>
      <c r="AY385" s="155" t="s">
        <v>156</v>
      </c>
    </row>
    <row r="386" spans="2:51" s="13" customFormat="1" x14ac:dyDescent="0.2">
      <c r="B386" s="154"/>
      <c r="D386" s="148" t="s">
        <v>169</v>
      </c>
      <c r="E386" s="155" t="s">
        <v>3</v>
      </c>
      <c r="F386" s="156" t="s">
        <v>1455</v>
      </c>
      <c r="H386" s="157">
        <v>14.66</v>
      </c>
      <c r="I386" s="158"/>
      <c r="L386" s="154"/>
      <c r="M386" s="159"/>
      <c r="T386" s="160"/>
      <c r="AT386" s="155" t="s">
        <v>169</v>
      </c>
      <c r="AU386" s="155" t="s">
        <v>88</v>
      </c>
      <c r="AV386" s="13" t="s">
        <v>88</v>
      </c>
      <c r="AW386" s="13" t="s">
        <v>40</v>
      </c>
      <c r="AX386" s="13" t="s">
        <v>78</v>
      </c>
      <c r="AY386" s="155" t="s">
        <v>156</v>
      </c>
    </row>
    <row r="387" spans="2:51" s="13" customFormat="1" x14ac:dyDescent="0.2">
      <c r="B387" s="154"/>
      <c r="D387" s="148" t="s">
        <v>169</v>
      </c>
      <c r="E387" s="155" t="s">
        <v>3</v>
      </c>
      <c r="F387" s="156" t="s">
        <v>1456</v>
      </c>
      <c r="H387" s="157">
        <v>5.82</v>
      </c>
      <c r="I387" s="158"/>
      <c r="L387" s="154"/>
      <c r="M387" s="159"/>
      <c r="T387" s="160"/>
      <c r="AT387" s="155" t="s">
        <v>169</v>
      </c>
      <c r="AU387" s="155" t="s">
        <v>88</v>
      </c>
      <c r="AV387" s="13" t="s">
        <v>88</v>
      </c>
      <c r="AW387" s="13" t="s">
        <v>40</v>
      </c>
      <c r="AX387" s="13" t="s">
        <v>78</v>
      </c>
      <c r="AY387" s="155" t="s">
        <v>156</v>
      </c>
    </row>
    <row r="388" spans="2:51" s="13" customFormat="1" x14ac:dyDescent="0.2">
      <c r="B388" s="154"/>
      <c r="D388" s="148" t="s">
        <v>169</v>
      </c>
      <c r="E388" s="155" t="s">
        <v>3</v>
      </c>
      <c r="F388" s="156" t="s">
        <v>1457</v>
      </c>
      <c r="H388" s="157">
        <v>45</v>
      </c>
      <c r="I388" s="158"/>
      <c r="L388" s="154"/>
      <c r="M388" s="159"/>
      <c r="T388" s="160"/>
      <c r="AT388" s="155" t="s">
        <v>169</v>
      </c>
      <c r="AU388" s="155" t="s">
        <v>88</v>
      </c>
      <c r="AV388" s="13" t="s">
        <v>88</v>
      </c>
      <c r="AW388" s="13" t="s">
        <v>40</v>
      </c>
      <c r="AX388" s="13" t="s">
        <v>78</v>
      </c>
      <c r="AY388" s="155" t="s">
        <v>156</v>
      </c>
    </row>
    <row r="389" spans="2:51" s="13" customFormat="1" x14ac:dyDescent="0.2">
      <c r="B389" s="154"/>
      <c r="D389" s="148" t="s">
        <v>169</v>
      </c>
      <c r="E389" s="155" t="s">
        <v>3</v>
      </c>
      <c r="F389" s="156" t="s">
        <v>1458</v>
      </c>
      <c r="H389" s="157">
        <v>-15.2</v>
      </c>
      <c r="I389" s="158"/>
      <c r="L389" s="154"/>
      <c r="M389" s="159"/>
      <c r="T389" s="160"/>
      <c r="AT389" s="155" t="s">
        <v>169</v>
      </c>
      <c r="AU389" s="155" t="s">
        <v>88</v>
      </c>
      <c r="AV389" s="13" t="s">
        <v>88</v>
      </c>
      <c r="AW389" s="13" t="s">
        <v>40</v>
      </c>
      <c r="AX389" s="13" t="s">
        <v>78</v>
      </c>
      <c r="AY389" s="155" t="s">
        <v>156</v>
      </c>
    </row>
    <row r="390" spans="2:51" s="13" customFormat="1" x14ac:dyDescent="0.2">
      <c r="B390" s="154"/>
      <c r="D390" s="148" t="s">
        <v>169</v>
      </c>
      <c r="E390" s="155" t="s">
        <v>3</v>
      </c>
      <c r="F390" s="156" t="s">
        <v>1459</v>
      </c>
      <c r="H390" s="157">
        <v>-1.98</v>
      </c>
      <c r="I390" s="158"/>
      <c r="L390" s="154"/>
      <c r="M390" s="159"/>
      <c r="T390" s="160"/>
      <c r="AT390" s="155" t="s">
        <v>169</v>
      </c>
      <c r="AU390" s="155" t="s">
        <v>88</v>
      </c>
      <c r="AV390" s="13" t="s">
        <v>88</v>
      </c>
      <c r="AW390" s="13" t="s">
        <v>40</v>
      </c>
      <c r="AX390" s="13" t="s">
        <v>78</v>
      </c>
      <c r="AY390" s="155" t="s">
        <v>156</v>
      </c>
    </row>
    <row r="391" spans="2:51" s="13" customFormat="1" x14ac:dyDescent="0.2">
      <c r="B391" s="154"/>
      <c r="D391" s="148" t="s">
        <v>169</v>
      </c>
      <c r="E391" s="155" t="s">
        <v>3</v>
      </c>
      <c r="F391" s="156" t="s">
        <v>1460</v>
      </c>
      <c r="H391" s="157">
        <v>-2.2050000000000001</v>
      </c>
      <c r="I391" s="158"/>
      <c r="L391" s="154"/>
      <c r="M391" s="159"/>
      <c r="T391" s="160"/>
      <c r="AT391" s="155" t="s">
        <v>169</v>
      </c>
      <c r="AU391" s="155" t="s">
        <v>88</v>
      </c>
      <c r="AV391" s="13" t="s">
        <v>88</v>
      </c>
      <c r="AW391" s="13" t="s">
        <v>40</v>
      </c>
      <c r="AX391" s="13" t="s">
        <v>78</v>
      </c>
      <c r="AY391" s="155" t="s">
        <v>156</v>
      </c>
    </row>
    <row r="392" spans="2:51" s="13" customFormat="1" x14ac:dyDescent="0.2">
      <c r="B392" s="154"/>
      <c r="D392" s="148" t="s">
        <v>169</v>
      </c>
      <c r="E392" s="155" t="s">
        <v>3</v>
      </c>
      <c r="F392" s="156" t="s">
        <v>1461</v>
      </c>
      <c r="H392" s="157">
        <v>0.15</v>
      </c>
      <c r="I392" s="158"/>
      <c r="L392" s="154"/>
      <c r="M392" s="159"/>
      <c r="T392" s="160"/>
      <c r="AT392" s="155" t="s">
        <v>169</v>
      </c>
      <c r="AU392" s="155" t="s">
        <v>88</v>
      </c>
      <c r="AV392" s="13" t="s">
        <v>88</v>
      </c>
      <c r="AW392" s="13" t="s">
        <v>40</v>
      </c>
      <c r="AX392" s="13" t="s">
        <v>78</v>
      </c>
      <c r="AY392" s="155" t="s">
        <v>156</v>
      </c>
    </row>
    <row r="393" spans="2:51" s="12" customFormat="1" x14ac:dyDescent="0.2">
      <c r="B393" s="147"/>
      <c r="D393" s="148" t="s">
        <v>169</v>
      </c>
      <c r="E393" s="149" t="s">
        <v>3</v>
      </c>
      <c r="F393" s="150" t="s">
        <v>1038</v>
      </c>
      <c r="H393" s="149" t="s">
        <v>3</v>
      </c>
      <c r="I393" s="151"/>
      <c r="L393" s="147"/>
      <c r="M393" s="152"/>
      <c r="T393" s="153"/>
      <c r="AT393" s="149" t="s">
        <v>169</v>
      </c>
      <c r="AU393" s="149" t="s">
        <v>88</v>
      </c>
      <c r="AV393" s="12" t="s">
        <v>86</v>
      </c>
      <c r="AW393" s="12" t="s">
        <v>40</v>
      </c>
      <c r="AX393" s="12" t="s">
        <v>78</v>
      </c>
      <c r="AY393" s="149" t="s">
        <v>156</v>
      </c>
    </row>
    <row r="394" spans="2:51" s="13" customFormat="1" x14ac:dyDescent="0.2">
      <c r="B394" s="154"/>
      <c r="D394" s="148" t="s">
        <v>169</v>
      </c>
      <c r="E394" s="155" t="s">
        <v>3</v>
      </c>
      <c r="F394" s="156" t="s">
        <v>1462</v>
      </c>
      <c r="H394" s="157">
        <v>55.545000000000002</v>
      </c>
      <c r="I394" s="158"/>
      <c r="L394" s="154"/>
      <c r="M394" s="159"/>
      <c r="T394" s="160"/>
      <c r="AT394" s="155" t="s">
        <v>169</v>
      </c>
      <c r="AU394" s="155" t="s">
        <v>88</v>
      </c>
      <c r="AV394" s="13" t="s">
        <v>88</v>
      </c>
      <c r="AW394" s="13" t="s">
        <v>40</v>
      </c>
      <c r="AX394" s="13" t="s">
        <v>78</v>
      </c>
      <c r="AY394" s="155" t="s">
        <v>156</v>
      </c>
    </row>
    <row r="395" spans="2:51" s="13" customFormat="1" x14ac:dyDescent="0.2">
      <c r="B395" s="154"/>
      <c r="D395" s="148" t="s">
        <v>169</v>
      </c>
      <c r="E395" s="155" t="s">
        <v>3</v>
      </c>
      <c r="F395" s="156" t="s">
        <v>1463</v>
      </c>
      <c r="H395" s="157">
        <v>-7.38</v>
      </c>
      <c r="I395" s="158"/>
      <c r="L395" s="154"/>
      <c r="M395" s="159"/>
      <c r="T395" s="160"/>
      <c r="AT395" s="155" t="s">
        <v>169</v>
      </c>
      <c r="AU395" s="155" t="s">
        <v>88</v>
      </c>
      <c r="AV395" s="13" t="s">
        <v>88</v>
      </c>
      <c r="AW395" s="13" t="s">
        <v>40</v>
      </c>
      <c r="AX395" s="13" t="s">
        <v>78</v>
      </c>
      <c r="AY395" s="155" t="s">
        <v>156</v>
      </c>
    </row>
    <row r="396" spans="2:51" s="13" customFormat="1" x14ac:dyDescent="0.2">
      <c r="B396" s="154"/>
      <c r="D396" s="148" t="s">
        <v>169</v>
      </c>
      <c r="E396" s="155" t="s">
        <v>3</v>
      </c>
      <c r="F396" s="156" t="s">
        <v>1464</v>
      </c>
      <c r="H396" s="157">
        <v>-5.6</v>
      </c>
      <c r="I396" s="158"/>
      <c r="L396" s="154"/>
      <c r="M396" s="159"/>
      <c r="T396" s="160"/>
      <c r="AT396" s="155" t="s">
        <v>169</v>
      </c>
      <c r="AU396" s="155" t="s">
        <v>88</v>
      </c>
      <c r="AV396" s="13" t="s">
        <v>88</v>
      </c>
      <c r="AW396" s="13" t="s">
        <v>40</v>
      </c>
      <c r="AX396" s="13" t="s">
        <v>78</v>
      </c>
      <c r="AY396" s="155" t="s">
        <v>156</v>
      </c>
    </row>
    <row r="397" spans="2:51" s="13" customFormat="1" x14ac:dyDescent="0.2">
      <c r="B397" s="154"/>
      <c r="D397" s="148" t="s">
        <v>169</v>
      </c>
      <c r="E397" s="155" t="s">
        <v>3</v>
      </c>
      <c r="F397" s="156" t="s">
        <v>1465</v>
      </c>
      <c r="H397" s="157">
        <v>-3</v>
      </c>
      <c r="I397" s="158"/>
      <c r="L397" s="154"/>
      <c r="M397" s="159"/>
      <c r="T397" s="160"/>
      <c r="AT397" s="155" t="s">
        <v>169</v>
      </c>
      <c r="AU397" s="155" t="s">
        <v>88</v>
      </c>
      <c r="AV397" s="13" t="s">
        <v>88</v>
      </c>
      <c r="AW397" s="13" t="s">
        <v>40</v>
      </c>
      <c r="AX397" s="13" t="s">
        <v>78</v>
      </c>
      <c r="AY397" s="155" t="s">
        <v>156</v>
      </c>
    </row>
    <row r="398" spans="2:51" s="13" customFormat="1" x14ac:dyDescent="0.2">
      <c r="B398" s="154"/>
      <c r="D398" s="148" t="s">
        <v>169</v>
      </c>
      <c r="E398" s="155" t="s">
        <v>3</v>
      </c>
      <c r="F398" s="156" t="s">
        <v>1466</v>
      </c>
      <c r="H398" s="157">
        <v>152.49</v>
      </c>
      <c r="I398" s="158"/>
      <c r="L398" s="154"/>
      <c r="M398" s="159"/>
      <c r="T398" s="160"/>
      <c r="AT398" s="155" t="s">
        <v>169</v>
      </c>
      <c r="AU398" s="155" t="s">
        <v>88</v>
      </c>
      <c r="AV398" s="13" t="s">
        <v>88</v>
      </c>
      <c r="AW398" s="13" t="s">
        <v>40</v>
      </c>
      <c r="AX398" s="13" t="s">
        <v>78</v>
      </c>
      <c r="AY398" s="155" t="s">
        <v>156</v>
      </c>
    </row>
    <row r="399" spans="2:51" s="13" customFormat="1" x14ac:dyDescent="0.2">
      <c r="B399" s="154"/>
      <c r="D399" s="148" t="s">
        <v>169</v>
      </c>
      <c r="E399" s="155" t="s">
        <v>3</v>
      </c>
      <c r="F399" s="156" t="s">
        <v>1467</v>
      </c>
      <c r="H399" s="157">
        <v>-27.8</v>
      </c>
      <c r="I399" s="158"/>
      <c r="L399" s="154"/>
      <c r="M399" s="159"/>
      <c r="T399" s="160"/>
      <c r="AT399" s="155" t="s">
        <v>169</v>
      </c>
      <c r="AU399" s="155" t="s">
        <v>88</v>
      </c>
      <c r="AV399" s="13" t="s">
        <v>88</v>
      </c>
      <c r="AW399" s="13" t="s">
        <v>40</v>
      </c>
      <c r="AX399" s="13" t="s">
        <v>78</v>
      </c>
      <c r="AY399" s="155" t="s">
        <v>156</v>
      </c>
    </row>
    <row r="400" spans="2:51" s="13" customFormat="1" x14ac:dyDescent="0.2">
      <c r="B400" s="154"/>
      <c r="D400" s="148" t="s">
        <v>169</v>
      </c>
      <c r="E400" s="155" t="s">
        <v>3</v>
      </c>
      <c r="F400" s="156" t="s">
        <v>1468</v>
      </c>
      <c r="H400" s="157">
        <v>-14.4</v>
      </c>
      <c r="I400" s="158"/>
      <c r="L400" s="154"/>
      <c r="M400" s="159"/>
      <c r="T400" s="160"/>
      <c r="AT400" s="155" t="s">
        <v>169</v>
      </c>
      <c r="AU400" s="155" t="s">
        <v>88</v>
      </c>
      <c r="AV400" s="13" t="s">
        <v>88</v>
      </c>
      <c r="AW400" s="13" t="s">
        <v>40</v>
      </c>
      <c r="AX400" s="13" t="s">
        <v>78</v>
      </c>
      <c r="AY400" s="155" t="s">
        <v>156</v>
      </c>
    </row>
    <row r="401" spans="2:51" s="13" customFormat="1" x14ac:dyDescent="0.2">
      <c r="B401" s="154"/>
      <c r="D401" s="148" t="s">
        <v>169</v>
      </c>
      <c r="E401" s="155" t="s">
        <v>3</v>
      </c>
      <c r="F401" s="156" t="s">
        <v>1469</v>
      </c>
      <c r="H401" s="157">
        <v>-6.37</v>
      </c>
      <c r="I401" s="158"/>
      <c r="L401" s="154"/>
      <c r="M401" s="159"/>
      <c r="T401" s="160"/>
      <c r="AT401" s="155" t="s">
        <v>169</v>
      </c>
      <c r="AU401" s="155" t="s">
        <v>88</v>
      </c>
      <c r="AV401" s="13" t="s">
        <v>88</v>
      </c>
      <c r="AW401" s="13" t="s">
        <v>40</v>
      </c>
      <c r="AX401" s="13" t="s">
        <v>78</v>
      </c>
      <c r="AY401" s="155" t="s">
        <v>156</v>
      </c>
    </row>
    <row r="402" spans="2:51" s="13" customFormat="1" x14ac:dyDescent="0.2">
      <c r="B402" s="154"/>
      <c r="D402" s="148" t="s">
        <v>169</v>
      </c>
      <c r="E402" s="155" t="s">
        <v>3</v>
      </c>
      <c r="F402" s="156" t="s">
        <v>1470</v>
      </c>
      <c r="H402" s="157">
        <v>-0.56999999999999995</v>
      </c>
      <c r="I402" s="158"/>
      <c r="L402" s="154"/>
      <c r="M402" s="159"/>
      <c r="T402" s="160"/>
      <c r="AT402" s="155" t="s">
        <v>169</v>
      </c>
      <c r="AU402" s="155" t="s">
        <v>88</v>
      </c>
      <c r="AV402" s="13" t="s">
        <v>88</v>
      </c>
      <c r="AW402" s="13" t="s">
        <v>40</v>
      </c>
      <c r="AX402" s="13" t="s">
        <v>78</v>
      </c>
      <c r="AY402" s="155" t="s">
        <v>156</v>
      </c>
    </row>
    <row r="403" spans="2:51" s="13" customFormat="1" x14ac:dyDescent="0.2">
      <c r="B403" s="154"/>
      <c r="D403" s="148" t="s">
        <v>169</v>
      </c>
      <c r="E403" s="155" t="s">
        <v>3</v>
      </c>
      <c r="F403" s="156" t="s">
        <v>1471</v>
      </c>
      <c r="H403" s="157">
        <v>-0.83299999999999996</v>
      </c>
      <c r="I403" s="158"/>
      <c r="L403" s="154"/>
      <c r="M403" s="159"/>
      <c r="T403" s="160"/>
      <c r="AT403" s="155" t="s">
        <v>169</v>
      </c>
      <c r="AU403" s="155" t="s">
        <v>88</v>
      </c>
      <c r="AV403" s="13" t="s">
        <v>88</v>
      </c>
      <c r="AW403" s="13" t="s">
        <v>40</v>
      </c>
      <c r="AX403" s="13" t="s">
        <v>78</v>
      </c>
      <c r="AY403" s="155" t="s">
        <v>156</v>
      </c>
    </row>
    <row r="404" spans="2:51" s="12" customFormat="1" x14ac:dyDescent="0.2">
      <c r="B404" s="147"/>
      <c r="D404" s="148" t="s">
        <v>169</v>
      </c>
      <c r="E404" s="149" t="s">
        <v>3</v>
      </c>
      <c r="F404" s="150" t="s">
        <v>1031</v>
      </c>
      <c r="H404" s="149" t="s">
        <v>3</v>
      </c>
      <c r="I404" s="151"/>
      <c r="L404" s="147"/>
      <c r="M404" s="152"/>
      <c r="T404" s="153"/>
      <c r="AT404" s="149" t="s">
        <v>169</v>
      </c>
      <c r="AU404" s="149" t="s">
        <v>88</v>
      </c>
      <c r="AV404" s="12" t="s">
        <v>86</v>
      </c>
      <c r="AW404" s="12" t="s">
        <v>40</v>
      </c>
      <c r="AX404" s="12" t="s">
        <v>78</v>
      </c>
      <c r="AY404" s="149" t="s">
        <v>156</v>
      </c>
    </row>
    <row r="405" spans="2:51" s="13" customFormat="1" x14ac:dyDescent="0.2">
      <c r="B405" s="154"/>
      <c r="D405" s="148" t="s">
        <v>169</v>
      </c>
      <c r="E405" s="155" t="s">
        <v>3</v>
      </c>
      <c r="F405" s="156" t="s">
        <v>1472</v>
      </c>
      <c r="H405" s="157">
        <v>158.76</v>
      </c>
      <c r="I405" s="158"/>
      <c r="L405" s="154"/>
      <c r="M405" s="159"/>
      <c r="T405" s="160"/>
      <c r="AT405" s="155" t="s">
        <v>169</v>
      </c>
      <c r="AU405" s="155" t="s">
        <v>88</v>
      </c>
      <c r="AV405" s="13" t="s">
        <v>88</v>
      </c>
      <c r="AW405" s="13" t="s">
        <v>40</v>
      </c>
      <c r="AX405" s="13" t="s">
        <v>78</v>
      </c>
      <c r="AY405" s="155" t="s">
        <v>156</v>
      </c>
    </row>
    <row r="406" spans="2:51" s="13" customFormat="1" x14ac:dyDescent="0.2">
      <c r="B406" s="154"/>
      <c r="D406" s="148" t="s">
        <v>169</v>
      </c>
      <c r="E406" s="155" t="s">
        <v>3</v>
      </c>
      <c r="F406" s="156" t="s">
        <v>1473</v>
      </c>
      <c r="H406" s="157">
        <v>-28.8</v>
      </c>
      <c r="I406" s="158"/>
      <c r="L406" s="154"/>
      <c r="M406" s="159"/>
      <c r="T406" s="160"/>
      <c r="AT406" s="155" t="s">
        <v>169</v>
      </c>
      <c r="AU406" s="155" t="s">
        <v>88</v>
      </c>
      <c r="AV406" s="13" t="s">
        <v>88</v>
      </c>
      <c r="AW406" s="13" t="s">
        <v>40</v>
      </c>
      <c r="AX406" s="13" t="s">
        <v>78</v>
      </c>
      <c r="AY406" s="155" t="s">
        <v>156</v>
      </c>
    </row>
    <row r="407" spans="2:51" s="13" customFormat="1" x14ac:dyDescent="0.2">
      <c r="B407" s="154"/>
      <c r="D407" s="148" t="s">
        <v>169</v>
      </c>
      <c r="E407" s="155" t="s">
        <v>3</v>
      </c>
      <c r="F407" s="156" t="s">
        <v>1474</v>
      </c>
      <c r="H407" s="157">
        <v>-12.4</v>
      </c>
      <c r="I407" s="158"/>
      <c r="L407" s="154"/>
      <c r="M407" s="159"/>
      <c r="T407" s="160"/>
      <c r="AT407" s="155" t="s">
        <v>169</v>
      </c>
      <c r="AU407" s="155" t="s">
        <v>88</v>
      </c>
      <c r="AV407" s="13" t="s">
        <v>88</v>
      </c>
      <c r="AW407" s="13" t="s">
        <v>40</v>
      </c>
      <c r="AX407" s="13" t="s">
        <v>78</v>
      </c>
      <c r="AY407" s="155" t="s">
        <v>156</v>
      </c>
    </row>
    <row r="408" spans="2:51" s="13" customFormat="1" x14ac:dyDescent="0.2">
      <c r="B408" s="154"/>
      <c r="D408" s="148" t="s">
        <v>169</v>
      </c>
      <c r="E408" s="155" t="s">
        <v>3</v>
      </c>
      <c r="F408" s="156" t="s">
        <v>1475</v>
      </c>
      <c r="H408" s="157">
        <v>56.16</v>
      </c>
      <c r="I408" s="158"/>
      <c r="L408" s="154"/>
      <c r="M408" s="159"/>
      <c r="T408" s="160"/>
      <c r="AT408" s="155" t="s">
        <v>169</v>
      </c>
      <c r="AU408" s="155" t="s">
        <v>88</v>
      </c>
      <c r="AV408" s="13" t="s">
        <v>88</v>
      </c>
      <c r="AW408" s="13" t="s">
        <v>40</v>
      </c>
      <c r="AX408" s="13" t="s">
        <v>78</v>
      </c>
      <c r="AY408" s="155" t="s">
        <v>156</v>
      </c>
    </row>
    <row r="409" spans="2:51" s="13" customFormat="1" x14ac:dyDescent="0.2">
      <c r="B409" s="154"/>
      <c r="D409" s="148" t="s">
        <v>169</v>
      </c>
      <c r="E409" s="155" t="s">
        <v>3</v>
      </c>
      <c r="F409" s="156" t="s">
        <v>1476</v>
      </c>
      <c r="H409" s="157">
        <v>-7.5</v>
      </c>
      <c r="I409" s="158"/>
      <c r="L409" s="154"/>
      <c r="M409" s="159"/>
      <c r="T409" s="160"/>
      <c r="AT409" s="155" t="s">
        <v>169</v>
      </c>
      <c r="AU409" s="155" t="s">
        <v>88</v>
      </c>
      <c r="AV409" s="13" t="s">
        <v>88</v>
      </c>
      <c r="AW409" s="13" t="s">
        <v>40</v>
      </c>
      <c r="AX409" s="13" t="s">
        <v>78</v>
      </c>
      <c r="AY409" s="155" t="s">
        <v>156</v>
      </c>
    </row>
    <row r="410" spans="2:51" s="13" customFormat="1" x14ac:dyDescent="0.2">
      <c r="B410" s="154"/>
      <c r="D410" s="148" t="s">
        <v>169</v>
      </c>
      <c r="E410" s="155" t="s">
        <v>3</v>
      </c>
      <c r="F410" s="156" t="s">
        <v>1464</v>
      </c>
      <c r="H410" s="157">
        <v>-5.6</v>
      </c>
      <c r="I410" s="158"/>
      <c r="L410" s="154"/>
      <c r="M410" s="159"/>
      <c r="T410" s="160"/>
      <c r="AT410" s="155" t="s">
        <v>169</v>
      </c>
      <c r="AU410" s="155" t="s">
        <v>88</v>
      </c>
      <c r="AV410" s="13" t="s">
        <v>88</v>
      </c>
      <c r="AW410" s="13" t="s">
        <v>40</v>
      </c>
      <c r="AX410" s="13" t="s">
        <v>78</v>
      </c>
      <c r="AY410" s="155" t="s">
        <v>156</v>
      </c>
    </row>
    <row r="411" spans="2:51" s="13" customFormat="1" x14ac:dyDescent="0.2">
      <c r="B411" s="154"/>
      <c r="D411" s="148" t="s">
        <v>169</v>
      </c>
      <c r="E411" s="155" t="s">
        <v>3</v>
      </c>
      <c r="F411" s="156" t="s">
        <v>1465</v>
      </c>
      <c r="H411" s="157">
        <v>-3</v>
      </c>
      <c r="I411" s="158"/>
      <c r="L411" s="154"/>
      <c r="M411" s="159"/>
      <c r="T411" s="160"/>
      <c r="AT411" s="155" t="s">
        <v>169</v>
      </c>
      <c r="AU411" s="155" t="s">
        <v>88</v>
      </c>
      <c r="AV411" s="13" t="s">
        <v>88</v>
      </c>
      <c r="AW411" s="13" t="s">
        <v>40</v>
      </c>
      <c r="AX411" s="13" t="s">
        <v>78</v>
      </c>
      <c r="AY411" s="155" t="s">
        <v>156</v>
      </c>
    </row>
    <row r="412" spans="2:51" s="15" customFormat="1" x14ac:dyDescent="0.2">
      <c r="B412" s="168"/>
      <c r="D412" s="148" t="s">
        <v>169</v>
      </c>
      <c r="E412" s="169" t="s">
        <v>3</v>
      </c>
      <c r="F412" s="170" t="s">
        <v>180</v>
      </c>
      <c r="H412" s="171">
        <v>569.16700000000003</v>
      </c>
      <c r="I412" s="172"/>
      <c r="L412" s="168"/>
      <c r="M412" s="173"/>
      <c r="T412" s="174"/>
      <c r="AT412" s="169" t="s">
        <v>169</v>
      </c>
      <c r="AU412" s="169" t="s">
        <v>88</v>
      </c>
      <c r="AV412" s="15" t="s">
        <v>157</v>
      </c>
      <c r="AW412" s="15" t="s">
        <v>40</v>
      </c>
      <c r="AX412" s="15" t="s">
        <v>78</v>
      </c>
      <c r="AY412" s="169" t="s">
        <v>156</v>
      </c>
    </row>
    <row r="413" spans="2:51" s="12" customFormat="1" x14ac:dyDescent="0.2">
      <c r="B413" s="147"/>
      <c r="D413" s="148" t="s">
        <v>169</v>
      </c>
      <c r="E413" s="149" t="s">
        <v>3</v>
      </c>
      <c r="F413" s="150" t="s">
        <v>1432</v>
      </c>
      <c r="H413" s="149" t="s">
        <v>3</v>
      </c>
      <c r="I413" s="151"/>
      <c r="L413" s="147"/>
      <c r="M413" s="152"/>
      <c r="T413" s="153"/>
      <c r="AT413" s="149" t="s">
        <v>169</v>
      </c>
      <c r="AU413" s="149" t="s">
        <v>88</v>
      </c>
      <c r="AV413" s="12" t="s">
        <v>86</v>
      </c>
      <c r="AW413" s="12" t="s">
        <v>40</v>
      </c>
      <c r="AX413" s="12" t="s">
        <v>78</v>
      </c>
      <c r="AY413" s="149" t="s">
        <v>156</v>
      </c>
    </row>
    <row r="414" spans="2:51" s="12" customFormat="1" x14ac:dyDescent="0.2">
      <c r="B414" s="147"/>
      <c r="D414" s="148" t="s">
        <v>169</v>
      </c>
      <c r="E414" s="149" t="s">
        <v>3</v>
      </c>
      <c r="F414" s="150" t="s">
        <v>1039</v>
      </c>
      <c r="H414" s="149" t="s">
        <v>3</v>
      </c>
      <c r="I414" s="151"/>
      <c r="L414" s="147"/>
      <c r="M414" s="152"/>
      <c r="T414" s="153"/>
      <c r="AT414" s="149" t="s">
        <v>169</v>
      </c>
      <c r="AU414" s="149" t="s">
        <v>88</v>
      </c>
      <c r="AV414" s="12" t="s">
        <v>86</v>
      </c>
      <c r="AW414" s="12" t="s">
        <v>40</v>
      </c>
      <c r="AX414" s="12" t="s">
        <v>78</v>
      </c>
      <c r="AY414" s="149" t="s">
        <v>156</v>
      </c>
    </row>
    <row r="415" spans="2:51" s="13" customFormat="1" x14ac:dyDescent="0.2">
      <c r="B415" s="154"/>
      <c r="D415" s="148" t="s">
        <v>169</v>
      </c>
      <c r="E415" s="155" t="s">
        <v>3</v>
      </c>
      <c r="F415" s="156" t="s">
        <v>1433</v>
      </c>
      <c r="H415" s="157">
        <v>25.776</v>
      </c>
      <c r="I415" s="158"/>
      <c r="L415" s="154"/>
      <c r="M415" s="159"/>
      <c r="T415" s="160"/>
      <c r="AT415" s="155" t="s">
        <v>169</v>
      </c>
      <c r="AU415" s="155" t="s">
        <v>88</v>
      </c>
      <c r="AV415" s="13" t="s">
        <v>88</v>
      </c>
      <c r="AW415" s="13" t="s">
        <v>40</v>
      </c>
      <c r="AX415" s="13" t="s">
        <v>78</v>
      </c>
      <c r="AY415" s="155" t="s">
        <v>156</v>
      </c>
    </row>
    <row r="416" spans="2:51" s="13" customFormat="1" x14ac:dyDescent="0.2">
      <c r="B416" s="154"/>
      <c r="D416" s="148" t="s">
        <v>169</v>
      </c>
      <c r="E416" s="155" t="s">
        <v>3</v>
      </c>
      <c r="F416" s="156" t="s">
        <v>1434</v>
      </c>
      <c r="H416" s="157">
        <v>30.888000000000002</v>
      </c>
      <c r="I416" s="158"/>
      <c r="L416" s="154"/>
      <c r="M416" s="159"/>
      <c r="T416" s="160"/>
      <c r="AT416" s="155" t="s">
        <v>169</v>
      </c>
      <c r="AU416" s="155" t="s">
        <v>88</v>
      </c>
      <c r="AV416" s="13" t="s">
        <v>88</v>
      </c>
      <c r="AW416" s="13" t="s">
        <v>40</v>
      </c>
      <c r="AX416" s="13" t="s">
        <v>78</v>
      </c>
      <c r="AY416" s="155" t="s">
        <v>156</v>
      </c>
    </row>
    <row r="417" spans="2:51" s="13" customFormat="1" x14ac:dyDescent="0.2">
      <c r="B417" s="154"/>
      <c r="D417" s="148" t="s">
        <v>169</v>
      </c>
      <c r="E417" s="155" t="s">
        <v>3</v>
      </c>
      <c r="F417" s="156" t="s">
        <v>1435</v>
      </c>
      <c r="H417" s="157">
        <v>25.2</v>
      </c>
      <c r="I417" s="158"/>
      <c r="L417" s="154"/>
      <c r="M417" s="159"/>
      <c r="T417" s="160"/>
      <c r="AT417" s="155" t="s">
        <v>169</v>
      </c>
      <c r="AU417" s="155" t="s">
        <v>88</v>
      </c>
      <c r="AV417" s="13" t="s">
        <v>88</v>
      </c>
      <c r="AW417" s="13" t="s">
        <v>40</v>
      </c>
      <c r="AX417" s="13" t="s">
        <v>78</v>
      </c>
      <c r="AY417" s="155" t="s">
        <v>156</v>
      </c>
    </row>
    <row r="418" spans="2:51" s="13" customFormat="1" x14ac:dyDescent="0.2">
      <c r="B418" s="154"/>
      <c r="D418" s="148" t="s">
        <v>169</v>
      </c>
      <c r="E418" s="155" t="s">
        <v>3</v>
      </c>
      <c r="F418" s="156" t="s">
        <v>1436</v>
      </c>
      <c r="H418" s="157">
        <v>15.15</v>
      </c>
      <c r="I418" s="158"/>
      <c r="L418" s="154"/>
      <c r="M418" s="159"/>
      <c r="T418" s="160"/>
      <c r="AT418" s="155" t="s">
        <v>169</v>
      </c>
      <c r="AU418" s="155" t="s">
        <v>88</v>
      </c>
      <c r="AV418" s="13" t="s">
        <v>88</v>
      </c>
      <c r="AW418" s="13" t="s">
        <v>40</v>
      </c>
      <c r="AX418" s="13" t="s">
        <v>78</v>
      </c>
      <c r="AY418" s="155" t="s">
        <v>156</v>
      </c>
    </row>
    <row r="419" spans="2:51" s="13" customFormat="1" x14ac:dyDescent="0.2">
      <c r="B419" s="154"/>
      <c r="D419" s="148" t="s">
        <v>169</v>
      </c>
      <c r="E419" s="155" t="s">
        <v>3</v>
      </c>
      <c r="F419" s="156" t="s">
        <v>1437</v>
      </c>
      <c r="H419" s="157">
        <v>1.5</v>
      </c>
      <c r="I419" s="158"/>
      <c r="L419" s="154"/>
      <c r="M419" s="159"/>
      <c r="T419" s="160"/>
      <c r="AT419" s="155" t="s">
        <v>169</v>
      </c>
      <c r="AU419" s="155" t="s">
        <v>88</v>
      </c>
      <c r="AV419" s="13" t="s">
        <v>88</v>
      </c>
      <c r="AW419" s="13" t="s">
        <v>40</v>
      </c>
      <c r="AX419" s="13" t="s">
        <v>78</v>
      </c>
      <c r="AY419" s="155" t="s">
        <v>156</v>
      </c>
    </row>
    <row r="420" spans="2:51" s="13" customFormat="1" x14ac:dyDescent="0.2">
      <c r="B420" s="154"/>
      <c r="D420" s="148" t="s">
        <v>169</v>
      </c>
      <c r="E420" s="155" t="s">
        <v>3</v>
      </c>
      <c r="F420" s="156" t="s">
        <v>1438</v>
      </c>
      <c r="H420" s="157">
        <v>21.84</v>
      </c>
      <c r="I420" s="158"/>
      <c r="L420" s="154"/>
      <c r="M420" s="159"/>
      <c r="T420" s="160"/>
      <c r="AT420" s="155" t="s">
        <v>169</v>
      </c>
      <c r="AU420" s="155" t="s">
        <v>88</v>
      </c>
      <c r="AV420" s="13" t="s">
        <v>88</v>
      </c>
      <c r="AW420" s="13" t="s">
        <v>40</v>
      </c>
      <c r="AX420" s="13" t="s">
        <v>78</v>
      </c>
      <c r="AY420" s="155" t="s">
        <v>156</v>
      </c>
    </row>
    <row r="421" spans="2:51" s="13" customFormat="1" x14ac:dyDescent="0.2">
      <c r="B421" s="154"/>
      <c r="D421" s="148" t="s">
        <v>169</v>
      </c>
      <c r="E421" s="155" t="s">
        <v>3</v>
      </c>
      <c r="F421" s="156" t="s">
        <v>1439</v>
      </c>
      <c r="H421" s="157">
        <v>1.1000000000000001</v>
      </c>
      <c r="I421" s="158"/>
      <c r="L421" s="154"/>
      <c r="M421" s="159"/>
      <c r="T421" s="160"/>
      <c r="AT421" s="155" t="s">
        <v>169</v>
      </c>
      <c r="AU421" s="155" t="s">
        <v>88</v>
      </c>
      <c r="AV421" s="13" t="s">
        <v>88</v>
      </c>
      <c r="AW421" s="13" t="s">
        <v>40</v>
      </c>
      <c r="AX421" s="13" t="s">
        <v>78</v>
      </c>
      <c r="AY421" s="155" t="s">
        <v>156</v>
      </c>
    </row>
    <row r="422" spans="2:51" s="13" customFormat="1" x14ac:dyDescent="0.2">
      <c r="B422" s="154"/>
      <c r="D422" s="148" t="s">
        <v>169</v>
      </c>
      <c r="E422" s="155" t="s">
        <v>3</v>
      </c>
      <c r="F422" s="156" t="s">
        <v>1440</v>
      </c>
      <c r="H422" s="157">
        <v>10.72</v>
      </c>
      <c r="I422" s="158"/>
      <c r="L422" s="154"/>
      <c r="M422" s="159"/>
      <c r="T422" s="160"/>
      <c r="AT422" s="155" t="s">
        <v>169</v>
      </c>
      <c r="AU422" s="155" t="s">
        <v>88</v>
      </c>
      <c r="AV422" s="13" t="s">
        <v>88</v>
      </c>
      <c r="AW422" s="13" t="s">
        <v>40</v>
      </c>
      <c r="AX422" s="13" t="s">
        <v>78</v>
      </c>
      <c r="AY422" s="155" t="s">
        <v>156</v>
      </c>
    </row>
    <row r="423" spans="2:51" s="13" customFormat="1" x14ac:dyDescent="0.2">
      <c r="B423" s="154"/>
      <c r="D423" s="148" t="s">
        <v>169</v>
      </c>
      <c r="E423" s="155" t="s">
        <v>3</v>
      </c>
      <c r="F423" s="156" t="s">
        <v>1441</v>
      </c>
      <c r="H423" s="157">
        <v>5.8230000000000004</v>
      </c>
      <c r="I423" s="158"/>
      <c r="L423" s="154"/>
      <c r="M423" s="159"/>
      <c r="T423" s="160"/>
      <c r="AT423" s="155" t="s">
        <v>169</v>
      </c>
      <c r="AU423" s="155" t="s">
        <v>88</v>
      </c>
      <c r="AV423" s="13" t="s">
        <v>88</v>
      </c>
      <c r="AW423" s="13" t="s">
        <v>40</v>
      </c>
      <c r="AX423" s="13" t="s">
        <v>78</v>
      </c>
      <c r="AY423" s="155" t="s">
        <v>156</v>
      </c>
    </row>
    <row r="424" spans="2:51" s="13" customFormat="1" x14ac:dyDescent="0.2">
      <c r="B424" s="154"/>
      <c r="D424" s="148" t="s">
        <v>169</v>
      </c>
      <c r="E424" s="155" t="s">
        <v>3</v>
      </c>
      <c r="F424" s="156" t="s">
        <v>1442</v>
      </c>
      <c r="H424" s="157">
        <v>4.5</v>
      </c>
      <c r="I424" s="158"/>
      <c r="L424" s="154"/>
      <c r="M424" s="159"/>
      <c r="T424" s="160"/>
      <c r="AT424" s="155" t="s">
        <v>169</v>
      </c>
      <c r="AU424" s="155" t="s">
        <v>88</v>
      </c>
      <c r="AV424" s="13" t="s">
        <v>88</v>
      </c>
      <c r="AW424" s="13" t="s">
        <v>40</v>
      </c>
      <c r="AX424" s="13" t="s">
        <v>78</v>
      </c>
      <c r="AY424" s="155" t="s">
        <v>156</v>
      </c>
    </row>
    <row r="425" spans="2:51" s="13" customFormat="1" x14ac:dyDescent="0.2">
      <c r="B425" s="154"/>
      <c r="D425" s="148" t="s">
        <v>169</v>
      </c>
      <c r="E425" s="155" t="s">
        <v>3</v>
      </c>
      <c r="F425" s="156" t="s">
        <v>1443</v>
      </c>
      <c r="H425" s="157">
        <v>0.32300000000000001</v>
      </c>
      <c r="I425" s="158"/>
      <c r="L425" s="154"/>
      <c r="M425" s="159"/>
      <c r="T425" s="160"/>
      <c r="AT425" s="155" t="s">
        <v>169</v>
      </c>
      <c r="AU425" s="155" t="s">
        <v>88</v>
      </c>
      <c r="AV425" s="13" t="s">
        <v>88</v>
      </c>
      <c r="AW425" s="13" t="s">
        <v>40</v>
      </c>
      <c r="AX425" s="13" t="s">
        <v>78</v>
      </c>
      <c r="AY425" s="155" t="s">
        <v>156</v>
      </c>
    </row>
    <row r="426" spans="2:51" s="12" customFormat="1" x14ac:dyDescent="0.2">
      <c r="B426" s="147"/>
      <c r="D426" s="148" t="s">
        <v>169</v>
      </c>
      <c r="E426" s="149" t="s">
        <v>3</v>
      </c>
      <c r="F426" s="150" t="s">
        <v>1044</v>
      </c>
      <c r="H426" s="149" t="s">
        <v>3</v>
      </c>
      <c r="I426" s="151"/>
      <c r="L426" s="147"/>
      <c r="M426" s="152"/>
      <c r="T426" s="153"/>
      <c r="AT426" s="149" t="s">
        <v>169</v>
      </c>
      <c r="AU426" s="149" t="s">
        <v>88</v>
      </c>
      <c r="AV426" s="12" t="s">
        <v>86</v>
      </c>
      <c r="AW426" s="12" t="s">
        <v>40</v>
      </c>
      <c r="AX426" s="12" t="s">
        <v>78</v>
      </c>
      <c r="AY426" s="149" t="s">
        <v>156</v>
      </c>
    </row>
    <row r="427" spans="2:51" s="13" customFormat="1" x14ac:dyDescent="0.2">
      <c r="B427" s="154"/>
      <c r="D427" s="148" t="s">
        <v>169</v>
      </c>
      <c r="E427" s="155" t="s">
        <v>3</v>
      </c>
      <c r="F427" s="156" t="s">
        <v>1477</v>
      </c>
      <c r="H427" s="157">
        <v>26.423999999999999</v>
      </c>
      <c r="I427" s="158"/>
      <c r="L427" s="154"/>
      <c r="M427" s="159"/>
      <c r="T427" s="160"/>
      <c r="AT427" s="155" t="s">
        <v>169</v>
      </c>
      <c r="AU427" s="155" t="s">
        <v>88</v>
      </c>
      <c r="AV427" s="13" t="s">
        <v>88</v>
      </c>
      <c r="AW427" s="13" t="s">
        <v>40</v>
      </c>
      <c r="AX427" s="13" t="s">
        <v>78</v>
      </c>
      <c r="AY427" s="155" t="s">
        <v>156</v>
      </c>
    </row>
    <row r="428" spans="2:51" s="13" customFormat="1" x14ac:dyDescent="0.2">
      <c r="B428" s="154"/>
      <c r="D428" s="148" t="s">
        <v>169</v>
      </c>
      <c r="E428" s="155" t="s">
        <v>3</v>
      </c>
      <c r="F428" s="156" t="s">
        <v>1478</v>
      </c>
      <c r="H428" s="157">
        <v>18.975000000000001</v>
      </c>
      <c r="I428" s="158"/>
      <c r="L428" s="154"/>
      <c r="M428" s="159"/>
      <c r="T428" s="160"/>
      <c r="AT428" s="155" t="s">
        <v>169</v>
      </c>
      <c r="AU428" s="155" t="s">
        <v>88</v>
      </c>
      <c r="AV428" s="13" t="s">
        <v>88</v>
      </c>
      <c r="AW428" s="13" t="s">
        <v>40</v>
      </c>
      <c r="AX428" s="13" t="s">
        <v>78</v>
      </c>
      <c r="AY428" s="155" t="s">
        <v>156</v>
      </c>
    </row>
    <row r="429" spans="2:51" s="13" customFormat="1" x14ac:dyDescent="0.2">
      <c r="B429" s="154"/>
      <c r="D429" s="148" t="s">
        <v>169</v>
      </c>
      <c r="E429" s="155" t="s">
        <v>3</v>
      </c>
      <c r="F429" s="156" t="s">
        <v>1479</v>
      </c>
      <c r="H429" s="157">
        <v>5.0999999999999996</v>
      </c>
      <c r="I429" s="158"/>
      <c r="L429" s="154"/>
      <c r="M429" s="159"/>
      <c r="T429" s="160"/>
      <c r="AT429" s="155" t="s">
        <v>169</v>
      </c>
      <c r="AU429" s="155" t="s">
        <v>88</v>
      </c>
      <c r="AV429" s="13" t="s">
        <v>88</v>
      </c>
      <c r="AW429" s="13" t="s">
        <v>40</v>
      </c>
      <c r="AX429" s="13" t="s">
        <v>78</v>
      </c>
      <c r="AY429" s="155" t="s">
        <v>156</v>
      </c>
    </row>
    <row r="430" spans="2:51" s="13" customFormat="1" x14ac:dyDescent="0.2">
      <c r="B430" s="154"/>
      <c r="D430" s="148" t="s">
        <v>169</v>
      </c>
      <c r="E430" s="155" t="s">
        <v>3</v>
      </c>
      <c r="F430" s="156" t="s">
        <v>1480</v>
      </c>
      <c r="H430" s="157">
        <v>1.948</v>
      </c>
      <c r="I430" s="158"/>
      <c r="L430" s="154"/>
      <c r="M430" s="159"/>
      <c r="T430" s="160"/>
      <c r="AT430" s="155" t="s">
        <v>169</v>
      </c>
      <c r="AU430" s="155" t="s">
        <v>88</v>
      </c>
      <c r="AV430" s="13" t="s">
        <v>88</v>
      </c>
      <c r="AW430" s="13" t="s">
        <v>40</v>
      </c>
      <c r="AX430" s="13" t="s">
        <v>78</v>
      </c>
      <c r="AY430" s="155" t="s">
        <v>156</v>
      </c>
    </row>
    <row r="431" spans="2:51" s="13" customFormat="1" x14ac:dyDescent="0.2">
      <c r="B431" s="154"/>
      <c r="D431" s="148" t="s">
        <v>169</v>
      </c>
      <c r="E431" s="155" t="s">
        <v>3</v>
      </c>
      <c r="F431" s="156" t="s">
        <v>1481</v>
      </c>
      <c r="H431" s="157">
        <v>1.71</v>
      </c>
      <c r="I431" s="158"/>
      <c r="L431" s="154"/>
      <c r="M431" s="159"/>
      <c r="T431" s="160"/>
      <c r="AT431" s="155" t="s">
        <v>169</v>
      </c>
      <c r="AU431" s="155" t="s">
        <v>88</v>
      </c>
      <c r="AV431" s="13" t="s">
        <v>88</v>
      </c>
      <c r="AW431" s="13" t="s">
        <v>40</v>
      </c>
      <c r="AX431" s="13" t="s">
        <v>78</v>
      </c>
      <c r="AY431" s="155" t="s">
        <v>156</v>
      </c>
    </row>
    <row r="432" spans="2:51" s="13" customFormat="1" x14ac:dyDescent="0.2">
      <c r="B432" s="154"/>
      <c r="D432" s="148" t="s">
        <v>169</v>
      </c>
      <c r="E432" s="155" t="s">
        <v>3</v>
      </c>
      <c r="F432" s="156" t="s">
        <v>1482</v>
      </c>
      <c r="H432" s="157">
        <v>9.1259999999999994</v>
      </c>
      <c r="I432" s="158"/>
      <c r="L432" s="154"/>
      <c r="M432" s="159"/>
      <c r="T432" s="160"/>
      <c r="AT432" s="155" t="s">
        <v>169</v>
      </c>
      <c r="AU432" s="155" t="s">
        <v>88</v>
      </c>
      <c r="AV432" s="13" t="s">
        <v>88</v>
      </c>
      <c r="AW432" s="13" t="s">
        <v>40</v>
      </c>
      <c r="AX432" s="13" t="s">
        <v>78</v>
      </c>
      <c r="AY432" s="155" t="s">
        <v>156</v>
      </c>
    </row>
    <row r="433" spans="2:51" s="13" customFormat="1" x14ac:dyDescent="0.2">
      <c r="B433" s="154"/>
      <c r="D433" s="148" t="s">
        <v>169</v>
      </c>
      <c r="E433" s="155" t="s">
        <v>3</v>
      </c>
      <c r="F433" s="156" t="s">
        <v>1483</v>
      </c>
      <c r="H433" s="157">
        <v>20.724</v>
      </c>
      <c r="I433" s="158"/>
      <c r="L433" s="154"/>
      <c r="M433" s="159"/>
      <c r="T433" s="160"/>
      <c r="AT433" s="155" t="s">
        <v>169</v>
      </c>
      <c r="AU433" s="155" t="s">
        <v>88</v>
      </c>
      <c r="AV433" s="13" t="s">
        <v>88</v>
      </c>
      <c r="AW433" s="13" t="s">
        <v>40</v>
      </c>
      <c r="AX433" s="13" t="s">
        <v>78</v>
      </c>
      <c r="AY433" s="155" t="s">
        <v>156</v>
      </c>
    </row>
    <row r="434" spans="2:51" s="13" customFormat="1" x14ac:dyDescent="0.2">
      <c r="B434" s="154"/>
      <c r="D434" s="148" t="s">
        <v>169</v>
      </c>
      <c r="E434" s="155" t="s">
        <v>3</v>
      </c>
      <c r="F434" s="156" t="s">
        <v>1484</v>
      </c>
      <c r="H434" s="157">
        <v>4.3440000000000003</v>
      </c>
      <c r="I434" s="158"/>
      <c r="L434" s="154"/>
      <c r="M434" s="159"/>
      <c r="T434" s="160"/>
      <c r="AT434" s="155" t="s">
        <v>169</v>
      </c>
      <c r="AU434" s="155" t="s">
        <v>88</v>
      </c>
      <c r="AV434" s="13" t="s">
        <v>88</v>
      </c>
      <c r="AW434" s="13" t="s">
        <v>40</v>
      </c>
      <c r="AX434" s="13" t="s">
        <v>78</v>
      </c>
      <c r="AY434" s="155" t="s">
        <v>156</v>
      </c>
    </row>
    <row r="435" spans="2:51" s="13" customFormat="1" x14ac:dyDescent="0.2">
      <c r="B435" s="154"/>
      <c r="D435" s="148" t="s">
        <v>169</v>
      </c>
      <c r="E435" s="155" t="s">
        <v>3</v>
      </c>
      <c r="F435" s="156" t="s">
        <v>1485</v>
      </c>
      <c r="H435" s="157">
        <v>1.44</v>
      </c>
      <c r="I435" s="158"/>
      <c r="L435" s="154"/>
      <c r="M435" s="159"/>
      <c r="T435" s="160"/>
      <c r="AT435" s="155" t="s">
        <v>169</v>
      </c>
      <c r="AU435" s="155" t="s">
        <v>88</v>
      </c>
      <c r="AV435" s="13" t="s">
        <v>88</v>
      </c>
      <c r="AW435" s="13" t="s">
        <v>40</v>
      </c>
      <c r="AX435" s="13" t="s">
        <v>78</v>
      </c>
      <c r="AY435" s="155" t="s">
        <v>156</v>
      </c>
    </row>
    <row r="436" spans="2:51" s="13" customFormat="1" x14ac:dyDescent="0.2">
      <c r="B436" s="154"/>
      <c r="D436" s="148" t="s">
        <v>169</v>
      </c>
      <c r="E436" s="155" t="s">
        <v>3</v>
      </c>
      <c r="F436" s="156" t="s">
        <v>1486</v>
      </c>
      <c r="H436" s="157">
        <v>11.875</v>
      </c>
      <c r="I436" s="158"/>
      <c r="L436" s="154"/>
      <c r="M436" s="159"/>
      <c r="T436" s="160"/>
      <c r="AT436" s="155" t="s">
        <v>169</v>
      </c>
      <c r="AU436" s="155" t="s">
        <v>88</v>
      </c>
      <c r="AV436" s="13" t="s">
        <v>88</v>
      </c>
      <c r="AW436" s="13" t="s">
        <v>40</v>
      </c>
      <c r="AX436" s="13" t="s">
        <v>78</v>
      </c>
      <c r="AY436" s="155" t="s">
        <v>156</v>
      </c>
    </row>
    <row r="437" spans="2:51" s="13" customFormat="1" x14ac:dyDescent="0.2">
      <c r="B437" s="154"/>
      <c r="D437" s="148" t="s">
        <v>169</v>
      </c>
      <c r="E437" s="155" t="s">
        <v>3</v>
      </c>
      <c r="F437" s="156" t="s">
        <v>1487</v>
      </c>
      <c r="H437" s="157">
        <v>4.9800000000000004</v>
      </c>
      <c r="I437" s="158"/>
      <c r="L437" s="154"/>
      <c r="M437" s="159"/>
      <c r="T437" s="160"/>
      <c r="AT437" s="155" t="s">
        <v>169</v>
      </c>
      <c r="AU437" s="155" t="s">
        <v>88</v>
      </c>
      <c r="AV437" s="13" t="s">
        <v>88</v>
      </c>
      <c r="AW437" s="13" t="s">
        <v>40</v>
      </c>
      <c r="AX437" s="13" t="s">
        <v>78</v>
      </c>
      <c r="AY437" s="155" t="s">
        <v>156</v>
      </c>
    </row>
    <row r="438" spans="2:51" s="13" customFormat="1" x14ac:dyDescent="0.2">
      <c r="B438" s="154"/>
      <c r="D438" s="148" t="s">
        <v>169</v>
      </c>
      <c r="E438" s="155" t="s">
        <v>3</v>
      </c>
      <c r="F438" s="156" t="s">
        <v>1488</v>
      </c>
      <c r="H438" s="157">
        <v>27.3</v>
      </c>
      <c r="I438" s="158"/>
      <c r="L438" s="154"/>
      <c r="M438" s="159"/>
      <c r="T438" s="160"/>
      <c r="AT438" s="155" t="s">
        <v>169</v>
      </c>
      <c r="AU438" s="155" t="s">
        <v>88</v>
      </c>
      <c r="AV438" s="13" t="s">
        <v>88</v>
      </c>
      <c r="AW438" s="13" t="s">
        <v>40</v>
      </c>
      <c r="AX438" s="13" t="s">
        <v>78</v>
      </c>
      <c r="AY438" s="155" t="s">
        <v>156</v>
      </c>
    </row>
    <row r="439" spans="2:51" s="13" customFormat="1" x14ac:dyDescent="0.2">
      <c r="B439" s="154"/>
      <c r="D439" s="148" t="s">
        <v>169</v>
      </c>
      <c r="E439" s="155" t="s">
        <v>3</v>
      </c>
      <c r="F439" s="156" t="s">
        <v>1489</v>
      </c>
      <c r="H439" s="157">
        <v>6.16</v>
      </c>
      <c r="I439" s="158"/>
      <c r="L439" s="154"/>
      <c r="M439" s="159"/>
      <c r="T439" s="160"/>
      <c r="AT439" s="155" t="s">
        <v>169</v>
      </c>
      <c r="AU439" s="155" t="s">
        <v>88</v>
      </c>
      <c r="AV439" s="13" t="s">
        <v>88</v>
      </c>
      <c r="AW439" s="13" t="s">
        <v>40</v>
      </c>
      <c r="AX439" s="13" t="s">
        <v>78</v>
      </c>
      <c r="AY439" s="155" t="s">
        <v>156</v>
      </c>
    </row>
    <row r="440" spans="2:51" s="13" customFormat="1" x14ac:dyDescent="0.2">
      <c r="B440" s="154"/>
      <c r="D440" s="148" t="s">
        <v>169</v>
      </c>
      <c r="E440" s="155" t="s">
        <v>3</v>
      </c>
      <c r="F440" s="156" t="s">
        <v>1490</v>
      </c>
      <c r="H440" s="157">
        <v>1.7</v>
      </c>
      <c r="I440" s="158"/>
      <c r="L440" s="154"/>
      <c r="M440" s="159"/>
      <c r="T440" s="160"/>
      <c r="AT440" s="155" t="s">
        <v>169</v>
      </c>
      <c r="AU440" s="155" t="s">
        <v>88</v>
      </c>
      <c r="AV440" s="13" t="s">
        <v>88</v>
      </c>
      <c r="AW440" s="13" t="s">
        <v>40</v>
      </c>
      <c r="AX440" s="13" t="s">
        <v>78</v>
      </c>
      <c r="AY440" s="155" t="s">
        <v>156</v>
      </c>
    </row>
    <row r="441" spans="2:51" s="13" customFormat="1" x14ac:dyDescent="0.2">
      <c r="B441" s="154"/>
      <c r="D441" s="148" t="s">
        <v>169</v>
      </c>
      <c r="E441" s="155" t="s">
        <v>3</v>
      </c>
      <c r="F441" s="156" t="s">
        <v>1491</v>
      </c>
      <c r="H441" s="157">
        <v>0.75</v>
      </c>
      <c r="I441" s="158"/>
      <c r="L441" s="154"/>
      <c r="M441" s="159"/>
      <c r="T441" s="160"/>
      <c r="AT441" s="155" t="s">
        <v>169</v>
      </c>
      <c r="AU441" s="155" t="s">
        <v>88</v>
      </c>
      <c r="AV441" s="13" t="s">
        <v>88</v>
      </c>
      <c r="AW441" s="13" t="s">
        <v>40</v>
      </c>
      <c r="AX441" s="13" t="s">
        <v>78</v>
      </c>
      <c r="AY441" s="155" t="s">
        <v>156</v>
      </c>
    </row>
    <row r="442" spans="2:51" s="13" customFormat="1" x14ac:dyDescent="0.2">
      <c r="B442" s="154"/>
      <c r="D442" s="148" t="s">
        <v>169</v>
      </c>
      <c r="E442" s="155" t="s">
        <v>3</v>
      </c>
      <c r="F442" s="156" t="s">
        <v>1492</v>
      </c>
      <c r="H442" s="157">
        <v>1.02</v>
      </c>
      <c r="I442" s="158"/>
      <c r="L442" s="154"/>
      <c r="M442" s="159"/>
      <c r="T442" s="160"/>
      <c r="AT442" s="155" t="s">
        <v>169</v>
      </c>
      <c r="AU442" s="155" t="s">
        <v>88</v>
      </c>
      <c r="AV442" s="13" t="s">
        <v>88</v>
      </c>
      <c r="AW442" s="13" t="s">
        <v>40</v>
      </c>
      <c r="AX442" s="13" t="s">
        <v>78</v>
      </c>
      <c r="AY442" s="155" t="s">
        <v>156</v>
      </c>
    </row>
    <row r="443" spans="2:51" s="13" customFormat="1" x14ac:dyDescent="0.2">
      <c r="B443" s="154"/>
      <c r="D443" s="148" t="s">
        <v>169</v>
      </c>
      <c r="E443" s="155" t="s">
        <v>3</v>
      </c>
      <c r="F443" s="156" t="s">
        <v>1493</v>
      </c>
      <c r="H443" s="157">
        <v>1.52</v>
      </c>
      <c r="I443" s="158"/>
      <c r="L443" s="154"/>
      <c r="M443" s="159"/>
      <c r="T443" s="160"/>
      <c r="AT443" s="155" t="s">
        <v>169</v>
      </c>
      <c r="AU443" s="155" t="s">
        <v>88</v>
      </c>
      <c r="AV443" s="13" t="s">
        <v>88</v>
      </c>
      <c r="AW443" s="13" t="s">
        <v>40</v>
      </c>
      <c r="AX443" s="13" t="s">
        <v>78</v>
      </c>
      <c r="AY443" s="155" t="s">
        <v>156</v>
      </c>
    </row>
    <row r="444" spans="2:51" s="13" customFormat="1" x14ac:dyDescent="0.2">
      <c r="B444" s="154"/>
      <c r="D444" s="148" t="s">
        <v>169</v>
      </c>
      <c r="E444" s="155" t="s">
        <v>3</v>
      </c>
      <c r="F444" s="156" t="s">
        <v>1494</v>
      </c>
      <c r="H444" s="157">
        <v>3.42</v>
      </c>
      <c r="I444" s="158"/>
      <c r="L444" s="154"/>
      <c r="M444" s="159"/>
      <c r="T444" s="160"/>
      <c r="AT444" s="155" t="s">
        <v>169</v>
      </c>
      <c r="AU444" s="155" t="s">
        <v>88</v>
      </c>
      <c r="AV444" s="13" t="s">
        <v>88</v>
      </c>
      <c r="AW444" s="13" t="s">
        <v>40</v>
      </c>
      <c r="AX444" s="13" t="s">
        <v>78</v>
      </c>
      <c r="AY444" s="155" t="s">
        <v>156</v>
      </c>
    </row>
    <row r="445" spans="2:51" s="13" customFormat="1" x14ac:dyDescent="0.2">
      <c r="B445" s="154"/>
      <c r="D445" s="148" t="s">
        <v>169</v>
      </c>
      <c r="E445" s="155" t="s">
        <v>3</v>
      </c>
      <c r="F445" s="156" t="s">
        <v>1495</v>
      </c>
      <c r="H445" s="157">
        <v>2.2050000000000001</v>
      </c>
      <c r="I445" s="158"/>
      <c r="L445" s="154"/>
      <c r="M445" s="159"/>
      <c r="T445" s="160"/>
      <c r="AT445" s="155" t="s">
        <v>169</v>
      </c>
      <c r="AU445" s="155" t="s">
        <v>88</v>
      </c>
      <c r="AV445" s="13" t="s">
        <v>88</v>
      </c>
      <c r="AW445" s="13" t="s">
        <v>40</v>
      </c>
      <c r="AX445" s="13" t="s">
        <v>78</v>
      </c>
      <c r="AY445" s="155" t="s">
        <v>156</v>
      </c>
    </row>
    <row r="446" spans="2:51" s="13" customFormat="1" x14ac:dyDescent="0.2">
      <c r="B446" s="154"/>
      <c r="D446" s="148" t="s">
        <v>169</v>
      </c>
      <c r="E446" s="155" t="s">
        <v>3</v>
      </c>
      <c r="F446" s="156" t="s">
        <v>1496</v>
      </c>
      <c r="H446" s="157">
        <v>3.75</v>
      </c>
      <c r="I446" s="158"/>
      <c r="L446" s="154"/>
      <c r="M446" s="159"/>
      <c r="T446" s="160"/>
      <c r="AT446" s="155" t="s">
        <v>169</v>
      </c>
      <c r="AU446" s="155" t="s">
        <v>88</v>
      </c>
      <c r="AV446" s="13" t="s">
        <v>88</v>
      </c>
      <c r="AW446" s="13" t="s">
        <v>40</v>
      </c>
      <c r="AX446" s="13" t="s">
        <v>78</v>
      </c>
      <c r="AY446" s="155" t="s">
        <v>156</v>
      </c>
    </row>
    <row r="447" spans="2:51" s="13" customFormat="1" x14ac:dyDescent="0.2">
      <c r="B447" s="154"/>
      <c r="D447" s="148" t="s">
        <v>169</v>
      </c>
      <c r="E447" s="155" t="s">
        <v>3</v>
      </c>
      <c r="F447" s="156" t="s">
        <v>1497</v>
      </c>
      <c r="H447" s="157">
        <v>1.98</v>
      </c>
      <c r="I447" s="158"/>
      <c r="L447" s="154"/>
      <c r="M447" s="159"/>
      <c r="T447" s="160"/>
      <c r="AT447" s="155" t="s">
        <v>169</v>
      </c>
      <c r="AU447" s="155" t="s">
        <v>88</v>
      </c>
      <c r="AV447" s="13" t="s">
        <v>88</v>
      </c>
      <c r="AW447" s="13" t="s">
        <v>40</v>
      </c>
      <c r="AX447" s="13" t="s">
        <v>78</v>
      </c>
      <c r="AY447" s="155" t="s">
        <v>156</v>
      </c>
    </row>
    <row r="448" spans="2:51" s="13" customFormat="1" x14ac:dyDescent="0.2">
      <c r="B448" s="154"/>
      <c r="D448" s="148" t="s">
        <v>169</v>
      </c>
      <c r="E448" s="155" t="s">
        <v>3</v>
      </c>
      <c r="F448" s="156" t="s">
        <v>1498</v>
      </c>
      <c r="H448" s="157">
        <v>26.95</v>
      </c>
      <c r="I448" s="158"/>
      <c r="L448" s="154"/>
      <c r="M448" s="159"/>
      <c r="T448" s="160"/>
      <c r="AT448" s="155" t="s">
        <v>169</v>
      </c>
      <c r="AU448" s="155" t="s">
        <v>88</v>
      </c>
      <c r="AV448" s="13" t="s">
        <v>88</v>
      </c>
      <c r="AW448" s="13" t="s">
        <v>40</v>
      </c>
      <c r="AX448" s="13" t="s">
        <v>78</v>
      </c>
      <c r="AY448" s="155" t="s">
        <v>156</v>
      </c>
    </row>
    <row r="449" spans="2:51" s="13" customFormat="1" x14ac:dyDescent="0.2">
      <c r="B449" s="154"/>
      <c r="D449" s="148" t="s">
        <v>169</v>
      </c>
      <c r="E449" s="155" t="s">
        <v>3</v>
      </c>
      <c r="F449" s="156" t="s">
        <v>1499</v>
      </c>
      <c r="H449" s="157">
        <v>-0.15</v>
      </c>
      <c r="I449" s="158"/>
      <c r="L449" s="154"/>
      <c r="M449" s="159"/>
      <c r="T449" s="160"/>
      <c r="AT449" s="155" t="s">
        <v>169</v>
      </c>
      <c r="AU449" s="155" t="s">
        <v>88</v>
      </c>
      <c r="AV449" s="13" t="s">
        <v>88</v>
      </c>
      <c r="AW449" s="13" t="s">
        <v>40</v>
      </c>
      <c r="AX449" s="13" t="s">
        <v>78</v>
      </c>
      <c r="AY449" s="155" t="s">
        <v>156</v>
      </c>
    </row>
    <row r="450" spans="2:51" s="13" customFormat="1" x14ac:dyDescent="0.2">
      <c r="B450" s="154"/>
      <c r="D450" s="148" t="s">
        <v>169</v>
      </c>
      <c r="E450" s="155" t="s">
        <v>3</v>
      </c>
      <c r="F450" s="156" t="s">
        <v>1500</v>
      </c>
      <c r="H450" s="157">
        <v>-1.71</v>
      </c>
      <c r="I450" s="158"/>
      <c r="L450" s="154"/>
      <c r="M450" s="159"/>
      <c r="T450" s="160"/>
      <c r="AT450" s="155" t="s">
        <v>169</v>
      </c>
      <c r="AU450" s="155" t="s">
        <v>88</v>
      </c>
      <c r="AV450" s="13" t="s">
        <v>88</v>
      </c>
      <c r="AW450" s="13" t="s">
        <v>40</v>
      </c>
      <c r="AX450" s="13" t="s">
        <v>78</v>
      </c>
      <c r="AY450" s="155" t="s">
        <v>156</v>
      </c>
    </row>
    <row r="451" spans="2:51" s="13" customFormat="1" x14ac:dyDescent="0.2">
      <c r="B451" s="154"/>
      <c r="D451" s="148" t="s">
        <v>169</v>
      </c>
      <c r="E451" s="155" t="s">
        <v>3</v>
      </c>
      <c r="F451" s="156" t="s">
        <v>1501</v>
      </c>
      <c r="H451" s="157">
        <v>-4</v>
      </c>
      <c r="I451" s="158"/>
      <c r="L451" s="154"/>
      <c r="M451" s="159"/>
      <c r="T451" s="160"/>
      <c r="AT451" s="155" t="s">
        <v>169</v>
      </c>
      <c r="AU451" s="155" t="s">
        <v>88</v>
      </c>
      <c r="AV451" s="13" t="s">
        <v>88</v>
      </c>
      <c r="AW451" s="13" t="s">
        <v>40</v>
      </c>
      <c r="AX451" s="13" t="s">
        <v>78</v>
      </c>
      <c r="AY451" s="155" t="s">
        <v>156</v>
      </c>
    </row>
    <row r="452" spans="2:51" s="13" customFormat="1" x14ac:dyDescent="0.2">
      <c r="B452" s="154"/>
      <c r="D452" s="148" t="s">
        <v>169</v>
      </c>
      <c r="E452" s="155" t="s">
        <v>3</v>
      </c>
      <c r="F452" s="156" t="s">
        <v>1502</v>
      </c>
      <c r="H452" s="157">
        <v>1.29</v>
      </c>
      <c r="I452" s="158"/>
      <c r="L452" s="154"/>
      <c r="M452" s="159"/>
      <c r="T452" s="160"/>
      <c r="AT452" s="155" t="s">
        <v>169</v>
      </c>
      <c r="AU452" s="155" t="s">
        <v>88</v>
      </c>
      <c r="AV452" s="13" t="s">
        <v>88</v>
      </c>
      <c r="AW452" s="13" t="s">
        <v>40</v>
      </c>
      <c r="AX452" s="13" t="s">
        <v>78</v>
      </c>
      <c r="AY452" s="155" t="s">
        <v>156</v>
      </c>
    </row>
    <row r="453" spans="2:51" s="12" customFormat="1" x14ac:dyDescent="0.2">
      <c r="B453" s="147"/>
      <c r="D453" s="148" t="s">
        <v>169</v>
      </c>
      <c r="E453" s="149" t="s">
        <v>3</v>
      </c>
      <c r="F453" s="150" t="s">
        <v>1038</v>
      </c>
      <c r="H453" s="149" t="s">
        <v>3</v>
      </c>
      <c r="I453" s="151"/>
      <c r="L453" s="147"/>
      <c r="M453" s="152"/>
      <c r="T453" s="153"/>
      <c r="AT453" s="149" t="s">
        <v>169</v>
      </c>
      <c r="AU453" s="149" t="s">
        <v>88</v>
      </c>
      <c r="AV453" s="12" t="s">
        <v>86</v>
      </c>
      <c r="AW453" s="12" t="s">
        <v>40</v>
      </c>
      <c r="AX453" s="12" t="s">
        <v>78</v>
      </c>
      <c r="AY453" s="149" t="s">
        <v>156</v>
      </c>
    </row>
    <row r="454" spans="2:51" s="13" customFormat="1" x14ac:dyDescent="0.2">
      <c r="B454" s="154"/>
      <c r="D454" s="148" t="s">
        <v>169</v>
      </c>
      <c r="E454" s="155" t="s">
        <v>3</v>
      </c>
      <c r="F454" s="156" t="s">
        <v>1503</v>
      </c>
      <c r="H454" s="157">
        <v>24.335999999999999</v>
      </c>
      <c r="I454" s="158"/>
      <c r="L454" s="154"/>
      <c r="M454" s="159"/>
      <c r="T454" s="160"/>
      <c r="AT454" s="155" t="s">
        <v>169</v>
      </c>
      <c r="AU454" s="155" t="s">
        <v>88</v>
      </c>
      <c r="AV454" s="13" t="s">
        <v>88</v>
      </c>
      <c r="AW454" s="13" t="s">
        <v>40</v>
      </c>
      <c r="AX454" s="13" t="s">
        <v>78</v>
      </c>
      <c r="AY454" s="155" t="s">
        <v>156</v>
      </c>
    </row>
    <row r="455" spans="2:51" s="13" customFormat="1" x14ac:dyDescent="0.2">
      <c r="B455" s="154"/>
      <c r="D455" s="148" t="s">
        <v>169</v>
      </c>
      <c r="E455" s="155" t="s">
        <v>3</v>
      </c>
      <c r="F455" s="156" t="s">
        <v>1504</v>
      </c>
      <c r="H455" s="157">
        <v>3.3380000000000001</v>
      </c>
      <c r="I455" s="158"/>
      <c r="L455" s="154"/>
      <c r="M455" s="159"/>
      <c r="T455" s="160"/>
      <c r="AT455" s="155" t="s">
        <v>169</v>
      </c>
      <c r="AU455" s="155" t="s">
        <v>88</v>
      </c>
      <c r="AV455" s="13" t="s">
        <v>88</v>
      </c>
      <c r="AW455" s="13" t="s">
        <v>40</v>
      </c>
      <c r="AX455" s="13" t="s">
        <v>78</v>
      </c>
      <c r="AY455" s="155" t="s">
        <v>156</v>
      </c>
    </row>
    <row r="456" spans="2:51" s="13" customFormat="1" x14ac:dyDescent="0.2">
      <c r="B456" s="154"/>
      <c r="D456" s="148" t="s">
        <v>169</v>
      </c>
      <c r="E456" s="155" t="s">
        <v>3</v>
      </c>
      <c r="F456" s="156" t="s">
        <v>1505</v>
      </c>
      <c r="H456" s="157">
        <v>6.8630000000000004</v>
      </c>
      <c r="I456" s="158"/>
      <c r="L456" s="154"/>
      <c r="M456" s="159"/>
      <c r="T456" s="160"/>
      <c r="AT456" s="155" t="s">
        <v>169</v>
      </c>
      <c r="AU456" s="155" t="s">
        <v>88</v>
      </c>
      <c r="AV456" s="13" t="s">
        <v>88</v>
      </c>
      <c r="AW456" s="13" t="s">
        <v>40</v>
      </c>
      <c r="AX456" s="13" t="s">
        <v>78</v>
      </c>
      <c r="AY456" s="155" t="s">
        <v>156</v>
      </c>
    </row>
    <row r="457" spans="2:51" s="13" customFormat="1" x14ac:dyDescent="0.2">
      <c r="B457" s="154"/>
      <c r="D457" s="148" t="s">
        <v>169</v>
      </c>
      <c r="E457" s="155" t="s">
        <v>3</v>
      </c>
      <c r="F457" s="156" t="s">
        <v>1506</v>
      </c>
      <c r="H457" s="157">
        <v>15.444000000000001</v>
      </c>
      <c r="I457" s="158"/>
      <c r="L457" s="154"/>
      <c r="M457" s="159"/>
      <c r="T457" s="160"/>
      <c r="AT457" s="155" t="s">
        <v>169</v>
      </c>
      <c r="AU457" s="155" t="s">
        <v>88</v>
      </c>
      <c r="AV457" s="13" t="s">
        <v>88</v>
      </c>
      <c r="AW457" s="13" t="s">
        <v>40</v>
      </c>
      <c r="AX457" s="13" t="s">
        <v>78</v>
      </c>
      <c r="AY457" s="155" t="s">
        <v>156</v>
      </c>
    </row>
    <row r="458" spans="2:51" s="13" customFormat="1" x14ac:dyDescent="0.2">
      <c r="B458" s="154"/>
      <c r="D458" s="148" t="s">
        <v>169</v>
      </c>
      <c r="E458" s="155" t="s">
        <v>3</v>
      </c>
      <c r="F458" s="156" t="s">
        <v>1507</v>
      </c>
      <c r="H458" s="157">
        <v>8.0730000000000004</v>
      </c>
      <c r="I458" s="158"/>
      <c r="L458" s="154"/>
      <c r="M458" s="159"/>
      <c r="T458" s="160"/>
      <c r="AT458" s="155" t="s">
        <v>169</v>
      </c>
      <c r="AU458" s="155" t="s">
        <v>88</v>
      </c>
      <c r="AV458" s="13" t="s">
        <v>88</v>
      </c>
      <c r="AW458" s="13" t="s">
        <v>40</v>
      </c>
      <c r="AX458" s="13" t="s">
        <v>78</v>
      </c>
      <c r="AY458" s="155" t="s">
        <v>156</v>
      </c>
    </row>
    <row r="459" spans="2:51" s="13" customFormat="1" x14ac:dyDescent="0.2">
      <c r="B459" s="154"/>
      <c r="D459" s="148" t="s">
        <v>169</v>
      </c>
      <c r="E459" s="155" t="s">
        <v>3</v>
      </c>
      <c r="F459" s="156" t="s">
        <v>1508</v>
      </c>
      <c r="H459" s="157">
        <v>1.8680000000000001</v>
      </c>
      <c r="I459" s="158"/>
      <c r="L459" s="154"/>
      <c r="M459" s="159"/>
      <c r="T459" s="160"/>
      <c r="AT459" s="155" t="s">
        <v>169</v>
      </c>
      <c r="AU459" s="155" t="s">
        <v>88</v>
      </c>
      <c r="AV459" s="13" t="s">
        <v>88</v>
      </c>
      <c r="AW459" s="13" t="s">
        <v>40</v>
      </c>
      <c r="AX459" s="13" t="s">
        <v>78</v>
      </c>
      <c r="AY459" s="155" t="s">
        <v>156</v>
      </c>
    </row>
    <row r="460" spans="2:51" s="13" customFormat="1" x14ac:dyDescent="0.2">
      <c r="B460" s="154"/>
      <c r="D460" s="148" t="s">
        <v>169</v>
      </c>
      <c r="E460" s="155" t="s">
        <v>3</v>
      </c>
      <c r="F460" s="156" t="s">
        <v>1509</v>
      </c>
      <c r="H460" s="157">
        <v>7.6</v>
      </c>
      <c r="I460" s="158"/>
      <c r="L460" s="154"/>
      <c r="M460" s="159"/>
      <c r="T460" s="160"/>
      <c r="AT460" s="155" t="s">
        <v>169</v>
      </c>
      <c r="AU460" s="155" t="s">
        <v>88</v>
      </c>
      <c r="AV460" s="13" t="s">
        <v>88</v>
      </c>
      <c r="AW460" s="13" t="s">
        <v>40</v>
      </c>
      <c r="AX460" s="13" t="s">
        <v>78</v>
      </c>
      <c r="AY460" s="155" t="s">
        <v>156</v>
      </c>
    </row>
    <row r="461" spans="2:51" s="13" customFormat="1" x14ac:dyDescent="0.2">
      <c r="B461" s="154"/>
      <c r="D461" s="148" t="s">
        <v>169</v>
      </c>
      <c r="E461" s="155" t="s">
        <v>3</v>
      </c>
      <c r="F461" s="156" t="s">
        <v>1510</v>
      </c>
      <c r="H461" s="157">
        <v>0.56999999999999995</v>
      </c>
      <c r="I461" s="158"/>
      <c r="L461" s="154"/>
      <c r="M461" s="159"/>
      <c r="T461" s="160"/>
      <c r="AT461" s="155" t="s">
        <v>169</v>
      </c>
      <c r="AU461" s="155" t="s">
        <v>88</v>
      </c>
      <c r="AV461" s="13" t="s">
        <v>88</v>
      </c>
      <c r="AW461" s="13" t="s">
        <v>40</v>
      </c>
      <c r="AX461" s="13" t="s">
        <v>78</v>
      </c>
      <c r="AY461" s="155" t="s">
        <v>156</v>
      </c>
    </row>
    <row r="462" spans="2:51" s="13" customFormat="1" x14ac:dyDescent="0.2">
      <c r="B462" s="154"/>
      <c r="D462" s="148" t="s">
        <v>169</v>
      </c>
      <c r="E462" s="155" t="s">
        <v>3</v>
      </c>
      <c r="F462" s="156" t="s">
        <v>1511</v>
      </c>
      <c r="H462" s="157">
        <v>4.9800000000000004</v>
      </c>
      <c r="I462" s="158"/>
      <c r="L462" s="154"/>
      <c r="M462" s="159"/>
      <c r="T462" s="160"/>
      <c r="AT462" s="155" t="s">
        <v>169</v>
      </c>
      <c r="AU462" s="155" t="s">
        <v>88</v>
      </c>
      <c r="AV462" s="13" t="s">
        <v>88</v>
      </c>
      <c r="AW462" s="13" t="s">
        <v>40</v>
      </c>
      <c r="AX462" s="13" t="s">
        <v>78</v>
      </c>
      <c r="AY462" s="155" t="s">
        <v>156</v>
      </c>
    </row>
    <row r="463" spans="2:51" s="13" customFormat="1" x14ac:dyDescent="0.2">
      <c r="B463" s="154"/>
      <c r="D463" s="148" t="s">
        <v>169</v>
      </c>
      <c r="E463" s="155" t="s">
        <v>3</v>
      </c>
      <c r="F463" s="156" t="s">
        <v>1512</v>
      </c>
      <c r="H463" s="157">
        <v>2.31</v>
      </c>
      <c r="I463" s="158"/>
      <c r="L463" s="154"/>
      <c r="M463" s="159"/>
      <c r="T463" s="160"/>
      <c r="AT463" s="155" t="s">
        <v>169</v>
      </c>
      <c r="AU463" s="155" t="s">
        <v>88</v>
      </c>
      <c r="AV463" s="13" t="s">
        <v>88</v>
      </c>
      <c r="AW463" s="13" t="s">
        <v>40</v>
      </c>
      <c r="AX463" s="13" t="s">
        <v>78</v>
      </c>
      <c r="AY463" s="155" t="s">
        <v>156</v>
      </c>
    </row>
    <row r="464" spans="2:51" s="13" customFormat="1" x14ac:dyDescent="0.2">
      <c r="B464" s="154"/>
      <c r="D464" s="148" t="s">
        <v>169</v>
      </c>
      <c r="E464" s="155" t="s">
        <v>3</v>
      </c>
      <c r="F464" s="156" t="s">
        <v>1513</v>
      </c>
      <c r="H464" s="157">
        <v>17.29</v>
      </c>
      <c r="I464" s="158"/>
      <c r="L464" s="154"/>
      <c r="M464" s="159"/>
      <c r="T464" s="160"/>
      <c r="AT464" s="155" t="s">
        <v>169</v>
      </c>
      <c r="AU464" s="155" t="s">
        <v>88</v>
      </c>
      <c r="AV464" s="13" t="s">
        <v>88</v>
      </c>
      <c r="AW464" s="13" t="s">
        <v>40</v>
      </c>
      <c r="AX464" s="13" t="s">
        <v>78</v>
      </c>
      <c r="AY464" s="155" t="s">
        <v>156</v>
      </c>
    </row>
    <row r="465" spans="2:51" s="13" customFormat="1" x14ac:dyDescent="0.2">
      <c r="B465" s="154"/>
      <c r="D465" s="148" t="s">
        <v>169</v>
      </c>
      <c r="E465" s="155" t="s">
        <v>3</v>
      </c>
      <c r="F465" s="156" t="s">
        <v>1514</v>
      </c>
      <c r="H465" s="157">
        <v>5.16</v>
      </c>
      <c r="I465" s="158"/>
      <c r="L465" s="154"/>
      <c r="M465" s="159"/>
      <c r="T465" s="160"/>
      <c r="AT465" s="155" t="s">
        <v>169</v>
      </c>
      <c r="AU465" s="155" t="s">
        <v>88</v>
      </c>
      <c r="AV465" s="13" t="s">
        <v>88</v>
      </c>
      <c r="AW465" s="13" t="s">
        <v>40</v>
      </c>
      <c r="AX465" s="13" t="s">
        <v>78</v>
      </c>
      <c r="AY465" s="155" t="s">
        <v>156</v>
      </c>
    </row>
    <row r="466" spans="2:51" s="13" customFormat="1" x14ac:dyDescent="0.2">
      <c r="B466" s="154"/>
      <c r="D466" s="148" t="s">
        <v>169</v>
      </c>
      <c r="E466" s="155" t="s">
        <v>3</v>
      </c>
      <c r="F466" s="156" t="s">
        <v>1515</v>
      </c>
      <c r="H466" s="157">
        <v>1.1100000000000001</v>
      </c>
      <c r="I466" s="158"/>
      <c r="L466" s="154"/>
      <c r="M466" s="159"/>
      <c r="T466" s="160"/>
      <c r="AT466" s="155" t="s">
        <v>169</v>
      </c>
      <c r="AU466" s="155" t="s">
        <v>88</v>
      </c>
      <c r="AV466" s="13" t="s">
        <v>88</v>
      </c>
      <c r="AW466" s="13" t="s">
        <v>40</v>
      </c>
      <c r="AX466" s="13" t="s">
        <v>78</v>
      </c>
      <c r="AY466" s="155" t="s">
        <v>156</v>
      </c>
    </row>
    <row r="467" spans="2:51" s="13" customFormat="1" x14ac:dyDescent="0.2">
      <c r="B467" s="154"/>
      <c r="D467" s="148" t="s">
        <v>169</v>
      </c>
      <c r="E467" s="155" t="s">
        <v>3</v>
      </c>
      <c r="F467" s="156" t="s">
        <v>1516</v>
      </c>
      <c r="H467" s="157">
        <v>0.3</v>
      </c>
      <c r="I467" s="158"/>
      <c r="L467" s="154"/>
      <c r="M467" s="159"/>
      <c r="T467" s="160"/>
      <c r="AT467" s="155" t="s">
        <v>169</v>
      </c>
      <c r="AU467" s="155" t="s">
        <v>88</v>
      </c>
      <c r="AV467" s="13" t="s">
        <v>88</v>
      </c>
      <c r="AW467" s="13" t="s">
        <v>40</v>
      </c>
      <c r="AX467" s="13" t="s">
        <v>78</v>
      </c>
      <c r="AY467" s="155" t="s">
        <v>156</v>
      </c>
    </row>
    <row r="468" spans="2:51" s="13" customFormat="1" x14ac:dyDescent="0.2">
      <c r="B468" s="154"/>
      <c r="D468" s="148" t="s">
        <v>169</v>
      </c>
      <c r="E468" s="155" t="s">
        <v>3</v>
      </c>
      <c r="F468" s="156" t="s">
        <v>1517</v>
      </c>
      <c r="H468" s="157">
        <v>0.375</v>
      </c>
      <c r="I468" s="158"/>
      <c r="L468" s="154"/>
      <c r="M468" s="159"/>
      <c r="T468" s="160"/>
      <c r="AT468" s="155" t="s">
        <v>169</v>
      </c>
      <c r="AU468" s="155" t="s">
        <v>88</v>
      </c>
      <c r="AV468" s="13" t="s">
        <v>88</v>
      </c>
      <c r="AW468" s="13" t="s">
        <v>40</v>
      </c>
      <c r="AX468" s="13" t="s">
        <v>78</v>
      </c>
      <c r="AY468" s="155" t="s">
        <v>156</v>
      </c>
    </row>
    <row r="469" spans="2:51" s="13" customFormat="1" x14ac:dyDescent="0.2">
      <c r="B469" s="154"/>
      <c r="D469" s="148" t="s">
        <v>169</v>
      </c>
      <c r="E469" s="155" t="s">
        <v>3</v>
      </c>
      <c r="F469" s="156" t="s">
        <v>1518</v>
      </c>
      <c r="H469" s="157">
        <v>0.255</v>
      </c>
      <c r="I469" s="158"/>
      <c r="L469" s="154"/>
      <c r="M469" s="159"/>
      <c r="T469" s="160"/>
      <c r="AT469" s="155" t="s">
        <v>169</v>
      </c>
      <c r="AU469" s="155" t="s">
        <v>88</v>
      </c>
      <c r="AV469" s="13" t="s">
        <v>88</v>
      </c>
      <c r="AW469" s="13" t="s">
        <v>40</v>
      </c>
      <c r="AX469" s="13" t="s">
        <v>78</v>
      </c>
      <c r="AY469" s="155" t="s">
        <v>156</v>
      </c>
    </row>
    <row r="470" spans="2:51" s="13" customFormat="1" x14ac:dyDescent="0.2">
      <c r="B470" s="154"/>
      <c r="D470" s="148" t="s">
        <v>169</v>
      </c>
      <c r="E470" s="155" t="s">
        <v>3</v>
      </c>
      <c r="F470" s="156" t="s">
        <v>1519</v>
      </c>
      <c r="H470" s="157">
        <v>0.56999999999999995</v>
      </c>
      <c r="I470" s="158"/>
      <c r="L470" s="154"/>
      <c r="M470" s="159"/>
      <c r="T470" s="160"/>
      <c r="AT470" s="155" t="s">
        <v>169</v>
      </c>
      <c r="AU470" s="155" t="s">
        <v>88</v>
      </c>
      <c r="AV470" s="13" t="s">
        <v>88</v>
      </c>
      <c r="AW470" s="13" t="s">
        <v>40</v>
      </c>
      <c r="AX470" s="13" t="s">
        <v>78</v>
      </c>
      <c r="AY470" s="155" t="s">
        <v>156</v>
      </c>
    </row>
    <row r="471" spans="2:51" s="13" customFormat="1" x14ac:dyDescent="0.2">
      <c r="B471" s="154"/>
      <c r="D471" s="148" t="s">
        <v>169</v>
      </c>
      <c r="E471" s="155" t="s">
        <v>3</v>
      </c>
      <c r="F471" s="156" t="s">
        <v>1520</v>
      </c>
      <c r="H471" s="157">
        <v>0.84</v>
      </c>
      <c r="I471" s="158"/>
      <c r="L471" s="154"/>
      <c r="M471" s="159"/>
      <c r="T471" s="160"/>
      <c r="AT471" s="155" t="s">
        <v>169</v>
      </c>
      <c r="AU471" s="155" t="s">
        <v>88</v>
      </c>
      <c r="AV471" s="13" t="s">
        <v>88</v>
      </c>
      <c r="AW471" s="13" t="s">
        <v>40</v>
      </c>
      <c r="AX471" s="13" t="s">
        <v>78</v>
      </c>
      <c r="AY471" s="155" t="s">
        <v>156</v>
      </c>
    </row>
    <row r="472" spans="2:51" s="13" customFormat="1" x14ac:dyDescent="0.2">
      <c r="B472" s="154"/>
      <c r="D472" s="148" t="s">
        <v>169</v>
      </c>
      <c r="E472" s="155" t="s">
        <v>3</v>
      </c>
      <c r="F472" s="156" t="s">
        <v>1521</v>
      </c>
      <c r="H472" s="157">
        <v>0.69</v>
      </c>
      <c r="I472" s="158"/>
      <c r="L472" s="154"/>
      <c r="M472" s="159"/>
      <c r="T472" s="160"/>
      <c r="AT472" s="155" t="s">
        <v>169</v>
      </c>
      <c r="AU472" s="155" t="s">
        <v>88</v>
      </c>
      <c r="AV472" s="13" t="s">
        <v>88</v>
      </c>
      <c r="AW472" s="13" t="s">
        <v>40</v>
      </c>
      <c r="AX472" s="13" t="s">
        <v>78</v>
      </c>
      <c r="AY472" s="155" t="s">
        <v>156</v>
      </c>
    </row>
    <row r="473" spans="2:51" s="13" customFormat="1" x14ac:dyDescent="0.2">
      <c r="B473" s="154"/>
      <c r="D473" s="148" t="s">
        <v>169</v>
      </c>
      <c r="E473" s="155" t="s">
        <v>3</v>
      </c>
      <c r="F473" s="156" t="s">
        <v>1522</v>
      </c>
      <c r="H473" s="157">
        <v>2.25</v>
      </c>
      <c r="I473" s="158"/>
      <c r="L473" s="154"/>
      <c r="M473" s="159"/>
      <c r="T473" s="160"/>
      <c r="AT473" s="155" t="s">
        <v>169</v>
      </c>
      <c r="AU473" s="155" t="s">
        <v>88</v>
      </c>
      <c r="AV473" s="13" t="s">
        <v>88</v>
      </c>
      <c r="AW473" s="13" t="s">
        <v>40</v>
      </c>
      <c r="AX473" s="13" t="s">
        <v>78</v>
      </c>
      <c r="AY473" s="155" t="s">
        <v>156</v>
      </c>
    </row>
    <row r="474" spans="2:51" s="13" customFormat="1" x14ac:dyDescent="0.2">
      <c r="B474" s="154"/>
      <c r="D474" s="148" t="s">
        <v>169</v>
      </c>
      <c r="E474" s="155" t="s">
        <v>3</v>
      </c>
      <c r="F474" s="156" t="s">
        <v>1523</v>
      </c>
      <c r="H474" s="157">
        <v>0.48</v>
      </c>
      <c r="I474" s="158"/>
      <c r="L474" s="154"/>
      <c r="M474" s="159"/>
      <c r="T474" s="160"/>
      <c r="AT474" s="155" t="s">
        <v>169</v>
      </c>
      <c r="AU474" s="155" t="s">
        <v>88</v>
      </c>
      <c r="AV474" s="13" t="s">
        <v>88</v>
      </c>
      <c r="AW474" s="13" t="s">
        <v>40</v>
      </c>
      <c r="AX474" s="13" t="s">
        <v>78</v>
      </c>
      <c r="AY474" s="155" t="s">
        <v>156</v>
      </c>
    </row>
    <row r="475" spans="2:51" s="13" customFormat="1" x14ac:dyDescent="0.2">
      <c r="B475" s="154"/>
      <c r="D475" s="148" t="s">
        <v>169</v>
      </c>
      <c r="E475" s="155" t="s">
        <v>3</v>
      </c>
      <c r="F475" s="156" t="s">
        <v>1524</v>
      </c>
      <c r="H475" s="157">
        <v>1.2829999999999999</v>
      </c>
      <c r="I475" s="158"/>
      <c r="L475" s="154"/>
      <c r="M475" s="159"/>
      <c r="T475" s="160"/>
      <c r="AT475" s="155" t="s">
        <v>169</v>
      </c>
      <c r="AU475" s="155" t="s">
        <v>88</v>
      </c>
      <c r="AV475" s="13" t="s">
        <v>88</v>
      </c>
      <c r="AW475" s="13" t="s">
        <v>40</v>
      </c>
      <c r="AX475" s="13" t="s">
        <v>78</v>
      </c>
      <c r="AY475" s="155" t="s">
        <v>156</v>
      </c>
    </row>
    <row r="476" spans="2:51" s="12" customFormat="1" x14ac:dyDescent="0.2">
      <c r="B476" s="147"/>
      <c r="D476" s="148" t="s">
        <v>169</v>
      </c>
      <c r="E476" s="149" t="s">
        <v>3</v>
      </c>
      <c r="F476" s="150" t="s">
        <v>1031</v>
      </c>
      <c r="H476" s="149" t="s">
        <v>3</v>
      </c>
      <c r="I476" s="151"/>
      <c r="L476" s="147"/>
      <c r="M476" s="152"/>
      <c r="T476" s="153"/>
      <c r="AT476" s="149" t="s">
        <v>169</v>
      </c>
      <c r="AU476" s="149" t="s">
        <v>88</v>
      </c>
      <c r="AV476" s="12" t="s">
        <v>86</v>
      </c>
      <c r="AW476" s="12" t="s">
        <v>40</v>
      </c>
      <c r="AX476" s="12" t="s">
        <v>78</v>
      </c>
      <c r="AY476" s="149" t="s">
        <v>156</v>
      </c>
    </row>
    <row r="477" spans="2:51" s="13" customFormat="1" x14ac:dyDescent="0.2">
      <c r="B477" s="154"/>
      <c r="D477" s="148" t="s">
        <v>169</v>
      </c>
      <c r="E477" s="155" t="s">
        <v>3</v>
      </c>
      <c r="F477" s="156" t="s">
        <v>1525</v>
      </c>
      <c r="H477" s="157">
        <v>28.152000000000001</v>
      </c>
      <c r="I477" s="158"/>
      <c r="L477" s="154"/>
      <c r="M477" s="159"/>
      <c r="T477" s="160"/>
      <c r="AT477" s="155" t="s">
        <v>169</v>
      </c>
      <c r="AU477" s="155" t="s">
        <v>88</v>
      </c>
      <c r="AV477" s="13" t="s">
        <v>88</v>
      </c>
      <c r="AW477" s="13" t="s">
        <v>40</v>
      </c>
      <c r="AX477" s="13" t="s">
        <v>78</v>
      </c>
      <c r="AY477" s="155" t="s">
        <v>156</v>
      </c>
    </row>
    <row r="478" spans="2:51" s="13" customFormat="1" x14ac:dyDescent="0.2">
      <c r="B478" s="154"/>
      <c r="D478" s="148" t="s">
        <v>169</v>
      </c>
      <c r="E478" s="155" t="s">
        <v>3</v>
      </c>
      <c r="F478" s="156" t="s">
        <v>1526</v>
      </c>
      <c r="H478" s="157">
        <v>4.9400000000000004</v>
      </c>
      <c r="I478" s="158"/>
      <c r="L478" s="154"/>
      <c r="M478" s="159"/>
      <c r="T478" s="160"/>
      <c r="AT478" s="155" t="s">
        <v>169</v>
      </c>
      <c r="AU478" s="155" t="s">
        <v>88</v>
      </c>
      <c r="AV478" s="13" t="s">
        <v>88</v>
      </c>
      <c r="AW478" s="13" t="s">
        <v>40</v>
      </c>
      <c r="AX478" s="13" t="s">
        <v>78</v>
      </c>
      <c r="AY478" s="155" t="s">
        <v>156</v>
      </c>
    </row>
    <row r="479" spans="2:51" s="13" customFormat="1" x14ac:dyDescent="0.2">
      <c r="B479" s="154"/>
      <c r="D479" s="148" t="s">
        <v>169</v>
      </c>
      <c r="E479" s="155" t="s">
        <v>3</v>
      </c>
      <c r="F479" s="156" t="s">
        <v>1527</v>
      </c>
      <c r="H479" s="157">
        <v>6.8250000000000002</v>
      </c>
      <c r="I479" s="158"/>
      <c r="L479" s="154"/>
      <c r="M479" s="159"/>
      <c r="T479" s="160"/>
      <c r="AT479" s="155" t="s">
        <v>169</v>
      </c>
      <c r="AU479" s="155" t="s">
        <v>88</v>
      </c>
      <c r="AV479" s="13" t="s">
        <v>88</v>
      </c>
      <c r="AW479" s="13" t="s">
        <v>40</v>
      </c>
      <c r="AX479" s="13" t="s">
        <v>78</v>
      </c>
      <c r="AY479" s="155" t="s">
        <v>156</v>
      </c>
    </row>
    <row r="480" spans="2:51" s="13" customFormat="1" x14ac:dyDescent="0.2">
      <c r="B480" s="154"/>
      <c r="D480" s="148" t="s">
        <v>169</v>
      </c>
      <c r="E480" s="155" t="s">
        <v>3</v>
      </c>
      <c r="F480" s="156" t="s">
        <v>1528</v>
      </c>
      <c r="H480" s="157">
        <v>9</v>
      </c>
      <c r="I480" s="158"/>
      <c r="L480" s="154"/>
      <c r="M480" s="159"/>
      <c r="T480" s="160"/>
      <c r="AT480" s="155" t="s">
        <v>169</v>
      </c>
      <c r="AU480" s="155" t="s">
        <v>88</v>
      </c>
      <c r="AV480" s="13" t="s">
        <v>88</v>
      </c>
      <c r="AW480" s="13" t="s">
        <v>40</v>
      </c>
      <c r="AX480" s="13" t="s">
        <v>78</v>
      </c>
      <c r="AY480" s="155" t="s">
        <v>156</v>
      </c>
    </row>
    <row r="481" spans="2:51" s="13" customFormat="1" x14ac:dyDescent="0.2">
      <c r="B481" s="154"/>
      <c r="D481" s="148" t="s">
        <v>169</v>
      </c>
      <c r="E481" s="155" t="s">
        <v>3</v>
      </c>
      <c r="F481" s="156" t="s">
        <v>1529</v>
      </c>
      <c r="H481" s="157">
        <v>7.92</v>
      </c>
      <c r="I481" s="158"/>
      <c r="L481" s="154"/>
      <c r="M481" s="159"/>
      <c r="T481" s="160"/>
      <c r="AT481" s="155" t="s">
        <v>169</v>
      </c>
      <c r="AU481" s="155" t="s">
        <v>88</v>
      </c>
      <c r="AV481" s="13" t="s">
        <v>88</v>
      </c>
      <c r="AW481" s="13" t="s">
        <v>40</v>
      </c>
      <c r="AX481" s="13" t="s">
        <v>78</v>
      </c>
      <c r="AY481" s="155" t="s">
        <v>156</v>
      </c>
    </row>
    <row r="482" spans="2:51" s="13" customFormat="1" x14ac:dyDescent="0.2">
      <c r="B482" s="154"/>
      <c r="D482" s="148" t="s">
        <v>169</v>
      </c>
      <c r="E482" s="155" t="s">
        <v>3</v>
      </c>
      <c r="F482" s="156" t="s">
        <v>1530</v>
      </c>
      <c r="H482" s="157">
        <v>7.7220000000000004</v>
      </c>
      <c r="I482" s="158"/>
      <c r="L482" s="154"/>
      <c r="M482" s="159"/>
      <c r="T482" s="160"/>
      <c r="AT482" s="155" t="s">
        <v>169</v>
      </c>
      <c r="AU482" s="155" t="s">
        <v>88</v>
      </c>
      <c r="AV482" s="13" t="s">
        <v>88</v>
      </c>
      <c r="AW482" s="13" t="s">
        <v>40</v>
      </c>
      <c r="AX482" s="13" t="s">
        <v>78</v>
      </c>
      <c r="AY482" s="155" t="s">
        <v>156</v>
      </c>
    </row>
    <row r="483" spans="2:51" s="13" customFormat="1" x14ac:dyDescent="0.2">
      <c r="B483" s="154"/>
      <c r="D483" s="148" t="s">
        <v>169</v>
      </c>
      <c r="E483" s="155" t="s">
        <v>3</v>
      </c>
      <c r="F483" s="156" t="s">
        <v>1531</v>
      </c>
      <c r="H483" s="157">
        <v>1.845</v>
      </c>
      <c r="I483" s="158"/>
      <c r="L483" s="154"/>
      <c r="M483" s="159"/>
      <c r="T483" s="160"/>
      <c r="AT483" s="155" t="s">
        <v>169</v>
      </c>
      <c r="AU483" s="155" t="s">
        <v>88</v>
      </c>
      <c r="AV483" s="13" t="s">
        <v>88</v>
      </c>
      <c r="AW483" s="13" t="s">
        <v>40</v>
      </c>
      <c r="AX483" s="13" t="s">
        <v>78</v>
      </c>
      <c r="AY483" s="155" t="s">
        <v>156</v>
      </c>
    </row>
    <row r="484" spans="2:51" s="13" customFormat="1" x14ac:dyDescent="0.2">
      <c r="B484" s="154"/>
      <c r="D484" s="148" t="s">
        <v>169</v>
      </c>
      <c r="E484" s="155" t="s">
        <v>3</v>
      </c>
      <c r="F484" s="156" t="s">
        <v>1532</v>
      </c>
      <c r="H484" s="157">
        <v>8.5500000000000007</v>
      </c>
      <c r="I484" s="158"/>
      <c r="L484" s="154"/>
      <c r="M484" s="159"/>
      <c r="T484" s="160"/>
      <c r="AT484" s="155" t="s">
        <v>169</v>
      </c>
      <c r="AU484" s="155" t="s">
        <v>88</v>
      </c>
      <c r="AV484" s="13" t="s">
        <v>88</v>
      </c>
      <c r="AW484" s="13" t="s">
        <v>40</v>
      </c>
      <c r="AX484" s="13" t="s">
        <v>78</v>
      </c>
      <c r="AY484" s="155" t="s">
        <v>156</v>
      </c>
    </row>
    <row r="485" spans="2:51" s="13" customFormat="1" x14ac:dyDescent="0.2">
      <c r="B485" s="154"/>
      <c r="D485" s="148" t="s">
        <v>169</v>
      </c>
      <c r="E485" s="155" t="s">
        <v>3</v>
      </c>
      <c r="F485" s="156" t="s">
        <v>1533</v>
      </c>
      <c r="H485" s="157">
        <v>1.32</v>
      </c>
      <c r="I485" s="158"/>
      <c r="L485" s="154"/>
      <c r="M485" s="159"/>
      <c r="T485" s="160"/>
      <c r="AT485" s="155" t="s">
        <v>169</v>
      </c>
      <c r="AU485" s="155" t="s">
        <v>88</v>
      </c>
      <c r="AV485" s="13" t="s">
        <v>88</v>
      </c>
      <c r="AW485" s="13" t="s">
        <v>40</v>
      </c>
      <c r="AX485" s="13" t="s">
        <v>78</v>
      </c>
      <c r="AY485" s="155" t="s">
        <v>156</v>
      </c>
    </row>
    <row r="486" spans="2:51" s="13" customFormat="1" x14ac:dyDescent="0.2">
      <c r="B486" s="154"/>
      <c r="D486" s="148" t="s">
        <v>169</v>
      </c>
      <c r="E486" s="155" t="s">
        <v>3</v>
      </c>
      <c r="F486" s="156" t="s">
        <v>1534</v>
      </c>
      <c r="H486" s="157">
        <v>2.2799999999999998</v>
      </c>
      <c r="I486" s="158"/>
      <c r="L486" s="154"/>
      <c r="M486" s="159"/>
      <c r="T486" s="160"/>
      <c r="AT486" s="155" t="s">
        <v>169</v>
      </c>
      <c r="AU486" s="155" t="s">
        <v>88</v>
      </c>
      <c r="AV486" s="13" t="s">
        <v>88</v>
      </c>
      <c r="AW486" s="13" t="s">
        <v>40</v>
      </c>
      <c r="AX486" s="13" t="s">
        <v>78</v>
      </c>
      <c r="AY486" s="155" t="s">
        <v>156</v>
      </c>
    </row>
    <row r="487" spans="2:51" s="13" customFormat="1" x14ac:dyDescent="0.2">
      <c r="B487" s="154"/>
      <c r="D487" s="148" t="s">
        <v>169</v>
      </c>
      <c r="E487" s="155" t="s">
        <v>3</v>
      </c>
      <c r="F487" s="156" t="s">
        <v>1535</v>
      </c>
      <c r="H487" s="157">
        <v>16.38</v>
      </c>
      <c r="I487" s="158"/>
      <c r="L487" s="154"/>
      <c r="M487" s="159"/>
      <c r="T487" s="160"/>
      <c r="AT487" s="155" t="s">
        <v>169</v>
      </c>
      <c r="AU487" s="155" t="s">
        <v>88</v>
      </c>
      <c r="AV487" s="13" t="s">
        <v>88</v>
      </c>
      <c r="AW487" s="13" t="s">
        <v>40</v>
      </c>
      <c r="AX487" s="13" t="s">
        <v>78</v>
      </c>
      <c r="AY487" s="155" t="s">
        <v>156</v>
      </c>
    </row>
    <row r="488" spans="2:51" s="13" customFormat="1" x14ac:dyDescent="0.2">
      <c r="B488" s="154"/>
      <c r="D488" s="148" t="s">
        <v>169</v>
      </c>
      <c r="E488" s="155" t="s">
        <v>3</v>
      </c>
      <c r="F488" s="156" t="s">
        <v>1536</v>
      </c>
      <c r="H488" s="157">
        <v>2.56</v>
      </c>
      <c r="I488" s="158"/>
      <c r="L488" s="154"/>
      <c r="M488" s="159"/>
      <c r="T488" s="160"/>
      <c r="AT488" s="155" t="s">
        <v>169</v>
      </c>
      <c r="AU488" s="155" t="s">
        <v>88</v>
      </c>
      <c r="AV488" s="13" t="s">
        <v>88</v>
      </c>
      <c r="AW488" s="13" t="s">
        <v>40</v>
      </c>
      <c r="AX488" s="13" t="s">
        <v>78</v>
      </c>
      <c r="AY488" s="155" t="s">
        <v>156</v>
      </c>
    </row>
    <row r="489" spans="2:51" s="13" customFormat="1" x14ac:dyDescent="0.2">
      <c r="B489" s="154"/>
      <c r="D489" s="148" t="s">
        <v>169</v>
      </c>
      <c r="E489" s="155" t="s">
        <v>3</v>
      </c>
      <c r="F489" s="156" t="s">
        <v>1516</v>
      </c>
      <c r="H489" s="157">
        <v>0.3</v>
      </c>
      <c r="I489" s="158"/>
      <c r="L489" s="154"/>
      <c r="M489" s="159"/>
      <c r="T489" s="160"/>
      <c r="AT489" s="155" t="s">
        <v>169</v>
      </c>
      <c r="AU489" s="155" t="s">
        <v>88</v>
      </c>
      <c r="AV489" s="13" t="s">
        <v>88</v>
      </c>
      <c r="AW489" s="13" t="s">
        <v>40</v>
      </c>
      <c r="AX489" s="13" t="s">
        <v>78</v>
      </c>
      <c r="AY489" s="155" t="s">
        <v>156</v>
      </c>
    </row>
    <row r="490" spans="2:51" s="13" customFormat="1" x14ac:dyDescent="0.2">
      <c r="B490" s="154"/>
      <c r="D490" s="148" t="s">
        <v>169</v>
      </c>
      <c r="E490" s="155" t="s">
        <v>3</v>
      </c>
      <c r="F490" s="156" t="s">
        <v>1517</v>
      </c>
      <c r="H490" s="157">
        <v>0.375</v>
      </c>
      <c r="I490" s="158"/>
      <c r="L490" s="154"/>
      <c r="M490" s="159"/>
      <c r="T490" s="160"/>
      <c r="AT490" s="155" t="s">
        <v>169</v>
      </c>
      <c r="AU490" s="155" t="s">
        <v>88</v>
      </c>
      <c r="AV490" s="13" t="s">
        <v>88</v>
      </c>
      <c r="AW490" s="13" t="s">
        <v>40</v>
      </c>
      <c r="AX490" s="13" t="s">
        <v>78</v>
      </c>
      <c r="AY490" s="155" t="s">
        <v>156</v>
      </c>
    </row>
    <row r="491" spans="2:51" s="13" customFormat="1" x14ac:dyDescent="0.2">
      <c r="B491" s="154"/>
      <c r="D491" s="148" t="s">
        <v>169</v>
      </c>
      <c r="E491" s="155" t="s">
        <v>3</v>
      </c>
      <c r="F491" s="156" t="s">
        <v>1518</v>
      </c>
      <c r="H491" s="157">
        <v>0.255</v>
      </c>
      <c r="I491" s="158"/>
      <c r="L491" s="154"/>
      <c r="M491" s="159"/>
      <c r="T491" s="160"/>
      <c r="AT491" s="155" t="s">
        <v>169</v>
      </c>
      <c r="AU491" s="155" t="s">
        <v>88</v>
      </c>
      <c r="AV491" s="13" t="s">
        <v>88</v>
      </c>
      <c r="AW491" s="13" t="s">
        <v>40</v>
      </c>
      <c r="AX491" s="13" t="s">
        <v>78</v>
      </c>
      <c r="AY491" s="155" t="s">
        <v>156</v>
      </c>
    </row>
    <row r="492" spans="2:51" s="13" customFormat="1" x14ac:dyDescent="0.2">
      <c r="B492" s="154"/>
      <c r="D492" s="148" t="s">
        <v>169</v>
      </c>
      <c r="E492" s="155" t="s">
        <v>3</v>
      </c>
      <c r="F492" s="156" t="s">
        <v>1537</v>
      </c>
      <c r="H492" s="157">
        <v>0.46</v>
      </c>
      <c r="I492" s="158"/>
      <c r="L492" s="154"/>
      <c r="M492" s="159"/>
      <c r="T492" s="160"/>
      <c r="AT492" s="155" t="s">
        <v>169</v>
      </c>
      <c r="AU492" s="155" t="s">
        <v>88</v>
      </c>
      <c r="AV492" s="13" t="s">
        <v>88</v>
      </c>
      <c r="AW492" s="13" t="s">
        <v>40</v>
      </c>
      <c r="AX492" s="13" t="s">
        <v>78</v>
      </c>
      <c r="AY492" s="155" t="s">
        <v>156</v>
      </c>
    </row>
    <row r="493" spans="2:51" s="13" customFormat="1" x14ac:dyDescent="0.2">
      <c r="B493" s="154"/>
      <c r="D493" s="148" t="s">
        <v>169</v>
      </c>
      <c r="E493" s="155" t="s">
        <v>3</v>
      </c>
      <c r="F493" s="156" t="s">
        <v>1538</v>
      </c>
      <c r="H493" s="157">
        <v>3.375</v>
      </c>
      <c r="I493" s="158"/>
      <c r="L493" s="154"/>
      <c r="M493" s="159"/>
      <c r="T493" s="160"/>
      <c r="AT493" s="155" t="s">
        <v>169</v>
      </c>
      <c r="AU493" s="155" t="s">
        <v>88</v>
      </c>
      <c r="AV493" s="13" t="s">
        <v>88</v>
      </c>
      <c r="AW493" s="13" t="s">
        <v>40</v>
      </c>
      <c r="AX493" s="13" t="s">
        <v>78</v>
      </c>
      <c r="AY493" s="155" t="s">
        <v>156</v>
      </c>
    </row>
    <row r="494" spans="2:51" s="13" customFormat="1" x14ac:dyDescent="0.2">
      <c r="B494" s="154"/>
      <c r="D494" s="148" t="s">
        <v>169</v>
      </c>
      <c r="E494" s="155" t="s">
        <v>3</v>
      </c>
      <c r="F494" s="156" t="s">
        <v>1539</v>
      </c>
      <c r="H494" s="157">
        <v>0.93</v>
      </c>
      <c r="I494" s="158"/>
      <c r="L494" s="154"/>
      <c r="M494" s="159"/>
      <c r="T494" s="160"/>
      <c r="AT494" s="155" t="s">
        <v>169</v>
      </c>
      <c r="AU494" s="155" t="s">
        <v>88</v>
      </c>
      <c r="AV494" s="13" t="s">
        <v>88</v>
      </c>
      <c r="AW494" s="13" t="s">
        <v>40</v>
      </c>
      <c r="AX494" s="13" t="s">
        <v>78</v>
      </c>
      <c r="AY494" s="155" t="s">
        <v>156</v>
      </c>
    </row>
    <row r="495" spans="2:51" s="13" customFormat="1" x14ac:dyDescent="0.2">
      <c r="B495" s="154"/>
      <c r="D495" s="148" t="s">
        <v>169</v>
      </c>
      <c r="E495" s="155" t="s">
        <v>3</v>
      </c>
      <c r="F495" s="156" t="s">
        <v>1524</v>
      </c>
      <c r="H495" s="157">
        <v>1.2829999999999999</v>
      </c>
      <c r="I495" s="158"/>
      <c r="L495" s="154"/>
      <c r="M495" s="159"/>
      <c r="T495" s="160"/>
      <c r="AT495" s="155" t="s">
        <v>169</v>
      </c>
      <c r="AU495" s="155" t="s">
        <v>88</v>
      </c>
      <c r="AV495" s="13" t="s">
        <v>88</v>
      </c>
      <c r="AW495" s="13" t="s">
        <v>40</v>
      </c>
      <c r="AX495" s="13" t="s">
        <v>78</v>
      </c>
      <c r="AY495" s="155" t="s">
        <v>156</v>
      </c>
    </row>
    <row r="496" spans="2:51" s="15" customFormat="1" x14ac:dyDescent="0.2">
      <c r="B496" s="168"/>
      <c r="D496" s="148" t="s">
        <v>169</v>
      </c>
      <c r="E496" s="169" t="s">
        <v>3</v>
      </c>
      <c r="F496" s="170" t="s">
        <v>180</v>
      </c>
      <c r="H496" s="171">
        <v>532.10799999999995</v>
      </c>
      <c r="I496" s="172"/>
      <c r="L496" s="168"/>
      <c r="M496" s="173"/>
      <c r="T496" s="174"/>
      <c r="AT496" s="169" t="s">
        <v>169</v>
      </c>
      <c r="AU496" s="169" t="s">
        <v>88</v>
      </c>
      <c r="AV496" s="15" t="s">
        <v>157</v>
      </c>
      <c r="AW496" s="15" t="s">
        <v>40</v>
      </c>
      <c r="AX496" s="15" t="s">
        <v>78</v>
      </c>
      <c r="AY496" s="169" t="s">
        <v>156</v>
      </c>
    </row>
    <row r="497" spans="2:65" s="12" customFormat="1" x14ac:dyDescent="0.2">
      <c r="B497" s="147"/>
      <c r="D497" s="148" t="s">
        <v>169</v>
      </c>
      <c r="E497" s="149" t="s">
        <v>3</v>
      </c>
      <c r="F497" s="150" t="s">
        <v>1444</v>
      </c>
      <c r="H497" s="149" t="s">
        <v>3</v>
      </c>
      <c r="I497" s="151"/>
      <c r="L497" s="147"/>
      <c r="M497" s="152"/>
      <c r="T497" s="153"/>
      <c r="AT497" s="149" t="s">
        <v>169</v>
      </c>
      <c r="AU497" s="149" t="s">
        <v>88</v>
      </c>
      <c r="AV497" s="12" t="s">
        <v>86</v>
      </c>
      <c r="AW497" s="12" t="s">
        <v>40</v>
      </c>
      <c r="AX497" s="12" t="s">
        <v>78</v>
      </c>
      <c r="AY497" s="149" t="s">
        <v>156</v>
      </c>
    </row>
    <row r="498" spans="2:65" s="12" customFormat="1" x14ac:dyDescent="0.2">
      <c r="B498" s="147"/>
      <c r="D498" s="148" t="s">
        <v>169</v>
      </c>
      <c r="E498" s="149" t="s">
        <v>3</v>
      </c>
      <c r="F498" s="150" t="s">
        <v>1039</v>
      </c>
      <c r="H498" s="149" t="s">
        <v>3</v>
      </c>
      <c r="I498" s="151"/>
      <c r="L498" s="147"/>
      <c r="M498" s="152"/>
      <c r="T498" s="153"/>
      <c r="AT498" s="149" t="s">
        <v>169</v>
      </c>
      <c r="AU498" s="149" t="s">
        <v>88</v>
      </c>
      <c r="AV498" s="12" t="s">
        <v>86</v>
      </c>
      <c r="AW498" s="12" t="s">
        <v>40</v>
      </c>
      <c r="AX498" s="12" t="s">
        <v>78</v>
      </c>
      <c r="AY498" s="149" t="s">
        <v>156</v>
      </c>
    </row>
    <row r="499" spans="2:65" s="13" customFormat="1" x14ac:dyDescent="0.2">
      <c r="B499" s="154"/>
      <c r="D499" s="148" t="s">
        <v>169</v>
      </c>
      <c r="E499" s="155" t="s">
        <v>3</v>
      </c>
      <c r="F499" s="156" t="s">
        <v>1445</v>
      </c>
      <c r="H499" s="157">
        <v>25</v>
      </c>
      <c r="I499" s="158"/>
      <c r="L499" s="154"/>
      <c r="M499" s="159"/>
      <c r="T499" s="160"/>
      <c r="AT499" s="155" t="s">
        <v>169</v>
      </c>
      <c r="AU499" s="155" t="s">
        <v>88</v>
      </c>
      <c r="AV499" s="13" t="s">
        <v>88</v>
      </c>
      <c r="AW499" s="13" t="s">
        <v>40</v>
      </c>
      <c r="AX499" s="13" t="s">
        <v>78</v>
      </c>
      <c r="AY499" s="155" t="s">
        <v>156</v>
      </c>
    </row>
    <row r="500" spans="2:65" s="12" customFormat="1" x14ac:dyDescent="0.2">
      <c r="B500" s="147"/>
      <c r="D500" s="148" t="s">
        <v>169</v>
      </c>
      <c r="E500" s="149" t="s">
        <v>3</v>
      </c>
      <c r="F500" s="150" t="s">
        <v>1044</v>
      </c>
      <c r="H500" s="149" t="s">
        <v>3</v>
      </c>
      <c r="I500" s="151"/>
      <c r="L500" s="147"/>
      <c r="M500" s="152"/>
      <c r="T500" s="153"/>
      <c r="AT500" s="149" t="s">
        <v>169</v>
      </c>
      <c r="AU500" s="149" t="s">
        <v>88</v>
      </c>
      <c r="AV500" s="12" t="s">
        <v>86</v>
      </c>
      <c r="AW500" s="12" t="s">
        <v>40</v>
      </c>
      <c r="AX500" s="12" t="s">
        <v>78</v>
      </c>
      <c r="AY500" s="149" t="s">
        <v>156</v>
      </c>
    </row>
    <row r="501" spans="2:65" s="13" customFormat="1" x14ac:dyDescent="0.2">
      <c r="B501" s="154"/>
      <c r="D501" s="148" t="s">
        <v>169</v>
      </c>
      <c r="E501" s="155" t="s">
        <v>3</v>
      </c>
      <c r="F501" s="156" t="s">
        <v>1540</v>
      </c>
      <c r="H501" s="157">
        <v>62.37</v>
      </c>
      <c r="I501" s="158"/>
      <c r="L501" s="154"/>
      <c r="M501" s="159"/>
      <c r="T501" s="160"/>
      <c r="AT501" s="155" t="s">
        <v>169</v>
      </c>
      <c r="AU501" s="155" t="s">
        <v>88</v>
      </c>
      <c r="AV501" s="13" t="s">
        <v>88</v>
      </c>
      <c r="AW501" s="13" t="s">
        <v>40</v>
      </c>
      <c r="AX501" s="13" t="s">
        <v>78</v>
      </c>
      <c r="AY501" s="155" t="s">
        <v>156</v>
      </c>
    </row>
    <row r="502" spans="2:65" s="13" customFormat="1" x14ac:dyDescent="0.2">
      <c r="B502" s="154"/>
      <c r="D502" s="148" t="s">
        <v>169</v>
      </c>
      <c r="E502" s="155" t="s">
        <v>3</v>
      </c>
      <c r="F502" s="156" t="s">
        <v>1541</v>
      </c>
      <c r="H502" s="157">
        <v>-16</v>
      </c>
      <c r="I502" s="158"/>
      <c r="L502" s="154"/>
      <c r="M502" s="159"/>
      <c r="T502" s="160"/>
      <c r="AT502" s="155" t="s">
        <v>169</v>
      </c>
      <c r="AU502" s="155" t="s">
        <v>88</v>
      </c>
      <c r="AV502" s="13" t="s">
        <v>88</v>
      </c>
      <c r="AW502" s="13" t="s">
        <v>40</v>
      </c>
      <c r="AX502" s="13" t="s">
        <v>78</v>
      </c>
      <c r="AY502" s="155" t="s">
        <v>156</v>
      </c>
    </row>
    <row r="503" spans="2:65" s="12" customFormat="1" x14ac:dyDescent="0.2">
      <c r="B503" s="147"/>
      <c r="D503" s="148" t="s">
        <v>169</v>
      </c>
      <c r="E503" s="149" t="s">
        <v>3</v>
      </c>
      <c r="F503" s="150" t="s">
        <v>1038</v>
      </c>
      <c r="H503" s="149" t="s">
        <v>3</v>
      </c>
      <c r="I503" s="151"/>
      <c r="L503" s="147"/>
      <c r="M503" s="152"/>
      <c r="T503" s="153"/>
      <c r="AT503" s="149" t="s">
        <v>169</v>
      </c>
      <c r="AU503" s="149" t="s">
        <v>88</v>
      </c>
      <c r="AV503" s="12" t="s">
        <v>86</v>
      </c>
      <c r="AW503" s="12" t="s">
        <v>40</v>
      </c>
      <c r="AX503" s="12" t="s">
        <v>78</v>
      </c>
      <c r="AY503" s="149" t="s">
        <v>156</v>
      </c>
    </row>
    <row r="504" spans="2:65" s="13" customFormat="1" x14ac:dyDescent="0.2">
      <c r="B504" s="154"/>
      <c r="D504" s="148" t="s">
        <v>169</v>
      </c>
      <c r="E504" s="155" t="s">
        <v>3</v>
      </c>
      <c r="F504" s="156" t="s">
        <v>1542</v>
      </c>
      <c r="H504" s="157">
        <v>59.85</v>
      </c>
      <c r="I504" s="158"/>
      <c r="L504" s="154"/>
      <c r="M504" s="159"/>
      <c r="T504" s="160"/>
      <c r="AT504" s="155" t="s">
        <v>169</v>
      </c>
      <c r="AU504" s="155" t="s">
        <v>88</v>
      </c>
      <c r="AV504" s="13" t="s">
        <v>88</v>
      </c>
      <c r="AW504" s="13" t="s">
        <v>40</v>
      </c>
      <c r="AX504" s="13" t="s">
        <v>78</v>
      </c>
      <c r="AY504" s="155" t="s">
        <v>156</v>
      </c>
    </row>
    <row r="505" spans="2:65" s="13" customFormat="1" x14ac:dyDescent="0.2">
      <c r="B505" s="154"/>
      <c r="D505" s="148" t="s">
        <v>169</v>
      </c>
      <c r="E505" s="155" t="s">
        <v>3</v>
      </c>
      <c r="F505" s="156" t="s">
        <v>1543</v>
      </c>
      <c r="H505" s="157">
        <v>-6</v>
      </c>
      <c r="I505" s="158"/>
      <c r="L505" s="154"/>
      <c r="M505" s="159"/>
      <c r="T505" s="160"/>
      <c r="AT505" s="155" t="s">
        <v>169</v>
      </c>
      <c r="AU505" s="155" t="s">
        <v>88</v>
      </c>
      <c r="AV505" s="13" t="s">
        <v>88</v>
      </c>
      <c r="AW505" s="13" t="s">
        <v>40</v>
      </c>
      <c r="AX505" s="13" t="s">
        <v>78</v>
      </c>
      <c r="AY505" s="155" t="s">
        <v>156</v>
      </c>
    </row>
    <row r="506" spans="2:65" s="13" customFormat="1" x14ac:dyDescent="0.2">
      <c r="B506" s="154"/>
      <c r="D506" s="148" t="s">
        <v>169</v>
      </c>
      <c r="E506" s="155" t="s">
        <v>3</v>
      </c>
      <c r="F506" s="156" t="s">
        <v>1544</v>
      </c>
      <c r="H506" s="157">
        <v>-1.44</v>
      </c>
      <c r="I506" s="158"/>
      <c r="L506" s="154"/>
      <c r="M506" s="159"/>
      <c r="T506" s="160"/>
      <c r="AT506" s="155" t="s">
        <v>169</v>
      </c>
      <c r="AU506" s="155" t="s">
        <v>88</v>
      </c>
      <c r="AV506" s="13" t="s">
        <v>88</v>
      </c>
      <c r="AW506" s="13" t="s">
        <v>40</v>
      </c>
      <c r="AX506" s="13" t="s">
        <v>78</v>
      </c>
      <c r="AY506" s="155" t="s">
        <v>156</v>
      </c>
    </row>
    <row r="507" spans="2:65" s="12" customFormat="1" x14ac:dyDescent="0.2">
      <c r="B507" s="147"/>
      <c r="D507" s="148" t="s">
        <v>169</v>
      </c>
      <c r="E507" s="149" t="s">
        <v>3</v>
      </c>
      <c r="F507" s="150" t="s">
        <v>1031</v>
      </c>
      <c r="H507" s="149" t="s">
        <v>3</v>
      </c>
      <c r="I507" s="151"/>
      <c r="L507" s="147"/>
      <c r="M507" s="152"/>
      <c r="T507" s="153"/>
      <c r="AT507" s="149" t="s">
        <v>169</v>
      </c>
      <c r="AU507" s="149" t="s">
        <v>88</v>
      </c>
      <c r="AV507" s="12" t="s">
        <v>86</v>
      </c>
      <c r="AW507" s="12" t="s">
        <v>40</v>
      </c>
      <c r="AX507" s="12" t="s">
        <v>78</v>
      </c>
      <c r="AY507" s="149" t="s">
        <v>156</v>
      </c>
    </row>
    <row r="508" spans="2:65" s="13" customFormat="1" x14ac:dyDescent="0.2">
      <c r="B508" s="154"/>
      <c r="D508" s="148" t="s">
        <v>169</v>
      </c>
      <c r="E508" s="155" t="s">
        <v>3</v>
      </c>
      <c r="F508" s="156" t="s">
        <v>1545</v>
      </c>
      <c r="H508" s="157">
        <v>61.2</v>
      </c>
      <c r="I508" s="158"/>
      <c r="L508" s="154"/>
      <c r="M508" s="159"/>
      <c r="T508" s="160"/>
      <c r="AT508" s="155" t="s">
        <v>169</v>
      </c>
      <c r="AU508" s="155" t="s">
        <v>88</v>
      </c>
      <c r="AV508" s="13" t="s">
        <v>88</v>
      </c>
      <c r="AW508" s="13" t="s">
        <v>40</v>
      </c>
      <c r="AX508" s="13" t="s">
        <v>78</v>
      </c>
      <c r="AY508" s="155" t="s">
        <v>156</v>
      </c>
    </row>
    <row r="509" spans="2:65" s="13" customFormat="1" x14ac:dyDescent="0.2">
      <c r="B509" s="154"/>
      <c r="D509" s="148" t="s">
        <v>169</v>
      </c>
      <c r="E509" s="155" t="s">
        <v>3</v>
      </c>
      <c r="F509" s="156" t="s">
        <v>1546</v>
      </c>
      <c r="H509" s="157">
        <v>-3.78</v>
      </c>
      <c r="I509" s="158"/>
      <c r="L509" s="154"/>
      <c r="M509" s="159"/>
      <c r="T509" s="160"/>
      <c r="AT509" s="155" t="s">
        <v>169</v>
      </c>
      <c r="AU509" s="155" t="s">
        <v>88</v>
      </c>
      <c r="AV509" s="13" t="s">
        <v>88</v>
      </c>
      <c r="AW509" s="13" t="s">
        <v>40</v>
      </c>
      <c r="AX509" s="13" t="s">
        <v>78</v>
      </c>
      <c r="AY509" s="155" t="s">
        <v>156</v>
      </c>
    </row>
    <row r="510" spans="2:65" s="15" customFormat="1" x14ac:dyDescent="0.2">
      <c r="B510" s="168"/>
      <c r="D510" s="148" t="s">
        <v>169</v>
      </c>
      <c r="E510" s="169" t="s">
        <v>3</v>
      </c>
      <c r="F510" s="170" t="s">
        <v>180</v>
      </c>
      <c r="H510" s="171">
        <v>181.2</v>
      </c>
      <c r="I510" s="172"/>
      <c r="L510" s="168"/>
      <c r="M510" s="173"/>
      <c r="T510" s="174"/>
      <c r="AT510" s="169" t="s">
        <v>169</v>
      </c>
      <c r="AU510" s="169" t="s">
        <v>88</v>
      </c>
      <c r="AV510" s="15" t="s">
        <v>157</v>
      </c>
      <c r="AW510" s="15" t="s">
        <v>40</v>
      </c>
      <c r="AX510" s="15" t="s">
        <v>78</v>
      </c>
      <c r="AY510" s="169" t="s">
        <v>156</v>
      </c>
    </row>
    <row r="511" spans="2:65" s="14" customFormat="1" x14ac:dyDescent="0.2">
      <c r="B511" s="161"/>
      <c r="D511" s="148" t="s">
        <v>169</v>
      </c>
      <c r="E511" s="162" t="s">
        <v>3</v>
      </c>
      <c r="F511" s="163" t="s">
        <v>172</v>
      </c>
      <c r="H511" s="164">
        <v>1282.4749999999999</v>
      </c>
      <c r="I511" s="165"/>
      <c r="L511" s="161"/>
      <c r="M511" s="166"/>
      <c r="T511" s="167"/>
      <c r="AT511" s="162" t="s">
        <v>169</v>
      </c>
      <c r="AU511" s="162" t="s">
        <v>88</v>
      </c>
      <c r="AV511" s="14" t="s">
        <v>165</v>
      </c>
      <c r="AW511" s="14" t="s">
        <v>40</v>
      </c>
      <c r="AX511" s="14" t="s">
        <v>86</v>
      </c>
      <c r="AY511" s="162" t="s">
        <v>156</v>
      </c>
    </row>
    <row r="512" spans="2:65" s="1" customFormat="1" ht="24.2" customHeight="1" x14ac:dyDescent="0.2">
      <c r="B512" s="129"/>
      <c r="C512" s="130" t="s">
        <v>8</v>
      </c>
      <c r="D512" s="130" t="s">
        <v>160</v>
      </c>
      <c r="E512" s="131" t="s">
        <v>1551</v>
      </c>
      <c r="F512" s="132" t="s">
        <v>1552</v>
      </c>
      <c r="G512" s="133" t="s">
        <v>924</v>
      </c>
      <c r="H512" s="134">
        <v>1</v>
      </c>
      <c r="I512" s="135"/>
      <c r="J512" s="136">
        <f>ROUND(I512*H512,2)</f>
        <v>0</v>
      </c>
      <c r="K512" s="132" t="s">
        <v>3</v>
      </c>
      <c r="L512" s="34"/>
      <c r="M512" s="137" t="s">
        <v>3</v>
      </c>
      <c r="N512" s="138" t="s">
        <v>49</v>
      </c>
      <c r="P512" s="139">
        <f>O512*H512</f>
        <v>0</v>
      </c>
      <c r="Q512" s="139">
        <v>0</v>
      </c>
      <c r="R512" s="139">
        <f>Q512*H512</f>
        <v>0</v>
      </c>
      <c r="S512" s="139">
        <v>0</v>
      </c>
      <c r="T512" s="140">
        <f>S512*H512</f>
        <v>0</v>
      </c>
      <c r="AR512" s="141" t="s">
        <v>165</v>
      </c>
      <c r="AT512" s="141" t="s">
        <v>160</v>
      </c>
      <c r="AU512" s="141" t="s">
        <v>88</v>
      </c>
      <c r="AY512" s="18" t="s">
        <v>156</v>
      </c>
      <c r="BE512" s="142">
        <f>IF(N512="základní",J512,0)</f>
        <v>0</v>
      </c>
      <c r="BF512" s="142">
        <f>IF(N512="snížená",J512,0)</f>
        <v>0</v>
      </c>
      <c r="BG512" s="142">
        <f>IF(N512="zákl. přenesená",J512,0)</f>
        <v>0</v>
      </c>
      <c r="BH512" s="142">
        <f>IF(N512="sníž. přenesená",J512,0)</f>
        <v>0</v>
      </c>
      <c r="BI512" s="142">
        <f>IF(N512="nulová",J512,0)</f>
        <v>0</v>
      </c>
      <c r="BJ512" s="18" t="s">
        <v>86</v>
      </c>
      <c r="BK512" s="142">
        <f>ROUND(I512*H512,2)</f>
        <v>0</v>
      </c>
      <c r="BL512" s="18" t="s">
        <v>165</v>
      </c>
      <c r="BM512" s="141" t="s">
        <v>1553</v>
      </c>
    </row>
    <row r="513" spans="2:65" s="12" customFormat="1" x14ac:dyDescent="0.2">
      <c r="B513" s="147"/>
      <c r="D513" s="148" t="s">
        <v>169</v>
      </c>
      <c r="E513" s="149" t="s">
        <v>3</v>
      </c>
      <c r="F513" s="150" t="s">
        <v>1554</v>
      </c>
      <c r="H513" s="149" t="s">
        <v>3</v>
      </c>
      <c r="I513" s="151"/>
      <c r="L513" s="147"/>
      <c r="M513" s="152"/>
      <c r="T513" s="153"/>
      <c r="AT513" s="149" t="s">
        <v>169</v>
      </c>
      <c r="AU513" s="149" t="s">
        <v>88</v>
      </c>
      <c r="AV513" s="12" t="s">
        <v>86</v>
      </c>
      <c r="AW513" s="12" t="s">
        <v>40</v>
      </c>
      <c r="AX513" s="12" t="s">
        <v>78</v>
      </c>
      <c r="AY513" s="149" t="s">
        <v>156</v>
      </c>
    </row>
    <row r="514" spans="2:65" s="13" customFormat="1" x14ac:dyDescent="0.2">
      <c r="B514" s="154"/>
      <c r="D514" s="148" t="s">
        <v>169</v>
      </c>
      <c r="E514" s="155" t="s">
        <v>3</v>
      </c>
      <c r="F514" s="156" t="s">
        <v>86</v>
      </c>
      <c r="H514" s="157">
        <v>1</v>
      </c>
      <c r="I514" s="158"/>
      <c r="L514" s="154"/>
      <c r="M514" s="159"/>
      <c r="T514" s="160"/>
      <c r="AT514" s="155" t="s">
        <v>169</v>
      </c>
      <c r="AU514" s="155" t="s">
        <v>88</v>
      </c>
      <c r="AV514" s="13" t="s">
        <v>88</v>
      </c>
      <c r="AW514" s="13" t="s">
        <v>40</v>
      </c>
      <c r="AX514" s="13" t="s">
        <v>78</v>
      </c>
      <c r="AY514" s="155" t="s">
        <v>156</v>
      </c>
    </row>
    <row r="515" spans="2:65" s="14" customFormat="1" x14ac:dyDescent="0.2">
      <c r="B515" s="161"/>
      <c r="D515" s="148" t="s">
        <v>169</v>
      </c>
      <c r="E515" s="162" t="s">
        <v>3</v>
      </c>
      <c r="F515" s="163" t="s">
        <v>172</v>
      </c>
      <c r="H515" s="164">
        <v>1</v>
      </c>
      <c r="I515" s="165"/>
      <c r="L515" s="161"/>
      <c r="M515" s="166"/>
      <c r="T515" s="167"/>
      <c r="AT515" s="162" t="s">
        <v>169</v>
      </c>
      <c r="AU515" s="162" t="s">
        <v>88</v>
      </c>
      <c r="AV515" s="14" t="s">
        <v>165</v>
      </c>
      <c r="AW515" s="14" t="s">
        <v>40</v>
      </c>
      <c r="AX515" s="14" t="s">
        <v>86</v>
      </c>
      <c r="AY515" s="162" t="s">
        <v>156</v>
      </c>
    </row>
    <row r="516" spans="2:65" s="1" customFormat="1" ht="24.2" customHeight="1" x14ac:dyDescent="0.2">
      <c r="B516" s="129"/>
      <c r="C516" s="130" t="s">
        <v>1555</v>
      </c>
      <c r="D516" s="130" t="s">
        <v>160</v>
      </c>
      <c r="E516" s="131" t="s">
        <v>1556</v>
      </c>
      <c r="F516" s="132" t="s">
        <v>1557</v>
      </c>
      <c r="G516" s="133" t="s">
        <v>209</v>
      </c>
      <c r="H516" s="134">
        <v>202.5</v>
      </c>
      <c r="I516" s="135"/>
      <c r="J516" s="136">
        <f>ROUND(I516*H516,2)</f>
        <v>0</v>
      </c>
      <c r="K516" s="132" t="s">
        <v>164</v>
      </c>
      <c r="L516" s="34"/>
      <c r="M516" s="137" t="s">
        <v>3</v>
      </c>
      <c r="N516" s="138" t="s">
        <v>49</v>
      </c>
      <c r="P516" s="139">
        <f>O516*H516</f>
        <v>0</v>
      </c>
      <c r="Q516" s="139">
        <v>2.0000000000000002E-5</v>
      </c>
      <c r="R516" s="139">
        <f>Q516*H516</f>
        <v>4.0500000000000006E-3</v>
      </c>
      <c r="S516" s="139">
        <v>1.0000000000000001E-5</v>
      </c>
      <c r="T516" s="140">
        <f>S516*H516</f>
        <v>2.0250000000000003E-3</v>
      </c>
      <c r="AR516" s="141" t="s">
        <v>165</v>
      </c>
      <c r="AT516" s="141" t="s">
        <v>160</v>
      </c>
      <c r="AU516" s="141" t="s">
        <v>88</v>
      </c>
      <c r="AY516" s="18" t="s">
        <v>156</v>
      </c>
      <c r="BE516" s="142">
        <f>IF(N516="základní",J516,0)</f>
        <v>0</v>
      </c>
      <c r="BF516" s="142">
        <f>IF(N516="snížená",J516,0)</f>
        <v>0</v>
      </c>
      <c r="BG516" s="142">
        <f>IF(N516="zákl. přenesená",J516,0)</f>
        <v>0</v>
      </c>
      <c r="BH516" s="142">
        <f>IF(N516="sníž. přenesená",J516,0)</f>
        <v>0</v>
      </c>
      <c r="BI516" s="142">
        <f>IF(N516="nulová",J516,0)</f>
        <v>0</v>
      </c>
      <c r="BJ516" s="18" t="s">
        <v>86</v>
      </c>
      <c r="BK516" s="142">
        <f>ROUND(I516*H516,2)</f>
        <v>0</v>
      </c>
      <c r="BL516" s="18" t="s">
        <v>165</v>
      </c>
      <c r="BM516" s="141" t="s">
        <v>1558</v>
      </c>
    </row>
    <row r="517" spans="2:65" s="1" customFormat="1" x14ac:dyDescent="0.2">
      <c r="B517" s="34"/>
      <c r="D517" s="143" t="s">
        <v>167</v>
      </c>
      <c r="F517" s="144" t="s">
        <v>1559</v>
      </c>
      <c r="I517" s="145"/>
      <c r="L517" s="34"/>
      <c r="M517" s="146"/>
      <c r="T517" s="55"/>
      <c r="AT517" s="18" t="s">
        <v>167</v>
      </c>
      <c r="AU517" s="18" t="s">
        <v>88</v>
      </c>
    </row>
    <row r="518" spans="2:65" s="12" customFormat="1" x14ac:dyDescent="0.2">
      <c r="B518" s="147"/>
      <c r="D518" s="148" t="s">
        <v>169</v>
      </c>
      <c r="E518" s="149" t="s">
        <v>3</v>
      </c>
      <c r="F518" s="150" t="s">
        <v>1331</v>
      </c>
      <c r="H518" s="149" t="s">
        <v>3</v>
      </c>
      <c r="I518" s="151"/>
      <c r="L518" s="147"/>
      <c r="M518" s="152"/>
      <c r="T518" s="153"/>
      <c r="AT518" s="149" t="s">
        <v>169</v>
      </c>
      <c r="AU518" s="149" t="s">
        <v>88</v>
      </c>
      <c r="AV518" s="12" t="s">
        <v>86</v>
      </c>
      <c r="AW518" s="12" t="s">
        <v>40</v>
      </c>
      <c r="AX518" s="12" t="s">
        <v>78</v>
      </c>
      <c r="AY518" s="149" t="s">
        <v>156</v>
      </c>
    </row>
    <row r="519" spans="2:65" s="12" customFormat="1" x14ac:dyDescent="0.2">
      <c r="B519" s="147"/>
      <c r="D519" s="148" t="s">
        <v>169</v>
      </c>
      <c r="E519" s="149" t="s">
        <v>3</v>
      </c>
      <c r="F519" s="150" t="s">
        <v>1039</v>
      </c>
      <c r="H519" s="149" t="s">
        <v>3</v>
      </c>
      <c r="I519" s="151"/>
      <c r="L519" s="147"/>
      <c r="M519" s="152"/>
      <c r="T519" s="153"/>
      <c r="AT519" s="149" t="s">
        <v>169</v>
      </c>
      <c r="AU519" s="149" t="s">
        <v>88</v>
      </c>
      <c r="AV519" s="12" t="s">
        <v>86</v>
      </c>
      <c r="AW519" s="12" t="s">
        <v>40</v>
      </c>
      <c r="AX519" s="12" t="s">
        <v>78</v>
      </c>
      <c r="AY519" s="149" t="s">
        <v>156</v>
      </c>
    </row>
    <row r="520" spans="2:65" s="13" customFormat="1" x14ac:dyDescent="0.2">
      <c r="B520" s="154"/>
      <c r="D520" s="148" t="s">
        <v>169</v>
      </c>
      <c r="E520" s="155" t="s">
        <v>3</v>
      </c>
      <c r="F520" s="156" t="s">
        <v>1560</v>
      </c>
      <c r="H520" s="157">
        <v>41.04</v>
      </c>
      <c r="I520" s="158"/>
      <c r="L520" s="154"/>
      <c r="M520" s="159"/>
      <c r="T520" s="160"/>
      <c r="AT520" s="155" t="s">
        <v>169</v>
      </c>
      <c r="AU520" s="155" t="s">
        <v>88</v>
      </c>
      <c r="AV520" s="13" t="s">
        <v>88</v>
      </c>
      <c r="AW520" s="13" t="s">
        <v>40</v>
      </c>
      <c r="AX520" s="13" t="s">
        <v>78</v>
      </c>
      <c r="AY520" s="155" t="s">
        <v>156</v>
      </c>
    </row>
    <row r="521" spans="2:65" s="13" customFormat="1" x14ac:dyDescent="0.2">
      <c r="B521" s="154"/>
      <c r="D521" s="148" t="s">
        <v>169</v>
      </c>
      <c r="E521" s="155" t="s">
        <v>3</v>
      </c>
      <c r="F521" s="156" t="s">
        <v>1561</v>
      </c>
      <c r="H521" s="157">
        <v>3.42</v>
      </c>
      <c r="I521" s="158"/>
      <c r="L521" s="154"/>
      <c r="M521" s="159"/>
      <c r="T521" s="160"/>
      <c r="AT521" s="155" t="s">
        <v>169</v>
      </c>
      <c r="AU521" s="155" t="s">
        <v>88</v>
      </c>
      <c r="AV521" s="13" t="s">
        <v>88</v>
      </c>
      <c r="AW521" s="13" t="s">
        <v>40</v>
      </c>
      <c r="AX521" s="13" t="s">
        <v>78</v>
      </c>
      <c r="AY521" s="155" t="s">
        <v>156</v>
      </c>
    </row>
    <row r="522" spans="2:65" s="13" customFormat="1" x14ac:dyDescent="0.2">
      <c r="B522" s="154"/>
      <c r="D522" s="148" t="s">
        <v>169</v>
      </c>
      <c r="E522" s="155" t="s">
        <v>3</v>
      </c>
      <c r="F522" s="156" t="s">
        <v>1562</v>
      </c>
      <c r="H522" s="157">
        <v>3.78</v>
      </c>
      <c r="I522" s="158"/>
      <c r="L522" s="154"/>
      <c r="M522" s="159"/>
      <c r="T522" s="160"/>
      <c r="AT522" s="155" t="s">
        <v>169</v>
      </c>
      <c r="AU522" s="155" t="s">
        <v>88</v>
      </c>
      <c r="AV522" s="13" t="s">
        <v>88</v>
      </c>
      <c r="AW522" s="13" t="s">
        <v>40</v>
      </c>
      <c r="AX522" s="13" t="s">
        <v>78</v>
      </c>
      <c r="AY522" s="155" t="s">
        <v>156</v>
      </c>
    </row>
    <row r="523" spans="2:65" s="12" customFormat="1" x14ac:dyDescent="0.2">
      <c r="B523" s="147"/>
      <c r="D523" s="148" t="s">
        <v>169</v>
      </c>
      <c r="E523" s="149" t="s">
        <v>3</v>
      </c>
      <c r="F523" s="150" t="s">
        <v>1044</v>
      </c>
      <c r="H523" s="149" t="s">
        <v>3</v>
      </c>
      <c r="I523" s="151"/>
      <c r="L523" s="147"/>
      <c r="M523" s="152"/>
      <c r="T523" s="153"/>
      <c r="AT523" s="149" t="s">
        <v>169</v>
      </c>
      <c r="AU523" s="149" t="s">
        <v>88</v>
      </c>
      <c r="AV523" s="12" t="s">
        <v>86</v>
      </c>
      <c r="AW523" s="12" t="s">
        <v>40</v>
      </c>
      <c r="AX523" s="12" t="s">
        <v>78</v>
      </c>
      <c r="AY523" s="149" t="s">
        <v>156</v>
      </c>
    </row>
    <row r="524" spans="2:65" s="13" customFormat="1" x14ac:dyDescent="0.2">
      <c r="B524" s="154"/>
      <c r="D524" s="148" t="s">
        <v>169</v>
      </c>
      <c r="E524" s="155" t="s">
        <v>3</v>
      </c>
      <c r="F524" s="156" t="s">
        <v>1563</v>
      </c>
      <c r="H524" s="157">
        <v>51.3</v>
      </c>
      <c r="I524" s="158"/>
      <c r="L524" s="154"/>
      <c r="M524" s="159"/>
      <c r="T524" s="160"/>
      <c r="AT524" s="155" t="s">
        <v>169</v>
      </c>
      <c r="AU524" s="155" t="s">
        <v>88</v>
      </c>
      <c r="AV524" s="13" t="s">
        <v>88</v>
      </c>
      <c r="AW524" s="13" t="s">
        <v>40</v>
      </c>
      <c r="AX524" s="13" t="s">
        <v>78</v>
      </c>
      <c r="AY524" s="155" t="s">
        <v>156</v>
      </c>
    </row>
    <row r="525" spans="2:65" s="13" customFormat="1" x14ac:dyDescent="0.2">
      <c r="B525" s="154"/>
      <c r="D525" s="148" t="s">
        <v>169</v>
      </c>
      <c r="E525" s="155" t="s">
        <v>3</v>
      </c>
      <c r="F525" s="156" t="s">
        <v>1564</v>
      </c>
      <c r="H525" s="157">
        <v>10.64</v>
      </c>
      <c r="I525" s="158"/>
      <c r="L525" s="154"/>
      <c r="M525" s="159"/>
      <c r="T525" s="160"/>
      <c r="AT525" s="155" t="s">
        <v>169</v>
      </c>
      <c r="AU525" s="155" t="s">
        <v>88</v>
      </c>
      <c r="AV525" s="13" t="s">
        <v>88</v>
      </c>
      <c r="AW525" s="13" t="s">
        <v>40</v>
      </c>
      <c r="AX525" s="13" t="s">
        <v>78</v>
      </c>
      <c r="AY525" s="155" t="s">
        <v>156</v>
      </c>
    </row>
    <row r="526" spans="2:65" s="13" customFormat="1" x14ac:dyDescent="0.2">
      <c r="B526" s="154"/>
      <c r="D526" s="148" t="s">
        <v>169</v>
      </c>
      <c r="E526" s="155" t="s">
        <v>3</v>
      </c>
      <c r="F526" s="156" t="s">
        <v>1565</v>
      </c>
      <c r="H526" s="157">
        <v>4</v>
      </c>
      <c r="I526" s="158"/>
      <c r="L526" s="154"/>
      <c r="M526" s="159"/>
      <c r="T526" s="160"/>
      <c r="AT526" s="155" t="s">
        <v>169</v>
      </c>
      <c r="AU526" s="155" t="s">
        <v>88</v>
      </c>
      <c r="AV526" s="13" t="s">
        <v>88</v>
      </c>
      <c r="AW526" s="13" t="s">
        <v>40</v>
      </c>
      <c r="AX526" s="13" t="s">
        <v>78</v>
      </c>
      <c r="AY526" s="155" t="s">
        <v>156</v>
      </c>
    </row>
    <row r="527" spans="2:65" s="12" customFormat="1" x14ac:dyDescent="0.2">
      <c r="B527" s="147"/>
      <c r="D527" s="148" t="s">
        <v>169</v>
      </c>
      <c r="E527" s="149" t="s">
        <v>3</v>
      </c>
      <c r="F527" s="150" t="s">
        <v>1038</v>
      </c>
      <c r="H527" s="149" t="s">
        <v>3</v>
      </c>
      <c r="I527" s="151"/>
      <c r="L527" s="147"/>
      <c r="M527" s="152"/>
      <c r="T527" s="153"/>
      <c r="AT527" s="149" t="s">
        <v>169</v>
      </c>
      <c r="AU527" s="149" t="s">
        <v>88</v>
      </c>
      <c r="AV527" s="12" t="s">
        <v>86</v>
      </c>
      <c r="AW527" s="12" t="s">
        <v>40</v>
      </c>
      <c r="AX527" s="12" t="s">
        <v>78</v>
      </c>
      <c r="AY527" s="149" t="s">
        <v>156</v>
      </c>
    </row>
    <row r="528" spans="2:65" s="13" customFormat="1" x14ac:dyDescent="0.2">
      <c r="B528" s="154"/>
      <c r="D528" s="148" t="s">
        <v>169</v>
      </c>
      <c r="E528" s="155" t="s">
        <v>3</v>
      </c>
      <c r="F528" s="156" t="s">
        <v>1566</v>
      </c>
      <c r="H528" s="157">
        <v>32.49</v>
      </c>
      <c r="I528" s="158"/>
      <c r="L528" s="154"/>
      <c r="M528" s="159"/>
      <c r="T528" s="160"/>
      <c r="AT528" s="155" t="s">
        <v>169</v>
      </c>
      <c r="AU528" s="155" t="s">
        <v>88</v>
      </c>
      <c r="AV528" s="13" t="s">
        <v>88</v>
      </c>
      <c r="AW528" s="13" t="s">
        <v>40</v>
      </c>
      <c r="AX528" s="13" t="s">
        <v>78</v>
      </c>
      <c r="AY528" s="155" t="s">
        <v>156</v>
      </c>
    </row>
    <row r="529" spans="2:65" s="13" customFormat="1" x14ac:dyDescent="0.2">
      <c r="B529" s="154"/>
      <c r="D529" s="148" t="s">
        <v>169</v>
      </c>
      <c r="E529" s="155" t="s">
        <v>3</v>
      </c>
      <c r="F529" s="156" t="s">
        <v>1567</v>
      </c>
      <c r="H529" s="157">
        <v>7.56</v>
      </c>
      <c r="I529" s="158"/>
      <c r="L529" s="154"/>
      <c r="M529" s="159"/>
      <c r="T529" s="160"/>
      <c r="AT529" s="155" t="s">
        <v>169</v>
      </c>
      <c r="AU529" s="155" t="s">
        <v>88</v>
      </c>
      <c r="AV529" s="13" t="s">
        <v>88</v>
      </c>
      <c r="AW529" s="13" t="s">
        <v>40</v>
      </c>
      <c r="AX529" s="13" t="s">
        <v>78</v>
      </c>
      <c r="AY529" s="155" t="s">
        <v>156</v>
      </c>
    </row>
    <row r="530" spans="2:65" s="13" customFormat="1" x14ac:dyDescent="0.2">
      <c r="B530" s="154"/>
      <c r="D530" s="148" t="s">
        <v>169</v>
      </c>
      <c r="E530" s="155" t="s">
        <v>3</v>
      </c>
      <c r="F530" s="156" t="s">
        <v>1568</v>
      </c>
      <c r="H530" s="157">
        <v>3.42</v>
      </c>
      <c r="I530" s="158"/>
      <c r="L530" s="154"/>
      <c r="M530" s="159"/>
      <c r="T530" s="160"/>
      <c r="AT530" s="155" t="s">
        <v>169</v>
      </c>
      <c r="AU530" s="155" t="s">
        <v>88</v>
      </c>
      <c r="AV530" s="13" t="s">
        <v>88</v>
      </c>
      <c r="AW530" s="13" t="s">
        <v>40</v>
      </c>
      <c r="AX530" s="13" t="s">
        <v>78</v>
      </c>
      <c r="AY530" s="155" t="s">
        <v>156</v>
      </c>
    </row>
    <row r="531" spans="2:65" s="12" customFormat="1" x14ac:dyDescent="0.2">
      <c r="B531" s="147"/>
      <c r="D531" s="148" t="s">
        <v>169</v>
      </c>
      <c r="E531" s="149" t="s">
        <v>3</v>
      </c>
      <c r="F531" s="150" t="s">
        <v>1031</v>
      </c>
      <c r="H531" s="149" t="s">
        <v>3</v>
      </c>
      <c r="I531" s="151"/>
      <c r="L531" s="147"/>
      <c r="M531" s="152"/>
      <c r="T531" s="153"/>
      <c r="AT531" s="149" t="s">
        <v>169</v>
      </c>
      <c r="AU531" s="149" t="s">
        <v>88</v>
      </c>
      <c r="AV531" s="12" t="s">
        <v>86</v>
      </c>
      <c r="AW531" s="12" t="s">
        <v>40</v>
      </c>
      <c r="AX531" s="12" t="s">
        <v>78</v>
      </c>
      <c r="AY531" s="149" t="s">
        <v>156</v>
      </c>
    </row>
    <row r="532" spans="2:65" s="13" customFormat="1" x14ac:dyDescent="0.2">
      <c r="B532" s="154"/>
      <c r="D532" s="148" t="s">
        <v>169</v>
      </c>
      <c r="E532" s="155" t="s">
        <v>3</v>
      </c>
      <c r="F532" s="156" t="s">
        <v>1569</v>
      </c>
      <c r="H532" s="157">
        <v>3.99</v>
      </c>
      <c r="I532" s="158"/>
      <c r="L532" s="154"/>
      <c r="M532" s="159"/>
      <c r="T532" s="160"/>
      <c r="AT532" s="155" t="s">
        <v>169</v>
      </c>
      <c r="AU532" s="155" t="s">
        <v>88</v>
      </c>
      <c r="AV532" s="13" t="s">
        <v>88</v>
      </c>
      <c r="AW532" s="13" t="s">
        <v>40</v>
      </c>
      <c r="AX532" s="13" t="s">
        <v>78</v>
      </c>
      <c r="AY532" s="155" t="s">
        <v>156</v>
      </c>
    </row>
    <row r="533" spans="2:65" s="13" customFormat="1" x14ac:dyDescent="0.2">
      <c r="B533" s="154"/>
      <c r="D533" s="148" t="s">
        <v>169</v>
      </c>
      <c r="E533" s="155" t="s">
        <v>3</v>
      </c>
      <c r="F533" s="156" t="s">
        <v>1570</v>
      </c>
      <c r="H533" s="157">
        <v>30.78</v>
      </c>
      <c r="I533" s="158"/>
      <c r="L533" s="154"/>
      <c r="M533" s="159"/>
      <c r="T533" s="160"/>
      <c r="AT533" s="155" t="s">
        <v>169</v>
      </c>
      <c r="AU533" s="155" t="s">
        <v>88</v>
      </c>
      <c r="AV533" s="13" t="s">
        <v>88</v>
      </c>
      <c r="AW533" s="13" t="s">
        <v>40</v>
      </c>
      <c r="AX533" s="13" t="s">
        <v>78</v>
      </c>
      <c r="AY533" s="155" t="s">
        <v>156</v>
      </c>
    </row>
    <row r="534" spans="2:65" s="13" customFormat="1" x14ac:dyDescent="0.2">
      <c r="B534" s="154"/>
      <c r="D534" s="148" t="s">
        <v>169</v>
      </c>
      <c r="E534" s="155" t="s">
        <v>3</v>
      </c>
      <c r="F534" s="156" t="s">
        <v>1571</v>
      </c>
      <c r="H534" s="157">
        <v>10.08</v>
      </c>
      <c r="I534" s="158"/>
      <c r="L534" s="154"/>
      <c r="M534" s="159"/>
      <c r="T534" s="160"/>
      <c r="AT534" s="155" t="s">
        <v>169</v>
      </c>
      <c r="AU534" s="155" t="s">
        <v>88</v>
      </c>
      <c r="AV534" s="13" t="s">
        <v>88</v>
      </c>
      <c r="AW534" s="13" t="s">
        <v>40</v>
      </c>
      <c r="AX534" s="13" t="s">
        <v>78</v>
      </c>
      <c r="AY534" s="155" t="s">
        <v>156</v>
      </c>
    </row>
    <row r="535" spans="2:65" s="14" customFormat="1" x14ac:dyDescent="0.2">
      <c r="B535" s="161"/>
      <c r="D535" s="148" t="s">
        <v>169</v>
      </c>
      <c r="E535" s="162" t="s">
        <v>3</v>
      </c>
      <c r="F535" s="163" t="s">
        <v>172</v>
      </c>
      <c r="H535" s="164">
        <v>202.5</v>
      </c>
      <c r="I535" s="165"/>
      <c r="L535" s="161"/>
      <c r="M535" s="166"/>
      <c r="T535" s="167"/>
      <c r="AT535" s="162" t="s">
        <v>169</v>
      </c>
      <c r="AU535" s="162" t="s">
        <v>88</v>
      </c>
      <c r="AV535" s="14" t="s">
        <v>165</v>
      </c>
      <c r="AW535" s="14" t="s">
        <v>40</v>
      </c>
      <c r="AX535" s="14" t="s">
        <v>86</v>
      </c>
      <c r="AY535" s="162" t="s">
        <v>156</v>
      </c>
    </row>
    <row r="536" spans="2:65" s="11" customFormat="1" ht="22.9" customHeight="1" x14ac:dyDescent="0.2">
      <c r="B536" s="117"/>
      <c r="D536" s="118" t="s">
        <v>77</v>
      </c>
      <c r="E536" s="127" t="s">
        <v>234</v>
      </c>
      <c r="F536" s="127" t="s">
        <v>235</v>
      </c>
      <c r="I536" s="120"/>
      <c r="J536" s="128">
        <f>BK536</f>
        <v>0</v>
      </c>
      <c r="L536" s="117"/>
      <c r="M536" s="122"/>
      <c r="P536" s="123">
        <f>SUM(P537:P1205)</f>
        <v>0</v>
      </c>
      <c r="R536" s="123">
        <f>SUM(R537:R1205)</f>
        <v>0</v>
      </c>
      <c r="T536" s="124">
        <f>SUM(T537:T1205)</f>
        <v>42.934229999999999</v>
      </c>
      <c r="AR536" s="118" t="s">
        <v>86</v>
      </c>
      <c r="AT536" s="125" t="s">
        <v>77</v>
      </c>
      <c r="AU536" s="125" t="s">
        <v>86</v>
      </c>
      <c r="AY536" s="118" t="s">
        <v>156</v>
      </c>
      <c r="BK536" s="126">
        <f>SUM(BK537:BK1205)</f>
        <v>0</v>
      </c>
    </row>
    <row r="537" spans="2:65" s="1" customFormat="1" ht="24.2" customHeight="1" x14ac:dyDescent="0.2">
      <c r="B537" s="129"/>
      <c r="C537" s="130" t="s">
        <v>1572</v>
      </c>
      <c r="D537" s="130" t="s">
        <v>160</v>
      </c>
      <c r="E537" s="131" t="s">
        <v>1573</v>
      </c>
      <c r="F537" s="132" t="s">
        <v>1574</v>
      </c>
      <c r="G537" s="133" t="s">
        <v>209</v>
      </c>
      <c r="H537" s="134">
        <v>330</v>
      </c>
      <c r="I537" s="135"/>
      <c r="J537" s="136">
        <f>ROUND(I537*H537,2)</f>
        <v>0</v>
      </c>
      <c r="K537" s="132" t="s">
        <v>164</v>
      </c>
      <c r="L537" s="34"/>
      <c r="M537" s="137" t="s">
        <v>3</v>
      </c>
      <c r="N537" s="138" t="s">
        <v>49</v>
      </c>
      <c r="P537" s="139">
        <f>O537*H537</f>
        <v>0</v>
      </c>
      <c r="Q537" s="139">
        <v>0</v>
      </c>
      <c r="R537" s="139">
        <f>Q537*H537</f>
        <v>0</v>
      </c>
      <c r="S537" s="139">
        <v>0</v>
      </c>
      <c r="T537" s="140">
        <f>S537*H537</f>
        <v>0</v>
      </c>
      <c r="AR537" s="141" t="s">
        <v>165</v>
      </c>
      <c r="AT537" s="141" t="s">
        <v>160</v>
      </c>
      <c r="AU537" s="141" t="s">
        <v>88</v>
      </c>
      <c r="AY537" s="18" t="s">
        <v>156</v>
      </c>
      <c r="BE537" s="142">
        <f>IF(N537="základní",J537,0)</f>
        <v>0</v>
      </c>
      <c r="BF537" s="142">
        <f>IF(N537="snížená",J537,0)</f>
        <v>0</v>
      </c>
      <c r="BG537" s="142">
        <f>IF(N537="zákl. přenesená",J537,0)</f>
        <v>0</v>
      </c>
      <c r="BH537" s="142">
        <f>IF(N537="sníž. přenesená",J537,0)</f>
        <v>0</v>
      </c>
      <c r="BI537" s="142">
        <f>IF(N537="nulová",J537,0)</f>
        <v>0</v>
      </c>
      <c r="BJ537" s="18" t="s">
        <v>86</v>
      </c>
      <c r="BK537" s="142">
        <f>ROUND(I537*H537,2)</f>
        <v>0</v>
      </c>
      <c r="BL537" s="18" t="s">
        <v>165</v>
      </c>
      <c r="BM537" s="141" t="s">
        <v>1575</v>
      </c>
    </row>
    <row r="538" spans="2:65" s="1" customFormat="1" x14ac:dyDescent="0.2">
      <c r="B538" s="34"/>
      <c r="D538" s="143" t="s">
        <v>167</v>
      </c>
      <c r="F538" s="144" t="s">
        <v>1576</v>
      </c>
      <c r="I538" s="145"/>
      <c r="L538" s="34"/>
      <c r="M538" s="146"/>
      <c r="T538" s="55"/>
      <c r="AT538" s="18" t="s">
        <v>167</v>
      </c>
      <c r="AU538" s="18" t="s">
        <v>88</v>
      </c>
    </row>
    <row r="539" spans="2:65" s="12" customFormat="1" x14ac:dyDescent="0.2">
      <c r="B539" s="147"/>
      <c r="D539" s="148" t="s">
        <v>169</v>
      </c>
      <c r="E539" s="149" t="s">
        <v>3</v>
      </c>
      <c r="F539" s="150" t="s">
        <v>1331</v>
      </c>
      <c r="H539" s="149" t="s">
        <v>3</v>
      </c>
      <c r="I539" s="151"/>
      <c r="L539" s="147"/>
      <c r="M539" s="152"/>
      <c r="T539" s="153"/>
      <c r="AT539" s="149" t="s">
        <v>169</v>
      </c>
      <c r="AU539" s="149" t="s">
        <v>88</v>
      </c>
      <c r="AV539" s="12" t="s">
        <v>86</v>
      </c>
      <c r="AW539" s="12" t="s">
        <v>40</v>
      </c>
      <c r="AX539" s="12" t="s">
        <v>78</v>
      </c>
      <c r="AY539" s="149" t="s">
        <v>156</v>
      </c>
    </row>
    <row r="540" spans="2:65" s="13" customFormat="1" x14ac:dyDescent="0.2">
      <c r="B540" s="154"/>
      <c r="D540" s="148" t="s">
        <v>169</v>
      </c>
      <c r="E540" s="155" t="s">
        <v>3</v>
      </c>
      <c r="F540" s="156" t="s">
        <v>1577</v>
      </c>
      <c r="H540" s="157">
        <v>330</v>
      </c>
      <c r="I540" s="158"/>
      <c r="L540" s="154"/>
      <c r="M540" s="159"/>
      <c r="T540" s="160"/>
      <c r="AT540" s="155" t="s">
        <v>169</v>
      </c>
      <c r="AU540" s="155" t="s">
        <v>88</v>
      </c>
      <c r="AV540" s="13" t="s">
        <v>88</v>
      </c>
      <c r="AW540" s="13" t="s">
        <v>40</v>
      </c>
      <c r="AX540" s="13" t="s">
        <v>78</v>
      </c>
      <c r="AY540" s="155" t="s">
        <v>156</v>
      </c>
    </row>
    <row r="541" spans="2:65" s="14" customFormat="1" x14ac:dyDescent="0.2">
      <c r="B541" s="161"/>
      <c r="D541" s="148" t="s">
        <v>169</v>
      </c>
      <c r="E541" s="162" t="s">
        <v>3</v>
      </c>
      <c r="F541" s="163" t="s">
        <v>172</v>
      </c>
      <c r="H541" s="164">
        <v>330</v>
      </c>
      <c r="I541" s="165"/>
      <c r="L541" s="161"/>
      <c r="M541" s="166"/>
      <c r="T541" s="167"/>
      <c r="AT541" s="162" t="s">
        <v>169</v>
      </c>
      <c r="AU541" s="162" t="s">
        <v>88</v>
      </c>
      <c r="AV541" s="14" t="s">
        <v>165</v>
      </c>
      <c r="AW541" s="14" t="s">
        <v>40</v>
      </c>
      <c r="AX541" s="14" t="s">
        <v>86</v>
      </c>
      <c r="AY541" s="162" t="s">
        <v>156</v>
      </c>
    </row>
    <row r="542" spans="2:65" s="1" customFormat="1" ht="24.2" customHeight="1" x14ac:dyDescent="0.2">
      <c r="B542" s="129"/>
      <c r="C542" s="130" t="s">
        <v>1578</v>
      </c>
      <c r="D542" s="130" t="s">
        <v>160</v>
      </c>
      <c r="E542" s="131" t="s">
        <v>1579</v>
      </c>
      <c r="F542" s="132" t="s">
        <v>1580</v>
      </c>
      <c r="G542" s="133" t="s">
        <v>209</v>
      </c>
      <c r="H542" s="134">
        <v>29700</v>
      </c>
      <c r="I542" s="135"/>
      <c r="J542" s="136">
        <f>ROUND(I542*H542,2)</f>
        <v>0</v>
      </c>
      <c r="K542" s="132" t="s">
        <v>164</v>
      </c>
      <c r="L542" s="34"/>
      <c r="M542" s="137" t="s">
        <v>3</v>
      </c>
      <c r="N542" s="138" t="s">
        <v>49</v>
      </c>
      <c r="P542" s="139">
        <f>O542*H542</f>
        <v>0</v>
      </c>
      <c r="Q542" s="139">
        <v>0</v>
      </c>
      <c r="R542" s="139">
        <f>Q542*H542</f>
        <v>0</v>
      </c>
      <c r="S542" s="139">
        <v>0</v>
      </c>
      <c r="T542" s="140">
        <f>S542*H542</f>
        <v>0</v>
      </c>
      <c r="AR542" s="141" t="s">
        <v>165</v>
      </c>
      <c r="AT542" s="141" t="s">
        <v>160</v>
      </c>
      <c r="AU542" s="141" t="s">
        <v>88</v>
      </c>
      <c r="AY542" s="18" t="s">
        <v>156</v>
      </c>
      <c r="BE542" s="142">
        <f>IF(N542="základní",J542,0)</f>
        <v>0</v>
      </c>
      <c r="BF542" s="142">
        <f>IF(N542="snížená",J542,0)</f>
        <v>0</v>
      </c>
      <c r="BG542" s="142">
        <f>IF(N542="zákl. přenesená",J542,0)</f>
        <v>0</v>
      </c>
      <c r="BH542" s="142">
        <f>IF(N542="sníž. přenesená",J542,0)</f>
        <v>0</v>
      </c>
      <c r="BI542" s="142">
        <f>IF(N542="nulová",J542,0)</f>
        <v>0</v>
      </c>
      <c r="BJ542" s="18" t="s">
        <v>86</v>
      </c>
      <c r="BK542" s="142">
        <f>ROUND(I542*H542,2)</f>
        <v>0</v>
      </c>
      <c r="BL542" s="18" t="s">
        <v>165</v>
      </c>
      <c r="BM542" s="141" t="s">
        <v>1581</v>
      </c>
    </row>
    <row r="543" spans="2:65" s="1" customFormat="1" x14ac:dyDescent="0.2">
      <c r="B543" s="34"/>
      <c r="D543" s="143" t="s">
        <v>167</v>
      </c>
      <c r="F543" s="144" t="s">
        <v>1582</v>
      </c>
      <c r="I543" s="145"/>
      <c r="L543" s="34"/>
      <c r="M543" s="146"/>
      <c r="T543" s="55"/>
      <c r="AT543" s="18" t="s">
        <v>167</v>
      </c>
      <c r="AU543" s="18" t="s">
        <v>88</v>
      </c>
    </row>
    <row r="544" spans="2:65" s="12" customFormat="1" x14ac:dyDescent="0.2">
      <c r="B544" s="147"/>
      <c r="D544" s="148" t="s">
        <v>169</v>
      </c>
      <c r="E544" s="149" t="s">
        <v>3</v>
      </c>
      <c r="F544" s="150" t="s">
        <v>1331</v>
      </c>
      <c r="H544" s="149" t="s">
        <v>3</v>
      </c>
      <c r="I544" s="151"/>
      <c r="L544" s="147"/>
      <c r="M544" s="152"/>
      <c r="T544" s="153"/>
      <c r="AT544" s="149" t="s">
        <v>169</v>
      </c>
      <c r="AU544" s="149" t="s">
        <v>88</v>
      </c>
      <c r="AV544" s="12" t="s">
        <v>86</v>
      </c>
      <c r="AW544" s="12" t="s">
        <v>40</v>
      </c>
      <c r="AX544" s="12" t="s">
        <v>78</v>
      </c>
      <c r="AY544" s="149" t="s">
        <v>156</v>
      </c>
    </row>
    <row r="545" spans="2:65" s="12" customFormat="1" x14ac:dyDescent="0.2">
      <c r="B545" s="147"/>
      <c r="D545" s="148" t="s">
        <v>169</v>
      </c>
      <c r="E545" s="149" t="s">
        <v>3</v>
      </c>
      <c r="F545" s="150" t="s">
        <v>1583</v>
      </c>
      <c r="H545" s="149" t="s">
        <v>3</v>
      </c>
      <c r="I545" s="151"/>
      <c r="L545" s="147"/>
      <c r="M545" s="152"/>
      <c r="T545" s="153"/>
      <c r="AT545" s="149" t="s">
        <v>169</v>
      </c>
      <c r="AU545" s="149" t="s">
        <v>88</v>
      </c>
      <c r="AV545" s="12" t="s">
        <v>86</v>
      </c>
      <c r="AW545" s="12" t="s">
        <v>40</v>
      </c>
      <c r="AX545" s="12" t="s">
        <v>78</v>
      </c>
      <c r="AY545" s="149" t="s">
        <v>156</v>
      </c>
    </row>
    <row r="546" spans="2:65" s="13" customFormat="1" x14ac:dyDescent="0.2">
      <c r="B546" s="154"/>
      <c r="D546" s="148" t="s">
        <v>169</v>
      </c>
      <c r="E546" s="155" t="s">
        <v>3</v>
      </c>
      <c r="F546" s="156" t="s">
        <v>1584</v>
      </c>
      <c r="H546" s="157">
        <v>29700</v>
      </c>
      <c r="I546" s="158"/>
      <c r="L546" s="154"/>
      <c r="M546" s="159"/>
      <c r="T546" s="160"/>
      <c r="AT546" s="155" t="s">
        <v>169</v>
      </c>
      <c r="AU546" s="155" t="s">
        <v>88</v>
      </c>
      <c r="AV546" s="13" t="s">
        <v>88</v>
      </c>
      <c r="AW546" s="13" t="s">
        <v>40</v>
      </c>
      <c r="AX546" s="13" t="s">
        <v>78</v>
      </c>
      <c r="AY546" s="155" t="s">
        <v>156</v>
      </c>
    </row>
    <row r="547" spans="2:65" s="14" customFormat="1" x14ac:dyDescent="0.2">
      <c r="B547" s="161"/>
      <c r="D547" s="148" t="s">
        <v>169</v>
      </c>
      <c r="E547" s="162" t="s">
        <v>3</v>
      </c>
      <c r="F547" s="163" t="s">
        <v>172</v>
      </c>
      <c r="H547" s="164">
        <v>29700</v>
      </c>
      <c r="I547" s="165"/>
      <c r="L547" s="161"/>
      <c r="M547" s="166"/>
      <c r="T547" s="167"/>
      <c r="AT547" s="162" t="s">
        <v>169</v>
      </c>
      <c r="AU547" s="162" t="s">
        <v>88</v>
      </c>
      <c r="AV547" s="14" t="s">
        <v>165</v>
      </c>
      <c r="AW547" s="14" t="s">
        <v>40</v>
      </c>
      <c r="AX547" s="14" t="s">
        <v>86</v>
      </c>
      <c r="AY547" s="162" t="s">
        <v>156</v>
      </c>
    </row>
    <row r="548" spans="2:65" s="1" customFormat="1" ht="24.2" customHeight="1" x14ac:dyDescent="0.2">
      <c r="B548" s="129"/>
      <c r="C548" s="130" t="s">
        <v>1585</v>
      </c>
      <c r="D548" s="130" t="s">
        <v>160</v>
      </c>
      <c r="E548" s="131" t="s">
        <v>1586</v>
      </c>
      <c r="F548" s="132" t="s">
        <v>1587</v>
      </c>
      <c r="G548" s="133" t="s">
        <v>209</v>
      </c>
      <c r="H548" s="134">
        <v>330</v>
      </c>
      <c r="I548" s="135"/>
      <c r="J548" s="136">
        <f>ROUND(I548*H548,2)</f>
        <v>0</v>
      </c>
      <c r="K548" s="132" t="s">
        <v>164</v>
      </c>
      <c r="L548" s="34"/>
      <c r="M548" s="137" t="s">
        <v>3</v>
      </c>
      <c r="N548" s="138" t="s">
        <v>49</v>
      </c>
      <c r="P548" s="139">
        <f>O548*H548</f>
        <v>0</v>
      </c>
      <c r="Q548" s="139">
        <v>0</v>
      </c>
      <c r="R548" s="139">
        <f>Q548*H548</f>
        <v>0</v>
      </c>
      <c r="S548" s="139">
        <v>0</v>
      </c>
      <c r="T548" s="140">
        <f>S548*H548</f>
        <v>0</v>
      </c>
      <c r="AR548" s="141" t="s">
        <v>165</v>
      </c>
      <c r="AT548" s="141" t="s">
        <v>160</v>
      </c>
      <c r="AU548" s="141" t="s">
        <v>88</v>
      </c>
      <c r="AY548" s="18" t="s">
        <v>156</v>
      </c>
      <c r="BE548" s="142">
        <f>IF(N548="základní",J548,0)</f>
        <v>0</v>
      </c>
      <c r="BF548" s="142">
        <f>IF(N548="snížená",J548,0)</f>
        <v>0</v>
      </c>
      <c r="BG548" s="142">
        <f>IF(N548="zákl. přenesená",J548,0)</f>
        <v>0</v>
      </c>
      <c r="BH548" s="142">
        <f>IF(N548="sníž. přenesená",J548,0)</f>
        <v>0</v>
      </c>
      <c r="BI548" s="142">
        <f>IF(N548="nulová",J548,0)</f>
        <v>0</v>
      </c>
      <c r="BJ548" s="18" t="s">
        <v>86</v>
      </c>
      <c r="BK548" s="142">
        <f>ROUND(I548*H548,2)</f>
        <v>0</v>
      </c>
      <c r="BL548" s="18" t="s">
        <v>165</v>
      </c>
      <c r="BM548" s="141" t="s">
        <v>1588</v>
      </c>
    </row>
    <row r="549" spans="2:65" s="1" customFormat="1" x14ac:dyDescent="0.2">
      <c r="B549" s="34"/>
      <c r="D549" s="143" t="s">
        <v>167</v>
      </c>
      <c r="F549" s="144" t="s">
        <v>1589</v>
      </c>
      <c r="I549" s="145"/>
      <c r="L549" s="34"/>
      <c r="M549" s="146"/>
      <c r="T549" s="55"/>
      <c r="AT549" s="18" t="s">
        <v>167</v>
      </c>
      <c r="AU549" s="18" t="s">
        <v>88</v>
      </c>
    </row>
    <row r="550" spans="2:65" s="12" customFormat="1" x14ac:dyDescent="0.2">
      <c r="B550" s="147"/>
      <c r="D550" s="148" t="s">
        <v>169</v>
      </c>
      <c r="E550" s="149" t="s">
        <v>3</v>
      </c>
      <c r="F550" s="150" t="s">
        <v>1331</v>
      </c>
      <c r="H550" s="149" t="s">
        <v>3</v>
      </c>
      <c r="I550" s="151"/>
      <c r="L550" s="147"/>
      <c r="M550" s="152"/>
      <c r="T550" s="153"/>
      <c r="AT550" s="149" t="s">
        <v>169</v>
      </c>
      <c r="AU550" s="149" t="s">
        <v>88</v>
      </c>
      <c r="AV550" s="12" t="s">
        <v>86</v>
      </c>
      <c r="AW550" s="12" t="s">
        <v>40</v>
      </c>
      <c r="AX550" s="12" t="s">
        <v>78</v>
      </c>
      <c r="AY550" s="149" t="s">
        <v>156</v>
      </c>
    </row>
    <row r="551" spans="2:65" s="13" customFormat="1" x14ac:dyDescent="0.2">
      <c r="B551" s="154"/>
      <c r="D551" s="148" t="s">
        <v>169</v>
      </c>
      <c r="E551" s="155" t="s">
        <v>3</v>
      </c>
      <c r="F551" s="156" t="s">
        <v>1577</v>
      </c>
      <c r="H551" s="157">
        <v>330</v>
      </c>
      <c r="I551" s="158"/>
      <c r="L551" s="154"/>
      <c r="M551" s="159"/>
      <c r="T551" s="160"/>
      <c r="AT551" s="155" t="s">
        <v>169</v>
      </c>
      <c r="AU551" s="155" t="s">
        <v>88</v>
      </c>
      <c r="AV551" s="13" t="s">
        <v>88</v>
      </c>
      <c r="AW551" s="13" t="s">
        <v>40</v>
      </c>
      <c r="AX551" s="13" t="s">
        <v>78</v>
      </c>
      <c r="AY551" s="155" t="s">
        <v>156</v>
      </c>
    </row>
    <row r="552" spans="2:65" s="14" customFormat="1" x14ac:dyDescent="0.2">
      <c r="B552" s="161"/>
      <c r="D552" s="148" t="s">
        <v>169</v>
      </c>
      <c r="E552" s="162" t="s">
        <v>3</v>
      </c>
      <c r="F552" s="163" t="s">
        <v>172</v>
      </c>
      <c r="H552" s="164">
        <v>330</v>
      </c>
      <c r="I552" s="165"/>
      <c r="L552" s="161"/>
      <c r="M552" s="166"/>
      <c r="T552" s="167"/>
      <c r="AT552" s="162" t="s">
        <v>169</v>
      </c>
      <c r="AU552" s="162" t="s">
        <v>88</v>
      </c>
      <c r="AV552" s="14" t="s">
        <v>165</v>
      </c>
      <c r="AW552" s="14" t="s">
        <v>40</v>
      </c>
      <c r="AX552" s="14" t="s">
        <v>86</v>
      </c>
      <c r="AY552" s="162" t="s">
        <v>156</v>
      </c>
    </row>
    <row r="553" spans="2:65" s="1" customFormat="1" ht="24.2" customHeight="1" x14ac:dyDescent="0.2">
      <c r="B553" s="129"/>
      <c r="C553" s="130" t="s">
        <v>1590</v>
      </c>
      <c r="D553" s="130" t="s">
        <v>160</v>
      </c>
      <c r="E553" s="131" t="s">
        <v>1591</v>
      </c>
      <c r="F553" s="132" t="s">
        <v>1592</v>
      </c>
      <c r="G553" s="133" t="s">
        <v>209</v>
      </c>
      <c r="H553" s="134">
        <v>1142.25</v>
      </c>
      <c r="I553" s="135"/>
      <c r="J553" s="136">
        <f>ROUND(I553*H553,2)</f>
        <v>0</v>
      </c>
      <c r="K553" s="132" t="s">
        <v>164</v>
      </c>
      <c r="L553" s="34"/>
      <c r="M553" s="137" t="s">
        <v>3</v>
      </c>
      <c r="N553" s="138" t="s">
        <v>49</v>
      </c>
      <c r="P553" s="139">
        <f>O553*H553</f>
        <v>0</v>
      </c>
      <c r="Q553" s="139">
        <v>0</v>
      </c>
      <c r="R553" s="139">
        <f>Q553*H553</f>
        <v>0</v>
      </c>
      <c r="S553" s="139">
        <v>0</v>
      </c>
      <c r="T553" s="140">
        <f>S553*H553</f>
        <v>0</v>
      </c>
      <c r="AR553" s="141" t="s">
        <v>165</v>
      </c>
      <c r="AT553" s="141" t="s">
        <v>160</v>
      </c>
      <c r="AU553" s="141" t="s">
        <v>88</v>
      </c>
      <c r="AY553" s="18" t="s">
        <v>156</v>
      </c>
      <c r="BE553" s="142">
        <f>IF(N553="základní",J553,0)</f>
        <v>0</v>
      </c>
      <c r="BF553" s="142">
        <f>IF(N553="snížená",J553,0)</f>
        <v>0</v>
      </c>
      <c r="BG553" s="142">
        <f>IF(N553="zákl. přenesená",J553,0)</f>
        <v>0</v>
      </c>
      <c r="BH553" s="142">
        <f>IF(N553="sníž. přenesená",J553,0)</f>
        <v>0</v>
      </c>
      <c r="BI553" s="142">
        <f>IF(N553="nulová",J553,0)</f>
        <v>0</v>
      </c>
      <c r="BJ553" s="18" t="s">
        <v>86</v>
      </c>
      <c r="BK553" s="142">
        <f>ROUND(I553*H553,2)</f>
        <v>0</v>
      </c>
      <c r="BL553" s="18" t="s">
        <v>165</v>
      </c>
      <c r="BM553" s="141" t="s">
        <v>1593</v>
      </c>
    </row>
    <row r="554" spans="2:65" s="1" customFormat="1" x14ac:dyDescent="0.2">
      <c r="B554" s="34"/>
      <c r="D554" s="143" t="s">
        <v>167</v>
      </c>
      <c r="F554" s="144" t="s">
        <v>1594</v>
      </c>
      <c r="I554" s="145"/>
      <c r="L554" s="34"/>
      <c r="M554" s="146"/>
      <c r="T554" s="55"/>
      <c r="AT554" s="18" t="s">
        <v>167</v>
      </c>
      <c r="AU554" s="18" t="s">
        <v>88</v>
      </c>
    </row>
    <row r="555" spans="2:65" s="12" customFormat="1" x14ac:dyDescent="0.2">
      <c r="B555" s="147"/>
      <c r="D555" s="148" t="s">
        <v>169</v>
      </c>
      <c r="E555" s="149" t="s">
        <v>3</v>
      </c>
      <c r="F555" s="150" t="s">
        <v>1331</v>
      </c>
      <c r="H555" s="149" t="s">
        <v>3</v>
      </c>
      <c r="I555" s="151"/>
      <c r="L555" s="147"/>
      <c r="M555" s="152"/>
      <c r="T555" s="153"/>
      <c r="AT555" s="149" t="s">
        <v>169</v>
      </c>
      <c r="AU555" s="149" t="s">
        <v>88</v>
      </c>
      <c r="AV555" s="12" t="s">
        <v>86</v>
      </c>
      <c r="AW555" s="12" t="s">
        <v>40</v>
      </c>
      <c r="AX555" s="12" t="s">
        <v>78</v>
      </c>
      <c r="AY555" s="149" t="s">
        <v>156</v>
      </c>
    </row>
    <row r="556" spans="2:65" s="13" customFormat="1" x14ac:dyDescent="0.2">
      <c r="B556" s="154"/>
      <c r="D556" s="148" t="s">
        <v>169</v>
      </c>
      <c r="E556" s="155" t="s">
        <v>3</v>
      </c>
      <c r="F556" s="156" t="s">
        <v>1595</v>
      </c>
      <c r="H556" s="157">
        <v>415.8</v>
      </c>
      <c r="I556" s="158"/>
      <c r="L556" s="154"/>
      <c r="M556" s="159"/>
      <c r="T556" s="160"/>
      <c r="AT556" s="155" t="s">
        <v>169</v>
      </c>
      <c r="AU556" s="155" t="s">
        <v>88</v>
      </c>
      <c r="AV556" s="13" t="s">
        <v>88</v>
      </c>
      <c r="AW556" s="13" t="s">
        <v>40</v>
      </c>
      <c r="AX556" s="13" t="s">
        <v>78</v>
      </c>
      <c r="AY556" s="155" t="s">
        <v>156</v>
      </c>
    </row>
    <row r="557" spans="2:65" s="13" customFormat="1" x14ac:dyDescent="0.2">
      <c r="B557" s="154"/>
      <c r="D557" s="148" t="s">
        <v>169</v>
      </c>
      <c r="E557" s="155" t="s">
        <v>3</v>
      </c>
      <c r="F557" s="156" t="s">
        <v>1596</v>
      </c>
      <c r="H557" s="157">
        <v>345</v>
      </c>
      <c r="I557" s="158"/>
      <c r="L557" s="154"/>
      <c r="M557" s="159"/>
      <c r="T557" s="160"/>
      <c r="AT557" s="155" t="s">
        <v>169</v>
      </c>
      <c r="AU557" s="155" t="s">
        <v>88</v>
      </c>
      <c r="AV557" s="13" t="s">
        <v>88</v>
      </c>
      <c r="AW557" s="13" t="s">
        <v>40</v>
      </c>
      <c r="AX557" s="13" t="s">
        <v>78</v>
      </c>
      <c r="AY557" s="155" t="s">
        <v>156</v>
      </c>
    </row>
    <row r="558" spans="2:65" s="13" customFormat="1" x14ac:dyDescent="0.2">
      <c r="B558" s="154"/>
      <c r="D558" s="148" t="s">
        <v>169</v>
      </c>
      <c r="E558" s="155" t="s">
        <v>3</v>
      </c>
      <c r="F558" s="156" t="s">
        <v>1597</v>
      </c>
      <c r="H558" s="157">
        <v>360</v>
      </c>
      <c r="I558" s="158"/>
      <c r="L558" s="154"/>
      <c r="M558" s="159"/>
      <c r="T558" s="160"/>
      <c r="AT558" s="155" t="s">
        <v>169</v>
      </c>
      <c r="AU558" s="155" t="s">
        <v>88</v>
      </c>
      <c r="AV558" s="13" t="s">
        <v>88</v>
      </c>
      <c r="AW558" s="13" t="s">
        <v>40</v>
      </c>
      <c r="AX558" s="13" t="s">
        <v>78</v>
      </c>
      <c r="AY558" s="155" t="s">
        <v>156</v>
      </c>
    </row>
    <row r="559" spans="2:65" s="13" customFormat="1" x14ac:dyDescent="0.2">
      <c r="B559" s="154"/>
      <c r="D559" s="148" t="s">
        <v>169</v>
      </c>
      <c r="E559" s="155" t="s">
        <v>3</v>
      </c>
      <c r="F559" s="156" t="s">
        <v>1598</v>
      </c>
      <c r="H559" s="157">
        <v>10.725</v>
      </c>
      <c r="I559" s="158"/>
      <c r="L559" s="154"/>
      <c r="M559" s="159"/>
      <c r="T559" s="160"/>
      <c r="AT559" s="155" t="s">
        <v>169</v>
      </c>
      <c r="AU559" s="155" t="s">
        <v>88</v>
      </c>
      <c r="AV559" s="13" t="s">
        <v>88</v>
      </c>
      <c r="AW559" s="13" t="s">
        <v>40</v>
      </c>
      <c r="AX559" s="13" t="s">
        <v>78</v>
      </c>
      <c r="AY559" s="155" t="s">
        <v>156</v>
      </c>
    </row>
    <row r="560" spans="2:65" s="13" customFormat="1" x14ac:dyDescent="0.2">
      <c r="B560" s="154"/>
      <c r="D560" s="148" t="s">
        <v>169</v>
      </c>
      <c r="E560" s="155" t="s">
        <v>3</v>
      </c>
      <c r="F560" s="156" t="s">
        <v>1598</v>
      </c>
      <c r="H560" s="157">
        <v>10.725</v>
      </c>
      <c r="I560" s="158"/>
      <c r="L560" s="154"/>
      <c r="M560" s="159"/>
      <c r="T560" s="160"/>
      <c r="AT560" s="155" t="s">
        <v>169</v>
      </c>
      <c r="AU560" s="155" t="s">
        <v>88</v>
      </c>
      <c r="AV560" s="13" t="s">
        <v>88</v>
      </c>
      <c r="AW560" s="13" t="s">
        <v>40</v>
      </c>
      <c r="AX560" s="13" t="s">
        <v>78</v>
      </c>
      <c r="AY560" s="155" t="s">
        <v>156</v>
      </c>
    </row>
    <row r="561" spans="2:65" s="14" customFormat="1" x14ac:dyDescent="0.2">
      <c r="B561" s="161"/>
      <c r="D561" s="148" t="s">
        <v>169</v>
      </c>
      <c r="E561" s="162" t="s">
        <v>3</v>
      </c>
      <c r="F561" s="163" t="s">
        <v>172</v>
      </c>
      <c r="H561" s="164">
        <v>1142.25</v>
      </c>
      <c r="I561" s="165"/>
      <c r="L561" s="161"/>
      <c r="M561" s="166"/>
      <c r="T561" s="167"/>
      <c r="AT561" s="162" t="s">
        <v>169</v>
      </c>
      <c r="AU561" s="162" t="s">
        <v>88</v>
      </c>
      <c r="AV561" s="14" t="s">
        <v>165</v>
      </c>
      <c r="AW561" s="14" t="s">
        <v>40</v>
      </c>
      <c r="AX561" s="14" t="s">
        <v>86</v>
      </c>
      <c r="AY561" s="162" t="s">
        <v>156</v>
      </c>
    </row>
    <row r="562" spans="2:65" s="1" customFormat="1" ht="33" customHeight="1" x14ac:dyDescent="0.2">
      <c r="B562" s="129"/>
      <c r="C562" s="130" t="s">
        <v>1599</v>
      </c>
      <c r="D562" s="130" t="s">
        <v>160</v>
      </c>
      <c r="E562" s="131" t="s">
        <v>1600</v>
      </c>
      <c r="F562" s="132" t="s">
        <v>1601</v>
      </c>
      <c r="G562" s="133" t="s">
        <v>209</v>
      </c>
      <c r="H562" s="134">
        <v>102802.5</v>
      </c>
      <c r="I562" s="135"/>
      <c r="J562" s="136">
        <f>ROUND(I562*H562,2)</f>
        <v>0</v>
      </c>
      <c r="K562" s="132" t="s">
        <v>164</v>
      </c>
      <c r="L562" s="34"/>
      <c r="M562" s="137" t="s">
        <v>3</v>
      </c>
      <c r="N562" s="138" t="s">
        <v>49</v>
      </c>
      <c r="P562" s="139">
        <f>O562*H562</f>
        <v>0</v>
      </c>
      <c r="Q562" s="139">
        <v>0</v>
      </c>
      <c r="R562" s="139">
        <f>Q562*H562</f>
        <v>0</v>
      </c>
      <c r="S562" s="139">
        <v>0</v>
      </c>
      <c r="T562" s="140">
        <f>S562*H562</f>
        <v>0</v>
      </c>
      <c r="AR562" s="141" t="s">
        <v>165</v>
      </c>
      <c r="AT562" s="141" t="s">
        <v>160</v>
      </c>
      <c r="AU562" s="141" t="s">
        <v>88</v>
      </c>
      <c r="AY562" s="18" t="s">
        <v>156</v>
      </c>
      <c r="BE562" s="142">
        <f>IF(N562="základní",J562,0)</f>
        <v>0</v>
      </c>
      <c r="BF562" s="142">
        <f>IF(N562="snížená",J562,0)</f>
        <v>0</v>
      </c>
      <c r="BG562" s="142">
        <f>IF(N562="zákl. přenesená",J562,0)</f>
        <v>0</v>
      </c>
      <c r="BH562" s="142">
        <f>IF(N562="sníž. přenesená",J562,0)</f>
        <v>0</v>
      </c>
      <c r="BI562" s="142">
        <f>IF(N562="nulová",J562,0)</f>
        <v>0</v>
      </c>
      <c r="BJ562" s="18" t="s">
        <v>86</v>
      </c>
      <c r="BK562" s="142">
        <f>ROUND(I562*H562,2)</f>
        <v>0</v>
      </c>
      <c r="BL562" s="18" t="s">
        <v>165</v>
      </c>
      <c r="BM562" s="141" t="s">
        <v>1602</v>
      </c>
    </row>
    <row r="563" spans="2:65" s="1" customFormat="1" x14ac:dyDescent="0.2">
      <c r="B563" s="34"/>
      <c r="D563" s="143" t="s">
        <v>167</v>
      </c>
      <c r="F563" s="144" t="s">
        <v>1603</v>
      </c>
      <c r="I563" s="145"/>
      <c r="L563" s="34"/>
      <c r="M563" s="146"/>
      <c r="T563" s="55"/>
      <c r="AT563" s="18" t="s">
        <v>167</v>
      </c>
      <c r="AU563" s="18" t="s">
        <v>88</v>
      </c>
    </row>
    <row r="564" spans="2:65" s="12" customFormat="1" x14ac:dyDescent="0.2">
      <c r="B564" s="147"/>
      <c r="D564" s="148" t="s">
        <v>169</v>
      </c>
      <c r="E564" s="149" t="s">
        <v>3</v>
      </c>
      <c r="F564" s="150" t="s">
        <v>1331</v>
      </c>
      <c r="H564" s="149" t="s">
        <v>3</v>
      </c>
      <c r="I564" s="151"/>
      <c r="L564" s="147"/>
      <c r="M564" s="152"/>
      <c r="T564" s="153"/>
      <c r="AT564" s="149" t="s">
        <v>169</v>
      </c>
      <c r="AU564" s="149" t="s">
        <v>88</v>
      </c>
      <c r="AV564" s="12" t="s">
        <v>86</v>
      </c>
      <c r="AW564" s="12" t="s">
        <v>40</v>
      </c>
      <c r="AX564" s="12" t="s">
        <v>78</v>
      </c>
      <c r="AY564" s="149" t="s">
        <v>156</v>
      </c>
    </row>
    <row r="565" spans="2:65" s="12" customFormat="1" x14ac:dyDescent="0.2">
      <c r="B565" s="147"/>
      <c r="D565" s="148" t="s">
        <v>169</v>
      </c>
      <c r="E565" s="149" t="s">
        <v>3</v>
      </c>
      <c r="F565" s="150" t="s">
        <v>1583</v>
      </c>
      <c r="H565" s="149" t="s">
        <v>3</v>
      </c>
      <c r="I565" s="151"/>
      <c r="L565" s="147"/>
      <c r="M565" s="152"/>
      <c r="T565" s="153"/>
      <c r="AT565" s="149" t="s">
        <v>169</v>
      </c>
      <c r="AU565" s="149" t="s">
        <v>88</v>
      </c>
      <c r="AV565" s="12" t="s">
        <v>86</v>
      </c>
      <c r="AW565" s="12" t="s">
        <v>40</v>
      </c>
      <c r="AX565" s="12" t="s">
        <v>78</v>
      </c>
      <c r="AY565" s="149" t="s">
        <v>156</v>
      </c>
    </row>
    <row r="566" spans="2:65" s="13" customFormat="1" x14ac:dyDescent="0.2">
      <c r="B566" s="154"/>
      <c r="D566" s="148" t="s">
        <v>169</v>
      </c>
      <c r="E566" s="155" t="s">
        <v>3</v>
      </c>
      <c r="F566" s="156" t="s">
        <v>1604</v>
      </c>
      <c r="H566" s="157">
        <v>37422</v>
      </c>
      <c r="I566" s="158"/>
      <c r="L566" s="154"/>
      <c r="M566" s="159"/>
      <c r="T566" s="160"/>
      <c r="AT566" s="155" t="s">
        <v>169</v>
      </c>
      <c r="AU566" s="155" t="s">
        <v>88</v>
      </c>
      <c r="AV566" s="13" t="s">
        <v>88</v>
      </c>
      <c r="AW566" s="13" t="s">
        <v>40</v>
      </c>
      <c r="AX566" s="13" t="s">
        <v>78</v>
      </c>
      <c r="AY566" s="155" t="s">
        <v>156</v>
      </c>
    </row>
    <row r="567" spans="2:65" s="13" customFormat="1" x14ac:dyDescent="0.2">
      <c r="B567" s="154"/>
      <c r="D567" s="148" t="s">
        <v>169</v>
      </c>
      <c r="E567" s="155" t="s">
        <v>3</v>
      </c>
      <c r="F567" s="156" t="s">
        <v>1605</v>
      </c>
      <c r="H567" s="157">
        <v>31050</v>
      </c>
      <c r="I567" s="158"/>
      <c r="L567" s="154"/>
      <c r="M567" s="159"/>
      <c r="T567" s="160"/>
      <c r="AT567" s="155" t="s">
        <v>169</v>
      </c>
      <c r="AU567" s="155" t="s">
        <v>88</v>
      </c>
      <c r="AV567" s="13" t="s">
        <v>88</v>
      </c>
      <c r="AW567" s="13" t="s">
        <v>40</v>
      </c>
      <c r="AX567" s="13" t="s">
        <v>78</v>
      </c>
      <c r="AY567" s="155" t="s">
        <v>156</v>
      </c>
    </row>
    <row r="568" spans="2:65" s="13" customFormat="1" x14ac:dyDescent="0.2">
      <c r="B568" s="154"/>
      <c r="D568" s="148" t="s">
        <v>169</v>
      </c>
      <c r="E568" s="155" t="s">
        <v>3</v>
      </c>
      <c r="F568" s="156" t="s">
        <v>1606</v>
      </c>
      <c r="H568" s="157">
        <v>32400</v>
      </c>
      <c r="I568" s="158"/>
      <c r="L568" s="154"/>
      <c r="M568" s="159"/>
      <c r="T568" s="160"/>
      <c r="AT568" s="155" t="s">
        <v>169</v>
      </c>
      <c r="AU568" s="155" t="s">
        <v>88</v>
      </c>
      <c r="AV568" s="13" t="s">
        <v>88</v>
      </c>
      <c r="AW568" s="13" t="s">
        <v>40</v>
      </c>
      <c r="AX568" s="13" t="s">
        <v>78</v>
      </c>
      <c r="AY568" s="155" t="s">
        <v>156</v>
      </c>
    </row>
    <row r="569" spans="2:65" s="13" customFormat="1" x14ac:dyDescent="0.2">
      <c r="B569" s="154"/>
      <c r="D569" s="148" t="s">
        <v>169</v>
      </c>
      <c r="E569" s="155" t="s">
        <v>3</v>
      </c>
      <c r="F569" s="156" t="s">
        <v>1607</v>
      </c>
      <c r="H569" s="157">
        <v>965.25</v>
      </c>
      <c r="I569" s="158"/>
      <c r="L569" s="154"/>
      <c r="M569" s="159"/>
      <c r="T569" s="160"/>
      <c r="AT569" s="155" t="s">
        <v>169</v>
      </c>
      <c r="AU569" s="155" t="s">
        <v>88</v>
      </c>
      <c r="AV569" s="13" t="s">
        <v>88</v>
      </c>
      <c r="AW569" s="13" t="s">
        <v>40</v>
      </c>
      <c r="AX569" s="13" t="s">
        <v>78</v>
      </c>
      <c r="AY569" s="155" t="s">
        <v>156</v>
      </c>
    </row>
    <row r="570" spans="2:65" s="13" customFormat="1" x14ac:dyDescent="0.2">
      <c r="B570" s="154"/>
      <c r="D570" s="148" t="s">
        <v>169</v>
      </c>
      <c r="E570" s="155" t="s">
        <v>3</v>
      </c>
      <c r="F570" s="156" t="s">
        <v>1607</v>
      </c>
      <c r="H570" s="157">
        <v>965.25</v>
      </c>
      <c r="I570" s="158"/>
      <c r="L570" s="154"/>
      <c r="M570" s="159"/>
      <c r="T570" s="160"/>
      <c r="AT570" s="155" t="s">
        <v>169</v>
      </c>
      <c r="AU570" s="155" t="s">
        <v>88</v>
      </c>
      <c r="AV570" s="13" t="s">
        <v>88</v>
      </c>
      <c r="AW570" s="13" t="s">
        <v>40</v>
      </c>
      <c r="AX570" s="13" t="s">
        <v>78</v>
      </c>
      <c r="AY570" s="155" t="s">
        <v>156</v>
      </c>
    </row>
    <row r="571" spans="2:65" s="14" customFormat="1" x14ac:dyDescent="0.2">
      <c r="B571" s="161"/>
      <c r="D571" s="148" t="s">
        <v>169</v>
      </c>
      <c r="E571" s="162" t="s">
        <v>3</v>
      </c>
      <c r="F571" s="163" t="s">
        <v>172</v>
      </c>
      <c r="H571" s="164">
        <v>102802.5</v>
      </c>
      <c r="I571" s="165"/>
      <c r="L571" s="161"/>
      <c r="M571" s="166"/>
      <c r="T571" s="167"/>
      <c r="AT571" s="162" t="s">
        <v>169</v>
      </c>
      <c r="AU571" s="162" t="s">
        <v>88</v>
      </c>
      <c r="AV571" s="14" t="s">
        <v>165</v>
      </c>
      <c r="AW571" s="14" t="s">
        <v>40</v>
      </c>
      <c r="AX571" s="14" t="s">
        <v>86</v>
      </c>
      <c r="AY571" s="162" t="s">
        <v>156</v>
      </c>
    </row>
    <row r="572" spans="2:65" s="1" customFormat="1" ht="24.2" customHeight="1" x14ac:dyDescent="0.2">
      <c r="B572" s="129"/>
      <c r="C572" s="130" t="s">
        <v>1608</v>
      </c>
      <c r="D572" s="130" t="s">
        <v>160</v>
      </c>
      <c r="E572" s="131" t="s">
        <v>1609</v>
      </c>
      <c r="F572" s="132" t="s">
        <v>1610</v>
      </c>
      <c r="G572" s="133" t="s">
        <v>209</v>
      </c>
      <c r="H572" s="134">
        <v>1142.25</v>
      </c>
      <c r="I572" s="135"/>
      <c r="J572" s="136">
        <f>ROUND(I572*H572,2)</f>
        <v>0</v>
      </c>
      <c r="K572" s="132" t="s">
        <v>164</v>
      </c>
      <c r="L572" s="34"/>
      <c r="M572" s="137" t="s">
        <v>3</v>
      </c>
      <c r="N572" s="138" t="s">
        <v>49</v>
      </c>
      <c r="P572" s="139">
        <f>O572*H572</f>
        <v>0</v>
      </c>
      <c r="Q572" s="139">
        <v>0</v>
      </c>
      <c r="R572" s="139">
        <f>Q572*H572</f>
        <v>0</v>
      </c>
      <c r="S572" s="139">
        <v>0</v>
      </c>
      <c r="T572" s="140">
        <f>S572*H572</f>
        <v>0</v>
      </c>
      <c r="AR572" s="141" t="s">
        <v>165</v>
      </c>
      <c r="AT572" s="141" t="s">
        <v>160</v>
      </c>
      <c r="AU572" s="141" t="s">
        <v>88</v>
      </c>
      <c r="AY572" s="18" t="s">
        <v>156</v>
      </c>
      <c r="BE572" s="142">
        <f>IF(N572="základní",J572,0)</f>
        <v>0</v>
      </c>
      <c r="BF572" s="142">
        <f>IF(N572="snížená",J572,0)</f>
        <v>0</v>
      </c>
      <c r="BG572" s="142">
        <f>IF(N572="zákl. přenesená",J572,0)</f>
        <v>0</v>
      </c>
      <c r="BH572" s="142">
        <f>IF(N572="sníž. přenesená",J572,0)</f>
        <v>0</v>
      </c>
      <c r="BI572" s="142">
        <f>IF(N572="nulová",J572,0)</f>
        <v>0</v>
      </c>
      <c r="BJ572" s="18" t="s">
        <v>86</v>
      </c>
      <c r="BK572" s="142">
        <f>ROUND(I572*H572,2)</f>
        <v>0</v>
      </c>
      <c r="BL572" s="18" t="s">
        <v>165</v>
      </c>
      <c r="BM572" s="141" t="s">
        <v>1611</v>
      </c>
    </row>
    <row r="573" spans="2:65" s="1" customFormat="1" x14ac:dyDescent="0.2">
      <c r="B573" s="34"/>
      <c r="D573" s="143" t="s">
        <v>167</v>
      </c>
      <c r="F573" s="144" t="s">
        <v>1612</v>
      </c>
      <c r="I573" s="145"/>
      <c r="L573" s="34"/>
      <c r="M573" s="146"/>
      <c r="T573" s="55"/>
      <c r="AT573" s="18" t="s">
        <v>167</v>
      </c>
      <c r="AU573" s="18" t="s">
        <v>88</v>
      </c>
    </row>
    <row r="574" spans="2:65" s="12" customFormat="1" x14ac:dyDescent="0.2">
      <c r="B574" s="147"/>
      <c r="D574" s="148" t="s">
        <v>169</v>
      </c>
      <c r="E574" s="149" t="s">
        <v>3</v>
      </c>
      <c r="F574" s="150" t="s">
        <v>1331</v>
      </c>
      <c r="H574" s="149" t="s">
        <v>3</v>
      </c>
      <c r="I574" s="151"/>
      <c r="L574" s="147"/>
      <c r="M574" s="152"/>
      <c r="T574" s="153"/>
      <c r="AT574" s="149" t="s">
        <v>169</v>
      </c>
      <c r="AU574" s="149" t="s">
        <v>88</v>
      </c>
      <c r="AV574" s="12" t="s">
        <v>86</v>
      </c>
      <c r="AW574" s="12" t="s">
        <v>40</v>
      </c>
      <c r="AX574" s="12" t="s">
        <v>78</v>
      </c>
      <c r="AY574" s="149" t="s">
        <v>156</v>
      </c>
    </row>
    <row r="575" spans="2:65" s="13" customFormat="1" x14ac:dyDescent="0.2">
      <c r="B575" s="154"/>
      <c r="D575" s="148" t="s">
        <v>169</v>
      </c>
      <c r="E575" s="155" t="s">
        <v>3</v>
      </c>
      <c r="F575" s="156" t="s">
        <v>1595</v>
      </c>
      <c r="H575" s="157">
        <v>415.8</v>
      </c>
      <c r="I575" s="158"/>
      <c r="L575" s="154"/>
      <c r="M575" s="159"/>
      <c r="T575" s="160"/>
      <c r="AT575" s="155" t="s">
        <v>169</v>
      </c>
      <c r="AU575" s="155" t="s">
        <v>88</v>
      </c>
      <c r="AV575" s="13" t="s">
        <v>88</v>
      </c>
      <c r="AW575" s="13" t="s">
        <v>40</v>
      </c>
      <c r="AX575" s="13" t="s">
        <v>78</v>
      </c>
      <c r="AY575" s="155" t="s">
        <v>156</v>
      </c>
    </row>
    <row r="576" spans="2:65" s="13" customFormat="1" x14ac:dyDescent="0.2">
      <c r="B576" s="154"/>
      <c r="D576" s="148" t="s">
        <v>169</v>
      </c>
      <c r="E576" s="155" t="s">
        <v>3</v>
      </c>
      <c r="F576" s="156" t="s">
        <v>1596</v>
      </c>
      <c r="H576" s="157">
        <v>345</v>
      </c>
      <c r="I576" s="158"/>
      <c r="L576" s="154"/>
      <c r="M576" s="159"/>
      <c r="T576" s="160"/>
      <c r="AT576" s="155" t="s">
        <v>169</v>
      </c>
      <c r="AU576" s="155" t="s">
        <v>88</v>
      </c>
      <c r="AV576" s="13" t="s">
        <v>88</v>
      </c>
      <c r="AW576" s="13" t="s">
        <v>40</v>
      </c>
      <c r="AX576" s="13" t="s">
        <v>78</v>
      </c>
      <c r="AY576" s="155" t="s">
        <v>156</v>
      </c>
    </row>
    <row r="577" spans="2:65" s="13" customFormat="1" x14ac:dyDescent="0.2">
      <c r="B577" s="154"/>
      <c r="D577" s="148" t="s">
        <v>169</v>
      </c>
      <c r="E577" s="155" t="s">
        <v>3</v>
      </c>
      <c r="F577" s="156" t="s">
        <v>1597</v>
      </c>
      <c r="H577" s="157">
        <v>360</v>
      </c>
      <c r="I577" s="158"/>
      <c r="L577" s="154"/>
      <c r="M577" s="159"/>
      <c r="T577" s="160"/>
      <c r="AT577" s="155" t="s">
        <v>169</v>
      </c>
      <c r="AU577" s="155" t="s">
        <v>88</v>
      </c>
      <c r="AV577" s="13" t="s">
        <v>88</v>
      </c>
      <c r="AW577" s="13" t="s">
        <v>40</v>
      </c>
      <c r="AX577" s="13" t="s">
        <v>78</v>
      </c>
      <c r="AY577" s="155" t="s">
        <v>156</v>
      </c>
    </row>
    <row r="578" spans="2:65" s="13" customFormat="1" x14ac:dyDescent="0.2">
      <c r="B578" s="154"/>
      <c r="D578" s="148" t="s">
        <v>169</v>
      </c>
      <c r="E578" s="155" t="s">
        <v>3</v>
      </c>
      <c r="F578" s="156" t="s">
        <v>1598</v>
      </c>
      <c r="H578" s="157">
        <v>10.725</v>
      </c>
      <c r="I578" s="158"/>
      <c r="L578" s="154"/>
      <c r="M578" s="159"/>
      <c r="T578" s="160"/>
      <c r="AT578" s="155" t="s">
        <v>169</v>
      </c>
      <c r="AU578" s="155" t="s">
        <v>88</v>
      </c>
      <c r="AV578" s="13" t="s">
        <v>88</v>
      </c>
      <c r="AW578" s="13" t="s">
        <v>40</v>
      </c>
      <c r="AX578" s="13" t="s">
        <v>78</v>
      </c>
      <c r="AY578" s="155" t="s">
        <v>156</v>
      </c>
    </row>
    <row r="579" spans="2:65" s="13" customFormat="1" x14ac:dyDescent="0.2">
      <c r="B579" s="154"/>
      <c r="D579" s="148" t="s">
        <v>169</v>
      </c>
      <c r="E579" s="155" t="s">
        <v>3</v>
      </c>
      <c r="F579" s="156" t="s">
        <v>1598</v>
      </c>
      <c r="H579" s="157">
        <v>10.725</v>
      </c>
      <c r="I579" s="158"/>
      <c r="L579" s="154"/>
      <c r="M579" s="159"/>
      <c r="T579" s="160"/>
      <c r="AT579" s="155" t="s">
        <v>169</v>
      </c>
      <c r="AU579" s="155" t="s">
        <v>88</v>
      </c>
      <c r="AV579" s="13" t="s">
        <v>88</v>
      </c>
      <c r="AW579" s="13" t="s">
        <v>40</v>
      </c>
      <c r="AX579" s="13" t="s">
        <v>78</v>
      </c>
      <c r="AY579" s="155" t="s">
        <v>156</v>
      </c>
    </row>
    <row r="580" spans="2:65" s="14" customFormat="1" x14ac:dyDescent="0.2">
      <c r="B580" s="161"/>
      <c r="D580" s="148" t="s">
        <v>169</v>
      </c>
      <c r="E580" s="162" t="s">
        <v>3</v>
      </c>
      <c r="F580" s="163" t="s">
        <v>172</v>
      </c>
      <c r="H580" s="164">
        <v>1142.25</v>
      </c>
      <c r="I580" s="165"/>
      <c r="L580" s="161"/>
      <c r="M580" s="166"/>
      <c r="T580" s="167"/>
      <c r="AT580" s="162" t="s">
        <v>169</v>
      </c>
      <c r="AU580" s="162" t="s">
        <v>88</v>
      </c>
      <c r="AV580" s="14" t="s">
        <v>165</v>
      </c>
      <c r="AW580" s="14" t="s">
        <v>40</v>
      </c>
      <c r="AX580" s="14" t="s">
        <v>86</v>
      </c>
      <c r="AY580" s="162" t="s">
        <v>156</v>
      </c>
    </row>
    <row r="581" spans="2:65" s="1" customFormat="1" ht="16.5" customHeight="1" x14ac:dyDescent="0.2">
      <c r="B581" s="129"/>
      <c r="C581" s="130" t="s">
        <v>1613</v>
      </c>
      <c r="D581" s="130" t="s">
        <v>160</v>
      </c>
      <c r="E581" s="131" t="s">
        <v>1614</v>
      </c>
      <c r="F581" s="132" t="s">
        <v>1615</v>
      </c>
      <c r="G581" s="133" t="s">
        <v>209</v>
      </c>
      <c r="H581" s="134">
        <v>1472.25</v>
      </c>
      <c r="I581" s="135"/>
      <c r="J581" s="136">
        <f>ROUND(I581*H581,2)</f>
        <v>0</v>
      </c>
      <c r="K581" s="132" t="s">
        <v>164</v>
      </c>
      <c r="L581" s="34"/>
      <c r="M581" s="137" t="s">
        <v>3</v>
      </c>
      <c r="N581" s="138" t="s">
        <v>49</v>
      </c>
      <c r="P581" s="139">
        <f>O581*H581</f>
        <v>0</v>
      </c>
      <c r="Q581" s="139">
        <v>0</v>
      </c>
      <c r="R581" s="139">
        <f>Q581*H581</f>
        <v>0</v>
      </c>
      <c r="S581" s="139">
        <v>0</v>
      </c>
      <c r="T581" s="140">
        <f>S581*H581</f>
        <v>0</v>
      </c>
      <c r="AR581" s="141" t="s">
        <v>165</v>
      </c>
      <c r="AT581" s="141" t="s">
        <v>160</v>
      </c>
      <c r="AU581" s="141" t="s">
        <v>88</v>
      </c>
      <c r="AY581" s="18" t="s">
        <v>156</v>
      </c>
      <c r="BE581" s="142">
        <f>IF(N581="základní",J581,0)</f>
        <v>0</v>
      </c>
      <c r="BF581" s="142">
        <f>IF(N581="snížená",J581,0)</f>
        <v>0</v>
      </c>
      <c r="BG581" s="142">
        <f>IF(N581="zákl. přenesená",J581,0)</f>
        <v>0</v>
      </c>
      <c r="BH581" s="142">
        <f>IF(N581="sníž. přenesená",J581,0)</f>
        <v>0</v>
      </c>
      <c r="BI581" s="142">
        <f>IF(N581="nulová",J581,0)</f>
        <v>0</v>
      </c>
      <c r="BJ581" s="18" t="s">
        <v>86</v>
      </c>
      <c r="BK581" s="142">
        <f>ROUND(I581*H581,2)</f>
        <v>0</v>
      </c>
      <c r="BL581" s="18" t="s">
        <v>165</v>
      </c>
      <c r="BM581" s="141" t="s">
        <v>1616</v>
      </c>
    </row>
    <row r="582" spans="2:65" s="1" customFormat="1" x14ac:dyDescent="0.2">
      <c r="B582" s="34"/>
      <c r="D582" s="143" t="s">
        <v>167</v>
      </c>
      <c r="F582" s="144" t="s">
        <v>1617</v>
      </c>
      <c r="I582" s="145"/>
      <c r="L582" s="34"/>
      <c r="M582" s="146"/>
      <c r="T582" s="55"/>
      <c r="AT582" s="18" t="s">
        <v>167</v>
      </c>
      <c r="AU582" s="18" t="s">
        <v>88</v>
      </c>
    </row>
    <row r="583" spans="2:65" s="12" customFormat="1" x14ac:dyDescent="0.2">
      <c r="B583" s="147"/>
      <c r="D583" s="148" t="s">
        <v>169</v>
      </c>
      <c r="E583" s="149" t="s">
        <v>3</v>
      </c>
      <c r="F583" s="150" t="s">
        <v>1331</v>
      </c>
      <c r="H583" s="149" t="s">
        <v>3</v>
      </c>
      <c r="I583" s="151"/>
      <c r="L583" s="147"/>
      <c r="M583" s="152"/>
      <c r="T583" s="153"/>
      <c r="AT583" s="149" t="s">
        <v>169</v>
      </c>
      <c r="AU583" s="149" t="s">
        <v>88</v>
      </c>
      <c r="AV583" s="12" t="s">
        <v>86</v>
      </c>
      <c r="AW583" s="12" t="s">
        <v>40</v>
      </c>
      <c r="AX583" s="12" t="s">
        <v>78</v>
      </c>
      <c r="AY583" s="149" t="s">
        <v>156</v>
      </c>
    </row>
    <row r="584" spans="2:65" s="13" customFormat="1" x14ac:dyDescent="0.2">
      <c r="B584" s="154"/>
      <c r="D584" s="148" t="s">
        <v>169</v>
      </c>
      <c r="E584" s="155" t="s">
        <v>3</v>
      </c>
      <c r="F584" s="156" t="s">
        <v>1577</v>
      </c>
      <c r="H584" s="157">
        <v>330</v>
      </c>
      <c r="I584" s="158"/>
      <c r="L584" s="154"/>
      <c r="M584" s="159"/>
      <c r="T584" s="160"/>
      <c r="AT584" s="155" t="s">
        <v>169</v>
      </c>
      <c r="AU584" s="155" t="s">
        <v>88</v>
      </c>
      <c r="AV584" s="13" t="s">
        <v>88</v>
      </c>
      <c r="AW584" s="13" t="s">
        <v>40</v>
      </c>
      <c r="AX584" s="13" t="s">
        <v>78</v>
      </c>
      <c r="AY584" s="155" t="s">
        <v>156</v>
      </c>
    </row>
    <row r="585" spans="2:65" s="13" customFormat="1" x14ac:dyDescent="0.2">
      <c r="B585" s="154"/>
      <c r="D585" s="148" t="s">
        <v>169</v>
      </c>
      <c r="E585" s="155" t="s">
        <v>3</v>
      </c>
      <c r="F585" s="156" t="s">
        <v>1595</v>
      </c>
      <c r="H585" s="157">
        <v>415.8</v>
      </c>
      <c r="I585" s="158"/>
      <c r="L585" s="154"/>
      <c r="M585" s="159"/>
      <c r="T585" s="160"/>
      <c r="AT585" s="155" t="s">
        <v>169</v>
      </c>
      <c r="AU585" s="155" t="s">
        <v>88</v>
      </c>
      <c r="AV585" s="13" t="s">
        <v>88</v>
      </c>
      <c r="AW585" s="13" t="s">
        <v>40</v>
      </c>
      <c r="AX585" s="13" t="s">
        <v>78</v>
      </c>
      <c r="AY585" s="155" t="s">
        <v>156</v>
      </c>
    </row>
    <row r="586" spans="2:65" s="13" customFormat="1" x14ac:dyDescent="0.2">
      <c r="B586" s="154"/>
      <c r="D586" s="148" t="s">
        <v>169</v>
      </c>
      <c r="E586" s="155" t="s">
        <v>3</v>
      </c>
      <c r="F586" s="156" t="s">
        <v>1596</v>
      </c>
      <c r="H586" s="157">
        <v>345</v>
      </c>
      <c r="I586" s="158"/>
      <c r="L586" s="154"/>
      <c r="M586" s="159"/>
      <c r="T586" s="160"/>
      <c r="AT586" s="155" t="s">
        <v>169</v>
      </c>
      <c r="AU586" s="155" t="s">
        <v>88</v>
      </c>
      <c r="AV586" s="13" t="s">
        <v>88</v>
      </c>
      <c r="AW586" s="13" t="s">
        <v>40</v>
      </c>
      <c r="AX586" s="13" t="s">
        <v>78</v>
      </c>
      <c r="AY586" s="155" t="s">
        <v>156</v>
      </c>
    </row>
    <row r="587" spans="2:65" s="13" customFormat="1" x14ac:dyDescent="0.2">
      <c r="B587" s="154"/>
      <c r="D587" s="148" t="s">
        <v>169</v>
      </c>
      <c r="E587" s="155" t="s">
        <v>3</v>
      </c>
      <c r="F587" s="156" t="s">
        <v>1597</v>
      </c>
      <c r="H587" s="157">
        <v>360</v>
      </c>
      <c r="I587" s="158"/>
      <c r="L587" s="154"/>
      <c r="M587" s="159"/>
      <c r="T587" s="160"/>
      <c r="AT587" s="155" t="s">
        <v>169</v>
      </c>
      <c r="AU587" s="155" t="s">
        <v>88</v>
      </c>
      <c r="AV587" s="13" t="s">
        <v>88</v>
      </c>
      <c r="AW587" s="13" t="s">
        <v>40</v>
      </c>
      <c r="AX587" s="13" t="s">
        <v>78</v>
      </c>
      <c r="AY587" s="155" t="s">
        <v>156</v>
      </c>
    </row>
    <row r="588" spans="2:65" s="13" customFormat="1" x14ac:dyDescent="0.2">
      <c r="B588" s="154"/>
      <c r="D588" s="148" t="s">
        <v>169</v>
      </c>
      <c r="E588" s="155" t="s">
        <v>3</v>
      </c>
      <c r="F588" s="156" t="s">
        <v>1598</v>
      </c>
      <c r="H588" s="157">
        <v>10.725</v>
      </c>
      <c r="I588" s="158"/>
      <c r="L588" s="154"/>
      <c r="M588" s="159"/>
      <c r="T588" s="160"/>
      <c r="AT588" s="155" t="s">
        <v>169</v>
      </c>
      <c r="AU588" s="155" t="s">
        <v>88</v>
      </c>
      <c r="AV588" s="13" t="s">
        <v>88</v>
      </c>
      <c r="AW588" s="13" t="s">
        <v>40</v>
      </c>
      <c r="AX588" s="13" t="s">
        <v>78</v>
      </c>
      <c r="AY588" s="155" t="s">
        <v>156</v>
      </c>
    </row>
    <row r="589" spans="2:65" s="13" customFormat="1" x14ac:dyDescent="0.2">
      <c r="B589" s="154"/>
      <c r="D589" s="148" t="s">
        <v>169</v>
      </c>
      <c r="E589" s="155" t="s">
        <v>3</v>
      </c>
      <c r="F589" s="156" t="s">
        <v>1598</v>
      </c>
      <c r="H589" s="157">
        <v>10.725</v>
      </c>
      <c r="I589" s="158"/>
      <c r="L589" s="154"/>
      <c r="M589" s="159"/>
      <c r="T589" s="160"/>
      <c r="AT589" s="155" t="s">
        <v>169</v>
      </c>
      <c r="AU589" s="155" t="s">
        <v>88</v>
      </c>
      <c r="AV589" s="13" t="s">
        <v>88</v>
      </c>
      <c r="AW589" s="13" t="s">
        <v>40</v>
      </c>
      <c r="AX589" s="13" t="s">
        <v>78</v>
      </c>
      <c r="AY589" s="155" t="s">
        <v>156</v>
      </c>
    </row>
    <row r="590" spans="2:65" s="14" customFormat="1" x14ac:dyDescent="0.2">
      <c r="B590" s="161"/>
      <c r="D590" s="148" t="s">
        <v>169</v>
      </c>
      <c r="E590" s="162" t="s">
        <v>3</v>
      </c>
      <c r="F590" s="163" t="s">
        <v>172</v>
      </c>
      <c r="H590" s="164">
        <v>1472.25</v>
      </c>
      <c r="I590" s="165"/>
      <c r="L590" s="161"/>
      <c r="M590" s="166"/>
      <c r="T590" s="167"/>
      <c r="AT590" s="162" t="s">
        <v>169</v>
      </c>
      <c r="AU590" s="162" t="s">
        <v>88</v>
      </c>
      <c r="AV590" s="14" t="s">
        <v>165</v>
      </c>
      <c r="AW590" s="14" t="s">
        <v>40</v>
      </c>
      <c r="AX590" s="14" t="s">
        <v>86</v>
      </c>
      <c r="AY590" s="162" t="s">
        <v>156</v>
      </c>
    </row>
    <row r="591" spans="2:65" s="1" customFormat="1" ht="21.75" customHeight="1" x14ac:dyDescent="0.2">
      <c r="B591" s="129"/>
      <c r="C591" s="130" t="s">
        <v>1618</v>
      </c>
      <c r="D591" s="130" t="s">
        <v>160</v>
      </c>
      <c r="E591" s="131" t="s">
        <v>1619</v>
      </c>
      <c r="F591" s="132" t="s">
        <v>1620</v>
      </c>
      <c r="G591" s="133" t="s">
        <v>209</v>
      </c>
      <c r="H591" s="134">
        <v>132502.5</v>
      </c>
      <c r="I591" s="135"/>
      <c r="J591" s="136">
        <f>ROUND(I591*H591,2)</f>
        <v>0</v>
      </c>
      <c r="K591" s="132" t="s">
        <v>164</v>
      </c>
      <c r="L591" s="34"/>
      <c r="M591" s="137" t="s">
        <v>3</v>
      </c>
      <c r="N591" s="138" t="s">
        <v>49</v>
      </c>
      <c r="P591" s="139">
        <f>O591*H591</f>
        <v>0</v>
      </c>
      <c r="Q591" s="139">
        <v>0</v>
      </c>
      <c r="R591" s="139">
        <f>Q591*H591</f>
        <v>0</v>
      </c>
      <c r="S591" s="139">
        <v>0</v>
      </c>
      <c r="T591" s="140">
        <f>S591*H591</f>
        <v>0</v>
      </c>
      <c r="AR591" s="141" t="s">
        <v>165</v>
      </c>
      <c r="AT591" s="141" t="s">
        <v>160</v>
      </c>
      <c r="AU591" s="141" t="s">
        <v>88</v>
      </c>
      <c r="AY591" s="18" t="s">
        <v>156</v>
      </c>
      <c r="BE591" s="142">
        <f>IF(N591="základní",J591,0)</f>
        <v>0</v>
      </c>
      <c r="BF591" s="142">
        <f>IF(N591="snížená",J591,0)</f>
        <v>0</v>
      </c>
      <c r="BG591" s="142">
        <f>IF(N591="zákl. přenesená",J591,0)</f>
        <v>0</v>
      </c>
      <c r="BH591" s="142">
        <f>IF(N591="sníž. přenesená",J591,0)</f>
        <v>0</v>
      </c>
      <c r="BI591" s="142">
        <f>IF(N591="nulová",J591,0)</f>
        <v>0</v>
      </c>
      <c r="BJ591" s="18" t="s">
        <v>86</v>
      </c>
      <c r="BK591" s="142">
        <f>ROUND(I591*H591,2)</f>
        <v>0</v>
      </c>
      <c r="BL591" s="18" t="s">
        <v>165</v>
      </c>
      <c r="BM591" s="141" t="s">
        <v>1621</v>
      </c>
    </row>
    <row r="592" spans="2:65" s="1" customFormat="1" x14ac:dyDescent="0.2">
      <c r="B592" s="34"/>
      <c r="D592" s="143" t="s">
        <v>167</v>
      </c>
      <c r="F592" s="144" t="s">
        <v>1622</v>
      </c>
      <c r="I592" s="145"/>
      <c r="L592" s="34"/>
      <c r="M592" s="146"/>
      <c r="T592" s="55"/>
      <c r="AT592" s="18" t="s">
        <v>167</v>
      </c>
      <c r="AU592" s="18" t="s">
        <v>88</v>
      </c>
    </row>
    <row r="593" spans="2:65" s="12" customFormat="1" x14ac:dyDescent="0.2">
      <c r="B593" s="147"/>
      <c r="D593" s="148" t="s">
        <v>169</v>
      </c>
      <c r="E593" s="149" t="s">
        <v>3</v>
      </c>
      <c r="F593" s="150" t="s">
        <v>1331</v>
      </c>
      <c r="H593" s="149" t="s">
        <v>3</v>
      </c>
      <c r="I593" s="151"/>
      <c r="L593" s="147"/>
      <c r="M593" s="152"/>
      <c r="T593" s="153"/>
      <c r="AT593" s="149" t="s">
        <v>169</v>
      </c>
      <c r="AU593" s="149" t="s">
        <v>88</v>
      </c>
      <c r="AV593" s="12" t="s">
        <v>86</v>
      </c>
      <c r="AW593" s="12" t="s">
        <v>40</v>
      </c>
      <c r="AX593" s="12" t="s">
        <v>78</v>
      </c>
      <c r="AY593" s="149" t="s">
        <v>156</v>
      </c>
    </row>
    <row r="594" spans="2:65" s="12" customFormat="1" x14ac:dyDescent="0.2">
      <c r="B594" s="147"/>
      <c r="D594" s="148" t="s">
        <v>169</v>
      </c>
      <c r="E594" s="149" t="s">
        <v>3</v>
      </c>
      <c r="F594" s="150" t="s">
        <v>1583</v>
      </c>
      <c r="H594" s="149" t="s">
        <v>3</v>
      </c>
      <c r="I594" s="151"/>
      <c r="L594" s="147"/>
      <c r="M594" s="152"/>
      <c r="T594" s="153"/>
      <c r="AT594" s="149" t="s">
        <v>169</v>
      </c>
      <c r="AU594" s="149" t="s">
        <v>88</v>
      </c>
      <c r="AV594" s="12" t="s">
        <v>86</v>
      </c>
      <c r="AW594" s="12" t="s">
        <v>40</v>
      </c>
      <c r="AX594" s="12" t="s">
        <v>78</v>
      </c>
      <c r="AY594" s="149" t="s">
        <v>156</v>
      </c>
    </row>
    <row r="595" spans="2:65" s="13" customFormat="1" x14ac:dyDescent="0.2">
      <c r="B595" s="154"/>
      <c r="D595" s="148" t="s">
        <v>169</v>
      </c>
      <c r="E595" s="155" t="s">
        <v>3</v>
      </c>
      <c r="F595" s="156" t="s">
        <v>1584</v>
      </c>
      <c r="H595" s="157">
        <v>29700</v>
      </c>
      <c r="I595" s="158"/>
      <c r="L595" s="154"/>
      <c r="M595" s="159"/>
      <c r="T595" s="160"/>
      <c r="AT595" s="155" t="s">
        <v>169</v>
      </c>
      <c r="AU595" s="155" t="s">
        <v>88</v>
      </c>
      <c r="AV595" s="13" t="s">
        <v>88</v>
      </c>
      <c r="AW595" s="13" t="s">
        <v>40</v>
      </c>
      <c r="AX595" s="13" t="s">
        <v>78</v>
      </c>
      <c r="AY595" s="155" t="s">
        <v>156</v>
      </c>
    </row>
    <row r="596" spans="2:65" s="13" customFormat="1" x14ac:dyDescent="0.2">
      <c r="B596" s="154"/>
      <c r="D596" s="148" t="s">
        <v>169</v>
      </c>
      <c r="E596" s="155" t="s">
        <v>3</v>
      </c>
      <c r="F596" s="156" t="s">
        <v>1604</v>
      </c>
      <c r="H596" s="157">
        <v>37422</v>
      </c>
      <c r="I596" s="158"/>
      <c r="L596" s="154"/>
      <c r="M596" s="159"/>
      <c r="T596" s="160"/>
      <c r="AT596" s="155" t="s">
        <v>169</v>
      </c>
      <c r="AU596" s="155" t="s">
        <v>88</v>
      </c>
      <c r="AV596" s="13" t="s">
        <v>88</v>
      </c>
      <c r="AW596" s="13" t="s">
        <v>40</v>
      </c>
      <c r="AX596" s="13" t="s">
        <v>78</v>
      </c>
      <c r="AY596" s="155" t="s">
        <v>156</v>
      </c>
    </row>
    <row r="597" spans="2:65" s="13" customFormat="1" x14ac:dyDescent="0.2">
      <c r="B597" s="154"/>
      <c r="D597" s="148" t="s">
        <v>169</v>
      </c>
      <c r="E597" s="155" t="s">
        <v>3</v>
      </c>
      <c r="F597" s="156" t="s">
        <v>1605</v>
      </c>
      <c r="H597" s="157">
        <v>31050</v>
      </c>
      <c r="I597" s="158"/>
      <c r="L597" s="154"/>
      <c r="M597" s="159"/>
      <c r="T597" s="160"/>
      <c r="AT597" s="155" t="s">
        <v>169</v>
      </c>
      <c r="AU597" s="155" t="s">
        <v>88</v>
      </c>
      <c r="AV597" s="13" t="s">
        <v>88</v>
      </c>
      <c r="AW597" s="13" t="s">
        <v>40</v>
      </c>
      <c r="AX597" s="13" t="s">
        <v>78</v>
      </c>
      <c r="AY597" s="155" t="s">
        <v>156</v>
      </c>
    </row>
    <row r="598" spans="2:65" s="13" customFormat="1" x14ac:dyDescent="0.2">
      <c r="B598" s="154"/>
      <c r="D598" s="148" t="s">
        <v>169</v>
      </c>
      <c r="E598" s="155" t="s">
        <v>3</v>
      </c>
      <c r="F598" s="156" t="s">
        <v>1606</v>
      </c>
      <c r="H598" s="157">
        <v>32400</v>
      </c>
      <c r="I598" s="158"/>
      <c r="L598" s="154"/>
      <c r="M598" s="159"/>
      <c r="T598" s="160"/>
      <c r="AT598" s="155" t="s">
        <v>169</v>
      </c>
      <c r="AU598" s="155" t="s">
        <v>88</v>
      </c>
      <c r="AV598" s="13" t="s">
        <v>88</v>
      </c>
      <c r="AW598" s="13" t="s">
        <v>40</v>
      </c>
      <c r="AX598" s="13" t="s">
        <v>78</v>
      </c>
      <c r="AY598" s="155" t="s">
        <v>156</v>
      </c>
    </row>
    <row r="599" spans="2:65" s="13" customFormat="1" x14ac:dyDescent="0.2">
      <c r="B599" s="154"/>
      <c r="D599" s="148" t="s">
        <v>169</v>
      </c>
      <c r="E599" s="155" t="s">
        <v>3</v>
      </c>
      <c r="F599" s="156" t="s">
        <v>1607</v>
      </c>
      <c r="H599" s="157">
        <v>965.25</v>
      </c>
      <c r="I599" s="158"/>
      <c r="L599" s="154"/>
      <c r="M599" s="159"/>
      <c r="T599" s="160"/>
      <c r="AT599" s="155" t="s">
        <v>169</v>
      </c>
      <c r="AU599" s="155" t="s">
        <v>88</v>
      </c>
      <c r="AV599" s="13" t="s">
        <v>88</v>
      </c>
      <c r="AW599" s="13" t="s">
        <v>40</v>
      </c>
      <c r="AX599" s="13" t="s">
        <v>78</v>
      </c>
      <c r="AY599" s="155" t="s">
        <v>156</v>
      </c>
    </row>
    <row r="600" spans="2:65" s="13" customFormat="1" x14ac:dyDescent="0.2">
      <c r="B600" s="154"/>
      <c r="D600" s="148" t="s">
        <v>169</v>
      </c>
      <c r="E600" s="155" t="s">
        <v>3</v>
      </c>
      <c r="F600" s="156" t="s">
        <v>1607</v>
      </c>
      <c r="H600" s="157">
        <v>965.25</v>
      </c>
      <c r="I600" s="158"/>
      <c r="L600" s="154"/>
      <c r="M600" s="159"/>
      <c r="T600" s="160"/>
      <c r="AT600" s="155" t="s">
        <v>169</v>
      </c>
      <c r="AU600" s="155" t="s">
        <v>88</v>
      </c>
      <c r="AV600" s="13" t="s">
        <v>88</v>
      </c>
      <c r="AW600" s="13" t="s">
        <v>40</v>
      </c>
      <c r="AX600" s="13" t="s">
        <v>78</v>
      </c>
      <c r="AY600" s="155" t="s">
        <v>156</v>
      </c>
    </row>
    <row r="601" spans="2:65" s="14" customFormat="1" x14ac:dyDescent="0.2">
      <c r="B601" s="161"/>
      <c r="D601" s="148" t="s">
        <v>169</v>
      </c>
      <c r="E601" s="162" t="s">
        <v>3</v>
      </c>
      <c r="F601" s="163" t="s">
        <v>172</v>
      </c>
      <c r="H601" s="164">
        <v>132502.5</v>
      </c>
      <c r="I601" s="165"/>
      <c r="L601" s="161"/>
      <c r="M601" s="166"/>
      <c r="T601" s="167"/>
      <c r="AT601" s="162" t="s">
        <v>169</v>
      </c>
      <c r="AU601" s="162" t="s">
        <v>88</v>
      </c>
      <c r="AV601" s="14" t="s">
        <v>165</v>
      </c>
      <c r="AW601" s="14" t="s">
        <v>40</v>
      </c>
      <c r="AX601" s="14" t="s">
        <v>86</v>
      </c>
      <c r="AY601" s="162" t="s">
        <v>156</v>
      </c>
    </row>
    <row r="602" spans="2:65" s="1" customFormat="1" ht="16.5" customHeight="1" x14ac:dyDescent="0.2">
      <c r="B602" s="129"/>
      <c r="C602" s="130" t="s">
        <v>1623</v>
      </c>
      <c r="D602" s="130" t="s">
        <v>160</v>
      </c>
      <c r="E602" s="131" t="s">
        <v>1624</v>
      </c>
      <c r="F602" s="132" t="s">
        <v>1625</v>
      </c>
      <c r="G602" s="133" t="s">
        <v>209</v>
      </c>
      <c r="H602" s="134">
        <v>1472.25</v>
      </c>
      <c r="I602" s="135"/>
      <c r="J602" s="136">
        <f>ROUND(I602*H602,2)</f>
        <v>0</v>
      </c>
      <c r="K602" s="132" t="s">
        <v>164</v>
      </c>
      <c r="L602" s="34"/>
      <c r="M602" s="137" t="s">
        <v>3</v>
      </c>
      <c r="N602" s="138" t="s">
        <v>49</v>
      </c>
      <c r="P602" s="139">
        <f>O602*H602</f>
        <v>0</v>
      </c>
      <c r="Q602" s="139">
        <v>0</v>
      </c>
      <c r="R602" s="139">
        <f>Q602*H602</f>
        <v>0</v>
      </c>
      <c r="S602" s="139">
        <v>0</v>
      </c>
      <c r="T602" s="140">
        <f>S602*H602</f>
        <v>0</v>
      </c>
      <c r="AR602" s="141" t="s">
        <v>165</v>
      </c>
      <c r="AT602" s="141" t="s">
        <v>160</v>
      </c>
      <c r="AU602" s="141" t="s">
        <v>88</v>
      </c>
      <c r="AY602" s="18" t="s">
        <v>156</v>
      </c>
      <c r="BE602" s="142">
        <f>IF(N602="základní",J602,0)</f>
        <v>0</v>
      </c>
      <c r="BF602" s="142">
        <f>IF(N602="snížená",J602,0)</f>
        <v>0</v>
      </c>
      <c r="BG602" s="142">
        <f>IF(N602="zákl. přenesená",J602,0)</f>
        <v>0</v>
      </c>
      <c r="BH602" s="142">
        <f>IF(N602="sníž. přenesená",J602,0)</f>
        <v>0</v>
      </c>
      <c r="BI602" s="142">
        <f>IF(N602="nulová",J602,0)</f>
        <v>0</v>
      </c>
      <c r="BJ602" s="18" t="s">
        <v>86</v>
      </c>
      <c r="BK602" s="142">
        <f>ROUND(I602*H602,2)</f>
        <v>0</v>
      </c>
      <c r="BL602" s="18" t="s">
        <v>165</v>
      </c>
      <c r="BM602" s="141" t="s">
        <v>1626</v>
      </c>
    </row>
    <row r="603" spans="2:65" s="1" customFormat="1" x14ac:dyDescent="0.2">
      <c r="B603" s="34"/>
      <c r="D603" s="143" t="s">
        <v>167</v>
      </c>
      <c r="F603" s="144" t="s">
        <v>1627</v>
      </c>
      <c r="I603" s="145"/>
      <c r="L603" s="34"/>
      <c r="M603" s="146"/>
      <c r="T603" s="55"/>
      <c r="AT603" s="18" t="s">
        <v>167</v>
      </c>
      <c r="AU603" s="18" t="s">
        <v>88</v>
      </c>
    </row>
    <row r="604" spans="2:65" s="12" customFormat="1" x14ac:dyDescent="0.2">
      <c r="B604" s="147"/>
      <c r="D604" s="148" t="s">
        <v>169</v>
      </c>
      <c r="E604" s="149" t="s">
        <v>3</v>
      </c>
      <c r="F604" s="150" t="s">
        <v>1331</v>
      </c>
      <c r="H604" s="149" t="s">
        <v>3</v>
      </c>
      <c r="I604" s="151"/>
      <c r="L604" s="147"/>
      <c r="M604" s="152"/>
      <c r="T604" s="153"/>
      <c r="AT604" s="149" t="s">
        <v>169</v>
      </c>
      <c r="AU604" s="149" t="s">
        <v>88</v>
      </c>
      <c r="AV604" s="12" t="s">
        <v>86</v>
      </c>
      <c r="AW604" s="12" t="s">
        <v>40</v>
      </c>
      <c r="AX604" s="12" t="s">
        <v>78</v>
      </c>
      <c r="AY604" s="149" t="s">
        <v>156</v>
      </c>
    </row>
    <row r="605" spans="2:65" s="13" customFormat="1" x14ac:dyDescent="0.2">
      <c r="B605" s="154"/>
      <c r="D605" s="148" t="s">
        <v>169</v>
      </c>
      <c r="E605" s="155" t="s">
        <v>3</v>
      </c>
      <c r="F605" s="156" t="s">
        <v>1577</v>
      </c>
      <c r="H605" s="157">
        <v>330</v>
      </c>
      <c r="I605" s="158"/>
      <c r="L605" s="154"/>
      <c r="M605" s="159"/>
      <c r="T605" s="160"/>
      <c r="AT605" s="155" t="s">
        <v>169</v>
      </c>
      <c r="AU605" s="155" t="s">
        <v>88</v>
      </c>
      <c r="AV605" s="13" t="s">
        <v>88</v>
      </c>
      <c r="AW605" s="13" t="s">
        <v>40</v>
      </c>
      <c r="AX605" s="13" t="s">
        <v>78</v>
      </c>
      <c r="AY605" s="155" t="s">
        <v>156</v>
      </c>
    </row>
    <row r="606" spans="2:65" s="13" customFormat="1" x14ac:dyDescent="0.2">
      <c r="B606" s="154"/>
      <c r="D606" s="148" t="s">
        <v>169</v>
      </c>
      <c r="E606" s="155" t="s">
        <v>3</v>
      </c>
      <c r="F606" s="156" t="s">
        <v>1595</v>
      </c>
      <c r="H606" s="157">
        <v>415.8</v>
      </c>
      <c r="I606" s="158"/>
      <c r="L606" s="154"/>
      <c r="M606" s="159"/>
      <c r="T606" s="160"/>
      <c r="AT606" s="155" t="s">
        <v>169</v>
      </c>
      <c r="AU606" s="155" t="s">
        <v>88</v>
      </c>
      <c r="AV606" s="13" t="s">
        <v>88</v>
      </c>
      <c r="AW606" s="13" t="s">
        <v>40</v>
      </c>
      <c r="AX606" s="13" t="s">
        <v>78</v>
      </c>
      <c r="AY606" s="155" t="s">
        <v>156</v>
      </c>
    </row>
    <row r="607" spans="2:65" s="13" customFormat="1" x14ac:dyDescent="0.2">
      <c r="B607" s="154"/>
      <c r="D607" s="148" t="s">
        <v>169</v>
      </c>
      <c r="E607" s="155" t="s">
        <v>3</v>
      </c>
      <c r="F607" s="156" t="s">
        <v>1596</v>
      </c>
      <c r="H607" s="157">
        <v>345</v>
      </c>
      <c r="I607" s="158"/>
      <c r="L607" s="154"/>
      <c r="M607" s="159"/>
      <c r="T607" s="160"/>
      <c r="AT607" s="155" t="s">
        <v>169</v>
      </c>
      <c r="AU607" s="155" t="s">
        <v>88</v>
      </c>
      <c r="AV607" s="13" t="s">
        <v>88</v>
      </c>
      <c r="AW607" s="13" t="s">
        <v>40</v>
      </c>
      <c r="AX607" s="13" t="s">
        <v>78</v>
      </c>
      <c r="AY607" s="155" t="s">
        <v>156</v>
      </c>
    </row>
    <row r="608" spans="2:65" s="13" customFormat="1" x14ac:dyDescent="0.2">
      <c r="B608" s="154"/>
      <c r="D608" s="148" t="s">
        <v>169</v>
      </c>
      <c r="E608" s="155" t="s">
        <v>3</v>
      </c>
      <c r="F608" s="156" t="s">
        <v>1597</v>
      </c>
      <c r="H608" s="157">
        <v>360</v>
      </c>
      <c r="I608" s="158"/>
      <c r="L608" s="154"/>
      <c r="M608" s="159"/>
      <c r="T608" s="160"/>
      <c r="AT608" s="155" t="s">
        <v>169</v>
      </c>
      <c r="AU608" s="155" t="s">
        <v>88</v>
      </c>
      <c r="AV608" s="13" t="s">
        <v>88</v>
      </c>
      <c r="AW608" s="13" t="s">
        <v>40</v>
      </c>
      <c r="AX608" s="13" t="s">
        <v>78</v>
      </c>
      <c r="AY608" s="155" t="s">
        <v>156</v>
      </c>
    </row>
    <row r="609" spans="2:65" s="13" customFormat="1" x14ac:dyDescent="0.2">
      <c r="B609" s="154"/>
      <c r="D609" s="148" t="s">
        <v>169</v>
      </c>
      <c r="E609" s="155" t="s">
        <v>3</v>
      </c>
      <c r="F609" s="156" t="s">
        <v>1598</v>
      </c>
      <c r="H609" s="157">
        <v>10.725</v>
      </c>
      <c r="I609" s="158"/>
      <c r="L609" s="154"/>
      <c r="M609" s="159"/>
      <c r="T609" s="160"/>
      <c r="AT609" s="155" t="s">
        <v>169</v>
      </c>
      <c r="AU609" s="155" t="s">
        <v>88</v>
      </c>
      <c r="AV609" s="13" t="s">
        <v>88</v>
      </c>
      <c r="AW609" s="13" t="s">
        <v>40</v>
      </c>
      <c r="AX609" s="13" t="s">
        <v>78</v>
      </c>
      <c r="AY609" s="155" t="s">
        <v>156</v>
      </c>
    </row>
    <row r="610" spans="2:65" s="13" customFormat="1" x14ac:dyDescent="0.2">
      <c r="B610" s="154"/>
      <c r="D610" s="148" t="s">
        <v>169</v>
      </c>
      <c r="E610" s="155" t="s">
        <v>3</v>
      </c>
      <c r="F610" s="156" t="s">
        <v>1598</v>
      </c>
      <c r="H610" s="157">
        <v>10.725</v>
      </c>
      <c r="I610" s="158"/>
      <c r="L610" s="154"/>
      <c r="M610" s="159"/>
      <c r="T610" s="160"/>
      <c r="AT610" s="155" t="s">
        <v>169</v>
      </c>
      <c r="AU610" s="155" t="s">
        <v>88</v>
      </c>
      <c r="AV610" s="13" t="s">
        <v>88</v>
      </c>
      <c r="AW610" s="13" t="s">
        <v>40</v>
      </c>
      <c r="AX610" s="13" t="s">
        <v>78</v>
      </c>
      <c r="AY610" s="155" t="s">
        <v>156</v>
      </c>
    </row>
    <row r="611" spans="2:65" s="14" customFormat="1" x14ac:dyDescent="0.2">
      <c r="B611" s="161"/>
      <c r="D611" s="148" t="s">
        <v>169</v>
      </c>
      <c r="E611" s="162" t="s">
        <v>3</v>
      </c>
      <c r="F611" s="163" t="s">
        <v>172</v>
      </c>
      <c r="H611" s="164">
        <v>1472.25</v>
      </c>
      <c r="I611" s="165"/>
      <c r="L611" s="161"/>
      <c r="M611" s="166"/>
      <c r="T611" s="167"/>
      <c r="AT611" s="162" t="s">
        <v>169</v>
      </c>
      <c r="AU611" s="162" t="s">
        <v>88</v>
      </c>
      <c r="AV611" s="14" t="s">
        <v>165</v>
      </c>
      <c r="AW611" s="14" t="s">
        <v>40</v>
      </c>
      <c r="AX611" s="14" t="s">
        <v>86</v>
      </c>
      <c r="AY611" s="162" t="s">
        <v>156</v>
      </c>
    </row>
    <row r="612" spans="2:65" s="1" customFormat="1" ht="16.5" customHeight="1" x14ac:dyDescent="0.2">
      <c r="B612" s="129"/>
      <c r="C612" s="130" t="s">
        <v>309</v>
      </c>
      <c r="D612" s="130" t="s">
        <v>160</v>
      </c>
      <c r="E612" s="131" t="s">
        <v>1628</v>
      </c>
      <c r="F612" s="132" t="s">
        <v>1629</v>
      </c>
      <c r="G612" s="133" t="s">
        <v>356</v>
      </c>
      <c r="H612" s="134">
        <v>1.25</v>
      </c>
      <c r="I612" s="135"/>
      <c r="J612" s="136">
        <f>ROUND(I612*H612,2)</f>
        <v>0</v>
      </c>
      <c r="K612" s="132" t="s">
        <v>164</v>
      </c>
      <c r="L612" s="34"/>
      <c r="M612" s="137" t="s">
        <v>3</v>
      </c>
      <c r="N612" s="138" t="s">
        <v>49</v>
      </c>
      <c r="P612" s="139">
        <f>O612*H612</f>
        <v>0</v>
      </c>
      <c r="Q612" s="139">
        <v>0</v>
      </c>
      <c r="R612" s="139">
        <f>Q612*H612</f>
        <v>0</v>
      </c>
      <c r="S612" s="139">
        <v>0.03</v>
      </c>
      <c r="T612" s="140">
        <f>S612*H612</f>
        <v>3.7499999999999999E-2</v>
      </c>
      <c r="AR612" s="141" t="s">
        <v>165</v>
      </c>
      <c r="AT612" s="141" t="s">
        <v>160</v>
      </c>
      <c r="AU612" s="141" t="s">
        <v>88</v>
      </c>
      <c r="AY612" s="18" t="s">
        <v>156</v>
      </c>
      <c r="BE612" s="142">
        <f>IF(N612="základní",J612,0)</f>
        <v>0</v>
      </c>
      <c r="BF612" s="142">
        <f>IF(N612="snížená",J612,0)</f>
        <v>0</v>
      </c>
      <c r="BG612" s="142">
        <f>IF(N612="zákl. přenesená",J612,0)</f>
        <v>0</v>
      </c>
      <c r="BH612" s="142">
        <f>IF(N612="sníž. přenesená",J612,0)</f>
        <v>0</v>
      </c>
      <c r="BI612" s="142">
        <f>IF(N612="nulová",J612,0)</f>
        <v>0</v>
      </c>
      <c r="BJ612" s="18" t="s">
        <v>86</v>
      </c>
      <c r="BK612" s="142">
        <f>ROUND(I612*H612,2)</f>
        <v>0</v>
      </c>
      <c r="BL612" s="18" t="s">
        <v>165</v>
      </c>
      <c r="BM612" s="141" t="s">
        <v>1630</v>
      </c>
    </row>
    <row r="613" spans="2:65" s="1" customFormat="1" x14ac:dyDescent="0.2">
      <c r="B613" s="34"/>
      <c r="D613" s="143" t="s">
        <v>167</v>
      </c>
      <c r="F613" s="144" t="s">
        <v>1631</v>
      </c>
      <c r="I613" s="145"/>
      <c r="L613" s="34"/>
      <c r="M613" s="146"/>
      <c r="T613" s="55"/>
      <c r="AT613" s="18" t="s">
        <v>167</v>
      </c>
      <c r="AU613" s="18" t="s">
        <v>88</v>
      </c>
    </row>
    <row r="614" spans="2:65" s="12" customFormat="1" x14ac:dyDescent="0.2">
      <c r="B614" s="147"/>
      <c r="D614" s="148" t="s">
        <v>169</v>
      </c>
      <c r="E614" s="149" t="s">
        <v>3</v>
      </c>
      <c r="F614" s="150" t="s">
        <v>1331</v>
      </c>
      <c r="H614" s="149" t="s">
        <v>3</v>
      </c>
      <c r="I614" s="151"/>
      <c r="L614" s="147"/>
      <c r="M614" s="152"/>
      <c r="T614" s="153"/>
      <c r="AT614" s="149" t="s">
        <v>169</v>
      </c>
      <c r="AU614" s="149" t="s">
        <v>88</v>
      </c>
      <c r="AV614" s="12" t="s">
        <v>86</v>
      </c>
      <c r="AW614" s="12" t="s">
        <v>40</v>
      </c>
      <c r="AX614" s="12" t="s">
        <v>78</v>
      </c>
      <c r="AY614" s="149" t="s">
        <v>156</v>
      </c>
    </row>
    <row r="615" spans="2:65" s="13" customFormat="1" x14ac:dyDescent="0.2">
      <c r="B615" s="154"/>
      <c r="D615" s="148" t="s">
        <v>169</v>
      </c>
      <c r="E615" s="155" t="s">
        <v>3</v>
      </c>
      <c r="F615" s="156" t="s">
        <v>1632</v>
      </c>
      <c r="H615" s="157">
        <v>1.25</v>
      </c>
      <c r="I615" s="158"/>
      <c r="L615" s="154"/>
      <c r="M615" s="159"/>
      <c r="T615" s="160"/>
      <c r="AT615" s="155" t="s">
        <v>169</v>
      </c>
      <c r="AU615" s="155" t="s">
        <v>88</v>
      </c>
      <c r="AV615" s="13" t="s">
        <v>88</v>
      </c>
      <c r="AW615" s="13" t="s">
        <v>40</v>
      </c>
      <c r="AX615" s="13" t="s">
        <v>78</v>
      </c>
      <c r="AY615" s="155" t="s">
        <v>156</v>
      </c>
    </row>
    <row r="616" spans="2:65" s="14" customFormat="1" x14ac:dyDescent="0.2">
      <c r="B616" s="161"/>
      <c r="D616" s="148" t="s">
        <v>169</v>
      </c>
      <c r="E616" s="162" t="s">
        <v>3</v>
      </c>
      <c r="F616" s="163" t="s">
        <v>172</v>
      </c>
      <c r="H616" s="164">
        <v>1.25</v>
      </c>
      <c r="I616" s="165"/>
      <c r="L616" s="161"/>
      <c r="M616" s="166"/>
      <c r="T616" s="167"/>
      <c r="AT616" s="162" t="s">
        <v>169</v>
      </c>
      <c r="AU616" s="162" t="s">
        <v>88</v>
      </c>
      <c r="AV616" s="14" t="s">
        <v>165</v>
      </c>
      <c r="AW616" s="14" t="s">
        <v>40</v>
      </c>
      <c r="AX616" s="14" t="s">
        <v>86</v>
      </c>
      <c r="AY616" s="162" t="s">
        <v>156</v>
      </c>
    </row>
    <row r="617" spans="2:65" s="1" customFormat="1" ht="16.5" customHeight="1" x14ac:dyDescent="0.2">
      <c r="B617" s="129"/>
      <c r="C617" s="130" t="s">
        <v>1633</v>
      </c>
      <c r="D617" s="130" t="s">
        <v>160</v>
      </c>
      <c r="E617" s="131" t="s">
        <v>1634</v>
      </c>
      <c r="F617" s="132" t="s">
        <v>1635</v>
      </c>
      <c r="G617" s="133" t="s">
        <v>209</v>
      </c>
      <c r="H617" s="134">
        <v>0.35499999999999998</v>
      </c>
      <c r="I617" s="135"/>
      <c r="J617" s="136">
        <f>ROUND(I617*H617,2)</f>
        <v>0</v>
      </c>
      <c r="K617" s="132" t="s">
        <v>164</v>
      </c>
      <c r="L617" s="34"/>
      <c r="M617" s="137" t="s">
        <v>3</v>
      </c>
      <c r="N617" s="138" t="s">
        <v>49</v>
      </c>
      <c r="P617" s="139">
        <f>O617*H617</f>
        <v>0</v>
      </c>
      <c r="Q617" s="139">
        <v>0</v>
      </c>
      <c r="R617" s="139">
        <f>Q617*H617</f>
        <v>0</v>
      </c>
      <c r="S617" s="139">
        <v>0.108</v>
      </c>
      <c r="T617" s="140">
        <f>S617*H617</f>
        <v>3.8339999999999999E-2</v>
      </c>
      <c r="AR617" s="141" t="s">
        <v>165</v>
      </c>
      <c r="AT617" s="141" t="s">
        <v>160</v>
      </c>
      <c r="AU617" s="141" t="s">
        <v>88</v>
      </c>
      <c r="AY617" s="18" t="s">
        <v>156</v>
      </c>
      <c r="BE617" s="142">
        <f>IF(N617="základní",J617,0)</f>
        <v>0</v>
      </c>
      <c r="BF617" s="142">
        <f>IF(N617="snížená",J617,0)</f>
        <v>0</v>
      </c>
      <c r="BG617" s="142">
        <f>IF(N617="zákl. přenesená",J617,0)</f>
        <v>0</v>
      </c>
      <c r="BH617" s="142">
        <f>IF(N617="sníž. přenesená",J617,0)</f>
        <v>0</v>
      </c>
      <c r="BI617" s="142">
        <f>IF(N617="nulová",J617,0)</f>
        <v>0</v>
      </c>
      <c r="BJ617" s="18" t="s">
        <v>86</v>
      </c>
      <c r="BK617" s="142">
        <f>ROUND(I617*H617,2)</f>
        <v>0</v>
      </c>
      <c r="BL617" s="18" t="s">
        <v>165</v>
      </c>
      <c r="BM617" s="141" t="s">
        <v>1636</v>
      </c>
    </row>
    <row r="618" spans="2:65" s="1" customFormat="1" x14ac:dyDescent="0.2">
      <c r="B618" s="34"/>
      <c r="D618" s="143" t="s">
        <v>167</v>
      </c>
      <c r="F618" s="144" t="s">
        <v>1637</v>
      </c>
      <c r="I618" s="145"/>
      <c r="L618" s="34"/>
      <c r="M618" s="146"/>
      <c r="T618" s="55"/>
      <c r="AT618" s="18" t="s">
        <v>167</v>
      </c>
      <c r="AU618" s="18" t="s">
        <v>88</v>
      </c>
    </row>
    <row r="619" spans="2:65" s="12" customFormat="1" x14ac:dyDescent="0.2">
      <c r="B619" s="147"/>
      <c r="D619" s="148" t="s">
        <v>169</v>
      </c>
      <c r="E619" s="149" t="s">
        <v>3</v>
      </c>
      <c r="F619" s="150" t="s">
        <v>1331</v>
      </c>
      <c r="H619" s="149" t="s">
        <v>3</v>
      </c>
      <c r="I619" s="151"/>
      <c r="L619" s="147"/>
      <c r="M619" s="152"/>
      <c r="T619" s="153"/>
      <c r="AT619" s="149" t="s">
        <v>169</v>
      </c>
      <c r="AU619" s="149" t="s">
        <v>88</v>
      </c>
      <c r="AV619" s="12" t="s">
        <v>86</v>
      </c>
      <c r="AW619" s="12" t="s">
        <v>40</v>
      </c>
      <c r="AX619" s="12" t="s">
        <v>78</v>
      </c>
      <c r="AY619" s="149" t="s">
        <v>156</v>
      </c>
    </row>
    <row r="620" spans="2:65" s="13" customFormat="1" x14ac:dyDescent="0.2">
      <c r="B620" s="154"/>
      <c r="D620" s="148" t="s">
        <v>169</v>
      </c>
      <c r="E620" s="155" t="s">
        <v>3</v>
      </c>
      <c r="F620" s="156" t="s">
        <v>1638</v>
      </c>
      <c r="H620" s="157">
        <v>0.35499999999999998</v>
      </c>
      <c r="I620" s="158"/>
      <c r="L620" s="154"/>
      <c r="M620" s="159"/>
      <c r="T620" s="160"/>
      <c r="AT620" s="155" t="s">
        <v>169</v>
      </c>
      <c r="AU620" s="155" t="s">
        <v>88</v>
      </c>
      <c r="AV620" s="13" t="s">
        <v>88</v>
      </c>
      <c r="AW620" s="13" t="s">
        <v>40</v>
      </c>
      <c r="AX620" s="13" t="s">
        <v>78</v>
      </c>
      <c r="AY620" s="155" t="s">
        <v>156</v>
      </c>
    </row>
    <row r="621" spans="2:65" s="14" customFormat="1" x14ac:dyDescent="0.2">
      <c r="B621" s="161"/>
      <c r="D621" s="148" t="s">
        <v>169</v>
      </c>
      <c r="E621" s="162" t="s">
        <v>3</v>
      </c>
      <c r="F621" s="163" t="s">
        <v>172</v>
      </c>
      <c r="H621" s="164">
        <v>0.35499999999999998</v>
      </c>
      <c r="I621" s="165"/>
      <c r="L621" s="161"/>
      <c r="M621" s="166"/>
      <c r="T621" s="167"/>
      <c r="AT621" s="162" t="s">
        <v>169</v>
      </c>
      <c r="AU621" s="162" t="s">
        <v>88</v>
      </c>
      <c r="AV621" s="14" t="s">
        <v>165</v>
      </c>
      <c r="AW621" s="14" t="s">
        <v>40</v>
      </c>
      <c r="AX621" s="14" t="s">
        <v>86</v>
      </c>
      <c r="AY621" s="162" t="s">
        <v>156</v>
      </c>
    </row>
    <row r="622" spans="2:65" s="1" customFormat="1" ht="16.5" customHeight="1" x14ac:dyDescent="0.2">
      <c r="B622" s="129"/>
      <c r="C622" s="130" t="s">
        <v>159</v>
      </c>
      <c r="D622" s="130" t="s">
        <v>160</v>
      </c>
      <c r="E622" s="131" t="s">
        <v>1639</v>
      </c>
      <c r="F622" s="132" t="s">
        <v>1640</v>
      </c>
      <c r="G622" s="133" t="s">
        <v>209</v>
      </c>
      <c r="H622" s="134">
        <v>35.520000000000003</v>
      </c>
      <c r="I622" s="135"/>
      <c r="J622" s="136">
        <f>ROUND(I622*H622,2)</f>
        <v>0</v>
      </c>
      <c r="K622" s="132" t="s">
        <v>164</v>
      </c>
      <c r="L622" s="34"/>
      <c r="M622" s="137" t="s">
        <v>3</v>
      </c>
      <c r="N622" s="138" t="s">
        <v>49</v>
      </c>
      <c r="P622" s="139">
        <f>O622*H622</f>
        <v>0</v>
      </c>
      <c r="Q622" s="139">
        <v>0</v>
      </c>
      <c r="R622" s="139">
        <f>Q622*H622</f>
        <v>0</v>
      </c>
      <c r="S622" s="139">
        <v>0.18</v>
      </c>
      <c r="T622" s="140">
        <f>S622*H622</f>
        <v>6.3936000000000002</v>
      </c>
      <c r="AR622" s="141" t="s">
        <v>165</v>
      </c>
      <c r="AT622" s="141" t="s">
        <v>160</v>
      </c>
      <c r="AU622" s="141" t="s">
        <v>88</v>
      </c>
      <c r="AY622" s="18" t="s">
        <v>156</v>
      </c>
      <c r="BE622" s="142">
        <f>IF(N622="základní",J622,0)</f>
        <v>0</v>
      </c>
      <c r="BF622" s="142">
        <f>IF(N622="snížená",J622,0)</f>
        <v>0</v>
      </c>
      <c r="BG622" s="142">
        <f>IF(N622="zákl. přenesená",J622,0)</f>
        <v>0</v>
      </c>
      <c r="BH622" s="142">
        <f>IF(N622="sníž. přenesená",J622,0)</f>
        <v>0</v>
      </c>
      <c r="BI622" s="142">
        <f>IF(N622="nulová",J622,0)</f>
        <v>0</v>
      </c>
      <c r="BJ622" s="18" t="s">
        <v>86</v>
      </c>
      <c r="BK622" s="142">
        <f>ROUND(I622*H622,2)</f>
        <v>0</v>
      </c>
      <c r="BL622" s="18" t="s">
        <v>165</v>
      </c>
      <c r="BM622" s="141" t="s">
        <v>1641</v>
      </c>
    </row>
    <row r="623" spans="2:65" s="1" customFormat="1" x14ac:dyDescent="0.2">
      <c r="B623" s="34"/>
      <c r="D623" s="143" t="s">
        <v>167</v>
      </c>
      <c r="F623" s="144" t="s">
        <v>1642</v>
      </c>
      <c r="I623" s="145"/>
      <c r="L623" s="34"/>
      <c r="M623" s="146"/>
      <c r="T623" s="55"/>
      <c r="AT623" s="18" t="s">
        <v>167</v>
      </c>
      <c r="AU623" s="18" t="s">
        <v>88</v>
      </c>
    </row>
    <row r="624" spans="2:65" s="12" customFormat="1" x14ac:dyDescent="0.2">
      <c r="B624" s="147"/>
      <c r="D624" s="148" t="s">
        <v>169</v>
      </c>
      <c r="E624" s="149" t="s">
        <v>3</v>
      </c>
      <c r="F624" s="150" t="s">
        <v>1331</v>
      </c>
      <c r="H624" s="149" t="s">
        <v>3</v>
      </c>
      <c r="I624" s="151"/>
      <c r="L624" s="147"/>
      <c r="M624" s="152"/>
      <c r="T624" s="153"/>
      <c r="AT624" s="149" t="s">
        <v>169</v>
      </c>
      <c r="AU624" s="149" t="s">
        <v>88</v>
      </c>
      <c r="AV624" s="12" t="s">
        <v>86</v>
      </c>
      <c r="AW624" s="12" t="s">
        <v>40</v>
      </c>
      <c r="AX624" s="12" t="s">
        <v>78</v>
      </c>
      <c r="AY624" s="149" t="s">
        <v>156</v>
      </c>
    </row>
    <row r="625" spans="2:65" s="13" customFormat="1" x14ac:dyDescent="0.2">
      <c r="B625" s="154"/>
      <c r="D625" s="148" t="s">
        <v>169</v>
      </c>
      <c r="E625" s="155" t="s">
        <v>3</v>
      </c>
      <c r="F625" s="156" t="s">
        <v>1643</v>
      </c>
      <c r="H625" s="157">
        <v>11.05</v>
      </c>
      <c r="I625" s="158"/>
      <c r="L625" s="154"/>
      <c r="M625" s="159"/>
      <c r="T625" s="160"/>
      <c r="AT625" s="155" t="s">
        <v>169</v>
      </c>
      <c r="AU625" s="155" t="s">
        <v>88</v>
      </c>
      <c r="AV625" s="13" t="s">
        <v>88</v>
      </c>
      <c r="AW625" s="13" t="s">
        <v>40</v>
      </c>
      <c r="AX625" s="13" t="s">
        <v>78</v>
      </c>
      <c r="AY625" s="155" t="s">
        <v>156</v>
      </c>
    </row>
    <row r="626" spans="2:65" s="13" customFormat="1" x14ac:dyDescent="0.2">
      <c r="B626" s="154"/>
      <c r="D626" s="148" t="s">
        <v>169</v>
      </c>
      <c r="E626" s="155" t="s">
        <v>3</v>
      </c>
      <c r="F626" s="156" t="s">
        <v>1644</v>
      </c>
      <c r="H626" s="157">
        <v>4.92</v>
      </c>
      <c r="I626" s="158"/>
      <c r="L626" s="154"/>
      <c r="M626" s="159"/>
      <c r="T626" s="160"/>
      <c r="AT626" s="155" t="s">
        <v>169</v>
      </c>
      <c r="AU626" s="155" t="s">
        <v>88</v>
      </c>
      <c r="AV626" s="13" t="s">
        <v>88</v>
      </c>
      <c r="AW626" s="13" t="s">
        <v>40</v>
      </c>
      <c r="AX626" s="13" t="s">
        <v>78</v>
      </c>
      <c r="AY626" s="155" t="s">
        <v>156</v>
      </c>
    </row>
    <row r="627" spans="2:65" s="13" customFormat="1" x14ac:dyDescent="0.2">
      <c r="B627" s="154"/>
      <c r="D627" s="148" t="s">
        <v>169</v>
      </c>
      <c r="E627" s="155" t="s">
        <v>3</v>
      </c>
      <c r="F627" s="156" t="s">
        <v>1645</v>
      </c>
      <c r="H627" s="157">
        <v>19.55</v>
      </c>
      <c r="I627" s="158"/>
      <c r="L627" s="154"/>
      <c r="M627" s="159"/>
      <c r="T627" s="160"/>
      <c r="AT627" s="155" t="s">
        <v>169</v>
      </c>
      <c r="AU627" s="155" t="s">
        <v>88</v>
      </c>
      <c r="AV627" s="13" t="s">
        <v>88</v>
      </c>
      <c r="AW627" s="13" t="s">
        <v>40</v>
      </c>
      <c r="AX627" s="13" t="s">
        <v>78</v>
      </c>
      <c r="AY627" s="155" t="s">
        <v>156</v>
      </c>
    </row>
    <row r="628" spans="2:65" s="14" customFormat="1" x14ac:dyDescent="0.2">
      <c r="B628" s="161"/>
      <c r="D628" s="148" t="s">
        <v>169</v>
      </c>
      <c r="E628" s="162" t="s">
        <v>3</v>
      </c>
      <c r="F628" s="163" t="s">
        <v>172</v>
      </c>
      <c r="H628" s="164">
        <v>35.520000000000003</v>
      </c>
      <c r="I628" s="165"/>
      <c r="L628" s="161"/>
      <c r="M628" s="166"/>
      <c r="T628" s="167"/>
      <c r="AT628" s="162" t="s">
        <v>169</v>
      </c>
      <c r="AU628" s="162" t="s">
        <v>88</v>
      </c>
      <c r="AV628" s="14" t="s">
        <v>165</v>
      </c>
      <c r="AW628" s="14" t="s">
        <v>40</v>
      </c>
      <c r="AX628" s="14" t="s">
        <v>86</v>
      </c>
      <c r="AY628" s="162" t="s">
        <v>156</v>
      </c>
    </row>
    <row r="629" spans="2:65" s="1" customFormat="1" ht="24.2" customHeight="1" x14ac:dyDescent="0.2">
      <c r="B629" s="129"/>
      <c r="C629" s="130" t="s">
        <v>173</v>
      </c>
      <c r="D629" s="130" t="s">
        <v>160</v>
      </c>
      <c r="E629" s="131" t="s">
        <v>1646</v>
      </c>
      <c r="F629" s="132" t="s">
        <v>1647</v>
      </c>
      <c r="G629" s="133" t="s">
        <v>209</v>
      </c>
      <c r="H629" s="134">
        <v>7.89</v>
      </c>
      <c r="I629" s="135"/>
      <c r="J629" s="136">
        <f>ROUND(I629*H629,2)</f>
        <v>0</v>
      </c>
      <c r="K629" s="132" t="s">
        <v>164</v>
      </c>
      <c r="L629" s="34"/>
      <c r="M629" s="137" t="s">
        <v>3</v>
      </c>
      <c r="N629" s="138" t="s">
        <v>49</v>
      </c>
      <c r="P629" s="139">
        <f>O629*H629</f>
        <v>0</v>
      </c>
      <c r="Q629" s="139">
        <v>0</v>
      </c>
      <c r="R629" s="139">
        <f>Q629*H629</f>
        <v>0</v>
      </c>
      <c r="S629" s="139">
        <v>6.7000000000000004E-2</v>
      </c>
      <c r="T629" s="140">
        <f>S629*H629</f>
        <v>0.52863000000000004</v>
      </c>
      <c r="AR629" s="141" t="s">
        <v>165</v>
      </c>
      <c r="AT629" s="141" t="s">
        <v>160</v>
      </c>
      <c r="AU629" s="141" t="s">
        <v>88</v>
      </c>
      <c r="AY629" s="18" t="s">
        <v>156</v>
      </c>
      <c r="BE629" s="142">
        <f>IF(N629="základní",J629,0)</f>
        <v>0</v>
      </c>
      <c r="BF629" s="142">
        <f>IF(N629="snížená",J629,0)</f>
        <v>0</v>
      </c>
      <c r="BG629" s="142">
        <f>IF(N629="zákl. přenesená",J629,0)</f>
        <v>0</v>
      </c>
      <c r="BH629" s="142">
        <f>IF(N629="sníž. přenesená",J629,0)</f>
        <v>0</v>
      </c>
      <c r="BI629" s="142">
        <f>IF(N629="nulová",J629,0)</f>
        <v>0</v>
      </c>
      <c r="BJ629" s="18" t="s">
        <v>86</v>
      </c>
      <c r="BK629" s="142">
        <f>ROUND(I629*H629,2)</f>
        <v>0</v>
      </c>
      <c r="BL629" s="18" t="s">
        <v>165</v>
      </c>
      <c r="BM629" s="141" t="s">
        <v>1648</v>
      </c>
    </row>
    <row r="630" spans="2:65" s="1" customFormat="1" x14ac:dyDescent="0.2">
      <c r="B630" s="34"/>
      <c r="D630" s="143" t="s">
        <v>167</v>
      </c>
      <c r="F630" s="144" t="s">
        <v>1649</v>
      </c>
      <c r="I630" s="145"/>
      <c r="L630" s="34"/>
      <c r="M630" s="146"/>
      <c r="T630" s="55"/>
      <c r="AT630" s="18" t="s">
        <v>167</v>
      </c>
      <c r="AU630" s="18" t="s">
        <v>88</v>
      </c>
    </row>
    <row r="631" spans="2:65" s="12" customFormat="1" x14ac:dyDescent="0.2">
      <c r="B631" s="147"/>
      <c r="D631" s="148" t="s">
        <v>169</v>
      </c>
      <c r="E631" s="149" t="s">
        <v>3</v>
      </c>
      <c r="F631" s="150" t="s">
        <v>1331</v>
      </c>
      <c r="H631" s="149" t="s">
        <v>3</v>
      </c>
      <c r="I631" s="151"/>
      <c r="L631" s="147"/>
      <c r="M631" s="152"/>
      <c r="T631" s="153"/>
      <c r="AT631" s="149" t="s">
        <v>169</v>
      </c>
      <c r="AU631" s="149" t="s">
        <v>88</v>
      </c>
      <c r="AV631" s="12" t="s">
        <v>86</v>
      </c>
      <c r="AW631" s="12" t="s">
        <v>40</v>
      </c>
      <c r="AX631" s="12" t="s">
        <v>78</v>
      </c>
      <c r="AY631" s="149" t="s">
        <v>156</v>
      </c>
    </row>
    <row r="632" spans="2:65" s="13" customFormat="1" x14ac:dyDescent="0.2">
      <c r="B632" s="154"/>
      <c r="D632" s="148" t="s">
        <v>169</v>
      </c>
      <c r="E632" s="155" t="s">
        <v>3</v>
      </c>
      <c r="F632" s="156" t="s">
        <v>1650</v>
      </c>
      <c r="H632" s="157">
        <v>5.04</v>
      </c>
      <c r="I632" s="158"/>
      <c r="L632" s="154"/>
      <c r="M632" s="159"/>
      <c r="T632" s="160"/>
      <c r="AT632" s="155" t="s">
        <v>169</v>
      </c>
      <c r="AU632" s="155" t="s">
        <v>88</v>
      </c>
      <c r="AV632" s="13" t="s">
        <v>88</v>
      </c>
      <c r="AW632" s="13" t="s">
        <v>40</v>
      </c>
      <c r="AX632" s="13" t="s">
        <v>78</v>
      </c>
      <c r="AY632" s="155" t="s">
        <v>156</v>
      </c>
    </row>
    <row r="633" spans="2:65" s="13" customFormat="1" x14ac:dyDescent="0.2">
      <c r="B633" s="154"/>
      <c r="D633" s="148" t="s">
        <v>169</v>
      </c>
      <c r="E633" s="155" t="s">
        <v>3</v>
      </c>
      <c r="F633" s="156" t="s">
        <v>1651</v>
      </c>
      <c r="H633" s="157">
        <v>2.85</v>
      </c>
      <c r="I633" s="158"/>
      <c r="L633" s="154"/>
      <c r="M633" s="159"/>
      <c r="T633" s="160"/>
      <c r="AT633" s="155" t="s">
        <v>169</v>
      </c>
      <c r="AU633" s="155" t="s">
        <v>88</v>
      </c>
      <c r="AV633" s="13" t="s">
        <v>88</v>
      </c>
      <c r="AW633" s="13" t="s">
        <v>40</v>
      </c>
      <c r="AX633" s="13" t="s">
        <v>78</v>
      </c>
      <c r="AY633" s="155" t="s">
        <v>156</v>
      </c>
    </row>
    <row r="634" spans="2:65" s="14" customFormat="1" x14ac:dyDescent="0.2">
      <c r="B634" s="161"/>
      <c r="D634" s="148" t="s">
        <v>169</v>
      </c>
      <c r="E634" s="162" t="s">
        <v>3</v>
      </c>
      <c r="F634" s="163" t="s">
        <v>172</v>
      </c>
      <c r="H634" s="164">
        <v>7.89</v>
      </c>
      <c r="I634" s="165"/>
      <c r="L634" s="161"/>
      <c r="M634" s="166"/>
      <c r="T634" s="167"/>
      <c r="AT634" s="162" t="s">
        <v>169</v>
      </c>
      <c r="AU634" s="162" t="s">
        <v>88</v>
      </c>
      <c r="AV634" s="14" t="s">
        <v>165</v>
      </c>
      <c r="AW634" s="14" t="s">
        <v>40</v>
      </c>
      <c r="AX634" s="14" t="s">
        <v>86</v>
      </c>
      <c r="AY634" s="162" t="s">
        <v>156</v>
      </c>
    </row>
    <row r="635" spans="2:65" s="1" customFormat="1" ht="21.75" customHeight="1" x14ac:dyDescent="0.2">
      <c r="B635" s="129"/>
      <c r="C635" s="130" t="s">
        <v>1652</v>
      </c>
      <c r="D635" s="130" t="s">
        <v>160</v>
      </c>
      <c r="E635" s="131" t="s">
        <v>1653</v>
      </c>
      <c r="F635" s="132" t="s">
        <v>1654</v>
      </c>
      <c r="G635" s="133" t="s">
        <v>209</v>
      </c>
      <c r="H635" s="134">
        <v>3.94</v>
      </c>
      <c r="I635" s="135"/>
      <c r="J635" s="136">
        <f>ROUND(I635*H635,2)</f>
        <v>0</v>
      </c>
      <c r="K635" s="132" t="s">
        <v>164</v>
      </c>
      <c r="L635" s="34"/>
      <c r="M635" s="137" t="s">
        <v>3</v>
      </c>
      <c r="N635" s="138" t="s">
        <v>49</v>
      </c>
      <c r="P635" s="139">
        <f>O635*H635</f>
        <v>0</v>
      </c>
      <c r="Q635" s="139">
        <v>0</v>
      </c>
      <c r="R635" s="139">
        <f>Q635*H635</f>
        <v>0</v>
      </c>
      <c r="S635" s="139">
        <v>5.8999999999999997E-2</v>
      </c>
      <c r="T635" s="140">
        <f>S635*H635</f>
        <v>0.23245999999999997</v>
      </c>
      <c r="AR635" s="141" t="s">
        <v>165</v>
      </c>
      <c r="AT635" s="141" t="s">
        <v>160</v>
      </c>
      <c r="AU635" s="141" t="s">
        <v>88</v>
      </c>
      <c r="AY635" s="18" t="s">
        <v>156</v>
      </c>
      <c r="BE635" s="142">
        <f>IF(N635="základní",J635,0)</f>
        <v>0</v>
      </c>
      <c r="BF635" s="142">
        <f>IF(N635="snížená",J635,0)</f>
        <v>0</v>
      </c>
      <c r="BG635" s="142">
        <f>IF(N635="zákl. přenesená",J635,0)</f>
        <v>0</v>
      </c>
      <c r="BH635" s="142">
        <f>IF(N635="sníž. přenesená",J635,0)</f>
        <v>0</v>
      </c>
      <c r="BI635" s="142">
        <f>IF(N635="nulová",J635,0)</f>
        <v>0</v>
      </c>
      <c r="BJ635" s="18" t="s">
        <v>86</v>
      </c>
      <c r="BK635" s="142">
        <f>ROUND(I635*H635,2)</f>
        <v>0</v>
      </c>
      <c r="BL635" s="18" t="s">
        <v>165</v>
      </c>
      <c r="BM635" s="141" t="s">
        <v>1655</v>
      </c>
    </row>
    <row r="636" spans="2:65" s="1" customFormat="1" x14ac:dyDescent="0.2">
      <c r="B636" s="34"/>
      <c r="D636" s="143" t="s">
        <v>167</v>
      </c>
      <c r="F636" s="144" t="s">
        <v>1656</v>
      </c>
      <c r="I636" s="145"/>
      <c r="L636" s="34"/>
      <c r="M636" s="146"/>
      <c r="T636" s="55"/>
      <c r="AT636" s="18" t="s">
        <v>167</v>
      </c>
      <c r="AU636" s="18" t="s">
        <v>88</v>
      </c>
    </row>
    <row r="637" spans="2:65" s="12" customFormat="1" x14ac:dyDescent="0.2">
      <c r="B637" s="147"/>
      <c r="D637" s="148" t="s">
        <v>169</v>
      </c>
      <c r="E637" s="149" t="s">
        <v>3</v>
      </c>
      <c r="F637" s="150" t="s">
        <v>1331</v>
      </c>
      <c r="H637" s="149" t="s">
        <v>3</v>
      </c>
      <c r="I637" s="151"/>
      <c r="L637" s="147"/>
      <c r="M637" s="152"/>
      <c r="T637" s="153"/>
      <c r="AT637" s="149" t="s">
        <v>169</v>
      </c>
      <c r="AU637" s="149" t="s">
        <v>88</v>
      </c>
      <c r="AV637" s="12" t="s">
        <v>86</v>
      </c>
      <c r="AW637" s="12" t="s">
        <v>40</v>
      </c>
      <c r="AX637" s="12" t="s">
        <v>78</v>
      </c>
      <c r="AY637" s="149" t="s">
        <v>156</v>
      </c>
    </row>
    <row r="638" spans="2:65" s="13" customFormat="1" x14ac:dyDescent="0.2">
      <c r="B638" s="154"/>
      <c r="D638" s="148" t="s">
        <v>169</v>
      </c>
      <c r="E638" s="155" t="s">
        <v>3</v>
      </c>
      <c r="F638" s="156" t="s">
        <v>1657</v>
      </c>
      <c r="H638" s="157">
        <v>1.1399999999999999</v>
      </c>
      <c r="I638" s="158"/>
      <c r="L638" s="154"/>
      <c r="M638" s="159"/>
      <c r="T638" s="160"/>
      <c r="AT638" s="155" t="s">
        <v>169</v>
      </c>
      <c r="AU638" s="155" t="s">
        <v>88</v>
      </c>
      <c r="AV638" s="13" t="s">
        <v>88</v>
      </c>
      <c r="AW638" s="13" t="s">
        <v>40</v>
      </c>
      <c r="AX638" s="13" t="s">
        <v>78</v>
      </c>
      <c r="AY638" s="155" t="s">
        <v>156</v>
      </c>
    </row>
    <row r="639" spans="2:65" s="13" customFormat="1" x14ac:dyDescent="0.2">
      <c r="B639" s="154"/>
      <c r="D639" s="148" t="s">
        <v>169</v>
      </c>
      <c r="E639" s="155" t="s">
        <v>3</v>
      </c>
      <c r="F639" s="156" t="s">
        <v>1658</v>
      </c>
      <c r="H639" s="157">
        <v>2.8</v>
      </c>
      <c r="I639" s="158"/>
      <c r="L639" s="154"/>
      <c r="M639" s="159"/>
      <c r="T639" s="160"/>
      <c r="AT639" s="155" t="s">
        <v>169</v>
      </c>
      <c r="AU639" s="155" t="s">
        <v>88</v>
      </c>
      <c r="AV639" s="13" t="s">
        <v>88</v>
      </c>
      <c r="AW639" s="13" t="s">
        <v>40</v>
      </c>
      <c r="AX639" s="13" t="s">
        <v>78</v>
      </c>
      <c r="AY639" s="155" t="s">
        <v>156</v>
      </c>
    </row>
    <row r="640" spans="2:65" s="14" customFormat="1" x14ac:dyDescent="0.2">
      <c r="B640" s="161"/>
      <c r="D640" s="148" t="s">
        <v>169</v>
      </c>
      <c r="E640" s="162" t="s">
        <v>3</v>
      </c>
      <c r="F640" s="163" t="s">
        <v>172</v>
      </c>
      <c r="H640" s="164">
        <v>3.94</v>
      </c>
      <c r="I640" s="165"/>
      <c r="L640" s="161"/>
      <c r="M640" s="166"/>
      <c r="T640" s="167"/>
      <c r="AT640" s="162" t="s">
        <v>169</v>
      </c>
      <c r="AU640" s="162" t="s">
        <v>88</v>
      </c>
      <c r="AV640" s="14" t="s">
        <v>165</v>
      </c>
      <c r="AW640" s="14" t="s">
        <v>40</v>
      </c>
      <c r="AX640" s="14" t="s">
        <v>86</v>
      </c>
      <c r="AY640" s="162" t="s">
        <v>156</v>
      </c>
    </row>
    <row r="641" spans="2:65" s="1" customFormat="1" ht="24.2" customHeight="1" x14ac:dyDescent="0.2">
      <c r="B641" s="129"/>
      <c r="C641" s="130" t="s">
        <v>1659</v>
      </c>
      <c r="D641" s="130" t="s">
        <v>160</v>
      </c>
      <c r="E641" s="131" t="s">
        <v>1660</v>
      </c>
      <c r="F641" s="132" t="s">
        <v>1661</v>
      </c>
      <c r="G641" s="133" t="s">
        <v>356</v>
      </c>
      <c r="H641" s="134">
        <v>28.8</v>
      </c>
      <c r="I641" s="135"/>
      <c r="J641" s="136">
        <f>ROUND(I641*H641,2)</f>
        <v>0</v>
      </c>
      <c r="K641" s="132" t="s">
        <v>164</v>
      </c>
      <c r="L641" s="34"/>
      <c r="M641" s="137" t="s">
        <v>3</v>
      </c>
      <c r="N641" s="138" t="s">
        <v>49</v>
      </c>
      <c r="P641" s="139">
        <f>O641*H641</f>
        <v>0</v>
      </c>
      <c r="Q641" s="139">
        <v>0</v>
      </c>
      <c r="R641" s="139">
        <f>Q641*H641</f>
        <v>0</v>
      </c>
      <c r="S641" s="139">
        <v>4.2000000000000003E-2</v>
      </c>
      <c r="T641" s="140">
        <f>S641*H641</f>
        <v>1.2096</v>
      </c>
      <c r="AR641" s="141" t="s">
        <v>165</v>
      </c>
      <c r="AT641" s="141" t="s">
        <v>160</v>
      </c>
      <c r="AU641" s="141" t="s">
        <v>88</v>
      </c>
      <c r="AY641" s="18" t="s">
        <v>156</v>
      </c>
      <c r="BE641" s="142">
        <f>IF(N641="základní",J641,0)</f>
        <v>0</v>
      </c>
      <c r="BF641" s="142">
        <f>IF(N641="snížená",J641,0)</f>
        <v>0</v>
      </c>
      <c r="BG641" s="142">
        <f>IF(N641="zákl. přenesená",J641,0)</f>
        <v>0</v>
      </c>
      <c r="BH641" s="142">
        <f>IF(N641="sníž. přenesená",J641,0)</f>
        <v>0</v>
      </c>
      <c r="BI641" s="142">
        <f>IF(N641="nulová",J641,0)</f>
        <v>0</v>
      </c>
      <c r="BJ641" s="18" t="s">
        <v>86</v>
      </c>
      <c r="BK641" s="142">
        <f>ROUND(I641*H641,2)</f>
        <v>0</v>
      </c>
      <c r="BL641" s="18" t="s">
        <v>165</v>
      </c>
      <c r="BM641" s="141" t="s">
        <v>1662</v>
      </c>
    </row>
    <row r="642" spans="2:65" s="1" customFormat="1" x14ac:dyDescent="0.2">
      <c r="B642" s="34"/>
      <c r="D642" s="143" t="s">
        <v>167</v>
      </c>
      <c r="F642" s="144" t="s">
        <v>1663</v>
      </c>
      <c r="I642" s="145"/>
      <c r="L642" s="34"/>
      <c r="M642" s="146"/>
      <c r="T642" s="55"/>
      <c r="AT642" s="18" t="s">
        <v>167</v>
      </c>
      <c r="AU642" s="18" t="s">
        <v>88</v>
      </c>
    </row>
    <row r="643" spans="2:65" s="12" customFormat="1" x14ac:dyDescent="0.2">
      <c r="B643" s="147"/>
      <c r="D643" s="148" t="s">
        <v>169</v>
      </c>
      <c r="E643" s="149" t="s">
        <v>3</v>
      </c>
      <c r="F643" s="150" t="s">
        <v>1345</v>
      </c>
      <c r="H643" s="149" t="s">
        <v>3</v>
      </c>
      <c r="I643" s="151"/>
      <c r="L643" s="147"/>
      <c r="M643" s="152"/>
      <c r="T643" s="153"/>
      <c r="AT643" s="149" t="s">
        <v>169</v>
      </c>
      <c r="AU643" s="149" t="s">
        <v>88</v>
      </c>
      <c r="AV643" s="12" t="s">
        <v>86</v>
      </c>
      <c r="AW643" s="12" t="s">
        <v>40</v>
      </c>
      <c r="AX643" s="12" t="s">
        <v>78</v>
      </c>
      <c r="AY643" s="149" t="s">
        <v>156</v>
      </c>
    </row>
    <row r="644" spans="2:65" s="13" customFormat="1" x14ac:dyDescent="0.2">
      <c r="B644" s="154"/>
      <c r="D644" s="148" t="s">
        <v>169</v>
      </c>
      <c r="E644" s="155" t="s">
        <v>3</v>
      </c>
      <c r="F644" s="156" t="s">
        <v>1664</v>
      </c>
      <c r="H644" s="157">
        <v>7.8</v>
      </c>
      <c r="I644" s="158"/>
      <c r="L644" s="154"/>
      <c r="M644" s="159"/>
      <c r="T644" s="160"/>
      <c r="AT644" s="155" t="s">
        <v>169</v>
      </c>
      <c r="AU644" s="155" t="s">
        <v>88</v>
      </c>
      <c r="AV644" s="13" t="s">
        <v>88</v>
      </c>
      <c r="AW644" s="13" t="s">
        <v>40</v>
      </c>
      <c r="AX644" s="13" t="s">
        <v>78</v>
      </c>
      <c r="AY644" s="155" t="s">
        <v>156</v>
      </c>
    </row>
    <row r="645" spans="2:65" s="13" customFormat="1" x14ac:dyDescent="0.2">
      <c r="B645" s="154"/>
      <c r="D645" s="148" t="s">
        <v>169</v>
      </c>
      <c r="E645" s="155" t="s">
        <v>3</v>
      </c>
      <c r="F645" s="156" t="s">
        <v>1665</v>
      </c>
      <c r="H645" s="157">
        <v>7</v>
      </c>
      <c r="I645" s="158"/>
      <c r="L645" s="154"/>
      <c r="M645" s="159"/>
      <c r="T645" s="160"/>
      <c r="AT645" s="155" t="s">
        <v>169</v>
      </c>
      <c r="AU645" s="155" t="s">
        <v>88</v>
      </c>
      <c r="AV645" s="13" t="s">
        <v>88</v>
      </c>
      <c r="AW645" s="13" t="s">
        <v>40</v>
      </c>
      <c r="AX645" s="13" t="s">
        <v>78</v>
      </c>
      <c r="AY645" s="155" t="s">
        <v>156</v>
      </c>
    </row>
    <row r="646" spans="2:65" s="13" customFormat="1" x14ac:dyDescent="0.2">
      <c r="B646" s="154"/>
      <c r="D646" s="148" t="s">
        <v>169</v>
      </c>
      <c r="E646" s="155" t="s">
        <v>3</v>
      </c>
      <c r="F646" s="156" t="s">
        <v>1665</v>
      </c>
      <c r="H646" s="157">
        <v>7</v>
      </c>
      <c r="I646" s="158"/>
      <c r="L646" s="154"/>
      <c r="M646" s="159"/>
      <c r="T646" s="160"/>
      <c r="AT646" s="155" t="s">
        <v>169</v>
      </c>
      <c r="AU646" s="155" t="s">
        <v>88</v>
      </c>
      <c r="AV646" s="13" t="s">
        <v>88</v>
      </c>
      <c r="AW646" s="13" t="s">
        <v>40</v>
      </c>
      <c r="AX646" s="13" t="s">
        <v>78</v>
      </c>
      <c r="AY646" s="155" t="s">
        <v>156</v>
      </c>
    </row>
    <row r="647" spans="2:65" s="13" customFormat="1" x14ac:dyDescent="0.2">
      <c r="B647" s="154"/>
      <c r="D647" s="148" t="s">
        <v>169</v>
      </c>
      <c r="E647" s="155" t="s">
        <v>3</v>
      </c>
      <c r="F647" s="156" t="s">
        <v>1665</v>
      </c>
      <c r="H647" s="157">
        <v>7</v>
      </c>
      <c r="I647" s="158"/>
      <c r="L647" s="154"/>
      <c r="M647" s="159"/>
      <c r="T647" s="160"/>
      <c r="AT647" s="155" t="s">
        <v>169</v>
      </c>
      <c r="AU647" s="155" t="s">
        <v>88</v>
      </c>
      <c r="AV647" s="13" t="s">
        <v>88</v>
      </c>
      <c r="AW647" s="13" t="s">
        <v>40</v>
      </c>
      <c r="AX647" s="13" t="s">
        <v>78</v>
      </c>
      <c r="AY647" s="155" t="s">
        <v>156</v>
      </c>
    </row>
    <row r="648" spans="2:65" s="14" customFormat="1" x14ac:dyDescent="0.2">
      <c r="B648" s="161"/>
      <c r="D648" s="148" t="s">
        <v>169</v>
      </c>
      <c r="E648" s="162" t="s">
        <v>3</v>
      </c>
      <c r="F648" s="163" t="s">
        <v>172</v>
      </c>
      <c r="H648" s="164">
        <v>28.8</v>
      </c>
      <c r="I648" s="165"/>
      <c r="L648" s="161"/>
      <c r="M648" s="166"/>
      <c r="T648" s="167"/>
      <c r="AT648" s="162" t="s">
        <v>169</v>
      </c>
      <c r="AU648" s="162" t="s">
        <v>88</v>
      </c>
      <c r="AV648" s="14" t="s">
        <v>165</v>
      </c>
      <c r="AW648" s="14" t="s">
        <v>40</v>
      </c>
      <c r="AX648" s="14" t="s">
        <v>86</v>
      </c>
      <c r="AY648" s="162" t="s">
        <v>156</v>
      </c>
    </row>
    <row r="649" spans="2:65" s="1" customFormat="1" ht="24.2" customHeight="1" x14ac:dyDescent="0.2">
      <c r="B649" s="129"/>
      <c r="C649" s="130" t="s">
        <v>1666</v>
      </c>
      <c r="D649" s="130" t="s">
        <v>160</v>
      </c>
      <c r="E649" s="131" t="s">
        <v>1667</v>
      </c>
      <c r="F649" s="132" t="s">
        <v>1668</v>
      </c>
      <c r="G649" s="133" t="s">
        <v>209</v>
      </c>
      <c r="H649" s="134">
        <v>283.04000000000002</v>
      </c>
      <c r="I649" s="135"/>
      <c r="J649" s="136">
        <f>ROUND(I649*H649,2)</f>
        <v>0</v>
      </c>
      <c r="K649" s="132" t="s">
        <v>164</v>
      </c>
      <c r="L649" s="34"/>
      <c r="M649" s="137" t="s">
        <v>3</v>
      </c>
      <c r="N649" s="138" t="s">
        <v>49</v>
      </c>
      <c r="P649" s="139">
        <f>O649*H649</f>
        <v>0</v>
      </c>
      <c r="Q649" s="139">
        <v>0</v>
      </c>
      <c r="R649" s="139">
        <f>Q649*H649</f>
        <v>0</v>
      </c>
      <c r="S649" s="139">
        <v>2.3E-2</v>
      </c>
      <c r="T649" s="140">
        <f>S649*H649</f>
        <v>6.5099200000000002</v>
      </c>
      <c r="AR649" s="141" t="s">
        <v>165</v>
      </c>
      <c r="AT649" s="141" t="s">
        <v>160</v>
      </c>
      <c r="AU649" s="141" t="s">
        <v>88</v>
      </c>
      <c r="AY649" s="18" t="s">
        <v>156</v>
      </c>
      <c r="BE649" s="142">
        <f>IF(N649="základní",J649,0)</f>
        <v>0</v>
      </c>
      <c r="BF649" s="142">
        <f>IF(N649="snížená",J649,0)</f>
        <v>0</v>
      </c>
      <c r="BG649" s="142">
        <f>IF(N649="zákl. přenesená",J649,0)</f>
        <v>0</v>
      </c>
      <c r="BH649" s="142">
        <f>IF(N649="sníž. přenesená",J649,0)</f>
        <v>0</v>
      </c>
      <c r="BI649" s="142">
        <f>IF(N649="nulová",J649,0)</f>
        <v>0</v>
      </c>
      <c r="BJ649" s="18" t="s">
        <v>86</v>
      </c>
      <c r="BK649" s="142">
        <f>ROUND(I649*H649,2)</f>
        <v>0</v>
      </c>
      <c r="BL649" s="18" t="s">
        <v>165</v>
      </c>
      <c r="BM649" s="141" t="s">
        <v>1669</v>
      </c>
    </row>
    <row r="650" spans="2:65" s="1" customFormat="1" x14ac:dyDescent="0.2">
      <c r="B650" s="34"/>
      <c r="D650" s="143" t="s">
        <v>167</v>
      </c>
      <c r="F650" s="144" t="s">
        <v>1670</v>
      </c>
      <c r="I650" s="145"/>
      <c r="L650" s="34"/>
      <c r="M650" s="146"/>
      <c r="T650" s="55"/>
      <c r="AT650" s="18" t="s">
        <v>167</v>
      </c>
      <c r="AU650" s="18" t="s">
        <v>88</v>
      </c>
    </row>
    <row r="651" spans="2:65" s="12" customFormat="1" x14ac:dyDescent="0.2">
      <c r="B651" s="147"/>
      <c r="D651" s="148" t="s">
        <v>169</v>
      </c>
      <c r="E651" s="149" t="s">
        <v>3</v>
      </c>
      <c r="F651" s="150" t="s">
        <v>1331</v>
      </c>
      <c r="H651" s="149" t="s">
        <v>3</v>
      </c>
      <c r="I651" s="151"/>
      <c r="L651" s="147"/>
      <c r="M651" s="152"/>
      <c r="T651" s="153"/>
      <c r="AT651" s="149" t="s">
        <v>169</v>
      </c>
      <c r="AU651" s="149" t="s">
        <v>88</v>
      </c>
      <c r="AV651" s="12" t="s">
        <v>86</v>
      </c>
      <c r="AW651" s="12" t="s">
        <v>40</v>
      </c>
      <c r="AX651" s="12" t="s">
        <v>78</v>
      </c>
      <c r="AY651" s="149" t="s">
        <v>156</v>
      </c>
    </row>
    <row r="652" spans="2:65" s="12" customFormat="1" x14ac:dyDescent="0.2">
      <c r="B652" s="147"/>
      <c r="D652" s="148" t="s">
        <v>169</v>
      </c>
      <c r="E652" s="149" t="s">
        <v>3</v>
      </c>
      <c r="F652" s="150" t="s">
        <v>1430</v>
      </c>
      <c r="H652" s="149" t="s">
        <v>3</v>
      </c>
      <c r="I652" s="151"/>
      <c r="L652" s="147"/>
      <c r="M652" s="152"/>
      <c r="T652" s="153"/>
      <c r="AT652" s="149" t="s">
        <v>169</v>
      </c>
      <c r="AU652" s="149" t="s">
        <v>88</v>
      </c>
      <c r="AV652" s="12" t="s">
        <v>86</v>
      </c>
      <c r="AW652" s="12" t="s">
        <v>40</v>
      </c>
      <c r="AX652" s="12" t="s">
        <v>78</v>
      </c>
      <c r="AY652" s="149" t="s">
        <v>156</v>
      </c>
    </row>
    <row r="653" spans="2:65" s="12" customFormat="1" x14ac:dyDescent="0.2">
      <c r="B653" s="147"/>
      <c r="D653" s="148" t="s">
        <v>169</v>
      </c>
      <c r="E653" s="149" t="s">
        <v>3</v>
      </c>
      <c r="F653" s="150" t="s">
        <v>1039</v>
      </c>
      <c r="H653" s="149" t="s">
        <v>3</v>
      </c>
      <c r="I653" s="151"/>
      <c r="L653" s="147"/>
      <c r="M653" s="152"/>
      <c r="T653" s="153"/>
      <c r="AT653" s="149" t="s">
        <v>169</v>
      </c>
      <c r="AU653" s="149" t="s">
        <v>88</v>
      </c>
      <c r="AV653" s="12" t="s">
        <v>86</v>
      </c>
      <c r="AW653" s="12" t="s">
        <v>40</v>
      </c>
      <c r="AX653" s="12" t="s">
        <v>78</v>
      </c>
      <c r="AY653" s="149" t="s">
        <v>156</v>
      </c>
    </row>
    <row r="654" spans="2:65" s="13" customFormat="1" x14ac:dyDescent="0.2">
      <c r="B654" s="154"/>
      <c r="D654" s="148" t="s">
        <v>169</v>
      </c>
      <c r="E654" s="155" t="s">
        <v>3</v>
      </c>
      <c r="F654" s="156" t="s">
        <v>1431</v>
      </c>
      <c r="H654" s="157">
        <v>115.22</v>
      </c>
      <c r="I654" s="158"/>
      <c r="L654" s="154"/>
      <c r="M654" s="159"/>
      <c r="T654" s="160"/>
      <c r="AT654" s="155" t="s">
        <v>169</v>
      </c>
      <c r="AU654" s="155" t="s">
        <v>88</v>
      </c>
      <c r="AV654" s="13" t="s">
        <v>88</v>
      </c>
      <c r="AW654" s="13" t="s">
        <v>40</v>
      </c>
      <c r="AX654" s="13" t="s">
        <v>78</v>
      </c>
      <c r="AY654" s="155" t="s">
        <v>156</v>
      </c>
    </row>
    <row r="655" spans="2:65" s="15" customFormat="1" x14ac:dyDescent="0.2">
      <c r="B655" s="168"/>
      <c r="D655" s="148" t="s">
        <v>169</v>
      </c>
      <c r="E655" s="169" t="s">
        <v>3</v>
      </c>
      <c r="F655" s="170" t="s">
        <v>180</v>
      </c>
      <c r="H655" s="171">
        <v>115.22</v>
      </c>
      <c r="I655" s="172"/>
      <c r="L655" s="168"/>
      <c r="M655" s="173"/>
      <c r="T655" s="174"/>
      <c r="AT655" s="169" t="s">
        <v>169</v>
      </c>
      <c r="AU655" s="169" t="s">
        <v>88</v>
      </c>
      <c r="AV655" s="15" t="s">
        <v>157</v>
      </c>
      <c r="AW655" s="15" t="s">
        <v>40</v>
      </c>
      <c r="AX655" s="15" t="s">
        <v>78</v>
      </c>
      <c r="AY655" s="169" t="s">
        <v>156</v>
      </c>
    </row>
    <row r="656" spans="2:65" s="12" customFormat="1" x14ac:dyDescent="0.2">
      <c r="B656" s="147"/>
      <c r="D656" s="148" t="s">
        <v>169</v>
      </c>
      <c r="E656" s="149" t="s">
        <v>3</v>
      </c>
      <c r="F656" s="150" t="s">
        <v>1432</v>
      </c>
      <c r="H656" s="149" t="s">
        <v>3</v>
      </c>
      <c r="I656" s="151"/>
      <c r="L656" s="147"/>
      <c r="M656" s="152"/>
      <c r="T656" s="153"/>
      <c r="AT656" s="149" t="s">
        <v>169</v>
      </c>
      <c r="AU656" s="149" t="s">
        <v>88</v>
      </c>
      <c r="AV656" s="12" t="s">
        <v>86</v>
      </c>
      <c r="AW656" s="12" t="s">
        <v>40</v>
      </c>
      <c r="AX656" s="12" t="s">
        <v>78</v>
      </c>
      <c r="AY656" s="149" t="s">
        <v>156</v>
      </c>
    </row>
    <row r="657" spans="2:51" s="12" customFormat="1" x14ac:dyDescent="0.2">
      <c r="B657" s="147"/>
      <c r="D657" s="148" t="s">
        <v>169</v>
      </c>
      <c r="E657" s="149" t="s">
        <v>3</v>
      </c>
      <c r="F657" s="150" t="s">
        <v>1039</v>
      </c>
      <c r="H657" s="149" t="s">
        <v>3</v>
      </c>
      <c r="I657" s="151"/>
      <c r="L657" s="147"/>
      <c r="M657" s="152"/>
      <c r="T657" s="153"/>
      <c r="AT657" s="149" t="s">
        <v>169</v>
      </c>
      <c r="AU657" s="149" t="s">
        <v>88</v>
      </c>
      <c r="AV657" s="12" t="s">
        <v>86</v>
      </c>
      <c r="AW657" s="12" t="s">
        <v>40</v>
      </c>
      <c r="AX657" s="12" t="s">
        <v>78</v>
      </c>
      <c r="AY657" s="149" t="s">
        <v>156</v>
      </c>
    </row>
    <row r="658" spans="2:51" s="13" customFormat="1" x14ac:dyDescent="0.2">
      <c r="B658" s="154"/>
      <c r="D658" s="148" t="s">
        <v>169</v>
      </c>
      <c r="E658" s="155" t="s">
        <v>3</v>
      </c>
      <c r="F658" s="156" t="s">
        <v>1433</v>
      </c>
      <c r="H658" s="157">
        <v>25.776</v>
      </c>
      <c r="I658" s="158"/>
      <c r="L658" s="154"/>
      <c r="M658" s="159"/>
      <c r="T658" s="160"/>
      <c r="AT658" s="155" t="s">
        <v>169</v>
      </c>
      <c r="AU658" s="155" t="s">
        <v>88</v>
      </c>
      <c r="AV658" s="13" t="s">
        <v>88</v>
      </c>
      <c r="AW658" s="13" t="s">
        <v>40</v>
      </c>
      <c r="AX658" s="13" t="s">
        <v>78</v>
      </c>
      <c r="AY658" s="155" t="s">
        <v>156</v>
      </c>
    </row>
    <row r="659" spans="2:51" s="13" customFormat="1" x14ac:dyDescent="0.2">
      <c r="B659" s="154"/>
      <c r="D659" s="148" t="s">
        <v>169</v>
      </c>
      <c r="E659" s="155" t="s">
        <v>3</v>
      </c>
      <c r="F659" s="156" t="s">
        <v>1434</v>
      </c>
      <c r="H659" s="157">
        <v>30.888000000000002</v>
      </c>
      <c r="I659" s="158"/>
      <c r="L659" s="154"/>
      <c r="M659" s="159"/>
      <c r="T659" s="160"/>
      <c r="AT659" s="155" t="s">
        <v>169</v>
      </c>
      <c r="AU659" s="155" t="s">
        <v>88</v>
      </c>
      <c r="AV659" s="13" t="s">
        <v>88</v>
      </c>
      <c r="AW659" s="13" t="s">
        <v>40</v>
      </c>
      <c r="AX659" s="13" t="s">
        <v>78</v>
      </c>
      <c r="AY659" s="155" t="s">
        <v>156</v>
      </c>
    </row>
    <row r="660" spans="2:51" s="13" customFormat="1" x14ac:dyDescent="0.2">
      <c r="B660" s="154"/>
      <c r="D660" s="148" t="s">
        <v>169</v>
      </c>
      <c r="E660" s="155" t="s">
        <v>3</v>
      </c>
      <c r="F660" s="156" t="s">
        <v>1435</v>
      </c>
      <c r="H660" s="157">
        <v>25.2</v>
      </c>
      <c r="I660" s="158"/>
      <c r="L660" s="154"/>
      <c r="M660" s="159"/>
      <c r="T660" s="160"/>
      <c r="AT660" s="155" t="s">
        <v>169</v>
      </c>
      <c r="AU660" s="155" t="s">
        <v>88</v>
      </c>
      <c r="AV660" s="13" t="s">
        <v>88</v>
      </c>
      <c r="AW660" s="13" t="s">
        <v>40</v>
      </c>
      <c r="AX660" s="13" t="s">
        <v>78</v>
      </c>
      <c r="AY660" s="155" t="s">
        <v>156</v>
      </c>
    </row>
    <row r="661" spans="2:51" s="13" customFormat="1" x14ac:dyDescent="0.2">
      <c r="B661" s="154"/>
      <c r="D661" s="148" t="s">
        <v>169</v>
      </c>
      <c r="E661" s="155" t="s">
        <v>3</v>
      </c>
      <c r="F661" s="156" t="s">
        <v>1436</v>
      </c>
      <c r="H661" s="157">
        <v>15.15</v>
      </c>
      <c r="I661" s="158"/>
      <c r="L661" s="154"/>
      <c r="M661" s="159"/>
      <c r="T661" s="160"/>
      <c r="AT661" s="155" t="s">
        <v>169</v>
      </c>
      <c r="AU661" s="155" t="s">
        <v>88</v>
      </c>
      <c r="AV661" s="13" t="s">
        <v>88</v>
      </c>
      <c r="AW661" s="13" t="s">
        <v>40</v>
      </c>
      <c r="AX661" s="13" t="s">
        <v>78</v>
      </c>
      <c r="AY661" s="155" t="s">
        <v>156</v>
      </c>
    </row>
    <row r="662" spans="2:51" s="13" customFormat="1" x14ac:dyDescent="0.2">
      <c r="B662" s="154"/>
      <c r="D662" s="148" t="s">
        <v>169</v>
      </c>
      <c r="E662" s="155" t="s">
        <v>3</v>
      </c>
      <c r="F662" s="156" t="s">
        <v>1437</v>
      </c>
      <c r="H662" s="157">
        <v>1.5</v>
      </c>
      <c r="I662" s="158"/>
      <c r="L662" s="154"/>
      <c r="M662" s="159"/>
      <c r="T662" s="160"/>
      <c r="AT662" s="155" t="s">
        <v>169</v>
      </c>
      <c r="AU662" s="155" t="s">
        <v>88</v>
      </c>
      <c r="AV662" s="13" t="s">
        <v>88</v>
      </c>
      <c r="AW662" s="13" t="s">
        <v>40</v>
      </c>
      <c r="AX662" s="13" t="s">
        <v>78</v>
      </c>
      <c r="AY662" s="155" t="s">
        <v>156</v>
      </c>
    </row>
    <row r="663" spans="2:51" s="13" customFormat="1" x14ac:dyDescent="0.2">
      <c r="B663" s="154"/>
      <c r="D663" s="148" t="s">
        <v>169</v>
      </c>
      <c r="E663" s="155" t="s">
        <v>3</v>
      </c>
      <c r="F663" s="156" t="s">
        <v>1438</v>
      </c>
      <c r="H663" s="157">
        <v>21.84</v>
      </c>
      <c r="I663" s="158"/>
      <c r="L663" s="154"/>
      <c r="M663" s="159"/>
      <c r="T663" s="160"/>
      <c r="AT663" s="155" t="s">
        <v>169</v>
      </c>
      <c r="AU663" s="155" t="s">
        <v>88</v>
      </c>
      <c r="AV663" s="13" t="s">
        <v>88</v>
      </c>
      <c r="AW663" s="13" t="s">
        <v>40</v>
      </c>
      <c r="AX663" s="13" t="s">
        <v>78</v>
      </c>
      <c r="AY663" s="155" t="s">
        <v>156</v>
      </c>
    </row>
    <row r="664" spans="2:51" s="13" customFormat="1" x14ac:dyDescent="0.2">
      <c r="B664" s="154"/>
      <c r="D664" s="148" t="s">
        <v>169</v>
      </c>
      <c r="E664" s="155" t="s">
        <v>3</v>
      </c>
      <c r="F664" s="156" t="s">
        <v>1439</v>
      </c>
      <c r="H664" s="157">
        <v>1.1000000000000001</v>
      </c>
      <c r="I664" s="158"/>
      <c r="L664" s="154"/>
      <c r="M664" s="159"/>
      <c r="T664" s="160"/>
      <c r="AT664" s="155" t="s">
        <v>169</v>
      </c>
      <c r="AU664" s="155" t="s">
        <v>88</v>
      </c>
      <c r="AV664" s="13" t="s">
        <v>88</v>
      </c>
      <c r="AW664" s="13" t="s">
        <v>40</v>
      </c>
      <c r="AX664" s="13" t="s">
        <v>78</v>
      </c>
      <c r="AY664" s="155" t="s">
        <v>156</v>
      </c>
    </row>
    <row r="665" spans="2:51" s="13" customFormat="1" x14ac:dyDescent="0.2">
      <c r="B665" s="154"/>
      <c r="D665" s="148" t="s">
        <v>169</v>
      </c>
      <c r="E665" s="155" t="s">
        <v>3</v>
      </c>
      <c r="F665" s="156" t="s">
        <v>1440</v>
      </c>
      <c r="H665" s="157">
        <v>10.72</v>
      </c>
      <c r="I665" s="158"/>
      <c r="L665" s="154"/>
      <c r="M665" s="159"/>
      <c r="T665" s="160"/>
      <c r="AT665" s="155" t="s">
        <v>169</v>
      </c>
      <c r="AU665" s="155" t="s">
        <v>88</v>
      </c>
      <c r="AV665" s="13" t="s">
        <v>88</v>
      </c>
      <c r="AW665" s="13" t="s">
        <v>40</v>
      </c>
      <c r="AX665" s="13" t="s">
        <v>78</v>
      </c>
      <c r="AY665" s="155" t="s">
        <v>156</v>
      </c>
    </row>
    <row r="666" spans="2:51" s="13" customFormat="1" x14ac:dyDescent="0.2">
      <c r="B666" s="154"/>
      <c r="D666" s="148" t="s">
        <v>169</v>
      </c>
      <c r="E666" s="155" t="s">
        <v>3</v>
      </c>
      <c r="F666" s="156" t="s">
        <v>1441</v>
      </c>
      <c r="H666" s="157">
        <v>5.8230000000000004</v>
      </c>
      <c r="I666" s="158"/>
      <c r="L666" s="154"/>
      <c r="M666" s="159"/>
      <c r="T666" s="160"/>
      <c r="AT666" s="155" t="s">
        <v>169</v>
      </c>
      <c r="AU666" s="155" t="s">
        <v>88</v>
      </c>
      <c r="AV666" s="13" t="s">
        <v>88</v>
      </c>
      <c r="AW666" s="13" t="s">
        <v>40</v>
      </c>
      <c r="AX666" s="13" t="s">
        <v>78</v>
      </c>
      <c r="AY666" s="155" t="s">
        <v>156</v>
      </c>
    </row>
    <row r="667" spans="2:51" s="13" customFormat="1" x14ac:dyDescent="0.2">
      <c r="B667" s="154"/>
      <c r="D667" s="148" t="s">
        <v>169</v>
      </c>
      <c r="E667" s="155" t="s">
        <v>3</v>
      </c>
      <c r="F667" s="156" t="s">
        <v>1442</v>
      </c>
      <c r="H667" s="157">
        <v>4.5</v>
      </c>
      <c r="I667" s="158"/>
      <c r="L667" s="154"/>
      <c r="M667" s="159"/>
      <c r="T667" s="160"/>
      <c r="AT667" s="155" t="s">
        <v>169</v>
      </c>
      <c r="AU667" s="155" t="s">
        <v>88</v>
      </c>
      <c r="AV667" s="13" t="s">
        <v>88</v>
      </c>
      <c r="AW667" s="13" t="s">
        <v>40</v>
      </c>
      <c r="AX667" s="13" t="s">
        <v>78</v>
      </c>
      <c r="AY667" s="155" t="s">
        <v>156</v>
      </c>
    </row>
    <row r="668" spans="2:51" s="13" customFormat="1" x14ac:dyDescent="0.2">
      <c r="B668" s="154"/>
      <c r="D668" s="148" t="s">
        <v>169</v>
      </c>
      <c r="E668" s="155" t="s">
        <v>3</v>
      </c>
      <c r="F668" s="156" t="s">
        <v>1443</v>
      </c>
      <c r="H668" s="157">
        <v>0.32300000000000001</v>
      </c>
      <c r="I668" s="158"/>
      <c r="L668" s="154"/>
      <c r="M668" s="159"/>
      <c r="T668" s="160"/>
      <c r="AT668" s="155" t="s">
        <v>169</v>
      </c>
      <c r="AU668" s="155" t="s">
        <v>88</v>
      </c>
      <c r="AV668" s="13" t="s">
        <v>88</v>
      </c>
      <c r="AW668" s="13" t="s">
        <v>40</v>
      </c>
      <c r="AX668" s="13" t="s">
        <v>78</v>
      </c>
      <c r="AY668" s="155" t="s">
        <v>156</v>
      </c>
    </row>
    <row r="669" spans="2:51" s="15" customFormat="1" x14ac:dyDescent="0.2">
      <c r="B669" s="168"/>
      <c r="D669" s="148" t="s">
        <v>169</v>
      </c>
      <c r="E669" s="169" t="s">
        <v>3</v>
      </c>
      <c r="F669" s="170" t="s">
        <v>180</v>
      </c>
      <c r="H669" s="171">
        <v>142.82</v>
      </c>
      <c r="I669" s="172"/>
      <c r="L669" s="168"/>
      <c r="M669" s="173"/>
      <c r="T669" s="174"/>
      <c r="AT669" s="169" t="s">
        <v>169</v>
      </c>
      <c r="AU669" s="169" t="s">
        <v>88</v>
      </c>
      <c r="AV669" s="15" t="s">
        <v>157</v>
      </c>
      <c r="AW669" s="15" t="s">
        <v>40</v>
      </c>
      <c r="AX669" s="15" t="s">
        <v>78</v>
      </c>
      <c r="AY669" s="169" t="s">
        <v>156</v>
      </c>
    </row>
    <row r="670" spans="2:51" s="12" customFormat="1" x14ac:dyDescent="0.2">
      <c r="B670" s="147"/>
      <c r="D670" s="148" t="s">
        <v>169</v>
      </c>
      <c r="E670" s="149" t="s">
        <v>3</v>
      </c>
      <c r="F670" s="150" t="s">
        <v>1444</v>
      </c>
      <c r="H670" s="149" t="s">
        <v>3</v>
      </c>
      <c r="I670" s="151"/>
      <c r="L670" s="147"/>
      <c r="M670" s="152"/>
      <c r="T670" s="153"/>
      <c r="AT670" s="149" t="s">
        <v>169</v>
      </c>
      <c r="AU670" s="149" t="s">
        <v>88</v>
      </c>
      <c r="AV670" s="12" t="s">
        <v>86</v>
      </c>
      <c r="AW670" s="12" t="s">
        <v>40</v>
      </c>
      <c r="AX670" s="12" t="s">
        <v>78</v>
      </c>
      <c r="AY670" s="149" t="s">
        <v>156</v>
      </c>
    </row>
    <row r="671" spans="2:51" s="12" customFormat="1" x14ac:dyDescent="0.2">
      <c r="B671" s="147"/>
      <c r="D671" s="148" t="s">
        <v>169</v>
      </c>
      <c r="E671" s="149" t="s">
        <v>3</v>
      </c>
      <c r="F671" s="150" t="s">
        <v>1039</v>
      </c>
      <c r="H671" s="149" t="s">
        <v>3</v>
      </c>
      <c r="I671" s="151"/>
      <c r="L671" s="147"/>
      <c r="M671" s="152"/>
      <c r="T671" s="153"/>
      <c r="AT671" s="149" t="s">
        <v>169</v>
      </c>
      <c r="AU671" s="149" t="s">
        <v>88</v>
      </c>
      <c r="AV671" s="12" t="s">
        <v>86</v>
      </c>
      <c r="AW671" s="12" t="s">
        <v>40</v>
      </c>
      <c r="AX671" s="12" t="s">
        <v>78</v>
      </c>
      <c r="AY671" s="149" t="s">
        <v>156</v>
      </c>
    </row>
    <row r="672" spans="2:51" s="13" customFormat="1" x14ac:dyDescent="0.2">
      <c r="B672" s="154"/>
      <c r="D672" s="148" t="s">
        <v>169</v>
      </c>
      <c r="E672" s="155" t="s">
        <v>3</v>
      </c>
      <c r="F672" s="156" t="s">
        <v>1445</v>
      </c>
      <c r="H672" s="157">
        <v>25</v>
      </c>
      <c r="I672" s="158"/>
      <c r="L672" s="154"/>
      <c r="M672" s="159"/>
      <c r="T672" s="160"/>
      <c r="AT672" s="155" t="s">
        <v>169</v>
      </c>
      <c r="AU672" s="155" t="s">
        <v>88</v>
      </c>
      <c r="AV672" s="13" t="s">
        <v>88</v>
      </c>
      <c r="AW672" s="13" t="s">
        <v>40</v>
      </c>
      <c r="AX672" s="13" t="s">
        <v>78</v>
      </c>
      <c r="AY672" s="155" t="s">
        <v>156</v>
      </c>
    </row>
    <row r="673" spans="2:65" s="15" customFormat="1" x14ac:dyDescent="0.2">
      <c r="B673" s="168"/>
      <c r="D673" s="148" t="s">
        <v>169</v>
      </c>
      <c r="E673" s="169" t="s">
        <v>3</v>
      </c>
      <c r="F673" s="170" t="s">
        <v>180</v>
      </c>
      <c r="H673" s="171">
        <v>25</v>
      </c>
      <c r="I673" s="172"/>
      <c r="L673" s="168"/>
      <c r="M673" s="173"/>
      <c r="T673" s="174"/>
      <c r="AT673" s="169" t="s">
        <v>169</v>
      </c>
      <c r="AU673" s="169" t="s">
        <v>88</v>
      </c>
      <c r="AV673" s="15" t="s">
        <v>157</v>
      </c>
      <c r="AW673" s="15" t="s">
        <v>40</v>
      </c>
      <c r="AX673" s="15" t="s">
        <v>78</v>
      </c>
      <c r="AY673" s="169" t="s">
        <v>156</v>
      </c>
    </row>
    <row r="674" spans="2:65" s="14" customFormat="1" x14ac:dyDescent="0.2">
      <c r="B674" s="161"/>
      <c r="D674" s="148" t="s">
        <v>169</v>
      </c>
      <c r="E674" s="162" t="s">
        <v>3</v>
      </c>
      <c r="F674" s="163" t="s">
        <v>172</v>
      </c>
      <c r="H674" s="164">
        <v>283.04000000000002</v>
      </c>
      <c r="I674" s="165"/>
      <c r="L674" s="161"/>
      <c r="M674" s="166"/>
      <c r="T674" s="167"/>
      <c r="AT674" s="162" t="s">
        <v>169</v>
      </c>
      <c r="AU674" s="162" t="s">
        <v>88</v>
      </c>
      <c r="AV674" s="14" t="s">
        <v>165</v>
      </c>
      <c r="AW674" s="14" t="s">
        <v>40</v>
      </c>
      <c r="AX674" s="14" t="s">
        <v>86</v>
      </c>
      <c r="AY674" s="162" t="s">
        <v>156</v>
      </c>
    </row>
    <row r="675" spans="2:65" s="1" customFormat="1" ht="24.2" customHeight="1" x14ac:dyDescent="0.2">
      <c r="B675" s="129"/>
      <c r="C675" s="130" t="s">
        <v>1671</v>
      </c>
      <c r="D675" s="130" t="s">
        <v>160</v>
      </c>
      <c r="E675" s="131" t="s">
        <v>1672</v>
      </c>
      <c r="F675" s="132" t="s">
        <v>1673</v>
      </c>
      <c r="G675" s="133" t="s">
        <v>209</v>
      </c>
      <c r="H675" s="134">
        <v>999.43499999999995</v>
      </c>
      <c r="I675" s="135"/>
      <c r="J675" s="136">
        <f>ROUND(I675*H675,2)</f>
        <v>0</v>
      </c>
      <c r="K675" s="132" t="s">
        <v>164</v>
      </c>
      <c r="L675" s="34"/>
      <c r="M675" s="137" t="s">
        <v>3</v>
      </c>
      <c r="N675" s="138" t="s">
        <v>49</v>
      </c>
      <c r="P675" s="139">
        <f>O675*H675</f>
        <v>0</v>
      </c>
      <c r="Q675" s="139">
        <v>0</v>
      </c>
      <c r="R675" s="139">
        <f>Q675*H675</f>
        <v>0</v>
      </c>
      <c r="S675" s="139">
        <v>2.8000000000000001E-2</v>
      </c>
      <c r="T675" s="140">
        <f>S675*H675</f>
        <v>27.984179999999999</v>
      </c>
      <c r="AR675" s="141" t="s">
        <v>165</v>
      </c>
      <c r="AT675" s="141" t="s">
        <v>160</v>
      </c>
      <c r="AU675" s="141" t="s">
        <v>88</v>
      </c>
      <c r="AY675" s="18" t="s">
        <v>156</v>
      </c>
      <c r="BE675" s="142">
        <f>IF(N675="základní",J675,0)</f>
        <v>0</v>
      </c>
      <c r="BF675" s="142">
        <f>IF(N675="snížená",J675,0)</f>
        <v>0</v>
      </c>
      <c r="BG675" s="142">
        <f>IF(N675="zákl. přenesená",J675,0)</f>
        <v>0</v>
      </c>
      <c r="BH675" s="142">
        <f>IF(N675="sníž. přenesená",J675,0)</f>
        <v>0</v>
      </c>
      <c r="BI675" s="142">
        <f>IF(N675="nulová",J675,0)</f>
        <v>0</v>
      </c>
      <c r="BJ675" s="18" t="s">
        <v>86</v>
      </c>
      <c r="BK675" s="142">
        <f>ROUND(I675*H675,2)</f>
        <v>0</v>
      </c>
      <c r="BL675" s="18" t="s">
        <v>165</v>
      </c>
      <c r="BM675" s="141" t="s">
        <v>1674</v>
      </c>
    </row>
    <row r="676" spans="2:65" s="1" customFormat="1" x14ac:dyDescent="0.2">
      <c r="B676" s="34"/>
      <c r="D676" s="143" t="s">
        <v>167</v>
      </c>
      <c r="F676" s="144" t="s">
        <v>1675</v>
      </c>
      <c r="I676" s="145"/>
      <c r="L676" s="34"/>
      <c r="M676" s="146"/>
      <c r="T676" s="55"/>
      <c r="AT676" s="18" t="s">
        <v>167</v>
      </c>
      <c r="AU676" s="18" t="s">
        <v>88</v>
      </c>
    </row>
    <row r="677" spans="2:65" s="12" customFormat="1" x14ac:dyDescent="0.2">
      <c r="B677" s="147"/>
      <c r="D677" s="148" t="s">
        <v>169</v>
      </c>
      <c r="E677" s="149" t="s">
        <v>3</v>
      </c>
      <c r="F677" s="150" t="s">
        <v>1331</v>
      </c>
      <c r="H677" s="149" t="s">
        <v>3</v>
      </c>
      <c r="I677" s="151"/>
      <c r="L677" s="147"/>
      <c r="M677" s="152"/>
      <c r="T677" s="153"/>
      <c r="AT677" s="149" t="s">
        <v>169</v>
      </c>
      <c r="AU677" s="149" t="s">
        <v>88</v>
      </c>
      <c r="AV677" s="12" t="s">
        <v>86</v>
      </c>
      <c r="AW677" s="12" t="s">
        <v>40</v>
      </c>
      <c r="AX677" s="12" t="s">
        <v>78</v>
      </c>
      <c r="AY677" s="149" t="s">
        <v>156</v>
      </c>
    </row>
    <row r="678" spans="2:65" s="12" customFormat="1" x14ac:dyDescent="0.2">
      <c r="B678" s="147"/>
      <c r="D678" s="148" t="s">
        <v>169</v>
      </c>
      <c r="E678" s="149" t="s">
        <v>3</v>
      </c>
      <c r="F678" s="150" t="s">
        <v>1430</v>
      </c>
      <c r="H678" s="149" t="s">
        <v>3</v>
      </c>
      <c r="I678" s="151"/>
      <c r="L678" s="147"/>
      <c r="M678" s="152"/>
      <c r="T678" s="153"/>
      <c r="AT678" s="149" t="s">
        <v>169</v>
      </c>
      <c r="AU678" s="149" t="s">
        <v>88</v>
      </c>
      <c r="AV678" s="12" t="s">
        <v>86</v>
      </c>
      <c r="AW678" s="12" t="s">
        <v>40</v>
      </c>
      <c r="AX678" s="12" t="s">
        <v>78</v>
      </c>
      <c r="AY678" s="149" t="s">
        <v>156</v>
      </c>
    </row>
    <row r="679" spans="2:65" s="12" customFormat="1" x14ac:dyDescent="0.2">
      <c r="B679" s="147"/>
      <c r="D679" s="148" t="s">
        <v>169</v>
      </c>
      <c r="E679" s="149" t="s">
        <v>3</v>
      </c>
      <c r="F679" s="150" t="s">
        <v>1044</v>
      </c>
      <c r="H679" s="149" t="s">
        <v>3</v>
      </c>
      <c r="I679" s="151"/>
      <c r="L679" s="147"/>
      <c r="M679" s="152"/>
      <c r="T679" s="153"/>
      <c r="AT679" s="149" t="s">
        <v>169</v>
      </c>
      <c r="AU679" s="149" t="s">
        <v>88</v>
      </c>
      <c r="AV679" s="12" t="s">
        <v>86</v>
      </c>
      <c r="AW679" s="12" t="s">
        <v>40</v>
      </c>
      <c r="AX679" s="12" t="s">
        <v>78</v>
      </c>
      <c r="AY679" s="149" t="s">
        <v>156</v>
      </c>
    </row>
    <row r="680" spans="2:65" s="13" customFormat="1" x14ac:dyDescent="0.2">
      <c r="B680" s="154"/>
      <c r="D680" s="148" t="s">
        <v>169</v>
      </c>
      <c r="E680" s="155" t="s">
        <v>3</v>
      </c>
      <c r="F680" s="156" t="s">
        <v>1451</v>
      </c>
      <c r="H680" s="157">
        <v>150.88</v>
      </c>
      <c r="I680" s="158"/>
      <c r="L680" s="154"/>
      <c r="M680" s="159"/>
      <c r="T680" s="160"/>
      <c r="AT680" s="155" t="s">
        <v>169</v>
      </c>
      <c r="AU680" s="155" t="s">
        <v>88</v>
      </c>
      <c r="AV680" s="13" t="s">
        <v>88</v>
      </c>
      <c r="AW680" s="13" t="s">
        <v>40</v>
      </c>
      <c r="AX680" s="13" t="s">
        <v>78</v>
      </c>
      <c r="AY680" s="155" t="s">
        <v>156</v>
      </c>
    </row>
    <row r="681" spans="2:65" s="13" customFormat="1" x14ac:dyDescent="0.2">
      <c r="B681" s="154"/>
      <c r="D681" s="148" t="s">
        <v>169</v>
      </c>
      <c r="E681" s="155" t="s">
        <v>3</v>
      </c>
      <c r="F681" s="156" t="s">
        <v>1452</v>
      </c>
      <c r="H681" s="157">
        <v>-19.68</v>
      </c>
      <c r="I681" s="158"/>
      <c r="L681" s="154"/>
      <c r="M681" s="159"/>
      <c r="T681" s="160"/>
      <c r="AT681" s="155" t="s">
        <v>169</v>
      </c>
      <c r="AU681" s="155" t="s">
        <v>88</v>
      </c>
      <c r="AV681" s="13" t="s">
        <v>88</v>
      </c>
      <c r="AW681" s="13" t="s">
        <v>40</v>
      </c>
      <c r="AX681" s="13" t="s">
        <v>78</v>
      </c>
      <c r="AY681" s="155" t="s">
        <v>156</v>
      </c>
    </row>
    <row r="682" spans="2:65" s="13" customFormat="1" x14ac:dyDescent="0.2">
      <c r="B682" s="154"/>
      <c r="D682" s="148" t="s">
        <v>169</v>
      </c>
      <c r="E682" s="155" t="s">
        <v>3</v>
      </c>
      <c r="F682" s="156" t="s">
        <v>1453</v>
      </c>
      <c r="H682" s="157">
        <v>-11.2</v>
      </c>
      <c r="I682" s="158"/>
      <c r="L682" s="154"/>
      <c r="M682" s="159"/>
      <c r="T682" s="160"/>
      <c r="AT682" s="155" t="s">
        <v>169</v>
      </c>
      <c r="AU682" s="155" t="s">
        <v>88</v>
      </c>
      <c r="AV682" s="13" t="s">
        <v>88</v>
      </c>
      <c r="AW682" s="13" t="s">
        <v>40</v>
      </c>
      <c r="AX682" s="13" t="s">
        <v>78</v>
      </c>
      <c r="AY682" s="155" t="s">
        <v>156</v>
      </c>
    </row>
    <row r="683" spans="2:65" s="13" customFormat="1" x14ac:dyDescent="0.2">
      <c r="B683" s="154"/>
      <c r="D683" s="148" t="s">
        <v>169</v>
      </c>
      <c r="E683" s="155" t="s">
        <v>3</v>
      </c>
      <c r="F683" s="156" t="s">
        <v>1454</v>
      </c>
      <c r="H683" s="157">
        <v>-12</v>
      </c>
      <c r="I683" s="158"/>
      <c r="L683" s="154"/>
      <c r="M683" s="159"/>
      <c r="T683" s="160"/>
      <c r="AT683" s="155" t="s">
        <v>169</v>
      </c>
      <c r="AU683" s="155" t="s">
        <v>88</v>
      </c>
      <c r="AV683" s="13" t="s">
        <v>88</v>
      </c>
      <c r="AW683" s="13" t="s">
        <v>40</v>
      </c>
      <c r="AX683" s="13" t="s">
        <v>78</v>
      </c>
      <c r="AY683" s="155" t="s">
        <v>156</v>
      </c>
    </row>
    <row r="684" spans="2:65" s="13" customFormat="1" x14ac:dyDescent="0.2">
      <c r="B684" s="154"/>
      <c r="D684" s="148" t="s">
        <v>169</v>
      </c>
      <c r="E684" s="155" t="s">
        <v>3</v>
      </c>
      <c r="F684" s="156" t="s">
        <v>1455</v>
      </c>
      <c r="H684" s="157">
        <v>14.66</v>
      </c>
      <c r="I684" s="158"/>
      <c r="L684" s="154"/>
      <c r="M684" s="159"/>
      <c r="T684" s="160"/>
      <c r="AT684" s="155" t="s">
        <v>169</v>
      </c>
      <c r="AU684" s="155" t="s">
        <v>88</v>
      </c>
      <c r="AV684" s="13" t="s">
        <v>88</v>
      </c>
      <c r="AW684" s="13" t="s">
        <v>40</v>
      </c>
      <c r="AX684" s="13" t="s">
        <v>78</v>
      </c>
      <c r="AY684" s="155" t="s">
        <v>156</v>
      </c>
    </row>
    <row r="685" spans="2:65" s="13" customFormat="1" x14ac:dyDescent="0.2">
      <c r="B685" s="154"/>
      <c r="D685" s="148" t="s">
        <v>169</v>
      </c>
      <c r="E685" s="155" t="s">
        <v>3</v>
      </c>
      <c r="F685" s="156" t="s">
        <v>1456</v>
      </c>
      <c r="H685" s="157">
        <v>5.82</v>
      </c>
      <c r="I685" s="158"/>
      <c r="L685" s="154"/>
      <c r="M685" s="159"/>
      <c r="T685" s="160"/>
      <c r="AT685" s="155" t="s">
        <v>169</v>
      </c>
      <c r="AU685" s="155" t="s">
        <v>88</v>
      </c>
      <c r="AV685" s="13" t="s">
        <v>88</v>
      </c>
      <c r="AW685" s="13" t="s">
        <v>40</v>
      </c>
      <c r="AX685" s="13" t="s">
        <v>78</v>
      </c>
      <c r="AY685" s="155" t="s">
        <v>156</v>
      </c>
    </row>
    <row r="686" spans="2:65" s="13" customFormat="1" x14ac:dyDescent="0.2">
      <c r="B686" s="154"/>
      <c r="D686" s="148" t="s">
        <v>169</v>
      </c>
      <c r="E686" s="155" t="s">
        <v>3</v>
      </c>
      <c r="F686" s="156" t="s">
        <v>1457</v>
      </c>
      <c r="H686" s="157">
        <v>45</v>
      </c>
      <c r="I686" s="158"/>
      <c r="L686" s="154"/>
      <c r="M686" s="159"/>
      <c r="T686" s="160"/>
      <c r="AT686" s="155" t="s">
        <v>169</v>
      </c>
      <c r="AU686" s="155" t="s">
        <v>88</v>
      </c>
      <c r="AV686" s="13" t="s">
        <v>88</v>
      </c>
      <c r="AW686" s="13" t="s">
        <v>40</v>
      </c>
      <c r="AX686" s="13" t="s">
        <v>78</v>
      </c>
      <c r="AY686" s="155" t="s">
        <v>156</v>
      </c>
    </row>
    <row r="687" spans="2:65" s="13" customFormat="1" x14ac:dyDescent="0.2">
      <c r="B687" s="154"/>
      <c r="D687" s="148" t="s">
        <v>169</v>
      </c>
      <c r="E687" s="155" t="s">
        <v>3</v>
      </c>
      <c r="F687" s="156" t="s">
        <v>1458</v>
      </c>
      <c r="H687" s="157">
        <v>-15.2</v>
      </c>
      <c r="I687" s="158"/>
      <c r="L687" s="154"/>
      <c r="M687" s="159"/>
      <c r="T687" s="160"/>
      <c r="AT687" s="155" t="s">
        <v>169</v>
      </c>
      <c r="AU687" s="155" t="s">
        <v>88</v>
      </c>
      <c r="AV687" s="13" t="s">
        <v>88</v>
      </c>
      <c r="AW687" s="13" t="s">
        <v>40</v>
      </c>
      <c r="AX687" s="13" t="s">
        <v>78</v>
      </c>
      <c r="AY687" s="155" t="s">
        <v>156</v>
      </c>
    </row>
    <row r="688" spans="2:65" s="13" customFormat="1" x14ac:dyDescent="0.2">
      <c r="B688" s="154"/>
      <c r="D688" s="148" t="s">
        <v>169</v>
      </c>
      <c r="E688" s="155" t="s">
        <v>3</v>
      </c>
      <c r="F688" s="156" t="s">
        <v>1459</v>
      </c>
      <c r="H688" s="157">
        <v>-1.98</v>
      </c>
      <c r="I688" s="158"/>
      <c r="L688" s="154"/>
      <c r="M688" s="159"/>
      <c r="T688" s="160"/>
      <c r="AT688" s="155" t="s">
        <v>169</v>
      </c>
      <c r="AU688" s="155" t="s">
        <v>88</v>
      </c>
      <c r="AV688" s="13" t="s">
        <v>88</v>
      </c>
      <c r="AW688" s="13" t="s">
        <v>40</v>
      </c>
      <c r="AX688" s="13" t="s">
        <v>78</v>
      </c>
      <c r="AY688" s="155" t="s">
        <v>156</v>
      </c>
    </row>
    <row r="689" spans="2:51" s="13" customFormat="1" x14ac:dyDescent="0.2">
      <c r="B689" s="154"/>
      <c r="D689" s="148" t="s">
        <v>169</v>
      </c>
      <c r="E689" s="155" t="s">
        <v>3</v>
      </c>
      <c r="F689" s="156" t="s">
        <v>1460</v>
      </c>
      <c r="H689" s="157">
        <v>-2.2050000000000001</v>
      </c>
      <c r="I689" s="158"/>
      <c r="L689" s="154"/>
      <c r="M689" s="159"/>
      <c r="T689" s="160"/>
      <c r="AT689" s="155" t="s">
        <v>169</v>
      </c>
      <c r="AU689" s="155" t="s">
        <v>88</v>
      </c>
      <c r="AV689" s="13" t="s">
        <v>88</v>
      </c>
      <c r="AW689" s="13" t="s">
        <v>40</v>
      </c>
      <c r="AX689" s="13" t="s">
        <v>78</v>
      </c>
      <c r="AY689" s="155" t="s">
        <v>156</v>
      </c>
    </row>
    <row r="690" spans="2:51" s="13" customFormat="1" x14ac:dyDescent="0.2">
      <c r="B690" s="154"/>
      <c r="D690" s="148" t="s">
        <v>169</v>
      </c>
      <c r="E690" s="155" t="s">
        <v>3</v>
      </c>
      <c r="F690" s="156" t="s">
        <v>1461</v>
      </c>
      <c r="H690" s="157">
        <v>0.15</v>
      </c>
      <c r="I690" s="158"/>
      <c r="L690" s="154"/>
      <c r="M690" s="159"/>
      <c r="T690" s="160"/>
      <c r="AT690" s="155" t="s">
        <v>169</v>
      </c>
      <c r="AU690" s="155" t="s">
        <v>88</v>
      </c>
      <c r="AV690" s="13" t="s">
        <v>88</v>
      </c>
      <c r="AW690" s="13" t="s">
        <v>40</v>
      </c>
      <c r="AX690" s="13" t="s">
        <v>78</v>
      </c>
      <c r="AY690" s="155" t="s">
        <v>156</v>
      </c>
    </row>
    <row r="691" spans="2:51" s="12" customFormat="1" x14ac:dyDescent="0.2">
      <c r="B691" s="147"/>
      <c r="D691" s="148" t="s">
        <v>169</v>
      </c>
      <c r="E691" s="149" t="s">
        <v>3</v>
      </c>
      <c r="F691" s="150" t="s">
        <v>1038</v>
      </c>
      <c r="H691" s="149" t="s">
        <v>3</v>
      </c>
      <c r="I691" s="151"/>
      <c r="L691" s="147"/>
      <c r="M691" s="152"/>
      <c r="T691" s="153"/>
      <c r="AT691" s="149" t="s">
        <v>169</v>
      </c>
      <c r="AU691" s="149" t="s">
        <v>88</v>
      </c>
      <c r="AV691" s="12" t="s">
        <v>86</v>
      </c>
      <c r="AW691" s="12" t="s">
        <v>40</v>
      </c>
      <c r="AX691" s="12" t="s">
        <v>78</v>
      </c>
      <c r="AY691" s="149" t="s">
        <v>156</v>
      </c>
    </row>
    <row r="692" spans="2:51" s="13" customFormat="1" x14ac:dyDescent="0.2">
      <c r="B692" s="154"/>
      <c r="D692" s="148" t="s">
        <v>169</v>
      </c>
      <c r="E692" s="155" t="s">
        <v>3</v>
      </c>
      <c r="F692" s="156" t="s">
        <v>1462</v>
      </c>
      <c r="H692" s="157">
        <v>55.545000000000002</v>
      </c>
      <c r="I692" s="158"/>
      <c r="L692" s="154"/>
      <c r="M692" s="159"/>
      <c r="T692" s="160"/>
      <c r="AT692" s="155" t="s">
        <v>169</v>
      </c>
      <c r="AU692" s="155" t="s">
        <v>88</v>
      </c>
      <c r="AV692" s="13" t="s">
        <v>88</v>
      </c>
      <c r="AW692" s="13" t="s">
        <v>40</v>
      </c>
      <c r="AX692" s="13" t="s">
        <v>78</v>
      </c>
      <c r="AY692" s="155" t="s">
        <v>156</v>
      </c>
    </row>
    <row r="693" spans="2:51" s="13" customFormat="1" x14ac:dyDescent="0.2">
      <c r="B693" s="154"/>
      <c r="D693" s="148" t="s">
        <v>169</v>
      </c>
      <c r="E693" s="155" t="s">
        <v>3</v>
      </c>
      <c r="F693" s="156" t="s">
        <v>1463</v>
      </c>
      <c r="H693" s="157">
        <v>-7.38</v>
      </c>
      <c r="I693" s="158"/>
      <c r="L693" s="154"/>
      <c r="M693" s="159"/>
      <c r="T693" s="160"/>
      <c r="AT693" s="155" t="s">
        <v>169</v>
      </c>
      <c r="AU693" s="155" t="s">
        <v>88</v>
      </c>
      <c r="AV693" s="13" t="s">
        <v>88</v>
      </c>
      <c r="AW693" s="13" t="s">
        <v>40</v>
      </c>
      <c r="AX693" s="13" t="s">
        <v>78</v>
      </c>
      <c r="AY693" s="155" t="s">
        <v>156</v>
      </c>
    </row>
    <row r="694" spans="2:51" s="13" customFormat="1" x14ac:dyDescent="0.2">
      <c r="B694" s="154"/>
      <c r="D694" s="148" t="s">
        <v>169</v>
      </c>
      <c r="E694" s="155" t="s">
        <v>3</v>
      </c>
      <c r="F694" s="156" t="s">
        <v>1464</v>
      </c>
      <c r="H694" s="157">
        <v>-5.6</v>
      </c>
      <c r="I694" s="158"/>
      <c r="L694" s="154"/>
      <c r="M694" s="159"/>
      <c r="T694" s="160"/>
      <c r="AT694" s="155" t="s">
        <v>169</v>
      </c>
      <c r="AU694" s="155" t="s">
        <v>88</v>
      </c>
      <c r="AV694" s="13" t="s">
        <v>88</v>
      </c>
      <c r="AW694" s="13" t="s">
        <v>40</v>
      </c>
      <c r="AX694" s="13" t="s">
        <v>78</v>
      </c>
      <c r="AY694" s="155" t="s">
        <v>156</v>
      </c>
    </row>
    <row r="695" spans="2:51" s="13" customFormat="1" x14ac:dyDescent="0.2">
      <c r="B695" s="154"/>
      <c r="D695" s="148" t="s">
        <v>169</v>
      </c>
      <c r="E695" s="155" t="s">
        <v>3</v>
      </c>
      <c r="F695" s="156" t="s">
        <v>1465</v>
      </c>
      <c r="H695" s="157">
        <v>-3</v>
      </c>
      <c r="I695" s="158"/>
      <c r="L695" s="154"/>
      <c r="M695" s="159"/>
      <c r="T695" s="160"/>
      <c r="AT695" s="155" t="s">
        <v>169</v>
      </c>
      <c r="AU695" s="155" t="s">
        <v>88</v>
      </c>
      <c r="AV695" s="13" t="s">
        <v>88</v>
      </c>
      <c r="AW695" s="13" t="s">
        <v>40</v>
      </c>
      <c r="AX695" s="13" t="s">
        <v>78</v>
      </c>
      <c r="AY695" s="155" t="s">
        <v>156</v>
      </c>
    </row>
    <row r="696" spans="2:51" s="13" customFormat="1" x14ac:dyDescent="0.2">
      <c r="B696" s="154"/>
      <c r="D696" s="148" t="s">
        <v>169</v>
      </c>
      <c r="E696" s="155" t="s">
        <v>3</v>
      </c>
      <c r="F696" s="156" t="s">
        <v>1466</v>
      </c>
      <c r="H696" s="157">
        <v>152.49</v>
      </c>
      <c r="I696" s="158"/>
      <c r="L696" s="154"/>
      <c r="M696" s="159"/>
      <c r="T696" s="160"/>
      <c r="AT696" s="155" t="s">
        <v>169</v>
      </c>
      <c r="AU696" s="155" t="s">
        <v>88</v>
      </c>
      <c r="AV696" s="13" t="s">
        <v>88</v>
      </c>
      <c r="AW696" s="13" t="s">
        <v>40</v>
      </c>
      <c r="AX696" s="13" t="s">
        <v>78</v>
      </c>
      <c r="AY696" s="155" t="s">
        <v>156</v>
      </c>
    </row>
    <row r="697" spans="2:51" s="13" customFormat="1" x14ac:dyDescent="0.2">
      <c r="B697" s="154"/>
      <c r="D697" s="148" t="s">
        <v>169</v>
      </c>
      <c r="E697" s="155" t="s">
        <v>3</v>
      </c>
      <c r="F697" s="156" t="s">
        <v>1467</v>
      </c>
      <c r="H697" s="157">
        <v>-27.8</v>
      </c>
      <c r="I697" s="158"/>
      <c r="L697" s="154"/>
      <c r="M697" s="159"/>
      <c r="T697" s="160"/>
      <c r="AT697" s="155" t="s">
        <v>169</v>
      </c>
      <c r="AU697" s="155" t="s">
        <v>88</v>
      </c>
      <c r="AV697" s="13" t="s">
        <v>88</v>
      </c>
      <c r="AW697" s="13" t="s">
        <v>40</v>
      </c>
      <c r="AX697" s="13" t="s">
        <v>78</v>
      </c>
      <c r="AY697" s="155" t="s">
        <v>156</v>
      </c>
    </row>
    <row r="698" spans="2:51" s="13" customFormat="1" x14ac:dyDescent="0.2">
      <c r="B698" s="154"/>
      <c r="D698" s="148" t="s">
        <v>169</v>
      </c>
      <c r="E698" s="155" t="s">
        <v>3</v>
      </c>
      <c r="F698" s="156" t="s">
        <v>1468</v>
      </c>
      <c r="H698" s="157">
        <v>-14.4</v>
      </c>
      <c r="I698" s="158"/>
      <c r="L698" s="154"/>
      <c r="M698" s="159"/>
      <c r="T698" s="160"/>
      <c r="AT698" s="155" t="s">
        <v>169</v>
      </c>
      <c r="AU698" s="155" t="s">
        <v>88</v>
      </c>
      <c r="AV698" s="13" t="s">
        <v>88</v>
      </c>
      <c r="AW698" s="13" t="s">
        <v>40</v>
      </c>
      <c r="AX698" s="13" t="s">
        <v>78</v>
      </c>
      <c r="AY698" s="155" t="s">
        <v>156</v>
      </c>
    </row>
    <row r="699" spans="2:51" s="13" customFormat="1" x14ac:dyDescent="0.2">
      <c r="B699" s="154"/>
      <c r="D699" s="148" t="s">
        <v>169</v>
      </c>
      <c r="E699" s="155" t="s">
        <v>3</v>
      </c>
      <c r="F699" s="156" t="s">
        <v>1469</v>
      </c>
      <c r="H699" s="157">
        <v>-6.37</v>
      </c>
      <c r="I699" s="158"/>
      <c r="L699" s="154"/>
      <c r="M699" s="159"/>
      <c r="T699" s="160"/>
      <c r="AT699" s="155" t="s">
        <v>169</v>
      </c>
      <c r="AU699" s="155" t="s">
        <v>88</v>
      </c>
      <c r="AV699" s="13" t="s">
        <v>88</v>
      </c>
      <c r="AW699" s="13" t="s">
        <v>40</v>
      </c>
      <c r="AX699" s="13" t="s">
        <v>78</v>
      </c>
      <c r="AY699" s="155" t="s">
        <v>156</v>
      </c>
    </row>
    <row r="700" spans="2:51" s="13" customFormat="1" x14ac:dyDescent="0.2">
      <c r="B700" s="154"/>
      <c r="D700" s="148" t="s">
        <v>169</v>
      </c>
      <c r="E700" s="155" t="s">
        <v>3</v>
      </c>
      <c r="F700" s="156" t="s">
        <v>1470</v>
      </c>
      <c r="H700" s="157">
        <v>-0.56999999999999995</v>
      </c>
      <c r="I700" s="158"/>
      <c r="L700" s="154"/>
      <c r="M700" s="159"/>
      <c r="T700" s="160"/>
      <c r="AT700" s="155" t="s">
        <v>169</v>
      </c>
      <c r="AU700" s="155" t="s">
        <v>88</v>
      </c>
      <c r="AV700" s="13" t="s">
        <v>88</v>
      </c>
      <c r="AW700" s="13" t="s">
        <v>40</v>
      </c>
      <c r="AX700" s="13" t="s">
        <v>78</v>
      </c>
      <c r="AY700" s="155" t="s">
        <v>156</v>
      </c>
    </row>
    <row r="701" spans="2:51" s="13" customFormat="1" x14ac:dyDescent="0.2">
      <c r="B701" s="154"/>
      <c r="D701" s="148" t="s">
        <v>169</v>
      </c>
      <c r="E701" s="155" t="s">
        <v>3</v>
      </c>
      <c r="F701" s="156" t="s">
        <v>1471</v>
      </c>
      <c r="H701" s="157">
        <v>-0.83299999999999996</v>
      </c>
      <c r="I701" s="158"/>
      <c r="L701" s="154"/>
      <c r="M701" s="159"/>
      <c r="T701" s="160"/>
      <c r="AT701" s="155" t="s">
        <v>169</v>
      </c>
      <c r="AU701" s="155" t="s">
        <v>88</v>
      </c>
      <c r="AV701" s="13" t="s">
        <v>88</v>
      </c>
      <c r="AW701" s="13" t="s">
        <v>40</v>
      </c>
      <c r="AX701" s="13" t="s">
        <v>78</v>
      </c>
      <c r="AY701" s="155" t="s">
        <v>156</v>
      </c>
    </row>
    <row r="702" spans="2:51" s="12" customFormat="1" x14ac:dyDescent="0.2">
      <c r="B702" s="147"/>
      <c r="D702" s="148" t="s">
        <v>169</v>
      </c>
      <c r="E702" s="149" t="s">
        <v>3</v>
      </c>
      <c r="F702" s="150" t="s">
        <v>1031</v>
      </c>
      <c r="H702" s="149" t="s">
        <v>3</v>
      </c>
      <c r="I702" s="151"/>
      <c r="L702" s="147"/>
      <c r="M702" s="152"/>
      <c r="T702" s="153"/>
      <c r="AT702" s="149" t="s">
        <v>169</v>
      </c>
      <c r="AU702" s="149" t="s">
        <v>88</v>
      </c>
      <c r="AV702" s="12" t="s">
        <v>86</v>
      </c>
      <c r="AW702" s="12" t="s">
        <v>40</v>
      </c>
      <c r="AX702" s="12" t="s">
        <v>78</v>
      </c>
      <c r="AY702" s="149" t="s">
        <v>156</v>
      </c>
    </row>
    <row r="703" spans="2:51" s="13" customFormat="1" x14ac:dyDescent="0.2">
      <c r="B703" s="154"/>
      <c r="D703" s="148" t="s">
        <v>169</v>
      </c>
      <c r="E703" s="155" t="s">
        <v>3</v>
      </c>
      <c r="F703" s="156" t="s">
        <v>1472</v>
      </c>
      <c r="H703" s="157">
        <v>158.76</v>
      </c>
      <c r="I703" s="158"/>
      <c r="L703" s="154"/>
      <c r="M703" s="159"/>
      <c r="T703" s="160"/>
      <c r="AT703" s="155" t="s">
        <v>169</v>
      </c>
      <c r="AU703" s="155" t="s">
        <v>88</v>
      </c>
      <c r="AV703" s="13" t="s">
        <v>88</v>
      </c>
      <c r="AW703" s="13" t="s">
        <v>40</v>
      </c>
      <c r="AX703" s="13" t="s">
        <v>78</v>
      </c>
      <c r="AY703" s="155" t="s">
        <v>156</v>
      </c>
    </row>
    <row r="704" spans="2:51" s="13" customFormat="1" x14ac:dyDescent="0.2">
      <c r="B704" s="154"/>
      <c r="D704" s="148" t="s">
        <v>169</v>
      </c>
      <c r="E704" s="155" t="s">
        <v>3</v>
      </c>
      <c r="F704" s="156" t="s">
        <v>1473</v>
      </c>
      <c r="H704" s="157">
        <v>-28.8</v>
      </c>
      <c r="I704" s="158"/>
      <c r="L704" s="154"/>
      <c r="M704" s="159"/>
      <c r="T704" s="160"/>
      <c r="AT704" s="155" t="s">
        <v>169</v>
      </c>
      <c r="AU704" s="155" t="s">
        <v>88</v>
      </c>
      <c r="AV704" s="13" t="s">
        <v>88</v>
      </c>
      <c r="AW704" s="13" t="s">
        <v>40</v>
      </c>
      <c r="AX704" s="13" t="s">
        <v>78</v>
      </c>
      <c r="AY704" s="155" t="s">
        <v>156</v>
      </c>
    </row>
    <row r="705" spans="2:51" s="13" customFormat="1" x14ac:dyDescent="0.2">
      <c r="B705" s="154"/>
      <c r="D705" s="148" t="s">
        <v>169</v>
      </c>
      <c r="E705" s="155" t="s">
        <v>3</v>
      </c>
      <c r="F705" s="156" t="s">
        <v>1474</v>
      </c>
      <c r="H705" s="157">
        <v>-12.4</v>
      </c>
      <c r="I705" s="158"/>
      <c r="L705" s="154"/>
      <c r="M705" s="159"/>
      <c r="T705" s="160"/>
      <c r="AT705" s="155" t="s">
        <v>169</v>
      </c>
      <c r="AU705" s="155" t="s">
        <v>88</v>
      </c>
      <c r="AV705" s="13" t="s">
        <v>88</v>
      </c>
      <c r="AW705" s="13" t="s">
        <v>40</v>
      </c>
      <c r="AX705" s="13" t="s">
        <v>78</v>
      </c>
      <c r="AY705" s="155" t="s">
        <v>156</v>
      </c>
    </row>
    <row r="706" spans="2:51" s="13" customFormat="1" x14ac:dyDescent="0.2">
      <c r="B706" s="154"/>
      <c r="D706" s="148" t="s">
        <v>169</v>
      </c>
      <c r="E706" s="155" t="s">
        <v>3</v>
      </c>
      <c r="F706" s="156" t="s">
        <v>1475</v>
      </c>
      <c r="H706" s="157">
        <v>56.16</v>
      </c>
      <c r="I706" s="158"/>
      <c r="L706" s="154"/>
      <c r="M706" s="159"/>
      <c r="T706" s="160"/>
      <c r="AT706" s="155" t="s">
        <v>169</v>
      </c>
      <c r="AU706" s="155" t="s">
        <v>88</v>
      </c>
      <c r="AV706" s="13" t="s">
        <v>88</v>
      </c>
      <c r="AW706" s="13" t="s">
        <v>40</v>
      </c>
      <c r="AX706" s="13" t="s">
        <v>78</v>
      </c>
      <c r="AY706" s="155" t="s">
        <v>156</v>
      </c>
    </row>
    <row r="707" spans="2:51" s="13" customFormat="1" x14ac:dyDescent="0.2">
      <c r="B707" s="154"/>
      <c r="D707" s="148" t="s">
        <v>169</v>
      </c>
      <c r="E707" s="155" t="s">
        <v>3</v>
      </c>
      <c r="F707" s="156" t="s">
        <v>1476</v>
      </c>
      <c r="H707" s="157">
        <v>-7.5</v>
      </c>
      <c r="I707" s="158"/>
      <c r="L707" s="154"/>
      <c r="M707" s="159"/>
      <c r="T707" s="160"/>
      <c r="AT707" s="155" t="s">
        <v>169</v>
      </c>
      <c r="AU707" s="155" t="s">
        <v>88</v>
      </c>
      <c r="AV707" s="13" t="s">
        <v>88</v>
      </c>
      <c r="AW707" s="13" t="s">
        <v>40</v>
      </c>
      <c r="AX707" s="13" t="s">
        <v>78</v>
      </c>
      <c r="AY707" s="155" t="s">
        <v>156</v>
      </c>
    </row>
    <row r="708" spans="2:51" s="13" customFormat="1" x14ac:dyDescent="0.2">
      <c r="B708" s="154"/>
      <c r="D708" s="148" t="s">
        <v>169</v>
      </c>
      <c r="E708" s="155" t="s">
        <v>3</v>
      </c>
      <c r="F708" s="156" t="s">
        <v>1464</v>
      </c>
      <c r="H708" s="157">
        <v>-5.6</v>
      </c>
      <c r="I708" s="158"/>
      <c r="L708" s="154"/>
      <c r="M708" s="159"/>
      <c r="T708" s="160"/>
      <c r="AT708" s="155" t="s">
        <v>169</v>
      </c>
      <c r="AU708" s="155" t="s">
        <v>88</v>
      </c>
      <c r="AV708" s="13" t="s">
        <v>88</v>
      </c>
      <c r="AW708" s="13" t="s">
        <v>40</v>
      </c>
      <c r="AX708" s="13" t="s">
        <v>78</v>
      </c>
      <c r="AY708" s="155" t="s">
        <v>156</v>
      </c>
    </row>
    <row r="709" spans="2:51" s="13" customFormat="1" x14ac:dyDescent="0.2">
      <c r="B709" s="154"/>
      <c r="D709" s="148" t="s">
        <v>169</v>
      </c>
      <c r="E709" s="155" t="s">
        <v>3</v>
      </c>
      <c r="F709" s="156" t="s">
        <v>1465</v>
      </c>
      <c r="H709" s="157">
        <v>-3</v>
      </c>
      <c r="I709" s="158"/>
      <c r="L709" s="154"/>
      <c r="M709" s="159"/>
      <c r="T709" s="160"/>
      <c r="AT709" s="155" t="s">
        <v>169</v>
      </c>
      <c r="AU709" s="155" t="s">
        <v>88</v>
      </c>
      <c r="AV709" s="13" t="s">
        <v>88</v>
      </c>
      <c r="AW709" s="13" t="s">
        <v>40</v>
      </c>
      <c r="AX709" s="13" t="s">
        <v>78</v>
      </c>
      <c r="AY709" s="155" t="s">
        <v>156</v>
      </c>
    </row>
    <row r="710" spans="2:51" s="15" customFormat="1" x14ac:dyDescent="0.2">
      <c r="B710" s="168"/>
      <c r="D710" s="148" t="s">
        <v>169</v>
      </c>
      <c r="E710" s="169" t="s">
        <v>3</v>
      </c>
      <c r="F710" s="170" t="s">
        <v>180</v>
      </c>
      <c r="H710" s="171">
        <v>453.947</v>
      </c>
      <c r="I710" s="172"/>
      <c r="L710" s="168"/>
      <c r="M710" s="173"/>
      <c r="T710" s="174"/>
      <c r="AT710" s="169" t="s">
        <v>169</v>
      </c>
      <c r="AU710" s="169" t="s">
        <v>88</v>
      </c>
      <c r="AV710" s="15" t="s">
        <v>157</v>
      </c>
      <c r="AW710" s="15" t="s">
        <v>40</v>
      </c>
      <c r="AX710" s="15" t="s">
        <v>78</v>
      </c>
      <c r="AY710" s="169" t="s">
        <v>156</v>
      </c>
    </row>
    <row r="711" spans="2:51" s="12" customFormat="1" x14ac:dyDescent="0.2">
      <c r="B711" s="147"/>
      <c r="D711" s="148" t="s">
        <v>169</v>
      </c>
      <c r="E711" s="149" t="s">
        <v>3</v>
      </c>
      <c r="F711" s="150" t="s">
        <v>1432</v>
      </c>
      <c r="H711" s="149" t="s">
        <v>3</v>
      </c>
      <c r="I711" s="151"/>
      <c r="L711" s="147"/>
      <c r="M711" s="152"/>
      <c r="T711" s="153"/>
      <c r="AT711" s="149" t="s">
        <v>169</v>
      </c>
      <c r="AU711" s="149" t="s">
        <v>88</v>
      </c>
      <c r="AV711" s="12" t="s">
        <v>86</v>
      </c>
      <c r="AW711" s="12" t="s">
        <v>40</v>
      </c>
      <c r="AX711" s="12" t="s">
        <v>78</v>
      </c>
      <c r="AY711" s="149" t="s">
        <v>156</v>
      </c>
    </row>
    <row r="712" spans="2:51" s="12" customFormat="1" x14ac:dyDescent="0.2">
      <c r="B712" s="147"/>
      <c r="D712" s="148" t="s">
        <v>169</v>
      </c>
      <c r="E712" s="149" t="s">
        <v>3</v>
      </c>
      <c r="F712" s="150" t="s">
        <v>1044</v>
      </c>
      <c r="H712" s="149" t="s">
        <v>3</v>
      </c>
      <c r="I712" s="151"/>
      <c r="L712" s="147"/>
      <c r="M712" s="152"/>
      <c r="T712" s="153"/>
      <c r="AT712" s="149" t="s">
        <v>169</v>
      </c>
      <c r="AU712" s="149" t="s">
        <v>88</v>
      </c>
      <c r="AV712" s="12" t="s">
        <v>86</v>
      </c>
      <c r="AW712" s="12" t="s">
        <v>40</v>
      </c>
      <c r="AX712" s="12" t="s">
        <v>78</v>
      </c>
      <c r="AY712" s="149" t="s">
        <v>156</v>
      </c>
    </row>
    <row r="713" spans="2:51" s="13" customFormat="1" x14ac:dyDescent="0.2">
      <c r="B713" s="154"/>
      <c r="D713" s="148" t="s">
        <v>169</v>
      </c>
      <c r="E713" s="155" t="s">
        <v>3</v>
      </c>
      <c r="F713" s="156" t="s">
        <v>1477</v>
      </c>
      <c r="H713" s="157">
        <v>26.423999999999999</v>
      </c>
      <c r="I713" s="158"/>
      <c r="L713" s="154"/>
      <c r="M713" s="159"/>
      <c r="T713" s="160"/>
      <c r="AT713" s="155" t="s">
        <v>169</v>
      </c>
      <c r="AU713" s="155" t="s">
        <v>88</v>
      </c>
      <c r="AV713" s="13" t="s">
        <v>88</v>
      </c>
      <c r="AW713" s="13" t="s">
        <v>40</v>
      </c>
      <c r="AX713" s="13" t="s">
        <v>78</v>
      </c>
      <c r="AY713" s="155" t="s">
        <v>156</v>
      </c>
    </row>
    <row r="714" spans="2:51" s="13" customFormat="1" x14ac:dyDescent="0.2">
      <c r="B714" s="154"/>
      <c r="D714" s="148" t="s">
        <v>169</v>
      </c>
      <c r="E714" s="155" t="s">
        <v>3</v>
      </c>
      <c r="F714" s="156" t="s">
        <v>1478</v>
      </c>
      <c r="H714" s="157">
        <v>18.975000000000001</v>
      </c>
      <c r="I714" s="158"/>
      <c r="L714" s="154"/>
      <c r="M714" s="159"/>
      <c r="T714" s="160"/>
      <c r="AT714" s="155" t="s">
        <v>169</v>
      </c>
      <c r="AU714" s="155" t="s">
        <v>88</v>
      </c>
      <c r="AV714" s="13" t="s">
        <v>88</v>
      </c>
      <c r="AW714" s="13" t="s">
        <v>40</v>
      </c>
      <c r="AX714" s="13" t="s">
        <v>78</v>
      </c>
      <c r="AY714" s="155" t="s">
        <v>156</v>
      </c>
    </row>
    <row r="715" spans="2:51" s="13" customFormat="1" x14ac:dyDescent="0.2">
      <c r="B715" s="154"/>
      <c r="D715" s="148" t="s">
        <v>169</v>
      </c>
      <c r="E715" s="155" t="s">
        <v>3</v>
      </c>
      <c r="F715" s="156" t="s">
        <v>1479</v>
      </c>
      <c r="H715" s="157">
        <v>5.0999999999999996</v>
      </c>
      <c r="I715" s="158"/>
      <c r="L715" s="154"/>
      <c r="M715" s="159"/>
      <c r="T715" s="160"/>
      <c r="AT715" s="155" t="s">
        <v>169</v>
      </c>
      <c r="AU715" s="155" t="s">
        <v>88</v>
      </c>
      <c r="AV715" s="13" t="s">
        <v>88</v>
      </c>
      <c r="AW715" s="13" t="s">
        <v>40</v>
      </c>
      <c r="AX715" s="13" t="s">
        <v>78</v>
      </c>
      <c r="AY715" s="155" t="s">
        <v>156</v>
      </c>
    </row>
    <row r="716" spans="2:51" s="13" customFormat="1" x14ac:dyDescent="0.2">
      <c r="B716" s="154"/>
      <c r="D716" s="148" t="s">
        <v>169</v>
      </c>
      <c r="E716" s="155" t="s">
        <v>3</v>
      </c>
      <c r="F716" s="156" t="s">
        <v>1480</v>
      </c>
      <c r="H716" s="157">
        <v>1.948</v>
      </c>
      <c r="I716" s="158"/>
      <c r="L716" s="154"/>
      <c r="M716" s="159"/>
      <c r="T716" s="160"/>
      <c r="AT716" s="155" t="s">
        <v>169</v>
      </c>
      <c r="AU716" s="155" t="s">
        <v>88</v>
      </c>
      <c r="AV716" s="13" t="s">
        <v>88</v>
      </c>
      <c r="AW716" s="13" t="s">
        <v>40</v>
      </c>
      <c r="AX716" s="13" t="s">
        <v>78</v>
      </c>
      <c r="AY716" s="155" t="s">
        <v>156</v>
      </c>
    </row>
    <row r="717" spans="2:51" s="13" customFormat="1" x14ac:dyDescent="0.2">
      <c r="B717" s="154"/>
      <c r="D717" s="148" t="s">
        <v>169</v>
      </c>
      <c r="E717" s="155" t="s">
        <v>3</v>
      </c>
      <c r="F717" s="156" t="s">
        <v>1481</v>
      </c>
      <c r="H717" s="157">
        <v>1.71</v>
      </c>
      <c r="I717" s="158"/>
      <c r="L717" s="154"/>
      <c r="M717" s="159"/>
      <c r="T717" s="160"/>
      <c r="AT717" s="155" t="s">
        <v>169</v>
      </c>
      <c r="AU717" s="155" t="s">
        <v>88</v>
      </c>
      <c r="AV717" s="13" t="s">
        <v>88</v>
      </c>
      <c r="AW717" s="13" t="s">
        <v>40</v>
      </c>
      <c r="AX717" s="13" t="s">
        <v>78</v>
      </c>
      <c r="AY717" s="155" t="s">
        <v>156</v>
      </c>
    </row>
    <row r="718" spans="2:51" s="13" customFormat="1" x14ac:dyDescent="0.2">
      <c r="B718" s="154"/>
      <c r="D718" s="148" t="s">
        <v>169</v>
      </c>
      <c r="E718" s="155" t="s">
        <v>3</v>
      </c>
      <c r="F718" s="156" t="s">
        <v>1482</v>
      </c>
      <c r="H718" s="157">
        <v>9.1259999999999994</v>
      </c>
      <c r="I718" s="158"/>
      <c r="L718" s="154"/>
      <c r="M718" s="159"/>
      <c r="T718" s="160"/>
      <c r="AT718" s="155" t="s">
        <v>169</v>
      </c>
      <c r="AU718" s="155" t="s">
        <v>88</v>
      </c>
      <c r="AV718" s="13" t="s">
        <v>88</v>
      </c>
      <c r="AW718" s="13" t="s">
        <v>40</v>
      </c>
      <c r="AX718" s="13" t="s">
        <v>78</v>
      </c>
      <c r="AY718" s="155" t="s">
        <v>156</v>
      </c>
    </row>
    <row r="719" spans="2:51" s="13" customFormat="1" x14ac:dyDescent="0.2">
      <c r="B719" s="154"/>
      <c r="D719" s="148" t="s">
        <v>169</v>
      </c>
      <c r="E719" s="155" t="s">
        <v>3</v>
      </c>
      <c r="F719" s="156" t="s">
        <v>1483</v>
      </c>
      <c r="H719" s="157">
        <v>20.724</v>
      </c>
      <c r="I719" s="158"/>
      <c r="L719" s="154"/>
      <c r="M719" s="159"/>
      <c r="T719" s="160"/>
      <c r="AT719" s="155" t="s">
        <v>169</v>
      </c>
      <c r="AU719" s="155" t="s">
        <v>88</v>
      </c>
      <c r="AV719" s="13" t="s">
        <v>88</v>
      </c>
      <c r="AW719" s="13" t="s">
        <v>40</v>
      </c>
      <c r="AX719" s="13" t="s">
        <v>78</v>
      </c>
      <c r="AY719" s="155" t="s">
        <v>156</v>
      </c>
    </row>
    <row r="720" spans="2:51" s="13" customFormat="1" x14ac:dyDescent="0.2">
      <c r="B720" s="154"/>
      <c r="D720" s="148" t="s">
        <v>169</v>
      </c>
      <c r="E720" s="155" t="s">
        <v>3</v>
      </c>
      <c r="F720" s="156" t="s">
        <v>1484</v>
      </c>
      <c r="H720" s="157">
        <v>4.3440000000000003</v>
      </c>
      <c r="I720" s="158"/>
      <c r="L720" s="154"/>
      <c r="M720" s="159"/>
      <c r="T720" s="160"/>
      <c r="AT720" s="155" t="s">
        <v>169</v>
      </c>
      <c r="AU720" s="155" t="s">
        <v>88</v>
      </c>
      <c r="AV720" s="13" t="s">
        <v>88</v>
      </c>
      <c r="AW720" s="13" t="s">
        <v>40</v>
      </c>
      <c r="AX720" s="13" t="s">
        <v>78</v>
      </c>
      <c r="AY720" s="155" t="s">
        <v>156</v>
      </c>
    </row>
    <row r="721" spans="2:51" s="13" customFormat="1" x14ac:dyDescent="0.2">
      <c r="B721" s="154"/>
      <c r="D721" s="148" t="s">
        <v>169</v>
      </c>
      <c r="E721" s="155" t="s">
        <v>3</v>
      </c>
      <c r="F721" s="156" t="s">
        <v>1485</v>
      </c>
      <c r="H721" s="157">
        <v>1.44</v>
      </c>
      <c r="I721" s="158"/>
      <c r="L721" s="154"/>
      <c r="M721" s="159"/>
      <c r="T721" s="160"/>
      <c r="AT721" s="155" t="s">
        <v>169</v>
      </c>
      <c r="AU721" s="155" t="s">
        <v>88</v>
      </c>
      <c r="AV721" s="13" t="s">
        <v>88</v>
      </c>
      <c r="AW721" s="13" t="s">
        <v>40</v>
      </c>
      <c r="AX721" s="13" t="s">
        <v>78</v>
      </c>
      <c r="AY721" s="155" t="s">
        <v>156</v>
      </c>
    </row>
    <row r="722" spans="2:51" s="13" customFormat="1" x14ac:dyDescent="0.2">
      <c r="B722" s="154"/>
      <c r="D722" s="148" t="s">
        <v>169</v>
      </c>
      <c r="E722" s="155" t="s">
        <v>3</v>
      </c>
      <c r="F722" s="156" t="s">
        <v>1486</v>
      </c>
      <c r="H722" s="157">
        <v>11.875</v>
      </c>
      <c r="I722" s="158"/>
      <c r="L722" s="154"/>
      <c r="M722" s="159"/>
      <c r="T722" s="160"/>
      <c r="AT722" s="155" t="s">
        <v>169</v>
      </c>
      <c r="AU722" s="155" t="s">
        <v>88</v>
      </c>
      <c r="AV722" s="13" t="s">
        <v>88</v>
      </c>
      <c r="AW722" s="13" t="s">
        <v>40</v>
      </c>
      <c r="AX722" s="13" t="s">
        <v>78</v>
      </c>
      <c r="AY722" s="155" t="s">
        <v>156</v>
      </c>
    </row>
    <row r="723" spans="2:51" s="13" customFormat="1" x14ac:dyDescent="0.2">
      <c r="B723" s="154"/>
      <c r="D723" s="148" t="s">
        <v>169</v>
      </c>
      <c r="E723" s="155" t="s">
        <v>3</v>
      </c>
      <c r="F723" s="156" t="s">
        <v>1487</v>
      </c>
      <c r="H723" s="157">
        <v>4.9800000000000004</v>
      </c>
      <c r="I723" s="158"/>
      <c r="L723" s="154"/>
      <c r="M723" s="159"/>
      <c r="T723" s="160"/>
      <c r="AT723" s="155" t="s">
        <v>169</v>
      </c>
      <c r="AU723" s="155" t="s">
        <v>88</v>
      </c>
      <c r="AV723" s="13" t="s">
        <v>88</v>
      </c>
      <c r="AW723" s="13" t="s">
        <v>40</v>
      </c>
      <c r="AX723" s="13" t="s">
        <v>78</v>
      </c>
      <c r="AY723" s="155" t="s">
        <v>156</v>
      </c>
    </row>
    <row r="724" spans="2:51" s="13" customFormat="1" x14ac:dyDescent="0.2">
      <c r="B724" s="154"/>
      <c r="D724" s="148" t="s">
        <v>169</v>
      </c>
      <c r="E724" s="155" t="s">
        <v>3</v>
      </c>
      <c r="F724" s="156" t="s">
        <v>1488</v>
      </c>
      <c r="H724" s="157">
        <v>27.3</v>
      </c>
      <c r="I724" s="158"/>
      <c r="L724" s="154"/>
      <c r="M724" s="159"/>
      <c r="T724" s="160"/>
      <c r="AT724" s="155" t="s">
        <v>169</v>
      </c>
      <c r="AU724" s="155" t="s">
        <v>88</v>
      </c>
      <c r="AV724" s="13" t="s">
        <v>88</v>
      </c>
      <c r="AW724" s="13" t="s">
        <v>40</v>
      </c>
      <c r="AX724" s="13" t="s">
        <v>78</v>
      </c>
      <c r="AY724" s="155" t="s">
        <v>156</v>
      </c>
    </row>
    <row r="725" spans="2:51" s="13" customFormat="1" x14ac:dyDescent="0.2">
      <c r="B725" s="154"/>
      <c r="D725" s="148" t="s">
        <v>169</v>
      </c>
      <c r="E725" s="155" t="s">
        <v>3</v>
      </c>
      <c r="F725" s="156" t="s">
        <v>1489</v>
      </c>
      <c r="H725" s="157">
        <v>6.16</v>
      </c>
      <c r="I725" s="158"/>
      <c r="L725" s="154"/>
      <c r="M725" s="159"/>
      <c r="T725" s="160"/>
      <c r="AT725" s="155" t="s">
        <v>169</v>
      </c>
      <c r="AU725" s="155" t="s">
        <v>88</v>
      </c>
      <c r="AV725" s="13" t="s">
        <v>88</v>
      </c>
      <c r="AW725" s="13" t="s">
        <v>40</v>
      </c>
      <c r="AX725" s="13" t="s">
        <v>78</v>
      </c>
      <c r="AY725" s="155" t="s">
        <v>156</v>
      </c>
    </row>
    <row r="726" spans="2:51" s="13" customFormat="1" x14ac:dyDescent="0.2">
      <c r="B726" s="154"/>
      <c r="D726" s="148" t="s">
        <v>169</v>
      </c>
      <c r="E726" s="155" t="s">
        <v>3</v>
      </c>
      <c r="F726" s="156" t="s">
        <v>1490</v>
      </c>
      <c r="H726" s="157">
        <v>1.7</v>
      </c>
      <c r="I726" s="158"/>
      <c r="L726" s="154"/>
      <c r="M726" s="159"/>
      <c r="T726" s="160"/>
      <c r="AT726" s="155" t="s">
        <v>169</v>
      </c>
      <c r="AU726" s="155" t="s">
        <v>88</v>
      </c>
      <c r="AV726" s="13" t="s">
        <v>88</v>
      </c>
      <c r="AW726" s="13" t="s">
        <v>40</v>
      </c>
      <c r="AX726" s="13" t="s">
        <v>78</v>
      </c>
      <c r="AY726" s="155" t="s">
        <v>156</v>
      </c>
    </row>
    <row r="727" spans="2:51" s="13" customFormat="1" x14ac:dyDescent="0.2">
      <c r="B727" s="154"/>
      <c r="D727" s="148" t="s">
        <v>169</v>
      </c>
      <c r="E727" s="155" t="s">
        <v>3</v>
      </c>
      <c r="F727" s="156" t="s">
        <v>1491</v>
      </c>
      <c r="H727" s="157">
        <v>0.75</v>
      </c>
      <c r="I727" s="158"/>
      <c r="L727" s="154"/>
      <c r="M727" s="159"/>
      <c r="T727" s="160"/>
      <c r="AT727" s="155" t="s">
        <v>169</v>
      </c>
      <c r="AU727" s="155" t="s">
        <v>88</v>
      </c>
      <c r="AV727" s="13" t="s">
        <v>88</v>
      </c>
      <c r="AW727" s="13" t="s">
        <v>40</v>
      </c>
      <c r="AX727" s="13" t="s">
        <v>78</v>
      </c>
      <c r="AY727" s="155" t="s">
        <v>156</v>
      </c>
    </row>
    <row r="728" spans="2:51" s="13" customFormat="1" x14ac:dyDescent="0.2">
      <c r="B728" s="154"/>
      <c r="D728" s="148" t="s">
        <v>169</v>
      </c>
      <c r="E728" s="155" t="s">
        <v>3</v>
      </c>
      <c r="F728" s="156" t="s">
        <v>1492</v>
      </c>
      <c r="H728" s="157">
        <v>1.02</v>
      </c>
      <c r="I728" s="158"/>
      <c r="L728" s="154"/>
      <c r="M728" s="159"/>
      <c r="T728" s="160"/>
      <c r="AT728" s="155" t="s">
        <v>169</v>
      </c>
      <c r="AU728" s="155" t="s">
        <v>88</v>
      </c>
      <c r="AV728" s="13" t="s">
        <v>88</v>
      </c>
      <c r="AW728" s="13" t="s">
        <v>40</v>
      </c>
      <c r="AX728" s="13" t="s">
        <v>78</v>
      </c>
      <c r="AY728" s="155" t="s">
        <v>156</v>
      </c>
    </row>
    <row r="729" spans="2:51" s="13" customFormat="1" x14ac:dyDescent="0.2">
      <c r="B729" s="154"/>
      <c r="D729" s="148" t="s">
        <v>169</v>
      </c>
      <c r="E729" s="155" t="s">
        <v>3</v>
      </c>
      <c r="F729" s="156" t="s">
        <v>1493</v>
      </c>
      <c r="H729" s="157">
        <v>1.52</v>
      </c>
      <c r="I729" s="158"/>
      <c r="L729" s="154"/>
      <c r="M729" s="159"/>
      <c r="T729" s="160"/>
      <c r="AT729" s="155" t="s">
        <v>169</v>
      </c>
      <c r="AU729" s="155" t="s">
        <v>88</v>
      </c>
      <c r="AV729" s="13" t="s">
        <v>88</v>
      </c>
      <c r="AW729" s="13" t="s">
        <v>40</v>
      </c>
      <c r="AX729" s="13" t="s">
        <v>78</v>
      </c>
      <c r="AY729" s="155" t="s">
        <v>156</v>
      </c>
    </row>
    <row r="730" spans="2:51" s="13" customFormat="1" x14ac:dyDescent="0.2">
      <c r="B730" s="154"/>
      <c r="D730" s="148" t="s">
        <v>169</v>
      </c>
      <c r="E730" s="155" t="s">
        <v>3</v>
      </c>
      <c r="F730" s="156" t="s">
        <v>1494</v>
      </c>
      <c r="H730" s="157">
        <v>3.42</v>
      </c>
      <c r="I730" s="158"/>
      <c r="L730" s="154"/>
      <c r="M730" s="159"/>
      <c r="T730" s="160"/>
      <c r="AT730" s="155" t="s">
        <v>169</v>
      </c>
      <c r="AU730" s="155" t="s">
        <v>88</v>
      </c>
      <c r="AV730" s="13" t="s">
        <v>88</v>
      </c>
      <c r="AW730" s="13" t="s">
        <v>40</v>
      </c>
      <c r="AX730" s="13" t="s">
        <v>78</v>
      </c>
      <c r="AY730" s="155" t="s">
        <v>156</v>
      </c>
    </row>
    <row r="731" spans="2:51" s="13" customFormat="1" x14ac:dyDescent="0.2">
      <c r="B731" s="154"/>
      <c r="D731" s="148" t="s">
        <v>169</v>
      </c>
      <c r="E731" s="155" t="s">
        <v>3</v>
      </c>
      <c r="F731" s="156" t="s">
        <v>1495</v>
      </c>
      <c r="H731" s="157">
        <v>2.2050000000000001</v>
      </c>
      <c r="I731" s="158"/>
      <c r="L731" s="154"/>
      <c r="M731" s="159"/>
      <c r="T731" s="160"/>
      <c r="AT731" s="155" t="s">
        <v>169</v>
      </c>
      <c r="AU731" s="155" t="s">
        <v>88</v>
      </c>
      <c r="AV731" s="13" t="s">
        <v>88</v>
      </c>
      <c r="AW731" s="13" t="s">
        <v>40</v>
      </c>
      <c r="AX731" s="13" t="s">
        <v>78</v>
      </c>
      <c r="AY731" s="155" t="s">
        <v>156</v>
      </c>
    </row>
    <row r="732" spans="2:51" s="13" customFormat="1" x14ac:dyDescent="0.2">
      <c r="B732" s="154"/>
      <c r="D732" s="148" t="s">
        <v>169</v>
      </c>
      <c r="E732" s="155" t="s">
        <v>3</v>
      </c>
      <c r="F732" s="156" t="s">
        <v>1496</v>
      </c>
      <c r="H732" s="157">
        <v>3.75</v>
      </c>
      <c r="I732" s="158"/>
      <c r="L732" s="154"/>
      <c r="M732" s="159"/>
      <c r="T732" s="160"/>
      <c r="AT732" s="155" t="s">
        <v>169</v>
      </c>
      <c r="AU732" s="155" t="s">
        <v>88</v>
      </c>
      <c r="AV732" s="13" t="s">
        <v>88</v>
      </c>
      <c r="AW732" s="13" t="s">
        <v>40</v>
      </c>
      <c r="AX732" s="13" t="s">
        <v>78</v>
      </c>
      <c r="AY732" s="155" t="s">
        <v>156</v>
      </c>
    </row>
    <row r="733" spans="2:51" s="13" customFormat="1" x14ac:dyDescent="0.2">
      <c r="B733" s="154"/>
      <c r="D733" s="148" t="s">
        <v>169</v>
      </c>
      <c r="E733" s="155" t="s">
        <v>3</v>
      </c>
      <c r="F733" s="156" t="s">
        <v>1497</v>
      </c>
      <c r="H733" s="157">
        <v>1.98</v>
      </c>
      <c r="I733" s="158"/>
      <c r="L733" s="154"/>
      <c r="M733" s="159"/>
      <c r="T733" s="160"/>
      <c r="AT733" s="155" t="s">
        <v>169</v>
      </c>
      <c r="AU733" s="155" t="s">
        <v>88</v>
      </c>
      <c r="AV733" s="13" t="s">
        <v>88</v>
      </c>
      <c r="AW733" s="13" t="s">
        <v>40</v>
      </c>
      <c r="AX733" s="13" t="s">
        <v>78</v>
      </c>
      <c r="AY733" s="155" t="s">
        <v>156</v>
      </c>
    </row>
    <row r="734" spans="2:51" s="13" customFormat="1" x14ac:dyDescent="0.2">
      <c r="B734" s="154"/>
      <c r="D734" s="148" t="s">
        <v>169</v>
      </c>
      <c r="E734" s="155" t="s">
        <v>3</v>
      </c>
      <c r="F734" s="156" t="s">
        <v>1498</v>
      </c>
      <c r="H734" s="157">
        <v>26.95</v>
      </c>
      <c r="I734" s="158"/>
      <c r="L734" s="154"/>
      <c r="M734" s="159"/>
      <c r="T734" s="160"/>
      <c r="AT734" s="155" t="s">
        <v>169</v>
      </c>
      <c r="AU734" s="155" t="s">
        <v>88</v>
      </c>
      <c r="AV734" s="13" t="s">
        <v>88</v>
      </c>
      <c r="AW734" s="13" t="s">
        <v>40</v>
      </c>
      <c r="AX734" s="13" t="s">
        <v>78</v>
      </c>
      <c r="AY734" s="155" t="s">
        <v>156</v>
      </c>
    </row>
    <row r="735" spans="2:51" s="13" customFormat="1" x14ac:dyDescent="0.2">
      <c r="B735" s="154"/>
      <c r="D735" s="148" t="s">
        <v>169</v>
      </c>
      <c r="E735" s="155" t="s">
        <v>3</v>
      </c>
      <c r="F735" s="156" t="s">
        <v>1499</v>
      </c>
      <c r="H735" s="157">
        <v>-0.15</v>
      </c>
      <c r="I735" s="158"/>
      <c r="L735" s="154"/>
      <c r="M735" s="159"/>
      <c r="T735" s="160"/>
      <c r="AT735" s="155" t="s">
        <v>169</v>
      </c>
      <c r="AU735" s="155" t="s">
        <v>88</v>
      </c>
      <c r="AV735" s="13" t="s">
        <v>88</v>
      </c>
      <c r="AW735" s="13" t="s">
        <v>40</v>
      </c>
      <c r="AX735" s="13" t="s">
        <v>78</v>
      </c>
      <c r="AY735" s="155" t="s">
        <v>156</v>
      </c>
    </row>
    <row r="736" spans="2:51" s="13" customFormat="1" x14ac:dyDescent="0.2">
      <c r="B736" s="154"/>
      <c r="D736" s="148" t="s">
        <v>169</v>
      </c>
      <c r="E736" s="155" t="s">
        <v>3</v>
      </c>
      <c r="F736" s="156" t="s">
        <v>1500</v>
      </c>
      <c r="H736" s="157">
        <v>-1.71</v>
      </c>
      <c r="I736" s="158"/>
      <c r="L736" s="154"/>
      <c r="M736" s="159"/>
      <c r="T736" s="160"/>
      <c r="AT736" s="155" t="s">
        <v>169</v>
      </c>
      <c r="AU736" s="155" t="s">
        <v>88</v>
      </c>
      <c r="AV736" s="13" t="s">
        <v>88</v>
      </c>
      <c r="AW736" s="13" t="s">
        <v>40</v>
      </c>
      <c r="AX736" s="13" t="s">
        <v>78</v>
      </c>
      <c r="AY736" s="155" t="s">
        <v>156</v>
      </c>
    </row>
    <row r="737" spans="2:51" s="13" customFormat="1" x14ac:dyDescent="0.2">
      <c r="B737" s="154"/>
      <c r="D737" s="148" t="s">
        <v>169</v>
      </c>
      <c r="E737" s="155" t="s">
        <v>3</v>
      </c>
      <c r="F737" s="156" t="s">
        <v>1501</v>
      </c>
      <c r="H737" s="157">
        <v>-4</v>
      </c>
      <c r="I737" s="158"/>
      <c r="L737" s="154"/>
      <c r="M737" s="159"/>
      <c r="T737" s="160"/>
      <c r="AT737" s="155" t="s">
        <v>169</v>
      </c>
      <c r="AU737" s="155" t="s">
        <v>88</v>
      </c>
      <c r="AV737" s="13" t="s">
        <v>88</v>
      </c>
      <c r="AW737" s="13" t="s">
        <v>40</v>
      </c>
      <c r="AX737" s="13" t="s">
        <v>78</v>
      </c>
      <c r="AY737" s="155" t="s">
        <v>156</v>
      </c>
    </row>
    <row r="738" spans="2:51" s="13" customFormat="1" x14ac:dyDescent="0.2">
      <c r="B738" s="154"/>
      <c r="D738" s="148" t="s">
        <v>169</v>
      </c>
      <c r="E738" s="155" t="s">
        <v>3</v>
      </c>
      <c r="F738" s="156" t="s">
        <v>1502</v>
      </c>
      <c r="H738" s="157">
        <v>1.29</v>
      </c>
      <c r="I738" s="158"/>
      <c r="L738" s="154"/>
      <c r="M738" s="159"/>
      <c r="T738" s="160"/>
      <c r="AT738" s="155" t="s">
        <v>169</v>
      </c>
      <c r="AU738" s="155" t="s">
        <v>88</v>
      </c>
      <c r="AV738" s="13" t="s">
        <v>88</v>
      </c>
      <c r="AW738" s="13" t="s">
        <v>40</v>
      </c>
      <c r="AX738" s="13" t="s">
        <v>78</v>
      </c>
      <c r="AY738" s="155" t="s">
        <v>156</v>
      </c>
    </row>
    <row r="739" spans="2:51" s="12" customFormat="1" x14ac:dyDescent="0.2">
      <c r="B739" s="147"/>
      <c r="D739" s="148" t="s">
        <v>169</v>
      </c>
      <c r="E739" s="149" t="s">
        <v>3</v>
      </c>
      <c r="F739" s="150" t="s">
        <v>1038</v>
      </c>
      <c r="H739" s="149" t="s">
        <v>3</v>
      </c>
      <c r="I739" s="151"/>
      <c r="L739" s="147"/>
      <c r="M739" s="152"/>
      <c r="T739" s="153"/>
      <c r="AT739" s="149" t="s">
        <v>169</v>
      </c>
      <c r="AU739" s="149" t="s">
        <v>88</v>
      </c>
      <c r="AV739" s="12" t="s">
        <v>86</v>
      </c>
      <c r="AW739" s="12" t="s">
        <v>40</v>
      </c>
      <c r="AX739" s="12" t="s">
        <v>78</v>
      </c>
      <c r="AY739" s="149" t="s">
        <v>156</v>
      </c>
    </row>
    <row r="740" spans="2:51" s="13" customFormat="1" x14ac:dyDescent="0.2">
      <c r="B740" s="154"/>
      <c r="D740" s="148" t="s">
        <v>169</v>
      </c>
      <c r="E740" s="155" t="s">
        <v>3</v>
      </c>
      <c r="F740" s="156" t="s">
        <v>1503</v>
      </c>
      <c r="H740" s="157">
        <v>24.335999999999999</v>
      </c>
      <c r="I740" s="158"/>
      <c r="L740" s="154"/>
      <c r="M740" s="159"/>
      <c r="T740" s="160"/>
      <c r="AT740" s="155" t="s">
        <v>169</v>
      </c>
      <c r="AU740" s="155" t="s">
        <v>88</v>
      </c>
      <c r="AV740" s="13" t="s">
        <v>88</v>
      </c>
      <c r="AW740" s="13" t="s">
        <v>40</v>
      </c>
      <c r="AX740" s="13" t="s">
        <v>78</v>
      </c>
      <c r="AY740" s="155" t="s">
        <v>156</v>
      </c>
    </row>
    <row r="741" spans="2:51" s="13" customFormat="1" x14ac:dyDescent="0.2">
      <c r="B741" s="154"/>
      <c r="D741" s="148" t="s">
        <v>169</v>
      </c>
      <c r="E741" s="155" t="s">
        <v>3</v>
      </c>
      <c r="F741" s="156" t="s">
        <v>1504</v>
      </c>
      <c r="H741" s="157">
        <v>3.3380000000000001</v>
      </c>
      <c r="I741" s="158"/>
      <c r="L741" s="154"/>
      <c r="M741" s="159"/>
      <c r="T741" s="160"/>
      <c r="AT741" s="155" t="s">
        <v>169</v>
      </c>
      <c r="AU741" s="155" t="s">
        <v>88</v>
      </c>
      <c r="AV741" s="13" t="s">
        <v>88</v>
      </c>
      <c r="AW741" s="13" t="s">
        <v>40</v>
      </c>
      <c r="AX741" s="13" t="s">
        <v>78</v>
      </c>
      <c r="AY741" s="155" t="s">
        <v>156</v>
      </c>
    </row>
    <row r="742" spans="2:51" s="13" customFormat="1" x14ac:dyDescent="0.2">
      <c r="B742" s="154"/>
      <c r="D742" s="148" t="s">
        <v>169</v>
      </c>
      <c r="E742" s="155" t="s">
        <v>3</v>
      </c>
      <c r="F742" s="156" t="s">
        <v>1505</v>
      </c>
      <c r="H742" s="157">
        <v>6.8630000000000004</v>
      </c>
      <c r="I742" s="158"/>
      <c r="L742" s="154"/>
      <c r="M742" s="159"/>
      <c r="T742" s="160"/>
      <c r="AT742" s="155" t="s">
        <v>169</v>
      </c>
      <c r="AU742" s="155" t="s">
        <v>88</v>
      </c>
      <c r="AV742" s="13" t="s">
        <v>88</v>
      </c>
      <c r="AW742" s="13" t="s">
        <v>40</v>
      </c>
      <c r="AX742" s="13" t="s">
        <v>78</v>
      </c>
      <c r="AY742" s="155" t="s">
        <v>156</v>
      </c>
    </row>
    <row r="743" spans="2:51" s="13" customFormat="1" x14ac:dyDescent="0.2">
      <c r="B743" s="154"/>
      <c r="D743" s="148" t="s">
        <v>169</v>
      </c>
      <c r="E743" s="155" t="s">
        <v>3</v>
      </c>
      <c r="F743" s="156" t="s">
        <v>1506</v>
      </c>
      <c r="H743" s="157">
        <v>15.444000000000001</v>
      </c>
      <c r="I743" s="158"/>
      <c r="L743" s="154"/>
      <c r="M743" s="159"/>
      <c r="T743" s="160"/>
      <c r="AT743" s="155" t="s">
        <v>169</v>
      </c>
      <c r="AU743" s="155" t="s">
        <v>88</v>
      </c>
      <c r="AV743" s="13" t="s">
        <v>88</v>
      </c>
      <c r="AW743" s="13" t="s">
        <v>40</v>
      </c>
      <c r="AX743" s="13" t="s">
        <v>78</v>
      </c>
      <c r="AY743" s="155" t="s">
        <v>156</v>
      </c>
    </row>
    <row r="744" spans="2:51" s="13" customFormat="1" x14ac:dyDescent="0.2">
      <c r="B744" s="154"/>
      <c r="D744" s="148" t="s">
        <v>169</v>
      </c>
      <c r="E744" s="155" t="s">
        <v>3</v>
      </c>
      <c r="F744" s="156" t="s">
        <v>1507</v>
      </c>
      <c r="H744" s="157">
        <v>8.0730000000000004</v>
      </c>
      <c r="I744" s="158"/>
      <c r="L744" s="154"/>
      <c r="M744" s="159"/>
      <c r="T744" s="160"/>
      <c r="AT744" s="155" t="s">
        <v>169</v>
      </c>
      <c r="AU744" s="155" t="s">
        <v>88</v>
      </c>
      <c r="AV744" s="13" t="s">
        <v>88</v>
      </c>
      <c r="AW744" s="13" t="s">
        <v>40</v>
      </c>
      <c r="AX744" s="13" t="s">
        <v>78</v>
      </c>
      <c r="AY744" s="155" t="s">
        <v>156</v>
      </c>
    </row>
    <row r="745" spans="2:51" s="13" customFormat="1" x14ac:dyDescent="0.2">
      <c r="B745" s="154"/>
      <c r="D745" s="148" t="s">
        <v>169</v>
      </c>
      <c r="E745" s="155" t="s">
        <v>3</v>
      </c>
      <c r="F745" s="156" t="s">
        <v>1508</v>
      </c>
      <c r="H745" s="157">
        <v>1.8680000000000001</v>
      </c>
      <c r="I745" s="158"/>
      <c r="L745" s="154"/>
      <c r="M745" s="159"/>
      <c r="T745" s="160"/>
      <c r="AT745" s="155" t="s">
        <v>169</v>
      </c>
      <c r="AU745" s="155" t="s">
        <v>88</v>
      </c>
      <c r="AV745" s="13" t="s">
        <v>88</v>
      </c>
      <c r="AW745" s="13" t="s">
        <v>40</v>
      </c>
      <c r="AX745" s="13" t="s">
        <v>78</v>
      </c>
      <c r="AY745" s="155" t="s">
        <v>156</v>
      </c>
    </row>
    <row r="746" spans="2:51" s="13" customFormat="1" x14ac:dyDescent="0.2">
      <c r="B746" s="154"/>
      <c r="D746" s="148" t="s">
        <v>169</v>
      </c>
      <c r="E746" s="155" t="s">
        <v>3</v>
      </c>
      <c r="F746" s="156" t="s">
        <v>1509</v>
      </c>
      <c r="H746" s="157">
        <v>7.6</v>
      </c>
      <c r="I746" s="158"/>
      <c r="L746" s="154"/>
      <c r="M746" s="159"/>
      <c r="T746" s="160"/>
      <c r="AT746" s="155" t="s">
        <v>169</v>
      </c>
      <c r="AU746" s="155" t="s">
        <v>88</v>
      </c>
      <c r="AV746" s="13" t="s">
        <v>88</v>
      </c>
      <c r="AW746" s="13" t="s">
        <v>40</v>
      </c>
      <c r="AX746" s="13" t="s">
        <v>78</v>
      </c>
      <c r="AY746" s="155" t="s">
        <v>156</v>
      </c>
    </row>
    <row r="747" spans="2:51" s="13" customFormat="1" x14ac:dyDescent="0.2">
      <c r="B747" s="154"/>
      <c r="D747" s="148" t="s">
        <v>169</v>
      </c>
      <c r="E747" s="155" t="s">
        <v>3</v>
      </c>
      <c r="F747" s="156" t="s">
        <v>1510</v>
      </c>
      <c r="H747" s="157">
        <v>0.56999999999999995</v>
      </c>
      <c r="I747" s="158"/>
      <c r="L747" s="154"/>
      <c r="M747" s="159"/>
      <c r="T747" s="160"/>
      <c r="AT747" s="155" t="s">
        <v>169</v>
      </c>
      <c r="AU747" s="155" t="s">
        <v>88</v>
      </c>
      <c r="AV747" s="13" t="s">
        <v>88</v>
      </c>
      <c r="AW747" s="13" t="s">
        <v>40</v>
      </c>
      <c r="AX747" s="13" t="s">
        <v>78</v>
      </c>
      <c r="AY747" s="155" t="s">
        <v>156</v>
      </c>
    </row>
    <row r="748" spans="2:51" s="13" customFormat="1" x14ac:dyDescent="0.2">
      <c r="B748" s="154"/>
      <c r="D748" s="148" t="s">
        <v>169</v>
      </c>
      <c r="E748" s="155" t="s">
        <v>3</v>
      </c>
      <c r="F748" s="156" t="s">
        <v>1511</v>
      </c>
      <c r="H748" s="157">
        <v>4.9800000000000004</v>
      </c>
      <c r="I748" s="158"/>
      <c r="L748" s="154"/>
      <c r="M748" s="159"/>
      <c r="T748" s="160"/>
      <c r="AT748" s="155" t="s">
        <v>169</v>
      </c>
      <c r="AU748" s="155" t="s">
        <v>88</v>
      </c>
      <c r="AV748" s="13" t="s">
        <v>88</v>
      </c>
      <c r="AW748" s="13" t="s">
        <v>40</v>
      </c>
      <c r="AX748" s="13" t="s">
        <v>78</v>
      </c>
      <c r="AY748" s="155" t="s">
        <v>156</v>
      </c>
    </row>
    <row r="749" spans="2:51" s="13" customFormat="1" x14ac:dyDescent="0.2">
      <c r="B749" s="154"/>
      <c r="D749" s="148" t="s">
        <v>169</v>
      </c>
      <c r="E749" s="155" t="s">
        <v>3</v>
      </c>
      <c r="F749" s="156" t="s">
        <v>1512</v>
      </c>
      <c r="H749" s="157">
        <v>2.31</v>
      </c>
      <c r="I749" s="158"/>
      <c r="L749" s="154"/>
      <c r="M749" s="159"/>
      <c r="T749" s="160"/>
      <c r="AT749" s="155" t="s">
        <v>169</v>
      </c>
      <c r="AU749" s="155" t="s">
        <v>88</v>
      </c>
      <c r="AV749" s="13" t="s">
        <v>88</v>
      </c>
      <c r="AW749" s="13" t="s">
        <v>40</v>
      </c>
      <c r="AX749" s="13" t="s">
        <v>78</v>
      </c>
      <c r="AY749" s="155" t="s">
        <v>156</v>
      </c>
    </row>
    <row r="750" spans="2:51" s="13" customFormat="1" x14ac:dyDescent="0.2">
      <c r="B750" s="154"/>
      <c r="D750" s="148" t="s">
        <v>169</v>
      </c>
      <c r="E750" s="155" t="s">
        <v>3</v>
      </c>
      <c r="F750" s="156" t="s">
        <v>1513</v>
      </c>
      <c r="H750" s="157">
        <v>17.29</v>
      </c>
      <c r="I750" s="158"/>
      <c r="L750" s="154"/>
      <c r="M750" s="159"/>
      <c r="T750" s="160"/>
      <c r="AT750" s="155" t="s">
        <v>169</v>
      </c>
      <c r="AU750" s="155" t="s">
        <v>88</v>
      </c>
      <c r="AV750" s="13" t="s">
        <v>88</v>
      </c>
      <c r="AW750" s="13" t="s">
        <v>40</v>
      </c>
      <c r="AX750" s="13" t="s">
        <v>78</v>
      </c>
      <c r="AY750" s="155" t="s">
        <v>156</v>
      </c>
    </row>
    <row r="751" spans="2:51" s="13" customFormat="1" x14ac:dyDescent="0.2">
      <c r="B751" s="154"/>
      <c r="D751" s="148" t="s">
        <v>169</v>
      </c>
      <c r="E751" s="155" t="s">
        <v>3</v>
      </c>
      <c r="F751" s="156" t="s">
        <v>1514</v>
      </c>
      <c r="H751" s="157">
        <v>5.16</v>
      </c>
      <c r="I751" s="158"/>
      <c r="L751" s="154"/>
      <c r="M751" s="159"/>
      <c r="T751" s="160"/>
      <c r="AT751" s="155" t="s">
        <v>169</v>
      </c>
      <c r="AU751" s="155" t="s">
        <v>88</v>
      </c>
      <c r="AV751" s="13" t="s">
        <v>88</v>
      </c>
      <c r="AW751" s="13" t="s">
        <v>40</v>
      </c>
      <c r="AX751" s="13" t="s">
        <v>78</v>
      </c>
      <c r="AY751" s="155" t="s">
        <v>156</v>
      </c>
    </row>
    <row r="752" spans="2:51" s="13" customFormat="1" x14ac:dyDescent="0.2">
      <c r="B752" s="154"/>
      <c r="D752" s="148" t="s">
        <v>169</v>
      </c>
      <c r="E752" s="155" t="s">
        <v>3</v>
      </c>
      <c r="F752" s="156" t="s">
        <v>1515</v>
      </c>
      <c r="H752" s="157">
        <v>1.1100000000000001</v>
      </c>
      <c r="I752" s="158"/>
      <c r="L752" s="154"/>
      <c r="M752" s="159"/>
      <c r="T752" s="160"/>
      <c r="AT752" s="155" t="s">
        <v>169</v>
      </c>
      <c r="AU752" s="155" t="s">
        <v>88</v>
      </c>
      <c r="AV752" s="13" t="s">
        <v>88</v>
      </c>
      <c r="AW752" s="13" t="s">
        <v>40</v>
      </c>
      <c r="AX752" s="13" t="s">
        <v>78</v>
      </c>
      <c r="AY752" s="155" t="s">
        <v>156</v>
      </c>
    </row>
    <row r="753" spans="2:51" s="13" customFormat="1" x14ac:dyDescent="0.2">
      <c r="B753" s="154"/>
      <c r="D753" s="148" t="s">
        <v>169</v>
      </c>
      <c r="E753" s="155" t="s">
        <v>3</v>
      </c>
      <c r="F753" s="156" t="s">
        <v>1516</v>
      </c>
      <c r="H753" s="157">
        <v>0.3</v>
      </c>
      <c r="I753" s="158"/>
      <c r="L753" s="154"/>
      <c r="M753" s="159"/>
      <c r="T753" s="160"/>
      <c r="AT753" s="155" t="s">
        <v>169</v>
      </c>
      <c r="AU753" s="155" t="s">
        <v>88</v>
      </c>
      <c r="AV753" s="13" t="s">
        <v>88</v>
      </c>
      <c r="AW753" s="13" t="s">
        <v>40</v>
      </c>
      <c r="AX753" s="13" t="s">
        <v>78</v>
      </c>
      <c r="AY753" s="155" t="s">
        <v>156</v>
      </c>
    </row>
    <row r="754" spans="2:51" s="13" customFormat="1" x14ac:dyDescent="0.2">
      <c r="B754" s="154"/>
      <c r="D754" s="148" t="s">
        <v>169</v>
      </c>
      <c r="E754" s="155" t="s">
        <v>3</v>
      </c>
      <c r="F754" s="156" t="s">
        <v>1517</v>
      </c>
      <c r="H754" s="157">
        <v>0.375</v>
      </c>
      <c r="I754" s="158"/>
      <c r="L754" s="154"/>
      <c r="M754" s="159"/>
      <c r="T754" s="160"/>
      <c r="AT754" s="155" t="s">
        <v>169</v>
      </c>
      <c r="AU754" s="155" t="s">
        <v>88</v>
      </c>
      <c r="AV754" s="13" t="s">
        <v>88</v>
      </c>
      <c r="AW754" s="13" t="s">
        <v>40</v>
      </c>
      <c r="AX754" s="13" t="s">
        <v>78</v>
      </c>
      <c r="AY754" s="155" t="s">
        <v>156</v>
      </c>
    </row>
    <row r="755" spans="2:51" s="13" customFormat="1" x14ac:dyDescent="0.2">
      <c r="B755" s="154"/>
      <c r="D755" s="148" t="s">
        <v>169</v>
      </c>
      <c r="E755" s="155" t="s">
        <v>3</v>
      </c>
      <c r="F755" s="156" t="s">
        <v>1518</v>
      </c>
      <c r="H755" s="157">
        <v>0.255</v>
      </c>
      <c r="I755" s="158"/>
      <c r="L755" s="154"/>
      <c r="M755" s="159"/>
      <c r="T755" s="160"/>
      <c r="AT755" s="155" t="s">
        <v>169</v>
      </c>
      <c r="AU755" s="155" t="s">
        <v>88</v>
      </c>
      <c r="AV755" s="13" t="s">
        <v>88</v>
      </c>
      <c r="AW755" s="13" t="s">
        <v>40</v>
      </c>
      <c r="AX755" s="13" t="s">
        <v>78</v>
      </c>
      <c r="AY755" s="155" t="s">
        <v>156</v>
      </c>
    </row>
    <row r="756" spans="2:51" s="13" customFormat="1" x14ac:dyDescent="0.2">
      <c r="B756" s="154"/>
      <c r="D756" s="148" t="s">
        <v>169</v>
      </c>
      <c r="E756" s="155" t="s">
        <v>3</v>
      </c>
      <c r="F756" s="156" t="s">
        <v>1519</v>
      </c>
      <c r="H756" s="157">
        <v>0.56999999999999995</v>
      </c>
      <c r="I756" s="158"/>
      <c r="L756" s="154"/>
      <c r="M756" s="159"/>
      <c r="T756" s="160"/>
      <c r="AT756" s="155" t="s">
        <v>169</v>
      </c>
      <c r="AU756" s="155" t="s">
        <v>88</v>
      </c>
      <c r="AV756" s="13" t="s">
        <v>88</v>
      </c>
      <c r="AW756" s="13" t="s">
        <v>40</v>
      </c>
      <c r="AX756" s="13" t="s">
        <v>78</v>
      </c>
      <c r="AY756" s="155" t="s">
        <v>156</v>
      </c>
    </row>
    <row r="757" spans="2:51" s="13" customFormat="1" x14ac:dyDescent="0.2">
      <c r="B757" s="154"/>
      <c r="D757" s="148" t="s">
        <v>169</v>
      </c>
      <c r="E757" s="155" t="s">
        <v>3</v>
      </c>
      <c r="F757" s="156" t="s">
        <v>1520</v>
      </c>
      <c r="H757" s="157">
        <v>0.84</v>
      </c>
      <c r="I757" s="158"/>
      <c r="L757" s="154"/>
      <c r="M757" s="159"/>
      <c r="T757" s="160"/>
      <c r="AT757" s="155" t="s">
        <v>169</v>
      </c>
      <c r="AU757" s="155" t="s">
        <v>88</v>
      </c>
      <c r="AV757" s="13" t="s">
        <v>88</v>
      </c>
      <c r="AW757" s="13" t="s">
        <v>40</v>
      </c>
      <c r="AX757" s="13" t="s">
        <v>78</v>
      </c>
      <c r="AY757" s="155" t="s">
        <v>156</v>
      </c>
    </row>
    <row r="758" spans="2:51" s="13" customFormat="1" x14ac:dyDescent="0.2">
      <c r="B758" s="154"/>
      <c r="D758" s="148" t="s">
        <v>169</v>
      </c>
      <c r="E758" s="155" t="s">
        <v>3</v>
      </c>
      <c r="F758" s="156" t="s">
        <v>1521</v>
      </c>
      <c r="H758" s="157">
        <v>0.69</v>
      </c>
      <c r="I758" s="158"/>
      <c r="L758" s="154"/>
      <c r="M758" s="159"/>
      <c r="T758" s="160"/>
      <c r="AT758" s="155" t="s">
        <v>169</v>
      </c>
      <c r="AU758" s="155" t="s">
        <v>88</v>
      </c>
      <c r="AV758" s="13" t="s">
        <v>88</v>
      </c>
      <c r="AW758" s="13" t="s">
        <v>40</v>
      </c>
      <c r="AX758" s="13" t="s">
        <v>78</v>
      </c>
      <c r="AY758" s="155" t="s">
        <v>156</v>
      </c>
    </row>
    <row r="759" spans="2:51" s="13" customFormat="1" x14ac:dyDescent="0.2">
      <c r="B759" s="154"/>
      <c r="D759" s="148" t="s">
        <v>169</v>
      </c>
      <c r="E759" s="155" t="s">
        <v>3</v>
      </c>
      <c r="F759" s="156" t="s">
        <v>1522</v>
      </c>
      <c r="H759" s="157">
        <v>2.25</v>
      </c>
      <c r="I759" s="158"/>
      <c r="L759" s="154"/>
      <c r="M759" s="159"/>
      <c r="T759" s="160"/>
      <c r="AT759" s="155" t="s">
        <v>169</v>
      </c>
      <c r="AU759" s="155" t="s">
        <v>88</v>
      </c>
      <c r="AV759" s="13" t="s">
        <v>88</v>
      </c>
      <c r="AW759" s="13" t="s">
        <v>40</v>
      </c>
      <c r="AX759" s="13" t="s">
        <v>78</v>
      </c>
      <c r="AY759" s="155" t="s">
        <v>156</v>
      </c>
    </row>
    <row r="760" spans="2:51" s="13" customFormat="1" x14ac:dyDescent="0.2">
      <c r="B760" s="154"/>
      <c r="D760" s="148" t="s">
        <v>169</v>
      </c>
      <c r="E760" s="155" t="s">
        <v>3</v>
      </c>
      <c r="F760" s="156" t="s">
        <v>1523</v>
      </c>
      <c r="H760" s="157">
        <v>0.48</v>
      </c>
      <c r="I760" s="158"/>
      <c r="L760" s="154"/>
      <c r="M760" s="159"/>
      <c r="T760" s="160"/>
      <c r="AT760" s="155" t="s">
        <v>169</v>
      </c>
      <c r="AU760" s="155" t="s">
        <v>88</v>
      </c>
      <c r="AV760" s="13" t="s">
        <v>88</v>
      </c>
      <c r="AW760" s="13" t="s">
        <v>40</v>
      </c>
      <c r="AX760" s="13" t="s">
        <v>78</v>
      </c>
      <c r="AY760" s="155" t="s">
        <v>156</v>
      </c>
    </row>
    <row r="761" spans="2:51" s="13" customFormat="1" x14ac:dyDescent="0.2">
      <c r="B761" s="154"/>
      <c r="D761" s="148" t="s">
        <v>169</v>
      </c>
      <c r="E761" s="155" t="s">
        <v>3</v>
      </c>
      <c r="F761" s="156" t="s">
        <v>1524</v>
      </c>
      <c r="H761" s="157">
        <v>1.2829999999999999</v>
      </c>
      <c r="I761" s="158"/>
      <c r="L761" s="154"/>
      <c r="M761" s="159"/>
      <c r="T761" s="160"/>
      <c r="AT761" s="155" t="s">
        <v>169</v>
      </c>
      <c r="AU761" s="155" t="s">
        <v>88</v>
      </c>
      <c r="AV761" s="13" t="s">
        <v>88</v>
      </c>
      <c r="AW761" s="13" t="s">
        <v>40</v>
      </c>
      <c r="AX761" s="13" t="s">
        <v>78</v>
      </c>
      <c r="AY761" s="155" t="s">
        <v>156</v>
      </c>
    </row>
    <row r="762" spans="2:51" s="12" customFormat="1" x14ac:dyDescent="0.2">
      <c r="B762" s="147"/>
      <c r="D762" s="148" t="s">
        <v>169</v>
      </c>
      <c r="E762" s="149" t="s">
        <v>3</v>
      </c>
      <c r="F762" s="150" t="s">
        <v>1031</v>
      </c>
      <c r="H762" s="149" t="s">
        <v>3</v>
      </c>
      <c r="I762" s="151"/>
      <c r="L762" s="147"/>
      <c r="M762" s="152"/>
      <c r="T762" s="153"/>
      <c r="AT762" s="149" t="s">
        <v>169</v>
      </c>
      <c r="AU762" s="149" t="s">
        <v>88</v>
      </c>
      <c r="AV762" s="12" t="s">
        <v>86</v>
      </c>
      <c r="AW762" s="12" t="s">
        <v>40</v>
      </c>
      <c r="AX762" s="12" t="s">
        <v>78</v>
      </c>
      <c r="AY762" s="149" t="s">
        <v>156</v>
      </c>
    </row>
    <row r="763" spans="2:51" s="13" customFormat="1" x14ac:dyDescent="0.2">
      <c r="B763" s="154"/>
      <c r="D763" s="148" t="s">
        <v>169</v>
      </c>
      <c r="E763" s="155" t="s">
        <v>3</v>
      </c>
      <c r="F763" s="156" t="s">
        <v>1525</v>
      </c>
      <c r="H763" s="157">
        <v>28.152000000000001</v>
      </c>
      <c r="I763" s="158"/>
      <c r="L763" s="154"/>
      <c r="M763" s="159"/>
      <c r="T763" s="160"/>
      <c r="AT763" s="155" t="s">
        <v>169</v>
      </c>
      <c r="AU763" s="155" t="s">
        <v>88</v>
      </c>
      <c r="AV763" s="13" t="s">
        <v>88</v>
      </c>
      <c r="AW763" s="13" t="s">
        <v>40</v>
      </c>
      <c r="AX763" s="13" t="s">
        <v>78</v>
      </c>
      <c r="AY763" s="155" t="s">
        <v>156</v>
      </c>
    </row>
    <row r="764" spans="2:51" s="13" customFormat="1" x14ac:dyDescent="0.2">
      <c r="B764" s="154"/>
      <c r="D764" s="148" t="s">
        <v>169</v>
      </c>
      <c r="E764" s="155" t="s">
        <v>3</v>
      </c>
      <c r="F764" s="156" t="s">
        <v>1526</v>
      </c>
      <c r="H764" s="157">
        <v>4.9400000000000004</v>
      </c>
      <c r="I764" s="158"/>
      <c r="L764" s="154"/>
      <c r="M764" s="159"/>
      <c r="T764" s="160"/>
      <c r="AT764" s="155" t="s">
        <v>169</v>
      </c>
      <c r="AU764" s="155" t="s">
        <v>88</v>
      </c>
      <c r="AV764" s="13" t="s">
        <v>88</v>
      </c>
      <c r="AW764" s="13" t="s">
        <v>40</v>
      </c>
      <c r="AX764" s="13" t="s">
        <v>78</v>
      </c>
      <c r="AY764" s="155" t="s">
        <v>156</v>
      </c>
    </row>
    <row r="765" spans="2:51" s="13" customFormat="1" x14ac:dyDescent="0.2">
      <c r="B765" s="154"/>
      <c r="D765" s="148" t="s">
        <v>169</v>
      </c>
      <c r="E765" s="155" t="s">
        <v>3</v>
      </c>
      <c r="F765" s="156" t="s">
        <v>1527</v>
      </c>
      <c r="H765" s="157">
        <v>6.8250000000000002</v>
      </c>
      <c r="I765" s="158"/>
      <c r="L765" s="154"/>
      <c r="M765" s="159"/>
      <c r="T765" s="160"/>
      <c r="AT765" s="155" t="s">
        <v>169</v>
      </c>
      <c r="AU765" s="155" t="s">
        <v>88</v>
      </c>
      <c r="AV765" s="13" t="s">
        <v>88</v>
      </c>
      <c r="AW765" s="13" t="s">
        <v>40</v>
      </c>
      <c r="AX765" s="13" t="s">
        <v>78</v>
      </c>
      <c r="AY765" s="155" t="s">
        <v>156</v>
      </c>
    </row>
    <row r="766" spans="2:51" s="13" customFormat="1" x14ac:dyDescent="0.2">
      <c r="B766" s="154"/>
      <c r="D766" s="148" t="s">
        <v>169</v>
      </c>
      <c r="E766" s="155" t="s">
        <v>3</v>
      </c>
      <c r="F766" s="156" t="s">
        <v>1528</v>
      </c>
      <c r="H766" s="157">
        <v>9</v>
      </c>
      <c r="I766" s="158"/>
      <c r="L766" s="154"/>
      <c r="M766" s="159"/>
      <c r="T766" s="160"/>
      <c r="AT766" s="155" t="s">
        <v>169</v>
      </c>
      <c r="AU766" s="155" t="s">
        <v>88</v>
      </c>
      <c r="AV766" s="13" t="s">
        <v>88</v>
      </c>
      <c r="AW766" s="13" t="s">
        <v>40</v>
      </c>
      <c r="AX766" s="13" t="s">
        <v>78</v>
      </c>
      <c r="AY766" s="155" t="s">
        <v>156</v>
      </c>
    </row>
    <row r="767" spans="2:51" s="13" customFormat="1" x14ac:dyDescent="0.2">
      <c r="B767" s="154"/>
      <c r="D767" s="148" t="s">
        <v>169</v>
      </c>
      <c r="E767" s="155" t="s">
        <v>3</v>
      </c>
      <c r="F767" s="156" t="s">
        <v>1529</v>
      </c>
      <c r="H767" s="157">
        <v>7.92</v>
      </c>
      <c r="I767" s="158"/>
      <c r="L767" s="154"/>
      <c r="M767" s="159"/>
      <c r="T767" s="160"/>
      <c r="AT767" s="155" t="s">
        <v>169</v>
      </c>
      <c r="AU767" s="155" t="s">
        <v>88</v>
      </c>
      <c r="AV767" s="13" t="s">
        <v>88</v>
      </c>
      <c r="AW767" s="13" t="s">
        <v>40</v>
      </c>
      <c r="AX767" s="13" t="s">
        <v>78</v>
      </c>
      <c r="AY767" s="155" t="s">
        <v>156</v>
      </c>
    </row>
    <row r="768" spans="2:51" s="13" customFormat="1" x14ac:dyDescent="0.2">
      <c r="B768" s="154"/>
      <c r="D768" s="148" t="s">
        <v>169</v>
      </c>
      <c r="E768" s="155" t="s">
        <v>3</v>
      </c>
      <c r="F768" s="156" t="s">
        <v>1530</v>
      </c>
      <c r="H768" s="157">
        <v>7.7220000000000004</v>
      </c>
      <c r="I768" s="158"/>
      <c r="L768" s="154"/>
      <c r="M768" s="159"/>
      <c r="T768" s="160"/>
      <c r="AT768" s="155" t="s">
        <v>169</v>
      </c>
      <c r="AU768" s="155" t="s">
        <v>88</v>
      </c>
      <c r="AV768" s="13" t="s">
        <v>88</v>
      </c>
      <c r="AW768" s="13" t="s">
        <v>40</v>
      </c>
      <c r="AX768" s="13" t="s">
        <v>78</v>
      </c>
      <c r="AY768" s="155" t="s">
        <v>156</v>
      </c>
    </row>
    <row r="769" spans="2:51" s="13" customFormat="1" x14ac:dyDescent="0.2">
      <c r="B769" s="154"/>
      <c r="D769" s="148" t="s">
        <v>169</v>
      </c>
      <c r="E769" s="155" t="s">
        <v>3</v>
      </c>
      <c r="F769" s="156" t="s">
        <v>1531</v>
      </c>
      <c r="H769" s="157">
        <v>1.845</v>
      </c>
      <c r="I769" s="158"/>
      <c r="L769" s="154"/>
      <c r="M769" s="159"/>
      <c r="T769" s="160"/>
      <c r="AT769" s="155" t="s">
        <v>169</v>
      </c>
      <c r="AU769" s="155" t="s">
        <v>88</v>
      </c>
      <c r="AV769" s="13" t="s">
        <v>88</v>
      </c>
      <c r="AW769" s="13" t="s">
        <v>40</v>
      </c>
      <c r="AX769" s="13" t="s">
        <v>78</v>
      </c>
      <c r="AY769" s="155" t="s">
        <v>156</v>
      </c>
    </row>
    <row r="770" spans="2:51" s="13" customFormat="1" x14ac:dyDescent="0.2">
      <c r="B770" s="154"/>
      <c r="D770" s="148" t="s">
        <v>169</v>
      </c>
      <c r="E770" s="155" t="s">
        <v>3</v>
      </c>
      <c r="F770" s="156" t="s">
        <v>1532</v>
      </c>
      <c r="H770" s="157">
        <v>8.5500000000000007</v>
      </c>
      <c r="I770" s="158"/>
      <c r="L770" s="154"/>
      <c r="M770" s="159"/>
      <c r="T770" s="160"/>
      <c r="AT770" s="155" t="s">
        <v>169</v>
      </c>
      <c r="AU770" s="155" t="s">
        <v>88</v>
      </c>
      <c r="AV770" s="13" t="s">
        <v>88</v>
      </c>
      <c r="AW770" s="13" t="s">
        <v>40</v>
      </c>
      <c r="AX770" s="13" t="s">
        <v>78</v>
      </c>
      <c r="AY770" s="155" t="s">
        <v>156</v>
      </c>
    </row>
    <row r="771" spans="2:51" s="13" customFormat="1" x14ac:dyDescent="0.2">
      <c r="B771" s="154"/>
      <c r="D771" s="148" t="s">
        <v>169</v>
      </c>
      <c r="E771" s="155" t="s">
        <v>3</v>
      </c>
      <c r="F771" s="156" t="s">
        <v>1533</v>
      </c>
      <c r="H771" s="157">
        <v>1.32</v>
      </c>
      <c r="I771" s="158"/>
      <c r="L771" s="154"/>
      <c r="M771" s="159"/>
      <c r="T771" s="160"/>
      <c r="AT771" s="155" t="s">
        <v>169</v>
      </c>
      <c r="AU771" s="155" t="s">
        <v>88</v>
      </c>
      <c r="AV771" s="13" t="s">
        <v>88</v>
      </c>
      <c r="AW771" s="13" t="s">
        <v>40</v>
      </c>
      <c r="AX771" s="13" t="s">
        <v>78</v>
      </c>
      <c r="AY771" s="155" t="s">
        <v>156</v>
      </c>
    </row>
    <row r="772" spans="2:51" s="13" customFormat="1" x14ac:dyDescent="0.2">
      <c r="B772" s="154"/>
      <c r="D772" s="148" t="s">
        <v>169</v>
      </c>
      <c r="E772" s="155" t="s">
        <v>3</v>
      </c>
      <c r="F772" s="156" t="s">
        <v>1534</v>
      </c>
      <c r="H772" s="157">
        <v>2.2799999999999998</v>
      </c>
      <c r="I772" s="158"/>
      <c r="L772" s="154"/>
      <c r="M772" s="159"/>
      <c r="T772" s="160"/>
      <c r="AT772" s="155" t="s">
        <v>169</v>
      </c>
      <c r="AU772" s="155" t="s">
        <v>88</v>
      </c>
      <c r="AV772" s="13" t="s">
        <v>88</v>
      </c>
      <c r="AW772" s="13" t="s">
        <v>40</v>
      </c>
      <c r="AX772" s="13" t="s">
        <v>78</v>
      </c>
      <c r="AY772" s="155" t="s">
        <v>156</v>
      </c>
    </row>
    <row r="773" spans="2:51" s="13" customFormat="1" x14ac:dyDescent="0.2">
      <c r="B773" s="154"/>
      <c r="D773" s="148" t="s">
        <v>169</v>
      </c>
      <c r="E773" s="155" t="s">
        <v>3</v>
      </c>
      <c r="F773" s="156" t="s">
        <v>1535</v>
      </c>
      <c r="H773" s="157">
        <v>16.38</v>
      </c>
      <c r="I773" s="158"/>
      <c r="L773" s="154"/>
      <c r="M773" s="159"/>
      <c r="T773" s="160"/>
      <c r="AT773" s="155" t="s">
        <v>169</v>
      </c>
      <c r="AU773" s="155" t="s">
        <v>88</v>
      </c>
      <c r="AV773" s="13" t="s">
        <v>88</v>
      </c>
      <c r="AW773" s="13" t="s">
        <v>40</v>
      </c>
      <c r="AX773" s="13" t="s">
        <v>78</v>
      </c>
      <c r="AY773" s="155" t="s">
        <v>156</v>
      </c>
    </row>
    <row r="774" spans="2:51" s="13" customFormat="1" x14ac:dyDescent="0.2">
      <c r="B774" s="154"/>
      <c r="D774" s="148" t="s">
        <v>169</v>
      </c>
      <c r="E774" s="155" t="s">
        <v>3</v>
      </c>
      <c r="F774" s="156" t="s">
        <v>1536</v>
      </c>
      <c r="H774" s="157">
        <v>2.56</v>
      </c>
      <c r="I774" s="158"/>
      <c r="L774" s="154"/>
      <c r="M774" s="159"/>
      <c r="T774" s="160"/>
      <c r="AT774" s="155" t="s">
        <v>169</v>
      </c>
      <c r="AU774" s="155" t="s">
        <v>88</v>
      </c>
      <c r="AV774" s="13" t="s">
        <v>88</v>
      </c>
      <c r="AW774" s="13" t="s">
        <v>40</v>
      </c>
      <c r="AX774" s="13" t="s">
        <v>78</v>
      </c>
      <c r="AY774" s="155" t="s">
        <v>156</v>
      </c>
    </row>
    <row r="775" spans="2:51" s="13" customFormat="1" x14ac:dyDescent="0.2">
      <c r="B775" s="154"/>
      <c r="D775" s="148" t="s">
        <v>169</v>
      </c>
      <c r="E775" s="155" t="s">
        <v>3</v>
      </c>
      <c r="F775" s="156" t="s">
        <v>1516</v>
      </c>
      <c r="H775" s="157">
        <v>0.3</v>
      </c>
      <c r="I775" s="158"/>
      <c r="L775" s="154"/>
      <c r="M775" s="159"/>
      <c r="T775" s="160"/>
      <c r="AT775" s="155" t="s">
        <v>169</v>
      </c>
      <c r="AU775" s="155" t="s">
        <v>88</v>
      </c>
      <c r="AV775" s="13" t="s">
        <v>88</v>
      </c>
      <c r="AW775" s="13" t="s">
        <v>40</v>
      </c>
      <c r="AX775" s="13" t="s">
        <v>78</v>
      </c>
      <c r="AY775" s="155" t="s">
        <v>156</v>
      </c>
    </row>
    <row r="776" spans="2:51" s="13" customFormat="1" x14ac:dyDescent="0.2">
      <c r="B776" s="154"/>
      <c r="D776" s="148" t="s">
        <v>169</v>
      </c>
      <c r="E776" s="155" t="s">
        <v>3</v>
      </c>
      <c r="F776" s="156" t="s">
        <v>1517</v>
      </c>
      <c r="H776" s="157">
        <v>0.375</v>
      </c>
      <c r="I776" s="158"/>
      <c r="L776" s="154"/>
      <c r="M776" s="159"/>
      <c r="T776" s="160"/>
      <c r="AT776" s="155" t="s">
        <v>169</v>
      </c>
      <c r="AU776" s="155" t="s">
        <v>88</v>
      </c>
      <c r="AV776" s="13" t="s">
        <v>88</v>
      </c>
      <c r="AW776" s="13" t="s">
        <v>40</v>
      </c>
      <c r="AX776" s="13" t="s">
        <v>78</v>
      </c>
      <c r="AY776" s="155" t="s">
        <v>156</v>
      </c>
    </row>
    <row r="777" spans="2:51" s="13" customFormat="1" x14ac:dyDescent="0.2">
      <c r="B777" s="154"/>
      <c r="D777" s="148" t="s">
        <v>169</v>
      </c>
      <c r="E777" s="155" t="s">
        <v>3</v>
      </c>
      <c r="F777" s="156" t="s">
        <v>1518</v>
      </c>
      <c r="H777" s="157">
        <v>0.255</v>
      </c>
      <c r="I777" s="158"/>
      <c r="L777" s="154"/>
      <c r="M777" s="159"/>
      <c r="T777" s="160"/>
      <c r="AT777" s="155" t="s">
        <v>169</v>
      </c>
      <c r="AU777" s="155" t="s">
        <v>88</v>
      </c>
      <c r="AV777" s="13" t="s">
        <v>88</v>
      </c>
      <c r="AW777" s="13" t="s">
        <v>40</v>
      </c>
      <c r="AX777" s="13" t="s">
        <v>78</v>
      </c>
      <c r="AY777" s="155" t="s">
        <v>156</v>
      </c>
    </row>
    <row r="778" spans="2:51" s="13" customFormat="1" x14ac:dyDescent="0.2">
      <c r="B778" s="154"/>
      <c r="D778" s="148" t="s">
        <v>169</v>
      </c>
      <c r="E778" s="155" t="s">
        <v>3</v>
      </c>
      <c r="F778" s="156" t="s">
        <v>1537</v>
      </c>
      <c r="H778" s="157">
        <v>0.46</v>
      </c>
      <c r="I778" s="158"/>
      <c r="L778" s="154"/>
      <c r="M778" s="159"/>
      <c r="T778" s="160"/>
      <c r="AT778" s="155" t="s">
        <v>169</v>
      </c>
      <c r="AU778" s="155" t="s">
        <v>88</v>
      </c>
      <c r="AV778" s="13" t="s">
        <v>88</v>
      </c>
      <c r="AW778" s="13" t="s">
        <v>40</v>
      </c>
      <c r="AX778" s="13" t="s">
        <v>78</v>
      </c>
      <c r="AY778" s="155" t="s">
        <v>156</v>
      </c>
    </row>
    <row r="779" spans="2:51" s="13" customFormat="1" x14ac:dyDescent="0.2">
      <c r="B779" s="154"/>
      <c r="D779" s="148" t="s">
        <v>169</v>
      </c>
      <c r="E779" s="155" t="s">
        <v>3</v>
      </c>
      <c r="F779" s="156" t="s">
        <v>1538</v>
      </c>
      <c r="H779" s="157">
        <v>3.375</v>
      </c>
      <c r="I779" s="158"/>
      <c r="L779" s="154"/>
      <c r="M779" s="159"/>
      <c r="T779" s="160"/>
      <c r="AT779" s="155" t="s">
        <v>169</v>
      </c>
      <c r="AU779" s="155" t="s">
        <v>88</v>
      </c>
      <c r="AV779" s="13" t="s">
        <v>88</v>
      </c>
      <c r="AW779" s="13" t="s">
        <v>40</v>
      </c>
      <c r="AX779" s="13" t="s">
        <v>78</v>
      </c>
      <c r="AY779" s="155" t="s">
        <v>156</v>
      </c>
    </row>
    <row r="780" spans="2:51" s="13" customFormat="1" x14ac:dyDescent="0.2">
      <c r="B780" s="154"/>
      <c r="D780" s="148" t="s">
        <v>169</v>
      </c>
      <c r="E780" s="155" t="s">
        <v>3</v>
      </c>
      <c r="F780" s="156" t="s">
        <v>1539</v>
      </c>
      <c r="H780" s="157">
        <v>0.93</v>
      </c>
      <c r="I780" s="158"/>
      <c r="L780" s="154"/>
      <c r="M780" s="159"/>
      <c r="T780" s="160"/>
      <c r="AT780" s="155" t="s">
        <v>169</v>
      </c>
      <c r="AU780" s="155" t="s">
        <v>88</v>
      </c>
      <c r="AV780" s="13" t="s">
        <v>88</v>
      </c>
      <c r="AW780" s="13" t="s">
        <v>40</v>
      </c>
      <c r="AX780" s="13" t="s">
        <v>78</v>
      </c>
      <c r="AY780" s="155" t="s">
        <v>156</v>
      </c>
    </row>
    <row r="781" spans="2:51" s="13" customFormat="1" x14ac:dyDescent="0.2">
      <c r="B781" s="154"/>
      <c r="D781" s="148" t="s">
        <v>169</v>
      </c>
      <c r="E781" s="155" t="s">
        <v>3</v>
      </c>
      <c r="F781" s="156" t="s">
        <v>1524</v>
      </c>
      <c r="H781" s="157">
        <v>1.2829999999999999</v>
      </c>
      <c r="I781" s="158"/>
      <c r="L781" s="154"/>
      <c r="M781" s="159"/>
      <c r="T781" s="160"/>
      <c r="AT781" s="155" t="s">
        <v>169</v>
      </c>
      <c r="AU781" s="155" t="s">
        <v>88</v>
      </c>
      <c r="AV781" s="13" t="s">
        <v>88</v>
      </c>
      <c r="AW781" s="13" t="s">
        <v>40</v>
      </c>
      <c r="AX781" s="13" t="s">
        <v>78</v>
      </c>
      <c r="AY781" s="155" t="s">
        <v>156</v>
      </c>
    </row>
    <row r="782" spans="2:51" s="15" customFormat="1" x14ac:dyDescent="0.2">
      <c r="B782" s="168"/>
      <c r="D782" s="148" t="s">
        <v>169</v>
      </c>
      <c r="E782" s="169" t="s">
        <v>3</v>
      </c>
      <c r="F782" s="170" t="s">
        <v>180</v>
      </c>
      <c r="H782" s="171">
        <v>389.28800000000001</v>
      </c>
      <c r="I782" s="172"/>
      <c r="L782" s="168"/>
      <c r="M782" s="173"/>
      <c r="T782" s="174"/>
      <c r="AT782" s="169" t="s">
        <v>169</v>
      </c>
      <c r="AU782" s="169" t="s">
        <v>88</v>
      </c>
      <c r="AV782" s="15" t="s">
        <v>157</v>
      </c>
      <c r="AW782" s="15" t="s">
        <v>40</v>
      </c>
      <c r="AX782" s="15" t="s">
        <v>78</v>
      </c>
      <c r="AY782" s="169" t="s">
        <v>156</v>
      </c>
    </row>
    <row r="783" spans="2:51" s="12" customFormat="1" x14ac:dyDescent="0.2">
      <c r="B783" s="147"/>
      <c r="D783" s="148" t="s">
        <v>169</v>
      </c>
      <c r="E783" s="149" t="s">
        <v>3</v>
      </c>
      <c r="F783" s="150" t="s">
        <v>1444</v>
      </c>
      <c r="H783" s="149" t="s">
        <v>3</v>
      </c>
      <c r="I783" s="151"/>
      <c r="L783" s="147"/>
      <c r="M783" s="152"/>
      <c r="T783" s="153"/>
      <c r="AT783" s="149" t="s">
        <v>169</v>
      </c>
      <c r="AU783" s="149" t="s">
        <v>88</v>
      </c>
      <c r="AV783" s="12" t="s">
        <v>86</v>
      </c>
      <c r="AW783" s="12" t="s">
        <v>40</v>
      </c>
      <c r="AX783" s="12" t="s">
        <v>78</v>
      </c>
      <c r="AY783" s="149" t="s">
        <v>156</v>
      </c>
    </row>
    <row r="784" spans="2:51" s="12" customFormat="1" x14ac:dyDescent="0.2">
      <c r="B784" s="147"/>
      <c r="D784" s="148" t="s">
        <v>169</v>
      </c>
      <c r="E784" s="149" t="s">
        <v>3</v>
      </c>
      <c r="F784" s="150" t="s">
        <v>1044</v>
      </c>
      <c r="H784" s="149" t="s">
        <v>3</v>
      </c>
      <c r="I784" s="151"/>
      <c r="L784" s="147"/>
      <c r="M784" s="152"/>
      <c r="T784" s="153"/>
      <c r="AT784" s="149" t="s">
        <v>169</v>
      </c>
      <c r="AU784" s="149" t="s">
        <v>88</v>
      </c>
      <c r="AV784" s="12" t="s">
        <v>86</v>
      </c>
      <c r="AW784" s="12" t="s">
        <v>40</v>
      </c>
      <c r="AX784" s="12" t="s">
        <v>78</v>
      </c>
      <c r="AY784" s="149" t="s">
        <v>156</v>
      </c>
    </row>
    <row r="785" spans="2:65" s="13" customFormat="1" x14ac:dyDescent="0.2">
      <c r="B785" s="154"/>
      <c r="D785" s="148" t="s">
        <v>169</v>
      </c>
      <c r="E785" s="155" t="s">
        <v>3</v>
      </c>
      <c r="F785" s="156" t="s">
        <v>1540</v>
      </c>
      <c r="H785" s="157">
        <v>62.37</v>
      </c>
      <c r="I785" s="158"/>
      <c r="L785" s="154"/>
      <c r="M785" s="159"/>
      <c r="T785" s="160"/>
      <c r="AT785" s="155" t="s">
        <v>169</v>
      </c>
      <c r="AU785" s="155" t="s">
        <v>88</v>
      </c>
      <c r="AV785" s="13" t="s">
        <v>88</v>
      </c>
      <c r="AW785" s="13" t="s">
        <v>40</v>
      </c>
      <c r="AX785" s="13" t="s">
        <v>78</v>
      </c>
      <c r="AY785" s="155" t="s">
        <v>156</v>
      </c>
    </row>
    <row r="786" spans="2:65" s="13" customFormat="1" x14ac:dyDescent="0.2">
      <c r="B786" s="154"/>
      <c r="D786" s="148" t="s">
        <v>169</v>
      </c>
      <c r="E786" s="155" t="s">
        <v>3</v>
      </c>
      <c r="F786" s="156" t="s">
        <v>1541</v>
      </c>
      <c r="H786" s="157">
        <v>-16</v>
      </c>
      <c r="I786" s="158"/>
      <c r="L786" s="154"/>
      <c r="M786" s="159"/>
      <c r="T786" s="160"/>
      <c r="AT786" s="155" t="s">
        <v>169</v>
      </c>
      <c r="AU786" s="155" t="s">
        <v>88</v>
      </c>
      <c r="AV786" s="13" t="s">
        <v>88</v>
      </c>
      <c r="AW786" s="13" t="s">
        <v>40</v>
      </c>
      <c r="AX786" s="13" t="s">
        <v>78</v>
      </c>
      <c r="AY786" s="155" t="s">
        <v>156</v>
      </c>
    </row>
    <row r="787" spans="2:65" s="12" customFormat="1" x14ac:dyDescent="0.2">
      <c r="B787" s="147"/>
      <c r="D787" s="148" t="s">
        <v>169</v>
      </c>
      <c r="E787" s="149" t="s">
        <v>3</v>
      </c>
      <c r="F787" s="150" t="s">
        <v>1038</v>
      </c>
      <c r="H787" s="149" t="s">
        <v>3</v>
      </c>
      <c r="I787" s="151"/>
      <c r="L787" s="147"/>
      <c r="M787" s="152"/>
      <c r="T787" s="153"/>
      <c r="AT787" s="149" t="s">
        <v>169</v>
      </c>
      <c r="AU787" s="149" t="s">
        <v>88</v>
      </c>
      <c r="AV787" s="12" t="s">
        <v>86</v>
      </c>
      <c r="AW787" s="12" t="s">
        <v>40</v>
      </c>
      <c r="AX787" s="12" t="s">
        <v>78</v>
      </c>
      <c r="AY787" s="149" t="s">
        <v>156</v>
      </c>
    </row>
    <row r="788" spans="2:65" s="13" customFormat="1" x14ac:dyDescent="0.2">
      <c r="B788" s="154"/>
      <c r="D788" s="148" t="s">
        <v>169</v>
      </c>
      <c r="E788" s="155" t="s">
        <v>3</v>
      </c>
      <c r="F788" s="156" t="s">
        <v>1542</v>
      </c>
      <c r="H788" s="157">
        <v>59.85</v>
      </c>
      <c r="I788" s="158"/>
      <c r="L788" s="154"/>
      <c r="M788" s="159"/>
      <c r="T788" s="160"/>
      <c r="AT788" s="155" t="s">
        <v>169</v>
      </c>
      <c r="AU788" s="155" t="s">
        <v>88</v>
      </c>
      <c r="AV788" s="13" t="s">
        <v>88</v>
      </c>
      <c r="AW788" s="13" t="s">
        <v>40</v>
      </c>
      <c r="AX788" s="13" t="s">
        <v>78</v>
      </c>
      <c r="AY788" s="155" t="s">
        <v>156</v>
      </c>
    </row>
    <row r="789" spans="2:65" s="13" customFormat="1" x14ac:dyDescent="0.2">
      <c r="B789" s="154"/>
      <c r="D789" s="148" t="s">
        <v>169</v>
      </c>
      <c r="E789" s="155" t="s">
        <v>3</v>
      </c>
      <c r="F789" s="156" t="s">
        <v>1543</v>
      </c>
      <c r="H789" s="157">
        <v>-6</v>
      </c>
      <c r="I789" s="158"/>
      <c r="L789" s="154"/>
      <c r="M789" s="159"/>
      <c r="T789" s="160"/>
      <c r="AT789" s="155" t="s">
        <v>169</v>
      </c>
      <c r="AU789" s="155" t="s">
        <v>88</v>
      </c>
      <c r="AV789" s="13" t="s">
        <v>88</v>
      </c>
      <c r="AW789" s="13" t="s">
        <v>40</v>
      </c>
      <c r="AX789" s="13" t="s">
        <v>78</v>
      </c>
      <c r="AY789" s="155" t="s">
        <v>156</v>
      </c>
    </row>
    <row r="790" spans="2:65" s="13" customFormat="1" x14ac:dyDescent="0.2">
      <c r="B790" s="154"/>
      <c r="D790" s="148" t="s">
        <v>169</v>
      </c>
      <c r="E790" s="155" t="s">
        <v>3</v>
      </c>
      <c r="F790" s="156" t="s">
        <v>1544</v>
      </c>
      <c r="H790" s="157">
        <v>-1.44</v>
      </c>
      <c r="I790" s="158"/>
      <c r="L790" s="154"/>
      <c r="M790" s="159"/>
      <c r="T790" s="160"/>
      <c r="AT790" s="155" t="s">
        <v>169</v>
      </c>
      <c r="AU790" s="155" t="s">
        <v>88</v>
      </c>
      <c r="AV790" s="13" t="s">
        <v>88</v>
      </c>
      <c r="AW790" s="13" t="s">
        <v>40</v>
      </c>
      <c r="AX790" s="13" t="s">
        <v>78</v>
      </c>
      <c r="AY790" s="155" t="s">
        <v>156</v>
      </c>
    </row>
    <row r="791" spans="2:65" s="12" customFormat="1" x14ac:dyDescent="0.2">
      <c r="B791" s="147"/>
      <c r="D791" s="148" t="s">
        <v>169</v>
      </c>
      <c r="E791" s="149" t="s">
        <v>3</v>
      </c>
      <c r="F791" s="150" t="s">
        <v>1031</v>
      </c>
      <c r="H791" s="149" t="s">
        <v>3</v>
      </c>
      <c r="I791" s="151"/>
      <c r="L791" s="147"/>
      <c r="M791" s="152"/>
      <c r="T791" s="153"/>
      <c r="AT791" s="149" t="s">
        <v>169</v>
      </c>
      <c r="AU791" s="149" t="s">
        <v>88</v>
      </c>
      <c r="AV791" s="12" t="s">
        <v>86</v>
      </c>
      <c r="AW791" s="12" t="s">
        <v>40</v>
      </c>
      <c r="AX791" s="12" t="s">
        <v>78</v>
      </c>
      <c r="AY791" s="149" t="s">
        <v>156</v>
      </c>
    </row>
    <row r="792" spans="2:65" s="13" customFormat="1" x14ac:dyDescent="0.2">
      <c r="B792" s="154"/>
      <c r="D792" s="148" t="s">
        <v>169</v>
      </c>
      <c r="E792" s="155" t="s">
        <v>3</v>
      </c>
      <c r="F792" s="156" t="s">
        <v>1545</v>
      </c>
      <c r="H792" s="157">
        <v>61.2</v>
      </c>
      <c r="I792" s="158"/>
      <c r="L792" s="154"/>
      <c r="M792" s="159"/>
      <c r="T792" s="160"/>
      <c r="AT792" s="155" t="s">
        <v>169</v>
      </c>
      <c r="AU792" s="155" t="s">
        <v>88</v>
      </c>
      <c r="AV792" s="13" t="s">
        <v>88</v>
      </c>
      <c r="AW792" s="13" t="s">
        <v>40</v>
      </c>
      <c r="AX792" s="13" t="s">
        <v>78</v>
      </c>
      <c r="AY792" s="155" t="s">
        <v>156</v>
      </c>
    </row>
    <row r="793" spans="2:65" s="13" customFormat="1" x14ac:dyDescent="0.2">
      <c r="B793" s="154"/>
      <c r="D793" s="148" t="s">
        <v>169</v>
      </c>
      <c r="E793" s="155" t="s">
        <v>3</v>
      </c>
      <c r="F793" s="156" t="s">
        <v>1546</v>
      </c>
      <c r="H793" s="157">
        <v>-3.78</v>
      </c>
      <c r="I793" s="158"/>
      <c r="L793" s="154"/>
      <c r="M793" s="159"/>
      <c r="T793" s="160"/>
      <c r="AT793" s="155" t="s">
        <v>169</v>
      </c>
      <c r="AU793" s="155" t="s">
        <v>88</v>
      </c>
      <c r="AV793" s="13" t="s">
        <v>88</v>
      </c>
      <c r="AW793" s="13" t="s">
        <v>40</v>
      </c>
      <c r="AX793" s="13" t="s">
        <v>78</v>
      </c>
      <c r="AY793" s="155" t="s">
        <v>156</v>
      </c>
    </row>
    <row r="794" spans="2:65" s="15" customFormat="1" x14ac:dyDescent="0.2">
      <c r="B794" s="168"/>
      <c r="D794" s="148" t="s">
        <v>169</v>
      </c>
      <c r="E794" s="169" t="s">
        <v>3</v>
      </c>
      <c r="F794" s="170" t="s">
        <v>180</v>
      </c>
      <c r="H794" s="171">
        <v>156.19999999999999</v>
      </c>
      <c r="I794" s="172"/>
      <c r="L794" s="168"/>
      <c r="M794" s="173"/>
      <c r="T794" s="174"/>
      <c r="AT794" s="169" t="s">
        <v>169</v>
      </c>
      <c r="AU794" s="169" t="s">
        <v>88</v>
      </c>
      <c r="AV794" s="15" t="s">
        <v>157</v>
      </c>
      <c r="AW794" s="15" t="s">
        <v>40</v>
      </c>
      <c r="AX794" s="15" t="s">
        <v>78</v>
      </c>
      <c r="AY794" s="169" t="s">
        <v>156</v>
      </c>
    </row>
    <row r="795" spans="2:65" s="14" customFormat="1" x14ac:dyDescent="0.2">
      <c r="B795" s="161"/>
      <c r="D795" s="148" t="s">
        <v>169</v>
      </c>
      <c r="E795" s="162" t="s">
        <v>3</v>
      </c>
      <c r="F795" s="163" t="s">
        <v>172</v>
      </c>
      <c r="H795" s="164">
        <v>999.43499999999995</v>
      </c>
      <c r="I795" s="165"/>
      <c r="L795" s="161"/>
      <c r="M795" s="166"/>
      <c r="T795" s="167"/>
      <c r="AT795" s="162" t="s">
        <v>169</v>
      </c>
      <c r="AU795" s="162" t="s">
        <v>88</v>
      </c>
      <c r="AV795" s="14" t="s">
        <v>165</v>
      </c>
      <c r="AW795" s="14" t="s">
        <v>40</v>
      </c>
      <c r="AX795" s="14" t="s">
        <v>86</v>
      </c>
      <c r="AY795" s="162" t="s">
        <v>156</v>
      </c>
    </row>
    <row r="796" spans="2:65" s="1" customFormat="1" ht="16.5" customHeight="1" x14ac:dyDescent="0.2">
      <c r="B796" s="129"/>
      <c r="C796" s="130" t="s">
        <v>1676</v>
      </c>
      <c r="D796" s="130" t="s">
        <v>160</v>
      </c>
      <c r="E796" s="131" t="s">
        <v>1677</v>
      </c>
      <c r="F796" s="132" t="s">
        <v>1678</v>
      </c>
      <c r="G796" s="133" t="s">
        <v>209</v>
      </c>
      <c r="H796" s="134">
        <v>1282.4749999999999</v>
      </c>
      <c r="I796" s="135"/>
      <c r="J796" s="136">
        <f>ROUND(I796*H796,2)</f>
        <v>0</v>
      </c>
      <c r="K796" s="132" t="s">
        <v>164</v>
      </c>
      <c r="L796" s="34"/>
      <c r="M796" s="137" t="s">
        <v>3</v>
      </c>
      <c r="N796" s="138" t="s">
        <v>49</v>
      </c>
      <c r="P796" s="139">
        <f>O796*H796</f>
        <v>0</v>
      </c>
      <c r="Q796" s="139">
        <v>0</v>
      </c>
      <c r="R796" s="139">
        <f>Q796*H796</f>
        <v>0</v>
      </c>
      <c r="S796" s="139">
        <v>0</v>
      </c>
      <c r="T796" s="140">
        <f>S796*H796</f>
        <v>0</v>
      </c>
      <c r="AR796" s="141" t="s">
        <v>165</v>
      </c>
      <c r="AT796" s="141" t="s">
        <v>160</v>
      </c>
      <c r="AU796" s="141" t="s">
        <v>88</v>
      </c>
      <c r="AY796" s="18" t="s">
        <v>156</v>
      </c>
      <c r="BE796" s="142">
        <f>IF(N796="základní",J796,0)</f>
        <v>0</v>
      </c>
      <c r="BF796" s="142">
        <f>IF(N796="snížená",J796,0)</f>
        <v>0</v>
      </c>
      <c r="BG796" s="142">
        <f>IF(N796="zákl. přenesená",J796,0)</f>
        <v>0</v>
      </c>
      <c r="BH796" s="142">
        <f>IF(N796="sníž. přenesená",J796,0)</f>
        <v>0</v>
      </c>
      <c r="BI796" s="142">
        <f>IF(N796="nulová",J796,0)</f>
        <v>0</v>
      </c>
      <c r="BJ796" s="18" t="s">
        <v>86</v>
      </c>
      <c r="BK796" s="142">
        <f>ROUND(I796*H796,2)</f>
        <v>0</v>
      </c>
      <c r="BL796" s="18" t="s">
        <v>165</v>
      </c>
      <c r="BM796" s="141" t="s">
        <v>1679</v>
      </c>
    </row>
    <row r="797" spans="2:65" s="1" customFormat="1" x14ac:dyDescent="0.2">
      <c r="B797" s="34"/>
      <c r="D797" s="143" t="s">
        <v>167</v>
      </c>
      <c r="F797" s="144" t="s">
        <v>1680</v>
      </c>
      <c r="I797" s="145"/>
      <c r="L797" s="34"/>
      <c r="M797" s="146"/>
      <c r="T797" s="55"/>
      <c r="AT797" s="18" t="s">
        <v>167</v>
      </c>
      <c r="AU797" s="18" t="s">
        <v>88</v>
      </c>
    </row>
    <row r="798" spans="2:65" s="12" customFormat="1" x14ac:dyDescent="0.2">
      <c r="B798" s="147"/>
      <c r="D798" s="148" t="s">
        <v>169</v>
      </c>
      <c r="E798" s="149" t="s">
        <v>3</v>
      </c>
      <c r="F798" s="150" t="s">
        <v>1331</v>
      </c>
      <c r="H798" s="149" t="s">
        <v>3</v>
      </c>
      <c r="I798" s="151"/>
      <c r="L798" s="147"/>
      <c r="M798" s="152"/>
      <c r="T798" s="153"/>
      <c r="AT798" s="149" t="s">
        <v>169</v>
      </c>
      <c r="AU798" s="149" t="s">
        <v>88</v>
      </c>
      <c r="AV798" s="12" t="s">
        <v>86</v>
      </c>
      <c r="AW798" s="12" t="s">
        <v>40</v>
      </c>
      <c r="AX798" s="12" t="s">
        <v>78</v>
      </c>
      <c r="AY798" s="149" t="s">
        <v>156</v>
      </c>
    </row>
    <row r="799" spans="2:65" s="12" customFormat="1" x14ac:dyDescent="0.2">
      <c r="B799" s="147"/>
      <c r="D799" s="148" t="s">
        <v>169</v>
      </c>
      <c r="E799" s="149" t="s">
        <v>3</v>
      </c>
      <c r="F799" s="150" t="s">
        <v>1430</v>
      </c>
      <c r="H799" s="149" t="s">
        <v>3</v>
      </c>
      <c r="I799" s="151"/>
      <c r="L799" s="147"/>
      <c r="M799" s="152"/>
      <c r="T799" s="153"/>
      <c r="AT799" s="149" t="s">
        <v>169</v>
      </c>
      <c r="AU799" s="149" t="s">
        <v>88</v>
      </c>
      <c r="AV799" s="12" t="s">
        <v>86</v>
      </c>
      <c r="AW799" s="12" t="s">
        <v>40</v>
      </c>
      <c r="AX799" s="12" t="s">
        <v>78</v>
      </c>
      <c r="AY799" s="149" t="s">
        <v>156</v>
      </c>
    </row>
    <row r="800" spans="2:65" s="12" customFormat="1" x14ac:dyDescent="0.2">
      <c r="B800" s="147"/>
      <c r="D800" s="148" t="s">
        <v>169</v>
      </c>
      <c r="E800" s="149" t="s">
        <v>3</v>
      </c>
      <c r="F800" s="150" t="s">
        <v>1039</v>
      </c>
      <c r="H800" s="149" t="s">
        <v>3</v>
      </c>
      <c r="I800" s="151"/>
      <c r="L800" s="147"/>
      <c r="M800" s="152"/>
      <c r="T800" s="153"/>
      <c r="AT800" s="149" t="s">
        <v>169</v>
      </c>
      <c r="AU800" s="149" t="s">
        <v>88</v>
      </c>
      <c r="AV800" s="12" t="s">
        <v>86</v>
      </c>
      <c r="AW800" s="12" t="s">
        <v>40</v>
      </c>
      <c r="AX800" s="12" t="s">
        <v>78</v>
      </c>
      <c r="AY800" s="149" t="s">
        <v>156</v>
      </c>
    </row>
    <row r="801" spans="2:51" s="13" customFormat="1" x14ac:dyDescent="0.2">
      <c r="B801" s="154"/>
      <c r="D801" s="148" t="s">
        <v>169</v>
      </c>
      <c r="E801" s="155" t="s">
        <v>3</v>
      </c>
      <c r="F801" s="156" t="s">
        <v>1431</v>
      </c>
      <c r="H801" s="157">
        <v>115.22</v>
      </c>
      <c r="I801" s="158"/>
      <c r="L801" s="154"/>
      <c r="M801" s="159"/>
      <c r="T801" s="160"/>
      <c r="AT801" s="155" t="s">
        <v>169</v>
      </c>
      <c r="AU801" s="155" t="s">
        <v>88</v>
      </c>
      <c r="AV801" s="13" t="s">
        <v>88</v>
      </c>
      <c r="AW801" s="13" t="s">
        <v>40</v>
      </c>
      <c r="AX801" s="13" t="s">
        <v>78</v>
      </c>
      <c r="AY801" s="155" t="s">
        <v>156</v>
      </c>
    </row>
    <row r="802" spans="2:51" s="12" customFormat="1" x14ac:dyDescent="0.2">
      <c r="B802" s="147"/>
      <c r="D802" s="148" t="s">
        <v>169</v>
      </c>
      <c r="E802" s="149" t="s">
        <v>3</v>
      </c>
      <c r="F802" s="150" t="s">
        <v>1044</v>
      </c>
      <c r="H802" s="149" t="s">
        <v>3</v>
      </c>
      <c r="I802" s="151"/>
      <c r="L802" s="147"/>
      <c r="M802" s="152"/>
      <c r="T802" s="153"/>
      <c r="AT802" s="149" t="s">
        <v>169</v>
      </c>
      <c r="AU802" s="149" t="s">
        <v>88</v>
      </c>
      <c r="AV802" s="12" t="s">
        <v>86</v>
      </c>
      <c r="AW802" s="12" t="s">
        <v>40</v>
      </c>
      <c r="AX802" s="12" t="s">
        <v>78</v>
      </c>
      <c r="AY802" s="149" t="s">
        <v>156</v>
      </c>
    </row>
    <row r="803" spans="2:51" s="13" customFormat="1" x14ac:dyDescent="0.2">
      <c r="B803" s="154"/>
      <c r="D803" s="148" t="s">
        <v>169</v>
      </c>
      <c r="E803" s="155" t="s">
        <v>3</v>
      </c>
      <c r="F803" s="156" t="s">
        <v>1451</v>
      </c>
      <c r="H803" s="157">
        <v>150.88</v>
      </c>
      <c r="I803" s="158"/>
      <c r="L803" s="154"/>
      <c r="M803" s="159"/>
      <c r="T803" s="160"/>
      <c r="AT803" s="155" t="s">
        <v>169</v>
      </c>
      <c r="AU803" s="155" t="s">
        <v>88</v>
      </c>
      <c r="AV803" s="13" t="s">
        <v>88</v>
      </c>
      <c r="AW803" s="13" t="s">
        <v>40</v>
      </c>
      <c r="AX803" s="13" t="s">
        <v>78</v>
      </c>
      <c r="AY803" s="155" t="s">
        <v>156</v>
      </c>
    </row>
    <row r="804" spans="2:51" s="13" customFormat="1" x14ac:dyDescent="0.2">
      <c r="B804" s="154"/>
      <c r="D804" s="148" t="s">
        <v>169</v>
      </c>
      <c r="E804" s="155" t="s">
        <v>3</v>
      </c>
      <c r="F804" s="156" t="s">
        <v>1452</v>
      </c>
      <c r="H804" s="157">
        <v>-19.68</v>
      </c>
      <c r="I804" s="158"/>
      <c r="L804" s="154"/>
      <c r="M804" s="159"/>
      <c r="T804" s="160"/>
      <c r="AT804" s="155" t="s">
        <v>169</v>
      </c>
      <c r="AU804" s="155" t="s">
        <v>88</v>
      </c>
      <c r="AV804" s="13" t="s">
        <v>88</v>
      </c>
      <c r="AW804" s="13" t="s">
        <v>40</v>
      </c>
      <c r="AX804" s="13" t="s">
        <v>78</v>
      </c>
      <c r="AY804" s="155" t="s">
        <v>156</v>
      </c>
    </row>
    <row r="805" spans="2:51" s="13" customFormat="1" x14ac:dyDescent="0.2">
      <c r="B805" s="154"/>
      <c r="D805" s="148" t="s">
        <v>169</v>
      </c>
      <c r="E805" s="155" t="s">
        <v>3</v>
      </c>
      <c r="F805" s="156" t="s">
        <v>1453</v>
      </c>
      <c r="H805" s="157">
        <v>-11.2</v>
      </c>
      <c r="I805" s="158"/>
      <c r="L805" s="154"/>
      <c r="M805" s="159"/>
      <c r="T805" s="160"/>
      <c r="AT805" s="155" t="s">
        <v>169</v>
      </c>
      <c r="AU805" s="155" t="s">
        <v>88</v>
      </c>
      <c r="AV805" s="13" t="s">
        <v>88</v>
      </c>
      <c r="AW805" s="13" t="s">
        <v>40</v>
      </c>
      <c r="AX805" s="13" t="s">
        <v>78</v>
      </c>
      <c r="AY805" s="155" t="s">
        <v>156</v>
      </c>
    </row>
    <row r="806" spans="2:51" s="13" customFormat="1" x14ac:dyDescent="0.2">
      <c r="B806" s="154"/>
      <c r="D806" s="148" t="s">
        <v>169</v>
      </c>
      <c r="E806" s="155" t="s">
        <v>3</v>
      </c>
      <c r="F806" s="156" t="s">
        <v>1454</v>
      </c>
      <c r="H806" s="157">
        <v>-12</v>
      </c>
      <c r="I806" s="158"/>
      <c r="L806" s="154"/>
      <c r="M806" s="159"/>
      <c r="T806" s="160"/>
      <c r="AT806" s="155" t="s">
        <v>169</v>
      </c>
      <c r="AU806" s="155" t="s">
        <v>88</v>
      </c>
      <c r="AV806" s="13" t="s">
        <v>88</v>
      </c>
      <c r="AW806" s="13" t="s">
        <v>40</v>
      </c>
      <c r="AX806" s="13" t="s">
        <v>78</v>
      </c>
      <c r="AY806" s="155" t="s">
        <v>156</v>
      </c>
    </row>
    <row r="807" spans="2:51" s="13" customFormat="1" x14ac:dyDescent="0.2">
      <c r="B807" s="154"/>
      <c r="D807" s="148" t="s">
        <v>169</v>
      </c>
      <c r="E807" s="155" t="s">
        <v>3</v>
      </c>
      <c r="F807" s="156" t="s">
        <v>1455</v>
      </c>
      <c r="H807" s="157">
        <v>14.66</v>
      </c>
      <c r="I807" s="158"/>
      <c r="L807" s="154"/>
      <c r="M807" s="159"/>
      <c r="T807" s="160"/>
      <c r="AT807" s="155" t="s">
        <v>169</v>
      </c>
      <c r="AU807" s="155" t="s">
        <v>88</v>
      </c>
      <c r="AV807" s="13" t="s">
        <v>88</v>
      </c>
      <c r="AW807" s="13" t="s">
        <v>40</v>
      </c>
      <c r="AX807" s="13" t="s">
        <v>78</v>
      </c>
      <c r="AY807" s="155" t="s">
        <v>156</v>
      </c>
    </row>
    <row r="808" spans="2:51" s="13" customFormat="1" x14ac:dyDescent="0.2">
      <c r="B808" s="154"/>
      <c r="D808" s="148" t="s">
        <v>169</v>
      </c>
      <c r="E808" s="155" t="s">
        <v>3</v>
      </c>
      <c r="F808" s="156" t="s">
        <v>1456</v>
      </c>
      <c r="H808" s="157">
        <v>5.82</v>
      </c>
      <c r="I808" s="158"/>
      <c r="L808" s="154"/>
      <c r="M808" s="159"/>
      <c r="T808" s="160"/>
      <c r="AT808" s="155" t="s">
        <v>169</v>
      </c>
      <c r="AU808" s="155" t="s">
        <v>88</v>
      </c>
      <c r="AV808" s="13" t="s">
        <v>88</v>
      </c>
      <c r="AW808" s="13" t="s">
        <v>40</v>
      </c>
      <c r="AX808" s="13" t="s">
        <v>78</v>
      </c>
      <c r="AY808" s="155" t="s">
        <v>156</v>
      </c>
    </row>
    <row r="809" spans="2:51" s="13" customFormat="1" x14ac:dyDescent="0.2">
      <c r="B809" s="154"/>
      <c r="D809" s="148" t="s">
        <v>169</v>
      </c>
      <c r="E809" s="155" t="s">
        <v>3</v>
      </c>
      <c r="F809" s="156" t="s">
        <v>1457</v>
      </c>
      <c r="H809" s="157">
        <v>45</v>
      </c>
      <c r="I809" s="158"/>
      <c r="L809" s="154"/>
      <c r="M809" s="159"/>
      <c r="T809" s="160"/>
      <c r="AT809" s="155" t="s">
        <v>169</v>
      </c>
      <c r="AU809" s="155" t="s">
        <v>88</v>
      </c>
      <c r="AV809" s="13" t="s">
        <v>88</v>
      </c>
      <c r="AW809" s="13" t="s">
        <v>40</v>
      </c>
      <c r="AX809" s="13" t="s">
        <v>78</v>
      </c>
      <c r="AY809" s="155" t="s">
        <v>156</v>
      </c>
    </row>
    <row r="810" spans="2:51" s="13" customFormat="1" x14ac:dyDescent="0.2">
      <c r="B810" s="154"/>
      <c r="D810" s="148" t="s">
        <v>169</v>
      </c>
      <c r="E810" s="155" t="s">
        <v>3</v>
      </c>
      <c r="F810" s="156" t="s">
        <v>1458</v>
      </c>
      <c r="H810" s="157">
        <v>-15.2</v>
      </c>
      <c r="I810" s="158"/>
      <c r="L810" s="154"/>
      <c r="M810" s="159"/>
      <c r="T810" s="160"/>
      <c r="AT810" s="155" t="s">
        <v>169</v>
      </c>
      <c r="AU810" s="155" t="s">
        <v>88</v>
      </c>
      <c r="AV810" s="13" t="s">
        <v>88</v>
      </c>
      <c r="AW810" s="13" t="s">
        <v>40</v>
      </c>
      <c r="AX810" s="13" t="s">
        <v>78</v>
      </c>
      <c r="AY810" s="155" t="s">
        <v>156</v>
      </c>
    </row>
    <row r="811" spans="2:51" s="13" customFormat="1" x14ac:dyDescent="0.2">
      <c r="B811" s="154"/>
      <c r="D811" s="148" t="s">
        <v>169</v>
      </c>
      <c r="E811" s="155" t="s">
        <v>3</v>
      </c>
      <c r="F811" s="156" t="s">
        <v>1459</v>
      </c>
      <c r="H811" s="157">
        <v>-1.98</v>
      </c>
      <c r="I811" s="158"/>
      <c r="L811" s="154"/>
      <c r="M811" s="159"/>
      <c r="T811" s="160"/>
      <c r="AT811" s="155" t="s">
        <v>169</v>
      </c>
      <c r="AU811" s="155" t="s">
        <v>88</v>
      </c>
      <c r="AV811" s="13" t="s">
        <v>88</v>
      </c>
      <c r="AW811" s="13" t="s">
        <v>40</v>
      </c>
      <c r="AX811" s="13" t="s">
        <v>78</v>
      </c>
      <c r="AY811" s="155" t="s">
        <v>156</v>
      </c>
    </row>
    <row r="812" spans="2:51" s="13" customFormat="1" x14ac:dyDescent="0.2">
      <c r="B812" s="154"/>
      <c r="D812" s="148" t="s">
        <v>169</v>
      </c>
      <c r="E812" s="155" t="s">
        <v>3</v>
      </c>
      <c r="F812" s="156" t="s">
        <v>1460</v>
      </c>
      <c r="H812" s="157">
        <v>-2.2050000000000001</v>
      </c>
      <c r="I812" s="158"/>
      <c r="L812" s="154"/>
      <c r="M812" s="159"/>
      <c r="T812" s="160"/>
      <c r="AT812" s="155" t="s">
        <v>169</v>
      </c>
      <c r="AU812" s="155" t="s">
        <v>88</v>
      </c>
      <c r="AV812" s="13" t="s">
        <v>88</v>
      </c>
      <c r="AW812" s="13" t="s">
        <v>40</v>
      </c>
      <c r="AX812" s="13" t="s">
        <v>78</v>
      </c>
      <c r="AY812" s="155" t="s">
        <v>156</v>
      </c>
    </row>
    <row r="813" spans="2:51" s="13" customFormat="1" x14ac:dyDescent="0.2">
      <c r="B813" s="154"/>
      <c r="D813" s="148" t="s">
        <v>169</v>
      </c>
      <c r="E813" s="155" t="s">
        <v>3</v>
      </c>
      <c r="F813" s="156" t="s">
        <v>1461</v>
      </c>
      <c r="H813" s="157">
        <v>0.15</v>
      </c>
      <c r="I813" s="158"/>
      <c r="L813" s="154"/>
      <c r="M813" s="159"/>
      <c r="T813" s="160"/>
      <c r="AT813" s="155" t="s">
        <v>169</v>
      </c>
      <c r="AU813" s="155" t="s">
        <v>88</v>
      </c>
      <c r="AV813" s="13" t="s">
        <v>88</v>
      </c>
      <c r="AW813" s="13" t="s">
        <v>40</v>
      </c>
      <c r="AX813" s="13" t="s">
        <v>78</v>
      </c>
      <c r="AY813" s="155" t="s">
        <v>156</v>
      </c>
    </row>
    <row r="814" spans="2:51" s="12" customFormat="1" x14ac:dyDescent="0.2">
      <c r="B814" s="147"/>
      <c r="D814" s="148" t="s">
        <v>169</v>
      </c>
      <c r="E814" s="149" t="s">
        <v>3</v>
      </c>
      <c r="F814" s="150" t="s">
        <v>1038</v>
      </c>
      <c r="H814" s="149" t="s">
        <v>3</v>
      </c>
      <c r="I814" s="151"/>
      <c r="L814" s="147"/>
      <c r="M814" s="152"/>
      <c r="T814" s="153"/>
      <c r="AT814" s="149" t="s">
        <v>169</v>
      </c>
      <c r="AU814" s="149" t="s">
        <v>88</v>
      </c>
      <c r="AV814" s="12" t="s">
        <v>86</v>
      </c>
      <c r="AW814" s="12" t="s">
        <v>40</v>
      </c>
      <c r="AX814" s="12" t="s">
        <v>78</v>
      </c>
      <c r="AY814" s="149" t="s">
        <v>156</v>
      </c>
    </row>
    <row r="815" spans="2:51" s="13" customFormat="1" x14ac:dyDescent="0.2">
      <c r="B815" s="154"/>
      <c r="D815" s="148" t="s">
        <v>169</v>
      </c>
      <c r="E815" s="155" t="s">
        <v>3</v>
      </c>
      <c r="F815" s="156" t="s">
        <v>1462</v>
      </c>
      <c r="H815" s="157">
        <v>55.545000000000002</v>
      </c>
      <c r="I815" s="158"/>
      <c r="L815" s="154"/>
      <c r="M815" s="159"/>
      <c r="T815" s="160"/>
      <c r="AT815" s="155" t="s">
        <v>169</v>
      </c>
      <c r="AU815" s="155" t="s">
        <v>88</v>
      </c>
      <c r="AV815" s="13" t="s">
        <v>88</v>
      </c>
      <c r="AW815" s="13" t="s">
        <v>40</v>
      </c>
      <c r="AX815" s="13" t="s">
        <v>78</v>
      </c>
      <c r="AY815" s="155" t="s">
        <v>156</v>
      </c>
    </row>
    <row r="816" spans="2:51" s="13" customFormat="1" x14ac:dyDescent="0.2">
      <c r="B816" s="154"/>
      <c r="D816" s="148" t="s">
        <v>169</v>
      </c>
      <c r="E816" s="155" t="s">
        <v>3</v>
      </c>
      <c r="F816" s="156" t="s">
        <v>1463</v>
      </c>
      <c r="H816" s="157">
        <v>-7.38</v>
      </c>
      <c r="I816" s="158"/>
      <c r="L816" s="154"/>
      <c r="M816" s="159"/>
      <c r="T816" s="160"/>
      <c r="AT816" s="155" t="s">
        <v>169</v>
      </c>
      <c r="AU816" s="155" t="s">
        <v>88</v>
      </c>
      <c r="AV816" s="13" t="s">
        <v>88</v>
      </c>
      <c r="AW816" s="13" t="s">
        <v>40</v>
      </c>
      <c r="AX816" s="13" t="s">
        <v>78</v>
      </c>
      <c r="AY816" s="155" t="s">
        <v>156</v>
      </c>
    </row>
    <row r="817" spans="2:51" s="13" customFormat="1" x14ac:dyDescent="0.2">
      <c r="B817" s="154"/>
      <c r="D817" s="148" t="s">
        <v>169</v>
      </c>
      <c r="E817" s="155" t="s">
        <v>3</v>
      </c>
      <c r="F817" s="156" t="s">
        <v>1464</v>
      </c>
      <c r="H817" s="157">
        <v>-5.6</v>
      </c>
      <c r="I817" s="158"/>
      <c r="L817" s="154"/>
      <c r="M817" s="159"/>
      <c r="T817" s="160"/>
      <c r="AT817" s="155" t="s">
        <v>169</v>
      </c>
      <c r="AU817" s="155" t="s">
        <v>88</v>
      </c>
      <c r="AV817" s="13" t="s">
        <v>88</v>
      </c>
      <c r="AW817" s="13" t="s">
        <v>40</v>
      </c>
      <c r="AX817" s="13" t="s">
        <v>78</v>
      </c>
      <c r="AY817" s="155" t="s">
        <v>156</v>
      </c>
    </row>
    <row r="818" spans="2:51" s="13" customFormat="1" x14ac:dyDescent="0.2">
      <c r="B818" s="154"/>
      <c r="D818" s="148" t="s">
        <v>169</v>
      </c>
      <c r="E818" s="155" t="s">
        <v>3</v>
      </c>
      <c r="F818" s="156" t="s">
        <v>1465</v>
      </c>
      <c r="H818" s="157">
        <v>-3</v>
      </c>
      <c r="I818" s="158"/>
      <c r="L818" s="154"/>
      <c r="M818" s="159"/>
      <c r="T818" s="160"/>
      <c r="AT818" s="155" t="s">
        <v>169</v>
      </c>
      <c r="AU818" s="155" t="s">
        <v>88</v>
      </c>
      <c r="AV818" s="13" t="s">
        <v>88</v>
      </c>
      <c r="AW818" s="13" t="s">
        <v>40</v>
      </c>
      <c r="AX818" s="13" t="s">
        <v>78</v>
      </c>
      <c r="AY818" s="155" t="s">
        <v>156</v>
      </c>
    </row>
    <row r="819" spans="2:51" s="13" customFormat="1" x14ac:dyDescent="0.2">
      <c r="B819" s="154"/>
      <c r="D819" s="148" t="s">
        <v>169</v>
      </c>
      <c r="E819" s="155" t="s">
        <v>3</v>
      </c>
      <c r="F819" s="156" t="s">
        <v>1466</v>
      </c>
      <c r="H819" s="157">
        <v>152.49</v>
      </c>
      <c r="I819" s="158"/>
      <c r="L819" s="154"/>
      <c r="M819" s="159"/>
      <c r="T819" s="160"/>
      <c r="AT819" s="155" t="s">
        <v>169</v>
      </c>
      <c r="AU819" s="155" t="s">
        <v>88</v>
      </c>
      <c r="AV819" s="13" t="s">
        <v>88</v>
      </c>
      <c r="AW819" s="13" t="s">
        <v>40</v>
      </c>
      <c r="AX819" s="13" t="s">
        <v>78</v>
      </c>
      <c r="AY819" s="155" t="s">
        <v>156</v>
      </c>
    </row>
    <row r="820" spans="2:51" s="13" customFormat="1" x14ac:dyDescent="0.2">
      <c r="B820" s="154"/>
      <c r="D820" s="148" t="s">
        <v>169</v>
      </c>
      <c r="E820" s="155" t="s">
        <v>3</v>
      </c>
      <c r="F820" s="156" t="s">
        <v>1467</v>
      </c>
      <c r="H820" s="157">
        <v>-27.8</v>
      </c>
      <c r="I820" s="158"/>
      <c r="L820" s="154"/>
      <c r="M820" s="159"/>
      <c r="T820" s="160"/>
      <c r="AT820" s="155" t="s">
        <v>169</v>
      </c>
      <c r="AU820" s="155" t="s">
        <v>88</v>
      </c>
      <c r="AV820" s="13" t="s">
        <v>88</v>
      </c>
      <c r="AW820" s="13" t="s">
        <v>40</v>
      </c>
      <c r="AX820" s="13" t="s">
        <v>78</v>
      </c>
      <c r="AY820" s="155" t="s">
        <v>156</v>
      </c>
    </row>
    <row r="821" spans="2:51" s="13" customFormat="1" x14ac:dyDescent="0.2">
      <c r="B821" s="154"/>
      <c r="D821" s="148" t="s">
        <v>169</v>
      </c>
      <c r="E821" s="155" t="s">
        <v>3</v>
      </c>
      <c r="F821" s="156" t="s">
        <v>1468</v>
      </c>
      <c r="H821" s="157">
        <v>-14.4</v>
      </c>
      <c r="I821" s="158"/>
      <c r="L821" s="154"/>
      <c r="M821" s="159"/>
      <c r="T821" s="160"/>
      <c r="AT821" s="155" t="s">
        <v>169</v>
      </c>
      <c r="AU821" s="155" t="s">
        <v>88</v>
      </c>
      <c r="AV821" s="13" t="s">
        <v>88</v>
      </c>
      <c r="AW821" s="13" t="s">
        <v>40</v>
      </c>
      <c r="AX821" s="13" t="s">
        <v>78</v>
      </c>
      <c r="AY821" s="155" t="s">
        <v>156</v>
      </c>
    </row>
    <row r="822" spans="2:51" s="13" customFormat="1" x14ac:dyDescent="0.2">
      <c r="B822" s="154"/>
      <c r="D822" s="148" t="s">
        <v>169</v>
      </c>
      <c r="E822" s="155" t="s">
        <v>3</v>
      </c>
      <c r="F822" s="156" t="s">
        <v>1469</v>
      </c>
      <c r="H822" s="157">
        <v>-6.37</v>
      </c>
      <c r="I822" s="158"/>
      <c r="L822" s="154"/>
      <c r="M822" s="159"/>
      <c r="T822" s="160"/>
      <c r="AT822" s="155" t="s">
        <v>169</v>
      </c>
      <c r="AU822" s="155" t="s">
        <v>88</v>
      </c>
      <c r="AV822" s="13" t="s">
        <v>88</v>
      </c>
      <c r="AW822" s="13" t="s">
        <v>40</v>
      </c>
      <c r="AX822" s="13" t="s">
        <v>78</v>
      </c>
      <c r="AY822" s="155" t="s">
        <v>156</v>
      </c>
    </row>
    <row r="823" spans="2:51" s="13" customFormat="1" x14ac:dyDescent="0.2">
      <c r="B823" s="154"/>
      <c r="D823" s="148" t="s">
        <v>169</v>
      </c>
      <c r="E823" s="155" t="s">
        <v>3</v>
      </c>
      <c r="F823" s="156" t="s">
        <v>1470</v>
      </c>
      <c r="H823" s="157">
        <v>-0.56999999999999995</v>
      </c>
      <c r="I823" s="158"/>
      <c r="L823" s="154"/>
      <c r="M823" s="159"/>
      <c r="T823" s="160"/>
      <c r="AT823" s="155" t="s">
        <v>169</v>
      </c>
      <c r="AU823" s="155" t="s">
        <v>88</v>
      </c>
      <c r="AV823" s="13" t="s">
        <v>88</v>
      </c>
      <c r="AW823" s="13" t="s">
        <v>40</v>
      </c>
      <c r="AX823" s="13" t="s">
        <v>78</v>
      </c>
      <c r="AY823" s="155" t="s">
        <v>156</v>
      </c>
    </row>
    <row r="824" spans="2:51" s="13" customFormat="1" x14ac:dyDescent="0.2">
      <c r="B824" s="154"/>
      <c r="D824" s="148" t="s">
        <v>169</v>
      </c>
      <c r="E824" s="155" t="s">
        <v>3</v>
      </c>
      <c r="F824" s="156" t="s">
        <v>1471</v>
      </c>
      <c r="H824" s="157">
        <v>-0.83299999999999996</v>
      </c>
      <c r="I824" s="158"/>
      <c r="L824" s="154"/>
      <c r="M824" s="159"/>
      <c r="T824" s="160"/>
      <c r="AT824" s="155" t="s">
        <v>169</v>
      </c>
      <c r="AU824" s="155" t="s">
        <v>88</v>
      </c>
      <c r="AV824" s="13" t="s">
        <v>88</v>
      </c>
      <c r="AW824" s="13" t="s">
        <v>40</v>
      </c>
      <c r="AX824" s="13" t="s">
        <v>78</v>
      </c>
      <c r="AY824" s="155" t="s">
        <v>156</v>
      </c>
    </row>
    <row r="825" spans="2:51" s="12" customFormat="1" x14ac:dyDescent="0.2">
      <c r="B825" s="147"/>
      <c r="D825" s="148" t="s">
        <v>169</v>
      </c>
      <c r="E825" s="149" t="s">
        <v>3</v>
      </c>
      <c r="F825" s="150" t="s">
        <v>1031</v>
      </c>
      <c r="H825" s="149" t="s">
        <v>3</v>
      </c>
      <c r="I825" s="151"/>
      <c r="L825" s="147"/>
      <c r="M825" s="152"/>
      <c r="T825" s="153"/>
      <c r="AT825" s="149" t="s">
        <v>169</v>
      </c>
      <c r="AU825" s="149" t="s">
        <v>88</v>
      </c>
      <c r="AV825" s="12" t="s">
        <v>86</v>
      </c>
      <c r="AW825" s="12" t="s">
        <v>40</v>
      </c>
      <c r="AX825" s="12" t="s">
        <v>78</v>
      </c>
      <c r="AY825" s="149" t="s">
        <v>156</v>
      </c>
    </row>
    <row r="826" spans="2:51" s="13" customFormat="1" x14ac:dyDescent="0.2">
      <c r="B826" s="154"/>
      <c r="D826" s="148" t="s">
        <v>169</v>
      </c>
      <c r="E826" s="155" t="s">
        <v>3</v>
      </c>
      <c r="F826" s="156" t="s">
        <v>1472</v>
      </c>
      <c r="H826" s="157">
        <v>158.76</v>
      </c>
      <c r="I826" s="158"/>
      <c r="L826" s="154"/>
      <c r="M826" s="159"/>
      <c r="T826" s="160"/>
      <c r="AT826" s="155" t="s">
        <v>169</v>
      </c>
      <c r="AU826" s="155" t="s">
        <v>88</v>
      </c>
      <c r="AV826" s="13" t="s">
        <v>88</v>
      </c>
      <c r="AW826" s="13" t="s">
        <v>40</v>
      </c>
      <c r="AX826" s="13" t="s">
        <v>78</v>
      </c>
      <c r="AY826" s="155" t="s">
        <v>156</v>
      </c>
    </row>
    <row r="827" spans="2:51" s="13" customFormat="1" x14ac:dyDescent="0.2">
      <c r="B827" s="154"/>
      <c r="D827" s="148" t="s">
        <v>169</v>
      </c>
      <c r="E827" s="155" t="s">
        <v>3</v>
      </c>
      <c r="F827" s="156" t="s">
        <v>1473</v>
      </c>
      <c r="H827" s="157">
        <v>-28.8</v>
      </c>
      <c r="I827" s="158"/>
      <c r="L827" s="154"/>
      <c r="M827" s="159"/>
      <c r="T827" s="160"/>
      <c r="AT827" s="155" t="s">
        <v>169</v>
      </c>
      <c r="AU827" s="155" t="s">
        <v>88</v>
      </c>
      <c r="AV827" s="13" t="s">
        <v>88</v>
      </c>
      <c r="AW827" s="13" t="s">
        <v>40</v>
      </c>
      <c r="AX827" s="13" t="s">
        <v>78</v>
      </c>
      <c r="AY827" s="155" t="s">
        <v>156</v>
      </c>
    </row>
    <row r="828" spans="2:51" s="13" customFormat="1" x14ac:dyDescent="0.2">
      <c r="B828" s="154"/>
      <c r="D828" s="148" t="s">
        <v>169</v>
      </c>
      <c r="E828" s="155" t="s">
        <v>3</v>
      </c>
      <c r="F828" s="156" t="s">
        <v>1474</v>
      </c>
      <c r="H828" s="157">
        <v>-12.4</v>
      </c>
      <c r="I828" s="158"/>
      <c r="L828" s="154"/>
      <c r="M828" s="159"/>
      <c r="T828" s="160"/>
      <c r="AT828" s="155" t="s">
        <v>169</v>
      </c>
      <c r="AU828" s="155" t="s">
        <v>88</v>
      </c>
      <c r="AV828" s="13" t="s">
        <v>88</v>
      </c>
      <c r="AW828" s="13" t="s">
        <v>40</v>
      </c>
      <c r="AX828" s="13" t="s">
        <v>78</v>
      </c>
      <c r="AY828" s="155" t="s">
        <v>156</v>
      </c>
    </row>
    <row r="829" spans="2:51" s="13" customFormat="1" x14ac:dyDescent="0.2">
      <c r="B829" s="154"/>
      <c r="D829" s="148" t="s">
        <v>169</v>
      </c>
      <c r="E829" s="155" t="s">
        <v>3</v>
      </c>
      <c r="F829" s="156" t="s">
        <v>1475</v>
      </c>
      <c r="H829" s="157">
        <v>56.16</v>
      </c>
      <c r="I829" s="158"/>
      <c r="L829" s="154"/>
      <c r="M829" s="159"/>
      <c r="T829" s="160"/>
      <c r="AT829" s="155" t="s">
        <v>169</v>
      </c>
      <c r="AU829" s="155" t="s">
        <v>88</v>
      </c>
      <c r="AV829" s="13" t="s">
        <v>88</v>
      </c>
      <c r="AW829" s="13" t="s">
        <v>40</v>
      </c>
      <c r="AX829" s="13" t="s">
        <v>78</v>
      </c>
      <c r="AY829" s="155" t="s">
        <v>156</v>
      </c>
    </row>
    <row r="830" spans="2:51" s="13" customFormat="1" x14ac:dyDescent="0.2">
      <c r="B830" s="154"/>
      <c r="D830" s="148" t="s">
        <v>169</v>
      </c>
      <c r="E830" s="155" t="s">
        <v>3</v>
      </c>
      <c r="F830" s="156" t="s">
        <v>1476</v>
      </c>
      <c r="H830" s="157">
        <v>-7.5</v>
      </c>
      <c r="I830" s="158"/>
      <c r="L830" s="154"/>
      <c r="M830" s="159"/>
      <c r="T830" s="160"/>
      <c r="AT830" s="155" t="s">
        <v>169</v>
      </c>
      <c r="AU830" s="155" t="s">
        <v>88</v>
      </c>
      <c r="AV830" s="13" t="s">
        <v>88</v>
      </c>
      <c r="AW830" s="13" t="s">
        <v>40</v>
      </c>
      <c r="AX830" s="13" t="s">
        <v>78</v>
      </c>
      <c r="AY830" s="155" t="s">
        <v>156</v>
      </c>
    </row>
    <row r="831" spans="2:51" s="13" customFormat="1" x14ac:dyDescent="0.2">
      <c r="B831" s="154"/>
      <c r="D831" s="148" t="s">
        <v>169</v>
      </c>
      <c r="E831" s="155" t="s">
        <v>3</v>
      </c>
      <c r="F831" s="156" t="s">
        <v>1464</v>
      </c>
      <c r="H831" s="157">
        <v>-5.6</v>
      </c>
      <c r="I831" s="158"/>
      <c r="L831" s="154"/>
      <c r="M831" s="159"/>
      <c r="T831" s="160"/>
      <c r="AT831" s="155" t="s">
        <v>169</v>
      </c>
      <c r="AU831" s="155" t="s">
        <v>88</v>
      </c>
      <c r="AV831" s="13" t="s">
        <v>88</v>
      </c>
      <c r="AW831" s="13" t="s">
        <v>40</v>
      </c>
      <c r="AX831" s="13" t="s">
        <v>78</v>
      </c>
      <c r="AY831" s="155" t="s">
        <v>156</v>
      </c>
    </row>
    <row r="832" spans="2:51" s="13" customFormat="1" x14ac:dyDescent="0.2">
      <c r="B832" s="154"/>
      <c r="D832" s="148" t="s">
        <v>169</v>
      </c>
      <c r="E832" s="155" t="s">
        <v>3</v>
      </c>
      <c r="F832" s="156" t="s">
        <v>1465</v>
      </c>
      <c r="H832" s="157">
        <v>-3</v>
      </c>
      <c r="I832" s="158"/>
      <c r="L832" s="154"/>
      <c r="M832" s="159"/>
      <c r="T832" s="160"/>
      <c r="AT832" s="155" t="s">
        <v>169</v>
      </c>
      <c r="AU832" s="155" t="s">
        <v>88</v>
      </c>
      <c r="AV832" s="13" t="s">
        <v>88</v>
      </c>
      <c r="AW832" s="13" t="s">
        <v>40</v>
      </c>
      <c r="AX832" s="13" t="s">
        <v>78</v>
      </c>
      <c r="AY832" s="155" t="s">
        <v>156</v>
      </c>
    </row>
    <row r="833" spans="2:51" s="15" customFormat="1" x14ac:dyDescent="0.2">
      <c r="B833" s="168"/>
      <c r="D833" s="148" t="s">
        <v>169</v>
      </c>
      <c r="E833" s="169" t="s">
        <v>3</v>
      </c>
      <c r="F833" s="170" t="s">
        <v>180</v>
      </c>
      <c r="H833" s="171">
        <v>569.16700000000003</v>
      </c>
      <c r="I833" s="172"/>
      <c r="L833" s="168"/>
      <c r="M833" s="173"/>
      <c r="T833" s="174"/>
      <c r="AT833" s="169" t="s">
        <v>169</v>
      </c>
      <c r="AU833" s="169" t="s">
        <v>88</v>
      </c>
      <c r="AV833" s="15" t="s">
        <v>157</v>
      </c>
      <c r="AW833" s="15" t="s">
        <v>40</v>
      </c>
      <c r="AX833" s="15" t="s">
        <v>78</v>
      </c>
      <c r="AY833" s="169" t="s">
        <v>156</v>
      </c>
    </row>
    <row r="834" spans="2:51" s="12" customFormat="1" x14ac:dyDescent="0.2">
      <c r="B834" s="147"/>
      <c r="D834" s="148" t="s">
        <v>169</v>
      </c>
      <c r="E834" s="149" t="s">
        <v>3</v>
      </c>
      <c r="F834" s="150" t="s">
        <v>1432</v>
      </c>
      <c r="H834" s="149" t="s">
        <v>3</v>
      </c>
      <c r="I834" s="151"/>
      <c r="L834" s="147"/>
      <c r="M834" s="152"/>
      <c r="T834" s="153"/>
      <c r="AT834" s="149" t="s">
        <v>169</v>
      </c>
      <c r="AU834" s="149" t="s">
        <v>88</v>
      </c>
      <c r="AV834" s="12" t="s">
        <v>86</v>
      </c>
      <c r="AW834" s="12" t="s">
        <v>40</v>
      </c>
      <c r="AX834" s="12" t="s">
        <v>78</v>
      </c>
      <c r="AY834" s="149" t="s">
        <v>156</v>
      </c>
    </row>
    <row r="835" spans="2:51" s="12" customFormat="1" x14ac:dyDescent="0.2">
      <c r="B835" s="147"/>
      <c r="D835" s="148" t="s">
        <v>169</v>
      </c>
      <c r="E835" s="149" t="s">
        <v>3</v>
      </c>
      <c r="F835" s="150" t="s">
        <v>1039</v>
      </c>
      <c r="H835" s="149" t="s">
        <v>3</v>
      </c>
      <c r="I835" s="151"/>
      <c r="L835" s="147"/>
      <c r="M835" s="152"/>
      <c r="T835" s="153"/>
      <c r="AT835" s="149" t="s">
        <v>169</v>
      </c>
      <c r="AU835" s="149" t="s">
        <v>88</v>
      </c>
      <c r="AV835" s="12" t="s">
        <v>86</v>
      </c>
      <c r="AW835" s="12" t="s">
        <v>40</v>
      </c>
      <c r="AX835" s="12" t="s">
        <v>78</v>
      </c>
      <c r="AY835" s="149" t="s">
        <v>156</v>
      </c>
    </row>
    <row r="836" spans="2:51" s="13" customFormat="1" x14ac:dyDescent="0.2">
      <c r="B836" s="154"/>
      <c r="D836" s="148" t="s">
        <v>169</v>
      </c>
      <c r="E836" s="155" t="s">
        <v>3</v>
      </c>
      <c r="F836" s="156" t="s">
        <v>1433</v>
      </c>
      <c r="H836" s="157">
        <v>25.776</v>
      </c>
      <c r="I836" s="158"/>
      <c r="L836" s="154"/>
      <c r="M836" s="159"/>
      <c r="T836" s="160"/>
      <c r="AT836" s="155" t="s">
        <v>169</v>
      </c>
      <c r="AU836" s="155" t="s">
        <v>88</v>
      </c>
      <c r="AV836" s="13" t="s">
        <v>88</v>
      </c>
      <c r="AW836" s="13" t="s">
        <v>40</v>
      </c>
      <c r="AX836" s="13" t="s">
        <v>78</v>
      </c>
      <c r="AY836" s="155" t="s">
        <v>156</v>
      </c>
    </row>
    <row r="837" spans="2:51" s="13" customFormat="1" x14ac:dyDescent="0.2">
      <c r="B837" s="154"/>
      <c r="D837" s="148" t="s">
        <v>169</v>
      </c>
      <c r="E837" s="155" t="s">
        <v>3</v>
      </c>
      <c r="F837" s="156" t="s">
        <v>1434</v>
      </c>
      <c r="H837" s="157">
        <v>30.888000000000002</v>
      </c>
      <c r="I837" s="158"/>
      <c r="L837" s="154"/>
      <c r="M837" s="159"/>
      <c r="T837" s="160"/>
      <c r="AT837" s="155" t="s">
        <v>169</v>
      </c>
      <c r="AU837" s="155" t="s">
        <v>88</v>
      </c>
      <c r="AV837" s="13" t="s">
        <v>88</v>
      </c>
      <c r="AW837" s="13" t="s">
        <v>40</v>
      </c>
      <c r="AX837" s="13" t="s">
        <v>78</v>
      </c>
      <c r="AY837" s="155" t="s">
        <v>156</v>
      </c>
    </row>
    <row r="838" spans="2:51" s="13" customFormat="1" x14ac:dyDescent="0.2">
      <c r="B838" s="154"/>
      <c r="D838" s="148" t="s">
        <v>169</v>
      </c>
      <c r="E838" s="155" t="s">
        <v>3</v>
      </c>
      <c r="F838" s="156" t="s">
        <v>1435</v>
      </c>
      <c r="H838" s="157">
        <v>25.2</v>
      </c>
      <c r="I838" s="158"/>
      <c r="L838" s="154"/>
      <c r="M838" s="159"/>
      <c r="T838" s="160"/>
      <c r="AT838" s="155" t="s">
        <v>169</v>
      </c>
      <c r="AU838" s="155" t="s">
        <v>88</v>
      </c>
      <c r="AV838" s="13" t="s">
        <v>88</v>
      </c>
      <c r="AW838" s="13" t="s">
        <v>40</v>
      </c>
      <c r="AX838" s="13" t="s">
        <v>78</v>
      </c>
      <c r="AY838" s="155" t="s">
        <v>156</v>
      </c>
    </row>
    <row r="839" spans="2:51" s="13" customFormat="1" x14ac:dyDescent="0.2">
      <c r="B839" s="154"/>
      <c r="D839" s="148" t="s">
        <v>169</v>
      </c>
      <c r="E839" s="155" t="s">
        <v>3</v>
      </c>
      <c r="F839" s="156" t="s">
        <v>1436</v>
      </c>
      <c r="H839" s="157">
        <v>15.15</v>
      </c>
      <c r="I839" s="158"/>
      <c r="L839" s="154"/>
      <c r="M839" s="159"/>
      <c r="T839" s="160"/>
      <c r="AT839" s="155" t="s">
        <v>169</v>
      </c>
      <c r="AU839" s="155" t="s">
        <v>88</v>
      </c>
      <c r="AV839" s="13" t="s">
        <v>88</v>
      </c>
      <c r="AW839" s="13" t="s">
        <v>40</v>
      </c>
      <c r="AX839" s="13" t="s">
        <v>78</v>
      </c>
      <c r="AY839" s="155" t="s">
        <v>156</v>
      </c>
    </row>
    <row r="840" spans="2:51" s="13" customFormat="1" x14ac:dyDescent="0.2">
      <c r="B840" s="154"/>
      <c r="D840" s="148" t="s">
        <v>169</v>
      </c>
      <c r="E840" s="155" t="s">
        <v>3</v>
      </c>
      <c r="F840" s="156" t="s">
        <v>1437</v>
      </c>
      <c r="H840" s="157">
        <v>1.5</v>
      </c>
      <c r="I840" s="158"/>
      <c r="L840" s="154"/>
      <c r="M840" s="159"/>
      <c r="T840" s="160"/>
      <c r="AT840" s="155" t="s">
        <v>169</v>
      </c>
      <c r="AU840" s="155" t="s">
        <v>88</v>
      </c>
      <c r="AV840" s="13" t="s">
        <v>88</v>
      </c>
      <c r="AW840" s="13" t="s">
        <v>40</v>
      </c>
      <c r="AX840" s="13" t="s">
        <v>78</v>
      </c>
      <c r="AY840" s="155" t="s">
        <v>156</v>
      </c>
    </row>
    <row r="841" spans="2:51" s="13" customFormat="1" x14ac:dyDescent="0.2">
      <c r="B841" s="154"/>
      <c r="D841" s="148" t="s">
        <v>169</v>
      </c>
      <c r="E841" s="155" t="s">
        <v>3</v>
      </c>
      <c r="F841" s="156" t="s">
        <v>1438</v>
      </c>
      <c r="H841" s="157">
        <v>21.84</v>
      </c>
      <c r="I841" s="158"/>
      <c r="L841" s="154"/>
      <c r="M841" s="159"/>
      <c r="T841" s="160"/>
      <c r="AT841" s="155" t="s">
        <v>169</v>
      </c>
      <c r="AU841" s="155" t="s">
        <v>88</v>
      </c>
      <c r="AV841" s="13" t="s">
        <v>88</v>
      </c>
      <c r="AW841" s="13" t="s">
        <v>40</v>
      </c>
      <c r="AX841" s="13" t="s">
        <v>78</v>
      </c>
      <c r="AY841" s="155" t="s">
        <v>156</v>
      </c>
    </row>
    <row r="842" spans="2:51" s="13" customFormat="1" x14ac:dyDescent="0.2">
      <c r="B842" s="154"/>
      <c r="D842" s="148" t="s">
        <v>169</v>
      </c>
      <c r="E842" s="155" t="s">
        <v>3</v>
      </c>
      <c r="F842" s="156" t="s">
        <v>1439</v>
      </c>
      <c r="H842" s="157">
        <v>1.1000000000000001</v>
      </c>
      <c r="I842" s="158"/>
      <c r="L842" s="154"/>
      <c r="M842" s="159"/>
      <c r="T842" s="160"/>
      <c r="AT842" s="155" t="s">
        <v>169</v>
      </c>
      <c r="AU842" s="155" t="s">
        <v>88</v>
      </c>
      <c r="AV842" s="13" t="s">
        <v>88</v>
      </c>
      <c r="AW842" s="13" t="s">
        <v>40</v>
      </c>
      <c r="AX842" s="13" t="s">
        <v>78</v>
      </c>
      <c r="AY842" s="155" t="s">
        <v>156</v>
      </c>
    </row>
    <row r="843" spans="2:51" s="13" customFormat="1" x14ac:dyDescent="0.2">
      <c r="B843" s="154"/>
      <c r="D843" s="148" t="s">
        <v>169</v>
      </c>
      <c r="E843" s="155" t="s">
        <v>3</v>
      </c>
      <c r="F843" s="156" t="s">
        <v>1440</v>
      </c>
      <c r="H843" s="157">
        <v>10.72</v>
      </c>
      <c r="I843" s="158"/>
      <c r="L843" s="154"/>
      <c r="M843" s="159"/>
      <c r="T843" s="160"/>
      <c r="AT843" s="155" t="s">
        <v>169</v>
      </c>
      <c r="AU843" s="155" t="s">
        <v>88</v>
      </c>
      <c r="AV843" s="13" t="s">
        <v>88</v>
      </c>
      <c r="AW843" s="13" t="s">
        <v>40</v>
      </c>
      <c r="AX843" s="13" t="s">
        <v>78</v>
      </c>
      <c r="AY843" s="155" t="s">
        <v>156</v>
      </c>
    </row>
    <row r="844" spans="2:51" s="13" customFormat="1" x14ac:dyDescent="0.2">
      <c r="B844" s="154"/>
      <c r="D844" s="148" t="s">
        <v>169</v>
      </c>
      <c r="E844" s="155" t="s">
        <v>3</v>
      </c>
      <c r="F844" s="156" t="s">
        <v>1441</v>
      </c>
      <c r="H844" s="157">
        <v>5.8230000000000004</v>
      </c>
      <c r="I844" s="158"/>
      <c r="L844" s="154"/>
      <c r="M844" s="159"/>
      <c r="T844" s="160"/>
      <c r="AT844" s="155" t="s">
        <v>169</v>
      </c>
      <c r="AU844" s="155" t="s">
        <v>88</v>
      </c>
      <c r="AV844" s="13" t="s">
        <v>88</v>
      </c>
      <c r="AW844" s="13" t="s">
        <v>40</v>
      </c>
      <c r="AX844" s="13" t="s">
        <v>78</v>
      </c>
      <c r="AY844" s="155" t="s">
        <v>156</v>
      </c>
    </row>
    <row r="845" spans="2:51" s="13" customFormat="1" x14ac:dyDescent="0.2">
      <c r="B845" s="154"/>
      <c r="D845" s="148" t="s">
        <v>169</v>
      </c>
      <c r="E845" s="155" t="s">
        <v>3</v>
      </c>
      <c r="F845" s="156" t="s">
        <v>1442</v>
      </c>
      <c r="H845" s="157">
        <v>4.5</v>
      </c>
      <c r="I845" s="158"/>
      <c r="L845" s="154"/>
      <c r="M845" s="159"/>
      <c r="T845" s="160"/>
      <c r="AT845" s="155" t="s">
        <v>169</v>
      </c>
      <c r="AU845" s="155" t="s">
        <v>88</v>
      </c>
      <c r="AV845" s="13" t="s">
        <v>88</v>
      </c>
      <c r="AW845" s="13" t="s">
        <v>40</v>
      </c>
      <c r="AX845" s="13" t="s">
        <v>78</v>
      </c>
      <c r="AY845" s="155" t="s">
        <v>156</v>
      </c>
    </row>
    <row r="846" spans="2:51" s="13" customFormat="1" x14ac:dyDescent="0.2">
      <c r="B846" s="154"/>
      <c r="D846" s="148" t="s">
        <v>169</v>
      </c>
      <c r="E846" s="155" t="s">
        <v>3</v>
      </c>
      <c r="F846" s="156" t="s">
        <v>1443</v>
      </c>
      <c r="H846" s="157">
        <v>0.32300000000000001</v>
      </c>
      <c r="I846" s="158"/>
      <c r="L846" s="154"/>
      <c r="M846" s="159"/>
      <c r="T846" s="160"/>
      <c r="AT846" s="155" t="s">
        <v>169</v>
      </c>
      <c r="AU846" s="155" t="s">
        <v>88</v>
      </c>
      <c r="AV846" s="13" t="s">
        <v>88</v>
      </c>
      <c r="AW846" s="13" t="s">
        <v>40</v>
      </c>
      <c r="AX846" s="13" t="s">
        <v>78</v>
      </c>
      <c r="AY846" s="155" t="s">
        <v>156</v>
      </c>
    </row>
    <row r="847" spans="2:51" s="12" customFormat="1" x14ac:dyDescent="0.2">
      <c r="B847" s="147"/>
      <c r="D847" s="148" t="s">
        <v>169</v>
      </c>
      <c r="E847" s="149" t="s">
        <v>3</v>
      </c>
      <c r="F847" s="150" t="s">
        <v>1044</v>
      </c>
      <c r="H847" s="149" t="s">
        <v>3</v>
      </c>
      <c r="I847" s="151"/>
      <c r="L847" s="147"/>
      <c r="M847" s="152"/>
      <c r="T847" s="153"/>
      <c r="AT847" s="149" t="s">
        <v>169</v>
      </c>
      <c r="AU847" s="149" t="s">
        <v>88</v>
      </c>
      <c r="AV847" s="12" t="s">
        <v>86</v>
      </c>
      <c r="AW847" s="12" t="s">
        <v>40</v>
      </c>
      <c r="AX847" s="12" t="s">
        <v>78</v>
      </c>
      <c r="AY847" s="149" t="s">
        <v>156</v>
      </c>
    </row>
    <row r="848" spans="2:51" s="13" customFormat="1" x14ac:dyDescent="0.2">
      <c r="B848" s="154"/>
      <c r="D848" s="148" t="s">
        <v>169</v>
      </c>
      <c r="E848" s="155" t="s">
        <v>3</v>
      </c>
      <c r="F848" s="156" t="s">
        <v>1477</v>
      </c>
      <c r="H848" s="157">
        <v>26.423999999999999</v>
      </c>
      <c r="I848" s="158"/>
      <c r="L848" s="154"/>
      <c r="M848" s="159"/>
      <c r="T848" s="160"/>
      <c r="AT848" s="155" t="s">
        <v>169</v>
      </c>
      <c r="AU848" s="155" t="s">
        <v>88</v>
      </c>
      <c r="AV848" s="13" t="s">
        <v>88</v>
      </c>
      <c r="AW848" s="13" t="s">
        <v>40</v>
      </c>
      <c r="AX848" s="13" t="s">
        <v>78</v>
      </c>
      <c r="AY848" s="155" t="s">
        <v>156</v>
      </c>
    </row>
    <row r="849" spans="2:51" s="13" customFormat="1" x14ac:dyDescent="0.2">
      <c r="B849" s="154"/>
      <c r="D849" s="148" t="s">
        <v>169</v>
      </c>
      <c r="E849" s="155" t="s">
        <v>3</v>
      </c>
      <c r="F849" s="156" t="s">
        <v>1478</v>
      </c>
      <c r="H849" s="157">
        <v>18.975000000000001</v>
      </c>
      <c r="I849" s="158"/>
      <c r="L849" s="154"/>
      <c r="M849" s="159"/>
      <c r="T849" s="160"/>
      <c r="AT849" s="155" t="s">
        <v>169</v>
      </c>
      <c r="AU849" s="155" t="s">
        <v>88</v>
      </c>
      <c r="AV849" s="13" t="s">
        <v>88</v>
      </c>
      <c r="AW849" s="13" t="s">
        <v>40</v>
      </c>
      <c r="AX849" s="13" t="s">
        <v>78</v>
      </c>
      <c r="AY849" s="155" t="s">
        <v>156</v>
      </c>
    </row>
    <row r="850" spans="2:51" s="13" customFormat="1" x14ac:dyDescent="0.2">
      <c r="B850" s="154"/>
      <c r="D850" s="148" t="s">
        <v>169</v>
      </c>
      <c r="E850" s="155" t="s">
        <v>3</v>
      </c>
      <c r="F850" s="156" t="s">
        <v>1479</v>
      </c>
      <c r="H850" s="157">
        <v>5.0999999999999996</v>
      </c>
      <c r="I850" s="158"/>
      <c r="L850" s="154"/>
      <c r="M850" s="159"/>
      <c r="T850" s="160"/>
      <c r="AT850" s="155" t="s">
        <v>169</v>
      </c>
      <c r="AU850" s="155" t="s">
        <v>88</v>
      </c>
      <c r="AV850" s="13" t="s">
        <v>88</v>
      </c>
      <c r="AW850" s="13" t="s">
        <v>40</v>
      </c>
      <c r="AX850" s="13" t="s">
        <v>78</v>
      </c>
      <c r="AY850" s="155" t="s">
        <v>156</v>
      </c>
    </row>
    <row r="851" spans="2:51" s="13" customFormat="1" x14ac:dyDescent="0.2">
      <c r="B851" s="154"/>
      <c r="D851" s="148" t="s">
        <v>169</v>
      </c>
      <c r="E851" s="155" t="s">
        <v>3</v>
      </c>
      <c r="F851" s="156" t="s">
        <v>1480</v>
      </c>
      <c r="H851" s="157">
        <v>1.948</v>
      </c>
      <c r="I851" s="158"/>
      <c r="L851" s="154"/>
      <c r="M851" s="159"/>
      <c r="T851" s="160"/>
      <c r="AT851" s="155" t="s">
        <v>169</v>
      </c>
      <c r="AU851" s="155" t="s">
        <v>88</v>
      </c>
      <c r="AV851" s="13" t="s">
        <v>88</v>
      </c>
      <c r="AW851" s="13" t="s">
        <v>40</v>
      </c>
      <c r="AX851" s="13" t="s">
        <v>78</v>
      </c>
      <c r="AY851" s="155" t="s">
        <v>156</v>
      </c>
    </row>
    <row r="852" spans="2:51" s="13" customFormat="1" x14ac:dyDescent="0.2">
      <c r="B852" s="154"/>
      <c r="D852" s="148" t="s">
        <v>169</v>
      </c>
      <c r="E852" s="155" t="s">
        <v>3</v>
      </c>
      <c r="F852" s="156" t="s">
        <v>1481</v>
      </c>
      <c r="H852" s="157">
        <v>1.71</v>
      </c>
      <c r="I852" s="158"/>
      <c r="L852" s="154"/>
      <c r="M852" s="159"/>
      <c r="T852" s="160"/>
      <c r="AT852" s="155" t="s">
        <v>169</v>
      </c>
      <c r="AU852" s="155" t="s">
        <v>88</v>
      </c>
      <c r="AV852" s="13" t="s">
        <v>88</v>
      </c>
      <c r="AW852" s="13" t="s">
        <v>40</v>
      </c>
      <c r="AX852" s="13" t="s">
        <v>78</v>
      </c>
      <c r="AY852" s="155" t="s">
        <v>156</v>
      </c>
    </row>
    <row r="853" spans="2:51" s="13" customFormat="1" x14ac:dyDescent="0.2">
      <c r="B853" s="154"/>
      <c r="D853" s="148" t="s">
        <v>169</v>
      </c>
      <c r="E853" s="155" t="s">
        <v>3</v>
      </c>
      <c r="F853" s="156" t="s">
        <v>1482</v>
      </c>
      <c r="H853" s="157">
        <v>9.1259999999999994</v>
      </c>
      <c r="I853" s="158"/>
      <c r="L853" s="154"/>
      <c r="M853" s="159"/>
      <c r="T853" s="160"/>
      <c r="AT853" s="155" t="s">
        <v>169</v>
      </c>
      <c r="AU853" s="155" t="s">
        <v>88</v>
      </c>
      <c r="AV853" s="13" t="s">
        <v>88</v>
      </c>
      <c r="AW853" s="13" t="s">
        <v>40</v>
      </c>
      <c r="AX853" s="13" t="s">
        <v>78</v>
      </c>
      <c r="AY853" s="155" t="s">
        <v>156</v>
      </c>
    </row>
    <row r="854" spans="2:51" s="13" customFormat="1" x14ac:dyDescent="0.2">
      <c r="B854" s="154"/>
      <c r="D854" s="148" t="s">
        <v>169</v>
      </c>
      <c r="E854" s="155" t="s">
        <v>3</v>
      </c>
      <c r="F854" s="156" t="s">
        <v>1483</v>
      </c>
      <c r="H854" s="157">
        <v>20.724</v>
      </c>
      <c r="I854" s="158"/>
      <c r="L854" s="154"/>
      <c r="M854" s="159"/>
      <c r="T854" s="160"/>
      <c r="AT854" s="155" t="s">
        <v>169</v>
      </c>
      <c r="AU854" s="155" t="s">
        <v>88</v>
      </c>
      <c r="AV854" s="13" t="s">
        <v>88</v>
      </c>
      <c r="AW854" s="13" t="s">
        <v>40</v>
      </c>
      <c r="AX854" s="13" t="s">
        <v>78</v>
      </c>
      <c r="AY854" s="155" t="s">
        <v>156</v>
      </c>
    </row>
    <row r="855" spans="2:51" s="13" customFormat="1" x14ac:dyDescent="0.2">
      <c r="B855" s="154"/>
      <c r="D855" s="148" t="s">
        <v>169</v>
      </c>
      <c r="E855" s="155" t="s">
        <v>3</v>
      </c>
      <c r="F855" s="156" t="s">
        <v>1484</v>
      </c>
      <c r="H855" s="157">
        <v>4.3440000000000003</v>
      </c>
      <c r="I855" s="158"/>
      <c r="L855" s="154"/>
      <c r="M855" s="159"/>
      <c r="T855" s="160"/>
      <c r="AT855" s="155" t="s">
        <v>169</v>
      </c>
      <c r="AU855" s="155" t="s">
        <v>88</v>
      </c>
      <c r="AV855" s="13" t="s">
        <v>88</v>
      </c>
      <c r="AW855" s="13" t="s">
        <v>40</v>
      </c>
      <c r="AX855" s="13" t="s">
        <v>78</v>
      </c>
      <c r="AY855" s="155" t="s">
        <v>156</v>
      </c>
    </row>
    <row r="856" spans="2:51" s="13" customFormat="1" x14ac:dyDescent="0.2">
      <c r="B856" s="154"/>
      <c r="D856" s="148" t="s">
        <v>169</v>
      </c>
      <c r="E856" s="155" t="s">
        <v>3</v>
      </c>
      <c r="F856" s="156" t="s">
        <v>1485</v>
      </c>
      <c r="H856" s="157">
        <v>1.44</v>
      </c>
      <c r="I856" s="158"/>
      <c r="L856" s="154"/>
      <c r="M856" s="159"/>
      <c r="T856" s="160"/>
      <c r="AT856" s="155" t="s">
        <v>169</v>
      </c>
      <c r="AU856" s="155" t="s">
        <v>88</v>
      </c>
      <c r="AV856" s="13" t="s">
        <v>88</v>
      </c>
      <c r="AW856" s="13" t="s">
        <v>40</v>
      </c>
      <c r="AX856" s="13" t="s">
        <v>78</v>
      </c>
      <c r="AY856" s="155" t="s">
        <v>156</v>
      </c>
    </row>
    <row r="857" spans="2:51" s="13" customFormat="1" x14ac:dyDescent="0.2">
      <c r="B857" s="154"/>
      <c r="D857" s="148" t="s">
        <v>169</v>
      </c>
      <c r="E857" s="155" t="s">
        <v>3</v>
      </c>
      <c r="F857" s="156" t="s">
        <v>1486</v>
      </c>
      <c r="H857" s="157">
        <v>11.875</v>
      </c>
      <c r="I857" s="158"/>
      <c r="L857" s="154"/>
      <c r="M857" s="159"/>
      <c r="T857" s="160"/>
      <c r="AT857" s="155" t="s">
        <v>169</v>
      </c>
      <c r="AU857" s="155" t="s">
        <v>88</v>
      </c>
      <c r="AV857" s="13" t="s">
        <v>88</v>
      </c>
      <c r="AW857" s="13" t="s">
        <v>40</v>
      </c>
      <c r="AX857" s="13" t="s">
        <v>78</v>
      </c>
      <c r="AY857" s="155" t="s">
        <v>156</v>
      </c>
    </row>
    <row r="858" spans="2:51" s="13" customFormat="1" x14ac:dyDescent="0.2">
      <c r="B858" s="154"/>
      <c r="D858" s="148" t="s">
        <v>169</v>
      </c>
      <c r="E858" s="155" t="s">
        <v>3</v>
      </c>
      <c r="F858" s="156" t="s">
        <v>1487</v>
      </c>
      <c r="H858" s="157">
        <v>4.9800000000000004</v>
      </c>
      <c r="I858" s="158"/>
      <c r="L858" s="154"/>
      <c r="M858" s="159"/>
      <c r="T858" s="160"/>
      <c r="AT858" s="155" t="s">
        <v>169</v>
      </c>
      <c r="AU858" s="155" t="s">
        <v>88</v>
      </c>
      <c r="AV858" s="13" t="s">
        <v>88</v>
      </c>
      <c r="AW858" s="13" t="s">
        <v>40</v>
      </c>
      <c r="AX858" s="13" t="s">
        <v>78</v>
      </c>
      <c r="AY858" s="155" t="s">
        <v>156</v>
      </c>
    </row>
    <row r="859" spans="2:51" s="13" customFormat="1" x14ac:dyDescent="0.2">
      <c r="B859" s="154"/>
      <c r="D859" s="148" t="s">
        <v>169</v>
      </c>
      <c r="E859" s="155" t="s">
        <v>3</v>
      </c>
      <c r="F859" s="156" t="s">
        <v>1488</v>
      </c>
      <c r="H859" s="157">
        <v>27.3</v>
      </c>
      <c r="I859" s="158"/>
      <c r="L859" s="154"/>
      <c r="M859" s="159"/>
      <c r="T859" s="160"/>
      <c r="AT859" s="155" t="s">
        <v>169</v>
      </c>
      <c r="AU859" s="155" t="s">
        <v>88</v>
      </c>
      <c r="AV859" s="13" t="s">
        <v>88</v>
      </c>
      <c r="AW859" s="13" t="s">
        <v>40</v>
      </c>
      <c r="AX859" s="13" t="s">
        <v>78</v>
      </c>
      <c r="AY859" s="155" t="s">
        <v>156</v>
      </c>
    </row>
    <row r="860" spans="2:51" s="13" customFormat="1" x14ac:dyDescent="0.2">
      <c r="B860" s="154"/>
      <c r="D860" s="148" t="s">
        <v>169</v>
      </c>
      <c r="E860" s="155" t="s">
        <v>3</v>
      </c>
      <c r="F860" s="156" t="s">
        <v>1489</v>
      </c>
      <c r="H860" s="157">
        <v>6.16</v>
      </c>
      <c r="I860" s="158"/>
      <c r="L860" s="154"/>
      <c r="M860" s="159"/>
      <c r="T860" s="160"/>
      <c r="AT860" s="155" t="s">
        <v>169</v>
      </c>
      <c r="AU860" s="155" t="s">
        <v>88</v>
      </c>
      <c r="AV860" s="13" t="s">
        <v>88</v>
      </c>
      <c r="AW860" s="13" t="s">
        <v>40</v>
      </c>
      <c r="AX860" s="13" t="s">
        <v>78</v>
      </c>
      <c r="AY860" s="155" t="s">
        <v>156</v>
      </c>
    </row>
    <row r="861" spans="2:51" s="13" customFormat="1" x14ac:dyDescent="0.2">
      <c r="B861" s="154"/>
      <c r="D861" s="148" t="s">
        <v>169</v>
      </c>
      <c r="E861" s="155" t="s">
        <v>3</v>
      </c>
      <c r="F861" s="156" t="s">
        <v>1490</v>
      </c>
      <c r="H861" s="157">
        <v>1.7</v>
      </c>
      <c r="I861" s="158"/>
      <c r="L861" s="154"/>
      <c r="M861" s="159"/>
      <c r="T861" s="160"/>
      <c r="AT861" s="155" t="s">
        <v>169</v>
      </c>
      <c r="AU861" s="155" t="s">
        <v>88</v>
      </c>
      <c r="AV861" s="13" t="s">
        <v>88</v>
      </c>
      <c r="AW861" s="13" t="s">
        <v>40</v>
      </c>
      <c r="AX861" s="13" t="s">
        <v>78</v>
      </c>
      <c r="AY861" s="155" t="s">
        <v>156</v>
      </c>
    </row>
    <row r="862" spans="2:51" s="13" customFormat="1" x14ac:dyDescent="0.2">
      <c r="B862" s="154"/>
      <c r="D862" s="148" t="s">
        <v>169</v>
      </c>
      <c r="E862" s="155" t="s">
        <v>3</v>
      </c>
      <c r="F862" s="156" t="s">
        <v>1491</v>
      </c>
      <c r="H862" s="157">
        <v>0.75</v>
      </c>
      <c r="I862" s="158"/>
      <c r="L862" s="154"/>
      <c r="M862" s="159"/>
      <c r="T862" s="160"/>
      <c r="AT862" s="155" t="s">
        <v>169</v>
      </c>
      <c r="AU862" s="155" t="s">
        <v>88</v>
      </c>
      <c r="AV862" s="13" t="s">
        <v>88</v>
      </c>
      <c r="AW862" s="13" t="s">
        <v>40</v>
      </c>
      <c r="AX862" s="13" t="s">
        <v>78</v>
      </c>
      <c r="AY862" s="155" t="s">
        <v>156</v>
      </c>
    </row>
    <row r="863" spans="2:51" s="13" customFormat="1" x14ac:dyDescent="0.2">
      <c r="B863" s="154"/>
      <c r="D863" s="148" t="s">
        <v>169</v>
      </c>
      <c r="E863" s="155" t="s">
        <v>3</v>
      </c>
      <c r="F863" s="156" t="s">
        <v>1492</v>
      </c>
      <c r="H863" s="157">
        <v>1.02</v>
      </c>
      <c r="I863" s="158"/>
      <c r="L863" s="154"/>
      <c r="M863" s="159"/>
      <c r="T863" s="160"/>
      <c r="AT863" s="155" t="s">
        <v>169</v>
      </c>
      <c r="AU863" s="155" t="s">
        <v>88</v>
      </c>
      <c r="AV863" s="13" t="s">
        <v>88</v>
      </c>
      <c r="AW863" s="13" t="s">
        <v>40</v>
      </c>
      <c r="AX863" s="13" t="s">
        <v>78</v>
      </c>
      <c r="AY863" s="155" t="s">
        <v>156</v>
      </c>
    </row>
    <row r="864" spans="2:51" s="13" customFormat="1" x14ac:dyDescent="0.2">
      <c r="B864" s="154"/>
      <c r="D864" s="148" t="s">
        <v>169</v>
      </c>
      <c r="E864" s="155" t="s">
        <v>3</v>
      </c>
      <c r="F864" s="156" t="s">
        <v>1493</v>
      </c>
      <c r="H864" s="157">
        <v>1.52</v>
      </c>
      <c r="I864" s="158"/>
      <c r="L864" s="154"/>
      <c r="M864" s="159"/>
      <c r="T864" s="160"/>
      <c r="AT864" s="155" t="s">
        <v>169</v>
      </c>
      <c r="AU864" s="155" t="s">
        <v>88</v>
      </c>
      <c r="AV864" s="13" t="s">
        <v>88</v>
      </c>
      <c r="AW864" s="13" t="s">
        <v>40</v>
      </c>
      <c r="AX864" s="13" t="s">
        <v>78</v>
      </c>
      <c r="AY864" s="155" t="s">
        <v>156</v>
      </c>
    </row>
    <row r="865" spans="2:51" s="13" customFormat="1" x14ac:dyDescent="0.2">
      <c r="B865" s="154"/>
      <c r="D865" s="148" t="s">
        <v>169</v>
      </c>
      <c r="E865" s="155" t="s">
        <v>3</v>
      </c>
      <c r="F865" s="156" t="s">
        <v>1494</v>
      </c>
      <c r="H865" s="157">
        <v>3.42</v>
      </c>
      <c r="I865" s="158"/>
      <c r="L865" s="154"/>
      <c r="M865" s="159"/>
      <c r="T865" s="160"/>
      <c r="AT865" s="155" t="s">
        <v>169</v>
      </c>
      <c r="AU865" s="155" t="s">
        <v>88</v>
      </c>
      <c r="AV865" s="13" t="s">
        <v>88</v>
      </c>
      <c r="AW865" s="13" t="s">
        <v>40</v>
      </c>
      <c r="AX865" s="13" t="s">
        <v>78</v>
      </c>
      <c r="AY865" s="155" t="s">
        <v>156</v>
      </c>
    </row>
    <row r="866" spans="2:51" s="13" customFormat="1" x14ac:dyDescent="0.2">
      <c r="B866" s="154"/>
      <c r="D866" s="148" t="s">
        <v>169</v>
      </c>
      <c r="E866" s="155" t="s">
        <v>3</v>
      </c>
      <c r="F866" s="156" t="s">
        <v>1495</v>
      </c>
      <c r="H866" s="157">
        <v>2.2050000000000001</v>
      </c>
      <c r="I866" s="158"/>
      <c r="L866" s="154"/>
      <c r="M866" s="159"/>
      <c r="T866" s="160"/>
      <c r="AT866" s="155" t="s">
        <v>169</v>
      </c>
      <c r="AU866" s="155" t="s">
        <v>88</v>
      </c>
      <c r="AV866" s="13" t="s">
        <v>88</v>
      </c>
      <c r="AW866" s="13" t="s">
        <v>40</v>
      </c>
      <c r="AX866" s="13" t="s">
        <v>78</v>
      </c>
      <c r="AY866" s="155" t="s">
        <v>156</v>
      </c>
    </row>
    <row r="867" spans="2:51" s="13" customFormat="1" x14ac:dyDescent="0.2">
      <c r="B867" s="154"/>
      <c r="D867" s="148" t="s">
        <v>169</v>
      </c>
      <c r="E867" s="155" t="s">
        <v>3</v>
      </c>
      <c r="F867" s="156" t="s">
        <v>1496</v>
      </c>
      <c r="H867" s="157">
        <v>3.75</v>
      </c>
      <c r="I867" s="158"/>
      <c r="L867" s="154"/>
      <c r="M867" s="159"/>
      <c r="T867" s="160"/>
      <c r="AT867" s="155" t="s">
        <v>169</v>
      </c>
      <c r="AU867" s="155" t="s">
        <v>88</v>
      </c>
      <c r="AV867" s="13" t="s">
        <v>88</v>
      </c>
      <c r="AW867" s="13" t="s">
        <v>40</v>
      </c>
      <c r="AX867" s="13" t="s">
        <v>78</v>
      </c>
      <c r="AY867" s="155" t="s">
        <v>156</v>
      </c>
    </row>
    <row r="868" spans="2:51" s="13" customFormat="1" x14ac:dyDescent="0.2">
      <c r="B868" s="154"/>
      <c r="D868" s="148" t="s">
        <v>169</v>
      </c>
      <c r="E868" s="155" t="s">
        <v>3</v>
      </c>
      <c r="F868" s="156" t="s">
        <v>1497</v>
      </c>
      <c r="H868" s="157">
        <v>1.98</v>
      </c>
      <c r="I868" s="158"/>
      <c r="L868" s="154"/>
      <c r="M868" s="159"/>
      <c r="T868" s="160"/>
      <c r="AT868" s="155" t="s">
        <v>169</v>
      </c>
      <c r="AU868" s="155" t="s">
        <v>88</v>
      </c>
      <c r="AV868" s="13" t="s">
        <v>88</v>
      </c>
      <c r="AW868" s="13" t="s">
        <v>40</v>
      </c>
      <c r="AX868" s="13" t="s">
        <v>78</v>
      </c>
      <c r="AY868" s="155" t="s">
        <v>156</v>
      </c>
    </row>
    <row r="869" spans="2:51" s="13" customFormat="1" x14ac:dyDescent="0.2">
      <c r="B869" s="154"/>
      <c r="D869" s="148" t="s">
        <v>169</v>
      </c>
      <c r="E869" s="155" t="s">
        <v>3</v>
      </c>
      <c r="F869" s="156" t="s">
        <v>1498</v>
      </c>
      <c r="H869" s="157">
        <v>26.95</v>
      </c>
      <c r="I869" s="158"/>
      <c r="L869" s="154"/>
      <c r="M869" s="159"/>
      <c r="T869" s="160"/>
      <c r="AT869" s="155" t="s">
        <v>169</v>
      </c>
      <c r="AU869" s="155" t="s">
        <v>88</v>
      </c>
      <c r="AV869" s="13" t="s">
        <v>88</v>
      </c>
      <c r="AW869" s="13" t="s">
        <v>40</v>
      </c>
      <c r="AX869" s="13" t="s">
        <v>78</v>
      </c>
      <c r="AY869" s="155" t="s">
        <v>156</v>
      </c>
    </row>
    <row r="870" spans="2:51" s="13" customFormat="1" x14ac:dyDescent="0.2">
      <c r="B870" s="154"/>
      <c r="D870" s="148" t="s">
        <v>169</v>
      </c>
      <c r="E870" s="155" t="s">
        <v>3</v>
      </c>
      <c r="F870" s="156" t="s">
        <v>1499</v>
      </c>
      <c r="H870" s="157">
        <v>-0.15</v>
      </c>
      <c r="I870" s="158"/>
      <c r="L870" s="154"/>
      <c r="M870" s="159"/>
      <c r="T870" s="160"/>
      <c r="AT870" s="155" t="s">
        <v>169</v>
      </c>
      <c r="AU870" s="155" t="s">
        <v>88</v>
      </c>
      <c r="AV870" s="13" t="s">
        <v>88</v>
      </c>
      <c r="AW870" s="13" t="s">
        <v>40</v>
      </c>
      <c r="AX870" s="13" t="s">
        <v>78</v>
      </c>
      <c r="AY870" s="155" t="s">
        <v>156</v>
      </c>
    </row>
    <row r="871" spans="2:51" s="13" customFormat="1" x14ac:dyDescent="0.2">
      <c r="B871" s="154"/>
      <c r="D871" s="148" t="s">
        <v>169</v>
      </c>
      <c r="E871" s="155" t="s">
        <v>3</v>
      </c>
      <c r="F871" s="156" t="s">
        <v>1500</v>
      </c>
      <c r="H871" s="157">
        <v>-1.71</v>
      </c>
      <c r="I871" s="158"/>
      <c r="L871" s="154"/>
      <c r="M871" s="159"/>
      <c r="T871" s="160"/>
      <c r="AT871" s="155" t="s">
        <v>169</v>
      </c>
      <c r="AU871" s="155" t="s">
        <v>88</v>
      </c>
      <c r="AV871" s="13" t="s">
        <v>88</v>
      </c>
      <c r="AW871" s="13" t="s">
        <v>40</v>
      </c>
      <c r="AX871" s="13" t="s">
        <v>78</v>
      </c>
      <c r="AY871" s="155" t="s">
        <v>156</v>
      </c>
    </row>
    <row r="872" spans="2:51" s="13" customFormat="1" x14ac:dyDescent="0.2">
      <c r="B872" s="154"/>
      <c r="D872" s="148" t="s">
        <v>169</v>
      </c>
      <c r="E872" s="155" t="s">
        <v>3</v>
      </c>
      <c r="F872" s="156" t="s">
        <v>1501</v>
      </c>
      <c r="H872" s="157">
        <v>-4</v>
      </c>
      <c r="I872" s="158"/>
      <c r="L872" s="154"/>
      <c r="M872" s="159"/>
      <c r="T872" s="160"/>
      <c r="AT872" s="155" t="s">
        <v>169</v>
      </c>
      <c r="AU872" s="155" t="s">
        <v>88</v>
      </c>
      <c r="AV872" s="13" t="s">
        <v>88</v>
      </c>
      <c r="AW872" s="13" t="s">
        <v>40</v>
      </c>
      <c r="AX872" s="13" t="s">
        <v>78</v>
      </c>
      <c r="AY872" s="155" t="s">
        <v>156</v>
      </c>
    </row>
    <row r="873" spans="2:51" s="13" customFormat="1" x14ac:dyDescent="0.2">
      <c r="B873" s="154"/>
      <c r="D873" s="148" t="s">
        <v>169</v>
      </c>
      <c r="E873" s="155" t="s">
        <v>3</v>
      </c>
      <c r="F873" s="156" t="s">
        <v>1502</v>
      </c>
      <c r="H873" s="157">
        <v>1.29</v>
      </c>
      <c r="I873" s="158"/>
      <c r="L873" s="154"/>
      <c r="M873" s="159"/>
      <c r="T873" s="160"/>
      <c r="AT873" s="155" t="s">
        <v>169</v>
      </c>
      <c r="AU873" s="155" t="s">
        <v>88</v>
      </c>
      <c r="AV873" s="13" t="s">
        <v>88</v>
      </c>
      <c r="AW873" s="13" t="s">
        <v>40</v>
      </c>
      <c r="AX873" s="13" t="s">
        <v>78</v>
      </c>
      <c r="AY873" s="155" t="s">
        <v>156</v>
      </c>
    </row>
    <row r="874" spans="2:51" s="12" customFormat="1" x14ac:dyDescent="0.2">
      <c r="B874" s="147"/>
      <c r="D874" s="148" t="s">
        <v>169</v>
      </c>
      <c r="E874" s="149" t="s">
        <v>3</v>
      </c>
      <c r="F874" s="150" t="s">
        <v>1038</v>
      </c>
      <c r="H874" s="149" t="s">
        <v>3</v>
      </c>
      <c r="I874" s="151"/>
      <c r="L874" s="147"/>
      <c r="M874" s="152"/>
      <c r="T874" s="153"/>
      <c r="AT874" s="149" t="s">
        <v>169</v>
      </c>
      <c r="AU874" s="149" t="s">
        <v>88</v>
      </c>
      <c r="AV874" s="12" t="s">
        <v>86</v>
      </c>
      <c r="AW874" s="12" t="s">
        <v>40</v>
      </c>
      <c r="AX874" s="12" t="s">
        <v>78</v>
      </c>
      <c r="AY874" s="149" t="s">
        <v>156</v>
      </c>
    </row>
    <row r="875" spans="2:51" s="13" customFormat="1" x14ac:dyDescent="0.2">
      <c r="B875" s="154"/>
      <c r="D875" s="148" t="s">
        <v>169</v>
      </c>
      <c r="E875" s="155" t="s">
        <v>3</v>
      </c>
      <c r="F875" s="156" t="s">
        <v>1503</v>
      </c>
      <c r="H875" s="157">
        <v>24.335999999999999</v>
      </c>
      <c r="I875" s="158"/>
      <c r="L875" s="154"/>
      <c r="M875" s="159"/>
      <c r="T875" s="160"/>
      <c r="AT875" s="155" t="s">
        <v>169</v>
      </c>
      <c r="AU875" s="155" t="s">
        <v>88</v>
      </c>
      <c r="AV875" s="13" t="s">
        <v>88</v>
      </c>
      <c r="AW875" s="13" t="s">
        <v>40</v>
      </c>
      <c r="AX875" s="13" t="s">
        <v>78</v>
      </c>
      <c r="AY875" s="155" t="s">
        <v>156</v>
      </c>
    </row>
    <row r="876" spans="2:51" s="13" customFormat="1" x14ac:dyDescent="0.2">
      <c r="B876" s="154"/>
      <c r="D876" s="148" t="s">
        <v>169</v>
      </c>
      <c r="E876" s="155" t="s">
        <v>3</v>
      </c>
      <c r="F876" s="156" t="s">
        <v>1504</v>
      </c>
      <c r="H876" s="157">
        <v>3.3380000000000001</v>
      </c>
      <c r="I876" s="158"/>
      <c r="L876" s="154"/>
      <c r="M876" s="159"/>
      <c r="T876" s="160"/>
      <c r="AT876" s="155" t="s">
        <v>169</v>
      </c>
      <c r="AU876" s="155" t="s">
        <v>88</v>
      </c>
      <c r="AV876" s="13" t="s">
        <v>88</v>
      </c>
      <c r="AW876" s="13" t="s">
        <v>40</v>
      </c>
      <c r="AX876" s="13" t="s">
        <v>78</v>
      </c>
      <c r="AY876" s="155" t="s">
        <v>156</v>
      </c>
    </row>
    <row r="877" spans="2:51" s="13" customFormat="1" x14ac:dyDescent="0.2">
      <c r="B877" s="154"/>
      <c r="D877" s="148" t="s">
        <v>169</v>
      </c>
      <c r="E877" s="155" t="s">
        <v>3</v>
      </c>
      <c r="F877" s="156" t="s">
        <v>1505</v>
      </c>
      <c r="H877" s="157">
        <v>6.8630000000000004</v>
      </c>
      <c r="I877" s="158"/>
      <c r="L877" s="154"/>
      <c r="M877" s="159"/>
      <c r="T877" s="160"/>
      <c r="AT877" s="155" t="s">
        <v>169</v>
      </c>
      <c r="AU877" s="155" t="s">
        <v>88</v>
      </c>
      <c r="AV877" s="13" t="s">
        <v>88</v>
      </c>
      <c r="AW877" s="13" t="s">
        <v>40</v>
      </c>
      <c r="AX877" s="13" t="s">
        <v>78</v>
      </c>
      <c r="AY877" s="155" t="s">
        <v>156</v>
      </c>
    </row>
    <row r="878" spans="2:51" s="13" customFormat="1" x14ac:dyDescent="0.2">
      <c r="B878" s="154"/>
      <c r="D878" s="148" t="s">
        <v>169</v>
      </c>
      <c r="E878" s="155" t="s">
        <v>3</v>
      </c>
      <c r="F878" s="156" t="s">
        <v>1506</v>
      </c>
      <c r="H878" s="157">
        <v>15.444000000000001</v>
      </c>
      <c r="I878" s="158"/>
      <c r="L878" s="154"/>
      <c r="M878" s="159"/>
      <c r="T878" s="160"/>
      <c r="AT878" s="155" t="s">
        <v>169</v>
      </c>
      <c r="AU878" s="155" t="s">
        <v>88</v>
      </c>
      <c r="AV878" s="13" t="s">
        <v>88</v>
      </c>
      <c r="AW878" s="13" t="s">
        <v>40</v>
      </c>
      <c r="AX878" s="13" t="s">
        <v>78</v>
      </c>
      <c r="AY878" s="155" t="s">
        <v>156</v>
      </c>
    </row>
    <row r="879" spans="2:51" s="13" customFormat="1" x14ac:dyDescent="0.2">
      <c r="B879" s="154"/>
      <c r="D879" s="148" t="s">
        <v>169</v>
      </c>
      <c r="E879" s="155" t="s">
        <v>3</v>
      </c>
      <c r="F879" s="156" t="s">
        <v>1507</v>
      </c>
      <c r="H879" s="157">
        <v>8.0730000000000004</v>
      </c>
      <c r="I879" s="158"/>
      <c r="L879" s="154"/>
      <c r="M879" s="159"/>
      <c r="T879" s="160"/>
      <c r="AT879" s="155" t="s">
        <v>169</v>
      </c>
      <c r="AU879" s="155" t="s">
        <v>88</v>
      </c>
      <c r="AV879" s="13" t="s">
        <v>88</v>
      </c>
      <c r="AW879" s="13" t="s">
        <v>40</v>
      </c>
      <c r="AX879" s="13" t="s">
        <v>78</v>
      </c>
      <c r="AY879" s="155" t="s">
        <v>156</v>
      </c>
    </row>
    <row r="880" spans="2:51" s="13" customFormat="1" x14ac:dyDescent="0.2">
      <c r="B880" s="154"/>
      <c r="D880" s="148" t="s">
        <v>169</v>
      </c>
      <c r="E880" s="155" t="s">
        <v>3</v>
      </c>
      <c r="F880" s="156" t="s">
        <v>1508</v>
      </c>
      <c r="H880" s="157">
        <v>1.8680000000000001</v>
      </c>
      <c r="I880" s="158"/>
      <c r="L880" s="154"/>
      <c r="M880" s="159"/>
      <c r="T880" s="160"/>
      <c r="AT880" s="155" t="s">
        <v>169</v>
      </c>
      <c r="AU880" s="155" t="s">
        <v>88</v>
      </c>
      <c r="AV880" s="13" t="s">
        <v>88</v>
      </c>
      <c r="AW880" s="13" t="s">
        <v>40</v>
      </c>
      <c r="AX880" s="13" t="s">
        <v>78</v>
      </c>
      <c r="AY880" s="155" t="s">
        <v>156</v>
      </c>
    </row>
    <row r="881" spans="2:51" s="13" customFormat="1" x14ac:dyDescent="0.2">
      <c r="B881" s="154"/>
      <c r="D881" s="148" t="s">
        <v>169</v>
      </c>
      <c r="E881" s="155" t="s">
        <v>3</v>
      </c>
      <c r="F881" s="156" t="s">
        <v>1509</v>
      </c>
      <c r="H881" s="157">
        <v>7.6</v>
      </c>
      <c r="I881" s="158"/>
      <c r="L881" s="154"/>
      <c r="M881" s="159"/>
      <c r="T881" s="160"/>
      <c r="AT881" s="155" t="s">
        <v>169</v>
      </c>
      <c r="AU881" s="155" t="s">
        <v>88</v>
      </c>
      <c r="AV881" s="13" t="s">
        <v>88</v>
      </c>
      <c r="AW881" s="13" t="s">
        <v>40</v>
      </c>
      <c r="AX881" s="13" t="s">
        <v>78</v>
      </c>
      <c r="AY881" s="155" t="s">
        <v>156</v>
      </c>
    </row>
    <row r="882" spans="2:51" s="13" customFormat="1" x14ac:dyDescent="0.2">
      <c r="B882" s="154"/>
      <c r="D882" s="148" t="s">
        <v>169</v>
      </c>
      <c r="E882" s="155" t="s">
        <v>3</v>
      </c>
      <c r="F882" s="156" t="s">
        <v>1510</v>
      </c>
      <c r="H882" s="157">
        <v>0.56999999999999995</v>
      </c>
      <c r="I882" s="158"/>
      <c r="L882" s="154"/>
      <c r="M882" s="159"/>
      <c r="T882" s="160"/>
      <c r="AT882" s="155" t="s">
        <v>169</v>
      </c>
      <c r="AU882" s="155" t="s">
        <v>88</v>
      </c>
      <c r="AV882" s="13" t="s">
        <v>88</v>
      </c>
      <c r="AW882" s="13" t="s">
        <v>40</v>
      </c>
      <c r="AX882" s="13" t="s">
        <v>78</v>
      </c>
      <c r="AY882" s="155" t="s">
        <v>156</v>
      </c>
    </row>
    <row r="883" spans="2:51" s="13" customFormat="1" x14ac:dyDescent="0.2">
      <c r="B883" s="154"/>
      <c r="D883" s="148" t="s">
        <v>169</v>
      </c>
      <c r="E883" s="155" t="s">
        <v>3</v>
      </c>
      <c r="F883" s="156" t="s">
        <v>1511</v>
      </c>
      <c r="H883" s="157">
        <v>4.9800000000000004</v>
      </c>
      <c r="I883" s="158"/>
      <c r="L883" s="154"/>
      <c r="M883" s="159"/>
      <c r="T883" s="160"/>
      <c r="AT883" s="155" t="s">
        <v>169</v>
      </c>
      <c r="AU883" s="155" t="s">
        <v>88</v>
      </c>
      <c r="AV883" s="13" t="s">
        <v>88</v>
      </c>
      <c r="AW883" s="13" t="s">
        <v>40</v>
      </c>
      <c r="AX883" s="13" t="s">
        <v>78</v>
      </c>
      <c r="AY883" s="155" t="s">
        <v>156</v>
      </c>
    </row>
    <row r="884" spans="2:51" s="13" customFormat="1" x14ac:dyDescent="0.2">
      <c r="B884" s="154"/>
      <c r="D884" s="148" t="s">
        <v>169</v>
      </c>
      <c r="E884" s="155" t="s">
        <v>3</v>
      </c>
      <c r="F884" s="156" t="s">
        <v>1512</v>
      </c>
      <c r="H884" s="157">
        <v>2.31</v>
      </c>
      <c r="I884" s="158"/>
      <c r="L884" s="154"/>
      <c r="M884" s="159"/>
      <c r="T884" s="160"/>
      <c r="AT884" s="155" t="s">
        <v>169</v>
      </c>
      <c r="AU884" s="155" t="s">
        <v>88</v>
      </c>
      <c r="AV884" s="13" t="s">
        <v>88</v>
      </c>
      <c r="AW884" s="13" t="s">
        <v>40</v>
      </c>
      <c r="AX884" s="13" t="s">
        <v>78</v>
      </c>
      <c r="AY884" s="155" t="s">
        <v>156</v>
      </c>
    </row>
    <row r="885" spans="2:51" s="13" customFormat="1" x14ac:dyDescent="0.2">
      <c r="B885" s="154"/>
      <c r="D885" s="148" t="s">
        <v>169</v>
      </c>
      <c r="E885" s="155" t="s">
        <v>3</v>
      </c>
      <c r="F885" s="156" t="s">
        <v>1513</v>
      </c>
      <c r="H885" s="157">
        <v>17.29</v>
      </c>
      <c r="I885" s="158"/>
      <c r="L885" s="154"/>
      <c r="M885" s="159"/>
      <c r="T885" s="160"/>
      <c r="AT885" s="155" t="s">
        <v>169</v>
      </c>
      <c r="AU885" s="155" t="s">
        <v>88</v>
      </c>
      <c r="AV885" s="13" t="s">
        <v>88</v>
      </c>
      <c r="AW885" s="13" t="s">
        <v>40</v>
      </c>
      <c r="AX885" s="13" t="s">
        <v>78</v>
      </c>
      <c r="AY885" s="155" t="s">
        <v>156</v>
      </c>
    </row>
    <row r="886" spans="2:51" s="13" customFormat="1" x14ac:dyDescent="0.2">
      <c r="B886" s="154"/>
      <c r="D886" s="148" t="s">
        <v>169</v>
      </c>
      <c r="E886" s="155" t="s">
        <v>3</v>
      </c>
      <c r="F886" s="156" t="s">
        <v>1514</v>
      </c>
      <c r="H886" s="157">
        <v>5.16</v>
      </c>
      <c r="I886" s="158"/>
      <c r="L886" s="154"/>
      <c r="M886" s="159"/>
      <c r="T886" s="160"/>
      <c r="AT886" s="155" t="s">
        <v>169</v>
      </c>
      <c r="AU886" s="155" t="s">
        <v>88</v>
      </c>
      <c r="AV886" s="13" t="s">
        <v>88</v>
      </c>
      <c r="AW886" s="13" t="s">
        <v>40</v>
      </c>
      <c r="AX886" s="13" t="s">
        <v>78</v>
      </c>
      <c r="AY886" s="155" t="s">
        <v>156</v>
      </c>
    </row>
    <row r="887" spans="2:51" s="13" customFormat="1" x14ac:dyDescent="0.2">
      <c r="B887" s="154"/>
      <c r="D887" s="148" t="s">
        <v>169</v>
      </c>
      <c r="E887" s="155" t="s">
        <v>3</v>
      </c>
      <c r="F887" s="156" t="s">
        <v>1515</v>
      </c>
      <c r="H887" s="157">
        <v>1.1100000000000001</v>
      </c>
      <c r="I887" s="158"/>
      <c r="L887" s="154"/>
      <c r="M887" s="159"/>
      <c r="T887" s="160"/>
      <c r="AT887" s="155" t="s">
        <v>169</v>
      </c>
      <c r="AU887" s="155" t="s">
        <v>88</v>
      </c>
      <c r="AV887" s="13" t="s">
        <v>88</v>
      </c>
      <c r="AW887" s="13" t="s">
        <v>40</v>
      </c>
      <c r="AX887" s="13" t="s">
        <v>78</v>
      </c>
      <c r="AY887" s="155" t="s">
        <v>156</v>
      </c>
    </row>
    <row r="888" spans="2:51" s="13" customFormat="1" x14ac:dyDescent="0.2">
      <c r="B888" s="154"/>
      <c r="D888" s="148" t="s">
        <v>169</v>
      </c>
      <c r="E888" s="155" t="s">
        <v>3</v>
      </c>
      <c r="F888" s="156" t="s">
        <v>1516</v>
      </c>
      <c r="H888" s="157">
        <v>0.3</v>
      </c>
      <c r="I888" s="158"/>
      <c r="L888" s="154"/>
      <c r="M888" s="159"/>
      <c r="T888" s="160"/>
      <c r="AT888" s="155" t="s">
        <v>169</v>
      </c>
      <c r="AU888" s="155" t="s">
        <v>88</v>
      </c>
      <c r="AV888" s="13" t="s">
        <v>88</v>
      </c>
      <c r="AW888" s="13" t="s">
        <v>40</v>
      </c>
      <c r="AX888" s="13" t="s">
        <v>78</v>
      </c>
      <c r="AY888" s="155" t="s">
        <v>156</v>
      </c>
    </row>
    <row r="889" spans="2:51" s="13" customFormat="1" x14ac:dyDescent="0.2">
      <c r="B889" s="154"/>
      <c r="D889" s="148" t="s">
        <v>169</v>
      </c>
      <c r="E889" s="155" t="s">
        <v>3</v>
      </c>
      <c r="F889" s="156" t="s">
        <v>1517</v>
      </c>
      <c r="H889" s="157">
        <v>0.375</v>
      </c>
      <c r="I889" s="158"/>
      <c r="L889" s="154"/>
      <c r="M889" s="159"/>
      <c r="T889" s="160"/>
      <c r="AT889" s="155" t="s">
        <v>169</v>
      </c>
      <c r="AU889" s="155" t="s">
        <v>88</v>
      </c>
      <c r="AV889" s="13" t="s">
        <v>88</v>
      </c>
      <c r="AW889" s="13" t="s">
        <v>40</v>
      </c>
      <c r="AX889" s="13" t="s">
        <v>78</v>
      </c>
      <c r="AY889" s="155" t="s">
        <v>156</v>
      </c>
    </row>
    <row r="890" spans="2:51" s="13" customFormat="1" x14ac:dyDescent="0.2">
      <c r="B890" s="154"/>
      <c r="D890" s="148" t="s">
        <v>169</v>
      </c>
      <c r="E890" s="155" t="s">
        <v>3</v>
      </c>
      <c r="F890" s="156" t="s">
        <v>1518</v>
      </c>
      <c r="H890" s="157">
        <v>0.255</v>
      </c>
      <c r="I890" s="158"/>
      <c r="L890" s="154"/>
      <c r="M890" s="159"/>
      <c r="T890" s="160"/>
      <c r="AT890" s="155" t="s">
        <v>169</v>
      </c>
      <c r="AU890" s="155" t="s">
        <v>88</v>
      </c>
      <c r="AV890" s="13" t="s">
        <v>88</v>
      </c>
      <c r="AW890" s="13" t="s">
        <v>40</v>
      </c>
      <c r="AX890" s="13" t="s">
        <v>78</v>
      </c>
      <c r="AY890" s="155" t="s">
        <v>156</v>
      </c>
    </row>
    <row r="891" spans="2:51" s="13" customFormat="1" x14ac:dyDescent="0.2">
      <c r="B891" s="154"/>
      <c r="D891" s="148" t="s">
        <v>169</v>
      </c>
      <c r="E891" s="155" t="s">
        <v>3</v>
      </c>
      <c r="F891" s="156" t="s">
        <v>1519</v>
      </c>
      <c r="H891" s="157">
        <v>0.56999999999999995</v>
      </c>
      <c r="I891" s="158"/>
      <c r="L891" s="154"/>
      <c r="M891" s="159"/>
      <c r="T891" s="160"/>
      <c r="AT891" s="155" t="s">
        <v>169</v>
      </c>
      <c r="AU891" s="155" t="s">
        <v>88</v>
      </c>
      <c r="AV891" s="13" t="s">
        <v>88</v>
      </c>
      <c r="AW891" s="13" t="s">
        <v>40</v>
      </c>
      <c r="AX891" s="13" t="s">
        <v>78</v>
      </c>
      <c r="AY891" s="155" t="s">
        <v>156</v>
      </c>
    </row>
    <row r="892" spans="2:51" s="13" customFormat="1" x14ac:dyDescent="0.2">
      <c r="B892" s="154"/>
      <c r="D892" s="148" t="s">
        <v>169</v>
      </c>
      <c r="E892" s="155" t="s">
        <v>3</v>
      </c>
      <c r="F892" s="156" t="s">
        <v>1520</v>
      </c>
      <c r="H892" s="157">
        <v>0.84</v>
      </c>
      <c r="I892" s="158"/>
      <c r="L892" s="154"/>
      <c r="M892" s="159"/>
      <c r="T892" s="160"/>
      <c r="AT892" s="155" t="s">
        <v>169</v>
      </c>
      <c r="AU892" s="155" t="s">
        <v>88</v>
      </c>
      <c r="AV892" s="13" t="s">
        <v>88</v>
      </c>
      <c r="AW892" s="13" t="s">
        <v>40</v>
      </c>
      <c r="AX892" s="13" t="s">
        <v>78</v>
      </c>
      <c r="AY892" s="155" t="s">
        <v>156</v>
      </c>
    </row>
    <row r="893" spans="2:51" s="13" customFormat="1" x14ac:dyDescent="0.2">
      <c r="B893" s="154"/>
      <c r="D893" s="148" t="s">
        <v>169</v>
      </c>
      <c r="E893" s="155" t="s">
        <v>3</v>
      </c>
      <c r="F893" s="156" t="s">
        <v>1521</v>
      </c>
      <c r="H893" s="157">
        <v>0.69</v>
      </c>
      <c r="I893" s="158"/>
      <c r="L893" s="154"/>
      <c r="M893" s="159"/>
      <c r="T893" s="160"/>
      <c r="AT893" s="155" t="s">
        <v>169</v>
      </c>
      <c r="AU893" s="155" t="s">
        <v>88</v>
      </c>
      <c r="AV893" s="13" t="s">
        <v>88</v>
      </c>
      <c r="AW893" s="13" t="s">
        <v>40</v>
      </c>
      <c r="AX893" s="13" t="s">
        <v>78</v>
      </c>
      <c r="AY893" s="155" t="s">
        <v>156</v>
      </c>
    </row>
    <row r="894" spans="2:51" s="13" customFormat="1" x14ac:dyDescent="0.2">
      <c r="B894" s="154"/>
      <c r="D894" s="148" t="s">
        <v>169</v>
      </c>
      <c r="E894" s="155" t="s">
        <v>3</v>
      </c>
      <c r="F894" s="156" t="s">
        <v>1522</v>
      </c>
      <c r="H894" s="157">
        <v>2.25</v>
      </c>
      <c r="I894" s="158"/>
      <c r="L894" s="154"/>
      <c r="M894" s="159"/>
      <c r="T894" s="160"/>
      <c r="AT894" s="155" t="s">
        <v>169</v>
      </c>
      <c r="AU894" s="155" t="s">
        <v>88</v>
      </c>
      <c r="AV894" s="13" t="s">
        <v>88</v>
      </c>
      <c r="AW894" s="13" t="s">
        <v>40</v>
      </c>
      <c r="AX894" s="13" t="s">
        <v>78</v>
      </c>
      <c r="AY894" s="155" t="s">
        <v>156</v>
      </c>
    </row>
    <row r="895" spans="2:51" s="13" customFormat="1" x14ac:dyDescent="0.2">
      <c r="B895" s="154"/>
      <c r="D895" s="148" t="s">
        <v>169</v>
      </c>
      <c r="E895" s="155" t="s">
        <v>3</v>
      </c>
      <c r="F895" s="156" t="s">
        <v>1523</v>
      </c>
      <c r="H895" s="157">
        <v>0.48</v>
      </c>
      <c r="I895" s="158"/>
      <c r="L895" s="154"/>
      <c r="M895" s="159"/>
      <c r="T895" s="160"/>
      <c r="AT895" s="155" t="s">
        <v>169</v>
      </c>
      <c r="AU895" s="155" t="s">
        <v>88</v>
      </c>
      <c r="AV895" s="13" t="s">
        <v>88</v>
      </c>
      <c r="AW895" s="13" t="s">
        <v>40</v>
      </c>
      <c r="AX895" s="13" t="s">
        <v>78</v>
      </c>
      <c r="AY895" s="155" t="s">
        <v>156</v>
      </c>
    </row>
    <row r="896" spans="2:51" s="13" customFormat="1" x14ac:dyDescent="0.2">
      <c r="B896" s="154"/>
      <c r="D896" s="148" t="s">
        <v>169</v>
      </c>
      <c r="E896" s="155" t="s">
        <v>3</v>
      </c>
      <c r="F896" s="156" t="s">
        <v>1524</v>
      </c>
      <c r="H896" s="157">
        <v>1.2829999999999999</v>
      </c>
      <c r="I896" s="158"/>
      <c r="L896" s="154"/>
      <c r="M896" s="159"/>
      <c r="T896" s="160"/>
      <c r="AT896" s="155" t="s">
        <v>169</v>
      </c>
      <c r="AU896" s="155" t="s">
        <v>88</v>
      </c>
      <c r="AV896" s="13" t="s">
        <v>88</v>
      </c>
      <c r="AW896" s="13" t="s">
        <v>40</v>
      </c>
      <c r="AX896" s="13" t="s">
        <v>78</v>
      </c>
      <c r="AY896" s="155" t="s">
        <v>156</v>
      </c>
    </row>
    <row r="897" spans="2:51" s="12" customFormat="1" x14ac:dyDescent="0.2">
      <c r="B897" s="147"/>
      <c r="D897" s="148" t="s">
        <v>169</v>
      </c>
      <c r="E897" s="149" t="s">
        <v>3</v>
      </c>
      <c r="F897" s="150" t="s">
        <v>1031</v>
      </c>
      <c r="H897" s="149" t="s">
        <v>3</v>
      </c>
      <c r="I897" s="151"/>
      <c r="L897" s="147"/>
      <c r="M897" s="152"/>
      <c r="T897" s="153"/>
      <c r="AT897" s="149" t="s">
        <v>169</v>
      </c>
      <c r="AU897" s="149" t="s">
        <v>88</v>
      </c>
      <c r="AV897" s="12" t="s">
        <v>86</v>
      </c>
      <c r="AW897" s="12" t="s">
        <v>40</v>
      </c>
      <c r="AX897" s="12" t="s">
        <v>78</v>
      </c>
      <c r="AY897" s="149" t="s">
        <v>156</v>
      </c>
    </row>
    <row r="898" spans="2:51" s="13" customFormat="1" x14ac:dyDescent="0.2">
      <c r="B898" s="154"/>
      <c r="D898" s="148" t="s">
        <v>169</v>
      </c>
      <c r="E898" s="155" t="s">
        <v>3</v>
      </c>
      <c r="F898" s="156" t="s">
        <v>1525</v>
      </c>
      <c r="H898" s="157">
        <v>28.152000000000001</v>
      </c>
      <c r="I898" s="158"/>
      <c r="L898" s="154"/>
      <c r="M898" s="159"/>
      <c r="T898" s="160"/>
      <c r="AT898" s="155" t="s">
        <v>169</v>
      </c>
      <c r="AU898" s="155" t="s">
        <v>88</v>
      </c>
      <c r="AV898" s="13" t="s">
        <v>88</v>
      </c>
      <c r="AW898" s="13" t="s">
        <v>40</v>
      </c>
      <c r="AX898" s="13" t="s">
        <v>78</v>
      </c>
      <c r="AY898" s="155" t="s">
        <v>156</v>
      </c>
    </row>
    <row r="899" spans="2:51" s="13" customFormat="1" x14ac:dyDescent="0.2">
      <c r="B899" s="154"/>
      <c r="D899" s="148" t="s">
        <v>169</v>
      </c>
      <c r="E899" s="155" t="s">
        <v>3</v>
      </c>
      <c r="F899" s="156" t="s">
        <v>1526</v>
      </c>
      <c r="H899" s="157">
        <v>4.9400000000000004</v>
      </c>
      <c r="I899" s="158"/>
      <c r="L899" s="154"/>
      <c r="M899" s="159"/>
      <c r="T899" s="160"/>
      <c r="AT899" s="155" t="s">
        <v>169</v>
      </c>
      <c r="AU899" s="155" t="s">
        <v>88</v>
      </c>
      <c r="AV899" s="13" t="s">
        <v>88</v>
      </c>
      <c r="AW899" s="13" t="s">
        <v>40</v>
      </c>
      <c r="AX899" s="13" t="s">
        <v>78</v>
      </c>
      <c r="AY899" s="155" t="s">
        <v>156</v>
      </c>
    </row>
    <row r="900" spans="2:51" s="13" customFormat="1" x14ac:dyDescent="0.2">
      <c r="B900" s="154"/>
      <c r="D900" s="148" t="s">
        <v>169</v>
      </c>
      <c r="E900" s="155" t="s">
        <v>3</v>
      </c>
      <c r="F900" s="156" t="s">
        <v>1527</v>
      </c>
      <c r="H900" s="157">
        <v>6.8250000000000002</v>
      </c>
      <c r="I900" s="158"/>
      <c r="L900" s="154"/>
      <c r="M900" s="159"/>
      <c r="T900" s="160"/>
      <c r="AT900" s="155" t="s">
        <v>169</v>
      </c>
      <c r="AU900" s="155" t="s">
        <v>88</v>
      </c>
      <c r="AV900" s="13" t="s">
        <v>88</v>
      </c>
      <c r="AW900" s="13" t="s">
        <v>40</v>
      </c>
      <c r="AX900" s="13" t="s">
        <v>78</v>
      </c>
      <c r="AY900" s="155" t="s">
        <v>156</v>
      </c>
    </row>
    <row r="901" spans="2:51" s="13" customFormat="1" x14ac:dyDescent="0.2">
      <c r="B901" s="154"/>
      <c r="D901" s="148" t="s">
        <v>169</v>
      </c>
      <c r="E901" s="155" t="s">
        <v>3</v>
      </c>
      <c r="F901" s="156" t="s">
        <v>1528</v>
      </c>
      <c r="H901" s="157">
        <v>9</v>
      </c>
      <c r="I901" s="158"/>
      <c r="L901" s="154"/>
      <c r="M901" s="159"/>
      <c r="T901" s="160"/>
      <c r="AT901" s="155" t="s">
        <v>169</v>
      </c>
      <c r="AU901" s="155" t="s">
        <v>88</v>
      </c>
      <c r="AV901" s="13" t="s">
        <v>88</v>
      </c>
      <c r="AW901" s="13" t="s">
        <v>40</v>
      </c>
      <c r="AX901" s="13" t="s">
        <v>78</v>
      </c>
      <c r="AY901" s="155" t="s">
        <v>156</v>
      </c>
    </row>
    <row r="902" spans="2:51" s="13" customFormat="1" x14ac:dyDescent="0.2">
      <c r="B902" s="154"/>
      <c r="D902" s="148" t="s">
        <v>169</v>
      </c>
      <c r="E902" s="155" t="s">
        <v>3</v>
      </c>
      <c r="F902" s="156" t="s">
        <v>1529</v>
      </c>
      <c r="H902" s="157">
        <v>7.92</v>
      </c>
      <c r="I902" s="158"/>
      <c r="L902" s="154"/>
      <c r="M902" s="159"/>
      <c r="T902" s="160"/>
      <c r="AT902" s="155" t="s">
        <v>169</v>
      </c>
      <c r="AU902" s="155" t="s">
        <v>88</v>
      </c>
      <c r="AV902" s="13" t="s">
        <v>88</v>
      </c>
      <c r="AW902" s="13" t="s">
        <v>40</v>
      </c>
      <c r="AX902" s="13" t="s">
        <v>78</v>
      </c>
      <c r="AY902" s="155" t="s">
        <v>156</v>
      </c>
    </row>
    <row r="903" spans="2:51" s="13" customFormat="1" x14ac:dyDescent="0.2">
      <c r="B903" s="154"/>
      <c r="D903" s="148" t="s">
        <v>169</v>
      </c>
      <c r="E903" s="155" t="s">
        <v>3</v>
      </c>
      <c r="F903" s="156" t="s">
        <v>1530</v>
      </c>
      <c r="H903" s="157">
        <v>7.7220000000000004</v>
      </c>
      <c r="I903" s="158"/>
      <c r="L903" s="154"/>
      <c r="M903" s="159"/>
      <c r="T903" s="160"/>
      <c r="AT903" s="155" t="s">
        <v>169</v>
      </c>
      <c r="AU903" s="155" t="s">
        <v>88</v>
      </c>
      <c r="AV903" s="13" t="s">
        <v>88</v>
      </c>
      <c r="AW903" s="13" t="s">
        <v>40</v>
      </c>
      <c r="AX903" s="13" t="s">
        <v>78</v>
      </c>
      <c r="AY903" s="155" t="s">
        <v>156</v>
      </c>
    </row>
    <row r="904" spans="2:51" s="13" customFormat="1" x14ac:dyDescent="0.2">
      <c r="B904" s="154"/>
      <c r="D904" s="148" t="s">
        <v>169</v>
      </c>
      <c r="E904" s="155" t="s">
        <v>3</v>
      </c>
      <c r="F904" s="156" t="s">
        <v>1531</v>
      </c>
      <c r="H904" s="157">
        <v>1.845</v>
      </c>
      <c r="I904" s="158"/>
      <c r="L904" s="154"/>
      <c r="M904" s="159"/>
      <c r="T904" s="160"/>
      <c r="AT904" s="155" t="s">
        <v>169</v>
      </c>
      <c r="AU904" s="155" t="s">
        <v>88</v>
      </c>
      <c r="AV904" s="13" t="s">
        <v>88</v>
      </c>
      <c r="AW904" s="13" t="s">
        <v>40</v>
      </c>
      <c r="AX904" s="13" t="s">
        <v>78</v>
      </c>
      <c r="AY904" s="155" t="s">
        <v>156</v>
      </c>
    </row>
    <row r="905" spans="2:51" s="13" customFormat="1" x14ac:dyDescent="0.2">
      <c r="B905" s="154"/>
      <c r="D905" s="148" t="s">
        <v>169</v>
      </c>
      <c r="E905" s="155" t="s">
        <v>3</v>
      </c>
      <c r="F905" s="156" t="s">
        <v>1532</v>
      </c>
      <c r="H905" s="157">
        <v>8.5500000000000007</v>
      </c>
      <c r="I905" s="158"/>
      <c r="L905" s="154"/>
      <c r="M905" s="159"/>
      <c r="T905" s="160"/>
      <c r="AT905" s="155" t="s">
        <v>169</v>
      </c>
      <c r="AU905" s="155" t="s">
        <v>88</v>
      </c>
      <c r="AV905" s="13" t="s">
        <v>88</v>
      </c>
      <c r="AW905" s="13" t="s">
        <v>40</v>
      </c>
      <c r="AX905" s="13" t="s">
        <v>78</v>
      </c>
      <c r="AY905" s="155" t="s">
        <v>156</v>
      </c>
    </row>
    <row r="906" spans="2:51" s="13" customFormat="1" x14ac:dyDescent="0.2">
      <c r="B906" s="154"/>
      <c r="D906" s="148" t="s">
        <v>169</v>
      </c>
      <c r="E906" s="155" t="s">
        <v>3</v>
      </c>
      <c r="F906" s="156" t="s">
        <v>1533</v>
      </c>
      <c r="H906" s="157">
        <v>1.32</v>
      </c>
      <c r="I906" s="158"/>
      <c r="L906" s="154"/>
      <c r="M906" s="159"/>
      <c r="T906" s="160"/>
      <c r="AT906" s="155" t="s">
        <v>169</v>
      </c>
      <c r="AU906" s="155" t="s">
        <v>88</v>
      </c>
      <c r="AV906" s="13" t="s">
        <v>88</v>
      </c>
      <c r="AW906" s="13" t="s">
        <v>40</v>
      </c>
      <c r="AX906" s="13" t="s">
        <v>78</v>
      </c>
      <c r="AY906" s="155" t="s">
        <v>156</v>
      </c>
    </row>
    <row r="907" spans="2:51" s="13" customFormat="1" x14ac:dyDescent="0.2">
      <c r="B907" s="154"/>
      <c r="D907" s="148" t="s">
        <v>169</v>
      </c>
      <c r="E907" s="155" t="s">
        <v>3</v>
      </c>
      <c r="F907" s="156" t="s">
        <v>1534</v>
      </c>
      <c r="H907" s="157">
        <v>2.2799999999999998</v>
      </c>
      <c r="I907" s="158"/>
      <c r="L907" s="154"/>
      <c r="M907" s="159"/>
      <c r="T907" s="160"/>
      <c r="AT907" s="155" t="s">
        <v>169</v>
      </c>
      <c r="AU907" s="155" t="s">
        <v>88</v>
      </c>
      <c r="AV907" s="13" t="s">
        <v>88</v>
      </c>
      <c r="AW907" s="13" t="s">
        <v>40</v>
      </c>
      <c r="AX907" s="13" t="s">
        <v>78</v>
      </c>
      <c r="AY907" s="155" t="s">
        <v>156</v>
      </c>
    </row>
    <row r="908" spans="2:51" s="13" customFormat="1" x14ac:dyDescent="0.2">
      <c r="B908" s="154"/>
      <c r="D908" s="148" t="s">
        <v>169</v>
      </c>
      <c r="E908" s="155" t="s">
        <v>3</v>
      </c>
      <c r="F908" s="156" t="s">
        <v>1535</v>
      </c>
      <c r="H908" s="157">
        <v>16.38</v>
      </c>
      <c r="I908" s="158"/>
      <c r="L908" s="154"/>
      <c r="M908" s="159"/>
      <c r="T908" s="160"/>
      <c r="AT908" s="155" t="s">
        <v>169</v>
      </c>
      <c r="AU908" s="155" t="s">
        <v>88</v>
      </c>
      <c r="AV908" s="13" t="s">
        <v>88</v>
      </c>
      <c r="AW908" s="13" t="s">
        <v>40</v>
      </c>
      <c r="AX908" s="13" t="s">
        <v>78</v>
      </c>
      <c r="AY908" s="155" t="s">
        <v>156</v>
      </c>
    </row>
    <row r="909" spans="2:51" s="13" customFormat="1" x14ac:dyDescent="0.2">
      <c r="B909" s="154"/>
      <c r="D909" s="148" t="s">
        <v>169</v>
      </c>
      <c r="E909" s="155" t="s">
        <v>3</v>
      </c>
      <c r="F909" s="156" t="s">
        <v>1536</v>
      </c>
      <c r="H909" s="157">
        <v>2.56</v>
      </c>
      <c r="I909" s="158"/>
      <c r="L909" s="154"/>
      <c r="M909" s="159"/>
      <c r="T909" s="160"/>
      <c r="AT909" s="155" t="s">
        <v>169</v>
      </c>
      <c r="AU909" s="155" t="s">
        <v>88</v>
      </c>
      <c r="AV909" s="13" t="s">
        <v>88</v>
      </c>
      <c r="AW909" s="13" t="s">
        <v>40</v>
      </c>
      <c r="AX909" s="13" t="s">
        <v>78</v>
      </c>
      <c r="AY909" s="155" t="s">
        <v>156</v>
      </c>
    </row>
    <row r="910" spans="2:51" s="13" customFormat="1" x14ac:dyDescent="0.2">
      <c r="B910" s="154"/>
      <c r="D910" s="148" t="s">
        <v>169</v>
      </c>
      <c r="E910" s="155" t="s">
        <v>3</v>
      </c>
      <c r="F910" s="156" t="s">
        <v>1516</v>
      </c>
      <c r="H910" s="157">
        <v>0.3</v>
      </c>
      <c r="I910" s="158"/>
      <c r="L910" s="154"/>
      <c r="M910" s="159"/>
      <c r="T910" s="160"/>
      <c r="AT910" s="155" t="s">
        <v>169</v>
      </c>
      <c r="AU910" s="155" t="s">
        <v>88</v>
      </c>
      <c r="AV910" s="13" t="s">
        <v>88</v>
      </c>
      <c r="AW910" s="13" t="s">
        <v>40</v>
      </c>
      <c r="AX910" s="13" t="s">
        <v>78</v>
      </c>
      <c r="AY910" s="155" t="s">
        <v>156</v>
      </c>
    </row>
    <row r="911" spans="2:51" s="13" customFormat="1" x14ac:dyDescent="0.2">
      <c r="B911" s="154"/>
      <c r="D911" s="148" t="s">
        <v>169</v>
      </c>
      <c r="E911" s="155" t="s">
        <v>3</v>
      </c>
      <c r="F911" s="156" t="s">
        <v>1517</v>
      </c>
      <c r="H911" s="157">
        <v>0.375</v>
      </c>
      <c r="I911" s="158"/>
      <c r="L911" s="154"/>
      <c r="M911" s="159"/>
      <c r="T911" s="160"/>
      <c r="AT911" s="155" t="s">
        <v>169</v>
      </c>
      <c r="AU911" s="155" t="s">
        <v>88</v>
      </c>
      <c r="AV911" s="13" t="s">
        <v>88</v>
      </c>
      <c r="AW911" s="13" t="s">
        <v>40</v>
      </c>
      <c r="AX911" s="13" t="s">
        <v>78</v>
      </c>
      <c r="AY911" s="155" t="s">
        <v>156</v>
      </c>
    </row>
    <row r="912" spans="2:51" s="13" customFormat="1" x14ac:dyDescent="0.2">
      <c r="B912" s="154"/>
      <c r="D912" s="148" t="s">
        <v>169</v>
      </c>
      <c r="E912" s="155" t="s">
        <v>3</v>
      </c>
      <c r="F912" s="156" t="s">
        <v>1518</v>
      </c>
      <c r="H912" s="157">
        <v>0.255</v>
      </c>
      <c r="I912" s="158"/>
      <c r="L912" s="154"/>
      <c r="M912" s="159"/>
      <c r="T912" s="160"/>
      <c r="AT912" s="155" t="s">
        <v>169</v>
      </c>
      <c r="AU912" s="155" t="s">
        <v>88</v>
      </c>
      <c r="AV912" s="13" t="s">
        <v>88</v>
      </c>
      <c r="AW912" s="13" t="s">
        <v>40</v>
      </c>
      <c r="AX912" s="13" t="s">
        <v>78</v>
      </c>
      <c r="AY912" s="155" t="s">
        <v>156</v>
      </c>
    </row>
    <row r="913" spans="2:51" s="13" customFormat="1" x14ac:dyDescent="0.2">
      <c r="B913" s="154"/>
      <c r="D913" s="148" t="s">
        <v>169</v>
      </c>
      <c r="E913" s="155" t="s">
        <v>3</v>
      </c>
      <c r="F913" s="156" t="s">
        <v>1537</v>
      </c>
      <c r="H913" s="157">
        <v>0.46</v>
      </c>
      <c r="I913" s="158"/>
      <c r="L913" s="154"/>
      <c r="M913" s="159"/>
      <c r="T913" s="160"/>
      <c r="AT913" s="155" t="s">
        <v>169</v>
      </c>
      <c r="AU913" s="155" t="s">
        <v>88</v>
      </c>
      <c r="AV913" s="13" t="s">
        <v>88</v>
      </c>
      <c r="AW913" s="13" t="s">
        <v>40</v>
      </c>
      <c r="AX913" s="13" t="s">
        <v>78</v>
      </c>
      <c r="AY913" s="155" t="s">
        <v>156</v>
      </c>
    </row>
    <row r="914" spans="2:51" s="13" customFormat="1" x14ac:dyDescent="0.2">
      <c r="B914" s="154"/>
      <c r="D914" s="148" t="s">
        <v>169</v>
      </c>
      <c r="E914" s="155" t="s">
        <v>3</v>
      </c>
      <c r="F914" s="156" t="s">
        <v>1538</v>
      </c>
      <c r="H914" s="157">
        <v>3.375</v>
      </c>
      <c r="I914" s="158"/>
      <c r="L914" s="154"/>
      <c r="M914" s="159"/>
      <c r="T914" s="160"/>
      <c r="AT914" s="155" t="s">
        <v>169</v>
      </c>
      <c r="AU914" s="155" t="s">
        <v>88</v>
      </c>
      <c r="AV914" s="13" t="s">
        <v>88</v>
      </c>
      <c r="AW914" s="13" t="s">
        <v>40</v>
      </c>
      <c r="AX914" s="13" t="s">
        <v>78</v>
      </c>
      <c r="AY914" s="155" t="s">
        <v>156</v>
      </c>
    </row>
    <row r="915" spans="2:51" s="13" customFormat="1" x14ac:dyDescent="0.2">
      <c r="B915" s="154"/>
      <c r="D915" s="148" t="s">
        <v>169</v>
      </c>
      <c r="E915" s="155" t="s">
        <v>3</v>
      </c>
      <c r="F915" s="156" t="s">
        <v>1539</v>
      </c>
      <c r="H915" s="157">
        <v>0.93</v>
      </c>
      <c r="I915" s="158"/>
      <c r="L915" s="154"/>
      <c r="M915" s="159"/>
      <c r="T915" s="160"/>
      <c r="AT915" s="155" t="s">
        <v>169</v>
      </c>
      <c r="AU915" s="155" t="s">
        <v>88</v>
      </c>
      <c r="AV915" s="13" t="s">
        <v>88</v>
      </c>
      <c r="AW915" s="13" t="s">
        <v>40</v>
      </c>
      <c r="AX915" s="13" t="s">
        <v>78</v>
      </c>
      <c r="AY915" s="155" t="s">
        <v>156</v>
      </c>
    </row>
    <row r="916" spans="2:51" s="13" customFormat="1" x14ac:dyDescent="0.2">
      <c r="B916" s="154"/>
      <c r="D916" s="148" t="s">
        <v>169</v>
      </c>
      <c r="E916" s="155" t="s">
        <v>3</v>
      </c>
      <c r="F916" s="156" t="s">
        <v>1524</v>
      </c>
      <c r="H916" s="157">
        <v>1.2829999999999999</v>
      </c>
      <c r="I916" s="158"/>
      <c r="L916" s="154"/>
      <c r="M916" s="159"/>
      <c r="T916" s="160"/>
      <c r="AT916" s="155" t="s">
        <v>169</v>
      </c>
      <c r="AU916" s="155" t="s">
        <v>88</v>
      </c>
      <c r="AV916" s="13" t="s">
        <v>88</v>
      </c>
      <c r="AW916" s="13" t="s">
        <v>40</v>
      </c>
      <c r="AX916" s="13" t="s">
        <v>78</v>
      </c>
      <c r="AY916" s="155" t="s">
        <v>156</v>
      </c>
    </row>
    <row r="917" spans="2:51" s="15" customFormat="1" x14ac:dyDescent="0.2">
      <c r="B917" s="168"/>
      <c r="D917" s="148" t="s">
        <v>169</v>
      </c>
      <c r="E917" s="169" t="s">
        <v>3</v>
      </c>
      <c r="F917" s="170" t="s">
        <v>180</v>
      </c>
      <c r="H917" s="171">
        <v>532.10799999999995</v>
      </c>
      <c r="I917" s="172"/>
      <c r="L917" s="168"/>
      <c r="M917" s="173"/>
      <c r="T917" s="174"/>
      <c r="AT917" s="169" t="s">
        <v>169</v>
      </c>
      <c r="AU917" s="169" t="s">
        <v>88</v>
      </c>
      <c r="AV917" s="15" t="s">
        <v>157</v>
      </c>
      <c r="AW917" s="15" t="s">
        <v>40</v>
      </c>
      <c r="AX917" s="15" t="s">
        <v>78</v>
      </c>
      <c r="AY917" s="169" t="s">
        <v>156</v>
      </c>
    </row>
    <row r="918" spans="2:51" s="12" customFormat="1" x14ac:dyDescent="0.2">
      <c r="B918" s="147"/>
      <c r="D918" s="148" t="s">
        <v>169</v>
      </c>
      <c r="E918" s="149" t="s">
        <v>3</v>
      </c>
      <c r="F918" s="150" t="s">
        <v>1444</v>
      </c>
      <c r="H918" s="149" t="s">
        <v>3</v>
      </c>
      <c r="I918" s="151"/>
      <c r="L918" s="147"/>
      <c r="M918" s="152"/>
      <c r="T918" s="153"/>
      <c r="AT918" s="149" t="s">
        <v>169</v>
      </c>
      <c r="AU918" s="149" t="s">
        <v>88</v>
      </c>
      <c r="AV918" s="12" t="s">
        <v>86</v>
      </c>
      <c r="AW918" s="12" t="s">
        <v>40</v>
      </c>
      <c r="AX918" s="12" t="s">
        <v>78</v>
      </c>
      <c r="AY918" s="149" t="s">
        <v>156</v>
      </c>
    </row>
    <row r="919" spans="2:51" s="12" customFormat="1" x14ac:dyDescent="0.2">
      <c r="B919" s="147"/>
      <c r="D919" s="148" t="s">
        <v>169</v>
      </c>
      <c r="E919" s="149" t="s">
        <v>3</v>
      </c>
      <c r="F919" s="150" t="s">
        <v>1039</v>
      </c>
      <c r="H919" s="149" t="s">
        <v>3</v>
      </c>
      <c r="I919" s="151"/>
      <c r="L919" s="147"/>
      <c r="M919" s="152"/>
      <c r="T919" s="153"/>
      <c r="AT919" s="149" t="s">
        <v>169</v>
      </c>
      <c r="AU919" s="149" t="s">
        <v>88</v>
      </c>
      <c r="AV919" s="12" t="s">
        <v>86</v>
      </c>
      <c r="AW919" s="12" t="s">
        <v>40</v>
      </c>
      <c r="AX919" s="12" t="s">
        <v>78</v>
      </c>
      <c r="AY919" s="149" t="s">
        <v>156</v>
      </c>
    </row>
    <row r="920" spans="2:51" s="13" customFormat="1" x14ac:dyDescent="0.2">
      <c r="B920" s="154"/>
      <c r="D920" s="148" t="s">
        <v>169</v>
      </c>
      <c r="E920" s="155" t="s">
        <v>3</v>
      </c>
      <c r="F920" s="156" t="s">
        <v>1445</v>
      </c>
      <c r="H920" s="157">
        <v>25</v>
      </c>
      <c r="I920" s="158"/>
      <c r="L920" s="154"/>
      <c r="M920" s="159"/>
      <c r="T920" s="160"/>
      <c r="AT920" s="155" t="s">
        <v>169</v>
      </c>
      <c r="AU920" s="155" t="s">
        <v>88</v>
      </c>
      <c r="AV920" s="13" t="s">
        <v>88</v>
      </c>
      <c r="AW920" s="13" t="s">
        <v>40</v>
      </c>
      <c r="AX920" s="13" t="s">
        <v>78</v>
      </c>
      <c r="AY920" s="155" t="s">
        <v>156</v>
      </c>
    </row>
    <row r="921" spans="2:51" s="12" customFormat="1" x14ac:dyDescent="0.2">
      <c r="B921" s="147"/>
      <c r="D921" s="148" t="s">
        <v>169</v>
      </c>
      <c r="E921" s="149" t="s">
        <v>3</v>
      </c>
      <c r="F921" s="150" t="s">
        <v>1044</v>
      </c>
      <c r="H921" s="149" t="s">
        <v>3</v>
      </c>
      <c r="I921" s="151"/>
      <c r="L921" s="147"/>
      <c r="M921" s="152"/>
      <c r="T921" s="153"/>
      <c r="AT921" s="149" t="s">
        <v>169</v>
      </c>
      <c r="AU921" s="149" t="s">
        <v>88</v>
      </c>
      <c r="AV921" s="12" t="s">
        <v>86</v>
      </c>
      <c r="AW921" s="12" t="s">
        <v>40</v>
      </c>
      <c r="AX921" s="12" t="s">
        <v>78</v>
      </c>
      <c r="AY921" s="149" t="s">
        <v>156</v>
      </c>
    </row>
    <row r="922" spans="2:51" s="13" customFormat="1" x14ac:dyDescent="0.2">
      <c r="B922" s="154"/>
      <c r="D922" s="148" t="s">
        <v>169</v>
      </c>
      <c r="E922" s="155" t="s">
        <v>3</v>
      </c>
      <c r="F922" s="156" t="s">
        <v>1540</v>
      </c>
      <c r="H922" s="157">
        <v>62.37</v>
      </c>
      <c r="I922" s="158"/>
      <c r="L922" s="154"/>
      <c r="M922" s="159"/>
      <c r="T922" s="160"/>
      <c r="AT922" s="155" t="s">
        <v>169</v>
      </c>
      <c r="AU922" s="155" t="s">
        <v>88</v>
      </c>
      <c r="AV922" s="13" t="s">
        <v>88</v>
      </c>
      <c r="AW922" s="13" t="s">
        <v>40</v>
      </c>
      <c r="AX922" s="13" t="s">
        <v>78</v>
      </c>
      <c r="AY922" s="155" t="s">
        <v>156</v>
      </c>
    </row>
    <row r="923" spans="2:51" s="13" customFormat="1" x14ac:dyDescent="0.2">
      <c r="B923" s="154"/>
      <c r="D923" s="148" t="s">
        <v>169</v>
      </c>
      <c r="E923" s="155" t="s">
        <v>3</v>
      </c>
      <c r="F923" s="156" t="s">
        <v>1541</v>
      </c>
      <c r="H923" s="157">
        <v>-16</v>
      </c>
      <c r="I923" s="158"/>
      <c r="L923" s="154"/>
      <c r="M923" s="159"/>
      <c r="T923" s="160"/>
      <c r="AT923" s="155" t="s">
        <v>169</v>
      </c>
      <c r="AU923" s="155" t="s">
        <v>88</v>
      </c>
      <c r="AV923" s="13" t="s">
        <v>88</v>
      </c>
      <c r="AW923" s="13" t="s">
        <v>40</v>
      </c>
      <c r="AX923" s="13" t="s">
        <v>78</v>
      </c>
      <c r="AY923" s="155" t="s">
        <v>156</v>
      </c>
    </row>
    <row r="924" spans="2:51" s="12" customFormat="1" x14ac:dyDescent="0.2">
      <c r="B924" s="147"/>
      <c r="D924" s="148" t="s">
        <v>169</v>
      </c>
      <c r="E924" s="149" t="s">
        <v>3</v>
      </c>
      <c r="F924" s="150" t="s">
        <v>1038</v>
      </c>
      <c r="H924" s="149" t="s">
        <v>3</v>
      </c>
      <c r="I924" s="151"/>
      <c r="L924" s="147"/>
      <c r="M924" s="152"/>
      <c r="T924" s="153"/>
      <c r="AT924" s="149" t="s">
        <v>169</v>
      </c>
      <c r="AU924" s="149" t="s">
        <v>88</v>
      </c>
      <c r="AV924" s="12" t="s">
        <v>86</v>
      </c>
      <c r="AW924" s="12" t="s">
        <v>40</v>
      </c>
      <c r="AX924" s="12" t="s">
        <v>78</v>
      </c>
      <c r="AY924" s="149" t="s">
        <v>156</v>
      </c>
    </row>
    <row r="925" spans="2:51" s="13" customFormat="1" x14ac:dyDescent="0.2">
      <c r="B925" s="154"/>
      <c r="D925" s="148" t="s">
        <v>169</v>
      </c>
      <c r="E925" s="155" t="s">
        <v>3</v>
      </c>
      <c r="F925" s="156" t="s">
        <v>1542</v>
      </c>
      <c r="H925" s="157">
        <v>59.85</v>
      </c>
      <c r="I925" s="158"/>
      <c r="L925" s="154"/>
      <c r="M925" s="159"/>
      <c r="T925" s="160"/>
      <c r="AT925" s="155" t="s">
        <v>169</v>
      </c>
      <c r="AU925" s="155" t="s">
        <v>88</v>
      </c>
      <c r="AV925" s="13" t="s">
        <v>88</v>
      </c>
      <c r="AW925" s="13" t="s">
        <v>40</v>
      </c>
      <c r="AX925" s="13" t="s">
        <v>78</v>
      </c>
      <c r="AY925" s="155" t="s">
        <v>156</v>
      </c>
    </row>
    <row r="926" spans="2:51" s="13" customFormat="1" x14ac:dyDescent="0.2">
      <c r="B926" s="154"/>
      <c r="D926" s="148" t="s">
        <v>169</v>
      </c>
      <c r="E926" s="155" t="s">
        <v>3</v>
      </c>
      <c r="F926" s="156" t="s">
        <v>1543</v>
      </c>
      <c r="H926" s="157">
        <v>-6</v>
      </c>
      <c r="I926" s="158"/>
      <c r="L926" s="154"/>
      <c r="M926" s="159"/>
      <c r="T926" s="160"/>
      <c r="AT926" s="155" t="s">
        <v>169</v>
      </c>
      <c r="AU926" s="155" t="s">
        <v>88</v>
      </c>
      <c r="AV926" s="13" t="s">
        <v>88</v>
      </c>
      <c r="AW926" s="13" t="s">
        <v>40</v>
      </c>
      <c r="AX926" s="13" t="s">
        <v>78</v>
      </c>
      <c r="AY926" s="155" t="s">
        <v>156</v>
      </c>
    </row>
    <row r="927" spans="2:51" s="13" customFormat="1" x14ac:dyDescent="0.2">
      <c r="B927" s="154"/>
      <c r="D927" s="148" t="s">
        <v>169</v>
      </c>
      <c r="E927" s="155" t="s">
        <v>3</v>
      </c>
      <c r="F927" s="156" t="s">
        <v>1544</v>
      </c>
      <c r="H927" s="157">
        <v>-1.44</v>
      </c>
      <c r="I927" s="158"/>
      <c r="L927" s="154"/>
      <c r="M927" s="159"/>
      <c r="T927" s="160"/>
      <c r="AT927" s="155" t="s">
        <v>169</v>
      </c>
      <c r="AU927" s="155" t="s">
        <v>88</v>
      </c>
      <c r="AV927" s="13" t="s">
        <v>88</v>
      </c>
      <c r="AW927" s="13" t="s">
        <v>40</v>
      </c>
      <c r="AX927" s="13" t="s">
        <v>78</v>
      </c>
      <c r="AY927" s="155" t="s">
        <v>156</v>
      </c>
    </row>
    <row r="928" spans="2:51" s="12" customFormat="1" x14ac:dyDescent="0.2">
      <c r="B928" s="147"/>
      <c r="D928" s="148" t="s">
        <v>169</v>
      </c>
      <c r="E928" s="149" t="s">
        <v>3</v>
      </c>
      <c r="F928" s="150" t="s">
        <v>1031</v>
      </c>
      <c r="H928" s="149" t="s">
        <v>3</v>
      </c>
      <c r="I928" s="151"/>
      <c r="L928" s="147"/>
      <c r="M928" s="152"/>
      <c r="T928" s="153"/>
      <c r="AT928" s="149" t="s">
        <v>169</v>
      </c>
      <c r="AU928" s="149" t="s">
        <v>88</v>
      </c>
      <c r="AV928" s="12" t="s">
        <v>86</v>
      </c>
      <c r="AW928" s="12" t="s">
        <v>40</v>
      </c>
      <c r="AX928" s="12" t="s">
        <v>78</v>
      </c>
      <c r="AY928" s="149" t="s">
        <v>156</v>
      </c>
    </row>
    <row r="929" spans="2:65" s="13" customFormat="1" x14ac:dyDescent="0.2">
      <c r="B929" s="154"/>
      <c r="D929" s="148" t="s">
        <v>169</v>
      </c>
      <c r="E929" s="155" t="s">
        <v>3</v>
      </c>
      <c r="F929" s="156" t="s">
        <v>1545</v>
      </c>
      <c r="H929" s="157">
        <v>61.2</v>
      </c>
      <c r="I929" s="158"/>
      <c r="L929" s="154"/>
      <c r="M929" s="159"/>
      <c r="T929" s="160"/>
      <c r="AT929" s="155" t="s">
        <v>169</v>
      </c>
      <c r="AU929" s="155" t="s">
        <v>88</v>
      </c>
      <c r="AV929" s="13" t="s">
        <v>88</v>
      </c>
      <c r="AW929" s="13" t="s">
        <v>40</v>
      </c>
      <c r="AX929" s="13" t="s">
        <v>78</v>
      </c>
      <c r="AY929" s="155" t="s">
        <v>156</v>
      </c>
    </row>
    <row r="930" spans="2:65" s="13" customFormat="1" x14ac:dyDescent="0.2">
      <c r="B930" s="154"/>
      <c r="D930" s="148" t="s">
        <v>169</v>
      </c>
      <c r="E930" s="155" t="s">
        <v>3</v>
      </c>
      <c r="F930" s="156" t="s">
        <v>1546</v>
      </c>
      <c r="H930" s="157">
        <v>-3.78</v>
      </c>
      <c r="I930" s="158"/>
      <c r="L930" s="154"/>
      <c r="M930" s="159"/>
      <c r="T930" s="160"/>
      <c r="AT930" s="155" t="s">
        <v>169</v>
      </c>
      <c r="AU930" s="155" t="s">
        <v>88</v>
      </c>
      <c r="AV930" s="13" t="s">
        <v>88</v>
      </c>
      <c r="AW930" s="13" t="s">
        <v>40</v>
      </c>
      <c r="AX930" s="13" t="s">
        <v>78</v>
      </c>
      <c r="AY930" s="155" t="s">
        <v>156</v>
      </c>
    </row>
    <row r="931" spans="2:65" s="15" customFormat="1" x14ac:dyDescent="0.2">
      <c r="B931" s="168"/>
      <c r="D931" s="148" t="s">
        <v>169</v>
      </c>
      <c r="E931" s="169" t="s">
        <v>3</v>
      </c>
      <c r="F931" s="170" t="s">
        <v>180</v>
      </c>
      <c r="H931" s="171">
        <v>181.2</v>
      </c>
      <c r="I931" s="172"/>
      <c r="L931" s="168"/>
      <c r="M931" s="173"/>
      <c r="T931" s="174"/>
      <c r="AT931" s="169" t="s">
        <v>169</v>
      </c>
      <c r="AU931" s="169" t="s">
        <v>88</v>
      </c>
      <c r="AV931" s="15" t="s">
        <v>157</v>
      </c>
      <c r="AW931" s="15" t="s">
        <v>40</v>
      </c>
      <c r="AX931" s="15" t="s">
        <v>78</v>
      </c>
      <c r="AY931" s="169" t="s">
        <v>156</v>
      </c>
    </row>
    <row r="932" spans="2:65" s="14" customFormat="1" x14ac:dyDescent="0.2">
      <c r="B932" s="161"/>
      <c r="D932" s="148" t="s">
        <v>169</v>
      </c>
      <c r="E932" s="162" t="s">
        <v>3</v>
      </c>
      <c r="F932" s="163" t="s">
        <v>172</v>
      </c>
      <c r="H932" s="164">
        <v>1282.4749999999999</v>
      </c>
      <c r="I932" s="165"/>
      <c r="L932" s="161"/>
      <c r="M932" s="166"/>
      <c r="T932" s="167"/>
      <c r="AT932" s="162" t="s">
        <v>169</v>
      </c>
      <c r="AU932" s="162" t="s">
        <v>88</v>
      </c>
      <c r="AV932" s="14" t="s">
        <v>165</v>
      </c>
      <c r="AW932" s="14" t="s">
        <v>40</v>
      </c>
      <c r="AX932" s="14" t="s">
        <v>86</v>
      </c>
      <c r="AY932" s="162" t="s">
        <v>156</v>
      </c>
    </row>
    <row r="933" spans="2:65" s="1" customFormat="1" ht="16.5" customHeight="1" x14ac:dyDescent="0.2">
      <c r="B933" s="129"/>
      <c r="C933" s="130" t="s">
        <v>1681</v>
      </c>
      <c r="D933" s="130" t="s">
        <v>160</v>
      </c>
      <c r="E933" s="131" t="s">
        <v>1682</v>
      </c>
      <c r="F933" s="132" t="s">
        <v>1683</v>
      </c>
      <c r="G933" s="133" t="s">
        <v>209</v>
      </c>
      <c r="H933" s="134">
        <v>1282.4749999999999</v>
      </c>
      <c r="I933" s="135"/>
      <c r="J933" s="136">
        <f>ROUND(I933*H933,2)</f>
        <v>0</v>
      </c>
      <c r="K933" s="132" t="s">
        <v>3</v>
      </c>
      <c r="L933" s="34"/>
      <c r="M933" s="137" t="s">
        <v>3</v>
      </c>
      <c r="N933" s="138" t="s">
        <v>49</v>
      </c>
      <c r="P933" s="139">
        <f>O933*H933</f>
        <v>0</v>
      </c>
      <c r="Q933" s="139">
        <v>0</v>
      </c>
      <c r="R933" s="139">
        <f>Q933*H933</f>
        <v>0</v>
      </c>
      <c r="S933" s="139">
        <v>0</v>
      </c>
      <c r="T933" s="140">
        <f>S933*H933</f>
        <v>0</v>
      </c>
      <c r="AR933" s="141" t="s">
        <v>165</v>
      </c>
      <c r="AT933" s="141" t="s">
        <v>160</v>
      </c>
      <c r="AU933" s="141" t="s">
        <v>88</v>
      </c>
      <c r="AY933" s="18" t="s">
        <v>156</v>
      </c>
      <c r="BE933" s="142">
        <f>IF(N933="základní",J933,0)</f>
        <v>0</v>
      </c>
      <c r="BF933" s="142">
        <f>IF(N933="snížená",J933,0)</f>
        <v>0</v>
      </c>
      <c r="BG933" s="142">
        <f>IF(N933="zákl. přenesená",J933,0)</f>
        <v>0</v>
      </c>
      <c r="BH933" s="142">
        <f>IF(N933="sníž. přenesená",J933,0)</f>
        <v>0</v>
      </c>
      <c r="BI933" s="142">
        <f>IF(N933="nulová",J933,0)</f>
        <v>0</v>
      </c>
      <c r="BJ933" s="18" t="s">
        <v>86</v>
      </c>
      <c r="BK933" s="142">
        <f>ROUND(I933*H933,2)</f>
        <v>0</v>
      </c>
      <c r="BL933" s="18" t="s">
        <v>165</v>
      </c>
      <c r="BM933" s="141" t="s">
        <v>1684</v>
      </c>
    </row>
    <row r="934" spans="2:65" s="12" customFormat="1" x14ac:dyDescent="0.2">
      <c r="B934" s="147"/>
      <c r="D934" s="148" t="s">
        <v>169</v>
      </c>
      <c r="E934" s="149" t="s">
        <v>3</v>
      </c>
      <c r="F934" s="150" t="s">
        <v>1331</v>
      </c>
      <c r="H934" s="149" t="s">
        <v>3</v>
      </c>
      <c r="I934" s="151"/>
      <c r="L934" s="147"/>
      <c r="M934" s="152"/>
      <c r="T934" s="153"/>
      <c r="AT934" s="149" t="s">
        <v>169</v>
      </c>
      <c r="AU934" s="149" t="s">
        <v>88</v>
      </c>
      <c r="AV934" s="12" t="s">
        <v>86</v>
      </c>
      <c r="AW934" s="12" t="s">
        <v>40</v>
      </c>
      <c r="AX934" s="12" t="s">
        <v>78</v>
      </c>
      <c r="AY934" s="149" t="s">
        <v>156</v>
      </c>
    </row>
    <row r="935" spans="2:65" s="12" customFormat="1" x14ac:dyDescent="0.2">
      <c r="B935" s="147"/>
      <c r="D935" s="148" t="s">
        <v>169</v>
      </c>
      <c r="E935" s="149" t="s">
        <v>3</v>
      </c>
      <c r="F935" s="150" t="s">
        <v>1430</v>
      </c>
      <c r="H935" s="149" t="s">
        <v>3</v>
      </c>
      <c r="I935" s="151"/>
      <c r="L935" s="147"/>
      <c r="M935" s="152"/>
      <c r="T935" s="153"/>
      <c r="AT935" s="149" t="s">
        <v>169</v>
      </c>
      <c r="AU935" s="149" t="s">
        <v>88</v>
      </c>
      <c r="AV935" s="12" t="s">
        <v>86</v>
      </c>
      <c r="AW935" s="12" t="s">
        <v>40</v>
      </c>
      <c r="AX935" s="12" t="s">
        <v>78</v>
      </c>
      <c r="AY935" s="149" t="s">
        <v>156</v>
      </c>
    </row>
    <row r="936" spans="2:65" s="12" customFormat="1" x14ac:dyDescent="0.2">
      <c r="B936" s="147"/>
      <c r="D936" s="148" t="s">
        <v>169</v>
      </c>
      <c r="E936" s="149" t="s">
        <v>3</v>
      </c>
      <c r="F936" s="150" t="s">
        <v>1039</v>
      </c>
      <c r="H936" s="149" t="s">
        <v>3</v>
      </c>
      <c r="I936" s="151"/>
      <c r="L936" s="147"/>
      <c r="M936" s="152"/>
      <c r="T936" s="153"/>
      <c r="AT936" s="149" t="s">
        <v>169</v>
      </c>
      <c r="AU936" s="149" t="s">
        <v>88</v>
      </c>
      <c r="AV936" s="12" t="s">
        <v>86</v>
      </c>
      <c r="AW936" s="12" t="s">
        <v>40</v>
      </c>
      <c r="AX936" s="12" t="s">
        <v>78</v>
      </c>
      <c r="AY936" s="149" t="s">
        <v>156</v>
      </c>
    </row>
    <row r="937" spans="2:65" s="13" customFormat="1" x14ac:dyDescent="0.2">
      <c r="B937" s="154"/>
      <c r="D937" s="148" t="s">
        <v>169</v>
      </c>
      <c r="E937" s="155" t="s">
        <v>3</v>
      </c>
      <c r="F937" s="156" t="s">
        <v>1431</v>
      </c>
      <c r="H937" s="157">
        <v>115.22</v>
      </c>
      <c r="I937" s="158"/>
      <c r="L937" s="154"/>
      <c r="M937" s="159"/>
      <c r="T937" s="160"/>
      <c r="AT937" s="155" t="s">
        <v>169</v>
      </c>
      <c r="AU937" s="155" t="s">
        <v>88</v>
      </c>
      <c r="AV937" s="13" t="s">
        <v>88</v>
      </c>
      <c r="AW937" s="13" t="s">
        <v>40</v>
      </c>
      <c r="AX937" s="13" t="s">
        <v>78</v>
      </c>
      <c r="AY937" s="155" t="s">
        <v>156</v>
      </c>
    </row>
    <row r="938" spans="2:65" s="12" customFormat="1" x14ac:dyDescent="0.2">
      <c r="B938" s="147"/>
      <c r="D938" s="148" t="s">
        <v>169</v>
      </c>
      <c r="E938" s="149" t="s">
        <v>3</v>
      </c>
      <c r="F938" s="150" t="s">
        <v>1044</v>
      </c>
      <c r="H938" s="149" t="s">
        <v>3</v>
      </c>
      <c r="I938" s="151"/>
      <c r="L938" s="147"/>
      <c r="M938" s="152"/>
      <c r="T938" s="153"/>
      <c r="AT938" s="149" t="s">
        <v>169</v>
      </c>
      <c r="AU938" s="149" t="s">
        <v>88</v>
      </c>
      <c r="AV938" s="12" t="s">
        <v>86</v>
      </c>
      <c r="AW938" s="12" t="s">
        <v>40</v>
      </c>
      <c r="AX938" s="12" t="s">
        <v>78</v>
      </c>
      <c r="AY938" s="149" t="s">
        <v>156</v>
      </c>
    </row>
    <row r="939" spans="2:65" s="13" customFormat="1" x14ac:dyDescent="0.2">
      <c r="B939" s="154"/>
      <c r="D939" s="148" t="s">
        <v>169</v>
      </c>
      <c r="E939" s="155" t="s">
        <v>3</v>
      </c>
      <c r="F939" s="156" t="s">
        <v>1451</v>
      </c>
      <c r="H939" s="157">
        <v>150.88</v>
      </c>
      <c r="I939" s="158"/>
      <c r="L939" s="154"/>
      <c r="M939" s="159"/>
      <c r="T939" s="160"/>
      <c r="AT939" s="155" t="s">
        <v>169</v>
      </c>
      <c r="AU939" s="155" t="s">
        <v>88</v>
      </c>
      <c r="AV939" s="13" t="s">
        <v>88</v>
      </c>
      <c r="AW939" s="13" t="s">
        <v>40</v>
      </c>
      <c r="AX939" s="13" t="s">
        <v>78</v>
      </c>
      <c r="AY939" s="155" t="s">
        <v>156</v>
      </c>
    </row>
    <row r="940" spans="2:65" s="13" customFormat="1" x14ac:dyDescent="0.2">
      <c r="B940" s="154"/>
      <c r="D940" s="148" t="s">
        <v>169</v>
      </c>
      <c r="E940" s="155" t="s">
        <v>3</v>
      </c>
      <c r="F940" s="156" t="s">
        <v>1452</v>
      </c>
      <c r="H940" s="157">
        <v>-19.68</v>
      </c>
      <c r="I940" s="158"/>
      <c r="L940" s="154"/>
      <c r="M940" s="159"/>
      <c r="T940" s="160"/>
      <c r="AT940" s="155" t="s">
        <v>169</v>
      </c>
      <c r="AU940" s="155" t="s">
        <v>88</v>
      </c>
      <c r="AV940" s="13" t="s">
        <v>88</v>
      </c>
      <c r="AW940" s="13" t="s">
        <v>40</v>
      </c>
      <c r="AX940" s="13" t="s">
        <v>78</v>
      </c>
      <c r="AY940" s="155" t="s">
        <v>156</v>
      </c>
    </row>
    <row r="941" spans="2:65" s="13" customFormat="1" x14ac:dyDescent="0.2">
      <c r="B941" s="154"/>
      <c r="D941" s="148" t="s">
        <v>169</v>
      </c>
      <c r="E941" s="155" t="s">
        <v>3</v>
      </c>
      <c r="F941" s="156" t="s">
        <v>1453</v>
      </c>
      <c r="H941" s="157">
        <v>-11.2</v>
      </c>
      <c r="I941" s="158"/>
      <c r="L941" s="154"/>
      <c r="M941" s="159"/>
      <c r="T941" s="160"/>
      <c r="AT941" s="155" t="s">
        <v>169</v>
      </c>
      <c r="AU941" s="155" t="s">
        <v>88</v>
      </c>
      <c r="AV941" s="13" t="s">
        <v>88</v>
      </c>
      <c r="AW941" s="13" t="s">
        <v>40</v>
      </c>
      <c r="AX941" s="13" t="s">
        <v>78</v>
      </c>
      <c r="AY941" s="155" t="s">
        <v>156</v>
      </c>
    </row>
    <row r="942" spans="2:65" s="13" customFormat="1" x14ac:dyDescent="0.2">
      <c r="B942" s="154"/>
      <c r="D942" s="148" t="s">
        <v>169</v>
      </c>
      <c r="E942" s="155" t="s">
        <v>3</v>
      </c>
      <c r="F942" s="156" t="s">
        <v>1454</v>
      </c>
      <c r="H942" s="157">
        <v>-12</v>
      </c>
      <c r="I942" s="158"/>
      <c r="L942" s="154"/>
      <c r="M942" s="159"/>
      <c r="T942" s="160"/>
      <c r="AT942" s="155" t="s">
        <v>169</v>
      </c>
      <c r="AU942" s="155" t="s">
        <v>88</v>
      </c>
      <c r="AV942" s="13" t="s">
        <v>88</v>
      </c>
      <c r="AW942" s="13" t="s">
        <v>40</v>
      </c>
      <c r="AX942" s="13" t="s">
        <v>78</v>
      </c>
      <c r="AY942" s="155" t="s">
        <v>156</v>
      </c>
    </row>
    <row r="943" spans="2:65" s="13" customFormat="1" x14ac:dyDescent="0.2">
      <c r="B943" s="154"/>
      <c r="D943" s="148" t="s">
        <v>169</v>
      </c>
      <c r="E943" s="155" t="s">
        <v>3</v>
      </c>
      <c r="F943" s="156" t="s">
        <v>1455</v>
      </c>
      <c r="H943" s="157">
        <v>14.66</v>
      </c>
      <c r="I943" s="158"/>
      <c r="L943" s="154"/>
      <c r="M943" s="159"/>
      <c r="T943" s="160"/>
      <c r="AT943" s="155" t="s">
        <v>169</v>
      </c>
      <c r="AU943" s="155" t="s">
        <v>88</v>
      </c>
      <c r="AV943" s="13" t="s">
        <v>88</v>
      </c>
      <c r="AW943" s="13" t="s">
        <v>40</v>
      </c>
      <c r="AX943" s="13" t="s">
        <v>78</v>
      </c>
      <c r="AY943" s="155" t="s">
        <v>156</v>
      </c>
    </row>
    <row r="944" spans="2:65" s="13" customFormat="1" x14ac:dyDescent="0.2">
      <c r="B944" s="154"/>
      <c r="D944" s="148" t="s">
        <v>169</v>
      </c>
      <c r="E944" s="155" t="s">
        <v>3</v>
      </c>
      <c r="F944" s="156" t="s">
        <v>1456</v>
      </c>
      <c r="H944" s="157">
        <v>5.82</v>
      </c>
      <c r="I944" s="158"/>
      <c r="L944" s="154"/>
      <c r="M944" s="159"/>
      <c r="T944" s="160"/>
      <c r="AT944" s="155" t="s">
        <v>169</v>
      </c>
      <c r="AU944" s="155" t="s">
        <v>88</v>
      </c>
      <c r="AV944" s="13" t="s">
        <v>88</v>
      </c>
      <c r="AW944" s="13" t="s">
        <v>40</v>
      </c>
      <c r="AX944" s="13" t="s">
        <v>78</v>
      </c>
      <c r="AY944" s="155" t="s">
        <v>156</v>
      </c>
    </row>
    <row r="945" spans="2:51" s="13" customFormat="1" x14ac:dyDescent="0.2">
      <c r="B945" s="154"/>
      <c r="D945" s="148" t="s">
        <v>169</v>
      </c>
      <c r="E945" s="155" t="s">
        <v>3</v>
      </c>
      <c r="F945" s="156" t="s">
        <v>1457</v>
      </c>
      <c r="H945" s="157">
        <v>45</v>
      </c>
      <c r="I945" s="158"/>
      <c r="L945" s="154"/>
      <c r="M945" s="159"/>
      <c r="T945" s="160"/>
      <c r="AT945" s="155" t="s">
        <v>169</v>
      </c>
      <c r="AU945" s="155" t="s">
        <v>88</v>
      </c>
      <c r="AV945" s="13" t="s">
        <v>88</v>
      </c>
      <c r="AW945" s="13" t="s">
        <v>40</v>
      </c>
      <c r="AX945" s="13" t="s">
        <v>78</v>
      </c>
      <c r="AY945" s="155" t="s">
        <v>156</v>
      </c>
    </row>
    <row r="946" spans="2:51" s="13" customFormat="1" x14ac:dyDescent="0.2">
      <c r="B946" s="154"/>
      <c r="D946" s="148" t="s">
        <v>169</v>
      </c>
      <c r="E946" s="155" t="s">
        <v>3</v>
      </c>
      <c r="F946" s="156" t="s">
        <v>1458</v>
      </c>
      <c r="H946" s="157">
        <v>-15.2</v>
      </c>
      <c r="I946" s="158"/>
      <c r="L946" s="154"/>
      <c r="M946" s="159"/>
      <c r="T946" s="160"/>
      <c r="AT946" s="155" t="s">
        <v>169</v>
      </c>
      <c r="AU946" s="155" t="s">
        <v>88</v>
      </c>
      <c r="AV946" s="13" t="s">
        <v>88</v>
      </c>
      <c r="AW946" s="13" t="s">
        <v>40</v>
      </c>
      <c r="AX946" s="13" t="s">
        <v>78</v>
      </c>
      <c r="AY946" s="155" t="s">
        <v>156</v>
      </c>
    </row>
    <row r="947" spans="2:51" s="13" customFormat="1" x14ac:dyDescent="0.2">
      <c r="B947" s="154"/>
      <c r="D947" s="148" t="s">
        <v>169</v>
      </c>
      <c r="E947" s="155" t="s">
        <v>3</v>
      </c>
      <c r="F947" s="156" t="s">
        <v>1459</v>
      </c>
      <c r="H947" s="157">
        <v>-1.98</v>
      </c>
      <c r="I947" s="158"/>
      <c r="L947" s="154"/>
      <c r="M947" s="159"/>
      <c r="T947" s="160"/>
      <c r="AT947" s="155" t="s">
        <v>169</v>
      </c>
      <c r="AU947" s="155" t="s">
        <v>88</v>
      </c>
      <c r="AV947" s="13" t="s">
        <v>88</v>
      </c>
      <c r="AW947" s="13" t="s">
        <v>40</v>
      </c>
      <c r="AX947" s="13" t="s">
        <v>78</v>
      </c>
      <c r="AY947" s="155" t="s">
        <v>156</v>
      </c>
    </row>
    <row r="948" spans="2:51" s="13" customFormat="1" x14ac:dyDescent="0.2">
      <c r="B948" s="154"/>
      <c r="D948" s="148" t="s">
        <v>169</v>
      </c>
      <c r="E948" s="155" t="s">
        <v>3</v>
      </c>
      <c r="F948" s="156" t="s">
        <v>1460</v>
      </c>
      <c r="H948" s="157">
        <v>-2.2050000000000001</v>
      </c>
      <c r="I948" s="158"/>
      <c r="L948" s="154"/>
      <c r="M948" s="159"/>
      <c r="T948" s="160"/>
      <c r="AT948" s="155" t="s">
        <v>169</v>
      </c>
      <c r="AU948" s="155" t="s">
        <v>88</v>
      </c>
      <c r="AV948" s="13" t="s">
        <v>88</v>
      </c>
      <c r="AW948" s="13" t="s">
        <v>40</v>
      </c>
      <c r="AX948" s="13" t="s">
        <v>78</v>
      </c>
      <c r="AY948" s="155" t="s">
        <v>156</v>
      </c>
    </row>
    <row r="949" spans="2:51" s="13" customFormat="1" x14ac:dyDescent="0.2">
      <c r="B949" s="154"/>
      <c r="D949" s="148" t="s">
        <v>169</v>
      </c>
      <c r="E949" s="155" t="s">
        <v>3</v>
      </c>
      <c r="F949" s="156" t="s">
        <v>1461</v>
      </c>
      <c r="H949" s="157">
        <v>0.15</v>
      </c>
      <c r="I949" s="158"/>
      <c r="L949" s="154"/>
      <c r="M949" s="159"/>
      <c r="T949" s="160"/>
      <c r="AT949" s="155" t="s">
        <v>169</v>
      </c>
      <c r="AU949" s="155" t="s">
        <v>88</v>
      </c>
      <c r="AV949" s="13" t="s">
        <v>88</v>
      </c>
      <c r="AW949" s="13" t="s">
        <v>40</v>
      </c>
      <c r="AX949" s="13" t="s">
        <v>78</v>
      </c>
      <c r="AY949" s="155" t="s">
        <v>156</v>
      </c>
    </row>
    <row r="950" spans="2:51" s="12" customFormat="1" x14ac:dyDescent="0.2">
      <c r="B950" s="147"/>
      <c r="D950" s="148" t="s">
        <v>169</v>
      </c>
      <c r="E950" s="149" t="s">
        <v>3</v>
      </c>
      <c r="F950" s="150" t="s">
        <v>1038</v>
      </c>
      <c r="H950" s="149" t="s">
        <v>3</v>
      </c>
      <c r="I950" s="151"/>
      <c r="L950" s="147"/>
      <c r="M950" s="152"/>
      <c r="T950" s="153"/>
      <c r="AT950" s="149" t="s">
        <v>169</v>
      </c>
      <c r="AU950" s="149" t="s">
        <v>88</v>
      </c>
      <c r="AV950" s="12" t="s">
        <v>86</v>
      </c>
      <c r="AW950" s="12" t="s">
        <v>40</v>
      </c>
      <c r="AX950" s="12" t="s">
        <v>78</v>
      </c>
      <c r="AY950" s="149" t="s">
        <v>156</v>
      </c>
    </row>
    <row r="951" spans="2:51" s="13" customFormat="1" x14ac:dyDescent="0.2">
      <c r="B951" s="154"/>
      <c r="D951" s="148" t="s">
        <v>169</v>
      </c>
      <c r="E951" s="155" t="s">
        <v>3</v>
      </c>
      <c r="F951" s="156" t="s">
        <v>1462</v>
      </c>
      <c r="H951" s="157">
        <v>55.545000000000002</v>
      </c>
      <c r="I951" s="158"/>
      <c r="L951" s="154"/>
      <c r="M951" s="159"/>
      <c r="T951" s="160"/>
      <c r="AT951" s="155" t="s">
        <v>169</v>
      </c>
      <c r="AU951" s="155" t="s">
        <v>88</v>
      </c>
      <c r="AV951" s="13" t="s">
        <v>88</v>
      </c>
      <c r="AW951" s="13" t="s">
        <v>40</v>
      </c>
      <c r="AX951" s="13" t="s">
        <v>78</v>
      </c>
      <c r="AY951" s="155" t="s">
        <v>156</v>
      </c>
    </row>
    <row r="952" spans="2:51" s="13" customFormat="1" x14ac:dyDescent="0.2">
      <c r="B952" s="154"/>
      <c r="D952" s="148" t="s">
        <v>169</v>
      </c>
      <c r="E952" s="155" t="s">
        <v>3</v>
      </c>
      <c r="F952" s="156" t="s">
        <v>1463</v>
      </c>
      <c r="H952" s="157">
        <v>-7.38</v>
      </c>
      <c r="I952" s="158"/>
      <c r="L952" s="154"/>
      <c r="M952" s="159"/>
      <c r="T952" s="160"/>
      <c r="AT952" s="155" t="s">
        <v>169</v>
      </c>
      <c r="AU952" s="155" t="s">
        <v>88</v>
      </c>
      <c r="AV952" s="13" t="s">
        <v>88</v>
      </c>
      <c r="AW952" s="13" t="s">
        <v>40</v>
      </c>
      <c r="AX952" s="13" t="s">
        <v>78</v>
      </c>
      <c r="AY952" s="155" t="s">
        <v>156</v>
      </c>
    </row>
    <row r="953" spans="2:51" s="13" customFormat="1" x14ac:dyDescent="0.2">
      <c r="B953" s="154"/>
      <c r="D953" s="148" t="s">
        <v>169</v>
      </c>
      <c r="E953" s="155" t="s">
        <v>3</v>
      </c>
      <c r="F953" s="156" t="s">
        <v>1464</v>
      </c>
      <c r="H953" s="157">
        <v>-5.6</v>
      </c>
      <c r="I953" s="158"/>
      <c r="L953" s="154"/>
      <c r="M953" s="159"/>
      <c r="T953" s="160"/>
      <c r="AT953" s="155" t="s">
        <v>169</v>
      </c>
      <c r="AU953" s="155" t="s">
        <v>88</v>
      </c>
      <c r="AV953" s="13" t="s">
        <v>88</v>
      </c>
      <c r="AW953" s="13" t="s">
        <v>40</v>
      </c>
      <c r="AX953" s="13" t="s">
        <v>78</v>
      </c>
      <c r="AY953" s="155" t="s">
        <v>156</v>
      </c>
    </row>
    <row r="954" spans="2:51" s="13" customFormat="1" x14ac:dyDescent="0.2">
      <c r="B954" s="154"/>
      <c r="D954" s="148" t="s">
        <v>169</v>
      </c>
      <c r="E954" s="155" t="s">
        <v>3</v>
      </c>
      <c r="F954" s="156" t="s">
        <v>1465</v>
      </c>
      <c r="H954" s="157">
        <v>-3</v>
      </c>
      <c r="I954" s="158"/>
      <c r="L954" s="154"/>
      <c r="M954" s="159"/>
      <c r="T954" s="160"/>
      <c r="AT954" s="155" t="s">
        <v>169</v>
      </c>
      <c r="AU954" s="155" t="s">
        <v>88</v>
      </c>
      <c r="AV954" s="13" t="s">
        <v>88</v>
      </c>
      <c r="AW954" s="13" t="s">
        <v>40</v>
      </c>
      <c r="AX954" s="13" t="s">
        <v>78</v>
      </c>
      <c r="AY954" s="155" t="s">
        <v>156</v>
      </c>
    </row>
    <row r="955" spans="2:51" s="13" customFormat="1" x14ac:dyDescent="0.2">
      <c r="B955" s="154"/>
      <c r="D955" s="148" t="s">
        <v>169</v>
      </c>
      <c r="E955" s="155" t="s">
        <v>3</v>
      </c>
      <c r="F955" s="156" t="s">
        <v>1466</v>
      </c>
      <c r="H955" s="157">
        <v>152.49</v>
      </c>
      <c r="I955" s="158"/>
      <c r="L955" s="154"/>
      <c r="M955" s="159"/>
      <c r="T955" s="160"/>
      <c r="AT955" s="155" t="s">
        <v>169</v>
      </c>
      <c r="AU955" s="155" t="s">
        <v>88</v>
      </c>
      <c r="AV955" s="13" t="s">
        <v>88</v>
      </c>
      <c r="AW955" s="13" t="s">
        <v>40</v>
      </c>
      <c r="AX955" s="13" t="s">
        <v>78</v>
      </c>
      <c r="AY955" s="155" t="s">
        <v>156</v>
      </c>
    </row>
    <row r="956" spans="2:51" s="13" customFormat="1" x14ac:dyDescent="0.2">
      <c r="B956" s="154"/>
      <c r="D956" s="148" t="s">
        <v>169</v>
      </c>
      <c r="E956" s="155" t="s">
        <v>3</v>
      </c>
      <c r="F956" s="156" t="s">
        <v>1467</v>
      </c>
      <c r="H956" s="157">
        <v>-27.8</v>
      </c>
      <c r="I956" s="158"/>
      <c r="L956" s="154"/>
      <c r="M956" s="159"/>
      <c r="T956" s="160"/>
      <c r="AT956" s="155" t="s">
        <v>169</v>
      </c>
      <c r="AU956" s="155" t="s">
        <v>88</v>
      </c>
      <c r="AV956" s="13" t="s">
        <v>88</v>
      </c>
      <c r="AW956" s="13" t="s">
        <v>40</v>
      </c>
      <c r="AX956" s="13" t="s">
        <v>78</v>
      </c>
      <c r="AY956" s="155" t="s">
        <v>156</v>
      </c>
    </row>
    <row r="957" spans="2:51" s="13" customFormat="1" x14ac:dyDescent="0.2">
      <c r="B957" s="154"/>
      <c r="D957" s="148" t="s">
        <v>169</v>
      </c>
      <c r="E957" s="155" t="s">
        <v>3</v>
      </c>
      <c r="F957" s="156" t="s">
        <v>1468</v>
      </c>
      <c r="H957" s="157">
        <v>-14.4</v>
      </c>
      <c r="I957" s="158"/>
      <c r="L957" s="154"/>
      <c r="M957" s="159"/>
      <c r="T957" s="160"/>
      <c r="AT957" s="155" t="s">
        <v>169</v>
      </c>
      <c r="AU957" s="155" t="s">
        <v>88</v>
      </c>
      <c r="AV957" s="13" t="s">
        <v>88</v>
      </c>
      <c r="AW957" s="13" t="s">
        <v>40</v>
      </c>
      <c r="AX957" s="13" t="s">
        <v>78</v>
      </c>
      <c r="AY957" s="155" t="s">
        <v>156</v>
      </c>
    </row>
    <row r="958" spans="2:51" s="13" customFormat="1" x14ac:dyDescent="0.2">
      <c r="B958" s="154"/>
      <c r="D958" s="148" t="s">
        <v>169</v>
      </c>
      <c r="E958" s="155" t="s">
        <v>3</v>
      </c>
      <c r="F958" s="156" t="s">
        <v>1469</v>
      </c>
      <c r="H958" s="157">
        <v>-6.37</v>
      </c>
      <c r="I958" s="158"/>
      <c r="L958" s="154"/>
      <c r="M958" s="159"/>
      <c r="T958" s="160"/>
      <c r="AT958" s="155" t="s">
        <v>169</v>
      </c>
      <c r="AU958" s="155" t="s">
        <v>88</v>
      </c>
      <c r="AV958" s="13" t="s">
        <v>88</v>
      </c>
      <c r="AW958" s="13" t="s">
        <v>40</v>
      </c>
      <c r="AX958" s="13" t="s">
        <v>78</v>
      </c>
      <c r="AY958" s="155" t="s">
        <v>156</v>
      </c>
    </row>
    <row r="959" spans="2:51" s="13" customFormat="1" x14ac:dyDescent="0.2">
      <c r="B959" s="154"/>
      <c r="D959" s="148" t="s">
        <v>169</v>
      </c>
      <c r="E959" s="155" t="s">
        <v>3</v>
      </c>
      <c r="F959" s="156" t="s">
        <v>1470</v>
      </c>
      <c r="H959" s="157">
        <v>-0.56999999999999995</v>
      </c>
      <c r="I959" s="158"/>
      <c r="L959" s="154"/>
      <c r="M959" s="159"/>
      <c r="T959" s="160"/>
      <c r="AT959" s="155" t="s">
        <v>169</v>
      </c>
      <c r="AU959" s="155" t="s">
        <v>88</v>
      </c>
      <c r="AV959" s="13" t="s">
        <v>88</v>
      </c>
      <c r="AW959" s="13" t="s">
        <v>40</v>
      </c>
      <c r="AX959" s="13" t="s">
        <v>78</v>
      </c>
      <c r="AY959" s="155" t="s">
        <v>156</v>
      </c>
    </row>
    <row r="960" spans="2:51" s="13" customFormat="1" x14ac:dyDescent="0.2">
      <c r="B960" s="154"/>
      <c r="D960" s="148" t="s">
        <v>169</v>
      </c>
      <c r="E960" s="155" t="s">
        <v>3</v>
      </c>
      <c r="F960" s="156" t="s">
        <v>1471</v>
      </c>
      <c r="H960" s="157">
        <v>-0.83299999999999996</v>
      </c>
      <c r="I960" s="158"/>
      <c r="L960" s="154"/>
      <c r="M960" s="159"/>
      <c r="T960" s="160"/>
      <c r="AT960" s="155" t="s">
        <v>169</v>
      </c>
      <c r="AU960" s="155" t="s">
        <v>88</v>
      </c>
      <c r="AV960" s="13" t="s">
        <v>88</v>
      </c>
      <c r="AW960" s="13" t="s">
        <v>40</v>
      </c>
      <c r="AX960" s="13" t="s">
        <v>78</v>
      </c>
      <c r="AY960" s="155" t="s">
        <v>156</v>
      </c>
    </row>
    <row r="961" spans="2:51" s="12" customFormat="1" x14ac:dyDescent="0.2">
      <c r="B961" s="147"/>
      <c r="D961" s="148" t="s">
        <v>169</v>
      </c>
      <c r="E961" s="149" t="s">
        <v>3</v>
      </c>
      <c r="F961" s="150" t="s">
        <v>1031</v>
      </c>
      <c r="H961" s="149" t="s">
        <v>3</v>
      </c>
      <c r="I961" s="151"/>
      <c r="L961" s="147"/>
      <c r="M961" s="152"/>
      <c r="T961" s="153"/>
      <c r="AT961" s="149" t="s">
        <v>169</v>
      </c>
      <c r="AU961" s="149" t="s">
        <v>88</v>
      </c>
      <c r="AV961" s="12" t="s">
        <v>86</v>
      </c>
      <c r="AW961" s="12" t="s">
        <v>40</v>
      </c>
      <c r="AX961" s="12" t="s">
        <v>78</v>
      </c>
      <c r="AY961" s="149" t="s">
        <v>156</v>
      </c>
    </row>
    <row r="962" spans="2:51" s="13" customFormat="1" x14ac:dyDescent="0.2">
      <c r="B962" s="154"/>
      <c r="D962" s="148" t="s">
        <v>169</v>
      </c>
      <c r="E962" s="155" t="s">
        <v>3</v>
      </c>
      <c r="F962" s="156" t="s">
        <v>1472</v>
      </c>
      <c r="H962" s="157">
        <v>158.76</v>
      </c>
      <c r="I962" s="158"/>
      <c r="L962" s="154"/>
      <c r="M962" s="159"/>
      <c r="T962" s="160"/>
      <c r="AT962" s="155" t="s">
        <v>169</v>
      </c>
      <c r="AU962" s="155" t="s">
        <v>88</v>
      </c>
      <c r="AV962" s="13" t="s">
        <v>88</v>
      </c>
      <c r="AW962" s="13" t="s">
        <v>40</v>
      </c>
      <c r="AX962" s="13" t="s">
        <v>78</v>
      </c>
      <c r="AY962" s="155" t="s">
        <v>156</v>
      </c>
    </row>
    <row r="963" spans="2:51" s="13" customFormat="1" x14ac:dyDescent="0.2">
      <c r="B963" s="154"/>
      <c r="D963" s="148" t="s">
        <v>169</v>
      </c>
      <c r="E963" s="155" t="s">
        <v>3</v>
      </c>
      <c r="F963" s="156" t="s">
        <v>1473</v>
      </c>
      <c r="H963" s="157">
        <v>-28.8</v>
      </c>
      <c r="I963" s="158"/>
      <c r="L963" s="154"/>
      <c r="M963" s="159"/>
      <c r="T963" s="160"/>
      <c r="AT963" s="155" t="s">
        <v>169</v>
      </c>
      <c r="AU963" s="155" t="s">
        <v>88</v>
      </c>
      <c r="AV963" s="13" t="s">
        <v>88</v>
      </c>
      <c r="AW963" s="13" t="s">
        <v>40</v>
      </c>
      <c r="AX963" s="13" t="s">
        <v>78</v>
      </c>
      <c r="AY963" s="155" t="s">
        <v>156</v>
      </c>
    </row>
    <row r="964" spans="2:51" s="13" customFormat="1" x14ac:dyDescent="0.2">
      <c r="B964" s="154"/>
      <c r="D964" s="148" t="s">
        <v>169</v>
      </c>
      <c r="E964" s="155" t="s">
        <v>3</v>
      </c>
      <c r="F964" s="156" t="s">
        <v>1474</v>
      </c>
      <c r="H964" s="157">
        <v>-12.4</v>
      </c>
      <c r="I964" s="158"/>
      <c r="L964" s="154"/>
      <c r="M964" s="159"/>
      <c r="T964" s="160"/>
      <c r="AT964" s="155" t="s">
        <v>169</v>
      </c>
      <c r="AU964" s="155" t="s">
        <v>88</v>
      </c>
      <c r="AV964" s="13" t="s">
        <v>88</v>
      </c>
      <c r="AW964" s="13" t="s">
        <v>40</v>
      </c>
      <c r="AX964" s="13" t="s">
        <v>78</v>
      </c>
      <c r="AY964" s="155" t="s">
        <v>156</v>
      </c>
    </row>
    <row r="965" spans="2:51" s="13" customFormat="1" x14ac:dyDescent="0.2">
      <c r="B965" s="154"/>
      <c r="D965" s="148" t="s">
        <v>169</v>
      </c>
      <c r="E965" s="155" t="s">
        <v>3</v>
      </c>
      <c r="F965" s="156" t="s">
        <v>1475</v>
      </c>
      <c r="H965" s="157">
        <v>56.16</v>
      </c>
      <c r="I965" s="158"/>
      <c r="L965" s="154"/>
      <c r="M965" s="159"/>
      <c r="T965" s="160"/>
      <c r="AT965" s="155" t="s">
        <v>169</v>
      </c>
      <c r="AU965" s="155" t="s">
        <v>88</v>
      </c>
      <c r="AV965" s="13" t="s">
        <v>88</v>
      </c>
      <c r="AW965" s="13" t="s">
        <v>40</v>
      </c>
      <c r="AX965" s="13" t="s">
        <v>78</v>
      </c>
      <c r="AY965" s="155" t="s">
        <v>156</v>
      </c>
    </row>
    <row r="966" spans="2:51" s="13" customFormat="1" x14ac:dyDescent="0.2">
      <c r="B966" s="154"/>
      <c r="D966" s="148" t="s">
        <v>169</v>
      </c>
      <c r="E966" s="155" t="s">
        <v>3</v>
      </c>
      <c r="F966" s="156" t="s">
        <v>1476</v>
      </c>
      <c r="H966" s="157">
        <v>-7.5</v>
      </c>
      <c r="I966" s="158"/>
      <c r="L966" s="154"/>
      <c r="M966" s="159"/>
      <c r="T966" s="160"/>
      <c r="AT966" s="155" t="s">
        <v>169</v>
      </c>
      <c r="AU966" s="155" t="s">
        <v>88</v>
      </c>
      <c r="AV966" s="13" t="s">
        <v>88</v>
      </c>
      <c r="AW966" s="13" t="s">
        <v>40</v>
      </c>
      <c r="AX966" s="13" t="s">
        <v>78</v>
      </c>
      <c r="AY966" s="155" t="s">
        <v>156</v>
      </c>
    </row>
    <row r="967" spans="2:51" s="13" customFormat="1" x14ac:dyDescent="0.2">
      <c r="B967" s="154"/>
      <c r="D967" s="148" t="s">
        <v>169</v>
      </c>
      <c r="E967" s="155" t="s">
        <v>3</v>
      </c>
      <c r="F967" s="156" t="s">
        <v>1464</v>
      </c>
      <c r="H967" s="157">
        <v>-5.6</v>
      </c>
      <c r="I967" s="158"/>
      <c r="L967" s="154"/>
      <c r="M967" s="159"/>
      <c r="T967" s="160"/>
      <c r="AT967" s="155" t="s">
        <v>169</v>
      </c>
      <c r="AU967" s="155" t="s">
        <v>88</v>
      </c>
      <c r="AV967" s="13" t="s">
        <v>88</v>
      </c>
      <c r="AW967" s="13" t="s">
        <v>40</v>
      </c>
      <c r="AX967" s="13" t="s">
        <v>78</v>
      </c>
      <c r="AY967" s="155" t="s">
        <v>156</v>
      </c>
    </row>
    <row r="968" spans="2:51" s="13" customFormat="1" x14ac:dyDescent="0.2">
      <c r="B968" s="154"/>
      <c r="D968" s="148" t="s">
        <v>169</v>
      </c>
      <c r="E968" s="155" t="s">
        <v>3</v>
      </c>
      <c r="F968" s="156" t="s">
        <v>1465</v>
      </c>
      <c r="H968" s="157">
        <v>-3</v>
      </c>
      <c r="I968" s="158"/>
      <c r="L968" s="154"/>
      <c r="M968" s="159"/>
      <c r="T968" s="160"/>
      <c r="AT968" s="155" t="s">
        <v>169</v>
      </c>
      <c r="AU968" s="155" t="s">
        <v>88</v>
      </c>
      <c r="AV968" s="13" t="s">
        <v>88</v>
      </c>
      <c r="AW968" s="13" t="s">
        <v>40</v>
      </c>
      <c r="AX968" s="13" t="s">
        <v>78</v>
      </c>
      <c r="AY968" s="155" t="s">
        <v>156</v>
      </c>
    </row>
    <row r="969" spans="2:51" s="15" customFormat="1" x14ac:dyDescent="0.2">
      <c r="B969" s="168"/>
      <c r="D969" s="148" t="s">
        <v>169</v>
      </c>
      <c r="E969" s="169" t="s">
        <v>3</v>
      </c>
      <c r="F969" s="170" t="s">
        <v>180</v>
      </c>
      <c r="H969" s="171">
        <v>569.16700000000003</v>
      </c>
      <c r="I969" s="172"/>
      <c r="L969" s="168"/>
      <c r="M969" s="173"/>
      <c r="T969" s="174"/>
      <c r="AT969" s="169" t="s">
        <v>169</v>
      </c>
      <c r="AU969" s="169" t="s">
        <v>88</v>
      </c>
      <c r="AV969" s="15" t="s">
        <v>157</v>
      </c>
      <c r="AW969" s="15" t="s">
        <v>40</v>
      </c>
      <c r="AX969" s="15" t="s">
        <v>78</v>
      </c>
      <c r="AY969" s="169" t="s">
        <v>156</v>
      </c>
    </row>
    <row r="970" spans="2:51" s="12" customFormat="1" x14ac:dyDescent="0.2">
      <c r="B970" s="147"/>
      <c r="D970" s="148" t="s">
        <v>169</v>
      </c>
      <c r="E970" s="149" t="s">
        <v>3</v>
      </c>
      <c r="F970" s="150" t="s">
        <v>1432</v>
      </c>
      <c r="H970" s="149" t="s">
        <v>3</v>
      </c>
      <c r="I970" s="151"/>
      <c r="L970" s="147"/>
      <c r="M970" s="152"/>
      <c r="T970" s="153"/>
      <c r="AT970" s="149" t="s">
        <v>169</v>
      </c>
      <c r="AU970" s="149" t="s">
        <v>88</v>
      </c>
      <c r="AV970" s="12" t="s">
        <v>86</v>
      </c>
      <c r="AW970" s="12" t="s">
        <v>40</v>
      </c>
      <c r="AX970" s="12" t="s">
        <v>78</v>
      </c>
      <c r="AY970" s="149" t="s">
        <v>156</v>
      </c>
    </row>
    <row r="971" spans="2:51" s="12" customFormat="1" x14ac:dyDescent="0.2">
      <c r="B971" s="147"/>
      <c r="D971" s="148" t="s">
        <v>169</v>
      </c>
      <c r="E971" s="149" t="s">
        <v>3</v>
      </c>
      <c r="F971" s="150" t="s">
        <v>1039</v>
      </c>
      <c r="H971" s="149" t="s">
        <v>3</v>
      </c>
      <c r="I971" s="151"/>
      <c r="L971" s="147"/>
      <c r="M971" s="152"/>
      <c r="T971" s="153"/>
      <c r="AT971" s="149" t="s">
        <v>169</v>
      </c>
      <c r="AU971" s="149" t="s">
        <v>88</v>
      </c>
      <c r="AV971" s="12" t="s">
        <v>86</v>
      </c>
      <c r="AW971" s="12" t="s">
        <v>40</v>
      </c>
      <c r="AX971" s="12" t="s">
        <v>78</v>
      </c>
      <c r="AY971" s="149" t="s">
        <v>156</v>
      </c>
    </row>
    <row r="972" spans="2:51" s="13" customFormat="1" x14ac:dyDescent="0.2">
      <c r="B972" s="154"/>
      <c r="D972" s="148" t="s">
        <v>169</v>
      </c>
      <c r="E972" s="155" t="s">
        <v>3</v>
      </c>
      <c r="F972" s="156" t="s">
        <v>1433</v>
      </c>
      <c r="H972" s="157">
        <v>25.776</v>
      </c>
      <c r="I972" s="158"/>
      <c r="L972" s="154"/>
      <c r="M972" s="159"/>
      <c r="T972" s="160"/>
      <c r="AT972" s="155" t="s">
        <v>169</v>
      </c>
      <c r="AU972" s="155" t="s">
        <v>88</v>
      </c>
      <c r="AV972" s="13" t="s">
        <v>88</v>
      </c>
      <c r="AW972" s="13" t="s">
        <v>40</v>
      </c>
      <c r="AX972" s="13" t="s">
        <v>78</v>
      </c>
      <c r="AY972" s="155" t="s">
        <v>156</v>
      </c>
    </row>
    <row r="973" spans="2:51" s="13" customFormat="1" x14ac:dyDescent="0.2">
      <c r="B973" s="154"/>
      <c r="D973" s="148" t="s">
        <v>169</v>
      </c>
      <c r="E973" s="155" t="s">
        <v>3</v>
      </c>
      <c r="F973" s="156" t="s">
        <v>1434</v>
      </c>
      <c r="H973" s="157">
        <v>30.888000000000002</v>
      </c>
      <c r="I973" s="158"/>
      <c r="L973" s="154"/>
      <c r="M973" s="159"/>
      <c r="T973" s="160"/>
      <c r="AT973" s="155" t="s">
        <v>169</v>
      </c>
      <c r="AU973" s="155" t="s">
        <v>88</v>
      </c>
      <c r="AV973" s="13" t="s">
        <v>88</v>
      </c>
      <c r="AW973" s="13" t="s">
        <v>40</v>
      </c>
      <c r="AX973" s="13" t="s">
        <v>78</v>
      </c>
      <c r="AY973" s="155" t="s">
        <v>156</v>
      </c>
    </row>
    <row r="974" spans="2:51" s="13" customFormat="1" x14ac:dyDescent="0.2">
      <c r="B974" s="154"/>
      <c r="D974" s="148" t="s">
        <v>169</v>
      </c>
      <c r="E974" s="155" t="s">
        <v>3</v>
      </c>
      <c r="F974" s="156" t="s">
        <v>1435</v>
      </c>
      <c r="H974" s="157">
        <v>25.2</v>
      </c>
      <c r="I974" s="158"/>
      <c r="L974" s="154"/>
      <c r="M974" s="159"/>
      <c r="T974" s="160"/>
      <c r="AT974" s="155" t="s">
        <v>169</v>
      </c>
      <c r="AU974" s="155" t="s">
        <v>88</v>
      </c>
      <c r="AV974" s="13" t="s">
        <v>88</v>
      </c>
      <c r="AW974" s="13" t="s">
        <v>40</v>
      </c>
      <c r="AX974" s="13" t="s">
        <v>78</v>
      </c>
      <c r="AY974" s="155" t="s">
        <v>156</v>
      </c>
    </row>
    <row r="975" spans="2:51" s="13" customFormat="1" x14ac:dyDescent="0.2">
      <c r="B975" s="154"/>
      <c r="D975" s="148" t="s">
        <v>169</v>
      </c>
      <c r="E975" s="155" t="s">
        <v>3</v>
      </c>
      <c r="F975" s="156" t="s">
        <v>1436</v>
      </c>
      <c r="H975" s="157">
        <v>15.15</v>
      </c>
      <c r="I975" s="158"/>
      <c r="L975" s="154"/>
      <c r="M975" s="159"/>
      <c r="T975" s="160"/>
      <c r="AT975" s="155" t="s">
        <v>169</v>
      </c>
      <c r="AU975" s="155" t="s">
        <v>88</v>
      </c>
      <c r="AV975" s="13" t="s">
        <v>88</v>
      </c>
      <c r="AW975" s="13" t="s">
        <v>40</v>
      </c>
      <c r="AX975" s="13" t="s">
        <v>78</v>
      </c>
      <c r="AY975" s="155" t="s">
        <v>156</v>
      </c>
    </row>
    <row r="976" spans="2:51" s="13" customFormat="1" x14ac:dyDescent="0.2">
      <c r="B976" s="154"/>
      <c r="D976" s="148" t="s">
        <v>169</v>
      </c>
      <c r="E976" s="155" t="s">
        <v>3</v>
      </c>
      <c r="F976" s="156" t="s">
        <v>1437</v>
      </c>
      <c r="H976" s="157">
        <v>1.5</v>
      </c>
      <c r="I976" s="158"/>
      <c r="L976" s="154"/>
      <c r="M976" s="159"/>
      <c r="T976" s="160"/>
      <c r="AT976" s="155" t="s">
        <v>169</v>
      </c>
      <c r="AU976" s="155" t="s">
        <v>88</v>
      </c>
      <c r="AV976" s="13" t="s">
        <v>88</v>
      </c>
      <c r="AW976" s="13" t="s">
        <v>40</v>
      </c>
      <c r="AX976" s="13" t="s">
        <v>78</v>
      </c>
      <c r="AY976" s="155" t="s">
        <v>156</v>
      </c>
    </row>
    <row r="977" spans="2:51" s="13" customFormat="1" x14ac:dyDescent="0.2">
      <c r="B977" s="154"/>
      <c r="D977" s="148" t="s">
        <v>169</v>
      </c>
      <c r="E977" s="155" t="s">
        <v>3</v>
      </c>
      <c r="F977" s="156" t="s">
        <v>1438</v>
      </c>
      <c r="H977" s="157">
        <v>21.84</v>
      </c>
      <c r="I977" s="158"/>
      <c r="L977" s="154"/>
      <c r="M977" s="159"/>
      <c r="T977" s="160"/>
      <c r="AT977" s="155" t="s">
        <v>169</v>
      </c>
      <c r="AU977" s="155" t="s">
        <v>88</v>
      </c>
      <c r="AV977" s="13" t="s">
        <v>88</v>
      </c>
      <c r="AW977" s="13" t="s">
        <v>40</v>
      </c>
      <c r="AX977" s="13" t="s">
        <v>78</v>
      </c>
      <c r="AY977" s="155" t="s">
        <v>156</v>
      </c>
    </row>
    <row r="978" spans="2:51" s="13" customFormat="1" x14ac:dyDescent="0.2">
      <c r="B978" s="154"/>
      <c r="D978" s="148" t="s">
        <v>169</v>
      </c>
      <c r="E978" s="155" t="s">
        <v>3</v>
      </c>
      <c r="F978" s="156" t="s">
        <v>1439</v>
      </c>
      <c r="H978" s="157">
        <v>1.1000000000000001</v>
      </c>
      <c r="I978" s="158"/>
      <c r="L978" s="154"/>
      <c r="M978" s="159"/>
      <c r="T978" s="160"/>
      <c r="AT978" s="155" t="s">
        <v>169</v>
      </c>
      <c r="AU978" s="155" t="s">
        <v>88</v>
      </c>
      <c r="AV978" s="13" t="s">
        <v>88</v>
      </c>
      <c r="AW978" s="13" t="s">
        <v>40</v>
      </c>
      <c r="AX978" s="13" t="s">
        <v>78</v>
      </c>
      <c r="AY978" s="155" t="s">
        <v>156</v>
      </c>
    </row>
    <row r="979" spans="2:51" s="13" customFormat="1" x14ac:dyDescent="0.2">
      <c r="B979" s="154"/>
      <c r="D979" s="148" t="s">
        <v>169</v>
      </c>
      <c r="E979" s="155" t="s">
        <v>3</v>
      </c>
      <c r="F979" s="156" t="s">
        <v>1440</v>
      </c>
      <c r="H979" s="157">
        <v>10.72</v>
      </c>
      <c r="I979" s="158"/>
      <c r="L979" s="154"/>
      <c r="M979" s="159"/>
      <c r="T979" s="160"/>
      <c r="AT979" s="155" t="s">
        <v>169</v>
      </c>
      <c r="AU979" s="155" t="s">
        <v>88</v>
      </c>
      <c r="AV979" s="13" t="s">
        <v>88</v>
      </c>
      <c r="AW979" s="13" t="s">
        <v>40</v>
      </c>
      <c r="AX979" s="13" t="s">
        <v>78</v>
      </c>
      <c r="AY979" s="155" t="s">
        <v>156</v>
      </c>
    </row>
    <row r="980" spans="2:51" s="13" customFormat="1" x14ac:dyDescent="0.2">
      <c r="B980" s="154"/>
      <c r="D980" s="148" t="s">
        <v>169</v>
      </c>
      <c r="E980" s="155" t="s">
        <v>3</v>
      </c>
      <c r="F980" s="156" t="s">
        <v>1441</v>
      </c>
      <c r="H980" s="157">
        <v>5.8230000000000004</v>
      </c>
      <c r="I980" s="158"/>
      <c r="L980" s="154"/>
      <c r="M980" s="159"/>
      <c r="T980" s="160"/>
      <c r="AT980" s="155" t="s">
        <v>169</v>
      </c>
      <c r="AU980" s="155" t="s">
        <v>88</v>
      </c>
      <c r="AV980" s="13" t="s">
        <v>88</v>
      </c>
      <c r="AW980" s="13" t="s">
        <v>40</v>
      </c>
      <c r="AX980" s="13" t="s">
        <v>78</v>
      </c>
      <c r="AY980" s="155" t="s">
        <v>156</v>
      </c>
    </row>
    <row r="981" spans="2:51" s="13" customFormat="1" x14ac:dyDescent="0.2">
      <c r="B981" s="154"/>
      <c r="D981" s="148" t="s">
        <v>169</v>
      </c>
      <c r="E981" s="155" t="s">
        <v>3</v>
      </c>
      <c r="F981" s="156" t="s">
        <v>1442</v>
      </c>
      <c r="H981" s="157">
        <v>4.5</v>
      </c>
      <c r="I981" s="158"/>
      <c r="L981" s="154"/>
      <c r="M981" s="159"/>
      <c r="T981" s="160"/>
      <c r="AT981" s="155" t="s">
        <v>169</v>
      </c>
      <c r="AU981" s="155" t="s">
        <v>88</v>
      </c>
      <c r="AV981" s="13" t="s">
        <v>88</v>
      </c>
      <c r="AW981" s="13" t="s">
        <v>40</v>
      </c>
      <c r="AX981" s="13" t="s">
        <v>78</v>
      </c>
      <c r="AY981" s="155" t="s">
        <v>156</v>
      </c>
    </row>
    <row r="982" spans="2:51" s="13" customFormat="1" x14ac:dyDescent="0.2">
      <c r="B982" s="154"/>
      <c r="D982" s="148" t="s">
        <v>169</v>
      </c>
      <c r="E982" s="155" t="s">
        <v>3</v>
      </c>
      <c r="F982" s="156" t="s">
        <v>1443</v>
      </c>
      <c r="H982" s="157">
        <v>0.32300000000000001</v>
      </c>
      <c r="I982" s="158"/>
      <c r="L982" s="154"/>
      <c r="M982" s="159"/>
      <c r="T982" s="160"/>
      <c r="AT982" s="155" t="s">
        <v>169</v>
      </c>
      <c r="AU982" s="155" t="s">
        <v>88</v>
      </c>
      <c r="AV982" s="13" t="s">
        <v>88</v>
      </c>
      <c r="AW982" s="13" t="s">
        <v>40</v>
      </c>
      <c r="AX982" s="13" t="s">
        <v>78</v>
      </c>
      <c r="AY982" s="155" t="s">
        <v>156</v>
      </c>
    </row>
    <row r="983" spans="2:51" s="12" customFormat="1" x14ac:dyDescent="0.2">
      <c r="B983" s="147"/>
      <c r="D983" s="148" t="s">
        <v>169</v>
      </c>
      <c r="E983" s="149" t="s">
        <v>3</v>
      </c>
      <c r="F983" s="150" t="s">
        <v>1044</v>
      </c>
      <c r="H983" s="149" t="s">
        <v>3</v>
      </c>
      <c r="I983" s="151"/>
      <c r="L983" s="147"/>
      <c r="M983" s="152"/>
      <c r="T983" s="153"/>
      <c r="AT983" s="149" t="s">
        <v>169</v>
      </c>
      <c r="AU983" s="149" t="s">
        <v>88</v>
      </c>
      <c r="AV983" s="12" t="s">
        <v>86</v>
      </c>
      <c r="AW983" s="12" t="s">
        <v>40</v>
      </c>
      <c r="AX983" s="12" t="s">
        <v>78</v>
      </c>
      <c r="AY983" s="149" t="s">
        <v>156</v>
      </c>
    </row>
    <row r="984" spans="2:51" s="13" customFormat="1" x14ac:dyDescent="0.2">
      <c r="B984" s="154"/>
      <c r="D984" s="148" t="s">
        <v>169</v>
      </c>
      <c r="E984" s="155" t="s">
        <v>3</v>
      </c>
      <c r="F984" s="156" t="s">
        <v>1477</v>
      </c>
      <c r="H984" s="157">
        <v>26.423999999999999</v>
      </c>
      <c r="I984" s="158"/>
      <c r="L984" s="154"/>
      <c r="M984" s="159"/>
      <c r="T984" s="160"/>
      <c r="AT984" s="155" t="s">
        <v>169</v>
      </c>
      <c r="AU984" s="155" t="s">
        <v>88</v>
      </c>
      <c r="AV984" s="13" t="s">
        <v>88</v>
      </c>
      <c r="AW984" s="13" t="s">
        <v>40</v>
      </c>
      <c r="AX984" s="13" t="s">
        <v>78</v>
      </c>
      <c r="AY984" s="155" t="s">
        <v>156</v>
      </c>
    </row>
    <row r="985" spans="2:51" s="13" customFormat="1" x14ac:dyDescent="0.2">
      <c r="B985" s="154"/>
      <c r="D985" s="148" t="s">
        <v>169</v>
      </c>
      <c r="E985" s="155" t="s">
        <v>3</v>
      </c>
      <c r="F985" s="156" t="s">
        <v>1478</v>
      </c>
      <c r="H985" s="157">
        <v>18.975000000000001</v>
      </c>
      <c r="I985" s="158"/>
      <c r="L985" s="154"/>
      <c r="M985" s="159"/>
      <c r="T985" s="160"/>
      <c r="AT985" s="155" t="s">
        <v>169</v>
      </c>
      <c r="AU985" s="155" t="s">
        <v>88</v>
      </c>
      <c r="AV985" s="13" t="s">
        <v>88</v>
      </c>
      <c r="AW985" s="13" t="s">
        <v>40</v>
      </c>
      <c r="AX985" s="13" t="s">
        <v>78</v>
      </c>
      <c r="AY985" s="155" t="s">
        <v>156</v>
      </c>
    </row>
    <row r="986" spans="2:51" s="13" customFormat="1" x14ac:dyDescent="0.2">
      <c r="B986" s="154"/>
      <c r="D986" s="148" t="s">
        <v>169</v>
      </c>
      <c r="E986" s="155" t="s">
        <v>3</v>
      </c>
      <c r="F986" s="156" t="s">
        <v>1479</v>
      </c>
      <c r="H986" s="157">
        <v>5.0999999999999996</v>
      </c>
      <c r="I986" s="158"/>
      <c r="L986" s="154"/>
      <c r="M986" s="159"/>
      <c r="T986" s="160"/>
      <c r="AT986" s="155" t="s">
        <v>169</v>
      </c>
      <c r="AU986" s="155" t="s">
        <v>88</v>
      </c>
      <c r="AV986" s="13" t="s">
        <v>88</v>
      </c>
      <c r="AW986" s="13" t="s">
        <v>40</v>
      </c>
      <c r="AX986" s="13" t="s">
        <v>78</v>
      </c>
      <c r="AY986" s="155" t="s">
        <v>156</v>
      </c>
    </row>
    <row r="987" spans="2:51" s="13" customFormat="1" x14ac:dyDescent="0.2">
      <c r="B987" s="154"/>
      <c r="D987" s="148" t="s">
        <v>169</v>
      </c>
      <c r="E987" s="155" t="s">
        <v>3</v>
      </c>
      <c r="F987" s="156" t="s">
        <v>1480</v>
      </c>
      <c r="H987" s="157">
        <v>1.948</v>
      </c>
      <c r="I987" s="158"/>
      <c r="L987" s="154"/>
      <c r="M987" s="159"/>
      <c r="T987" s="160"/>
      <c r="AT987" s="155" t="s">
        <v>169</v>
      </c>
      <c r="AU987" s="155" t="s">
        <v>88</v>
      </c>
      <c r="AV987" s="13" t="s">
        <v>88</v>
      </c>
      <c r="AW987" s="13" t="s">
        <v>40</v>
      </c>
      <c r="AX987" s="13" t="s">
        <v>78</v>
      </c>
      <c r="AY987" s="155" t="s">
        <v>156</v>
      </c>
    </row>
    <row r="988" spans="2:51" s="13" customFormat="1" x14ac:dyDescent="0.2">
      <c r="B988" s="154"/>
      <c r="D988" s="148" t="s">
        <v>169</v>
      </c>
      <c r="E988" s="155" t="s">
        <v>3</v>
      </c>
      <c r="F988" s="156" t="s">
        <v>1481</v>
      </c>
      <c r="H988" s="157">
        <v>1.71</v>
      </c>
      <c r="I988" s="158"/>
      <c r="L988" s="154"/>
      <c r="M988" s="159"/>
      <c r="T988" s="160"/>
      <c r="AT988" s="155" t="s">
        <v>169</v>
      </c>
      <c r="AU988" s="155" t="s">
        <v>88</v>
      </c>
      <c r="AV988" s="13" t="s">
        <v>88</v>
      </c>
      <c r="AW988" s="13" t="s">
        <v>40</v>
      </c>
      <c r="AX988" s="13" t="s">
        <v>78</v>
      </c>
      <c r="AY988" s="155" t="s">
        <v>156</v>
      </c>
    </row>
    <row r="989" spans="2:51" s="13" customFormat="1" x14ac:dyDescent="0.2">
      <c r="B989" s="154"/>
      <c r="D989" s="148" t="s">
        <v>169</v>
      </c>
      <c r="E989" s="155" t="s">
        <v>3</v>
      </c>
      <c r="F989" s="156" t="s">
        <v>1482</v>
      </c>
      <c r="H989" s="157">
        <v>9.1259999999999994</v>
      </c>
      <c r="I989" s="158"/>
      <c r="L989" s="154"/>
      <c r="M989" s="159"/>
      <c r="T989" s="160"/>
      <c r="AT989" s="155" t="s">
        <v>169</v>
      </c>
      <c r="AU989" s="155" t="s">
        <v>88</v>
      </c>
      <c r="AV989" s="13" t="s">
        <v>88</v>
      </c>
      <c r="AW989" s="13" t="s">
        <v>40</v>
      </c>
      <c r="AX989" s="13" t="s">
        <v>78</v>
      </c>
      <c r="AY989" s="155" t="s">
        <v>156</v>
      </c>
    </row>
    <row r="990" spans="2:51" s="13" customFormat="1" x14ac:dyDescent="0.2">
      <c r="B990" s="154"/>
      <c r="D990" s="148" t="s">
        <v>169</v>
      </c>
      <c r="E990" s="155" t="s">
        <v>3</v>
      </c>
      <c r="F990" s="156" t="s">
        <v>1483</v>
      </c>
      <c r="H990" s="157">
        <v>20.724</v>
      </c>
      <c r="I990" s="158"/>
      <c r="L990" s="154"/>
      <c r="M990" s="159"/>
      <c r="T990" s="160"/>
      <c r="AT990" s="155" t="s">
        <v>169</v>
      </c>
      <c r="AU990" s="155" t="s">
        <v>88</v>
      </c>
      <c r="AV990" s="13" t="s">
        <v>88</v>
      </c>
      <c r="AW990" s="13" t="s">
        <v>40</v>
      </c>
      <c r="AX990" s="13" t="s">
        <v>78</v>
      </c>
      <c r="AY990" s="155" t="s">
        <v>156</v>
      </c>
    </row>
    <row r="991" spans="2:51" s="13" customFormat="1" x14ac:dyDescent="0.2">
      <c r="B991" s="154"/>
      <c r="D991" s="148" t="s">
        <v>169</v>
      </c>
      <c r="E991" s="155" t="s">
        <v>3</v>
      </c>
      <c r="F991" s="156" t="s">
        <v>1484</v>
      </c>
      <c r="H991" s="157">
        <v>4.3440000000000003</v>
      </c>
      <c r="I991" s="158"/>
      <c r="L991" s="154"/>
      <c r="M991" s="159"/>
      <c r="T991" s="160"/>
      <c r="AT991" s="155" t="s">
        <v>169</v>
      </c>
      <c r="AU991" s="155" t="s">
        <v>88</v>
      </c>
      <c r="AV991" s="13" t="s">
        <v>88</v>
      </c>
      <c r="AW991" s="13" t="s">
        <v>40</v>
      </c>
      <c r="AX991" s="13" t="s">
        <v>78</v>
      </c>
      <c r="AY991" s="155" t="s">
        <v>156</v>
      </c>
    </row>
    <row r="992" spans="2:51" s="13" customFormat="1" x14ac:dyDescent="0.2">
      <c r="B992" s="154"/>
      <c r="D992" s="148" t="s">
        <v>169</v>
      </c>
      <c r="E992" s="155" t="s">
        <v>3</v>
      </c>
      <c r="F992" s="156" t="s">
        <v>1485</v>
      </c>
      <c r="H992" s="157">
        <v>1.44</v>
      </c>
      <c r="I992" s="158"/>
      <c r="L992" s="154"/>
      <c r="M992" s="159"/>
      <c r="T992" s="160"/>
      <c r="AT992" s="155" t="s">
        <v>169</v>
      </c>
      <c r="AU992" s="155" t="s">
        <v>88</v>
      </c>
      <c r="AV992" s="13" t="s">
        <v>88</v>
      </c>
      <c r="AW992" s="13" t="s">
        <v>40</v>
      </c>
      <c r="AX992" s="13" t="s">
        <v>78</v>
      </c>
      <c r="AY992" s="155" t="s">
        <v>156</v>
      </c>
    </row>
    <row r="993" spans="2:51" s="13" customFormat="1" x14ac:dyDescent="0.2">
      <c r="B993" s="154"/>
      <c r="D993" s="148" t="s">
        <v>169</v>
      </c>
      <c r="E993" s="155" t="s">
        <v>3</v>
      </c>
      <c r="F993" s="156" t="s">
        <v>1486</v>
      </c>
      <c r="H993" s="157">
        <v>11.875</v>
      </c>
      <c r="I993" s="158"/>
      <c r="L993" s="154"/>
      <c r="M993" s="159"/>
      <c r="T993" s="160"/>
      <c r="AT993" s="155" t="s">
        <v>169</v>
      </c>
      <c r="AU993" s="155" t="s">
        <v>88</v>
      </c>
      <c r="AV993" s="13" t="s">
        <v>88</v>
      </c>
      <c r="AW993" s="13" t="s">
        <v>40</v>
      </c>
      <c r="AX993" s="13" t="s">
        <v>78</v>
      </c>
      <c r="AY993" s="155" t="s">
        <v>156</v>
      </c>
    </row>
    <row r="994" spans="2:51" s="13" customFormat="1" x14ac:dyDescent="0.2">
      <c r="B994" s="154"/>
      <c r="D994" s="148" t="s">
        <v>169</v>
      </c>
      <c r="E994" s="155" t="s">
        <v>3</v>
      </c>
      <c r="F994" s="156" t="s">
        <v>1487</v>
      </c>
      <c r="H994" s="157">
        <v>4.9800000000000004</v>
      </c>
      <c r="I994" s="158"/>
      <c r="L994" s="154"/>
      <c r="M994" s="159"/>
      <c r="T994" s="160"/>
      <c r="AT994" s="155" t="s">
        <v>169</v>
      </c>
      <c r="AU994" s="155" t="s">
        <v>88</v>
      </c>
      <c r="AV994" s="13" t="s">
        <v>88</v>
      </c>
      <c r="AW994" s="13" t="s">
        <v>40</v>
      </c>
      <c r="AX994" s="13" t="s">
        <v>78</v>
      </c>
      <c r="AY994" s="155" t="s">
        <v>156</v>
      </c>
    </row>
    <row r="995" spans="2:51" s="13" customFormat="1" x14ac:dyDescent="0.2">
      <c r="B995" s="154"/>
      <c r="D995" s="148" t="s">
        <v>169</v>
      </c>
      <c r="E995" s="155" t="s">
        <v>3</v>
      </c>
      <c r="F995" s="156" t="s">
        <v>1488</v>
      </c>
      <c r="H995" s="157">
        <v>27.3</v>
      </c>
      <c r="I995" s="158"/>
      <c r="L995" s="154"/>
      <c r="M995" s="159"/>
      <c r="T995" s="160"/>
      <c r="AT995" s="155" t="s">
        <v>169</v>
      </c>
      <c r="AU995" s="155" t="s">
        <v>88</v>
      </c>
      <c r="AV995" s="13" t="s">
        <v>88</v>
      </c>
      <c r="AW995" s="13" t="s">
        <v>40</v>
      </c>
      <c r="AX995" s="13" t="s">
        <v>78</v>
      </c>
      <c r="AY995" s="155" t="s">
        <v>156</v>
      </c>
    </row>
    <row r="996" spans="2:51" s="13" customFormat="1" x14ac:dyDescent="0.2">
      <c r="B996" s="154"/>
      <c r="D996" s="148" t="s">
        <v>169</v>
      </c>
      <c r="E996" s="155" t="s">
        <v>3</v>
      </c>
      <c r="F996" s="156" t="s">
        <v>1489</v>
      </c>
      <c r="H996" s="157">
        <v>6.16</v>
      </c>
      <c r="I996" s="158"/>
      <c r="L996" s="154"/>
      <c r="M996" s="159"/>
      <c r="T996" s="160"/>
      <c r="AT996" s="155" t="s">
        <v>169</v>
      </c>
      <c r="AU996" s="155" t="s">
        <v>88</v>
      </c>
      <c r="AV996" s="13" t="s">
        <v>88</v>
      </c>
      <c r="AW996" s="13" t="s">
        <v>40</v>
      </c>
      <c r="AX996" s="13" t="s">
        <v>78</v>
      </c>
      <c r="AY996" s="155" t="s">
        <v>156</v>
      </c>
    </row>
    <row r="997" spans="2:51" s="13" customFormat="1" x14ac:dyDescent="0.2">
      <c r="B997" s="154"/>
      <c r="D997" s="148" t="s">
        <v>169</v>
      </c>
      <c r="E997" s="155" t="s">
        <v>3</v>
      </c>
      <c r="F997" s="156" t="s">
        <v>1490</v>
      </c>
      <c r="H997" s="157">
        <v>1.7</v>
      </c>
      <c r="I997" s="158"/>
      <c r="L997" s="154"/>
      <c r="M997" s="159"/>
      <c r="T997" s="160"/>
      <c r="AT997" s="155" t="s">
        <v>169</v>
      </c>
      <c r="AU997" s="155" t="s">
        <v>88</v>
      </c>
      <c r="AV997" s="13" t="s">
        <v>88</v>
      </c>
      <c r="AW997" s="13" t="s">
        <v>40</v>
      </c>
      <c r="AX997" s="13" t="s">
        <v>78</v>
      </c>
      <c r="AY997" s="155" t="s">
        <v>156</v>
      </c>
    </row>
    <row r="998" spans="2:51" s="13" customFormat="1" x14ac:dyDescent="0.2">
      <c r="B998" s="154"/>
      <c r="D998" s="148" t="s">
        <v>169</v>
      </c>
      <c r="E998" s="155" t="s">
        <v>3</v>
      </c>
      <c r="F998" s="156" t="s">
        <v>1491</v>
      </c>
      <c r="H998" s="157">
        <v>0.75</v>
      </c>
      <c r="I998" s="158"/>
      <c r="L998" s="154"/>
      <c r="M998" s="159"/>
      <c r="T998" s="160"/>
      <c r="AT998" s="155" t="s">
        <v>169</v>
      </c>
      <c r="AU998" s="155" t="s">
        <v>88</v>
      </c>
      <c r="AV998" s="13" t="s">
        <v>88</v>
      </c>
      <c r="AW998" s="13" t="s">
        <v>40</v>
      </c>
      <c r="AX998" s="13" t="s">
        <v>78</v>
      </c>
      <c r="AY998" s="155" t="s">
        <v>156</v>
      </c>
    </row>
    <row r="999" spans="2:51" s="13" customFormat="1" x14ac:dyDescent="0.2">
      <c r="B999" s="154"/>
      <c r="D999" s="148" t="s">
        <v>169</v>
      </c>
      <c r="E999" s="155" t="s">
        <v>3</v>
      </c>
      <c r="F999" s="156" t="s">
        <v>1492</v>
      </c>
      <c r="H999" s="157">
        <v>1.02</v>
      </c>
      <c r="I999" s="158"/>
      <c r="L999" s="154"/>
      <c r="M999" s="159"/>
      <c r="T999" s="160"/>
      <c r="AT999" s="155" t="s">
        <v>169</v>
      </c>
      <c r="AU999" s="155" t="s">
        <v>88</v>
      </c>
      <c r="AV999" s="13" t="s">
        <v>88</v>
      </c>
      <c r="AW999" s="13" t="s">
        <v>40</v>
      </c>
      <c r="AX999" s="13" t="s">
        <v>78</v>
      </c>
      <c r="AY999" s="155" t="s">
        <v>156</v>
      </c>
    </row>
    <row r="1000" spans="2:51" s="13" customFormat="1" x14ac:dyDescent="0.2">
      <c r="B1000" s="154"/>
      <c r="D1000" s="148" t="s">
        <v>169</v>
      </c>
      <c r="E1000" s="155" t="s">
        <v>3</v>
      </c>
      <c r="F1000" s="156" t="s">
        <v>1493</v>
      </c>
      <c r="H1000" s="157">
        <v>1.52</v>
      </c>
      <c r="I1000" s="158"/>
      <c r="L1000" s="154"/>
      <c r="M1000" s="159"/>
      <c r="T1000" s="160"/>
      <c r="AT1000" s="155" t="s">
        <v>169</v>
      </c>
      <c r="AU1000" s="155" t="s">
        <v>88</v>
      </c>
      <c r="AV1000" s="13" t="s">
        <v>88</v>
      </c>
      <c r="AW1000" s="13" t="s">
        <v>40</v>
      </c>
      <c r="AX1000" s="13" t="s">
        <v>78</v>
      </c>
      <c r="AY1000" s="155" t="s">
        <v>156</v>
      </c>
    </row>
    <row r="1001" spans="2:51" s="13" customFormat="1" x14ac:dyDescent="0.2">
      <c r="B1001" s="154"/>
      <c r="D1001" s="148" t="s">
        <v>169</v>
      </c>
      <c r="E1001" s="155" t="s">
        <v>3</v>
      </c>
      <c r="F1001" s="156" t="s">
        <v>1494</v>
      </c>
      <c r="H1001" s="157">
        <v>3.42</v>
      </c>
      <c r="I1001" s="158"/>
      <c r="L1001" s="154"/>
      <c r="M1001" s="159"/>
      <c r="T1001" s="160"/>
      <c r="AT1001" s="155" t="s">
        <v>169</v>
      </c>
      <c r="AU1001" s="155" t="s">
        <v>88</v>
      </c>
      <c r="AV1001" s="13" t="s">
        <v>88</v>
      </c>
      <c r="AW1001" s="13" t="s">
        <v>40</v>
      </c>
      <c r="AX1001" s="13" t="s">
        <v>78</v>
      </c>
      <c r="AY1001" s="155" t="s">
        <v>156</v>
      </c>
    </row>
    <row r="1002" spans="2:51" s="13" customFormat="1" x14ac:dyDescent="0.2">
      <c r="B1002" s="154"/>
      <c r="D1002" s="148" t="s">
        <v>169</v>
      </c>
      <c r="E1002" s="155" t="s">
        <v>3</v>
      </c>
      <c r="F1002" s="156" t="s">
        <v>1495</v>
      </c>
      <c r="H1002" s="157">
        <v>2.2050000000000001</v>
      </c>
      <c r="I1002" s="158"/>
      <c r="L1002" s="154"/>
      <c r="M1002" s="159"/>
      <c r="T1002" s="160"/>
      <c r="AT1002" s="155" t="s">
        <v>169</v>
      </c>
      <c r="AU1002" s="155" t="s">
        <v>88</v>
      </c>
      <c r="AV1002" s="13" t="s">
        <v>88</v>
      </c>
      <c r="AW1002" s="13" t="s">
        <v>40</v>
      </c>
      <c r="AX1002" s="13" t="s">
        <v>78</v>
      </c>
      <c r="AY1002" s="155" t="s">
        <v>156</v>
      </c>
    </row>
    <row r="1003" spans="2:51" s="13" customFormat="1" x14ac:dyDescent="0.2">
      <c r="B1003" s="154"/>
      <c r="D1003" s="148" t="s">
        <v>169</v>
      </c>
      <c r="E1003" s="155" t="s">
        <v>3</v>
      </c>
      <c r="F1003" s="156" t="s">
        <v>1496</v>
      </c>
      <c r="H1003" s="157">
        <v>3.75</v>
      </c>
      <c r="I1003" s="158"/>
      <c r="L1003" s="154"/>
      <c r="M1003" s="159"/>
      <c r="T1003" s="160"/>
      <c r="AT1003" s="155" t="s">
        <v>169</v>
      </c>
      <c r="AU1003" s="155" t="s">
        <v>88</v>
      </c>
      <c r="AV1003" s="13" t="s">
        <v>88</v>
      </c>
      <c r="AW1003" s="13" t="s">
        <v>40</v>
      </c>
      <c r="AX1003" s="13" t="s">
        <v>78</v>
      </c>
      <c r="AY1003" s="155" t="s">
        <v>156</v>
      </c>
    </row>
    <row r="1004" spans="2:51" s="13" customFormat="1" x14ac:dyDescent="0.2">
      <c r="B1004" s="154"/>
      <c r="D1004" s="148" t="s">
        <v>169</v>
      </c>
      <c r="E1004" s="155" t="s">
        <v>3</v>
      </c>
      <c r="F1004" s="156" t="s">
        <v>1497</v>
      </c>
      <c r="H1004" s="157">
        <v>1.98</v>
      </c>
      <c r="I1004" s="158"/>
      <c r="L1004" s="154"/>
      <c r="M1004" s="159"/>
      <c r="T1004" s="160"/>
      <c r="AT1004" s="155" t="s">
        <v>169</v>
      </c>
      <c r="AU1004" s="155" t="s">
        <v>88</v>
      </c>
      <c r="AV1004" s="13" t="s">
        <v>88</v>
      </c>
      <c r="AW1004" s="13" t="s">
        <v>40</v>
      </c>
      <c r="AX1004" s="13" t="s">
        <v>78</v>
      </c>
      <c r="AY1004" s="155" t="s">
        <v>156</v>
      </c>
    </row>
    <row r="1005" spans="2:51" s="13" customFormat="1" x14ac:dyDescent="0.2">
      <c r="B1005" s="154"/>
      <c r="D1005" s="148" t="s">
        <v>169</v>
      </c>
      <c r="E1005" s="155" t="s">
        <v>3</v>
      </c>
      <c r="F1005" s="156" t="s">
        <v>1498</v>
      </c>
      <c r="H1005" s="157">
        <v>26.95</v>
      </c>
      <c r="I1005" s="158"/>
      <c r="L1005" s="154"/>
      <c r="M1005" s="159"/>
      <c r="T1005" s="160"/>
      <c r="AT1005" s="155" t="s">
        <v>169</v>
      </c>
      <c r="AU1005" s="155" t="s">
        <v>88</v>
      </c>
      <c r="AV1005" s="13" t="s">
        <v>88</v>
      </c>
      <c r="AW1005" s="13" t="s">
        <v>40</v>
      </c>
      <c r="AX1005" s="13" t="s">
        <v>78</v>
      </c>
      <c r="AY1005" s="155" t="s">
        <v>156</v>
      </c>
    </row>
    <row r="1006" spans="2:51" s="13" customFormat="1" x14ac:dyDescent="0.2">
      <c r="B1006" s="154"/>
      <c r="D1006" s="148" t="s">
        <v>169</v>
      </c>
      <c r="E1006" s="155" t="s">
        <v>3</v>
      </c>
      <c r="F1006" s="156" t="s">
        <v>1499</v>
      </c>
      <c r="H1006" s="157">
        <v>-0.15</v>
      </c>
      <c r="I1006" s="158"/>
      <c r="L1006" s="154"/>
      <c r="M1006" s="159"/>
      <c r="T1006" s="160"/>
      <c r="AT1006" s="155" t="s">
        <v>169</v>
      </c>
      <c r="AU1006" s="155" t="s">
        <v>88</v>
      </c>
      <c r="AV1006" s="13" t="s">
        <v>88</v>
      </c>
      <c r="AW1006" s="13" t="s">
        <v>40</v>
      </c>
      <c r="AX1006" s="13" t="s">
        <v>78</v>
      </c>
      <c r="AY1006" s="155" t="s">
        <v>156</v>
      </c>
    </row>
    <row r="1007" spans="2:51" s="13" customFormat="1" x14ac:dyDescent="0.2">
      <c r="B1007" s="154"/>
      <c r="D1007" s="148" t="s">
        <v>169</v>
      </c>
      <c r="E1007" s="155" t="s">
        <v>3</v>
      </c>
      <c r="F1007" s="156" t="s">
        <v>1500</v>
      </c>
      <c r="H1007" s="157">
        <v>-1.71</v>
      </c>
      <c r="I1007" s="158"/>
      <c r="L1007" s="154"/>
      <c r="M1007" s="159"/>
      <c r="T1007" s="160"/>
      <c r="AT1007" s="155" t="s">
        <v>169</v>
      </c>
      <c r="AU1007" s="155" t="s">
        <v>88</v>
      </c>
      <c r="AV1007" s="13" t="s">
        <v>88</v>
      </c>
      <c r="AW1007" s="13" t="s">
        <v>40</v>
      </c>
      <c r="AX1007" s="13" t="s">
        <v>78</v>
      </c>
      <c r="AY1007" s="155" t="s">
        <v>156</v>
      </c>
    </row>
    <row r="1008" spans="2:51" s="13" customFormat="1" x14ac:dyDescent="0.2">
      <c r="B1008" s="154"/>
      <c r="D1008" s="148" t="s">
        <v>169</v>
      </c>
      <c r="E1008" s="155" t="s">
        <v>3</v>
      </c>
      <c r="F1008" s="156" t="s">
        <v>1501</v>
      </c>
      <c r="H1008" s="157">
        <v>-4</v>
      </c>
      <c r="I1008" s="158"/>
      <c r="L1008" s="154"/>
      <c r="M1008" s="159"/>
      <c r="T1008" s="160"/>
      <c r="AT1008" s="155" t="s">
        <v>169</v>
      </c>
      <c r="AU1008" s="155" t="s">
        <v>88</v>
      </c>
      <c r="AV1008" s="13" t="s">
        <v>88</v>
      </c>
      <c r="AW1008" s="13" t="s">
        <v>40</v>
      </c>
      <c r="AX1008" s="13" t="s">
        <v>78</v>
      </c>
      <c r="AY1008" s="155" t="s">
        <v>156</v>
      </c>
    </row>
    <row r="1009" spans="2:51" s="13" customFormat="1" x14ac:dyDescent="0.2">
      <c r="B1009" s="154"/>
      <c r="D1009" s="148" t="s">
        <v>169</v>
      </c>
      <c r="E1009" s="155" t="s">
        <v>3</v>
      </c>
      <c r="F1009" s="156" t="s">
        <v>1502</v>
      </c>
      <c r="H1009" s="157">
        <v>1.29</v>
      </c>
      <c r="I1009" s="158"/>
      <c r="L1009" s="154"/>
      <c r="M1009" s="159"/>
      <c r="T1009" s="160"/>
      <c r="AT1009" s="155" t="s">
        <v>169</v>
      </c>
      <c r="AU1009" s="155" t="s">
        <v>88</v>
      </c>
      <c r="AV1009" s="13" t="s">
        <v>88</v>
      </c>
      <c r="AW1009" s="13" t="s">
        <v>40</v>
      </c>
      <c r="AX1009" s="13" t="s">
        <v>78</v>
      </c>
      <c r="AY1009" s="155" t="s">
        <v>156</v>
      </c>
    </row>
    <row r="1010" spans="2:51" s="12" customFormat="1" x14ac:dyDescent="0.2">
      <c r="B1010" s="147"/>
      <c r="D1010" s="148" t="s">
        <v>169</v>
      </c>
      <c r="E1010" s="149" t="s">
        <v>3</v>
      </c>
      <c r="F1010" s="150" t="s">
        <v>1038</v>
      </c>
      <c r="H1010" s="149" t="s">
        <v>3</v>
      </c>
      <c r="I1010" s="151"/>
      <c r="L1010" s="147"/>
      <c r="M1010" s="152"/>
      <c r="T1010" s="153"/>
      <c r="AT1010" s="149" t="s">
        <v>169</v>
      </c>
      <c r="AU1010" s="149" t="s">
        <v>88</v>
      </c>
      <c r="AV1010" s="12" t="s">
        <v>86</v>
      </c>
      <c r="AW1010" s="12" t="s">
        <v>40</v>
      </c>
      <c r="AX1010" s="12" t="s">
        <v>78</v>
      </c>
      <c r="AY1010" s="149" t="s">
        <v>156</v>
      </c>
    </row>
    <row r="1011" spans="2:51" s="13" customFormat="1" x14ac:dyDescent="0.2">
      <c r="B1011" s="154"/>
      <c r="D1011" s="148" t="s">
        <v>169</v>
      </c>
      <c r="E1011" s="155" t="s">
        <v>3</v>
      </c>
      <c r="F1011" s="156" t="s">
        <v>1503</v>
      </c>
      <c r="H1011" s="157">
        <v>24.335999999999999</v>
      </c>
      <c r="I1011" s="158"/>
      <c r="L1011" s="154"/>
      <c r="M1011" s="159"/>
      <c r="T1011" s="160"/>
      <c r="AT1011" s="155" t="s">
        <v>169</v>
      </c>
      <c r="AU1011" s="155" t="s">
        <v>88</v>
      </c>
      <c r="AV1011" s="13" t="s">
        <v>88</v>
      </c>
      <c r="AW1011" s="13" t="s">
        <v>40</v>
      </c>
      <c r="AX1011" s="13" t="s">
        <v>78</v>
      </c>
      <c r="AY1011" s="155" t="s">
        <v>156</v>
      </c>
    </row>
    <row r="1012" spans="2:51" s="13" customFormat="1" x14ac:dyDescent="0.2">
      <c r="B1012" s="154"/>
      <c r="D1012" s="148" t="s">
        <v>169</v>
      </c>
      <c r="E1012" s="155" t="s">
        <v>3</v>
      </c>
      <c r="F1012" s="156" t="s">
        <v>1504</v>
      </c>
      <c r="H1012" s="157">
        <v>3.3380000000000001</v>
      </c>
      <c r="I1012" s="158"/>
      <c r="L1012" s="154"/>
      <c r="M1012" s="159"/>
      <c r="T1012" s="160"/>
      <c r="AT1012" s="155" t="s">
        <v>169</v>
      </c>
      <c r="AU1012" s="155" t="s">
        <v>88</v>
      </c>
      <c r="AV1012" s="13" t="s">
        <v>88</v>
      </c>
      <c r="AW1012" s="13" t="s">
        <v>40</v>
      </c>
      <c r="AX1012" s="13" t="s">
        <v>78</v>
      </c>
      <c r="AY1012" s="155" t="s">
        <v>156</v>
      </c>
    </row>
    <row r="1013" spans="2:51" s="13" customFormat="1" x14ac:dyDescent="0.2">
      <c r="B1013" s="154"/>
      <c r="D1013" s="148" t="s">
        <v>169</v>
      </c>
      <c r="E1013" s="155" t="s">
        <v>3</v>
      </c>
      <c r="F1013" s="156" t="s">
        <v>1505</v>
      </c>
      <c r="H1013" s="157">
        <v>6.8630000000000004</v>
      </c>
      <c r="I1013" s="158"/>
      <c r="L1013" s="154"/>
      <c r="M1013" s="159"/>
      <c r="T1013" s="160"/>
      <c r="AT1013" s="155" t="s">
        <v>169</v>
      </c>
      <c r="AU1013" s="155" t="s">
        <v>88</v>
      </c>
      <c r="AV1013" s="13" t="s">
        <v>88</v>
      </c>
      <c r="AW1013" s="13" t="s">
        <v>40</v>
      </c>
      <c r="AX1013" s="13" t="s">
        <v>78</v>
      </c>
      <c r="AY1013" s="155" t="s">
        <v>156</v>
      </c>
    </row>
    <row r="1014" spans="2:51" s="13" customFormat="1" x14ac:dyDescent="0.2">
      <c r="B1014" s="154"/>
      <c r="D1014" s="148" t="s">
        <v>169</v>
      </c>
      <c r="E1014" s="155" t="s">
        <v>3</v>
      </c>
      <c r="F1014" s="156" t="s">
        <v>1506</v>
      </c>
      <c r="H1014" s="157">
        <v>15.444000000000001</v>
      </c>
      <c r="I1014" s="158"/>
      <c r="L1014" s="154"/>
      <c r="M1014" s="159"/>
      <c r="T1014" s="160"/>
      <c r="AT1014" s="155" t="s">
        <v>169</v>
      </c>
      <c r="AU1014" s="155" t="s">
        <v>88</v>
      </c>
      <c r="AV1014" s="13" t="s">
        <v>88</v>
      </c>
      <c r="AW1014" s="13" t="s">
        <v>40</v>
      </c>
      <c r="AX1014" s="13" t="s">
        <v>78</v>
      </c>
      <c r="AY1014" s="155" t="s">
        <v>156</v>
      </c>
    </row>
    <row r="1015" spans="2:51" s="13" customFormat="1" x14ac:dyDescent="0.2">
      <c r="B1015" s="154"/>
      <c r="D1015" s="148" t="s">
        <v>169</v>
      </c>
      <c r="E1015" s="155" t="s">
        <v>3</v>
      </c>
      <c r="F1015" s="156" t="s">
        <v>1507</v>
      </c>
      <c r="H1015" s="157">
        <v>8.0730000000000004</v>
      </c>
      <c r="I1015" s="158"/>
      <c r="L1015" s="154"/>
      <c r="M1015" s="159"/>
      <c r="T1015" s="160"/>
      <c r="AT1015" s="155" t="s">
        <v>169</v>
      </c>
      <c r="AU1015" s="155" t="s">
        <v>88</v>
      </c>
      <c r="AV1015" s="13" t="s">
        <v>88</v>
      </c>
      <c r="AW1015" s="13" t="s">
        <v>40</v>
      </c>
      <c r="AX1015" s="13" t="s">
        <v>78</v>
      </c>
      <c r="AY1015" s="155" t="s">
        <v>156</v>
      </c>
    </row>
    <row r="1016" spans="2:51" s="13" customFormat="1" x14ac:dyDescent="0.2">
      <c r="B1016" s="154"/>
      <c r="D1016" s="148" t="s">
        <v>169</v>
      </c>
      <c r="E1016" s="155" t="s">
        <v>3</v>
      </c>
      <c r="F1016" s="156" t="s">
        <v>1508</v>
      </c>
      <c r="H1016" s="157">
        <v>1.8680000000000001</v>
      </c>
      <c r="I1016" s="158"/>
      <c r="L1016" s="154"/>
      <c r="M1016" s="159"/>
      <c r="T1016" s="160"/>
      <c r="AT1016" s="155" t="s">
        <v>169</v>
      </c>
      <c r="AU1016" s="155" t="s">
        <v>88</v>
      </c>
      <c r="AV1016" s="13" t="s">
        <v>88</v>
      </c>
      <c r="AW1016" s="13" t="s">
        <v>40</v>
      </c>
      <c r="AX1016" s="13" t="s">
        <v>78</v>
      </c>
      <c r="AY1016" s="155" t="s">
        <v>156</v>
      </c>
    </row>
    <row r="1017" spans="2:51" s="13" customFormat="1" x14ac:dyDescent="0.2">
      <c r="B1017" s="154"/>
      <c r="D1017" s="148" t="s">
        <v>169</v>
      </c>
      <c r="E1017" s="155" t="s">
        <v>3</v>
      </c>
      <c r="F1017" s="156" t="s">
        <v>1509</v>
      </c>
      <c r="H1017" s="157">
        <v>7.6</v>
      </c>
      <c r="I1017" s="158"/>
      <c r="L1017" s="154"/>
      <c r="M1017" s="159"/>
      <c r="T1017" s="160"/>
      <c r="AT1017" s="155" t="s">
        <v>169</v>
      </c>
      <c r="AU1017" s="155" t="s">
        <v>88</v>
      </c>
      <c r="AV1017" s="13" t="s">
        <v>88</v>
      </c>
      <c r="AW1017" s="13" t="s">
        <v>40</v>
      </c>
      <c r="AX1017" s="13" t="s">
        <v>78</v>
      </c>
      <c r="AY1017" s="155" t="s">
        <v>156</v>
      </c>
    </row>
    <row r="1018" spans="2:51" s="13" customFormat="1" x14ac:dyDescent="0.2">
      <c r="B1018" s="154"/>
      <c r="D1018" s="148" t="s">
        <v>169</v>
      </c>
      <c r="E1018" s="155" t="s">
        <v>3</v>
      </c>
      <c r="F1018" s="156" t="s">
        <v>1510</v>
      </c>
      <c r="H1018" s="157">
        <v>0.56999999999999995</v>
      </c>
      <c r="I1018" s="158"/>
      <c r="L1018" s="154"/>
      <c r="M1018" s="159"/>
      <c r="T1018" s="160"/>
      <c r="AT1018" s="155" t="s">
        <v>169</v>
      </c>
      <c r="AU1018" s="155" t="s">
        <v>88</v>
      </c>
      <c r="AV1018" s="13" t="s">
        <v>88</v>
      </c>
      <c r="AW1018" s="13" t="s">
        <v>40</v>
      </c>
      <c r="AX1018" s="13" t="s">
        <v>78</v>
      </c>
      <c r="AY1018" s="155" t="s">
        <v>156</v>
      </c>
    </row>
    <row r="1019" spans="2:51" s="13" customFormat="1" x14ac:dyDescent="0.2">
      <c r="B1019" s="154"/>
      <c r="D1019" s="148" t="s">
        <v>169</v>
      </c>
      <c r="E1019" s="155" t="s">
        <v>3</v>
      </c>
      <c r="F1019" s="156" t="s">
        <v>1511</v>
      </c>
      <c r="H1019" s="157">
        <v>4.9800000000000004</v>
      </c>
      <c r="I1019" s="158"/>
      <c r="L1019" s="154"/>
      <c r="M1019" s="159"/>
      <c r="T1019" s="160"/>
      <c r="AT1019" s="155" t="s">
        <v>169</v>
      </c>
      <c r="AU1019" s="155" t="s">
        <v>88</v>
      </c>
      <c r="AV1019" s="13" t="s">
        <v>88</v>
      </c>
      <c r="AW1019" s="13" t="s">
        <v>40</v>
      </c>
      <c r="AX1019" s="13" t="s">
        <v>78</v>
      </c>
      <c r="AY1019" s="155" t="s">
        <v>156</v>
      </c>
    </row>
    <row r="1020" spans="2:51" s="13" customFormat="1" x14ac:dyDescent="0.2">
      <c r="B1020" s="154"/>
      <c r="D1020" s="148" t="s">
        <v>169</v>
      </c>
      <c r="E1020" s="155" t="s">
        <v>3</v>
      </c>
      <c r="F1020" s="156" t="s">
        <v>1512</v>
      </c>
      <c r="H1020" s="157">
        <v>2.31</v>
      </c>
      <c r="I1020" s="158"/>
      <c r="L1020" s="154"/>
      <c r="M1020" s="159"/>
      <c r="T1020" s="160"/>
      <c r="AT1020" s="155" t="s">
        <v>169</v>
      </c>
      <c r="AU1020" s="155" t="s">
        <v>88</v>
      </c>
      <c r="AV1020" s="13" t="s">
        <v>88</v>
      </c>
      <c r="AW1020" s="13" t="s">
        <v>40</v>
      </c>
      <c r="AX1020" s="13" t="s">
        <v>78</v>
      </c>
      <c r="AY1020" s="155" t="s">
        <v>156</v>
      </c>
    </row>
    <row r="1021" spans="2:51" s="13" customFormat="1" x14ac:dyDescent="0.2">
      <c r="B1021" s="154"/>
      <c r="D1021" s="148" t="s">
        <v>169</v>
      </c>
      <c r="E1021" s="155" t="s">
        <v>3</v>
      </c>
      <c r="F1021" s="156" t="s">
        <v>1513</v>
      </c>
      <c r="H1021" s="157">
        <v>17.29</v>
      </c>
      <c r="I1021" s="158"/>
      <c r="L1021" s="154"/>
      <c r="M1021" s="159"/>
      <c r="T1021" s="160"/>
      <c r="AT1021" s="155" t="s">
        <v>169</v>
      </c>
      <c r="AU1021" s="155" t="s">
        <v>88</v>
      </c>
      <c r="AV1021" s="13" t="s">
        <v>88</v>
      </c>
      <c r="AW1021" s="13" t="s">
        <v>40</v>
      </c>
      <c r="AX1021" s="13" t="s">
        <v>78</v>
      </c>
      <c r="AY1021" s="155" t="s">
        <v>156</v>
      </c>
    </row>
    <row r="1022" spans="2:51" s="13" customFormat="1" x14ac:dyDescent="0.2">
      <c r="B1022" s="154"/>
      <c r="D1022" s="148" t="s">
        <v>169</v>
      </c>
      <c r="E1022" s="155" t="s">
        <v>3</v>
      </c>
      <c r="F1022" s="156" t="s">
        <v>1514</v>
      </c>
      <c r="H1022" s="157">
        <v>5.16</v>
      </c>
      <c r="I1022" s="158"/>
      <c r="L1022" s="154"/>
      <c r="M1022" s="159"/>
      <c r="T1022" s="160"/>
      <c r="AT1022" s="155" t="s">
        <v>169</v>
      </c>
      <c r="AU1022" s="155" t="s">
        <v>88</v>
      </c>
      <c r="AV1022" s="13" t="s">
        <v>88</v>
      </c>
      <c r="AW1022" s="13" t="s">
        <v>40</v>
      </c>
      <c r="AX1022" s="13" t="s">
        <v>78</v>
      </c>
      <c r="AY1022" s="155" t="s">
        <v>156</v>
      </c>
    </row>
    <row r="1023" spans="2:51" s="13" customFormat="1" x14ac:dyDescent="0.2">
      <c r="B1023" s="154"/>
      <c r="D1023" s="148" t="s">
        <v>169</v>
      </c>
      <c r="E1023" s="155" t="s">
        <v>3</v>
      </c>
      <c r="F1023" s="156" t="s">
        <v>1515</v>
      </c>
      <c r="H1023" s="157">
        <v>1.1100000000000001</v>
      </c>
      <c r="I1023" s="158"/>
      <c r="L1023" s="154"/>
      <c r="M1023" s="159"/>
      <c r="T1023" s="160"/>
      <c r="AT1023" s="155" t="s">
        <v>169</v>
      </c>
      <c r="AU1023" s="155" t="s">
        <v>88</v>
      </c>
      <c r="AV1023" s="13" t="s">
        <v>88</v>
      </c>
      <c r="AW1023" s="13" t="s">
        <v>40</v>
      </c>
      <c r="AX1023" s="13" t="s">
        <v>78</v>
      </c>
      <c r="AY1023" s="155" t="s">
        <v>156</v>
      </c>
    </row>
    <row r="1024" spans="2:51" s="13" customFormat="1" x14ac:dyDescent="0.2">
      <c r="B1024" s="154"/>
      <c r="D1024" s="148" t="s">
        <v>169</v>
      </c>
      <c r="E1024" s="155" t="s">
        <v>3</v>
      </c>
      <c r="F1024" s="156" t="s">
        <v>1516</v>
      </c>
      <c r="H1024" s="157">
        <v>0.3</v>
      </c>
      <c r="I1024" s="158"/>
      <c r="L1024" s="154"/>
      <c r="M1024" s="159"/>
      <c r="T1024" s="160"/>
      <c r="AT1024" s="155" t="s">
        <v>169</v>
      </c>
      <c r="AU1024" s="155" t="s">
        <v>88</v>
      </c>
      <c r="AV1024" s="13" t="s">
        <v>88</v>
      </c>
      <c r="AW1024" s="13" t="s">
        <v>40</v>
      </c>
      <c r="AX1024" s="13" t="s">
        <v>78</v>
      </c>
      <c r="AY1024" s="155" t="s">
        <v>156</v>
      </c>
    </row>
    <row r="1025" spans="2:51" s="13" customFormat="1" x14ac:dyDescent="0.2">
      <c r="B1025" s="154"/>
      <c r="D1025" s="148" t="s">
        <v>169</v>
      </c>
      <c r="E1025" s="155" t="s">
        <v>3</v>
      </c>
      <c r="F1025" s="156" t="s">
        <v>1517</v>
      </c>
      <c r="H1025" s="157">
        <v>0.375</v>
      </c>
      <c r="I1025" s="158"/>
      <c r="L1025" s="154"/>
      <c r="M1025" s="159"/>
      <c r="T1025" s="160"/>
      <c r="AT1025" s="155" t="s">
        <v>169</v>
      </c>
      <c r="AU1025" s="155" t="s">
        <v>88</v>
      </c>
      <c r="AV1025" s="13" t="s">
        <v>88</v>
      </c>
      <c r="AW1025" s="13" t="s">
        <v>40</v>
      </c>
      <c r="AX1025" s="13" t="s">
        <v>78</v>
      </c>
      <c r="AY1025" s="155" t="s">
        <v>156</v>
      </c>
    </row>
    <row r="1026" spans="2:51" s="13" customFormat="1" x14ac:dyDescent="0.2">
      <c r="B1026" s="154"/>
      <c r="D1026" s="148" t="s">
        <v>169</v>
      </c>
      <c r="E1026" s="155" t="s">
        <v>3</v>
      </c>
      <c r="F1026" s="156" t="s">
        <v>1518</v>
      </c>
      <c r="H1026" s="157">
        <v>0.255</v>
      </c>
      <c r="I1026" s="158"/>
      <c r="L1026" s="154"/>
      <c r="M1026" s="159"/>
      <c r="T1026" s="160"/>
      <c r="AT1026" s="155" t="s">
        <v>169</v>
      </c>
      <c r="AU1026" s="155" t="s">
        <v>88</v>
      </c>
      <c r="AV1026" s="13" t="s">
        <v>88</v>
      </c>
      <c r="AW1026" s="13" t="s">
        <v>40</v>
      </c>
      <c r="AX1026" s="13" t="s">
        <v>78</v>
      </c>
      <c r="AY1026" s="155" t="s">
        <v>156</v>
      </c>
    </row>
    <row r="1027" spans="2:51" s="13" customFormat="1" x14ac:dyDescent="0.2">
      <c r="B1027" s="154"/>
      <c r="D1027" s="148" t="s">
        <v>169</v>
      </c>
      <c r="E1027" s="155" t="s">
        <v>3</v>
      </c>
      <c r="F1027" s="156" t="s">
        <v>1519</v>
      </c>
      <c r="H1027" s="157">
        <v>0.56999999999999995</v>
      </c>
      <c r="I1027" s="158"/>
      <c r="L1027" s="154"/>
      <c r="M1027" s="159"/>
      <c r="T1027" s="160"/>
      <c r="AT1027" s="155" t="s">
        <v>169</v>
      </c>
      <c r="AU1027" s="155" t="s">
        <v>88</v>
      </c>
      <c r="AV1027" s="13" t="s">
        <v>88</v>
      </c>
      <c r="AW1027" s="13" t="s">
        <v>40</v>
      </c>
      <c r="AX1027" s="13" t="s">
        <v>78</v>
      </c>
      <c r="AY1027" s="155" t="s">
        <v>156</v>
      </c>
    </row>
    <row r="1028" spans="2:51" s="13" customFormat="1" x14ac:dyDescent="0.2">
      <c r="B1028" s="154"/>
      <c r="D1028" s="148" t="s">
        <v>169</v>
      </c>
      <c r="E1028" s="155" t="s">
        <v>3</v>
      </c>
      <c r="F1028" s="156" t="s">
        <v>1520</v>
      </c>
      <c r="H1028" s="157">
        <v>0.84</v>
      </c>
      <c r="I1028" s="158"/>
      <c r="L1028" s="154"/>
      <c r="M1028" s="159"/>
      <c r="T1028" s="160"/>
      <c r="AT1028" s="155" t="s">
        <v>169</v>
      </c>
      <c r="AU1028" s="155" t="s">
        <v>88</v>
      </c>
      <c r="AV1028" s="13" t="s">
        <v>88</v>
      </c>
      <c r="AW1028" s="13" t="s">
        <v>40</v>
      </c>
      <c r="AX1028" s="13" t="s">
        <v>78</v>
      </c>
      <c r="AY1028" s="155" t="s">
        <v>156</v>
      </c>
    </row>
    <row r="1029" spans="2:51" s="13" customFormat="1" x14ac:dyDescent="0.2">
      <c r="B1029" s="154"/>
      <c r="D1029" s="148" t="s">
        <v>169</v>
      </c>
      <c r="E1029" s="155" t="s">
        <v>3</v>
      </c>
      <c r="F1029" s="156" t="s">
        <v>1521</v>
      </c>
      <c r="H1029" s="157">
        <v>0.69</v>
      </c>
      <c r="I1029" s="158"/>
      <c r="L1029" s="154"/>
      <c r="M1029" s="159"/>
      <c r="T1029" s="160"/>
      <c r="AT1029" s="155" t="s">
        <v>169</v>
      </c>
      <c r="AU1029" s="155" t="s">
        <v>88</v>
      </c>
      <c r="AV1029" s="13" t="s">
        <v>88</v>
      </c>
      <c r="AW1029" s="13" t="s">
        <v>40</v>
      </c>
      <c r="AX1029" s="13" t="s">
        <v>78</v>
      </c>
      <c r="AY1029" s="155" t="s">
        <v>156</v>
      </c>
    </row>
    <row r="1030" spans="2:51" s="13" customFormat="1" x14ac:dyDescent="0.2">
      <c r="B1030" s="154"/>
      <c r="D1030" s="148" t="s">
        <v>169</v>
      </c>
      <c r="E1030" s="155" t="s">
        <v>3</v>
      </c>
      <c r="F1030" s="156" t="s">
        <v>1522</v>
      </c>
      <c r="H1030" s="157">
        <v>2.25</v>
      </c>
      <c r="I1030" s="158"/>
      <c r="L1030" s="154"/>
      <c r="M1030" s="159"/>
      <c r="T1030" s="160"/>
      <c r="AT1030" s="155" t="s">
        <v>169</v>
      </c>
      <c r="AU1030" s="155" t="s">
        <v>88</v>
      </c>
      <c r="AV1030" s="13" t="s">
        <v>88</v>
      </c>
      <c r="AW1030" s="13" t="s">
        <v>40</v>
      </c>
      <c r="AX1030" s="13" t="s">
        <v>78</v>
      </c>
      <c r="AY1030" s="155" t="s">
        <v>156</v>
      </c>
    </row>
    <row r="1031" spans="2:51" s="13" customFormat="1" x14ac:dyDescent="0.2">
      <c r="B1031" s="154"/>
      <c r="D1031" s="148" t="s">
        <v>169</v>
      </c>
      <c r="E1031" s="155" t="s">
        <v>3</v>
      </c>
      <c r="F1031" s="156" t="s">
        <v>1523</v>
      </c>
      <c r="H1031" s="157">
        <v>0.48</v>
      </c>
      <c r="I1031" s="158"/>
      <c r="L1031" s="154"/>
      <c r="M1031" s="159"/>
      <c r="T1031" s="160"/>
      <c r="AT1031" s="155" t="s">
        <v>169</v>
      </c>
      <c r="AU1031" s="155" t="s">
        <v>88</v>
      </c>
      <c r="AV1031" s="13" t="s">
        <v>88</v>
      </c>
      <c r="AW1031" s="13" t="s">
        <v>40</v>
      </c>
      <c r="AX1031" s="13" t="s">
        <v>78</v>
      </c>
      <c r="AY1031" s="155" t="s">
        <v>156</v>
      </c>
    </row>
    <row r="1032" spans="2:51" s="13" customFormat="1" x14ac:dyDescent="0.2">
      <c r="B1032" s="154"/>
      <c r="D1032" s="148" t="s">
        <v>169</v>
      </c>
      <c r="E1032" s="155" t="s">
        <v>3</v>
      </c>
      <c r="F1032" s="156" t="s">
        <v>1524</v>
      </c>
      <c r="H1032" s="157">
        <v>1.2829999999999999</v>
      </c>
      <c r="I1032" s="158"/>
      <c r="L1032" s="154"/>
      <c r="M1032" s="159"/>
      <c r="T1032" s="160"/>
      <c r="AT1032" s="155" t="s">
        <v>169</v>
      </c>
      <c r="AU1032" s="155" t="s">
        <v>88</v>
      </c>
      <c r="AV1032" s="13" t="s">
        <v>88</v>
      </c>
      <c r="AW1032" s="13" t="s">
        <v>40</v>
      </c>
      <c r="AX1032" s="13" t="s">
        <v>78</v>
      </c>
      <c r="AY1032" s="155" t="s">
        <v>156</v>
      </c>
    </row>
    <row r="1033" spans="2:51" s="12" customFormat="1" x14ac:dyDescent="0.2">
      <c r="B1033" s="147"/>
      <c r="D1033" s="148" t="s">
        <v>169</v>
      </c>
      <c r="E1033" s="149" t="s">
        <v>3</v>
      </c>
      <c r="F1033" s="150" t="s">
        <v>1031</v>
      </c>
      <c r="H1033" s="149" t="s">
        <v>3</v>
      </c>
      <c r="I1033" s="151"/>
      <c r="L1033" s="147"/>
      <c r="M1033" s="152"/>
      <c r="T1033" s="153"/>
      <c r="AT1033" s="149" t="s">
        <v>169</v>
      </c>
      <c r="AU1033" s="149" t="s">
        <v>88</v>
      </c>
      <c r="AV1033" s="12" t="s">
        <v>86</v>
      </c>
      <c r="AW1033" s="12" t="s">
        <v>40</v>
      </c>
      <c r="AX1033" s="12" t="s">
        <v>78</v>
      </c>
      <c r="AY1033" s="149" t="s">
        <v>156</v>
      </c>
    </row>
    <row r="1034" spans="2:51" s="13" customFormat="1" x14ac:dyDescent="0.2">
      <c r="B1034" s="154"/>
      <c r="D1034" s="148" t="s">
        <v>169</v>
      </c>
      <c r="E1034" s="155" t="s">
        <v>3</v>
      </c>
      <c r="F1034" s="156" t="s">
        <v>1525</v>
      </c>
      <c r="H1034" s="157">
        <v>28.152000000000001</v>
      </c>
      <c r="I1034" s="158"/>
      <c r="L1034" s="154"/>
      <c r="M1034" s="159"/>
      <c r="T1034" s="160"/>
      <c r="AT1034" s="155" t="s">
        <v>169</v>
      </c>
      <c r="AU1034" s="155" t="s">
        <v>88</v>
      </c>
      <c r="AV1034" s="13" t="s">
        <v>88</v>
      </c>
      <c r="AW1034" s="13" t="s">
        <v>40</v>
      </c>
      <c r="AX1034" s="13" t="s">
        <v>78</v>
      </c>
      <c r="AY1034" s="155" t="s">
        <v>156</v>
      </c>
    </row>
    <row r="1035" spans="2:51" s="13" customFormat="1" x14ac:dyDescent="0.2">
      <c r="B1035" s="154"/>
      <c r="D1035" s="148" t="s">
        <v>169</v>
      </c>
      <c r="E1035" s="155" t="s">
        <v>3</v>
      </c>
      <c r="F1035" s="156" t="s">
        <v>1526</v>
      </c>
      <c r="H1035" s="157">
        <v>4.9400000000000004</v>
      </c>
      <c r="I1035" s="158"/>
      <c r="L1035" s="154"/>
      <c r="M1035" s="159"/>
      <c r="T1035" s="160"/>
      <c r="AT1035" s="155" t="s">
        <v>169</v>
      </c>
      <c r="AU1035" s="155" t="s">
        <v>88</v>
      </c>
      <c r="AV1035" s="13" t="s">
        <v>88</v>
      </c>
      <c r="AW1035" s="13" t="s">
        <v>40</v>
      </c>
      <c r="AX1035" s="13" t="s">
        <v>78</v>
      </c>
      <c r="AY1035" s="155" t="s">
        <v>156</v>
      </c>
    </row>
    <row r="1036" spans="2:51" s="13" customFormat="1" x14ac:dyDescent="0.2">
      <c r="B1036" s="154"/>
      <c r="D1036" s="148" t="s">
        <v>169</v>
      </c>
      <c r="E1036" s="155" t="s">
        <v>3</v>
      </c>
      <c r="F1036" s="156" t="s">
        <v>1527</v>
      </c>
      <c r="H1036" s="157">
        <v>6.8250000000000002</v>
      </c>
      <c r="I1036" s="158"/>
      <c r="L1036" s="154"/>
      <c r="M1036" s="159"/>
      <c r="T1036" s="160"/>
      <c r="AT1036" s="155" t="s">
        <v>169</v>
      </c>
      <c r="AU1036" s="155" t="s">
        <v>88</v>
      </c>
      <c r="AV1036" s="13" t="s">
        <v>88</v>
      </c>
      <c r="AW1036" s="13" t="s">
        <v>40</v>
      </c>
      <c r="AX1036" s="13" t="s">
        <v>78</v>
      </c>
      <c r="AY1036" s="155" t="s">
        <v>156</v>
      </c>
    </row>
    <row r="1037" spans="2:51" s="13" customFormat="1" x14ac:dyDescent="0.2">
      <c r="B1037" s="154"/>
      <c r="D1037" s="148" t="s">
        <v>169</v>
      </c>
      <c r="E1037" s="155" t="s">
        <v>3</v>
      </c>
      <c r="F1037" s="156" t="s">
        <v>1528</v>
      </c>
      <c r="H1037" s="157">
        <v>9</v>
      </c>
      <c r="I1037" s="158"/>
      <c r="L1037" s="154"/>
      <c r="M1037" s="159"/>
      <c r="T1037" s="160"/>
      <c r="AT1037" s="155" t="s">
        <v>169</v>
      </c>
      <c r="AU1037" s="155" t="s">
        <v>88</v>
      </c>
      <c r="AV1037" s="13" t="s">
        <v>88</v>
      </c>
      <c r="AW1037" s="13" t="s">
        <v>40</v>
      </c>
      <c r="AX1037" s="13" t="s">
        <v>78</v>
      </c>
      <c r="AY1037" s="155" t="s">
        <v>156</v>
      </c>
    </row>
    <row r="1038" spans="2:51" s="13" customFormat="1" x14ac:dyDescent="0.2">
      <c r="B1038" s="154"/>
      <c r="D1038" s="148" t="s">
        <v>169</v>
      </c>
      <c r="E1038" s="155" t="s">
        <v>3</v>
      </c>
      <c r="F1038" s="156" t="s">
        <v>1529</v>
      </c>
      <c r="H1038" s="157">
        <v>7.92</v>
      </c>
      <c r="I1038" s="158"/>
      <c r="L1038" s="154"/>
      <c r="M1038" s="159"/>
      <c r="T1038" s="160"/>
      <c r="AT1038" s="155" t="s">
        <v>169</v>
      </c>
      <c r="AU1038" s="155" t="s">
        <v>88</v>
      </c>
      <c r="AV1038" s="13" t="s">
        <v>88</v>
      </c>
      <c r="AW1038" s="13" t="s">
        <v>40</v>
      </c>
      <c r="AX1038" s="13" t="s">
        <v>78</v>
      </c>
      <c r="AY1038" s="155" t="s">
        <v>156</v>
      </c>
    </row>
    <row r="1039" spans="2:51" s="13" customFormat="1" x14ac:dyDescent="0.2">
      <c r="B1039" s="154"/>
      <c r="D1039" s="148" t="s">
        <v>169</v>
      </c>
      <c r="E1039" s="155" t="s">
        <v>3</v>
      </c>
      <c r="F1039" s="156" t="s">
        <v>1530</v>
      </c>
      <c r="H1039" s="157">
        <v>7.7220000000000004</v>
      </c>
      <c r="I1039" s="158"/>
      <c r="L1039" s="154"/>
      <c r="M1039" s="159"/>
      <c r="T1039" s="160"/>
      <c r="AT1039" s="155" t="s">
        <v>169</v>
      </c>
      <c r="AU1039" s="155" t="s">
        <v>88</v>
      </c>
      <c r="AV1039" s="13" t="s">
        <v>88</v>
      </c>
      <c r="AW1039" s="13" t="s">
        <v>40</v>
      </c>
      <c r="AX1039" s="13" t="s">
        <v>78</v>
      </c>
      <c r="AY1039" s="155" t="s">
        <v>156</v>
      </c>
    </row>
    <row r="1040" spans="2:51" s="13" customFormat="1" x14ac:dyDescent="0.2">
      <c r="B1040" s="154"/>
      <c r="D1040" s="148" t="s">
        <v>169</v>
      </c>
      <c r="E1040" s="155" t="s">
        <v>3</v>
      </c>
      <c r="F1040" s="156" t="s">
        <v>1531</v>
      </c>
      <c r="H1040" s="157">
        <v>1.845</v>
      </c>
      <c r="I1040" s="158"/>
      <c r="L1040" s="154"/>
      <c r="M1040" s="159"/>
      <c r="T1040" s="160"/>
      <c r="AT1040" s="155" t="s">
        <v>169</v>
      </c>
      <c r="AU1040" s="155" t="s">
        <v>88</v>
      </c>
      <c r="AV1040" s="13" t="s">
        <v>88</v>
      </c>
      <c r="AW1040" s="13" t="s">
        <v>40</v>
      </c>
      <c r="AX1040" s="13" t="s">
        <v>78</v>
      </c>
      <c r="AY1040" s="155" t="s">
        <v>156</v>
      </c>
    </row>
    <row r="1041" spans="2:51" s="13" customFormat="1" x14ac:dyDescent="0.2">
      <c r="B1041" s="154"/>
      <c r="D1041" s="148" t="s">
        <v>169</v>
      </c>
      <c r="E1041" s="155" t="s">
        <v>3</v>
      </c>
      <c r="F1041" s="156" t="s">
        <v>1532</v>
      </c>
      <c r="H1041" s="157">
        <v>8.5500000000000007</v>
      </c>
      <c r="I1041" s="158"/>
      <c r="L1041" s="154"/>
      <c r="M1041" s="159"/>
      <c r="T1041" s="160"/>
      <c r="AT1041" s="155" t="s">
        <v>169</v>
      </c>
      <c r="AU1041" s="155" t="s">
        <v>88</v>
      </c>
      <c r="AV1041" s="13" t="s">
        <v>88</v>
      </c>
      <c r="AW1041" s="13" t="s">
        <v>40</v>
      </c>
      <c r="AX1041" s="13" t="s">
        <v>78</v>
      </c>
      <c r="AY1041" s="155" t="s">
        <v>156</v>
      </c>
    </row>
    <row r="1042" spans="2:51" s="13" customFormat="1" x14ac:dyDescent="0.2">
      <c r="B1042" s="154"/>
      <c r="D1042" s="148" t="s">
        <v>169</v>
      </c>
      <c r="E1042" s="155" t="s">
        <v>3</v>
      </c>
      <c r="F1042" s="156" t="s">
        <v>1533</v>
      </c>
      <c r="H1042" s="157">
        <v>1.32</v>
      </c>
      <c r="I1042" s="158"/>
      <c r="L1042" s="154"/>
      <c r="M1042" s="159"/>
      <c r="T1042" s="160"/>
      <c r="AT1042" s="155" t="s">
        <v>169</v>
      </c>
      <c r="AU1042" s="155" t="s">
        <v>88</v>
      </c>
      <c r="AV1042" s="13" t="s">
        <v>88</v>
      </c>
      <c r="AW1042" s="13" t="s">
        <v>40</v>
      </c>
      <c r="AX1042" s="13" t="s">
        <v>78</v>
      </c>
      <c r="AY1042" s="155" t="s">
        <v>156</v>
      </c>
    </row>
    <row r="1043" spans="2:51" s="13" customFormat="1" x14ac:dyDescent="0.2">
      <c r="B1043" s="154"/>
      <c r="D1043" s="148" t="s">
        <v>169</v>
      </c>
      <c r="E1043" s="155" t="s">
        <v>3</v>
      </c>
      <c r="F1043" s="156" t="s">
        <v>1534</v>
      </c>
      <c r="H1043" s="157">
        <v>2.2799999999999998</v>
      </c>
      <c r="I1043" s="158"/>
      <c r="L1043" s="154"/>
      <c r="M1043" s="159"/>
      <c r="T1043" s="160"/>
      <c r="AT1043" s="155" t="s">
        <v>169</v>
      </c>
      <c r="AU1043" s="155" t="s">
        <v>88</v>
      </c>
      <c r="AV1043" s="13" t="s">
        <v>88</v>
      </c>
      <c r="AW1043" s="13" t="s">
        <v>40</v>
      </c>
      <c r="AX1043" s="13" t="s">
        <v>78</v>
      </c>
      <c r="AY1043" s="155" t="s">
        <v>156</v>
      </c>
    </row>
    <row r="1044" spans="2:51" s="13" customFormat="1" x14ac:dyDescent="0.2">
      <c r="B1044" s="154"/>
      <c r="D1044" s="148" t="s">
        <v>169</v>
      </c>
      <c r="E1044" s="155" t="s">
        <v>3</v>
      </c>
      <c r="F1044" s="156" t="s">
        <v>1535</v>
      </c>
      <c r="H1044" s="157">
        <v>16.38</v>
      </c>
      <c r="I1044" s="158"/>
      <c r="L1044" s="154"/>
      <c r="M1044" s="159"/>
      <c r="T1044" s="160"/>
      <c r="AT1044" s="155" t="s">
        <v>169</v>
      </c>
      <c r="AU1044" s="155" t="s">
        <v>88</v>
      </c>
      <c r="AV1044" s="13" t="s">
        <v>88</v>
      </c>
      <c r="AW1044" s="13" t="s">
        <v>40</v>
      </c>
      <c r="AX1044" s="13" t="s">
        <v>78</v>
      </c>
      <c r="AY1044" s="155" t="s">
        <v>156</v>
      </c>
    </row>
    <row r="1045" spans="2:51" s="13" customFormat="1" x14ac:dyDescent="0.2">
      <c r="B1045" s="154"/>
      <c r="D1045" s="148" t="s">
        <v>169</v>
      </c>
      <c r="E1045" s="155" t="s">
        <v>3</v>
      </c>
      <c r="F1045" s="156" t="s">
        <v>1536</v>
      </c>
      <c r="H1045" s="157">
        <v>2.56</v>
      </c>
      <c r="I1045" s="158"/>
      <c r="L1045" s="154"/>
      <c r="M1045" s="159"/>
      <c r="T1045" s="160"/>
      <c r="AT1045" s="155" t="s">
        <v>169</v>
      </c>
      <c r="AU1045" s="155" t="s">
        <v>88</v>
      </c>
      <c r="AV1045" s="13" t="s">
        <v>88</v>
      </c>
      <c r="AW1045" s="13" t="s">
        <v>40</v>
      </c>
      <c r="AX1045" s="13" t="s">
        <v>78</v>
      </c>
      <c r="AY1045" s="155" t="s">
        <v>156</v>
      </c>
    </row>
    <row r="1046" spans="2:51" s="13" customFormat="1" x14ac:dyDescent="0.2">
      <c r="B1046" s="154"/>
      <c r="D1046" s="148" t="s">
        <v>169</v>
      </c>
      <c r="E1046" s="155" t="s">
        <v>3</v>
      </c>
      <c r="F1046" s="156" t="s">
        <v>1516</v>
      </c>
      <c r="H1046" s="157">
        <v>0.3</v>
      </c>
      <c r="I1046" s="158"/>
      <c r="L1046" s="154"/>
      <c r="M1046" s="159"/>
      <c r="T1046" s="160"/>
      <c r="AT1046" s="155" t="s">
        <v>169</v>
      </c>
      <c r="AU1046" s="155" t="s">
        <v>88</v>
      </c>
      <c r="AV1046" s="13" t="s">
        <v>88</v>
      </c>
      <c r="AW1046" s="13" t="s">
        <v>40</v>
      </c>
      <c r="AX1046" s="13" t="s">
        <v>78</v>
      </c>
      <c r="AY1046" s="155" t="s">
        <v>156</v>
      </c>
    </row>
    <row r="1047" spans="2:51" s="13" customFormat="1" x14ac:dyDescent="0.2">
      <c r="B1047" s="154"/>
      <c r="D1047" s="148" t="s">
        <v>169</v>
      </c>
      <c r="E1047" s="155" t="s">
        <v>3</v>
      </c>
      <c r="F1047" s="156" t="s">
        <v>1517</v>
      </c>
      <c r="H1047" s="157">
        <v>0.375</v>
      </c>
      <c r="I1047" s="158"/>
      <c r="L1047" s="154"/>
      <c r="M1047" s="159"/>
      <c r="T1047" s="160"/>
      <c r="AT1047" s="155" t="s">
        <v>169</v>
      </c>
      <c r="AU1047" s="155" t="s">
        <v>88</v>
      </c>
      <c r="AV1047" s="13" t="s">
        <v>88</v>
      </c>
      <c r="AW1047" s="13" t="s">
        <v>40</v>
      </c>
      <c r="AX1047" s="13" t="s">
        <v>78</v>
      </c>
      <c r="AY1047" s="155" t="s">
        <v>156</v>
      </c>
    </row>
    <row r="1048" spans="2:51" s="13" customFormat="1" x14ac:dyDescent="0.2">
      <c r="B1048" s="154"/>
      <c r="D1048" s="148" t="s">
        <v>169</v>
      </c>
      <c r="E1048" s="155" t="s">
        <v>3</v>
      </c>
      <c r="F1048" s="156" t="s">
        <v>1518</v>
      </c>
      <c r="H1048" s="157">
        <v>0.255</v>
      </c>
      <c r="I1048" s="158"/>
      <c r="L1048" s="154"/>
      <c r="M1048" s="159"/>
      <c r="T1048" s="160"/>
      <c r="AT1048" s="155" t="s">
        <v>169</v>
      </c>
      <c r="AU1048" s="155" t="s">
        <v>88</v>
      </c>
      <c r="AV1048" s="13" t="s">
        <v>88</v>
      </c>
      <c r="AW1048" s="13" t="s">
        <v>40</v>
      </c>
      <c r="AX1048" s="13" t="s">
        <v>78</v>
      </c>
      <c r="AY1048" s="155" t="s">
        <v>156</v>
      </c>
    </row>
    <row r="1049" spans="2:51" s="13" customFormat="1" x14ac:dyDescent="0.2">
      <c r="B1049" s="154"/>
      <c r="D1049" s="148" t="s">
        <v>169</v>
      </c>
      <c r="E1049" s="155" t="s">
        <v>3</v>
      </c>
      <c r="F1049" s="156" t="s">
        <v>1537</v>
      </c>
      <c r="H1049" s="157">
        <v>0.46</v>
      </c>
      <c r="I1049" s="158"/>
      <c r="L1049" s="154"/>
      <c r="M1049" s="159"/>
      <c r="T1049" s="160"/>
      <c r="AT1049" s="155" t="s">
        <v>169</v>
      </c>
      <c r="AU1049" s="155" t="s">
        <v>88</v>
      </c>
      <c r="AV1049" s="13" t="s">
        <v>88</v>
      </c>
      <c r="AW1049" s="13" t="s">
        <v>40</v>
      </c>
      <c r="AX1049" s="13" t="s">
        <v>78</v>
      </c>
      <c r="AY1049" s="155" t="s">
        <v>156</v>
      </c>
    </row>
    <row r="1050" spans="2:51" s="13" customFormat="1" x14ac:dyDescent="0.2">
      <c r="B1050" s="154"/>
      <c r="D1050" s="148" t="s">
        <v>169</v>
      </c>
      <c r="E1050" s="155" t="s">
        <v>3</v>
      </c>
      <c r="F1050" s="156" t="s">
        <v>1538</v>
      </c>
      <c r="H1050" s="157">
        <v>3.375</v>
      </c>
      <c r="I1050" s="158"/>
      <c r="L1050" s="154"/>
      <c r="M1050" s="159"/>
      <c r="T1050" s="160"/>
      <c r="AT1050" s="155" t="s">
        <v>169</v>
      </c>
      <c r="AU1050" s="155" t="s">
        <v>88</v>
      </c>
      <c r="AV1050" s="13" t="s">
        <v>88</v>
      </c>
      <c r="AW1050" s="13" t="s">
        <v>40</v>
      </c>
      <c r="AX1050" s="13" t="s">
        <v>78</v>
      </c>
      <c r="AY1050" s="155" t="s">
        <v>156</v>
      </c>
    </row>
    <row r="1051" spans="2:51" s="13" customFormat="1" x14ac:dyDescent="0.2">
      <c r="B1051" s="154"/>
      <c r="D1051" s="148" t="s">
        <v>169</v>
      </c>
      <c r="E1051" s="155" t="s">
        <v>3</v>
      </c>
      <c r="F1051" s="156" t="s">
        <v>1539</v>
      </c>
      <c r="H1051" s="157">
        <v>0.93</v>
      </c>
      <c r="I1051" s="158"/>
      <c r="L1051" s="154"/>
      <c r="M1051" s="159"/>
      <c r="T1051" s="160"/>
      <c r="AT1051" s="155" t="s">
        <v>169</v>
      </c>
      <c r="AU1051" s="155" t="s">
        <v>88</v>
      </c>
      <c r="AV1051" s="13" t="s">
        <v>88</v>
      </c>
      <c r="AW1051" s="13" t="s">
        <v>40</v>
      </c>
      <c r="AX1051" s="13" t="s">
        <v>78</v>
      </c>
      <c r="AY1051" s="155" t="s">
        <v>156</v>
      </c>
    </row>
    <row r="1052" spans="2:51" s="13" customFormat="1" x14ac:dyDescent="0.2">
      <c r="B1052" s="154"/>
      <c r="D1052" s="148" t="s">
        <v>169</v>
      </c>
      <c r="E1052" s="155" t="s">
        <v>3</v>
      </c>
      <c r="F1052" s="156" t="s">
        <v>1524</v>
      </c>
      <c r="H1052" s="157">
        <v>1.2829999999999999</v>
      </c>
      <c r="I1052" s="158"/>
      <c r="L1052" s="154"/>
      <c r="M1052" s="159"/>
      <c r="T1052" s="160"/>
      <c r="AT1052" s="155" t="s">
        <v>169</v>
      </c>
      <c r="AU1052" s="155" t="s">
        <v>88</v>
      </c>
      <c r="AV1052" s="13" t="s">
        <v>88</v>
      </c>
      <c r="AW1052" s="13" t="s">
        <v>40</v>
      </c>
      <c r="AX1052" s="13" t="s">
        <v>78</v>
      </c>
      <c r="AY1052" s="155" t="s">
        <v>156</v>
      </c>
    </row>
    <row r="1053" spans="2:51" s="15" customFormat="1" x14ac:dyDescent="0.2">
      <c r="B1053" s="168"/>
      <c r="D1053" s="148" t="s">
        <v>169</v>
      </c>
      <c r="E1053" s="169" t="s">
        <v>3</v>
      </c>
      <c r="F1053" s="170" t="s">
        <v>180</v>
      </c>
      <c r="H1053" s="171">
        <v>532.10799999999995</v>
      </c>
      <c r="I1053" s="172"/>
      <c r="L1053" s="168"/>
      <c r="M1053" s="173"/>
      <c r="T1053" s="174"/>
      <c r="AT1053" s="169" t="s">
        <v>169</v>
      </c>
      <c r="AU1053" s="169" t="s">
        <v>88</v>
      </c>
      <c r="AV1053" s="15" t="s">
        <v>157</v>
      </c>
      <c r="AW1053" s="15" t="s">
        <v>40</v>
      </c>
      <c r="AX1053" s="15" t="s">
        <v>78</v>
      </c>
      <c r="AY1053" s="169" t="s">
        <v>156</v>
      </c>
    </row>
    <row r="1054" spans="2:51" s="12" customFormat="1" x14ac:dyDescent="0.2">
      <c r="B1054" s="147"/>
      <c r="D1054" s="148" t="s">
        <v>169</v>
      </c>
      <c r="E1054" s="149" t="s">
        <v>3</v>
      </c>
      <c r="F1054" s="150" t="s">
        <v>1444</v>
      </c>
      <c r="H1054" s="149" t="s">
        <v>3</v>
      </c>
      <c r="I1054" s="151"/>
      <c r="L1054" s="147"/>
      <c r="M1054" s="152"/>
      <c r="T1054" s="153"/>
      <c r="AT1054" s="149" t="s">
        <v>169</v>
      </c>
      <c r="AU1054" s="149" t="s">
        <v>88</v>
      </c>
      <c r="AV1054" s="12" t="s">
        <v>86</v>
      </c>
      <c r="AW1054" s="12" t="s">
        <v>40</v>
      </c>
      <c r="AX1054" s="12" t="s">
        <v>78</v>
      </c>
      <c r="AY1054" s="149" t="s">
        <v>156</v>
      </c>
    </row>
    <row r="1055" spans="2:51" s="12" customFormat="1" x14ac:dyDescent="0.2">
      <c r="B1055" s="147"/>
      <c r="D1055" s="148" t="s">
        <v>169</v>
      </c>
      <c r="E1055" s="149" t="s">
        <v>3</v>
      </c>
      <c r="F1055" s="150" t="s">
        <v>1039</v>
      </c>
      <c r="H1055" s="149" t="s">
        <v>3</v>
      </c>
      <c r="I1055" s="151"/>
      <c r="L1055" s="147"/>
      <c r="M1055" s="152"/>
      <c r="T1055" s="153"/>
      <c r="AT1055" s="149" t="s">
        <v>169</v>
      </c>
      <c r="AU1055" s="149" t="s">
        <v>88</v>
      </c>
      <c r="AV1055" s="12" t="s">
        <v>86</v>
      </c>
      <c r="AW1055" s="12" t="s">
        <v>40</v>
      </c>
      <c r="AX1055" s="12" t="s">
        <v>78</v>
      </c>
      <c r="AY1055" s="149" t="s">
        <v>156</v>
      </c>
    </row>
    <row r="1056" spans="2:51" s="13" customFormat="1" x14ac:dyDescent="0.2">
      <c r="B1056" s="154"/>
      <c r="D1056" s="148" t="s">
        <v>169</v>
      </c>
      <c r="E1056" s="155" t="s">
        <v>3</v>
      </c>
      <c r="F1056" s="156" t="s">
        <v>1445</v>
      </c>
      <c r="H1056" s="157">
        <v>25</v>
      </c>
      <c r="I1056" s="158"/>
      <c r="L1056" s="154"/>
      <c r="M1056" s="159"/>
      <c r="T1056" s="160"/>
      <c r="AT1056" s="155" t="s">
        <v>169</v>
      </c>
      <c r="AU1056" s="155" t="s">
        <v>88</v>
      </c>
      <c r="AV1056" s="13" t="s">
        <v>88</v>
      </c>
      <c r="AW1056" s="13" t="s">
        <v>40</v>
      </c>
      <c r="AX1056" s="13" t="s">
        <v>78</v>
      </c>
      <c r="AY1056" s="155" t="s">
        <v>156</v>
      </c>
    </row>
    <row r="1057" spans="2:65" s="12" customFormat="1" x14ac:dyDescent="0.2">
      <c r="B1057" s="147"/>
      <c r="D1057" s="148" t="s">
        <v>169</v>
      </c>
      <c r="E1057" s="149" t="s">
        <v>3</v>
      </c>
      <c r="F1057" s="150" t="s">
        <v>1044</v>
      </c>
      <c r="H1057" s="149" t="s">
        <v>3</v>
      </c>
      <c r="I1057" s="151"/>
      <c r="L1057" s="147"/>
      <c r="M1057" s="152"/>
      <c r="T1057" s="153"/>
      <c r="AT1057" s="149" t="s">
        <v>169</v>
      </c>
      <c r="AU1057" s="149" t="s">
        <v>88</v>
      </c>
      <c r="AV1057" s="12" t="s">
        <v>86</v>
      </c>
      <c r="AW1057" s="12" t="s">
        <v>40</v>
      </c>
      <c r="AX1057" s="12" t="s">
        <v>78</v>
      </c>
      <c r="AY1057" s="149" t="s">
        <v>156</v>
      </c>
    </row>
    <row r="1058" spans="2:65" s="13" customFormat="1" x14ac:dyDescent="0.2">
      <c r="B1058" s="154"/>
      <c r="D1058" s="148" t="s">
        <v>169</v>
      </c>
      <c r="E1058" s="155" t="s">
        <v>3</v>
      </c>
      <c r="F1058" s="156" t="s">
        <v>1540</v>
      </c>
      <c r="H1058" s="157">
        <v>62.37</v>
      </c>
      <c r="I1058" s="158"/>
      <c r="L1058" s="154"/>
      <c r="M1058" s="159"/>
      <c r="T1058" s="160"/>
      <c r="AT1058" s="155" t="s">
        <v>169</v>
      </c>
      <c r="AU1058" s="155" t="s">
        <v>88</v>
      </c>
      <c r="AV1058" s="13" t="s">
        <v>88</v>
      </c>
      <c r="AW1058" s="13" t="s">
        <v>40</v>
      </c>
      <c r="AX1058" s="13" t="s">
        <v>78</v>
      </c>
      <c r="AY1058" s="155" t="s">
        <v>156</v>
      </c>
    </row>
    <row r="1059" spans="2:65" s="13" customFormat="1" x14ac:dyDescent="0.2">
      <c r="B1059" s="154"/>
      <c r="D1059" s="148" t="s">
        <v>169</v>
      </c>
      <c r="E1059" s="155" t="s">
        <v>3</v>
      </c>
      <c r="F1059" s="156" t="s">
        <v>1541</v>
      </c>
      <c r="H1059" s="157">
        <v>-16</v>
      </c>
      <c r="I1059" s="158"/>
      <c r="L1059" s="154"/>
      <c r="M1059" s="159"/>
      <c r="T1059" s="160"/>
      <c r="AT1059" s="155" t="s">
        <v>169</v>
      </c>
      <c r="AU1059" s="155" t="s">
        <v>88</v>
      </c>
      <c r="AV1059" s="13" t="s">
        <v>88</v>
      </c>
      <c r="AW1059" s="13" t="s">
        <v>40</v>
      </c>
      <c r="AX1059" s="13" t="s">
        <v>78</v>
      </c>
      <c r="AY1059" s="155" t="s">
        <v>156</v>
      </c>
    </row>
    <row r="1060" spans="2:65" s="12" customFormat="1" x14ac:dyDescent="0.2">
      <c r="B1060" s="147"/>
      <c r="D1060" s="148" t="s">
        <v>169</v>
      </c>
      <c r="E1060" s="149" t="s">
        <v>3</v>
      </c>
      <c r="F1060" s="150" t="s">
        <v>1038</v>
      </c>
      <c r="H1060" s="149" t="s">
        <v>3</v>
      </c>
      <c r="I1060" s="151"/>
      <c r="L1060" s="147"/>
      <c r="M1060" s="152"/>
      <c r="T1060" s="153"/>
      <c r="AT1060" s="149" t="s">
        <v>169</v>
      </c>
      <c r="AU1060" s="149" t="s">
        <v>88</v>
      </c>
      <c r="AV1060" s="12" t="s">
        <v>86</v>
      </c>
      <c r="AW1060" s="12" t="s">
        <v>40</v>
      </c>
      <c r="AX1060" s="12" t="s">
        <v>78</v>
      </c>
      <c r="AY1060" s="149" t="s">
        <v>156</v>
      </c>
    </row>
    <row r="1061" spans="2:65" s="13" customFormat="1" x14ac:dyDescent="0.2">
      <c r="B1061" s="154"/>
      <c r="D1061" s="148" t="s">
        <v>169</v>
      </c>
      <c r="E1061" s="155" t="s">
        <v>3</v>
      </c>
      <c r="F1061" s="156" t="s">
        <v>1542</v>
      </c>
      <c r="H1061" s="157">
        <v>59.85</v>
      </c>
      <c r="I1061" s="158"/>
      <c r="L1061" s="154"/>
      <c r="M1061" s="159"/>
      <c r="T1061" s="160"/>
      <c r="AT1061" s="155" t="s">
        <v>169</v>
      </c>
      <c r="AU1061" s="155" t="s">
        <v>88</v>
      </c>
      <c r="AV1061" s="13" t="s">
        <v>88</v>
      </c>
      <c r="AW1061" s="13" t="s">
        <v>40</v>
      </c>
      <c r="AX1061" s="13" t="s">
        <v>78</v>
      </c>
      <c r="AY1061" s="155" t="s">
        <v>156</v>
      </c>
    </row>
    <row r="1062" spans="2:65" s="13" customFormat="1" x14ac:dyDescent="0.2">
      <c r="B1062" s="154"/>
      <c r="D1062" s="148" t="s">
        <v>169</v>
      </c>
      <c r="E1062" s="155" t="s">
        <v>3</v>
      </c>
      <c r="F1062" s="156" t="s">
        <v>1543</v>
      </c>
      <c r="H1062" s="157">
        <v>-6</v>
      </c>
      <c r="I1062" s="158"/>
      <c r="L1062" s="154"/>
      <c r="M1062" s="159"/>
      <c r="T1062" s="160"/>
      <c r="AT1062" s="155" t="s">
        <v>169</v>
      </c>
      <c r="AU1062" s="155" t="s">
        <v>88</v>
      </c>
      <c r="AV1062" s="13" t="s">
        <v>88</v>
      </c>
      <c r="AW1062" s="13" t="s">
        <v>40</v>
      </c>
      <c r="AX1062" s="13" t="s">
        <v>78</v>
      </c>
      <c r="AY1062" s="155" t="s">
        <v>156</v>
      </c>
    </row>
    <row r="1063" spans="2:65" s="13" customFormat="1" x14ac:dyDescent="0.2">
      <c r="B1063" s="154"/>
      <c r="D1063" s="148" t="s">
        <v>169</v>
      </c>
      <c r="E1063" s="155" t="s">
        <v>3</v>
      </c>
      <c r="F1063" s="156" t="s">
        <v>1544</v>
      </c>
      <c r="H1063" s="157">
        <v>-1.44</v>
      </c>
      <c r="I1063" s="158"/>
      <c r="L1063" s="154"/>
      <c r="M1063" s="159"/>
      <c r="T1063" s="160"/>
      <c r="AT1063" s="155" t="s">
        <v>169</v>
      </c>
      <c r="AU1063" s="155" t="s">
        <v>88</v>
      </c>
      <c r="AV1063" s="13" t="s">
        <v>88</v>
      </c>
      <c r="AW1063" s="13" t="s">
        <v>40</v>
      </c>
      <c r="AX1063" s="13" t="s">
        <v>78</v>
      </c>
      <c r="AY1063" s="155" t="s">
        <v>156</v>
      </c>
    </row>
    <row r="1064" spans="2:65" s="12" customFormat="1" x14ac:dyDescent="0.2">
      <c r="B1064" s="147"/>
      <c r="D1064" s="148" t="s">
        <v>169</v>
      </c>
      <c r="E1064" s="149" t="s">
        <v>3</v>
      </c>
      <c r="F1064" s="150" t="s">
        <v>1031</v>
      </c>
      <c r="H1064" s="149" t="s">
        <v>3</v>
      </c>
      <c r="I1064" s="151"/>
      <c r="L1064" s="147"/>
      <c r="M1064" s="152"/>
      <c r="T1064" s="153"/>
      <c r="AT1064" s="149" t="s">
        <v>169</v>
      </c>
      <c r="AU1064" s="149" t="s">
        <v>88</v>
      </c>
      <c r="AV1064" s="12" t="s">
        <v>86</v>
      </c>
      <c r="AW1064" s="12" t="s">
        <v>40</v>
      </c>
      <c r="AX1064" s="12" t="s">
        <v>78</v>
      </c>
      <c r="AY1064" s="149" t="s">
        <v>156</v>
      </c>
    </row>
    <row r="1065" spans="2:65" s="13" customFormat="1" x14ac:dyDescent="0.2">
      <c r="B1065" s="154"/>
      <c r="D1065" s="148" t="s">
        <v>169</v>
      </c>
      <c r="E1065" s="155" t="s">
        <v>3</v>
      </c>
      <c r="F1065" s="156" t="s">
        <v>1545</v>
      </c>
      <c r="H1065" s="157">
        <v>61.2</v>
      </c>
      <c r="I1065" s="158"/>
      <c r="L1065" s="154"/>
      <c r="M1065" s="159"/>
      <c r="T1065" s="160"/>
      <c r="AT1065" s="155" t="s">
        <v>169</v>
      </c>
      <c r="AU1065" s="155" t="s">
        <v>88</v>
      </c>
      <c r="AV1065" s="13" t="s">
        <v>88</v>
      </c>
      <c r="AW1065" s="13" t="s">
        <v>40</v>
      </c>
      <c r="AX1065" s="13" t="s">
        <v>78</v>
      </c>
      <c r="AY1065" s="155" t="s">
        <v>156</v>
      </c>
    </row>
    <row r="1066" spans="2:65" s="13" customFormat="1" x14ac:dyDescent="0.2">
      <c r="B1066" s="154"/>
      <c r="D1066" s="148" t="s">
        <v>169</v>
      </c>
      <c r="E1066" s="155" t="s">
        <v>3</v>
      </c>
      <c r="F1066" s="156" t="s">
        <v>1546</v>
      </c>
      <c r="H1066" s="157">
        <v>-3.78</v>
      </c>
      <c r="I1066" s="158"/>
      <c r="L1066" s="154"/>
      <c r="M1066" s="159"/>
      <c r="T1066" s="160"/>
      <c r="AT1066" s="155" t="s">
        <v>169</v>
      </c>
      <c r="AU1066" s="155" t="s">
        <v>88</v>
      </c>
      <c r="AV1066" s="13" t="s">
        <v>88</v>
      </c>
      <c r="AW1066" s="13" t="s">
        <v>40</v>
      </c>
      <c r="AX1066" s="13" t="s">
        <v>78</v>
      </c>
      <c r="AY1066" s="155" t="s">
        <v>156</v>
      </c>
    </row>
    <row r="1067" spans="2:65" s="15" customFormat="1" x14ac:dyDescent="0.2">
      <c r="B1067" s="168"/>
      <c r="D1067" s="148" t="s">
        <v>169</v>
      </c>
      <c r="E1067" s="169" t="s">
        <v>3</v>
      </c>
      <c r="F1067" s="170" t="s">
        <v>180</v>
      </c>
      <c r="H1067" s="171">
        <v>181.2</v>
      </c>
      <c r="I1067" s="172"/>
      <c r="L1067" s="168"/>
      <c r="M1067" s="173"/>
      <c r="T1067" s="174"/>
      <c r="AT1067" s="169" t="s">
        <v>169</v>
      </c>
      <c r="AU1067" s="169" t="s">
        <v>88</v>
      </c>
      <c r="AV1067" s="15" t="s">
        <v>157</v>
      </c>
      <c r="AW1067" s="15" t="s">
        <v>40</v>
      </c>
      <c r="AX1067" s="15" t="s">
        <v>78</v>
      </c>
      <c r="AY1067" s="169" t="s">
        <v>156</v>
      </c>
    </row>
    <row r="1068" spans="2:65" s="14" customFormat="1" x14ac:dyDescent="0.2">
      <c r="B1068" s="161"/>
      <c r="D1068" s="148" t="s">
        <v>169</v>
      </c>
      <c r="E1068" s="162" t="s">
        <v>3</v>
      </c>
      <c r="F1068" s="163" t="s">
        <v>172</v>
      </c>
      <c r="H1068" s="164">
        <v>1282.4749999999999</v>
      </c>
      <c r="I1068" s="165"/>
      <c r="L1068" s="161"/>
      <c r="M1068" s="166"/>
      <c r="T1068" s="167"/>
      <c r="AT1068" s="162" t="s">
        <v>169</v>
      </c>
      <c r="AU1068" s="162" t="s">
        <v>88</v>
      </c>
      <c r="AV1068" s="14" t="s">
        <v>165</v>
      </c>
      <c r="AW1068" s="14" t="s">
        <v>40</v>
      </c>
      <c r="AX1068" s="14" t="s">
        <v>86</v>
      </c>
      <c r="AY1068" s="162" t="s">
        <v>156</v>
      </c>
    </row>
    <row r="1069" spans="2:65" s="1" customFormat="1" ht="16.5" customHeight="1" x14ac:dyDescent="0.2">
      <c r="B1069" s="129"/>
      <c r="C1069" s="130" t="s">
        <v>1685</v>
      </c>
      <c r="D1069" s="130" t="s">
        <v>160</v>
      </c>
      <c r="E1069" s="131" t="s">
        <v>1686</v>
      </c>
      <c r="F1069" s="132" t="s">
        <v>1687</v>
      </c>
      <c r="G1069" s="133" t="s">
        <v>209</v>
      </c>
      <c r="H1069" s="134">
        <v>1282.4749999999999</v>
      </c>
      <c r="I1069" s="135"/>
      <c r="J1069" s="136">
        <f>ROUND(I1069*H1069,2)</f>
        <v>0</v>
      </c>
      <c r="K1069" s="132" t="s">
        <v>164</v>
      </c>
      <c r="L1069" s="34"/>
      <c r="M1069" s="137" t="s">
        <v>3</v>
      </c>
      <c r="N1069" s="138" t="s">
        <v>49</v>
      </c>
      <c r="P1069" s="139">
        <f>O1069*H1069</f>
        <v>0</v>
      </c>
      <c r="Q1069" s="139">
        <v>0</v>
      </c>
      <c r="R1069" s="139">
        <f>Q1069*H1069</f>
        <v>0</v>
      </c>
      <c r="S1069" s="139">
        <v>0</v>
      </c>
      <c r="T1069" s="140">
        <f>S1069*H1069</f>
        <v>0</v>
      </c>
      <c r="AR1069" s="141" t="s">
        <v>165</v>
      </c>
      <c r="AT1069" s="141" t="s">
        <v>160</v>
      </c>
      <c r="AU1069" s="141" t="s">
        <v>88</v>
      </c>
      <c r="AY1069" s="18" t="s">
        <v>156</v>
      </c>
      <c r="BE1069" s="142">
        <f>IF(N1069="základní",J1069,0)</f>
        <v>0</v>
      </c>
      <c r="BF1069" s="142">
        <f>IF(N1069="snížená",J1069,0)</f>
        <v>0</v>
      </c>
      <c r="BG1069" s="142">
        <f>IF(N1069="zákl. přenesená",J1069,0)</f>
        <v>0</v>
      </c>
      <c r="BH1069" s="142">
        <f>IF(N1069="sníž. přenesená",J1069,0)</f>
        <v>0</v>
      </c>
      <c r="BI1069" s="142">
        <f>IF(N1069="nulová",J1069,0)</f>
        <v>0</v>
      </c>
      <c r="BJ1069" s="18" t="s">
        <v>86</v>
      </c>
      <c r="BK1069" s="142">
        <f>ROUND(I1069*H1069,2)</f>
        <v>0</v>
      </c>
      <c r="BL1069" s="18" t="s">
        <v>165</v>
      </c>
      <c r="BM1069" s="141" t="s">
        <v>1688</v>
      </c>
    </row>
    <row r="1070" spans="2:65" s="1" customFormat="1" x14ac:dyDescent="0.2">
      <c r="B1070" s="34"/>
      <c r="D1070" s="143" t="s">
        <v>167</v>
      </c>
      <c r="F1070" s="144" t="s">
        <v>1689</v>
      </c>
      <c r="I1070" s="145"/>
      <c r="L1070" s="34"/>
      <c r="M1070" s="146"/>
      <c r="T1070" s="55"/>
      <c r="AT1070" s="18" t="s">
        <v>167</v>
      </c>
      <c r="AU1070" s="18" t="s">
        <v>88</v>
      </c>
    </row>
    <row r="1071" spans="2:65" s="12" customFormat="1" x14ac:dyDescent="0.2">
      <c r="B1071" s="147"/>
      <c r="D1071" s="148" t="s">
        <v>169</v>
      </c>
      <c r="E1071" s="149" t="s">
        <v>3</v>
      </c>
      <c r="F1071" s="150" t="s">
        <v>1331</v>
      </c>
      <c r="H1071" s="149" t="s">
        <v>3</v>
      </c>
      <c r="I1071" s="151"/>
      <c r="L1071" s="147"/>
      <c r="M1071" s="152"/>
      <c r="T1071" s="153"/>
      <c r="AT1071" s="149" t="s">
        <v>169</v>
      </c>
      <c r="AU1071" s="149" t="s">
        <v>88</v>
      </c>
      <c r="AV1071" s="12" t="s">
        <v>86</v>
      </c>
      <c r="AW1071" s="12" t="s">
        <v>40</v>
      </c>
      <c r="AX1071" s="12" t="s">
        <v>78</v>
      </c>
      <c r="AY1071" s="149" t="s">
        <v>156</v>
      </c>
    </row>
    <row r="1072" spans="2:65" s="12" customFormat="1" x14ac:dyDescent="0.2">
      <c r="B1072" s="147"/>
      <c r="D1072" s="148" t="s">
        <v>169</v>
      </c>
      <c r="E1072" s="149" t="s">
        <v>3</v>
      </c>
      <c r="F1072" s="150" t="s">
        <v>1430</v>
      </c>
      <c r="H1072" s="149" t="s">
        <v>3</v>
      </c>
      <c r="I1072" s="151"/>
      <c r="L1072" s="147"/>
      <c r="M1072" s="152"/>
      <c r="T1072" s="153"/>
      <c r="AT1072" s="149" t="s">
        <v>169</v>
      </c>
      <c r="AU1072" s="149" t="s">
        <v>88</v>
      </c>
      <c r="AV1072" s="12" t="s">
        <v>86</v>
      </c>
      <c r="AW1072" s="12" t="s">
        <v>40</v>
      </c>
      <c r="AX1072" s="12" t="s">
        <v>78</v>
      </c>
      <c r="AY1072" s="149" t="s">
        <v>156</v>
      </c>
    </row>
    <row r="1073" spans="2:51" s="12" customFormat="1" x14ac:dyDescent="0.2">
      <c r="B1073" s="147"/>
      <c r="D1073" s="148" t="s">
        <v>169</v>
      </c>
      <c r="E1073" s="149" t="s">
        <v>3</v>
      </c>
      <c r="F1073" s="150" t="s">
        <v>1039</v>
      </c>
      <c r="H1073" s="149" t="s">
        <v>3</v>
      </c>
      <c r="I1073" s="151"/>
      <c r="L1073" s="147"/>
      <c r="M1073" s="152"/>
      <c r="T1073" s="153"/>
      <c r="AT1073" s="149" t="s">
        <v>169</v>
      </c>
      <c r="AU1073" s="149" t="s">
        <v>88</v>
      </c>
      <c r="AV1073" s="12" t="s">
        <v>86</v>
      </c>
      <c r="AW1073" s="12" t="s">
        <v>40</v>
      </c>
      <c r="AX1073" s="12" t="s">
        <v>78</v>
      </c>
      <c r="AY1073" s="149" t="s">
        <v>156</v>
      </c>
    </row>
    <row r="1074" spans="2:51" s="13" customFormat="1" x14ac:dyDescent="0.2">
      <c r="B1074" s="154"/>
      <c r="D1074" s="148" t="s">
        <v>169</v>
      </c>
      <c r="E1074" s="155" t="s">
        <v>3</v>
      </c>
      <c r="F1074" s="156" t="s">
        <v>1431</v>
      </c>
      <c r="H1074" s="157">
        <v>115.22</v>
      </c>
      <c r="I1074" s="158"/>
      <c r="L1074" s="154"/>
      <c r="M1074" s="159"/>
      <c r="T1074" s="160"/>
      <c r="AT1074" s="155" t="s">
        <v>169</v>
      </c>
      <c r="AU1074" s="155" t="s">
        <v>88</v>
      </c>
      <c r="AV1074" s="13" t="s">
        <v>88</v>
      </c>
      <c r="AW1074" s="13" t="s">
        <v>40</v>
      </c>
      <c r="AX1074" s="13" t="s">
        <v>78</v>
      </c>
      <c r="AY1074" s="155" t="s">
        <v>156</v>
      </c>
    </row>
    <row r="1075" spans="2:51" s="12" customFormat="1" x14ac:dyDescent="0.2">
      <c r="B1075" s="147"/>
      <c r="D1075" s="148" t="s">
        <v>169</v>
      </c>
      <c r="E1075" s="149" t="s">
        <v>3</v>
      </c>
      <c r="F1075" s="150" t="s">
        <v>1044</v>
      </c>
      <c r="H1075" s="149" t="s">
        <v>3</v>
      </c>
      <c r="I1075" s="151"/>
      <c r="L1075" s="147"/>
      <c r="M1075" s="152"/>
      <c r="T1075" s="153"/>
      <c r="AT1075" s="149" t="s">
        <v>169</v>
      </c>
      <c r="AU1075" s="149" t="s">
        <v>88</v>
      </c>
      <c r="AV1075" s="12" t="s">
        <v>86</v>
      </c>
      <c r="AW1075" s="12" t="s">
        <v>40</v>
      </c>
      <c r="AX1075" s="12" t="s">
        <v>78</v>
      </c>
      <c r="AY1075" s="149" t="s">
        <v>156</v>
      </c>
    </row>
    <row r="1076" spans="2:51" s="13" customFormat="1" x14ac:dyDescent="0.2">
      <c r="B1076" s="154"/>
      <c r="D1076" s="148" t="s">
        <v>169</v>
      </c>
      <c r="E1076" s="155" t="s">
        <v>3</v>
      </c>
      <c r="F1076" s="156" t="s">
        <v>1451</v>
      </c>
      <c r="H1076" s="157">
        <v>150.88</v>
      </c>
      <c r="I1076" s="158"/>
      <c r="L1076" s="154"/>
      <c r="M1076" s="159"/>
      <c r="T1076" s="160"/>
      <c r="AT1076" s="155" t="s">
        <v>169</v>
      </c>
      <c r="AU1076" s="155" t="s">
        <v>88</v>
      </c>
      <c r="AV1076" s="13" t="s">
        <v>88</v>
      </c>
      <c r="AW1076" s="13" t="s">
        <v>40</v>
      </c>
      <c r="AX1076" s="13" t="s">
        <v>78</v>
      </c>
      <c r="AY1076" s="155" t="s">
        <v>156</v>
      </c>
    </row>
    <row r="1077" spans="2:51" s="13" customFormat="1" x14ac:dyDescent="0.2">
      <c r="B1077" s="154"/>
      <c r="D1077" s="148" t="s">
        <v>169</v>
      </c>
      <c r="E1077" s="155" t="s">
        <v>3</v>
      </c>
      <c r="F1077" s="156" t="s">
        <v>1452</v>
      </c>
      <c r="H1077" s="157">
        <v>-19.68</v>
      </c>
      <c r="I1077" s="158"/>
      <c r="L1077" s="154"/>
      <c r="M1077" s="159"/>
      <c r="T1077" s="160"/>
      <c r="AT1077" s="155" t="s">
        <v>169</v>
      </c>
      <c r="AU1077" s="155" t="s">
        <v>88</v>
      </c>
      <c r="AV1077" s="13" t="s">
        <v>88</v>
      </c>
      <c r="AW1077" s="13" t="s">
        <v>40</v>
      </c>
      <c r="AX1077" s="13" t="s">
        <v>78</v>
      </c>
      <c r="AY1077" s="155" t="s">
        <v>156</v>
      </c>
    </row>
    <row r="1078" spans="2:51" s="13" customFormat="1" x14ac:dyDescent="0.2">
      <c r="B1078" s="154"/>
      <c r="D1078" s="148" t="s">
        <v>169</v>
      </c>
      <c r="E1078" s="155" t="s">
        <v>3</v>
      </c>
      <c r="F1078" s="156" t="s">
        <v>1453</v>
      </c>
      <c r="H1078" s="157">
        <v>-11.2</v>
      </c>
      <c r="I1078" s="158"/>
      <c r="L1078" s="154"/>
      <c r="M1078" s="159"/>
      <c r="T1078" s="160"/>
      <c r="AT1078" s="155" t="s">
        <v>169</v>
      </c>
      <c r="AU1078" s="155" t="s">
        <v>88</v>
      </c>
      <c r="AV1078" s="13" t="s">
        <v>88</v>
      </c>
      <c r="AW1078" s="13" t="s">
        <v>40</v>
      </c>
      <c r="AX1078" s="13" t="s">
        <v>78</v>
      </c>
      <c r="AY1078" s="155" t="s">
        <v>156</v>
      </c>
    </row>
    <row r="1079" spans="2:51" s="13" customFormat="1" x14ac:dyDescent="0.2">
      <c r="B1079" s="154"/>
      <c r="D1079" s="148" t="s">
        <v>169</v>
      </c>
      <c r="E1079" s="155" t="s">
        <v>3</v>
      </c>
      <c r="F1079" s="156" t="s">
        <v>1454</v>
      </c>
      <c r="H1079" s="157">
        <v>-12</v>
      </c>
      <c r="I1079" s="158"/>
      <c r="L1079" s="154"/>
      <c r="M1079" s="159"/>
      <c r="T1079" s="160"/>
      <c r="AT1079" s="155" t="s">
        <v>169</v>
      </c>
      <c r="AU1079" s="155" t="s">
        <v>88</v>
      </c>
      <c r="AV1079" s="13" t="s">
        <v>88</v>
      </c>
      <c r="AW1079" s="13" t="s">
        <v>40</v>
      </c>
      <c r="AX1079" s="13" t="s">
        <v>78</v>
      </c>
      <c r="AY1079" s="155" t="s">
        <v>156</v>
      </c>
    </row>
    <row r="1080" spans="2:51" s="13" customFormat="1" x14ac:dyDescent="0.2">
      <c r="B1080" s="154"/>
      <c r="D1080" s="148" t="s">
        <v>169</v>
      </c>
      <c r="E1080" s="155" t="s">
        <v>3</v>
      </c>
      <c r="F1080" s="156" t="s">
        <v>1455</v>
      </c>
      <c r="H1080" s="157">
        <v>14.66</v>
      </c>
      <c r="I1080" s="158"/>
      <c r="L1080" s="154"/>
      <c r="M1080" s="159"/>
      <c r="T1080" s="160"/>
      <c r="AT1080" s="155" t="s">
        <v>169</v>
      </c>
      <c r="AU1080" s="155" t="s">
        <v>88</v>
      </c>
      <c r="AV1080" s="13" t="s">
        <v>88</v>
      </c>
      <c r="AW1080" s="13" t="s">
        <v>40</v>
      </c>
      <c r="AX1080" s="13" t="s">
        <v>78</v>
      </c>
      <c r="AY1080" s="155" t="s">
        <v>156</v>
      </c>
    </row>
    <row r="1081" spans="2:51" s="13" customFormat="1" x14ac:dyDescent="0.2">
      <c r="B1081" s="154"/>
      <c r="D1081" s="148" t="s">
        <v>169</v>
      </c>
      <c r="E1081" s="155" t="s">
        <v>3</v>
      </c>
      <c r="F1081" s="156" t="s">
        <v>1456</v>
      </c>
      <c r="H1081" s="157">
        <v>5.82</v>
      </c>
      <c r="I1081" s="158"/>
      <c r="L1081" s="154"/>
      <c r="M1081" s="159"/>
      <c r="T1081" s="160"/>
      <c r="AT1081" s="155" t="s">
        <v>169</v>
      </c>
      <c r="AU1081" s="155" t="s">
        <v>88</v>
      </c>
      <c r="AV1081" s="13" t="s">
        <v>88</v>
      </c>
      <c r="AW1081" s="13" t="s">
        <v>40</v>
      </c>
      <c r="AX1081" s="13" t="s">
        <v>78</v>
      </c>
      <c r="AY1081" s="155" t="s">
        <v>156</v>
      </c>
    </row>
    <row r="1082" spans="2:51" s="13" customFormat="1" x14ac:dyDescent="0.2">
      <c r="B1082" s="154"/>
      <c r="D1082" s="148" t="s">
        <v>169</v>
      </c>
      <c r="E1082" s="155" t="s">
        <v>3</v>
      </c>
      <c r="F1082" s="156" t="s">
        <v>1457</v>
      </c>
      <c r="H1082" s="157">
        <v>45</v>
      </c>
      <c r="I1082" s="158"/>
      <c r="L1082" s="154"/>
      <c r="M1082" s="159"/>
      <c r="T1082" s="160"/>
      <c r="AT1082" s="155" t="s">
        <v>169</v>
      </c>
      <c r="AU1082" s="155" t="s">
        <v>88</v>
      </c>
      <c r="AV1082" s="13" t="s">
        <v>88</v>
      </c>
      <c r="AW1082" s="13" t="s">
        <v>40</v>
      </c>
      <c r="AX1082" s="13" t="s">
        <v>78</v>
      </c>
      <c r="AY1082" s="155" t="s">
        <v>156</v>
      </c>
    </row>
    <row r="1083" spans="2:51" s="13" customFormat="1" x14ac:dyDescent="0.2">
      <c r="B1083" s="154"/>
      <c r="D1083" s="148" t="s">
        <v>169</v>
      </c>
      <c r="E1083" s="155" t="s">
        <v>3</v>
      </c>
      <c r="F1083" s="156" t="s">
        <v>1458</v>
      </c>
      <c r="H1083" s="157">
        <v>-15.2</v>
      </c>
      <c r="I1083" s="158"/>
      <c r="L1083" s="154"/>
      <c r="M1083" s="159"/>
      <c r="T1083" s="160"/>
      <c r="AT1083" s="155" t="s">
        <v>169</v>
      </c>
      <c r="AU1083" s="155" t="s">
        <v>88</v>
      </c>
      <c r="AV1083" s="13" t="s">
        <v>88</v>
      </c>
      <c r="AW1083" s="13" t="s">
        <v>40</v>
      </c>
      <c r="AX1083" s="13" t="s">
        <v>78</v>
      </c>
      <c r="AY1083" s="155" t="s">
        <v>156</v>
      </c>
    </row>
    <row r="1084" spans="2:51" s="13" customFormat="1" x14ac:dyDescent="0.2">
      <c r="B1084" s="154"/>
      <c r="D1084" s="148" t="s">
        <v>169</v>
      </c>
      <c r="E1084" s="155" t="s">
        <v>3</v>
      </c>
      <c r="F1084" s="156" t="s">
        <v>1459</v>
      </c>
      <c r="H1084" s="157">
        <v>-1.98</v>
      </c>
      <c r="I1084" s="158"/>
      <c r="L1084" s="154"/>
      <c r="M1084" s="159"/>
      <c r="T1084" s="160"/>
      <c r="AT1084" s="155" t="s">
        <v>169</v>
      </c>
      <c r="AU1084" s="155" t="s">
        <v>88</v>
      </c>
      <c r="AV1084" s="13" t="s">
        <v>88</v>
      </c>
      <c r="AW1084" s="13" t="s">
        <v>40</v>
      </c>
      <c r="AX1084" s="13" t="s">
        <v>78</v>
      </c>
      <c r="AY1084" s="155" t="s">
        <v>156</v>
      </c>
    </row>
    <row r="1085" spans="2:51" s="13" customFormat="1" x14ac:dyDescent="0.2">
      <c r="B1085" s="154"/>
      <c r="D1085" s="148" t="s">
        <v>169</v>
      </c>
      <c r="E1085" s="155" t="s">
        <v>3</v>
      </c>
      <c r="F1085" s="156" t="s">
        <v>1460</v>
      </c>
      <c r="H1085" s="157">
        <v>-2.2050000000000001</v>
      </c>
      <c r="I1085" s="158"/>
      <c r="L1085" s="154"/>
      <c r="M1085" s="159"/>
      <c r="T1085" s="160"/>
      <c r="AT1085" s="155" t="s">
        <v>169</v>
      </c>
      <c r="AU1085" s="155" t="s">
        <v>88</v>
      </c>
      <c r="AV1085" s="13" t="s">
        <v>88</v>
      </c>
      <c r="AW1085" s="13" t="s">
        <v>40</v>
      </c>
      <c r="AX1085" s="13" t="s">
        <v>78</v>
      </c>
      <c r="AY1085" s="155" t="s">
        <v>156</v>
      </c>
    </row>
    <row r="1086" spans="2:51" s="13" customFormat="1" x14ac:dyDescent="0.2">
      <c r="B1086" s="154"/>
      <c r="D1086" s="148" t="s">
        <v>169</v>
      </c>
      <c r="E1086" s="155" t="s">
        <v>3</v>
      </c>
      <c r="F1086" s="156" t="s">
        <v>1461</v>
      </c>
      <c r="H1086" s="157">
        <v>0.15</v>
      </c>
      <c r="I1086" s="158"/>
      <c r="L1086" s="154"/>
      <c r="M1086" s="159"/>
      <c r="T1086" s="160"/>
      <c r="AT1086" s="155" t="s">
        <v>169</v>
      </c>
      <c r="AU1086" s="155" t="s">
        <v>88</v>
      </c>
      <c r="AV1086" s="13" t="s">
        <v>88</v>
      </c>
      <c r="AW1086" s="13" t="s">
        <v>40</v>
      </c>
      <c r="AX1086" s="13" t="s">
        <v>78</v>
      </c>
      <c r="AY1086" s="155" t="s">
        <v>156</v>
      </c>
    </row>
    <row r="1087" spans="2:51" s="12" customFormat="1" x14ac:dyDescent="0.2">
      <c r="B1087" s="147"/>
      <c r="D1087" s="148" t="s">
        <v>169</v>
      </c>
      <c r="E1087" s="149" t="s">
        <v>3</v>
      </c>
      <c r="F1087" s="150" t="s">
        <v>1038</v>
      </c>
      <c r="H1087" s="149" t="s">
        <v>3</v>
      </c>
      <c r="I1087" s="151"/>
      <c r="L1087" s="147"/>
      <c r="M1087" s="152"/>
      <c r="T1087" s="153"/>
      <c r="AT1087" s="149" t="s">
        <v>169</v>
      </c>
      <c r="AU1087" s="149" t="s">
        <v>88</v>
      </c>
      <c r="AV1087" s="12" t="s">
        <v>86</v>
      </c>
      <c r="AW1087" s="12" t="s">
        <v>40</v>
      </c>
      <c r="AX1087" s="12" t="s">
        <v>78</v>
      </c>
      <c r="AY1087" s="149" t="s">
        <v>156</v>
      </c>
    </row>
    <row r="1088" spans="2:51" s="13" customFormat="1" x14ac:dyDescent="0.2">
      <c r="B1088" s="154"/>
      <c r="D1088" s="148" t="s">
        <v>169</v>
      </c>
      <c r="E1088" s="155" t="s">
        <v>3</v>
      </c>
      <c r="F1088" s="156" t="s">
        <v>1462</v>
      </c>
      <c r="H1088" s="157">
        <v>55.545000000000002</v>
      </c>
      <c r="I1088" s="158"/>
      <c r="L1088" s="154"/>
      <c r="M1088" s="159"/>
      <c r="T1088" s="160"/>
      <c r="AT1088" s="155" t="s">
        <v>169</v>
      </c>
      <c r="AU1088" s="155" t="s">
        <v>88</v>
      </c>
      <c r="AV1088" s="13" t="s">
        <v>88</v>
      </c>
      <c r="AW1088" s="13" t="s">
        <v>40</v>
      </c>
      <c r="AX1088" s="13" t="s">
        <v>78</v>
      </c>
      <c r="AY1088" s="155" t="s">
        <v>156</v>
      </c>
    </row>
    <row r="1089" spans="2:51" s="13" customFormat="1" x14ac:dyDescent="0.2">
      <c r="B1089" s="154"/>
      <c r="D1089" s="148" t="s">
        <v>169</v>
      </c>
      <c r="E1089" s="155" t="s">
        <v>3</v>
      </c>
      <c r="F1089" s="156" t="s">
        <v>1463</v>
      </c>
      <c r="H1089" s="157">
        <v>-7.38</v>
      </c>
      <c r="I1089" s="158"/>
      <c r="L1089" s="154"/>
      <c r="M1089" s="159"/>
      <c r="T1089" s="160"/>
      <c r="AT1089" s="155" t="s">
        <v>169</v>
      </c>
      <c r="AU1089" s="155" t="s">
        <v>88</v>
      </c>
      <c r="AV1089" s="13" t="s">
        <v>88</v>
      </c>
      <c r="AW1089" s="13" t="s">
        <v>40</v>
      </c>
      <c r="AX1089" s="13" t="s">
        <v>78</v>
      </c>
      <c r="AY1089" s="155" t="s">
        <v>156</v>
      </c>
    </row>
    <row r="1090" spans="2:51" s="13" customFormat="1" x14ac:dyDescent="0.2">
      <c r="B1090" s="154"/>
      <c r="D1090" s="148" t="s">
        <v>169</v>
      </c>
      <c r="E1090" s="155" t="s">
        <v>3</v>
      </c>
      <c r="F1090" s="156" t="s">
        <v>1464</v>
      </c>
      <c r="H1090" s="157">
        <v>-5.6</v>
      </c>
      <c r="I1090" s="158"/>
      <c r="L1090" s="154"/>
      <c r="M1090" s="159"/>
      <c r="T1090" s="160"/>
      <c r="AT1090" s="155" t="s">
        <v>169</v>
      </c>
      <c r="AU1090" s="155" t="s">
        <v>88</v>
      </c>
      <c r="AV1090" s="13" t="s">
        <v>88</v>
      </c>
      <c r="AW1090" s="13" t="s">
        <v>40</v>
      </c>
      <c r="AX1090" s="13" t="s">
        <v>78</v>
      </c>
      <c r="AY1090" s="155" t="s">
        <v>156</v>
      </c>
    </row>
    <row r="1091" spans="2:51" s="13" customFormat="1" x14ac:dyDescent="0.2">
      <c r="B1091" s="154"/>
      <c r="D1091" s="148" t="s">
        <v>169</v>
      </c>
      <c r="E1091" s="155" t="s">
        <v>3</v>
      </c>
      <c r="F1091" s="156" t="s">
        <v>1465</v>
      </c>
      <c r="H1091" s="157">
        <v>-3</v>
      </c>
      <c r="I1091" s="158"/>
      <c r="L1091" s="154"/>
      <c r="M1091" s="159"/>
      <c r="T1091" s="160"/>
      <c r="AT1091" s="155" t="s">
        <v>169</v>
      </c>
      <c r="AU1091" s="155" t="s">
        <v>88</v>
      </c>
      <c r="AV1091" s="13" t="s">
        <v>88</v>
      </c>
      <c r="AW1091" s="13" t="s">
        <v>40</v>
      </c>
      <c r="AX1091" s="13" t="s">
        <v>78</v>
      </c>
      <c r="AY1091" s="155" t="s">
        <v>156</v>
      </c>
    </row>
    <row r="1092" spans="2:51" s="13" customFormat="1" x14ac:dyDescent="0.2">
      <c r="B1092" s="154"/>
      <c r="D1092" s="148" t="s">
        <v>169</v>
      </c>
      <c r="E1092" s="155" t="s">
        <v>3</v>
      </c>
      <c r="F1092" s="156" t="s">
        <v>1466</v>
      </c>
      <c r="H1092" s="157">
        <v>152.49</v>
      </c>
      <c r="I1092" s="158"/>
      <c r="L1092" s="154"/>
      <c r="M1092" s="159"/>
      <c r="T1092" s="160"/>
      <c r="AT1092" s="155" t="s">
        <v>169</v>
      </c>
      <c r="AU1092" s="155" t="s">
        <v>88</v>
      </c>
      <c r="AV1092" s="13" t="s">
        <v>88</v>
      </c>
      <c r="AW1092" s="13" t="s">
        <v>40</v>
      </c>
      <c r="AX1092" s="13" t="s">
        <v>78</v>
      </c>
      <c r="AY1092" s="155" t="s">
        <v>156</v>
      </c>
    </row>
    <row r="1093" spans="2:51" s="13" customFormat="1" x14ac:dyDescent="0.2">
      <c r="B1093" s="154"/>
      <c r="D1093" s="148" t="s">
        <v>169</v>
      </c>
      <c r="E1093" s="155" t="s">
        <v>3</v>
      </c>
      <c r="F1093" s="156" t="s">
        <v>1467</v>
      </c>
      <c r="H1093" s="157">
        <v>-27.8</v>
      </c>
      <c r="I1093" s="158"/>
      <c r="L1093" s="154"/>
      <c r="M1093" s="159"/>
      <c r="T1093" s="160"/>
      <c r="AT1093" s="155" t="s">
        <v>169</v>
      </c>
      <c r="AU1093" s="155" t="s">
        <v>88</v>
      </c>
      <c r="AV1093" s="13" t="s">
        <v>88</v>
      </c>
      <c r="AW1093" s="13" t="s">
        <v>40</v>
      </c>
      <c r="AX1093" s="13" t="s">
        <v>78</v>
      </c>
      <c r="AY1093" s="155" t="s">
        <v>156</v>
      </c>
    </row>
    <row r="1094" spans="2:51" s="13" customFormat="1" x14ac:dyDescent="0.2">
      <c r="B1094" s="154"/>
      <c r="D1094" s="148" t="s">
        <v>169</v>
      </c>
      <c r="E1094" s="155" t="s">
        <v>3</v>
      </c>
      <c r="F1094" s="156" t="s">
        <v>1468</v>
      </c>
      <c r="H1094" s="157">
        <v>-14.4</v>
      </c>
      <c r="I1094" s="158"/>
      <c r="L1094" s="154"/>
      <c r="M1094" s="159"/>
      <c r="T1094" s="160"/>
      <c r="AT1094" s="155" t="s">
        <v>169</v>
      </c>
      <c r="AU1094" s="155" t="s">
        <v>88</v>
      </c>
      <c r="AV1094" s="13" t="s">
        <v>88</v>
      </c>
      <c r="AW1094" s="13" t="s">
        <v>40</v>
      </c>
      <c r="AX1094" s="13" t="s">
        <v>78</v>
      </c>
      <c r="AY1094" s="155" t="s">
        <v>156</v>
      </c>
    </row>
    <row r="1095" spans="2:51" s="13" customFormat="1" x14ac:dyDescent="0.2">
      <c r="B1095" s="154"/>
      <c r="D1095" s="148" t="s">
        <v>169</v>
      </c>
      <c r="E1095" s="155" t="s">
        <v>3</v>
      </c>
      <c r="F1095" s="156" t="s">
        <v>1469</v>
      </c>
      <c r="H1095" s="157">
        <v>-6.37</v>
      </c>
      <c r="I1095" s="158"/>
      <c r="L1095" s="154"/>
      <c r="M1095" s="159"/>
      <c r="T1095" s="160"/>
      <c r="AT1095" s="155" t="s">
        <v>169</v>
      </c>
      <c r="AU1095" s="155" t="s">
        <v>88</v>
      </c>
      <c r="AV1095" s="13" t="s">
        <v>88</v>
      </c>
      <c r="AW1095" s="13" t="s">
        <v>40</v>
      </c>
      <c r="AX1095" s="13" t="s">
        <v>78</v>
      </c>
      <c r="AY1095" s="155" t="s">
        <v>156</v>
      </c>
    </row>
    <row r="1096" spans="2:51" s="13" customFormat="1" x14ac:dyDescent="0.2">
      <c r="B1096" s="154"/>
      <c r="D1096" s="148" t="s">
        <v>169</v>
      </c>
      <c r="E1096" s="155" t="s">
        <v>3</v>
      </c>
      <c r="F1096" s="156" t="s">
        <v>1470</v>
      </c>
      <c r="H1096" s="157">
        <v>-0.56999999999999995</v>
      </c>
      <c r="I1096" s="158"/>
      <c r="L1096" s="154"/>
      <c r="M1096" s="159"/>
      <c r="T1096" s="160"/>
      <c r="AT1096" s="155" t="s">
        <v>169</v>
      </c>
      <c r="AU1096" s="155" t="s">
        <v>88</v>
      </c>
      <c r="AV1096" s="13" t="s">
        <v>88</v>
      </c>
      <c r="AW1096" s="13" t="s">
        <v>40</v>
      </c>
      <c r="AX1096" s="13" t="s">
        <v>78</v>
      </c>
      <c r="AY1096" s="155" t="s">
        <v>156</v>
      </c>
    </row>
    <row r="1097" spans="2:51" s="13" customFormat="1" x14ac:dyDescent="0.2">
      <c r="B1097" s="154"/>
      <c r="D1097" s="148" t="s">
        <v>169</v>
      </c>
      <c r="E1097" s="155" t="s">
        <v>3</v>
      </c>
      <c r="F1097" s="156" t="s">
        <v>1471</v>
      </c>
      <c r="H1097" s="157">
        <v>-0.83299999999999996</v>
      </c>
      <c r="I1097" s="158"/>
      <c r="L1097" s="154"/>
      <c r="M1097" s="159"/>
      <c r="T1097" s="160"/>
      <c r="AT1097" s="155" t="s">
        <v>169</v>
      </c>
      <c r="AU1097" s="155" t="s">
        <v>88</v>
      </c>
      <c r="AV1097" s="13" t="s">
        <v>88</v>
      </c>
      <c r="AW1097" s="13" t="s">
        <v>40</v>
      </c>
      <c r="AX1097" s="13" t="s">
        <v>78</v>
      </c>
      <c r="AY1097" s="155" t="s">
        <v>156</v>
      </c>
    </row>
    <row r="1098" spans="2:51" s="12" customFormat="1" x14ac:dyDescent="0.2">
      <c r="B1098" s="147"/>
      <c r="D1098" s="148" t="s">
        <v>169</v>
      </c>
      <c r="E1098" s="149" t="s">
        <v>3</v>
      </c>
      <c r="F1098" s="150" t="s">
        <v>1031</v>
      </c>
      <c r="H1098" s="149" t="s">
        <v>3</v>
      </c>
      <c r="I1098" s="151"/>
      <c r="L1098" s="147"/>
      <c r="M1098" s="152"/>
      <c r="T1098" s="153"/>
      <c r="AT1098" s="149" t="s">
        <v>169</v>
      </c>
      <c r="AU1098" s="149" t="s">
        <v>88</v>
      </c>
      <c r="AV1098" s="12" t="s">
        <v>86</v>
      </c>
      <c r="AW1098" s="12" t="s">
        <v>40</v>
      </c>
      <c r="AX1098" s="12" t="s">
        <v>78</v>
      </c>
      <c r="AY1098" s="149" t="s">
        <v>156</v>
      </c>
    </row>
    <row r="1099" spans="2:51" s="13" customFormat="1" x14ac:dyDescent="0.2">
      <c r="B1099" s="154"/>
      <c r="D1099" s="148" t="s">
        <v>169</v>
      </c>
      <c r="E1099" s="155" t="s">
        <v>3</v>
      </c>
      <c r="F1099" s="156" t="s">
        <v>1472</v>
      </c>
      <c r="H1099" s="157">
        <v>158.76</v>
      </c>
      <c r="I1099" s="158"/>
      <c r="L1099" s="154"/>
      <c r="M1099" s="159"/>
      <c r="T1099" s="160"/>
      <c r="AT1099" s="155" t="s">
        <v>169</v>
      </c>
      <c r="AU1099" s="155" t="s">
        <v>88</v>
      </c>
      <c r="AV1099" s="13" t="s">
        <v>88</v>
      </c>
      <c r="AW1099" s="13" t="s">
        <v>40</v>
      </c>
      <c r="AX1099" s="13" t="s">
        <v>78</v>
      </c>
      <c r="AY1099" s="155" t="s">
        <v>156</v>
      </c>
    </row>
    <row r="1100" spans="2:51" s="13" customFormat="1" x14ac:dyDescent="0.2">
      <c r="B1100" s="154"/>
      <c r="D1100" s="148" t="s">
        <v>169</v>
      </c>
      <c r="E1100" s="155" t="s">
        <v>3</v>
      </c>
      <c r="F1100" s="156" t="s">
        <v>1473</v>
      </c>
      <c r="H1100" s="157">
        <v>-28.8</v>
      </c>
      <c r="I1100" s="158"/>
      <c r="L1100" s="154"/>
      <c r="M1100" s="159"/>
      <c r="T1100" s="160"/>
      <c r="AT1100" s="155" t="s">
        <v>169</v>
      </c>
      <c r="AU1100" s="155" t="s">
        <v>88</v>
      </c>
      <c r="AV1100" s="13" t="s">
        <v>88</v>
      </c>
      <c r="AW1100" s="13" t="s">
        <v>40</v>
      </c>
      <c r="AX1100" s="13" t="s">
        <v>78</v>
      </c>
      <c r="AY1100" s="155" t="s">
        <v>156</v>
      </c>
    </row>
    <row r="1101" spans="2:51" s="13" customFormat="1" x14ac:dyDescent="0.2">
      <c r="B1101" s="154"/>
      <c r="D1101" s="148" t="s">
        <v>169</v>
      </c>
      <c r="E1101" s="155" t="s">
        <v>3</v>
      </c>
      <c r="F1101" s="156" t="s">
        <v>1474</v>
      </c>
      <c r="H1101" s="157">
        <v>-12.4</v>
      </c>
      <c r="I1101" s="158"/>
      <c r="L1101" s="154"/>
      <c r="M1101" s="159"/>
      <c r="T1101" s="160"/>
      <c r="AT1101" s="155" t="s">
        <v>169</v>
      </c>
      <c r="AU1101" s="155" t="s">
        <v>88</v>
      </c>
      <c r="AV1101" s="13" t="s">
        <v>88</v>
      </c>
      <c r="AW1101" s="13" t="s">
        <v>40</v>
      </c>
      <c r="AX1101" s="13" t="s">
        <v>78</v>
      </c>
      <c r="AY1101" s="155" t="s">
        <v>156</v>
      </c>
    </row>
    <row r="1102" spans="2:51" s="13" customFormat="1" x14ac:dyDescent="0.2">
      <c r="B1102" s="154"/>
      <c r="D1102" s="148" t="s">
        <v>169</v>
      </c>
      <c r="E1102" s="155" t="s">
        <v>3</v>
      </c>
      <c r="F1102" s="156" t="s">
        <v>1475</v>
      </c>
      <c r="H1102" s="157">
        <v>56.16</v>
      </c>
      <c r="I1102" s="158"/>
      <c r="L1102" s="154"/>
      <c r="M1102" s="159"/>
      <c r="T1102" s="160"/>
      <c r="AT1102" s="155" t="s">
        <v>169</v>
      </c>
      <c r="AU1102" s="155" t="s">
        <v>88</v>
      </c>
      <c r="AV1102" s="13" t="s">
        <v>88</v>
      </c>
      <c r="AW1102" s="13" t="s">
        <v>40</v>
      </c>
      <c r="AX1102" s="13" t="s">
        <v>78</v>
      </c>
      <c r="AY1102" s="155" t="s">
        <v>156</v>
      </c>
    </row>
    <row r="1103" spans="2:51" s="13" customFormat="1" x14ac:dyDescent="0.2">
      <c r="B1103" s="154"/>
      <c r="D1103" s="148" t="s">
        <v>169</v>
      </c>
      <c r="E1103" s="155" t="s">
        <v>3</v>
      </c>
      <c r="F1103" s="156" t="s">
        <v>1476</v>
      </c>
      <c r="H1103" s="157">
        <v>-7.5</v>
      </c>
      <c r="I1103" s="158"/>
      <c r="L1103" s="154"/>
      <c r="M1103" s="159"/>
      <c r="T1103" s="160"/>
      <c r="AT1103" s="155" t="s">
        <v>169</v>
      </c>
      <c r="AU1103" s="155" t="s">
        <v>88</v>
      </c>
      <c r="AV1103" s="13" t="s">
        <v>88</v>
      </c>
      <c r="AW1103" s="13" t="s">
        <v>40</v>
      </c>
      <c r="AX1103" s="13" t="s">
        <v>78</v>
      </c>
      <c r="AY1103" s="155" t="s">
        <v>156</v>
      </c>
    </row>
    <row r="1104" spans="2:51" s="13" customFormat="1" x14ac:dyDescent="0.2">
      <c r="B1104" s="154"/>
      <c r="D1104" s="148" t="s">
        <v>169</v>
      </c>
      <c r="E1104" s="155" t="s">
        <v>3</v>
      </c>
      <c r="F1104" s="156" t="s">
        <v>1464</v>
      </c>
      <c r="H1104" s="157">
        <v>-5.6</v>
      </c>
      <c r="I1104" s="158"/>
      <c r="L1104" s="154"/>
      <c r="M1104" s="159"/>
      <c r="T1104" s="160"/>
      <c r="AT1104" s="155" t="s">
        <v>169</v>
      </c>
      <c r="AU1104" s="155" t="s">
        <v>88</v>
      </c>
      <c r="AV1104" s="13" t="s">
        <v>88</v>
      </c>
      <c r="AW1104" s="13" t="s">
        <v>40</v>
      </c>
      <c r="AX1104" s="13" t="s">
        <v>78</v>
      </c>
      <c r="AY1104" s="155" t="s">
        <v>156</v>
      </c>
    </row>
    <row r="1105" spans="2:51" s="13" customFormat="1" x14ac:dyDescent="0.2">
      <c r="B1105" s="154"/>
      <c r="D1105" s="148" t="s">
        <v>169</v>
      </c>
      <c r="E1105" s="155" t="s">
        <v>3</v>
      </c>
      <c r="F1105" s="156" t="s">
        <v>1465</v>
      </c>
      <c r="H1105" s="157">
        <v>-3</v>
      </c>
      <c r="I1105" s="158"/>
      <c r="L1105" s="154"/>
      <c r="M1105" s="159"/>
      <c r="T1105" s="160"/>
      <c r="AT1105" s="155" t="s">
        <v>169</v>
      </c>
      <c r="AU1105" s="155" t="s">
        <v>88</v>
      </c>
      <c r="AV1105" s="13" t="s">
        <v>88</v>
      </c>
      <c r="AW1105" s="13" t="s">
        <v>40</v>
      </c>
      <c r="AX1105" s="13" t="s">
        <v>78</v>
      </c>
      <c r="AY1105" s="155" t="s">
        <v>156</v>
      </c>
    </row>
    <row r="1106" spans="2:51" s="15" customFormat="1" x14ac:dyDescent="0.2">
      <c r="B1106" s="168"/>
      <c r="D1106" s="148" t="s">
        <v>169</v>
      </c>
      <c r="E1106" s="169" t="s">
        <v>3</v>
      </c>
      <c r="F1106" s="170" t="s">
        <v>180</v>
      </c>
      <c r="H1106" s="171">
        <v>569.16700000000003</v>
      </c>
      <c r="I1106" s="172"/>
      <c r="L1106" s="168"/>
      <c r="M1106" s="173"/>
      <c r="T1106" s="174"/>
      <c r="AT1106" s="169" t="s">
        <v>169</v>
      </c>
      <c r="AU1106" s="169" t="s">
        <v>88</v>
      </c>
      <c r="AV1106" s="15" t="s">
        <v>157</v>
      </c>
      <c r="AW1106" s="15" t="s">
        <v>40</v>
      </c>
      <c r="AX1106" s="15" t="s">
        <v>78</v>
      </c>
      <c r="AY1106" s="169" t="s">
        <v>156</v>
      </c>
    </row>
    <row r="1107" spans="2:51" s="12" customFormat="1" x14ac:dyDescent="0.2">
      <c r="B1107" s="147"/>
      <c r="D1107" s="148" t="s">
        <v>169</v>
      </c>
      <c r="E1107" s="149" t="s">
        <v>3</v>
      </c>
      <c r="F1107" s="150" t="s">
        <v>1432</v>
      </c>
      <c r="H1107" s="149" t="s">
        <v>3</v>
      </c>
      <c r="I1107" s="151"/>
      <c r="L1107" s="147"/>
      <c r="M1107" s="152"/>
      <c r="T1107" s="153"/>
      <c r="AT1107" s="149" t="s">
        <v>169</v>
      </c>
      <c r="AU1107" s="149" t="s">
        <v>88</v>
      </c>
      <c r="AV1107" s="12" t="s">
        <v>86</v>
      </c>
      <c r="AW1107" s="12" t="s">
        <v>40</v>
      </c>
      <c r="AX1107" s="12" t="s">
        <v>78</v>
      </c>
      <c r="AY1107" s="149" t="s">
        <v>156</v>
      </c>
    </row>
    <row r="1108" spans="2:51" s="12" customFormat="1" x14ac:dyDescent="0.2">
      <c r="B1108" s="147"/>
      <c r="D1108" s="148" t="s">
        <v>169</v>
      </c>
      <c r="E1108" s="149" t="s">
        <v>3</v>
      </c>
      <c r="F1108" s="150" t="s">
        <v>1039</v>
      </c>
      <c r="H1108" s="149" t="s">
        <v>3</v>
      </c>
      <c r="I1108" s="151"/>
      <c r="L1108" s="147"/>
      <c r="M1108" s="152"/>
      <c r="T1108" s="153"/>
      <c r="AT1108" s="149" t="s">
        <v>169</v>
      </c>
      <c r="AU1108" s="149" t="s">
        <v>88</v>
      </c>
      <c r="AV1108" s="12" t="s">
        <v>86</v>
      </c>
      <c r="AW1108" s="12" t="s">
        <v>40</v>
      </c>
      <c r="AX1108" s="12" t="s">
        <v>78</v>
      </c>
      <c r="AY1108" s="149" t="s">
        <v>156</v>
      </c>
    </row>
    <row r="1109" spans="2:51" s="13" customFormat="1" x14ac:dyDescent="0.2">
      <c r="B1109" s="154"/>
      <c r="D1109" s="148" t="s">
        <v>169</v>
      </c>
      <c r="E1109" s="155" t="s">
        <v>3</v>
      </c>
      <c r="F1109" s="156" t="s">
        <v>1433</v>
      </c>
      <c r="H1109" s="157">
        <v>25.776</v>
      </c>
      <c r="I1109" s="158"/>
      <c r="L1109" s="154"/>
      <c r="M1109" s="159"/>
      <c r="T1109" s="160"/>
      <c r="AT1109" s="155" t="s">
        <v>169</v>
      </c>
      <c r="AU1109" s="155" t="s">
        <v>88</v>
      </c>
      <c r="AV1109" s="13" t="s">
        <v>88</v>
      </c>
      <c r="AW1109" s="13" t="s">
        <v>40</v>
      </c>
      <c r="AX1109" s="13" t="s">
        <v>78</v>
      </c>
      <c r="AY1109" s="155" t="s">
        <v>156</v>
      </c>
    </row>
    <row r="1110" spans="2:51" s="13" customFormat="1" x14ac:dyDescent="0.2">
      <c r="B1110" s="154"/>
      <c r="D1110" s="148" t="s">
        <v>169</v>
      </c>
      <c r="E1110" s="155" t="s">
        <v>3</v>
      </c>
      <c r="F1110" s="156" t="s">
        <v>1434</v>
      </c>
      <c r="H1110" s="157">
        <v>30.888000000000002</v>
      </c>
      <c r="I1110" s="158"/>
      <c r="L1110" s="154"/>
      <c r="M1110" s="159"/>
      <c r="T1110" s="160"/>
      <c r="AT1110" s="155" t="s">
        <v>169</v>
      </c>
      <c r="AU1110" s="155" t="s">
        <v>88</v>
      </c>
      <c r="AV1110" s="13" t="s">
        <v>88</v>
      </c>
      <c r="AW1110" s="13" t="s">
        <v>40</v>
      </c>
      <c r="AX1110" s="13" t="s">
        <v>78</v>
      </c>
      <c r="AY1110" s="155" t="s">
        <v>156</v>
      </c>
    </row>
    <row r="1111" spans="2:51" s="13" customFormat="1" x14ac:dyDescent="0.2">
      <c r="B1111" s="154"/>
      <c r="D1111" s="148" t="s">
        <v>169</v>
      </c>
      <c r="E1111" s="155" t="s">
        <v>3</v>
      </c>
      <c r="F1111" s="156" t="s">
        <v>1435</v>
      </c>
      <c r="H1111" s="157">
        <v>25.2</v>
      </c>
      <c r="I1111" s="158"/>
      <c r="L1111" s="154"/>
      <c r="M1111" s="159"/>
      <c r="T1111" s="160"/>
      <c r="AT1111" s="155" t="s">
        <v>169</v>
      </c>
      <c r="AU1111" s="155" t="s">
        <v>88</v>
      </c>
      <c r="AV1111" s="13" t="s">
        <v>88</v>
      </c>
      <c r="AW1111" s="13" t="s">
        <v>40</v>
      </c>
      <c r="AX1111" s="13" t="s">
        <v>78</v>
      </c>
      <c r="AY1111" s="155" t="s">
        <v>156</v>
      </c>
    </row>
    <row r="1112" spans="2:51" s="13" customFormat="1" x14ac:dyDescent="0.2">
      <c r="B1112" s="154"/>
      <c r="D1112" s="148" t="s">
        <v>169</v>
      </c>
      <c r="E1112" s="155" t="s">
        <v>3</v>
      </c>
      <c r="F1112" s="156" t="s">
        <v>1436</v>
      </c>
      <c r="H1112" s="157">
        <v>15.15</v>
      </c>
      <c r="I1112" s="158"/>
      <c r="L1112" s="154"/>
      <c r="M1112" s="159"/>
      <c r="T1112" s="160"/>
      <c r="AT1112" s="155" t="s">
        <v>169</v>
      </c>
      <c r="AU1112" s="155" t="s">
        <v>88</v>
      </c>
      <c r="AV1112" s="13" t="s">
        <v>88</v>
      </c>
      <c r="AW1112" s="13" t="s">
        <v>40</v>
      </c>
      <c r="AX1112" s="13" t="s">
        <v>78</v>
      </c>
      <c r="AY1112" s="155" t="s">
        <v>156</v>
      </c>
    </row>
    <row r="1113" spans="2:51" s="13" customFormat="1" x14ac:dyDescent="0.2">
      <c r="B1113" s="154"/>
      <c r="D1113" s="148" t="s">
        <v>169</v>
      </c>
      <c r="E1113" s="155" t="s">
        <v>3</v>
      </c>
      <c r="F1113" s="156" t="s">
        <v>1437</v>
      </c>
      <c r="H1113" s="157">
        <v>1.5</v>
      </c>
      <c r="I1113" s="158"/>
      <c r="L1113" s="154"/>
      <c r="M1113" s="159"/>
      <c r="T1113" s="160"/>
      <c r="AT1113" s="155" t="s">
        <v>169</v>
      </c>
      <c r="AU1113" s="155" t="s">
        <v>88</v>
      </c>
      <c r="AV1113" s="13" t="s">
        <v>88</v>
      </c>
      <c r="AW1113" s="13" t="s">
        <v>40</v>
      </c>
      <c r="AX1113" s="13" t="s">
        <v>78</v>
      </c>
      <c r="AY1113" s="155" t="s">
        <v>156</v>
      </c>
    </row>
    <row r="1114" spans="2:51" s="13" customFormat="1" x14ac:dyDescent="0.2">
      <c r="B1114" s="154"/>
      <c r="D1114" s="148" t="s">
        <v>169</v>
      </c>
      <c r="E1114" s="155" t="s">
        <v>3</v>
      </c>
      <c r="F1114" s="156" t="s">
        <v>1438</v>
      </c>
      <c r="H1114" s="157">
        <v>21.84</v>
      </c>
      <c r="I1114" s="158"/>
      <c r="L1114" s="154"/>
      <c r="M1114" s="159"/>
      <c r="T1114" s="160"/>
      <c r="AT1114" s="155" t="s">
        <v>169</v>
      </c>
      <c r="AU1114" s="155" t="s">
        <v>88</v>
      </c>
      <c r="AV1114" s="13" t="s">
        <v>88</v>
      </c>
      <c r="AW1114" s="13" t="s">
        <v>40</v>
      </c>
      <c r="AX1114" s="13" t="s">
        <v>78</v>
      </c>
      <c r="AY1114" s="155" t="s">
        <v>156</v>
      </c>
    </row>
    <row r="1115" spans="2:51" s="13" customFormat="1" x14ac:dyDescent="0.2">
      <c r="B1115" s="154"/>
      <c r="D1115" s="148" t="s">
        <v>169</v>
      </c>
      <c r="E1115" s="155" t="s">
        <v>3</v>
      </c>
      <c r="F1115" s="156" t="s">
        <v>1439</v>
      </c>
      <c r="H1115" s="157">
        <v>1.1000000000000001</v>
      </c>
      <c r="I1115" s="158"/>
      <c r="L1115" s="154"/>
      <c r="M1115" s="159"/>
      <c r="T1115" s="160"/>
      <c r="AT1115" s="155" t="s">
        <v>169</v>
      </c>
      <c r="AU1115" s="155" t="s">
        <v>88</v>
      </c>
      <c r="AV1115" s="13" t="s">
        <v>88</v>
      </c>
      <c r="AW1115" s="13" t="s">
        <v>40</v>
      </c>
      <c r="AX1115" s="13" t="s">
        <v>78</v>
      </c>
      <c r="AY1115" s="155" t="s">
        <v>156</v>
      </c>
    </row>
    <row r="1116" spans="2:51" s="13" customFormat="1" x14ac:dyDescent="0.2">
      <c r="B1116" s="154"/>
      <c r="D1116" s="148" t="s">
        <v>169</v>
      </c>
      <c r="E1116" s="155" t="s">
        <v>3</v>
      </c>
      <c r="F1116" s="156" t="s">
        <v>1440</v>
      </c>
      <c r="H1116" s="157">
        <v>10.72</v>
      </c>
      <c r="I1116" s="158"/>
      <c r="L1116" s="154"/>
      <c r="M1116" s="159"/>
      <c r="T1116" s="160"/>
      <c r="AT1116" s="155" t="s">
        <v>169</v>
      </c>
      <c r="AU1116" s="155" t="s">
        <v>88</v>
      </c>
      <c r="AV1116" s="13" t="s">
        <v>88</v>
      </c>
      <c r="AW1116" s="13" t="s">
        <v>40</v>
      </c>
      <c r="AX1116" s="13" t="s">
        <v>78</v>
      </c>
      <c r="AY1116" s="155" t="s">
        <v>156</v>
      </c>
    </row>
    <row r="1117" spans="2:51" s="13" customFormat="1" x14ac:dyDescent="0.2">
      <c r="B1117" s="154"/>
      <c r="D1117" s="148" t="s">
        <v>169</v>
      </c>
      <c r="E1117" s="155" t="s">
        <v>3</v>
      </c>
      <c r="F1117" s="156" t="s">
        <v>1441</v>
      </c>
      <c r="H1117" s="157">
        <v>5.8230000000000004</v>
      </c>
      <c r="I1117" s="158"/>
      <c r="L1117" s="154"/>
      <c r="M1117" s="159"/>
      <c r="T1117" s="160"/>
      <c r="AT1117" s="155" t="s">
        <v>169</v>
      </c>
      <c r="AU1117" s="155" t="s">
        <v>88</v>
      </c>
      <c r="AV1117" s="13" t="s">
        <v>88</v>
      </c>
      <c r="AW1117" s="13" t="s">
        <v>40</v>
      </c>
      <c r="AX1117" s="13" t="s">
        <v>78</v>
      </c>
      <c r="AY1117" s="155" t="s">
        <v>156</v>
      </c>
    </row>
    <row r="1118" spans="2:51" s="13" customFormat="1" x14ac:dyDescent="0.2">
      <c r="B1118" s="154"/>
      <c r="D1118" s="148" t="s">
        <v>169</v>
      </c>
      <c r="E1118" s="155" t="s">
        <v>3</v>
      </c>
      <c r="F1118" s="156" t="s">
        <v>1442</v>
      </c>
      <c r="H1118" s="157">
        <v>4.5</v>
      </c>
      <c r="I1118" s="158"/>
      <c r="L1118" s="154"/>
      <c r="M1118" s="159"/>
      <c r="T1118" s="160"/>
      <c r="AT1118" s="155" t="s">
        <v>169</v>
      </c>
      <c r="AU1118" s="155" t="s">
        <v>88</v>
      </c>
      <c r="AV1118" s="13" t="s">
        <v>88</v>
      </c>
      <c r="AW1118" s="13" t="s">
        <v>40</v>
      </c>
      <c r="AX1118" s="13" t="s">
        <v>78</v>
      </c>
      <c r="AY1118" s="155" t="s">
        <v>156</v>
      </c>
    </row>
    <row r="1119" spans="2:51" s="13" customFormat="1" x14ac:dyDescent="0.2">
      <c r="B1119" s="154"/>
      <c r="D1119" s="148" t="s">
        <v>169</v>
      </c>
      <c r="E1119" s="155" t="s">
        <v>3</v>
      </c>
      <c r="F1119" s="156" t="s">
        <v>1443</v>
      </c>
      <c r="H1119" s="157">
        <v>0.32300000000000001</v>
      </c>
      <c r="I1119" s="158"/>
      <c r="L1119" s="154"/>
      <c r="M1119" s="159"/>
      <c r="T1119" s="160"/>
      <c r="AT1119" s="155" t="s">
        <v>169</v>
      </c>
      <c r="AU1119" s="155" t="s">
        <v>88</v>
      </c>
      <c r="AV1119" s="13" t="s">
        <v>88</v>
      </c>
      <c r="AW1119" s="13" t="s">
        <v>40</v>
      </c>
      <c r="AX1119" s="13" t="s">
        <v>78</v>
      </c>
      <c r="AY1119" s="155" t="s">
        <v>156</v>
      </c>
    </row>
    <row r="1120" spans="2:51" s="12" customFormat="1" x14ac:dyDescent="0.2">
      <c r="B1120" s="147"/>
      <c r="D1120" s="148" t="s">
        <v>169</v>
      </c>
      <c r="E1120" s="149" t="s">
        <v>3</v>
      </c>
      <c r="F1120" s="150" t="s">
        <v>1044</v>
      </c>
      <c r="H1120" s="149" t="s">
        <v>3</v>
      </c>
      <c r="I1120" s="151"/>
      <c r="L1120" s="147"/>
      <c r="M1120" s="152"/>
      <c r="T1120" s="153"/>
      <c r="AT1120" s="149" t="s">
        <v>169</v>
      </c>
      <c r="AU1120" s="149" t="s">
        <v>88</v>
      </c>
      <c r="AV1120" s="12" t="s">
        <v>86</v>
      </c>
      <c r="AW1120" s="12" t="s">
        <v>40</v>
      </c>
      <c r="AX1120" s="12" t="s">
        <v>78</v>
      </c>
      <c r="AY1120" s="149" t="s">
        <v>156</v>
      </c>
    </row>
    <row r="1121" spans="2:51" s="13" customFormat="1" x14ac:dyDescent="0.2">
      <c r="B1121" s="154"/>
      <c r="D1121" s="148" t="s">
        <v>169</v>
      </c>
      <c r="E1121" s="155" t="s">
        <v>3</v>
      </c>
      <c r="F1121" s="156" t="s">
        <v>1477</v>
      </c>
      <c r="H1121" s="157">
        <v>26.423999999999999</v>
      </c>
      <c r="I1121" s="158"/>
      <c r="L1121" s="154"/>
      <c r="M1121" s="159"/>
      <c r="T1121" s="160"/>
      <c r="AT1121" s="155" t="s">
        <v>169</v>
      </c>
      <c r="AU1121" s="155" t="s">
        <v>88</v>
      </c>
      <c r="AV1121" s="13" t="s">
        <v>88</v>
      </c>
      <c r="AW1121" s="13" t="s">
        <v>40</v>
      </c>
      <c r="AX1121" s="13" t="s">
        <v>78</v>
      </c>
      <c r="AY1121" s="155" t="s">
        <v>156</v>
      </c>
    </row>
    <row r="1122" spans="2:51" s="13" customFormat="1" x14ac:dyDescent="0.2">
      <c r="B1122" s="154"/>
      <c r="D1122" s="148" t="s">
        <v>169</v>
      </c>
      <c r="E1122" s="155" t="s">
        <v>3</v>
      </c>
      <c r="F1122" s="156" t="s">
        <v>1478</v>
      </c>
      <c r="H1122" s="157">
        <v>18.975000000000001</v>
      </c>
      <c r="I1122" s="158"/>
      <c r="L1122" s="154"/>
      <c r="M1122" s="159"/>
      <c r="T1122" s="160"/>
      <c r="AT1122" s="155" t="s">
        <v>169</v>
      </c>
      <c r="AU1122" s="155" t="s">
        <v>88</v>
      </c>
      <c r="AV1122" s="13" t="s">
        <v>88</v>
      </c>
      <c r="AW1122" s="13" t="s">
        <v>40</v>
      </c>
      <c r="AX1122" s="13" t="s">
        <v>78</v>
      </c>
      <c r="AY1122" s="155" t="s">
        <v>156</v>
      </c>
    </row>
    <row r="1123" spans="2:51" s="13" customFormat="1" x14ac:dyDescent="0.2">
      <c r="B1123" s="154"/>
      <c r="D1123" s="148" t="s">
        <v>169</v>
      </c>
      <c r="E1123" s="155" t="s">
        <v>3</v>
      </c>
      <c r="F1123" s="156" t="s">
        <v>1479</v>
      </c>
      <c r="H1123" s="157">
        <v>5.0999999999999996</v>
      </c>
      <c r="I1123" s="158"/>
      <c r="L1123" s="154"/>
      <c r="M1123" s="159"/>
      <c r="T1123" s="160"/>
      <c r="AT1123" s="155" t="s">
        <v>169</v>
      </c>
      <c r="AU1123" s="155" t="s">
        <v>88</v>
      </c>
      <c r="AV1123" s="13" t="s">
        <v>88</v>
      </c>
      <c r="AW1123" s="13" t="s">
        <v>40</v>
      </c>
      <c r="AX1123" s="13" t="s">
        <v>78</v>
      </c>
      <c r="AY1123" s="155" t="s">
        <v>156</v>
      </c>
    </row>
    <row r="1124" spans="2:51" s="13" customFormat="1" x14ac:dyDescent="0.2">
      <c r="B1124" s="154"/>
      <c r="D1124" s="148" t="s">
        <v>169</v>
      </c>
      <c r="E1124" s="155" t="s">
        <v>3</v>
      </c>
      <c r="F1124" s="156" t="s">
        <v>1480</v>
      </c>
      <c r="H1124" s="157">
        <v>1.948</v>
      </c>
      <c r="I1124" s="158"/>
      <c r="L1124" s="154"/>
      <c r="M1124" s="159"/>
      <c r="T1124" s="160"/>
      <c r="AT1124" s="155" t="s">
        <v>169</v>
      </c>
      <c r="AU1124" s="155" t="s">
        <v>88</v>
      </c>
      <c r="AV1124" s="13" t="s">
        <v>88</v>
      </c>
      <c r="AW1124" s="13" t="s">
        <v>40</v>
      </c>
      <c r="AX1124" s="13" t="s">
        <v>78</v>
      </c>
      <c r="AY1124" s="155" t="s">
        <v>156</v>
      </c>
    </row>
    <row r="1125" spans="2:51" s="13" customFormat="1" x14ac:dyDescent="0.2">
      <c r="B1125" s="154"/>
      <c r="D1125" s="148" t="s">
        <v>169</v>
      </c>
      <c r="E1125" s="155" t="s">
        <v>3</v>
      </c>
      <c r="F1125" s="156" t="s">
        <v>1481</v>
      </c>
      <c r="H1125" s="157">
        <v>1.71</v>
      </c>
      <c r="I1125" s="158"/>
      <c r="L1125" s="154"/>
      <c r="M1125" s="159"/>
      <c r="T1125" s="160"/>
      <c r="AT1125" s="155" t="s">
        <v>169</v>
      </c>
      <c r="AU1125" s="155" t="s">
        <v>88</v>
      </c>
      <c r="AV1125" s="13" t="s">
        <v>88</v>
      </c>
      <c r="AW1125" s="13" t="s">
        <v>40</v>
      </c>
      <c r="AX1125" s="13" t="s">
        <v>78</v>
      </c>
      <c r="AY1125" s="155" t="s">
        <v>156</v>
      </c>
    </row>
    <row r="1126" spans="2:51" s="13" customFormat="1" x14ac:dyDescent="0.2">
      <c r="B1126" s="154"/>
      <c r="D1126" s="148" t="s">
        <v>169</v>
      </c>
      <c r="E1126" s="155" t="s">
        <v>3</v>
      </c>
      <c r="F1126" s="156" t="s">
        <v>1482</v>
      </c>
      <c r="H1126" s="157">
        <v>9.1259999999999994</v>
      </c>
      <c r="I1126" s="158"/>
      <c r="L1126" s="154"/>
      <c r="M1126" s="159"/>
      <c r="T1126" s="160"/>
      <c r="AT1126" s="155" t="s">
        <v>169</v>
      </c>
      <c r="AU1126" s="155" t="s">
        <v>88</v>
      </c>
      <c r="AV1126" s="13" t="s">
        <v>88</v>
      </c>
      <c r="AW1126" s="13" t="s">
        <v>40</v>
      </c>
      <c r="AX1126" s="13" t="s">
        <v>78</v>
      </c>
      <c r="AY1126" s="155" t="s">
        <v>156</v>
      </c>
    </row>
    <row r="1127" spans="2:51" s="13" customFormat="1" x14ac:dyDescent="0.2">
      <c r="B1127" s="154"/>
      <c r="D1127" s="148" t="s">
        <v>169</v>
      </c>
      <c r="E1127" s="155" t="s">
        <v>3</v>
      </c>
      <c r="F1127" s="156" t="s">
        <v>1483</v>
      </c>
      <c r="H1127" s="157">
        <v>20.724</v>
      </c>
      <c r="I1127" s="158"/>
      <c r="L1127" s="154"/>
      <c r="M1127" s="159"/>
      <c r="T1127" s="160"/>
      <c r="AT1127" s="155" t="s">
        <v>169</v>
      </c>
      <c r="AU1127" s="155" t="s">
        <v>88</v>
      </c>
      <c r="AV1127" s="13" t="s">
        <v>88</v>
      </c>
      <c r="AW1127" s="13" t="s">
        <v>40</v>
      </c>
      <c r="AX1127" s="13" t="s">
        <v>78</v>
      </c>
      <c r="AY1127" s="155" t="s">
        <v>156</v>
      </c>
    </row>
    <row r="1128" spans="2:51" s="13" customFormat="1" x14ac:dyDescent="0.2">
      <c r="B1128" s="154"/>
      <c r="D1128" s="148" t="s">
        <v>169</v>
      </c>
      <c r="E1128" s="155" t="s">
        <v>3</v>
      </c>
      <c r="F1128" s="156" t="s">
        <v>1484</v>
      </c>
      <c r="H1128" s="157">
        <v>4.3440000000000003</v>
      </c>
      <c r="I1128" s="158"/>
      <c r="L1128" s="154"/>
      <c r="M1128" s="159"/>
      <c r="T1128" s="160"/>
      <c r="AT1128" s="155" t="s">
        <v>169</v>
      </c>
      <c r="AU1128" s="155" t="s">
        <v>88</v>
      </c>
      <c r="AV1128" s="13" t="s">
        <v>88</v>
      </c>
      <c r="AW1128" s="13" t="s">
        <v>40</v>
      </c>
      <c r="AX1128" s="13" t="s">
        <v>78</v>
      </c>
      <c r="AY1128" s="155" t="s">
        <v>156</v>
      </c>
    </row>
    <row r="1129" spans="2:51" s="13" customFormat="1" x14ac:dyDescent="0.2">
      <c r="B1129" s="154"/>
      <c r="D1129" s="148" t="s">
        <v>169</v>
      </c>
      <c r="E1129" s="155" t="s">
        <v>3</v>
      </c>
      <c r="F1129" s="156" t="s">
        <v>1485</v>
      </c>
      <c r="H1129" s="157">
        <v>1.44</v>
      </c>
      <c r="I1129" s="158"/>
      <c r="L1129" s="154"/>
      <c r="M1129" s="159"/>
      <c r="T1129" s="160"/>
      <c r="AT1129" s="155" t="s">
        <v>169</v>
      </c>
      <c r="AU1129" s="155" t="s">
        <v>88</v>
      </c>
      <c r="AV1129" s="13" t="s">
        <v>88</v>
      </c>
      <c r="AW1129" s="13" t="s">
        <v>40</v>
      </c>
      <c r="AX1129" s="13" t="s">
        <v>78</v>
      </c>
      <c r="AY1129" s="155" t="s">
        <v>156</v>
      </c>
    </row>
    <row r="1130" spans="2:51" s="13" customFormat="1" x14ac:dyDescent="0.2">
      <c r="B1130" s="154"/>
      <c r="D1130" s="148" t="s">
        <v>169</v>
      </c>
      <c r="E1130" s="155" t="s">
        <v>3</v>
      </c>
      <c r="F1130" s="156" t="s">
        <v>1486</v>
      </c>
      <c r="H1130" s="157">
        <v>11.875</v>
      </c>
      <c r="I1130" s="158"/>
      <c r="L1130" s="154"/>
      <c r="M1130" s="159"/>
      <c r="T1130" s="160"/>
      <c r="AT1130" s="155" t="s">
        <v>169</v>
      </c>
      <c r="AU1130" s="155" t="s">
        <v>88</v>
      </c>
      <c r="AV1130" s="13" t="s">
        <v>88</v>
      </c>
      <c r="AW1130" s="13" t="s">
        <v>40</v>
      </c>
      <c r="AX1130" s="13" t="s">
        <v>78</v>
      </c>
      <c r="AY1130" s="155" t="s">
        <v>156</v>
      </c>
    </row>
    <row r="1131" spans="2:51" s="13" customFormat="1" x14ac:dyDescent="0.2">
      <c r="B1131" s="154"/>
      <c r="D1131" s="148" t="s">
        <v>169</v>
      </c>
      <c r="E1131" s="155" t="s">
        <v>3</v>
      </c>
      <c r="F1131" s="156" t="s">
        <v>1487</v>
      </c>
      <c r="H1131" s="157">
        <v>4.9800000000000004</v>
      </c>
      <c r="I1131" s="158"/>
      <c r="L1131" s="154"/>
      <c r="M1131" s="159"/>
      <c r="T1131" s="160"/>
      <c r="AT1131" s="155" t="s">
        <v>169</v>
      </c>
      <c r="AU1131" s="155" t="s">
        <v>88</v>
      </c>
      <c r="AV1131" s="13" t="s">
        <v>88</v>
      </c>
      <c r="AW1131" s="13" t="s">
        <v>40</v>
      </c>
      <c r="AX1131" s="13" t="s">
        <v>78</v>
      </c>
      <c r="AY1131" s="155" t="s">
        <v>156</v>
      </c>
    </row>
    <row r="1132" spans="2:51" s="13" customFormat="1" x14ac:dyDescent="0.2">
      <c r="B1132" s="154"/>
      <c r="D1132" s="148" t="s">
        <v>169</v>
      </c>
      <c r="E1132" s="155" t="s">
        <v>3</v>
      </c>
      <c r="F1132" s="156" t="s">
        <v>1488</v>
      </c>
      <c r="H1132" s="157">
        <v>27.3</v>
      </c>
      <c r="I1132" s="158"/>
      <c r="L1132" s="154"/>
      <c r="M1132" s="159"/>
      <c r="T1132" s="160"/>
      <c r="AT1132" s="155" t="s">
        <v>169</v>
      </c>
      <c r="AU1132" s="155" t="s">
        <v>88</v>
      </c>
      <c r="AV1132" s="13" t="s">
        <v>88</v>
      </c>
      <c r="AW1132" s="13" t="s">
        <v>40</v>
      </c>
      <c r="AX1132" s="13" t="s">
        <v>78</v>
      </c>
      <c r="AY1132" s="155" t="s">
        <v>156</v>
      </c>
    </row>
    <row r="1133" spans="2:51" s="13" customFormat="1" x14ac:dyDescent="0.2">
      <c r="B1133" s="154"/>
      <c r="D1133" s="148" t="s">
        <v>169</v>
      </c>
      <c r="E1133" s="155" t="s">
        <v>3</v>
      </c>
      <c r="F1133" s="156" t="s">
        <v>1489</v>
      </c>
      <c r="H1133" s="157">
        <v>6.16</v>
      </c>
      <c r="I1133" s="158"/>
      <c r="L1133" s="154"/>
      <c r="M1133" s="159"/>
      <c r="T1133" s="160"/>
      <c r="AT1133" s="155" t="s">
        <v>169</v>
      </c>
      <c r="AU1133" s="155" t="s">
        <v>88</v>
      </c>
      <c r="AV1133" s="13" t="s">
        <v>88</v>
      </c>
      <c r="AW1133" s="13" t="s">
        <v>40</v>
      </c>
      <c r="AX1133" s="13" t="s">
        <v>78</v>
      </c>
      <c r="AY1133" s="155" t="s">
        <v>156</v>
      </c>
    </row>
    <row r="1134" spans="2:51" s="13" customFormat="1" x14ac:dyDescent="0.2">
      <c r="B1134" s="154"/>
      <c r="D1134" s="148" t="s">
        <v>169</v>
      </c>
      <c r="E1134" s="155" t="s">
        <v>3</v>
      </c>
      <c r="F1134" s="156" t="s">
        <v>1490</v>
      </c>
      <c r="H1134" s="157">
        <v>1.7</v>
      </c>
      <c r="I1134" s="158"/>
      <c r="L1134" s="154"/>
      <c r="M1134" s="159"/>
      <c r="T1134" s="160"/>
      <c r="AT1134" s="155" t="s">
        <v>169</v>
      </c>
      <c r="AU1134" s="155" t="s">
        <v>88</v>
      </c>
      <c r="AV1134" s="13" t="s">
        <v>88</v>
      </c>
      <c r="AW1134" s="13" t="s">
        <v>40</v>
      </c>
      <c r="AX1134" s="13" t="s">
        <v>78</v>
      </c>
      <c r="AY1134" s="155" t="s">
        <v>156</v>
      </c>
    </row>
    <row r="1135" spans="2:51" s="13" customFormat="1" x14ac:dyDescent="0.2">
      <c r="B1135" s="154"/>
      <c r="D1135" s="148" t="s">
        <v>169</v>
      </c>
      <c r="E1135" s="155" t="s">
        <v>3</v>
      </c>
      <c r="F1135" s="156" t="s">
        <v>1491</v>
      </c>
      <c r="H1135" s="157">
        <v>0.75</v>
      </c>
      <c r="I1135" s="158"/>
      <c r="L1135" s="154"/>
      <c r="M1135" s="159"/>
      <c r="T1135" s="160"/>
      <c r="AT1135" s="155" t="s">
        <v>169</v>
      </c>
      <c r="AU1135" s="155" t="s">
        <v>88</v>
      </c>
      <c r="AV1135" s="13" t="s">
        <v>88</v>
      </c>
      <c r="AW1135" s="13" t="s">
        <v>40</v>
      </c>
      <c r="AX1135" s="13" t="s">
        <v>78</v>
      </c>
      <c r="AY1135" s="155" t="s">
        <v>156</v>
      </c>
    </row>
    <row r="1136" spans="2:51" s="13" customFormat="1" x14ac:dyDescent="0.2">
      <c r="B1136" s="154"/>
      <c r="D1136" s="148" t="s">
        <v>169</v>
      </c>
      <c r="E1136" s="155" t="s">
        <v>3</v>
      </c>
      <c r="F1136" s="156" t="s">
        <v>1492</v>
      </c>
      <c r="H1136" s="157">
        <v>1.02</v>
      </c>
      <c r="I1136" s="158"/>
      <c r="L1136" s="154"/>
      <c r="M1136" s="159"/>
      <c r="T1136" s="160"/>
      <c r="AT1136" s="155" t="s">
        <v>169</v>
      </c>
      <c r="AU1136" s="155" t="s">
        <v>88</v>
      </c>
      <c r="AV1136" s="13" t="s">
        <v>88</v>
      </c>
      <c r="AW1136" s="13" t="s">
        <v>40</v>
      </c>
      <c r="AX1136" s="13" t="s">
        <v>78</v>
      </c>
      <c r="AY1136" s="155" t="s">
        <v>156</v>
      </c>
    </row>
    <row r="1137" spans="2:51" s="13" customFormat="1" x14ac:dyDescent="0.2">
      <c r="B1137" s="154"/>
      <c r="D1137" s="148" t="s">
        <v>169</v>
      </c>
      <c r="E1137" s="155" t="s">
        <v>3</v>
      </c>
      <c r="F1137" s="156" t="s">
        <v>1493</v>
      </c>
      <c r="H1137" s="157">
        <v>1.52</v>
      </c>
      <c r="I1137" s="158"/>
      <c r="L1137" s="154"/>
      <c r="M1137" s="159"/>
      <c r="T1137" s="160"/>
      <c r="AT1137" s="155" t="s">
        <v>169</v>
      </c>
      <c r="AU1137" s="155" t="s">
        <v>88</v>
      </c>
      <c r="AV1137" s="13" t="s">
        <v>88</v>
      </c>
      <c r="AW1137" s="13" t="s">
        <v>40</v>
      </c>
      <c r="AX1137" s="13" t="s">
        <v>78</v>
      </c>
      <c r="AY1137" s="155" t="s">
        <v>156</v>
      </c>
    </row>
    <row r="1138" spans="2:51" s="13" customFormat="1" x14ac:dyDescent="0.2">
      <c r="B1138" s="154"/>
      <c r="D1138" s="148" t="s">
        <v>169</v>
      </c>
      <c r="E1138" s="155" t="s">
        <v>3</v>
      </c>
      <c r="F1138" s="156" t="s">
        <v>1494</v>
      </c>
      <c r="H1138" s="157">
        <v>3.42</v>
      </c>
      <c r="I1138" s="158"/>
      <c r="L1138" s="154"/>
      <c r="M1138" s="159"/>
      <c r="T1138" s="160"/>
      <c r="AT1138" s="155" t="s">
        <v>169</v>
      </c>
      <c r="AU1138" s="155" t="s">
        <v>88</v>
      </c>
      <c r="AV1138" s="13" t="s">
        <v>88</v>
      </c>
      <c r="AW1138" s="13" t="s">
        <v>40</v>
      </c>
      <c r="AX1138" s="13" t="s">
        <v>78</v>
      </c>
      <c r="AY1138" s="155" t="s">
        <v>156</v>
      </c>
    </row>
    <row r="1139" spans="2:51" s="13" customFormat="1" x14ac:dyDescent="0.2">
      <c r="B1139" s="154"/>
      <c r="D1139" s="148" t="s">
        <v>169</v>
      </c>
      <c r="E1139" s="155" t="s">
        <v>3</v>
      </c>
      <c r="F1139" s="156" t="s">
        <v>1495</v>
      </c>
      <c r="H1139" s="157">
        <v>2.2050000000000001</v>
      </c>
      <c r="I1139" s="158"/>
      <c r="L1139" s="154"/>
      <c r="M1139" s="159"/>
      <c r="T1139" s="160"/>
      <c r="AT1139" s="155" t="s">
        <v>169</v>
      </c>
      <c r="AU1139" s="155" t="s">
        <v>88</v>
      </c>
      <c r="AV1139" s="13" t="s">
        <v>88</v>
      </c>
      <c r="AW1139" s="13" t="s">
        <v>40</v>
      </c>
      <c r="AX1139" s="13" t="s">
        <v>78</v>
      </c>
      <c r="AY1139" s="155" t="s">
        <v>156</v>
      </c>
    </row>
    <row r="1140" spans="2:51" s="13" customFormat="1" x14ac:dyDescent="0.2">
      <c r="B1140" s="154"/>
      <c r="D1140" s="148" t="s">
        <v>169</v>
      </c>
      <c r="E1140" s="155" t="s">
        <v>3</v>
      </c>
      <c r="F1140" s="156" t="s">
        <v>1496</v>
      </c>
      <c r="H1140" s="157">
        <v>3.75</v>
      </c>
      <c r="I1140" s="158"/>
      <c r="L1140" s="154"/>
      <c r="M1140" s="159"/>
      <c r="T1140" s="160"/>
      <c r="AT1140" s="155" t="s">
        <v>169</v>
      </c>
      <c r="AU1140" s="155" t="s">
        <v>88</v>
      </c>
      <c r="AV1140" s="13" t="s">
        <v>88</v>
      </c>
      <c r="AW1140" s="13" t="s">
        <v>40</v>
      </c>
      <c r="AX1140" s="13" t="s">
        <v>78</v>
      </c>
      <c r="AY1140" s="155" t="s">
        <v>156</v>
      </c>
    </row>
    <row r="1141" spans="2:51" s="13" customFormat="1" x14ac:dyDescent="0.2">
      <c r="B1141" s="154"/>
      <c r="D1141" s="148" t="s">
        <v>169</v>
      </c>
      <c r="E1141" s="155" t="s">
        <v>3</v>
      </c>
      <c r="F1141" s="156" t="s">
        <v>1497</v>
      </c>
      <c r="H1141" s="157">
        <v>1.98</v>
      </c>
      <c r="I1141" s="158"/>
      <c r="L1141" s="154"/>
      <c r="M1141" s="159"/>
      <c r="T1141" s="160"/>
      <c r="AT1141" s="155" t="s">
        <v>169</v>
      </c>
      <c r="AU1141" s="155" t="s">
        <v>88</v>
      </c>
      <c r="AV1141" s="13" t="s">
        <v>88</v>
      </c>
      <c r="AW1141" s="13" t="s">
        <v>40</v>
      </c>
      <c r="AX1141" s="13" t="s">
        <v>78</v>
      </c>
      <c r="AY1141" s="155" t="s">
        <v>156</v>
      </c>
    </row>
    <row r="1142" spans="2:51" s="13" customFormat="1" x14ac:dyDescent="0.2">
      <c r="B1142" s="154"/>
      <c r="D1142" s="148" t="s">
        <v>169</v>
      </c>
      <c r="E1142" s="155" t="s">
        <v>3</v>
      </c>
      <c r="F1142" s="156" t="s">
        <v>1498</v>
      </c>
      <c r="H1142" s="157">
        <v>26.95</v>
      </c>
      <c r="I1142" s="158"/>
      <c r="L1142" s="154"/>
      <c r="M1142" s="159"/>
      <c r="T1142" s="160"/>
      <c r="AT1142" s="155" t="s">
        <v>169</v>
      </c>
      <c r="AU1142" s="155" t="s">
        <v>88</v>
      </c>
      <c r="AV1142" s="13" t="s">
        <v>88</v>
      </c>
      <c r="AW1142" s="13" t="s">
        <v>40</v>
      </c>
      <c r="AX1142" s="13" t="s">
        <v>78</v>
      </c>
      <c r="AY1142" s="155" t="s">
        <v>156</v>
      </c>
    </row>
    <row r="1143" spans="2:51" s="13" customFormat="1" x14ac:dyDescent="0.2">
      <c r="B1143" s="154"/>
      <c r="D1143" s="148" t="s">
        <v>169</v>
      </c>
      <c r="E1143" s="155" t="s">
        <v>3</v>
      </c>
      <c r="F1143" s="156" t="s">
        <v>1499</v>
      </c>
      <c r="H1143" s="157">
        <v>-0.15</v>
      </c>
      <c r="I1143" s="158"/>
      <c r="L1143" s="154"/>
      <c r="M1143" s="159"/>
      <c r="T1143" s="160"/>
      <c r="AT1143" s="155" t="s">
        <v>169</v>
      </c>
      <c r="AU1143" s="155" t="s">
        <v>88</v>
      </c>
      <c r="AV1143" s="13" t="s">
        <v>88</v>
      </c>
      <c r="AW1143" s="13" t="s">
        <v>40</v>
      </c>
      <c r="AX1143" s="13" t="s">
        <v>78</v>
      </c>
      <c r="AY1143" s="155" t="s">
        <v>156</v>
      </c>
    </row>
    <row r="1144" spans="2:51" s="13" customFormat="1" x14ac:dyDescent="0.2">
      <c r="B1144" s="154"/>
      <c r="D1144" s="148" t="s">
        <v>169</v>
      </c>
      <c r="E1144" s="155" t="s">
        <v>3</v>
      </c>
      <c r="F1144" s="156" t="s">
        <v>1500</v>
      </c>
      <c r="H1144" s="157">
        <v>-1.71</v>
      </c>
      <c r="I1144" s="158"/>
      <c r="L1144" s="154"/>
      <c r="M1144" s="159"/>
      <c r="T1144" s="160"/>
      <c r="AT1144" s="155" t="s">
        <v>169</v>
      </c>
      <c r="AU1144" s="155" t="s">
        <v>88</v>
      </c>
      <c r="AV1144" s="13" t="s">
        <v>88</v>
      </c>
      <c r="AW1144" s="13" t="s">
        <v>40</v>
      </c>
      <c r="AX1144" s="13" t="s">
        <v>78</v>
      </c>
      <c r="AY1144" s="155" t="s">
        <v>156</v>
      </c>
    </row>
    <row r="1145" spans="2:51" s="13" customFormat="1" x14ac:dyDescent="0.2">
      <c r="B1145" s="154"/>
      <c r="D1145" s="148" t="s">
        <v>169</v>
      </c>
      <c r="E1145" s="155" t="s">
        <v>3</v>
      </c>
      <c r="F1145" s="156" t="s">
        <v>1501</v>
      </c>
      <c r="H1145" s="157">
        <v>-4</v>
      </c>
      <c r="I1145" s="158"/>
      <c r="L1145" s="154"/>
      <c r="M1145" s="159"/>
      <c r="T1145" s="160"/>
      <c r="AT1145" s="155" t="s">
        <v>169</v>
      </c>
      <c r="AU1145" s="155" t="s">
        <v>88</v>
      </c>
      <c r="AV1145" s="13" t="s">
        <v>88</v>
      </c>
      <c r="AW1145" s="13" t="s">
        <v>40</v>
      </c>
      <c r="AX1145" s="13" t="s">
        <v>78</v>
      </c>
      <c r="AY1145" s="155" t="s">
        <v>156</v>
      </c>
    </row>
    <row r="1146" spans="2:51" s="13" customFormat="1" x14ac:dyDescent="0.2">
      <c r="B1146" s="154"/>
      <c r="D1146" s="148" t="s">
        <v>169</v>
      </c>
      <c r="E1146" s="155" t="s">
        <v>3</v>
      </c>
      <c r="F1146" s="156" t="s">
        <v>1502</v>
      </c>
      <c r="H1146" s="157">
        <v>1.29</v>
      </c>
      <c r="I1146" s="158"/>
      <c r="L1146" s="154"/>
      <c r="M1146" s="159"/>
      <c r="T1146" s="160"/>
      <c r="AT1146" s="155" t="s">
        <v>169</v>
      </c>
      <c r="AU1146" s="155" t="s">
        <v>88</v>
      </c>
      <c r="AV1146" s="13" t="s">
        <v>88</v>
      </c>
      <c r="AW1146" s="13" t="s">
        <v>40</v>
      </c>
      <c r="AX1146" s="13" t="s">
        <v>78</v>
      </c>
      <c r="AY1146" s="155" t="s">
        <v>156</v>
      </c>
    </row>
    <row r="1147" spans="2:51" s="12" customFormat="1" x14ac:dyDescent="0.2">
      <c r="B1147" s="147"/>
      <c r="D1147" s="148" t="s">
        <v>169</v>
      </c>
      <c r="E1147" s="149" t="s">
        <v>3</v>
      </c>
      <c r="F1147" s="150" t="s">
        <v>1038</v>
      </c>
      <c r="H1147" s="149" t="s">
        <v>3</v>
      </c>
      <c r="I1147" s="151"/>
      <c r="L1147" s="147"/>
      <c r="M1147" s="152"/>
      <c r="T1147" s="153"/>
      <c r="AT1147" s="149" t="s">
        <v>169</v>
      </c>
      <c r="AU1147" s="149" t="s">
        <v>88</v>
      </c>
      <c r="AV1147" s="12" t="s">
        <v>86</v>
      </c>
      <c r="AW1147" s="12" t="s">
        <v>40</v>
      </c>
      <c r="AX1147" s="12" t="s">
        <v>78</v>
      </c>
      <c r="AY1147" s="149" t="s">
        <v>156</v>
      </c>
    </row>
    <row r="1148" spans="2:51" s="13" customFormat="1" x14ac:dyDescent="0.2">
      <c r="B1148" s="154"/>
      <c r="D1148" s="148" t="s">
        <v>169</v>
      </c>
      <c r="E1148" s="155" t="s">
        <v>3</v>
      </c>
      <c r="F1148" s="156" t="s">
        <v>1503</v>
      </c>
      <c r="H1148" s="157">
        <v>24.335999999999999</v>
      </c>
      <c r="I1148" s="158"/>
      <c r="L1148" s="154"/>
      <c r="M1148" s="159"/>
      <c r="T1148" s="160"/>
      <c r="AT1148" s="155" t="s">
        <v>169</v>
      </c>
      <c r="AU1148" s="155" t="s">
        <v>88</v>
      </c>
      <c r="AV1148" s="13" t="s">
        <v>88</v>
      </c>
      <c r="AW1148" s="13" t="s">
        <v>40</v>
      </c>
      <c r="AX1148" s="13" t="s">
        <v>78</v>
      </c>
      <c r="AY1148" s="155" t="s">
        <v>156</v>
      </c>
    </row>
    <row r="1149" spans="2:51" s="13" customFormat="1" x14ac:dyDescent="0.2">
      <c r="B1149" s="154"/>
      <c r="D1149" s="148" t="s">
        <v>169</v>
      </c>
      <c r="E1149" s="155" t="s">
        <v>3</v>
      </c>
      <c r="F1149" s="156" t="s">
        <v>1504</v>
      </c>
      <c r="H1149" s="157">
        <v>3.3380000000000001</v>
      </c>
      <c r="I1149" s="158"/>
      <c r="L1149" s="154"/>
      <c r="M1149" s="159"/>
      <c r="T1149" s="160"/>
      <c r="AT1149" s="155" t="s">
        <v>169</v>
      </c>
      <c r="AU1149" s="155" t="s">
        <v>88</v>
      </c>
      <c r="AV1149" s="13" t="s">
        <v>88</v>
      </c>
      <c r="AW1149" s="13" t="s">
        <v>40</v>
      </c>
      <c r="AX1149" s="13" t="s">
        <v>78</v>
      </c>
      <c r="AY1149" s="155" t="s">
        <v>156</v>
      </c>
    </row>
    <row r="1150" spans="2:51" s="13" customFormat="1" x14ac:dyDescent="0.2">
      <c r="B1150" s="154"/>
      <c r="D1150" s="148" t="s">
        <v>169</v>
      </c>
      <c r="E1150" s="155" t="s">
        <v>3</v>
      </c>
      <c r="F1150" s="156" t="s">
        <v>1505</v>
      </c>
      <c r="H1150" s="157">
        <v>6.8630000000000004</v>
      </c>
      <c r="I1150" s="158"/>
      <c r="L1150" s="154"/>
      <c r="M1150" s="159"/>
      <c r="T1150" s="160"/>
      <c r="AT1150" s="155" t="s">
        <v>169</v>
      </c>
      <c r="AU1150" s="155" t="s">
        <v>88</v>
      </c>
      <c r="AV1150" s="13" t="s">
        <v>88</v>
      </c>
      <c r="AW1150" s="13" t="s">
        <v>40</v>
      </c>
      <c r="AX1150" s="13" t="s">
        <v>78</v>
      </c>
      <c r="AY1150" s="155" t="s">
        <v>156</v>
      </c>
    </row>
    <row r="1151" spans="2:51" s="13" customFormat="1" x14ac:dyDescent="0.2">
      <c r="B1151" s="154"/>
      <c r="D1151" s="148" t="s">
        <v>169</v>
      </c>
      <c r="E1151" s="155" t="s">
        <v>3</v>
      </c>
      <c r="F1151" s="156" t="s">
        <v>1506</v>
      </c>
      <c r="H1151" s="157">
        <v>15.444000000000001</v>
      </c>
      <c r="I1151" s="158"/>
      <c r="L1151" s="154"/>
      <c r="M1151" s="159"/>
      <c r="T1151" s="160"/>
      <c r="AT1151" s="155" t="s">
        <v>169</v>
      </c>
      <c r="AU1151" s="155" t="s">
        <v>88</v>
      </c>
      <c r="AV1151" s="13" t="s">
        <v>88</v>
      </c>
      <c r="AW1151" s="13" t="s">
        <v>40</v>
      </c>
      <c r="AX1151" s="13" t="s">
        <v>78</v>
      </c>
      <c r="AY1151" s="155" t="s">
        <v>156</v>
      </c>
    </row>
    <row r="1152" spans="2:51" s="13" customFormat="1" x14ac:dyDescent="0.2">
      <c r="B1152" s="154"/>
      <c r="D1152" s="148" t="s">
        <v>169</v>
      </c>
      <c r="E1152" s="155" t="s">
        <v>3</v>
      </c>
      <c r="F1152" s="156" t="s">
        <v>1507</v>
      </c>
      <c r="H1152" s="157">
        <v>8.0730000000000004</v>
      </c>
      <c r="I1152" s="158"/>
      <c r="L1152" s="154"/>
      <c r="M1152" s="159"/>
      <c r="T1152" s="160"/>
      <c r="AT1152" s="155" t="s">
        <v>169</v>
      </c>
      <c r="AU1152" s="155" t="s">
        <v>88</v>
      </c>
      <c r="AV1152" s="13" t="s">
        <v>88</v>
      </c>
      <c r="AW1152" s="13" t="s">
        <v>40</v>
      </c>
      <c r="AX1152" s="13" t="s">
        <v>78</v>
      </c>
      <c r="AY1152" s="155" t="s">
        <v>156</v>
      </c>
    </row>
    <row r="1153" spans="2:51" s="13" customFormat="1" x14ac:dyDescent="0.2">
      <c r="B1153" s="154"/>
      <c r="D1153" s="148" t="s">
        <v>169</v>
      </c>
      <c r="E1153" s="155" t="s">
        <v>3</v>
      </c>
      <c r="F1153" s="156" t="s">
        <v>1508</v>
      </c>
      <c r="H1153" s="157">
        <v>1.8680000000000001</v>
      </c>
      <c r="I1153" s="158"/>
      <c r="L1153" s="154"/>
      <c r="M1153" s="159"/>
      <c r="T1153" s="160"/>
      <c r="AT1153" s="155" t="s">
        <v>169</v>
      </c>
      <c r="AU1153" s="155" t="s">
        <v>88</v>
      </c>
      <c r="AV1153" s="13" t="s">
        <v>88</v>
      </c>
      <c r="AW1153" s="13" t="s">
        <v>40</v>
      </c>
      <c r="AX1153" s="13" t="s">
        <v>78</v>
      </c>
      <c r="AY1153" s="155" t="s">
        <v>156</v>
      </c>
    </row>
    <row r="1154" spans="2:51" s="13" customFormat="1" x14ac:dyDescent="0.2">
      <c r="B1154" s="154"/>
      <c r="D1154" s="148" t="s">
        <v>169</v>
      </c>
      <c r="E1154" s="155" t="s">
        <v>3</v>
      </c>
      <c r="F1154" s="156" t="s">
        <v>1509</v>
      </c>
      <c r="H1154" s="157">
        <v>7.6</v>
      </c>
      <c r="I1154" s="158"/>
      <c r="L1154" s="154"/>
      <c r="M1154" s="159"/>
      <c r="T1154" s="160"/>
      <c r="AT1154" s="155" t="s">
        <v>169</v>
      </c>
      <c r="AU1154" s="155" t="s">
        <v>88</v>
      </c>
      <c r="AV1154" s="13" t="s">
        <v>88</v>
      </c>
      <c r="AW1154" s="13" t="s">
        <v>40</v>
      </c>
      <c r="AX1154" s="13" t="s">
        <v>78</v>
      </c>
      <c r="AY1154" s="155" t="s">
        <v>156</v>
      </c>
    </row>
    <row r="1155" spans="2:51" s="13" customFormat="1" x14ac:dyDescent="0.2">
      <c r="B1155" s="154"/>
      <c r="D1155" s="148" t="s">
        <v>169</v>
      </c>
      <c r="E1155" s="155" t="s">
        <v>3</v>
      </c>
      <c r="F1155" s="156" t="s">
        <v>1510</v>
      </c>
      <c r="H1155" s="157">
        <v>0.56999999999999995</v>
      </c>
      <c r="I1155" s="158"/>
      <c r="L1155" s="154"/>
      <c r="M1155" s="159"/>
      <c r="T1155" s="160"/>
      <c r="AT1155" s="155" t="s">
        <v>169</v>
      </c>
      <c r="AU1155" s="155" t="s">
        <v>88</v>
      </c>
      <c r="AV1155" s="13" t="s">
        <v>88</v>
      </c>
      <c r="AW1155" s="13" t="s">
        <v>40</v>
      </c>
      <c r="AX1155" s="13" t="s">
        <v>78</v>
      </c>
      <c r="AY1155" s="155" t="s">
        <v>156</v>
      </c>
    </row>
    <row r="1156" spans="2:51" s="13" customFormat="1" x14ac:dyDescent="0.2">
      <c r="B1156" s="154"/>
      <c r="D1156" s="148" t="s">
        <v>169</v>
      </c>
      <c r="E1156" s="155" t="s">
        <v>3</v>
      </c>
      <c r="F1156" s="156" t="s">
        <v>1511</v>
      </c>
      <c r="H1156" s="157">
        <v>4.9800000000000004</v>
      </c>
      <c r="I1156" s="158"/>
      <c r="L1156" s="154"/>
      <c r="M1156" s="159"/>
      <c r="T1156" s="160"/>
      <c r="AT1156" s="155" t="s">
        <v>169</v>
      </c>
      <c r="AU1156" s="155" t="s">
        <v>88</v>
      </c>
      <c r="AV1156" s="13" t="s">
        <v>88</v>
      </c>
      <c r="AW1156" s="13" t="s">
        <v>40</v>
      </c>
      <c r="AX1156" s="13" t="s">
        <v>78</v>
      </c>
      <c r="AY1156" s="155" t="s">
        <v>156</v>
      </c>
    </row>
    <row r="1157" spans="2:51" s="13" customFormat="1" x14ac:dyDescent="0.2">
      <c r="B1157" s="154"/>
      <c r="D1157" s="148" t="s">
        <v>169</v>
      </c>
      <c r="E1157" s="155" t="s">
        <v>3</v>
      </c>
      <c r="F1157" s="156" t="s">
        <v>1512</v>
      </c>
      <c r="H1157" s="157">
        <v>2.31</v>
      </c>
      <c r="I1157" s="158"/>
      <c r="L1157" s="154"/>
      <c r="M1157" s="159"/>
      <c r="T1157" s="160"/>
      <c r="AT1157" s="155" t="s">
        <v>169</v>
      </c>
      <c r="AU1157" s="155" t="s">
        <v>88</v>
      </c>
      <c r="AV1157" s="13" t="s">
        <v>88</v>
      </c>
      <c r="AW1157" s="13" t="s">
        <v>40</v>
      </c>
      <c r="AX1157" s="13" t="s">
        <v>78</v>
      </c>
      <c r="AY1157" s="155" t="s">
        <v>156</v>
      </c>
    </row>
    <row r="1158" spans="2:51" s="13" customFormat="1" x14ac:dyDescent="0.2">
      <c r="B1158" s="154"/>
      <c r="D1158" s="148" t="s">
        <v>169</v>
      </c>
      <c r="E1158" s="155" t="s">
        <v>3</v>
      </c>
      <c r="F1158" s="156" t="s">
        <v>1513</v>
      </c>
      <c r="H1158" s="157">
        <v>17.29</v>
      </c>
      <c r="I1158" s="158"/>
      <c r="L1158" s="154"/>
      <c r="M1158" s="159"/>
      <c r="T1158" s="160"/>
      <c r="AT1158" s="155" t="s">
        <v>169</v>
      </c>
      <c r="AU1158" s="155" t="s">
        <v>88</v>
      </c>
      <c r="AV1158" s="13" t="s">
        <v>88</v>
      </c>
      <c r="AW1158" s="13" t="s">
        <v>40</v>
      </c>
      <c r="AX1158" s="13" t="s">
        <v>78</v>
      </c>
      <c r="AY1158" s="155" t="s">
        <v>156</v>
      </c>
    </row>
    <row r="1159" spans="2:51" s="13" customFormat="1" x14ac:dyDescent="0.2">
      <c r="B1159" s="154"/>
      <c r="D1159" s="148" t="s">
        <v>169</v>
      </c>
      <c r="E1159" s="155" t="s">
        <v>3</v>
      </c>
      <c r="F1159" s="156" t="s">
        <v>1514</v>
      </c>
      <c r="H1159" s="157">
        <v>5.16</v>
      </c>
      <c r="I1159" s="158"/>
      <c r="L1159" s="154"/>
      <c r="M1159" s="159"/>
      <c r="T1159" s="160"/>
      <c r="AT1159" s="155" t="s">
        <v>169</v>
      </c>
      <c r="AU1159" s="155" t="s">
        <v>88</v>
      </c>
      <c r="AV1159" s="13" t="s">
        <v>88</v>
      </c>
      <c r="AW1159" s="13" t="s">
        <v>40</v>
      </c>
      <c r="AX1159" s="13" t="s">
        <v>78</v>
      </c>
      <c r="AY1159" s="155" t="s">
        <v>156</v>
      </c>
    </row>
    <row r="1160" spans="2:51" s="13" customFormat="1" x14ac:dyDescent="0.2">
      <c r="B1160" s="154"/>
      <c r="D1160" s="148" t="s">
        <v>169</v>
      </c>
      <c r="E1160" s="155" t="s">
        <v>3</v>
      </c>
      <c r="F1160" s="156" t="s">
        <v>1515</v>
      </c>
      <c r="H1160" s="157">
        <v>1.1100000000000001</v>
      </c>
      <c r="I1160" s="158"/>
      <c r="L1160" s="154"/>
      <c r="M1160" s="159"/>
      <c r="T1160" s="160"/>
      <c r="AT1160" s="155" t="s">
        <v>169</v>
      </c>
      <c r="AU1160" s="155" t="s">
        <v>88</v>
      </c>
      <c r="AV1160" s="13" t="s">
        <v>88</v>
      </c>
      <c r="AW1160" s="13" t="s">
        <v>40</v>
      </c>
      <c r="AX1160" s="13" t="s">
        <v>78</v>
      </c>
      <c r="AY1160" s="155" t="s">
        <v>156</v>
      </c>
    </row>
    <row r="1161" spans="2:51" s="13" customFormat="1" x14ac:dyDescent="0.2">
      <c r="B1161" s="154"/>
      <c r="D1161" s="148" t="s">
        <v>169</v>
      </c>
      <c r="E1161" s="155" t="s">
        <v>3</v>
      </c>
      <c r="F1161" s="156" t="s">
        <v>1516</v>
      </c>
      <c r="H1161" s="157">
        <v>0.3</v>
      </c>
      <c r="I1161" s="158"/>
      <c r="L1161" s="154"/>
      <c r="M1161" s="159"/>
      <c r="T1161" s="160"/>
      <c r="AT1161" s="155" t="s">
        <v>169</v>
      </c>
      <c r="AU1161" s="155" t="s">
        <v>88</v>
      </c>
      <c r="AV1161" s="13" t="s">
        <v>88</v>
      </c>
      <c r="AW1161" s="13" t="s">
        <v>40</v>
      </c>
      <c r="AX1161" s="13" t="s">
        <v>78</v>
      </c>
      <c r="AY1161" s="155" t="s">
        <v>156</v>
      </c>
    </row>
    <row r="1162" spans="2:51" s="13" customFormat="1" x14ac:dyDescent="0.2">
      <c r="B1162" s="154"/>
      <c r="D1162" s="148" t="s">
        <v>169</v>
      </c>
      <c r="E1162" s="155" t="s">
        <v>3</v>
      </c>
      <c r="F1162" s="156" t="s">
        <v>1517</v>
      </c>
      <c r="H1162" s="157">
        <v>0.375</v>
      </c>
      <c r="I1162" s="158"/>
      <c r="L1162" s="154"/>
      <c r="M1162" s="159"/>
      <c r="T1162" s="160"/>
      <c r="AT1162" s="155" t="s">
        <v>169</v>
      </c>
      <c r="AU1162" s="155" t="s">
        <v>88</v>
      </c>
      <c r="AV1162" s="13" t="s">
        <v>88</v>
      </c>
      <c r="AW1162" s="13" t="s">
        <v>40</v>
      </c>
      <c r="AX1162" s="13" t="s">
        <v>78</v>
      </c>
      <c r="AY1162" s="155" t="s">
        <v>156</v>
      </c>
    </row>
    <row r="1163" spans="2:51" s="13" customFormat="1" x14ac:dyDescent="0.2">
      <c r="B1163" s="154"/>
      <c r="D1163" s="148" t="s">
        <v>169</v>
      </c>
      <c r="E1163" s="155" t="s">
        <v>3</v>
      </c>
      <c r="F1163" s="156" t="s">
        <v>1518</v>
      </c>
      <c r="H1163" s="157">
        <v>0.255</v>
      </c>
      <c r="I1163" s="158"/>
      <c r="L1163" s="154"/>
      <c r="M1163" s="159"/>
      <c r="T1163" s="160"/>
      <c r="AT1163" s="155" t="s">
        <v>169</v>
      </c>
      <c r="AU1163" s="155" t="s">
        <v>88</v>
      </c>
      <c r="AV1163" s="13" t="s">
        <v>88</v>
      </c>
      <c r="AW1163" s="13" t="s">
        <v>40</v>
      </c>
      <c r="AX1163" s="13" t="s">
        <v>78</v>
      </c>
      <c r="AY1163" s="155" t="s">
        <v>156</v>
      </c>
    </row>
    <row r="1164" spans="2:51" s="13" customFormat="1" x14ac:dyDescent="0.2">
      <c r="B1164" s="154"/>
      <c r="D1164" s="148" t="s">
        <v>169</v>
      </c>
      <c r="E1164" s="155" t="s">
        <v>3</v>
      </c>
      <c r="F1164" s="156" t="s">
        <v>1519</v>
      </c>
      <c r="H1164" s="157">
        <v>0.56999999999999995</v>
      </c>
      <c r="I1164" s="158"/>
      <c r="L1164" s="154"/>
      <c r="M1164" s="159"/>
      <c r="T1164" s="160"/>
      <c r="AT1164" s="155" t="s">
        <v>169</v>
      </c>
      <c r="AU1164" s="155" t="s">
        <v>88</v>
      </c>
      <c r="AV1164" s="13" t="s">
        <v>88</v>
      </c>
      <c r="AW1164" s="13" t="s">
        <v>40</v>
      </c>
      <c r="AX1164" s="13" t="s">
        <v>78</v>
      </c>
      <c r="AY1164" s="155" t="s">
        <v>156</v>
      </c>
    </row>
    <row r="1165" spans="2:51" s="13" customFormat="1" x14ac:dyDescent="0.2">
      <c r="B1165" s="154"/>
      <c r="D1165" s="148" t="s">
        <v>169</v>
      </c>
      <c r="E1165" s="155" t="s">
        <v>3</v>
      </c>
      <c r="F1165" s="156" t="s">
        <v>1520</v>
      </c>
      <c r="H1165" s="157">
        <v>0.84</v>
      </c>
      <c r="I1165" s="158"/>
      <c r="L1165" s="154"/>
      <c r="M1165" s="159"/>
      <c r="T1165" s="160"/>
      <c r="AT1165" s="155" t="s">
        <v>169</v>
      </c>
      <c r="AU1165" s="155" t="s">
        <v>88</v>
      </c>
      <c r="AV1165" s="13" t="s">
        <v>88</v>
      </c>
      <c r="AW1165" s="13" t="s">
        <v>40</v>
      </c>
      <c r="AX1165" s="13" t="s">
        <v>78</v>
      </c>
      <c r="AY1165" s="155" t="s">
        <v>156</v>
      </c>
    </row>
    <row r="1166" spans="2:51" s="13" customFormat="1" x14ac:dyDescent="0.2">
      <c r="B1166" s="154"/>
      <c r="D1166" s="148" t="s">
        <v>169</v>
      </c>
      <c r="E1166" s="155" t="s">
        <v>3</v>
      </c>
      <c r="F1166" s="156" t="s">
        <v>1521</v>
      </c>
      <c r="H1166" s="157">
        <v>0.69</v>
      </c>
      <c r="I1166" s="158"/>
      <c r="L1166" s="154"/>
      <c r="M1166" s="159"/>
      <c r="T1166" s="160"/>
      <c r="AT1166" s="155" t="s">
        <v>169</v>
      </c>
      <c r="AU1166" s="155" t="s">
        <v>88</v>
      </c>
      <c r="AV1166" s="13" t="s">
        <v>88</v>
      </c>
      <c r="AW1166" s="13" t="s">
        <v>40</v>
      </c>
      <c r="AX1166" s="13" t="s">
        <v>78</v>
      </c>
      <c r="AY1166" s="155" t="s">
        <v>156</v>
      </c>
    </row>
    <row r="1167" spans="2:51" s="13" customFormat="1" x14ac:dyDescent="0.2">
      <c r="B1167" s="154"/>
      <c r="D1167" s="148" t="s">
        <v>169</v>
      </c>
      <c r="E1167" s="155" t="s">
        <v>3</v>
      </c>
      <c r="F1167" s="156" t="s">
        <v>1522</v>
      </c>
      <c r="H1167" s="157">
        <v>2.25</v>
      </c>
      <c r="I1167" s="158"/>
      <c r="L1167" s="154"/>
      <c r="M1167" s="159"/>
      <c r="T1167" s="160"/>
      <c r="AT1167" s="155" t="s">
        <v>169</v>
      </c>
      <c r="AU1167" s="155" t="s">
        <v>88</v>
      </c>
      <c r="AV1167" s="13" t="s">
        <v>88</v>
      </c>
      <c r="AW1167" s="13" t="s">
        <v>40</v>
      </c>
      <c r="AX1167" s="13" t="s">
        <v>78</v>
      </c>
      <c r="AY1167" s="155" t="s">
        <v>156</v>
      </c>
    </row>
    <row r="1168" spans="2:51" s="13" customFormat="1" x14ac:dyDescent="0.2">
      <c r="B1168" s="154"/>
      <c r="D1168" s="148" t="s">
        <v>169</v>
      </c>
      <c r="E1168" s="155" t="s">
        <v>3</v>
      </c>
      <c r="F1168" s="156" t="s">
        <v>1523</v>
      </c>
      <c r="H1168" s="157">
        <v>0.48</v>
      </c>
      <c r="I1168" s="158"/>
      <c r="L1168" s="154"/>
      <c r="M1168" s="159"/>
      <c r="T1168" s="160"/>
      <c r="AT1168" s="155" t="s">
        <v>169</v>
      </c>
      <c r="AU1168" s="155" t="s">
        <v>88</v>
      </c>
      <c r="AV1168" s="13" t="s">
        <v>88</v>
      </c>
      <c r="AW1168" s="13" t="s">
        <v>40</v>
      </c>
      <c r="AX1168" s="13" t="s">
        <v>78</v>
      </c>
      <c r="AY1168" s="155" t="s">
        <v>156</v>
      </c>
    </row>
    <row r="1169" spans="2:51" s="13" customFormat="1" x14ac:dyDescent="0.2">
      <c r="B1169" s="154"/>
      <c r="D1169" s="148" t="s">
        <v>169</v>
      </c>
      <c r="E1169" s="155" t="s">
        <v>3</v>
      </c>
      <c r="F1169" s="156" t="s">
        <v>1524</v>
      </c>
      <c r="H1169" s="157">
        <v>1.2829999999999999</v>
      </c>
      <c r="I1169" s="158"/>
      <c r="L1169" s="154"/>
      <c r="M1169" s="159"/>
      <c r="T1169" s="160"/>
      <c r="AT1169" s="155" t="s">
        <v>169</v>
      </c>
      <c r="AU1169" s="155" t="s">
        <v>88</v>
      </c>
      <c r="AV1169" s="13" t="s">
        <v>88</v>
      </c>
      <c r="AW1169" s="13" t="s">
        <v>40</v>
      </c>
      <c r="AX1169" s="13" t="s">
        <v>78</v>
      </c>
      <c r="AY1169" s="155" t="s">
        <v>156</v>
      </c>
    </row>
    <row r="1170" spans="2:51" s="12" customFormat="1" x14ac:dyDescent="0.2">
      <c r="B1170" s="147"/>
      <c r="D1170" s="148" t="s">
        <v>169</v>
      </c>
      <c r="E1170" s="149" t="s">
        <v>3</v>
      </c>
      <c r="F1170" s="150" t="s">
        <v>1031</v>
      </c>
      <c r="H1170" s="149" t="s">
        <v>3</v>
      </c>
      <c r="I1170" s="151"/>
      <c r="L1170" s="147"/>
      <c r="M1170" s="152"/>
      <c r="T1170" s="153"/>
      <c r="AT1170" s="149" t="s">
        <v>169</v>
      </c>
      <c r="AU1170" s="149" t="s">
        <v>88</v>
      </c>
      <c r="AV1170" s="12" t="s">
        <v>86</v>
      </c>
      <c r="AW1170" s="12" t="s">
        <v>40</v>
      </c>
      <c r="AX1170" s="12" t="s">
        <v>78</v>
      </c>
      <c r="AY1170" s="149" t="s">
        <v>156</v>
      </c>
    </row>
    <row r="1171" spans="2:51" s="13" customFormat="1" x14ac:dyDescent="0.2">
      <c r="B1171" s="154"/>
      <c r="D1171" s="148" t="s">
        <v>169</v>
      </c>
      <c r="E1171" s="155" t="s">
        <v>3</v>
      </c>
      <c r="F1171" s="156" t="s">
        <v>1525</v>
      </c>
      <c r="H1171" s="157">
        <v>28.152000000000001</v>
      </c>
      <c r="I1171" s="158"/>
      <c r="L1171" s="154"/>
      <c r="M1171" s="159"/>
      <c r="T1171" s="160"/>
      <c r="AT1171" s="155" t="s">
        <v>169</v>
      </c>
      <c r="AU1171" s="155" t="s">
        <v>88</v>
      </c>
      <c r="AV1171" s="13" t="s">
        <v>88</v>
      </c>
      <c r="AW1171" s="13" t="s">
        <v>40</v>
      </c>
      <c r="AX1171" s="13" t="s">
        <v>78</v>
      </c>
      <c r="AY1171" s="155" t="s">
        <v>156</v>
      </c>
    </row>
    <row r="1172" spans="2:51" s="13" customFormat="1" x14ac:dyDescent="0.2">
      <c r="B1172" s="154"/>
      <c r="D1172" s="148" t="s">
        <v>169</v>
      </c>
      <c r="E1172" s="155" t="s">
        <v>3</v>
      </c>
      <c r="F1172" s="156" t="s">
        <v>1526</v>
      </c>
      <c r="H1172" s="157">
        <v>4.9400000000000004</v>
      </c>
      <c r="I1172" s="158"/>
      <c r="L1172" s="154"/>
      <c r="M1172" s="159"/>
      <c r="T1172" s="160"/>
      <c r="AT1172" s="155" t="s">
        <v>169</v>
      </c>
      <c r="AU1172" s="155" t="s">
        <v>88</v>
      </c>
      <c r="AV1172" s="13" t="s">
        <v>88</v>
      </c>
      <c r="AW1172" s="13" t="s">
        <v>40</v>
      </c>
      <c r="AX1172" s="13" t="s">
        <v>78</v>
      </c>
      <c r="AY1172" s="155" t="s">
        <v>156</v>
      </c>
    </row>
    <row r="1173" spans="2:51" s="13" customFormat="1" x14ac:dyDescent="0.2">
      <c r="B1173" s="154"/>
      <c r="D1173" s="148" t="s">
        <v>169</v>
      </c>
      <c r="E1173" s="155" t="s">
        <v>3</v>
      </c>
      <c r="F1173" s="156" t="s">
        <v>1527</v>
      </c>
      <c r="H1173" s="157">
        <v>6.8250000000000002</v>
      </c>
      <c r="I1173" s="158"/>
      <c r="L1173" s="154"/>
      <c r="M1173" s="159"/>
      <c r="T1173" s="160"/>
      <c r="AT1173" s="155" t="s">
        <v>169</v>
      </c>
      <c r="AU1173" s="155" t="s">
        <v>88</v>
      </c>
      <c r="AV1173" s="13" t="s">
        <v>88</v>
      </c>
      <c r="AW1173" s="13" t="s">
        <v>40</v>
      </c>
      <c r="AX1173" s="13" t="s">
        <v>78</v>
      </c>
      <c r="AY1173" s="155" t="s">
        <v>156</v>
      </c>
    </row>
    <row r="1174" spans="2:51" s="13" customFormat="1" x14ac:dyDescent="0.2">
      <c r="B1174" s="154"/>
      <c r="D1174" s="148" t="s">
        <v>169</v>
      </c>
      <c r="E1174" s="155" t="s">
        <v>3</v>
      </c>
      <c r="F1174" s="156" t="s">
        <v>1528</v>
      </c>
      <c r="H1174" s="157">
        <v>9</v>
      </c>
      <c r="I1174" s="158"/>
      <c r="L1174" s="154"/>
      <c r="M1174" s="159"/>
      <c r="T1174" s="160"/>
      <c r="AT1174" s="155" t="s">
        <v>169</v>
      </c>
      <c r="AU1174" s="155" t="s">
        <v>88</v>
      </c>
      <c r="AV1174" s="13" t="s">
        <v>88</v>
      </c>
      <c r="AW1174" s="13" t="s">
        <v>40</v>
      </c>
      <c r="AX1174" s="13" t="s">
        <v>78</v>
      </c>
      <c r="AY1174" s="155" t="s">
        <v>156</v>
      </c>
    </row>
    <row r="1175" spans="2:51" s="13" customFormat="1" x14ac:dyDescent="0.2">
      <c r="B1175" s="154"/>
      <c r="D1175" s="148" t="s">
        <v>169</v>
      </c>
      <c r="E1175" s="155" t="s">
        <v>3</v>
      </c>
      <c r="F1175" s="156" t="s">
        <v>1529</v>
      </c>
      <c r="H1175" s="157">
        <v>7.92</v>
      </c>
      <c r="I1175" s="158"/>
      <c r="L1175" s="154"/>
      <c r="M1175" s="159"/>
      <c r="T1175" s="160"/>
      <c r="AT1175" s="155" t="s">
        <v>169</v>
      </c>
      <c r="AU1175" s="155" t="s">
        <v>88</v>
      </c>
      <c r="AV1175" s="13" t="s">
        <v>88</v>
      </c>
      <c r="AW1175" s="13" t="s">
        <v>40</v>
      </c>
      <c r="AX1175" s="13" t="s">
        <v>78</v>
      </c>
      <c r="AY1175" s="155" t="s">
        <v>156</v>
      </c>
    </row>
    <row r="1176" spans="2:51" s="13" customFormat="1" x14ac:dyDescent="0.2">
      <c r="B1176" s="154"/>
      <c r="D1176" s="148" t="s">
        <v>169</v>
      </c>
      <c r="E1176" s="155" t="s">
        <v>3</v>
      </c>
      <c r="F1176" s="156" t="s">
        <v>1530</v>
      </c>
      <c r="H1176" s="157">
        <v>7.7220000000000004</v>
      </c>
      <c r="I1176" s="158"/>
      <c r="L1176" s="154"/>
      <c r="M1176" s="159"/>
      <c r="T1176" s="160"/>
      <c r="AT1176" s="155" t="s">
        <v>169</v>
      </c>
      <c r="AU1176" s="155" t="s">
        <v>88</v>
      </c>
      <c r="AV1176" s="13" t="s">
        <v>88</v>
      </c>
      <c r="AW1176" s="13" t="s">
        <v>40</v>
      </c>
      <c r="AX1176" s="13" t="s">
        <v>78</v>
      </c>
      <c r="AY1176" s="155" t="s">
        <v>156</v>
      </c>
    </row>
    <row r="1177" spans="2:51" s="13" customFormat="1" x14ac:dyDescent="0.2">
      <c r="B1177" s="154"/>
      <c r="D1177" s="148" t="s">
        <v>169</v>
      </c>
      <c r="E1177" s="155" t="s">
        <v>3</v>
      </c>
      <c r="F1177" s="156" t="s">
        <v>1531</v>
      </c>
      <c r="H1177" s="157">
        <v>1.845</v>
      </c>
      <c r="I1177" s="158"/>
      <c r="L1177" s="154"/>
      <c r="M1177" s="159"/>
      <c r="T1177" s="160"/>
      <c r="AT1177" s="155" t="s">
        <v>169</v>
      </c>
      <c r="AU1177" s="155" t="s">
        <v>88</v>
      </c>
      <c r="AV1177" s="13" t="s">
        <v>88</v>
      </c>
      <c r="AW1177" s="13" t="s">
        <v>40</v>
      </c>
      <c r="AX1177" s="13" t="s">
        <v>78</v>
      </c>
      <c r="AY1177" s="155" t="s">
        <v>156</v>
      </c>
    </row>
    <row r="1178" spans="2:51" s="13" customFormat="1" x14ac:dyDescent="0.2">
      <c r="B1178" s="154"/>
      <c r="D1178" s="148" t="s">
        <v>169</v>
      </c>
      <c r="E1178" s="155" t="s">
        <v>3</v>
      </c>
      <c r="F1178" s="156" t="s">
        <v>1532</v>
      </c>
      <c r="H1178" s="157">
        <v>8.5500000000000007</v>
      </c>
      <c r="I1178" s="158"/>
      <c r="L1178" s="154"/>
      <c r="M1178" s="159"/>
      <c r="T1178" s="160"/>
      <c r="AT1178" s="155" t="s">
        <v>169</v>
      </c>
      <c r="AU1178" s="155" t="s">
        <v>88</v>
      </c>
      <c r="AV1178" s="13" t="s">
        <v>88</v>
      </c>
      <c r="AW1178" s="13" t="s">
        <v>40</v>
      </c>
      <c r="AX1178" s="13" t="s">
        <v>78</v>
      </c>
      <c r="AY1178" s="155" t="s">
        <v>156</v>
      </c>
    </row>
    <row r="1179" spans="2:51" s="13" customFormat="1" x14ac:dyDescent="0.2">
      <c r="B1179" s="154"/>
      <c r="D1179" s="148" t="s">
        <v>169</v>
      </c>
      <c r="E1179" s="155" t="s">
        <v>3</v>
      </c>
      <c r="F1179" s="156" t="s">
        <v>1533</v>
      </c>
      <c r="H1179" s="157">
        <v>1.32</v>
      </c>
      <c r="I1179" s="158"/>
      <c r="L1179" s="154"/>
      <c r="M1179" s="159"/>
      <c r="T1179" s="160"/>
      <c r="AT1179" s="155" t="s">
        <v>169</v>
      </c>
      <c r="AU1179" s="155" t="s">
        <v>88</v>
      </c>
      <c r="AV1179" s="13" t="s">
        <v>88</v>
      </c>
      <c r="AW1179" s="13" t="s">
        <v>40</v>
      </c>
      <c r="AX1179" s="13" t="s">
        <v>78</v>
      </c>
      <c r="AY1179" s="155" t="s">
        <v>156</v>
      </c>
    </row>
    <row r="1180" spans="2:51" s="13" customFormat="1" x14ac:dyDescent="0.2">
      <c r="B1180" s="154"/>
      <c r="D1180" s="148" t="s">
        <v>169</v>
      </c>
      <c r="E1180" s="155" t="s">
        <v>3</v>
      </c>
      <c r="F1180" s="156" t="s">
        <v>1534</v>
      </c>
      <c r="H1180" s="157">
        <v>2.2799999999999998</v>
      </c>
      <c r="I1180" s="158"/>
      <c r="L1180" s="154"/>
      <c r="M1180" s="159"/>
      <c r="T1180" s="160"/>
      <c r="AT1180" s="155" t="s">
        <v>169</v>
      </c>
      <c r="AU1180" s="155" t="s">
        <v>88</v>
      </c>
      <c r="AV1180" s="13" t="s">
        <v>88</v>
      </c>
      <c r="AW1180" s="13" t="s">
        <v>40</v>
      </c>
      <c r="AX1180" s="13" t="s">
        <v>78</v>
      </c>
      <c r="AY1180" s="155" t="s">
        <v>156</v>
      </c>
    </row>
    <row r="1181" spans="2:51" s="13" customFormat="1" x14ac:dyDescent="0.2">
      <c r="B1181" s="154"/>
      <c r="D1181" s="148" t="s">
        <v>169</v>
      </c>
      <c r="E1181" s="155" t="s">
        <v>3</v>
      </c>
      <c r="F1181" s="156" t="s">
        <v>1535</v>
      </c>
      <c r="H1181" s="157">
        <v>16.38</v>
      </c>
      <c r="I1181" s="158"/>
      <c r="L1181" s="154"/>
      <c r="M1181" s="159"/>
      <c r="T1181" s="160"/>
      <c r="AT1181" s="155" t="s">
        <v>169</v>
      </c>
      <c r="AU1181" s="155" t="s">
        <v>88</v>
      </c>
      <c r="AV1181" s="13" t="s">
        <v>88</v>
      </c>
      <c r="AW1181" s="13" t="s">
        <v>40</v>
      </c>
      <c r="AX1181" s="13" t="s">
        <v>78</v>
      </c>
      <c r="AY1181" s="155" t="s">
        <v>156</v>
      </c>
    </row>
    <row r="1182" spans="2:51" s="13" customFormat="1" x14ac:dyDescent="0.2">
      <c r="B1182" s="154"/>
      <c r="D1182" s="148" t="s">
        <v>169</v>
      </c>
      <c r="E1182" s="155" t="s">
        <v>3</v>
      </c>
      <c r="F1182" s="156" t="s">
        <v>1536</v>
      </c>
      <c r="H1182" s="157">
        <v>2.56</v>
      </c>
      <c r="I1182" s="158"/>
      <c r="L1182" s="154"/>
      <c r="M1182" s="159"/>
      <c r="T1182" s="160"/>
      <c r="AT1182" s="155" t="s">
        <v>169</v>
      </c>
      <c r="AU1182" s="155" t="s">
        <v>88</v>
      </c>
      <c r="AV1182" s="13" t="s">
        <v>88</v>
      </c>
      <c r="AW1182" s="13" t="s">
        <v>40</v>
      </c>
      <c r="AX1182" s="13" t="s">
        <v>78</v>
      </c>
      <c r="AY1182" s="155" t="s">
        <v>156</v>
      </c>
    </row>
    <row r="1183" spans="2:51" s="13" customFormat="1" x14ac:dyDescent="0.2">
      <c r="B1183" s="154"/>
      <c r="D1183" s="148" t="s">
        <v>169</v>
      </c>
      <c r="E1183" s="155" t="s">
        <v>3</v>
      </c>
      <c r="F1183" s="156" t="s">
        <v>1516</v>
      </c>
      <c r="H1183" s="157">
        <v>0.3</v>
      </c>
      <c r="I1183" s="158"/>
      <c r="L1183" s="154"/>
      <c r="M1183" s="159"/>
      <c r="T1183" s="160"/>
      <c r="AT1183" s="155" t="s">
        <v>169</v>
      </c>
      <c r="AU1183" s="155" t="s">
        <v>88</v>
      </c>
      <c r="AV1183" s="13" t="s">
        <v>88</v>
      </c>
      <c r="AW1183" s="13" t="s">
        <v>40</v>
      </c>
      <c r="AX1183" s="13" t="s">
        <v>78</v>
      </c>
      <c r="AY1183" s="155" t="s">
        <v>156</v>
      </c>
    </row>
    <row r="1184" spans="2:51" s="13" customFormat="1" x14ac:dyDescent="0.2">
      <c r="B1184" s="154"/>
      <c r="D1184" s="148" t="s">
        <v>169</v>
      </c>
      <c r="E1184" s="155" t="s">
        <v>3</v>
      </c>
      <c r="F1184" s="156" t="s">
        <v>1517</v>
      </c>
      <c r="H1184" s="157">
        <v>0.375</v>
      </c>
      <c r="I1184" s="158"/>
      <c r="L1184" s="154"/>
      <c r="M1184" s="159"/>
      <c r="T1184" s="160"/>
      <c r="AT1184" s="155" t="s">
        <v>169</v>
      </c>
      <c r="AU1184" s="155" t="s">
        <v>88</v>
      </c>
      <c r="AV1184" s="13" t="s">
        <v>88</v>
      </c>
      <c r="AW1184" s="13" t="s">
        <v>40</v>
      </c>
      <c r="AX1184" s="13" t="s">
        <v>78</v>
      </c>
      <c r="AY1184" s="155" t="s">
        <v>156</v>
      </c>
    </row>
    <row r="1185" spans="2:51" s="13" customFormat="1" x14ac:dyDescent="0.2">
      <c r="B1185" s="154"/>
      <c r="D1185" s="148" t="s">
        <v>169</v>
      </c>
      <c r="E1185" s="155" t="s">
        <v>3</v>
      </c>
      <c r="F1185" s="156" t="s">
        <v>1518</v>
      </c>
      <c r="H1185" s="157">
        <v>0.255</v>
      </c>
      <c r="I1185" s="158"/>
      <c r="L1185" s="154"/>
      <c r="M1185" s="159"/>
      <c r="T1185" s="160"/>
      <c r="AT1185" s="155" t="s">
        <v>169</v>
      </c>
      <c r="AU1185" s="155" t="s">
        <v>88</v>
      </c>
      <c r="AV1185" s="13" t="s">
        <v>88</v>
      </c>
      <c r="AW1185" s="13" t="s">
        <v>40</v>
      </c>
      <c r="AX1185" s="13" t="s">
        <v>78</v>
      </c>
      <c r="AY1185" s="155" t="s">
        <v>156</v>
      </c>
    </row>
    <row r="1186" spans="2:51" s="13" customFormat="1" x14ac:dyDescent="0.2">
      <c r="B1186" s="154"/>
      <c r="D1186" s="148" t="s">
        <v>169</v>
      </c>
      <c r="E1186" s="155" t="s">
        <v>3</v>
      </c>
      <c r="F1186" s="156" t="s">
        <v>1537</v>
      </c>
      <c r="H1186" s="157">
        <v>0.46</v>
      </c>
      <c r="I1186" s="158"/>
      <c r="L1186" s="154"/>
      <c r="M1186" s="159"/>
      <c r="T1186" s="160"/>
      <c r="AT1186" s="155" t="s">
        <v>169</v>
      </c>
      <c r="AU1186" s="155" t="s">
        <v>88</v>
      </c>
      <c r="AV1186" s="13" t="s">
        <v>88</v>
      </c>
      <c r="AW1186" s="13" t="s">
        <v>40</v>
      </c>
      <c r="AX1186" s="13" t="s">
        <v>78</v>
      </c>
      <c r="AY1186" s="155" t="s">
        <v>156</v>
      </c>
    </row>
    <row r="1187" spans="2:51" s="13" customFormat="1" x14ac:dyDescent="0.2">
      <c r="B1187" s="154"/>
      <c r="D1187" s="148" t="s">
        <v>169</v>
      </c>
      <c r="E1187" s="155" t="s">
        <v>3</v>
      </c>
      <c r="F1187" s="156" t="s">
        <v>1538</v>
      </c>
      <c r="H1187" s="157">
        <v>3.375</v>
      </c>
      <c r="I1187" s="158"/>
      <c r="L1187" s="154"/>
      <c r="M1187" s="159"/>
      <c r="T1187" s="160"/>
      <c r="AT1187" s="155" t="s">
        <v>169</v>
      </c>
      <c r="AU1187" s="155" t="s">
        <v>88</v>
      </c>
      <c r="AV1187" s="13" t="s">
        <v>88</v>
      </c>
      <c r="AW1187" s="13" t="s">
        <v>40</v>
      </c>
      <c r="AX1187" s="13" t="s">
        <v>78</v>
      </c>
      <c r="AY1187" s="155" t="s">
        <v>156</v>
      </c>
    </row>
    <row r="1188" spans="2:51" s="13" customFormat="1" x14ac:dyDescent="0.2">
      <c r="B1188" s="154"/>
      <c r="D1188" s="148" t="s">
        <v>169</v>
      </c>
      <c r="E1188" s="155" t="s">
        <v>3</v>
      </c>
      <c r="F1188" s="156" t="s">
        <v>1539</v>
      </c>
      <c r="H1188" s="157">
        <v>0.93</v>
      </c>
      <c r="I1188" s="158"/>
      <c r="L1188" s="154"/>
      <c r="M1188" s="159"/>
      <c r="T1188" s="160"/>
      <c r="AT1188" s="155" t="s">
        <v>169</v>
      </c>
      <c r="AU1188" s="155" t="s">
        <v>88</v>
      </c>
      <c r="AV1188" s="13" t="s">
        <v>88</v>
      </c>
      <c r="AW1188" s="13" t="s">
        <v>40</v>
      </c>
      <c r="AX1188" s="13" t="s">
        <v>78</v>
      </c>
      <c r="AY1188" s="155" t="s">
        <v>156</v>
      </c>
    </row>
    <row r="1189" spans="2:51" s="13" customFormat="1" x14ac:dyDescent="0.2">
      <c r="B1189" s="154"/>
      <c r="D1189" s="148" t="s">
        <v>169</v>
      </c>
      <c r="E1189" s="155" t="s">
        <v>3</v>
      </c>
      <c r="F1189" s="156" t="s">
        <v>1524</v>
      </c>
      <c r="H1189" s="157">
        <v>1.2829999999999999</v>
      </c>
      <c r="I1189" s="158"/>
      <c r="L1189" s="154"/>
      <c r="M1189" s="159"/>
      <c r="T1189" s="160"/>
      <c r="AT1189" s="155" t="s">
        <v>169</v>
      </c>
      <c r="AU1189" s="155" t="s">
        <v>88</v>
      </c>
      <c r="AV1189" s="13" t="s">
        <v>88</v>
      </c>
      <c r="AW1189" s="13" t="s">
        <v>40</v>
      </c>
      <c r="AX1189" s="13" t="s">
        <v>78</v>
      </c>
      <c r="AY1189" s="155" t="s">
        <v>156</v>
      </c>
    </row>
    <row r="1190" spans="2:51" s="15" customFormat="1" x14ac:dyDescent="0.2">
      <c r="B1190" s="168"/>
      <c r="D1190" s="148" t="s">
        <v>169</v>
      </c>
      <c r="E1190" s="169" t="s">
        <v>3</v>
      </c>
      <c r="F1190" s="170" t="s">
        <v>180</v>
      </c>
      <c r="H1190" s="171">
        <v>532.10799999999995</v>
      </c>
      <c r="I1190" s="172"/>
      <c r="L1190" s="168"/>
      <c r="M1190" s="173"/>
      <c r="T1190" s="174"/>
      <c r="AT1190" s="169" t="s">
        <v>169</v>
      </c>
      <c r="AU1190" s="169" t="s">
        <v>88</v>
      </c>
      <c r="AV1190" s="15" t="s">
        <v>157</v>
      </c>
      <c r="AW1190" s="15" t="s">
        <v>40</v>
      </c>
      <c r="AX1190" s="15" t="s">
        <v>78</v>
      </c>
      <c r="AY1190" s="169" t="s">
        <v>156</v>
      </c>
    </row>
    <row r="1191" spans="2:51" s="12" customFormat="1" x14ac:dyDescent="0.2">
      <c r="B1191" s="147"/>
      <c r="D1191" s="148" t="s">
        <v>169</v>
      </c>
      <c r="E1191" s="149" t="s">
        <v>3</v>
      </c>
      <c r="F1191" s="150" t="s">
        <v>1444</v>
      </c>
      <c r="H1191" s="149" t="s">
        <v>3</v>
      </c>
      <c r="I1191" s="151"/>
      <c r="L1191" s="147"/>
      <c r="M1191" s="152"/>
      <c r="T1191" s="153"/>
      <c r="AT1191" s="149" t="s">
        <v>169</v>
      </c>
      <c r="AU1191" s="149" t="s">
        <v>88</v>
      </c>
      <c r="AV1191" s="12" t="s">
        <v>86</v>
      </c>
      <c r="AW1191" s="12" t="s">
        <v>40</v>
      </c>
      <c r="AX1191" s="12" t="s">
        <v>78</v>
      </c>
      <c r="AY1191" s="149" t="s">
        <v>156</v>
      </c>
    </row>
    <row r="1192" spans="2:51" s="12" customFormat="1" x14ac:dyDescent="0.2">
      <c r="B1192" s="147"/>
      <c r="D1192" s="148" t="s">
        <v>169</v>
      </c>
      <c r="E1192" s="149" t="s">
        <v>3</v>
      </c>
      <c r="F1192" s="150" t="s">
        <v>1039</v>
      </c>
      <c r="H1192" s="149" t="s">
        <v>3</v>
      </c>
      <c r="I1192" s="151"/>
      <c r="L1192" s="147"/>
      <c r="M1192" s="152"/>
      <c r="T1192" s="153"/>
      <c r="AT1192" s="149" t="s">
        <v>169</v>
      </c>
      <c r="AU1192" s="149" t="s">
        <v>88</v>
      </c>
      <c r="AV1192" s="12" t="s">
        <v>86</v>
      </c>
      <c r="AW1192" s="12" t="s">
        <v>40</v>
      </c>
      <c r="AX1192" s="12" t="s">
        <v>78</v>
      </c>
      <c r="AY1192" s="149" t="s">
        <v>156</v>
      </c>
    </row>
    <row r="1193" spans="2:51" s="13" customFormat="1" x14ac:dyDescent="0.2">
      <c r="B1193" s="154"/>
      <c r="D1193" s="148" t="s">
        <v>169</v>
      </c>
      <c r="E1193" s="155" t="s">
        <v>3</v>
      </c>
      <c r="F1193" s="156" t="s">
        <v>1445</v>
      </c>
      <c r="H1193" s="157">
        <v>25</v>
      </c>
      <c r="I1193" s="158"/>
      <c r="L1193" s="154"/>
      <c r="M1193" s="159"/>
      <c r="T1193" s="160"/>
      <c r="AT1193" s="155" t="s">
        <v>169</v>
      </c>
      <c r="AU1193" s="155" t="s">
        <v>88</v>
      </c>
      <c r="AV1193" s="13" t="s">
        <v>88</v>
      </c>
      <c r="AW1193" s="13" t="s">
        <v>40</v>
      </c>
      <c r="AX1193" s="13" t="s">
        <v>78</v>
      </c>
      <c r="AY1193" s="155" t="s">
        <v>156</v>
      </c>
    </row>
    <row r="1194" spans="2:51" s="12" customFormat="1" x14ac:dyDescent="0.2">
      <c r="B1194" s="147"/>
      <c r="D1194" s="148" t="s">
        <v>169</v>
      </c>
      <c r="E1194" s="149" t="s">
        <v>3</v>
      </c>
      <c r="F1194" s="150" t="s">
        <v>1044</v>
      </c>
      <c r="H1194" s="149" t="s">
        <v>3</v>
      </c>
      <c r="I1194" s="151"/>
      <c r="L1194" s="147"/>
      <c r="M1194" s="152"/>
      <c r="T1194" s="153"/>
      <c r="AT1194" s="149" t="s">
        <v>169</v>
      </c>
      <c r="AU1194" s="149" t="s">
        <v>88</v>
      </c>
      <c r="AV1194" s="12" t="s">
        <v>86</v>
      </c>
      <c r="AW1194" s="12" t="s">
        <v>40</v>
      </c>
      <c r="AX1194" s="12" t="s">
        <v>78</v>
      </c>
      <c r="AY1194" s="149" t="s">
        <v>156</v>
      </c>
    </row>
    <row r="1195" spans="2:51" s="13" customFormat="1" x14ac:dyDescent="0.2">
      <c r="B1195" s="154"/>
      <c r="D1195" s="148" t="s">
        <v>169</v>
      </c>
      <c r="E1195" s="155" t="s">
        <v>3</v>
      </c>
      <c r="F1195" s="156" t="s">
        <v>1540</v>
      </c>
      <c r="H1195" s="157">
        <v>62.37</v>
      </c>
      <c r="I1195" s="158"/>
      <c r="L1195" s="154"/>
      <c r="M1195" s="159"/>
      <c r="T1195" s="160"/>
      <c r="AT1195" s="155" t="s">
        <v>169</v>
      </c>
      <c r="AU1195" s="155" t="s">
        <v>88</v>
      </c>
      <c r="AV1195" s="13" t="s">
        <v>88</v>
      </c>
      <c r="AW1195" s="13" t="s">
        <v>40</v>
      </c>
      <c r="AX1195" s="13" t="s">
        <v>78</v>
      </c>
      <c r="AY1195" s="155" t="s">
        <v>156</v>
      </c>
    </row>
    <row r="1196" spans="2:51" s="13" customFormat="1" x14ac:dyDescent="0.2">
      <c r="B1196" s="154"/>
      <c r="D1196" s="148" t="s">
        <v>169</v>
      </c>
      <c r="E1196" s="155" t="s">
        <v>3</v>
      </c>
      <c r="F1196" s="156" t="s">
        <v>1541</v>
      </c>
      <c r="H1196" s="157">
        <v>-16</v>
      </c>
      <c r="I1196" s="158"/>
      <c r="L1196" s="154"/>
      <c r="M1196" s="159"/>
      <c r="T1196" s="160"/>
      <c r="AT1196" s="155" t="s">
        <v>169</v>
      </c>
      <c r="AU1196" s="155" t="s">
        <v>88</v>
      </c>
      <c r="AV1196" s="13" t="s">
        <v>88</v>
      </c>
      <c r="AW1196" s="13" t="s">
        <v>40</v>
      </c>
      <c r="AX1196" s="13" t="s">
        <v>78</v>
      </c>
      <c r="AY1196" s="155" t="s">
        <v>156</v>
      </c>
    </row>
    <row r="1197" spans="2:51" s="12" customFormat="1" x14ac:dyDescent="0.2">
      <c r="B1197" s="147"/>
      <c r="D1197" s="148" t="s">
        <v>169</v>
      </c>
      <c r="E1197" s="149" t="s">
        <v>3</v>
      </c>
      <c r="F1197" s="150" t="s">
        <v>1038</v>
      </c>
      <c r="H1197" s="149" t="s">
        <v>3</v>
      </c>
      <c r="I1197" s="151"/>
      <c r="L1197" s="147"/>
      <c r="M1197" s="152"/>
      <c r="T1197" s="153"/>
      <c r="AT1197" s="149" t="s">
        <v>169</v>
      </c>
      <c r="AU1197" s="149" t="s">
        <v>88</v>
      </c>
      <c r="AV1197" s="12" t="s">
        <v>86</v>
      </c>
      <c r="AW1197" s="12" t="s">
        <v>40</v>
      </c>
      <c r="AX1197" s="12" t="s">
        <v>78</v>
      </c>
      <c r="AY1197" s="149" t="s">
        <v>156</v>
      </c>
    </row>
    <row r="1198" spans="2:51" s="13" customFormat="1" x14ac:dyDescent="0.2">
      <c r="B1198" s="154"/>
      <c r="D1198" s="148" t="s">
        <v>169</v>
      </c>
      <c r="E1198" s="155" t="s">
        <v>3</v>
      </c>
      <c r="F1198" s="156" t="s">
        <v>1542</v>
      </c>
      <c r="H1198" s="157">
        <v>59.85</v>
      </c>
      <c r="I1198" s="158"/>
      <c r="L1198" s="154"/>
      <c r="M1198" s="159"/>
      <c r="T1198" s="160"/>
      <c r="AT1198" s="155" t="s">
        <v>169</v>
      </c>
      <c r="AU1198" s="155" t="s">
        <v>88</v>
      </c>
      <c r="AV1198" s="13" t="s">
        <v>88</v>
      </c>
      <c r="AW1198" s="13" t="s">
        <v>40</v>
      </c>
      <c r="AX1198" s="13" t="s">
        <v>78</v>
      </c>
      <c r="AY1198" s="155" t="s">
        <v>156</v>
      </c>
    </row>
    <row r="1199" spans="2:51" s="13" customFormat="1" x14ac:dyDescent="0.2">
      <c r="B1199" s="154"/>
      <c r="D1199" s="148" t="s">
        <v>169</v>
      </c>
      <c r="E1199" s="155" t="s">
        <v>3</v>
      </c>
      <c r="F1199" s="156" t="s">
        <v>1543</v>
      </c>
      <c r="H1199" s="157">
        <v>-6</v>
      </c>
      <c r="I1199" s="158"/>
      <c r="L1199" s="154"/>
      <c r="M1199" s="159"/>
      <c r="T1199" s="160"/>
      <c r="AT1199" s="155" t="s">
        <v>169</v>
      </c>
      <c r="AU1199" s="155" t="s">
        <v>88</v>
      </c>
      <c r="AV1199" s="13" t="s">
        <v>88</v>
      </c>
      <c r="AW1199" s="13" t="s">
        <v>40</v>
      </c>
      <c r="AX1199" s="13" t="s">
        <v>78</v>
      </c>
      <c r="AY1199" s="155" t="s">
        <v>156</v>
      </c>
    </row>
    <row r="1200" spans="2:51" s="13" customFormat="1" x14ac:dyDescent="0.2">
      <c r="B1200" s="154"/>
      <c r="D1200" s="148" t="s">
        <v>169</v>
      </c>
      <c r="E1200" s="155" t="s">
        <v>3</v>
      </c>
      <c r="F1200" s="156" t="s">
        <v>1544</v>
      </c>
      <c r="H1200" s="157">
        <v>-1.44</v>
      </c>
      <c r="I1200" s="158"/>
      <c r="L1200" s="154"/>
      <c r="M1200" s="159"/>
      <c r="T1200" s="160"/>
      <c r="AT1200" s="155" t="s">
        <v>169</v>
      </c>
      <c r="AU1200" s="155" t="s">
        <v>88</v>
      </c>
      <c r="AV1200" s="13" t="s">
        <v>88</v>
      </c>
      <c r="AW1200" s="13" t="s">
        <v>40</v>
      </c>
      <c r="AX1200" s="13" t="s">
        <v>78</v>
      </c>
      <c r="AY1200" s="155" t="s">
        <v>156</v>
      </c>
    </row>
    <row r="1201" spans="2:65" s="12" customFormat="1" x14ac:dyDescent="0.2">
      <c r="B1201" s="147"/>
      <c r="D1201" s="148" t="s">
        <v>169</v>
      </c>
      <c r="E1201" s="149" t="s">
        <v>3</v>
      </c>
      <c r="F1201" s="150" t="s">
        <v>1031</v>
      </c>
      <c r="H1201" s="149" t="s">
        <v>3</v>
      </c>
      <c r="I1201" s="151"/>
      <c r="L1201" s="147"/>
      <c r="M1201" s="152"/>
      <c r="T1201" s="153"/>
      <c r="AT1201" s="149" t="s">
        <v>169</v>
      </c>
      <c r="AU1201" s="149" t="s">
        <v>88</v>
      </c>
      <c r="AV1201" s="12" t="s">
        <v>86</v>
      </c>
      <c r="AW1201" s="12" t="s">
        <v>40</v>
      </c>
      <c r="AX1201" s="12" t="s">
        <v>78</v>
      </c>
      <c r="AY1201" s="149" t="s">
        <v>156</v>
      </c>
    </row>
    <row r="1202" spans="2:65" s="13" customFormat="1" x14ac:dyDescent="0.2">
      <c r="B1202" s="154"/>
      <c r="D1202" s="148" t="s">
        <v>169</v>
      </c>
      <c r="E1202" s="155" t="s">
        <v>3</v>
      </c>
      <c r="F1202" s="156" t="s">
        <v>1545</v>
      </c>
      <c r="H1202" s="157">
        <v>61.2</v>
      </c>
      <c r="I1202" s="158"/>
      <c r="L1202" s="154"/>
      <c r="M1202" s="159"/>
      <c r="T1202" s="160"/>
      <c r="AT1202" s="155" t="s">
        <v>169</v>
      </c>
      <c r="AU1202" s="155" t="s">
        <v>88</v>
      </c>
      <c r="AV1202" s="13" t="s">
        <v>88</v>
      </c>
      <c r="AW1202" s="13" t="s">
        <v>40</v>
      </c>
      <c r="AX1202" s="13" t="s">
        <v>78</v>
      </c>
      <c r="AY1202" s="155" t="s">
        <v>156</v>
      </c>
    </row>
    <row r="1203" spans="2:65" s="13" customFormat="1" x14ac:dyDescent="0.2">
      <c r="B1203" s="154"/>
      <c r="D1203" s="148" t="s">
        <v>169</v>
      </c>
      <c r="E1203" s="155" t="s">
        <v>3</v>
      </c>
      <c r="F1203" s="156" t="s">
        <v>1546</v>
      </c>
      <c r="H1203" s="157">
        <v>-3.78</v>
      </c>
      <c r="I1203" s="158"/>
      <c r="L1203" s="154"/>
      <c r="M1203" s="159"/>
      <c r="T1203" s="160"/>
      <c r="AT1203" s="155" t="s">
        <v>169</v>
      </c>
      <c r="AU1203" s="155" t="s">
        <v>88</v>
      </c>
      <c r="AV1203" s="13" t="s">
        <v>88</v>
      </c>
      <c r="AW1203" s="13" t="s">
        <v>40</v>
      </c>
      <c r="AX1203" s="13" t="s">
        <v>78</v>
      </c>
      <c r="AY1203" s="155" t="s">
        <v>156</v>
      </c>
    </row>
    <row r="1204" spans="2:65" s="15" customFormat="1" x14ac:dyDescent="0.2">
      <c r="B1204" s="168"/>
      <c r="D1204" s="148" t="s">
        <v>169</v>
      </c>
      <c r="E1204" s="169" t="s">
        <v>3</v>
      </c>
      <c r="F1204" s="170" t="s">
        <v>180</v>
      </c>
      <c r="H1204" s="171">
        <v>181.2</v>
      </c>
      <c r="I1204" s="172"/>
      <c r="L1204" s="168"/>
      <c r="M1204" s="173"/>
      <c r="T1204" s="174"/>
      <c r="AT1204" s="169" t="s">
        <v>169</v>
      </c>
      <c r="AU1204" s="169" t="s">
        <v>88</v>
      </c>
      <c r="AV1204" s="15" t="s">
        <v>157</v>
      </c>
      <c r="AW1204" s="15" t="s">
        <v>40</v>
      </c>
      <c r="AX1204" s="15" t="s">
        <v>78</v>
      </c>
      <c r="AY1204" s="169" t="s">
        <v>156</v>
      </c>
    </row>
    <row r="1205" spans="2:65" s="14" customFormat="1" x14ac:dyDescent="0.2">
      <c r="B1205" s="161"/>
      <c r="D1205" s="148" t="s">
        <v>169</v>
      </c>
      <c r="E1205" s="162" t="s">
        <v>3</v>
      </c>
      <c r="F1205" s="163" t="s">
        <v>172</v>
      </c>
      <c r="H1205" s="164">
        <v>1282.4749999999999</v>
      </c>
      <c r="I1205" s="165"/>
      <c r="L1205" s="161"/>
      <c r="M1205" s="166"/>
      <c r="T1205" s="167"/>
      <c r="AT1205" s="162" t="s">
        <v>169</v>
      </c>
      <c r="AU1205" s="162" t="s">
        <v>88</v>
      </c>
      <c r="AV1205" s="14" t="s">
        <v>165</v>
      </c>
      <c r="AW1205" s="14" t="s">
        <v>40</v>
      </c>
      <c r="AX1205" s="14" t="s">
        <v>86</v>
      </c>
      <c r="AY1205" s="162" t="s">
        <v>156</v>
      </c>
    </row>
    <row r="1206" spans="2:65" s="11" customFormat="1" ht="22.9" customHeight="1" x14ac:dyDescent="0.2">
      <c r="B1206" s="117"/>
      <c r="D1206" s="118" t="s">
        <v>77</v>
      </c>
      <c r="E1206" s="127" t="s">
        <v>243</v>
      </c>
      <c r="F1206" s="127" t="s">
        <v>244</v>
      </c>
      <c r="I1206" s="120"/>
      <c r="J1206" s="128">
        <f>BK1206</f>
        <v>0</v>
      </c>
      <c r="L1206" s="117"/>
      <c r="M1206" s="122"/>
      <c r="P1206" s="123">
        <f>SUM(P1207:P1219)</f>
        <v>0</v>
      </c>
      <c r="R1206" s="123">
        <f>SUM(R1207:R1219)</f>
        <v>0</v>
      </c>
      <c r="T1206" s="124">
        <f>SUM(T1207:T1219)</f>
        <v>0</v>
      </c>
      <c r="AR1206" s="118" t="s">
        <v>86</v>
      </c>
      <c r="AT1206" s="125" t="s">
        <v>77</v>
      </c>
      <c r="AU1206" s="125" t="s">
        <v>86</v>
      </c>
      <c r="AY1206" s="118" t="s">
        <v>156</v>
      </c>
      <c r="BK1206" s="126">
        <f>SUM(BK1207:BK1219)</f>
        <v>0</v>
      </c>
    </row>
    <row r="1207" spans="2:65" s="1" customFormat="1" ht="24.2" customHeight="1" x14ac:dyDescent="0.2">
      <c r="B1207" s="129"/>
      <c r="C1207" s="130" t="s">
        <v>1690</v>
      </c>
      <c r="D1207" s="130" t="s">
        <v>160</v>
      </c>
      <c r="E1207" s="131" t="s">
        <v>246</v>
      </c>
      <c r="F1207" s="132" t="s">
        <v>247</v>
      </c>
      <c r="G1207" s="133" t="s">
        <v>193</v>
      </c>
      <c r="H1207" s="134">
        <v>44.262</v>
      </c>
      <c r="I1207" s="135"/>
      <c r="J1207" s="136">
        <f>ROUND(I1207*H1207,2)</f>
        <v>0</v>
      </c>
      <c r="K1207" s="132" t="s">
        <v>164</v>
      </c>
      <c r="L1207" s="34"/>
      <c r="M1207" s="137" t="s">
        <v>3</v>
      </c>
      <c r="N1207" s="138" t="s">
        <v>49</v>
      </c>
      <c r="P1207" s="139">
        <f>O1207*H1207</f>
        <v>0</v>
      </c>
      <c r="Q1207" s="139">
        <v>0</v>
      </c>
      <c r="R1207" s="139">
        <f>Q1207*H1207</f>
        <v>0</v>
      </c>
      <c r="S1207" s="139">
        <v>0</v>
      </c>
      <c r="T1207" s="140">
        <f>S1207*H1207</f>
        <v>0</v>
      </c>
      <c r="AR1207" s="141" t="s">
        <v>165</v>
      </c>
      <c r="AT1207" s="141" t="s">
        <v>160</v>
      </c>
      <c r="AU1207" s="141" t="s">
        <v>88</v>
      </c>
      <c r="AY1207" s="18" t="s">
        <v>156</v>
      </c>
      <c r="BE1207" s="142">
        <f>IF(N1207="základní",J1207,0)</f>
        <v>0</v>
      </c>
      <c r="BF1207" s="142">
        <f>IF(N1207="snížená",J1207,0)</f>
        <v>0</v>
      </c>
      <c r="BG1207" s="142">
        <f>IF(N1207="zákl. přenesená",J1207,0)</f>
        <v>0</v>
      </c>
      <c r="BH1207" s="142">
        <f>IF(N1207="sníž. přenesená",J1207,0)</f>
        <v>0</v>
      </c>
      <c r="BI1207" s="142">
        <f>IF(N1207="nulová",J1207,0)</f>
        <v>0</v>
      </c>
      <c r="BJ1207" s="18" t="s">
        <v>86</v>
      </c>
      <c r="BK1207" s="142">
        <f>ROUND(I1207*H1207,2)</f>
        <v>0</v>
      </c>
      <c r="BL1207" s="18" t="s">
        <v>165</v>
      </c>
      <c r="BM1207" s="141" t="s">
        <v>248</v>
      </c>
    </row>
    <row r="1208" spans="2:65" s="1" customFormat="1" x14ac:dyDescent="0.2">
      <c r="B1208" s="34"/>
      <c r="D1208" s="143" t="s">
        <v>167</v>
      </c>
      <c r="F1208" s="144" t="s">
        <v>249</v>
      </c>
      <c r="I1208" s="145"/>
      <c r="L1208" s="34"/>
      <c r="M1208" s="146"/>
      <c r="T1208" s="55"/>
      <c r="AT1208" s="18" t="s">
        <v>167</v>
      </c>
      <c r="AU1208" s="18" t="s">
        <v>88</v>
      </c>
    </row>
    <row r="1209" spans="2:65" s="1" customFormat="1" ht="21.75" customHeight="1" x14ac:dyDescent="0.2">
      <c r="B1209" s="129"/>
      <c r="C1209" s="130" t="s">
        <v>1691</v>
      </c>
      <c r="D1209" s="130" t="s">
        <v>160</v>
      </c>
      <c r="E1209" s="131" t="s">
        <v>251</v>
      </c>
      <c r="F1209" s="132" t="s">
        <v>252</v>
      </c>
      <c r="G1209" s="133" t="s">
        <v>193</v>
      </c>
      <c r="H1209" s="134">
        <v>44.262</v>
      </c>
      <c r="I1209" s="135"/>
      <c r="J1209" s="136">
        <f>ROUND(I1209*H1209,2)</f>
        <v>0</v>
      </c>
      <c r="K1209" s="132" t="s">
        <v>164</v>
      </c>
      <c r="L1209" s="34"/>
      <c r="M1209" s="137" t="s">
        <v>3</v>
      </c>
      <c r="N1209" s="138" t="s">
        <v>49</v>
      </c>
      <c r="P1209" s="139">
        <f>O1209*H1209</f>
        <v>0</v>
      </c>
      <c r="Q1209" s="139">
        <v>0</v>
      </c>
      <c r="R1209" s="139">
        <f>Q1209*H1209</f>
        <v>0</v>
      </c>
      <c r="S1209" s="139">
        <v>0</v>
      </c>
      <c r="T1209" s="140">
        <f>S1209*H1209</f>
        <v>0</v>
      </c>
      <c r="AR1209" s="141" t="s">
        <v>165</v>
      </c>
      <c r="AT1209" s="141" t="s">
        <v>160</v>
      </c>
      <c r="AU1209" s="141" t="s">
        <v>88</v>
      </c>
      <c r="AY1209" s="18" t="s">
        <v>156</v>
      </c>
      <c r="BE1209" s="142">
        <f>IF(N1209="základní",J1209,0)</f>
        <v>0</v>
      </c>
      <c r="BF1209" s="142">
        <f>IF(N1209="snížená",J1209,0)</f>
        <v>0</v>
      </c>
      <c r="BG1209" s="142">
        <f>IF(N1209="zákl. přenesená",J1209,0)</f>
        <v>0</v>
      </c>
      <c r="BH1209" s="142">
        <f>IF(N1209="sníž. přenesená",J1209,0)</f>
        <v>0</v>
      </c>
      <c r="BI1209" s="142">
        <f>IF(N1209="nulová",J1209,0)</f>
        <v>0</v>
      </c>
      <c r="BJ1209" s="18" t="s">
        <v>86</v>
      </c>
      <c r="BK1209" s="142">
        <f>ROUND(I1209*H1209,2)</f>
        <v>0</v>
      </c>
      <c r="BL1209" s="18" t="s">
        <v>165</v>
      </c>
      <c r="BM1209" s="141" t="s">
        <v>253</v>
      </c>
    </row>
    <row r="1210" spans="2:65" s="1" customFormat="1" x14ac:dyDescent="0.2">
      <c r="B1210" s="34"/>
      <c r="D1210" s="143" t="s">
        <v>167</v>
      </c>
      <c r="F1210" s="144" t="s">
        <v>254</v>
      </c>
      <c r="I1210" s="145"/>
      <c r="L1210" s="34"/>
      <c r="M1210" s="146"/>
      <c r="T1210" s="55"/>
      <c r="AT1210" s="18" t="s">
        <v>167</v>
      </c>
      <c r="AU1210" s="18" t="s">
        <v>88</v>
      </c>
    </row>
    <row r="1211" spans="2:65" s="1" customFormat="1" ht="24.2" customHeight="1" x14ac:dyDescent="0.2">
      <c r="B1211" s="129"/>
      <c r="C1211" s="130" t="s">
        <v>1692</v>
      </c>
      <c r="D1211" s="130" t="s">
        <v>160</v>
      </c>
      <c r="E1211" s="131" t="s">
        <v>256</v>
      </c>
      <c r="F1211" s="132" t="s">
        <v>257</v>
      </c>
      <c r="G1211" s="133" t="s">
        <v>193</v>
      </c>
      <c r="H1211" s="134">
        <v>619.64</v>
      </c>
      <c r="I1211" s="135"/>
      <c r="J1211" s="136">
        <f>ROUND(I1211*H1211,2)</f>
        <v>0</v>
      </c>
      <c r="K1211" s="132" t="s">
        <v>164</v>
      </c>
      <c r="L1211" s="34"/>
      <c r="M1211" s="137" t="s">
        <v>3</v>
      </c>
      <c r="N1211" s="138" t="s">
        <v>49</v>
      </c>
      <c r="P1211" s="139">
        <f>O1211*H1211</f>
        <v>0</v>
      </c>
      <c r="Q1211" s="139">
        <v>0</v>
      </c>
      <c r="R1211" s="139">
        <f>Q1211*H1211</f>
        <v>0</v>
      </c>
      <c r="S1211" s="139">
        <v>0</v>
      </c>
      <c r="T1211" s="140">
        <f>S1211*H1211</f>
        <v>0</v>
      </c>
      <c r="AR1211" s="141" t="s">
        <v>165</v>
      </c>
      <c r="AT1211" s="141" t="s">
        <v>160</v>
      </c>
      <c r="AU1211" s="141" t="s">
        <v>88</v>
      </c>
      <c r="AY1211" s="18" t="s">
        <v>156</v>
      </c>
      <c r="BE1211" s="142">
        <f>IF(N1211="základní",J1211,0)</f>
        <v>0</v>
      </c>
      <c r="BF1211" s="142">
        <f>IF(N1211="snížená",J1211,0)</f>
        <v>0</v>
      </c>
      <c r="BG1211" s="142">
        <f>IF(N1211="zákl. přenesená",J1211,0)</f>
        <v>0</v>
      </c>
      <c r="BH1211" s="142">
        <f>IF(N1211="sníž. přenesená",J1211,0)</f>
        <v>0</v>
      </c>
      <c r="BI1211" s="142">
        <f>IF(N1211="nulová",J1211,0)</f>
        <v>0</v>
      </c>
      <c r="BJ1211" s="18" t="s">
        <v>86</v>
      </c>
      <c r="BK1211" s="142">
        <f>ROUND(I1211*H1211,2)</f>
        <v>0</v>
      </c>
      <c r="BL1211" s="18" t="s">
        <v>165</v>
      </c>
      <c r="BM1211" s="141" t="s">
        <v>258</v>
      </c>
    </row>
    <row r="1212" spans="2:65" s="1" customFormat="1" x14ac:dyDescent="0.2">
      <c r="B1212" s="34"/>
      <c r="D1212" s="143" t="s">
        <v>167</v>
      </c>
      <c r="F1212" s="144" t="s">
        <v>259</v>
      </c>
      <c r="I1212" s="145"/>
      <c r="L1212" s="34"/>
      <c r="M1212" s="146"/>
      <c r="T1212" s="55"/>
      <c r="AT1212" s="18" t="s">
        <v>167</v>
      </c>
      <c r="AU1212" s="18" t="s">
        <v>88</v>
      </c>
    </row>
    <row r="1213" spans="2:65" s="12" customFormat="1" x14ac:dyDescent="0.2">
      <c r="B1213" s="147"/>
      <c r="D1213" s="148" t="s">
        <v>169</v>
      </c>
      <c r="E1213" s="149" t="s">
        <v>3</v>
      </c>
      <c r="F1213" s="150" t="s">
        <v>260</v>
      </c>
      <c r="H1213" s="149" t="s">
        <v>3</v>
      </c>
      <c r="I1213" s="151"/>
      <c r="L1213" s="147"/>
      <c r="M1213" s="152"/>
      <c r="T1213" s="153"/>
      <c r="AT1213" s="149" t="s">
        <v>169</v>
      </c>
      <c r="AU1213" s="149" t="s">
        <v>88</v>
      </c>
      <c r="AV1213" s="12" t="s">
        <v>86</v>
      </c>
      <c r="AW1213" s="12" t="s">
        <v>40</v>
      </c>
      <c r="AX1213" s="12" t="s">
        <v>78</v>
      </c>
      <c r="AY1213" s="149" t="s">
        <v>156</v>
      </c>
    </row>
    <row r="1214" spans="2:65" s="13" customFormat="1" x14ac:dyDescent="0.2">
      <c r="B1214" s="154"/>
      <c r="D1214" s="148" t="s">
        <v>169</v>
      </c>
      <c r="E1214" s="155" t="s">
        <v>3</v>
      </c>
      <c r="F1214" s="156" t="s">
        <v>1693</v>
      </c>
      <c r="H1214" s="157">
        <v>619.64</v>
      </c>
      <c r="I1214" s="158"/>
      <c r="L1214" s="154"/>
      <c r="M1214" s="159"/>
      <c r="T1214" s="160"/>
      <c r="AT1214" s="155" t="s">
        <v>169</v>
      </c>
      <c r="AU1214" s="155" t="s">
        <v>88</v>
      </c>
      <c r="AV1214" s="13" t="s">
        <v>88</v>
      </c>
      <c r="AW1214" s="13" t="s">
        <v>40</v>
      </c>
      <c r="AX1214" s="13" t="s">
        <v>78</v>
      </c>
      <c r="AY1214" s="155" t="s">
        <v>156</v>
      </c>
    </row>
    <row r="1215" spans="2:65" s="14" customFormat="1" x14ac:dyDescent="0.2">
      <c r="B1215" s="161"/>
      <c r="D1215" s="148" t="s">
        <v>169</v>
      </c>
      <c r="E1215" s="162" t="s">
        <v>3</v>
      </c>
      <c r="F1215" s="163" t="s">
        <v>172</v>
      </c>
      <c r="H1215" s="164">
        <v>619.64</v>
      </c>
      <c r="I1215" s="165"/>
      <c r="L1215" s="161"/>
      <c r="M1215" s="166"/>
      <c r="T1215" s="167"/>
      <c r="AT1215" s="162" t="s">
        <v>169</v>
      </c>
      <c r="AU1215" s="162" t="s">
        <v>88</v>
      </c>
      <c r="AV1215" s="14" t="s">
        <v>165</v>
      </c>
      <c r="AW1215" s="14" t="s">
        <v>40</v>
      </c>
      <c r="AX1215" s="14" t="s">
        <v>86</v>
      </c>
      <c r="AY1215" s="162" t="s">
        <v>156</v>
      </c>
    </row>
    <row r="1216" spans="2:65" s="1" customFormat="1" ht="24.2" customHeight="1" x14ac:dyDescent="0.2">
      <c r="B1216" s="129"/>
      <c r="C1216" s="130" t="s">
        <v>1694</v>
      </c>
      <c r="D1216" s="130" t="s">
        <v>160</v>
      </c>
      <c r="E1216" s="131" t="s">
        <v>263</v>
      </c>
      <c r="F1216" s="132" t="s">
        <v>264</v>
      </c>
      <c r="G1216" s="133" t="s">
        <v>193</v>
      </c>
      <c r="H1216" s="134">
        <v>42.933999999999997</v>
      </c>
      <c r="I1216" s="135"/>
      <c r="J1216" s="136">
        <f>ROUND(I1216*H1216,2)</f>
        <v>0</v>
      </c>
      <c r="K1216" s="132" t="s">
        <v>164</v>
      </c>
      <c r="L1216" s="34"/>
      <c r="M1216" s="137" t="s">
        <v>3</v>
      </c>
      <c r="N1216" s="138" t="s">
        <v>49</v>
      </c>
      <c r="P1216" s="139">
        <f>O1216*H1216</f>
        <v>0</v>
      </c>
      <c r="Q1216" s="139">
        <v>0</v>
      </c>
      <c r="R1216" s="139">
        <f>Q1216*H1216</f>
        <v>0</v>
      </c>
      <c r="S1216" s="139">
        <v>0</v>
      </c>
      <c r="T1216" s="140">
        <f>S1216*H1216</f>
        <v>0</v>
      </c>
      <c r="AR1216" s="141" t="s">
        <v>165</v>
      </c>
      <c r="AT1216" s="141" t="s">
        <v>160</v>
      </c>
      <c r="AU1216" s="141" t="s">
        <v>88</v>
      </c>
      <c r="AY1216" s="18" t="s">
        <v>156</v>
      </c>
      <c r="BE1216" s="142">
        <f>IF(N1216="základní",J1216,0)</f>
        <v>0</v>
      </c>
      <c r="BF1216" s="142">
        <f>IF(N1216="snížená",J1216,0)</f>
        <v>0</v>
      </c>
      <c r="BG1216" s="142">
        <f>IF(N1216="zákl. přenesená",J1216,0)</f>
        <v>0</v>
      </c>
      <c r="BH1216" s="142">
        <f>IF(N1216="sníž. přenesená",J1216,0)</f>
        <v>0</v>
      </c>
      <c r="BI1216" s="142">
        <f>IF(N1216="nulová",J1216,0)</f>
        <v>0</v>
      </c>
      <c r="BJ1216" s="18" t="s">
        <v>86</v>
      </c>
      <c r="BK1216" s="142">
        <f>ROUND(I1216*H1216,2)</f>
        <v>0</v>
      </c>
      <c r="BL1216" s="18" t="s">
        <v>165</v>
      </c>
      <c r="BM1216" s="141" t="s">
        <v>265</v>
      </c>
    </row>
    <row r="1217" spans="2:65" s="1" customFormat="1" x14ac:dyDescent="0.2">
      <c r="B1217" s="34"/>
      <c r="D1217" s="143" t="s">
        <v>167</v>
      </c>
      <c r="F1217" s="144" t="s">
        <v>266</v>
      </c>
      <c r="I1217" s="145"/>
      <c r="L1217" s="34"/>
      <c r="M1217" s="146"/>
      <c r="T1217" s="55"/>
      <c r="AT1217" s="18" t="s">
        <v>167</v>
      </c>
      <c r="AU1217" s="18" t="s">
        <v>88</v>
      </c>
    </row>
    <row r="1218" spans="2:65" s="1" customFormat="1" ht="24.2" customHeight="1" x14ac:dyDescent="0.2">
      <c r="B1218" s="129"/>
      <c r="C1218" s="130" t="s">
        <v>1695</v>
      </c>
      <c r="D1218" s="130" t="s">
        <v>160</v>
      </c>
      <c r="E1218" s="131" t="s">
        <v>268</v>
      </c>
      <c r="F1218" s="132" t="s">
        <v>269</v>
      </c>
      <c r="G1218" s="133" t="s">
        <v>193</v>
      </c>
      <c r="H1218" s="134">
        <v>1.3260000000000001</v>
      </c>
      <c r="I1218" s="135"/>
      <c r="J1218" s="136">
        <f>ROUND(I1218*H1218,2)</f>
        <v>0</v>
      </c>
      <c r="K1218" s="132" t="s">
        <v>164</v>
      </c>
      <c r="L1218" s="34"/>
      <c r="M1218" s="137" t="s">
        <v>3</v>
      </c>
      <c r="N1218" s="138" t="s">
        <v>49</v>
      </c>
      <c r="P1218" s="139">
        <f>O1218*H1218</f>
        <v>0</v>
      </c>
      <c r="Q1218" s="139">
        <v>0</v>
      </c>
      <c r="R1218" s="139">
        <f>Q1218*H1218</f>
        <v>0</v>
      </c>
      <c r="S1218" s="139">
        <v>0</v>
      </c>
      <c r="T1218" s="140">
        <f>S1218*H1218</f>
        <v>0</v>
      </c>
      <c r="AR1218" s="141" t="s">
        <v>165</v>
      </c>
      <c r="AT1218" s="141" t="s">
        <v>160</v>
      </c>
      <c r="AU1218" s="141" t="s">
        <v>88</v>
      </c>
      <c r="AY1218" s="18" t="s">
        <v>156</v>
      </c>
      <c r="BE1218" s="142">
        <f>IF(N1218="základní",J1218,0)</f>
        <v>0</v>
      </c>
      <c r="BF1218" s="142">
        <f>IF(N1218="snížená",J1218,0)</f>
        <v>0</v>
      </c>
      <c r="BG1218" s="142">
        <f>IF(N1218="zákl. přenesená",J1218,0)</f>
        <v>0</v>
      </c>
      <c r="BH1218" s="142">
        <f>IF(N1218="sníž. přenesená",J1218,0)</f>
        <v>0</v>
      </c>
      <c r="BI1218" s="142">
        <f>IF(N1218="nulová",J1218,0)</f>
        <v>0</v>
      </c>
      <c r="BJ1218" s="18" t="s">
        <v>86</v>
      </c>
      <c r="BK1218" s="142">
        <f>ROUND(I1218*H1218,2)</f>
        <v>0</v>
      </c>
      <c r="BL1218" s="18" t="s">
        <v>165</v>
      </c>
      <c r="BM1218" s="141" t="s">
        <v>270</v>
      </c>
    </row>
    <row r="1219" spans="2:65" s="1" customFormat="1" x14ac:dyDescent="0.2">
      <c r="B1219" s="34"/>
      <c r="D1219" s="143" t="s">
        <v>167</v>
      </c>
      <c r="F1219" s="144" t="s">
        <v>271</v>
      </c>
      <c r="I1219" s="145"/>
      <c r="L1219" s="34"/>
      <c r="M1219" s="146"/>
      <c r="T1219" s="55"/>
      <c r="AT1219" s="18" t="s">
        <v>167</v>
      </c>
      <c r="AU1219" s="18" t="s">
        <v>88</v>
      </c>
    </row>
    <row r="1220" spans="2:65" s="11" customFormat="1" ht="22.9" customHeight="1" x14ac:dyDescent="0.2">
      <c r="B1220" s="117"/>
      <c r="D1220" s="118" t="s">
        <v>77</v>
      </c>
      <c r="E1220" s="127" t="s">
        <v>287</v>
      </c>
      <c r="F1220" s="127" t="s">
        <v>288</v>
      </c>
      <c r="I1220" s="120"/>
      <c r="J1220" s="128">
        <f>BK1220</f>
        <v>0</v>
      </c>
      <c r="L1220" s="117"/>
      <c r="M1220" s="122"/>
      <c r="P1220" s="123">
        <f>SUM(P1221:P1222)</f>
        <v>0</v>
      </c>
      <c r="R1220" s="123">
        <f>SUM(R1221:R1222)</f>
        <v>0</v>
      </c>
      <c r="T1220" s="124">
        <f>SUM(T1221:T1222)</f>
        <v>0</v>
      </c>
      <c r="AR1220" s="118" t="s">
        <v>86</v>
      </c>
      <c r="AT1220" s="125" t="s">
        <v>77</v>
      </c>
      <c r="AU1220" s="125" t="s">
        <v>86</v>
      </c>
      <c r="AY1220" s="118" t="s">
        <v>156</v>
      </c>
      <c r="BK1220" s="126">
        <f>SUM(BK1221:BK1222)</f>
        <v>0</v>
      </c>
    </row>
    <row r="1221" spans="2:65" s="1" customFormat="1" ht="37.9" customHeight="1" x14ac:dyDescent="0.2">
      <c r="B1221" s="129"/>
      <c r="C1221" s="130" t="s">
        <v>1696</v>
      </c>
      <c r="D1221" s="130" t="s">
        <v>160</v>
      </c>
      <c r="E1221" s="131" t="s">
        <v>290</v>
      </c>
      <c r="F1221" s="132" t="s">
        <v>291</v>
      </c>
      <c r="G1221" s="133" t="s">
        <v>193</v>
      </c>
      <c r="H1221" s="134">
        <v>79.825000000000003</v>
      </c>
      <c r="I1221" s="135"/>
      <c r="J1221" s="136">
        <f>ROUND(I1221*H1221,2)</f>
        <v>0</v>
      </c>
      <c r="K1221" s="132" t="s">
        <v>164</v>
      </c>
      <c r="L1221" s="34"/>
      <c r="M1221" s="137" t="s">
        <v>3</v>
      </c>
      <c r="N1221" s="138" t="s">
        <v>49</v>
      </c>
      <c r="P1221" s="139">
        <f>O1221*H1221</f>
        <v>0</v>
      </c>
      <c r="Q1221" s="139">
        <v>0</v>
      </c>
      <c r="R1221" s="139">
        <f>Q1221*H1221</f>
        <v>0</v>
      </c>
      <c r="S1221" s="139">
        <v>0</v>
      </c>
      <c r="T1221" s="140">
        <f>S1221*H1221</f>
        <v>0</v>
      </c>
      <c r="AR1221" s="141" t="s">
        <v>165</v>
      </c>
      <c r="AT1221" s="141" t="s">
        <v>160</v>
      </c>
      <c r="AU1221" s="141" t="s">
        <v>88</v>
      </c>
      <c r="AY1221" s="18" t="s">
        <v>156</v>
      </c>
      <c r="BE1221" s="142">
        <f>IF(N1221="základní",J1221,0)</f>
        <v>0</v>
      </c>
      <c r="BF1221" s="142">
        <f>IF(N1221="snížená",J1221,0)</f>
        <v>0</v>
      </c>
      <c r="BG1221" s="142">
        <f>IF(N1221="zákl. přenesená",J1221,0)</f>
        <v>0</v>
      </c>
      <c r="BH1221" s="142">
        <f>IF(N1221="sníž. přenesená",J1221,0)</f>
        <v>0</v>
      </c>
      <c r="BI1221" s="142">
        <f>IF(N1221="nulová",J1221,0)</f>
        <v>0</v>
      </c>
      <c r="BJ1221" s="18" t="s">
        <v>86</v>
      </c>
      <c r="BK1221" s="142">
        <f>ROUND(I1221*H1221,2)</f>
        <v>0</v>
      </c>
      <c r="BL1221" s="18" t="s">
        <v>165</v>
      </c>
      <c r="BM1221" s="141" t="s">
        <v>292</v>
      </c>
    </row>
    <row r="1222" spans="2:65" s="1" customFormat="1" x14ac:dyDescent="0.2">
      <c r="B1222" s="34"/>
      <c r="D1222" s="143" t="s">
        <v>167</v>
      </c>
      <c r="F1222" s="144" t="s">
        <v>293</v>
      </c>
      <c r="I1222" s="145"/>
      <c r="L1222" s="34"/>
      <c r="M1222" s="146"/>
      <c r="T1222" s="55"/>
      <c r="AT1222" s="18" t="s">
        <v>167</v>
      </c>
      <c r="AU1222" s="18" t="s">
        <v>88</v>
      </c>
    </row>
    <row r="1223" spans="2:65" s="11" customFormat="1" ht="25.9" customHeight="1" x14ac:dyDescent="0.2">
      <c r="B1223" s="117"/>
      <c r="D1223" s="118" t="s">
        <v>77</v>
      </c>
      <c r="E1223" s="119" t="s">
        <v>294</v>
      </c>
      <c r="F1223" s="119" t="s">
        <v>295</v>
      </c>
      <c r="I1223" s="120"/>
      <c r="J1223" s="121">
        <f>BK1223</f>
        <v>0</v>
      </c>
      <c r="L1223" s="117"/>
      <c r="M1223" s="122"/>
      <c r="P1223" s="123">
        <f>P1224+P1459+P1487</f>
        <v>0</v>
      </c>
      <c r="R1223" s="123">
        <f>R1224+R1459+R1487</f>
        <v>3.8447917499999997</v>
      </c>
      <c r="T1223" s="124">
        <f>T1224+T1459+T1487</f>
        <v>1.3261209</v>
      </c>
      <c r="AR1223" s="118" t="s">
        <v>88</v>
      </c>
      <c r="AT1223" s="125" t="s">
        <v>77</v>
      </c>
      <c r="AU1223" s="125" t="s">
        <v>78</v>
      </c>
      <c r="AY1223" s="118" t="s">
        <v>156</v>
      </c>
      <c r="BK1223" s="126">
        <f>BK1224+BK1459+BK1487</f>
        <v>0</v>
      </c>
    </row>
    <row r="1224" spans="2:65" s="11" customFormat="1" ht="22.9" customHeight="1" x14ac:dyDescent="0.2">
      <c r="B1224" s="117"/>
      <c r="D1224" s="118" t="s">
        <v>77</v>
      </c>
      <c r="E1224" s="127" t="s">
        <v>979</v>
      </c>
      <c r="F1224" s="127" t="s">
        <v>980</v>
      </c>
      <c r="I1224" s="120"/>
      <c r="J1224" s="128">
        <f>BK1224</f>
        <v>0</v>
      </c>
      <c r="L1224" s="117"/>
      <c r="M1224" s="122"/>
      <c r="P1224" s="123">
        <f>SUM(P1225:P1458)</f>
        <v>0</v>
      </c>
      <c r="R1224" s="123">
        <f>SUM(R1225:R1458)</f>
        <v>2.8964174399999996</v>
      </c>
      <c r="T1224" s="124">
        <f>SUM(T1225:T1458)</f>
        <v>1.2473209000000001</v>
      </c>
      <c r="AR1224" s="118" t="s">
        <v>88</v>
      </c>
      <c r="AT1224" s="125" t="s">
        <v>77</v>
      </c>
      <c r="AU1224" s="125" t="s">
        <v>86</v>
      </c>
      <c r="AY1224" s="118" t="s">
        <v>156</v>
      </c>
      <c r="BK1224" s="126">
        <f>SUM(BK1225:BK1458)</f>
        <v>0</v>
      </c>
    </row>
    <row r="1225" spans="2:65" s="1" customFormat="1" ht="16.5" customHeight="1" x14ac:dyDescent="0.2">
      <c r="B1225" s="129"/>
      <c r="C1225" s="130" t="s">
        <v>1697</v>
      </c>
      <c r="D1225" s="130" t="s">
        <v>160</v>
      </c>
      <c r="E1225" s="131" t="s">
        <v>1698</v>
      </c>
      <c r="F1225" s="132" t="s">
        <v>1699</v>
      </c>
      <c r="G1225" s="133" t="s">
        <v>356</v>
      </c>
      <c r="H1225" s="134">
        <v>122.4</v>
      </c>
      <c r="I1225" s="135"/>
      <c r="J1225" s="136">
        <f>ROUND(I1225*H1225,2)</f>
        <v>0</v>
      </c>
      <c r="K1225" s="132" t="s">
        <v>164</v>
      </c>
      <c r="L1225" s="34"/>
      <c r="M1225" s="137" t="s">
        <v>3</v>
      </c>
      <c r="N1225" s="138" t="s">
        <v>49</v>
      </c>
      <c r="P1225" s="139">
        <f>O1225*H1225</f>
        <v>0</v>
      </c>
      <c r="Q1225" s="139">
        <v>0</v>
      </c>
      <c r="R1225" s="139">
        <f>Q1225*H1225</f>
        <v>0</v>
      </c>
      <c r="S1225" s="139">
        <v>1.67E-3</v>
      </c>
      <c r="T1225" s="140">
        <f>S1225*H1225</f>
        <v>0.20440800000000001</v>
      </c>
      <c r="AR1225" s="141" t="s">
        <v>301</v>
      </c>
      <c r="AT1225" s="141" t="s">
        <v>160</v>
      </c>
      <c r="AU1225" s="141" t="s">
        <v>88</v>
      </c>
      <c r="AY1225" s="18" t="s">
        <v>156</v>
      </c>
      <c r="BE1225" s="142">
        <f>IF(N1225="základní",J1225,0)</f>
        <v>0</v>
      </c>
      <c r="BF1225" s="142">
        <f>IF(N1225="snížená",J1225,0)</f>
        <v>0</v>
      </c>
      <c r="BG1225" s="142">
        <f>IF(N1225="zákl. přenesená",J1225,0)</f>
        <v>0</v>
      </c>
      <c r="BH1225" s="142">
        <f>IF(N1225="sníž. přenesená",J1225,0)</f>
        <v>0</v>
      </c>
      <c r="BI1225" s="142">
        <f>IF(N1225="nulová",J1225,0)</f>
        <v>0</v>
      </c>
      <c r="BJ1225" s="18" t="s">
        <v>86</v>
      </c>
      <c r="BK1225" s="142">
        <f>ROUND(I1225*H1225,2)</f>
        <v>0</v>
      </c>
      <c r="BL1225" s="18" t="s">
        <v>301</v>
      </c>
      <c r="BM1225" s="141" t="s">
        <v>1700</v>
      </c>
    </row>
    <row r="1226" spans="2:65" s="1" customFormat="1" x14ac:dyDescent="0.2">
      <c r="B1226" s="34"/>
      <c r="D1226" s="143" t="s">
        <v>167</v>
      </c>
      <c r="F1226" s="144" t="s">
        <v>1701</v>
      </c>
      <c r="I1226" s="145"/>
      <c r="L1226" s="34"/>
      <c r="M1226" s="146"/>
      <c r="T1226" s="55"/>
      <c r="AT1226" s="18" t="s">
        <v>167</v>
      </c>
      <c r="AU1226" s="18" t="s">
        <v>88</v>
      </c>
    </row>
    <row r="1227" spans="2:65" s="12" customFormat="1" x14ac:dyDescent="0.2">
      <c r="B1227" s="147"/>
      <c r="D1227" s="148" t="s">
        <v>169</v>
      </c>
      <c r="E1227" s="149" t="s">
        <v>3</v>
      </c>
      <c r="F1227" s="150" t="s">
        <v>1331</v>
      </c>
      <c r="H1227" s="149" t="s">
        <v>3</v>
      </c>
      <c r="I1227" s="151"/>
      <c r="L1227" s="147"/>
      <c r="M1227" s="152"/>
      <c r="T1227" s="153"/>
      <c r="AT1227" s="149" t="s">
        <v>169</v>
      </c>
      <c r="AU1227" s="149" t="s">
        <v>88</v>
      </c>
      <c r="AV1227" s="12" t="s">
        <v>86</v>
      </c>
      <c r="AW1227" s="12" t="s">
        <v>40</v>
      </c>
      <c r="AX1227" s="12" t="s">
        <v>78</v>
      </c>
      <c r="AY1227" s="149" t="s">
        <v>156</v>
      </c>
    </row>
    <row r="1228" spans="2:65" s="12" customFormat="1" x14ac:dyDescent="0.2">
      <c r="B1228" s="147"/>
      <c r="D1228" s="148" t="s">
        <v>169</v>
      </c>
      <c r="E1228" s="149" t="s">
        <v>3</v>
      </c>
      <c r="F1228" s="150" t="s">
        <v>1039</v>
      </c>
      <c r="H1228" s="149" t="s">
        <v>3</v>
      </c>
      <c r="I1228" s="151"/>
      <c r="L1228" s="147"/>
      <c r="M1228" s="152"/>
      <c r="T1228" s="153"/>
      <c r="AT1228" s="149" t="s">
        <v>169</v>
      </c>
      <c r="AU1228" s="149" t="s">
        <v>88</v>
      </c>
      <c r="AV1228" s="12" t="s">
        <v>86</v>
      </c>
      <c r="AW1228" s="12" t="s">
        <v>40</v>
      </c>
      <c r="AX1228" s="12" t="s">
        <v>78</v>
      </c>
      <c r="AY1228" s="149" t="s">
        <v>156</v>
      </c>
    </row>
    <row r="1229" spans="2:65" s="13" customFormat="1" x14ac:dyDescent="0.2">
      <c r="B1229" s="154"/>
      <c r="D1229" s="148" t="s">
        <v>169</v>
      </c>
      <c r="E1229" s="155" t="s">
        <v>3</v>
      </c>
      <c r="F1229" s="156" t="s">
        <v>1702</v>
      </c>
      <c r="H1229" s="157">
        <v>30</v>
      </c>
      <c r="I1229" s="158"/>
      <c r="L1229" s="154"/>
      <c r="M1229" s="159"/>
      <c r="T1229" s="160"/>
      <c r="AT1229" s="155" t="s">
        <v>169</v>
      </c>
      <c r="AU1229" s="155" t="s">
        <v>88</v>
      </c>
      <c r="AV1229" s="13" t="s">
        <v>88</v>
      </c>
      <c r="AW1229" s="13" t="s">
        <v>40</v>
      </c>
      <c r="AX1229" s="13" t="s">
        <v>78</v>
      </c>
      <c r="AY1229" s="155" t="s">
        <v>156</v>
      </c>
    </row>
    <row r="1230" spans="2:65" s="13" customFormat="1" x14ac:dyDescent="0.2">
      <c r="B1230" s="154"/>
      <c r="D1230" s="148" t="s">
        <v>169</v>
      </c>
      <c r="E1230" s="155" t="s">
        <v>3</v>
      </c>
      <c r="F1230" s="156" t="s">
        <v>1703</v>
      </c>
      <c r="H1230" s="157">
        <v>2.15</v>
      </c>
      <c r="I1230" s="158"/>
      <c r="L1230" s="154"/>
      <c r="M1230" s="159"/>
      <c r="T1230" s="160"/>
      <c r="AT1230" s="155" t="s">
        <v>169</v>
      </c>
      <c r="AU1230" s="155" t="s">
        <v>88</v>
      </c>
      <c r="AV1230" s="13" t="s">
        <v>88</v>
      </c>
      <c r="AW1230" s="13" t="s">
        <v>40</v>
      </c>
      <c r="AX1230" s="13" t="s">
        <v>78</v>
      </c>
      <c r="AY1230" s="155" t="s">
        <v>156</v>
      </c>
    </row>
    <row r="1231" spans="2:65" s="12" customFormat="1" x14ac:dyDescent="0.2">
      <c r="B1231" s="147"/>
      <c r="D1231" s="148" t="s">
        <v>169</v>
      </c>
      <c r="E1231" s="149" t="s">
        <v>3</v>
      </c>
      <c r="F1231" s="150" t="s">
        <v>1044</v>
      </c>
      <c r="H1231" s="149" t="s">
        <v>3</v>
      </c>
      <c r="I1231" s="151"/>
      <c r="L1231" s="147"/>
      <c r="M1231" s="152"/>
      <c r="T1231" s="153"/>
      <c r="AT1231" s="149" t="s">
        <v>169</v>
      </c>
      <c r="AU1231" s="149" t="s">
        <v>88</v>
      </c>
      <c r="AV1231" s="12" t="s">
        <v>86</v>
      </c>
      <c r="AW1231" s="12" t="s">
        <v>40</v>
      </c>
      <c r="AX1231" s="12" t="s">
        <v>78</v>
      </c>
      <c r="AY1231" s="149" t="s">
        <v>156</v>
      </c>
    </row>
    <row r="1232" spans="2:65" s="13" customFormat="1" x14ac:dyDescent="0.2">
      <c r="B1232" s="154"/>
      <c r="D1232" s="148" t="s">
        <v>169</v>
      </c>
      <c r="E1232" s="155" t="s">
        <v>3</v>
      </c>
      <c r="F1232" s="156" t="s">
        <v>1704</v>
      </c>
      <c r="H1232" s="157">
        <v>30</v>
      </c>
      <c r="I1232" s="158"/>
      <c r="L1232" s="154"/>
      <c r="M1232" s="159"/>
      <c r="T1232" s="160"/>
      <c r="AT1232" s="155" t="s">
        <v>169</v>
      </c>
      <c r="AU1232" s="155" t="s">
        <v>88</v>
      </c>
      <c r="AV1232" s="13" t="s">
        <v>88</v>
      </c>
      <c r="AW1232" s="13" t="s">
        <v>40</v>
      </c>
      <c r="AX1232" s="13" t="s">
        <v>78</v>
      </c>
      <c r="AY1232" s="155" t="s">
        <v>156</v>
      </c>
    </row>
    <row r="1233" spans="2:65" s="13" customFormat="1" x14ac:dyDescent="0.2">
      <c r="B1233" s="154"/>
      <c r="D1233" s="148" t="s">
        <v>169</v>
      </c>
      <c r="E1233" s="155" t="s">
        <v>3</v>
      </c>
      <c r="F1233" s="156" t="s">
        <v>1705</v>
      </c>
      <c r="H1233" s="157">
        <v>7.6</v>
      </c>
      <c r="I1233" s="158"/>
      <c r="L1233" s="154"/>
      <c r="M1233" s="159"/>
      <c r="T1233" s="160"/>
      <c r="AT1233" s="155" t="s">
        <v>169</v>
      </c>
      <c r="AU1233" s="155" t="s">
        <v>88</v>
      </c>
      <c r="AV1233" s="13" t="s">
        <v>88</v>
      </c>
      <c r="AW1233" s="13" t="s">
        <v>40</v>
      </c>
      <c r="AX1233" s="13" t="s">
        <v>78</v>
      </c>
      <c r="AY1233" s="155" t="s">
        <v>156</v>
      </c>
    </row>
    <row r="1234" spans="2:65" s="12" customFormat="1" x14ac:dyDescent="0.2">
      <c r="B1234" s="147"/>
      <c r="D1234" s="148" t="s">
        <v>169</v>
      </c>
      <c r="E1234" s="149" t="s">
        <v>3</v>
      </c>
      <c r="F1234" s="150" t="s">
        <v>1038</v>
      </c>
      <c r="H1234" s="149" t="s">
        <v>3</v>
      </c>
      <c r="I1234" s="151"/>
      <c r="L1234" s="147"/>
      <c r="M1234" s="152"/>
      <c r="T1234" s="153"/>
      <c r="AT1234" s="149" t="s">
        <v>169</v>
      </c>
      <c r="AU1234" s="149" t="s">
        <v>88</v>
      </c>
      <c r="AV1234" s="12" t="s">
        <v>86</v>
      </c>
      <c r="AW1234" s="12" t="s">
        <v>40</v>
      </c>
      <c r="AX1234" s="12" t="s">
        <v>78</v>
      </c>
      <c r="AY1234" s="149" t="s">
        <v>156</v>
      </c>
    </row>
    <row r="1235" spans="2:65" s="13" customFormat="1" x14ac:dyDescent="0.2">
      <c r="B1235" s="154"/>
      <c r="D1235" s="148" t="s">
        <v>169</v>
      </c>
      <c r="E1235" s="155" t="s">
        <v>3</v>
      </c>
      <c r="F1235" s="156" t="s">
        <v>1706</v>
      </c>
      <c r="H1235" s="157">
        <v>18.75</v>
      </c>
      <c r="I1235" s="158"/>
      <c r="L1235" s="154"/>
      <c r="M1235" s="159"/>
      <c r="T1235" s="160"/>
      <c r="AT1235" s="155" t="s">
        <v>169</v>
      </c>
      <c r="AU1235" s="155" t="s">
        <v>88</v>
      </c>
      <c r="AV1235" s="13" t="s">
        <v>88</v>
      </c>
      <c r="AW1235" s="13" t="s">
        <v>40</v>
      </c>
      <c r="AX1235" s="13" t="s">
        <v>78</v>
      </c>
      <c r="AY1235" s="155" t="s">
        <v>156</v>
      </c>
    </row>
    <row r="1236" spans="2:65" s="13" customFormat="1" x14ac:dyDescent="0.2">
      <c r="B1236" s="154"/>
      <c r="D1236" s="148" t="s">
        <v>169</v>
      </c>
      <c r="E1236" s="155" t="s">
        <v>3</v>
      </c>
      <c r="F1236" s="156" t="s">
        <v>1707</v>
      </c>
      <c r="H1236" s="157">
        <v>3.2</v>
      </c>
      <c r="I1236" s="158"/>
      <c r="L1236" s="154"/>
      <c r="M1236" s="159"/>
      <c r="T1236" s="160"/>
      <c r="AT1236" s="155" t="s">
        <v>169</v>
      </c>
      <c r="AU1236" s="155" t="s">
        <v>88</v>
      </c>
      <c r="AV1236" s="13" t="s">
        <v>88</v>
      </c>
      <c r="AW1236" s="13" t="s">
        <v>40</v>
      </c>
      <c r="AX1236" s="13" t="s">
        <v>78</v>
      </c>
      <c r="AY1236" s="155" t="s">
        <v>156</v>
      </c>
    </row>
    <row r="1237" spans="2:65" s="12" customFormat="1" x14ac:dyDescent="0.2">
      <c r="B1237" s="147"/>
      <c r="D1237" s="148" t="s">
        <v>169</v>
      </c>
      <c r="E1237" s="149" t="s">
        <v>3</v>
      </c>
      <c r="F1237" s="150" t="s">
        <v>1031</v>
      </c>
      <c r="H1237" s="149" t="s">
        <v>3</v>
      </c>
      <c r="I1237" s="151"/>
      <c r="L1237" s="147"/>
      <c r="M1237" s="152"/>
      <c r="T1237" s="153"/>
      <c r="AT1237" s="149" t="s">
        <v>169</v>
      </c>
      <c r="AU1237" s="149" t="s">
        <v>88</v>
      </c>
      <c r="AV1237" s="12" t="s">
        <v>86</v>
      </c>
      <c r="AW1237" s="12" t="s">
        <v>40</v>
      </c>
      <c r="AX1237" s="12" t="s">
        <v>78</v>
      </c>
      <c r="AY1237" s="149" t="s">
        <v>156</v>
      </c>
    </row>
    <row r="1238" spans="2:65" s="13" customFormat="1" x14ac:dyDescent="0.2">
      <c r="B1238" s="154"/>
      <c r="D1238" s="148" t="s">
        <v>169</v>
      </c>
      <c r="E1238" s="155" t="s">
        <v>3</v>
      </c>
      <c r="F1238" s="156" t="s">
        <v>1708</v>
      </c>
      <c r="H1238" s="157">
        <v>2</v>
      </c>
      <c r="I1238" s="158"/>
      <c r="L1238" s="154"/>
      <c r="M1238" s="159"/>
      <c r="T1238" s="160"/>
      <c r="AT1238" s="155" t="s">
        <v>169</v>
      </c>
      <c r="AU1238" s="155" t="s">
        <v>88</v>
      </c>
      <c r="AV1238" s="13" t="s">
        <v>88</v>
      </c>
      <c r="AW1238" s="13" t="s">
        <v>40</v>
      </c>
      <c r="AX1238" s="13" t="s">
        <v>78</v>
      </c>
      <c r="AY1238" s="155" t="s">
        <v>156</v>
      </c>
    </row>
    <row r="1239" spans="2:65" s="13" customFormat="1" x14ac:dyDescent="0.2">
      <c r="B1239" s="154"/>
      <c r="D1239" s="148" t="s">
        <v>169</v>
      </c>
      <c r="E1239" s="155" t="s">
        <v>3</v>
      </c>
      <c r="F1239" s="156" t="s">
        <v>1709</v>
      </c>
      <c r="H1239" s="157">
        <v>22.5</v>
      </c>
      <c r="I1239" s="158"/>
      <c r="L1239" s="154"/>
      <c r="M1239" s="159"/>
      <c r="T1239" s="160"/>
      <c r="AT1239" s="155" t="s">
        <v>169</v>
      </c>
      <c r="AU1239" s="155" t="s">
        <v>88</v>
      </c>
      <c r="AV1239" s="13" t="s">
        <v>88</v>
      </c>
      <c r="AW1239" s="13" t="s">
        <v>40</v>
      </c>
      <c r="AX1239" s="13" t="s">
        <v>78</v>
      </c>
      <c r="AY1239" s="155" t="s">
        <v>156</v>
      </c>
    </row>
    <row r="1240" spans="2:65" s="13" customFormat="1" x14ac:dyDescent="0.2">
      <c r="B1240" s="154"/>
      <c r="D1240" s="148" t="s">
        <v>169</v>
      </c>
      <c r="E1240" s="155" t="s">
        <v>3</v>
      </c>
      <c r="F1240" s="156" t="s">
        <v>1710</v>
      </c>
      <c r="H1240" s="157">
        <v>6.2</v>
      </c>
      <c r="I1240" s="158"/>
      <c r="L1240" s="154"/>
      <c r="M1240" s="159"/>
      <c r="T1240" s="160"/>
      <c r="AT1240" s="155" t="s">
        <v>169</v>
      </c>
      <c r="AU1240" s="155" t="s">
        <v>88</v>
      </c>
      <c r="AV1240" s="13" t="s">
        <v>88</v>
      </c>
      <c r="AW1240" s="13" t="s">
        <v>40</v>
      </c>
      <c r="AX1240" s="13" t="s">
        <v>78</v>
      </c>
      <c r="AY1240" s="155" t="s">
        <v>156</v>
      </c>
    </row>
    <row r="1241" spans="2:65" s="14" customFormat="1" x14ac:dyDescent="0.2">
      <c r="B1241" s="161"/>
      <c r="D1241" s="148" t="s">
        <v>169</v>
      </c>
      <c r="E1241" s="162" t="s">
        <v>3</v>
      </c>
      <c r="F1241" s="163" t="s">
        <v>172</v>
      </c>
      <c r="H1241" s="164">
        <v>122.4</v>
      </c>
      <c r="I1241" s="165"/>
      <c r="L1241" s="161"/>
      <c r="M1241" s="166"/>
      <c r="T1241" s="167"/>
      <c r="AT1241" s="162" t="s">
        <v>169</v>
      </c>
      <c r="AU1241" s="162" t="s">
        <v>88</v>
      </c>
      <c r="AV1241" s="14" t="s">
        <v>165</v>
      </c>
      <c r="AW1241" s="14" t="s">
        <v>40</v>
      </c>
      <c r="AX1241" s="14" t="s">
        <v>86</v>
      </c>
      <c r="AY1241" s="162" t="s">
        <v>156</v>
      </c>
    </row>
    <row r="1242" spans="2:65" s="1" customFormat="1" ht="16.5" customHeight="1" x14ac:dyDescent="0.2">
      <c r="B1242" s="129"/>
      <c r="C1242" s="130" t="s">
        <v>1711</v>
      </c>
      <c r="D1242" s="130" t="s">
        <v>160</v>
      </c>
      <c r="E1242" s="131" t="s">
        <v>1712</v>
      </c>
      <c r="F1242" s="132" t="s">
        <v>1713</v>
      </c>
      <c r="G1242" s="133" t="s">
        <v>356</v>
      </c>
      <c r="H1242" s="134">
        <v>178.03</v>
      </c>
      <c r="I1242" s="135"/>
      <c r="J1242" s="136">
        <f>ROUND(I1242*H1242,2)</f>
        <v>0</v>
      </c>
      <c r="K1242" s="132" t="s">
        <v>164</v>
      </c>
      <c r="L1242" s="34"/>
      <c r="M1242" s="137" t="s">
        <v>3</v>
      </c>
      <c r="N1242" s="138" t="s">
        <v>49</v>
      </c>
      <c r="P1242" s="139">
        <f>O1242*H1242</f>
        <v>0</v>
      </c>
      <c r="Q1242" s="139">
        <v>0</v>
      </c>
      <c r="R1242" s="139">
        <f>Q1242*H1242</f>
        <v>0</v>
      </c>
      <c r="S1242" s="139">
        <v>2.2300000000000002E-3</v>
      </c>
      <c r="T1242" s="140">
        <f>S1242*H1242</f>
        <v>0.39700690000000005</v>
      </c>
      <c r="AR1242" s="141" t="s">
        <v>301</v>
      </c>
      <c r="AT1242" s="141" t="s">
        <v>160</v>
      </c>
      <c r="AU1242" s="141" t="s">
        <v>88</v>
      </c>
      <c r="AY1242" s="18" t="s">
        <v>156</v>
      </c>
      <c r="BE1242" s="142">
        <f>IF(N1242="základní",J1242,0)</f>
        <v>0</v>
      </c>
      <c r="BF1242" s="142">
        <f>IF(N1242="snížená",J1242,0)</f>
        <v>0</v>
      </c>
      <c r="BG1242" s="142">
        <f>IF(N1242="zákl. přenesená",J1242,0)</f>
        <v>0</v>
      </c>
      <c r="BH1242" s="142">
        <f>IF(N1242="sníž. přenesená",J1242,0)</f>
        <v>0</v>
      </c>
      <c r="BI1242" s="142">
        <f>IF(N1242="nulová",J1242,0)</f>
        <v>0</v>
      </c>
      <c r="BJ1242" s="18" t="s">
        <v>86</v>
      </c>
      <c r="BK1242" s="142">
        <f>ROUND(I1242*H1242,2)</f>
        <v>0</v>
      </c>
      <c r="BL1242" s="18" t="s">
        <v>301</v>
      </c>
      <c r="BM1242" s="141" t="s">
        <v>1714</v>
      </c>
    </row>
    <row r="1243" spans="2:65" s="1" customFormat="1" x14ac:dyDescent="0.2">
      <c r="B1243" s="34"/>
      <c r="D1243" s="143" t="s">
        <v>167</v>
      </c>
      <c r="F1243" s="144" t="s">
        <v>1715</v>
      </c>
      <c r="I1243" s="145"/>
      <c r="L1243" s="34"/>
      <c r="M1243" s="146"/>
      <c r="T1243" s="55"/>
      <c r="AT1243" s="18" t="s">
        <v>167</v>
      </c>
      <c r="AU1243" s="18" t="s">
        <v>88</v>
      </c>
    </row>
    <row r="1244" spans="2:65" s="12" customFormat="1" x14ac:dyDescent="0.2">
      <c r="B1244" s="147"/>
      <c r="D1244" s="148" t="s">
        <v>169</v>
      </c>
      <c r="E1244" s="149" t="s">
        <v>3</v>
      </c>
      <c r="F1244" s="150" t="s">
        <v>1331</v>
      </c>
      <c r="H1244" s="149" t="s">
        <v>3</v>
      </c>
      <c r="I1244" s="151"/>
      <c r="L1244" s="147"/>
      <c r="M1244" s="152"/>
      <c r="T1244" s="153"/>
      <c r="AT1244" s="149" t="s">
        <v>169</v>
      </c>
      <c r="AU1244" s="149" t="s">
        <v>88</v>
      </c>
      <c r="AV1244" s="12" t="s">
        <v>86</v>
      </c>
      <c r="AW1244" s="12" t="s">
        <v>40</v>
      </c>
      <c r="AX1244" s="12" t="s">
        <v>78</v>
      </c>
      <c r="AY1244" s="149" t="s">
        <v>156</v>
      </c>
    </row>
    <row r="1245" spans="2:65" s="12" customFormat="1" x14ac:dyDescent="0.2">
      <c r="B1245" s="147"/>
      <c r="D1245" s="148" t="s">
        <v>169</v>
      </c>
      <c r="E1245" s="149" t="s">
        <v>3</v>
      </c>
      <c r="F1245" s="150" t="s">
        <v>1039</v>
      </c>
      <c r="H1245" s="149" t="s">
        <v>3</v>
      </c>
      <c r="I1245" s="151"/>
      <c r="L1245" s="147"/>
      <c r="M1245" s="152"/>
      <c r="T1245" s="153"/>
      <c r="AT1245" s="149" t="s">
        <v>169</v>
      </c>
      <c r="AU1245" s="149" t="s">
        <v>88</v>
      </c>
      <c r="AV1245" s="12" t="s">
        <v>86</v>
      </c>
      <c r="AW1245" s="12" t="s">
        <v>40</v>
      </c>
      <c r="AX1245" s="12" t="s">
        <v>78</v>
      </c>
      <c r="AY1245" s="149" t="s">
        <v>156</v>
      </c>
    </row>
    <row r="1246" spans="2:65" s="13" customFormat="1" x14ac:dyDescent="0.2">
      <c r="B1246" s="154"/>
      <c r="D1246" s="148" t="s">
        <v>169</v>
      </c>
      <c r="E1246" s="155" t="s">
        <v>3</v>
      </c>
      <c r="F1246" s="156" t="s">
        <v>1716</v>
      </c>
      <c r="H1246" s="157">
        <v>6.8</v>
      </c>
      <c r="I1246" s="158"/>
      <c r="L1246" s="154"/>
      <c r="M1246" s="159"/>
      <c r="T1246" s="160"/>
      <c r="AT1246" s="155" t="s">
        <v>169</v>
      </c>
      <c r="AU1246" s="155" t="s">
        <v>88</v>
      </c>
      <c r="AV1246" s="13" t="s">
        <v>88</v>
      </c>
      <c r="AW1246" s="13" t="s">
        <v>40</v>
      </c>
      <c r="AX1246" s="13" t="s">
        <v>78</v>
      </c>
      <c r="AY1246" s="155" t="s">
        <v>156</v>
      </c>
    </row>
    <row r="1247" spans="2:65" s="12" customFormat="1" x14ac:dyDescent="0.2">
      <c r="B1247" s="147"/>
      <c r="D1247" s="148" t="s">
        <v>169</v>
      </c>
      <c r="E1247" s="149" t="s">
        <v>3</v>
      </c>
      <c r="F1247" s="150" t="s">
        <v>1044</v>
      </c>
      <c r="H1247" s="149" t="s">
        <v>3</v>
      </c>
      <c r="I1247" s="151"/>
      <c r="L1247" s="147"/>
      <c r="M1247" s="152"/>
      <c r="T1247" s="153"/>
      <c r="AT1247" s="149" t="s">
        <v>169</v>
      </c>
      <c r="AU1247" s="149" t="s">
        <v>88</v>
      </c>
      <c r="AV1247" s="12" t="s">
        <v>86</v>
      </c>
      <c r="AW1247" s="12" t="s">
        <v>40</v>
      </c>
      <c r="AX1247" s="12" t="s">
        <v>78</v>
      </c>
      <c r="AY1247" s="149" t="s">
        <v>156</v>
      </c>
    </row>
    <row r="1248" spans="2:65" s="13" customFormat="1" x14ac:dyDescent="0.2">
      <c r="B1248" s="154"/>
      <c r="D1248" s="148" t="s">
        <v>169</v>
      </c>
      <c r="E1248" s="155" t="s">
        <v>3</v>
      </c>
      <c r="F1248" s="156" t="s">
        <v>1717</v>
      </c>
      <c r="H1248" s="157">
        <v>5</v>
      </c>
      <c r="I1248" s="158"/>
      <c r="L1248" s="154"/>
      <c r="M1248" s="159"/>
      <c r="T1248" s="160"/>
      <c r="AT1248" s="155" t="s">
        <v>169</v>
      </c>
      <c r="AU1248" s="155" t="s">
        <v>88</v>
      </c>
      <c r="AV1248" s="13" t="s">
        <v>88</v>
      </c>
      <c r="AW1248" s="13" t="s">
        <v>40</v>
      </c>
      <c r="AX1248" s="13" t="s">
        <v>78</v>
      </c>
      <c r="AY1248" s="155" t="s">
        <v>156</v>
      </c>
    </row>
    <row r="1249" spans="2:51" s="13" customFormat="1" x14ac:dyDescent="0.2">
      <c r="B1249" s="154"/>
      <c r="D1249" s="148" t="s">
        <v>169</v>
      </c>
      <c r="E1249" s="155" t="s">
        <v>3</v>
      </c>
      <c r="F1249" s="156" t="s">
        <v>1718</v>
      </c>
      <c r="H1249" s="157">
        <v>5.6</v>
      </c>
      <c r="I1249" s="158"/>
      <c r="L1249" s="154"/>
      <c r="M1249" s="159"/>
      <c r="T1249" s="160"/>
      <c r="AT1249" s="155" t="s">
        <v>169</v>
      </c>
      <c r="AU1249" s="155" t="s">
        <v>88</v>
      </c>
      <c r="AV1249" s="13" t="s">
        <v>88</v>
      </c>
      <c r="AW1249" s="13" t="s">
        <v>40</v>
      </c>
      <c r="AX1249" s="13" t="s">
        <v>78</v>
      </c>
      <c r="AY1249" s="155" t="s">
        <v>156</v>
      </c>
    </row>
    <row r="1250" spans="2:51" s="13" customFormat="1" x14ac:dyDescent="0.2">
      <c r="B1250" s="154"/>
      <c r="D1250" s="148" t="s">
        <v>169</v>
      </c>
      <c r="E1250" s="155" t="s">
        <v>3</v>
      </c>
      <c r="F1250" s="156" t="s">
        <v>1719</v>
      </c>
      <c r="H1250" s="157">
        <v>2.2999999999999998</v>
      </c>
      <c r="I1250" s="158"/>
      <c r="L1250" s="154"/>
      <c r="M1250" s="159"/>
      <c r="T1250" s="160"/>
      <c r="AT1250" s="155" t="s">
        <v>169</v>
      </c>
      <c r="AU1250" s="155" t="s">
        <v>88</v>
      </c>
      <c r="AV1250" s="13" t="s">
        <v>88</v>
      </c>
      <c r="AW1250" s="13" t="s">
        <v>40</v>
      </c>
      <c r="AX1250" s="13" t="s">
        <v>78</v>
      </c>
      <c r="AY1250" s="155" t="s">
        <v>156</v>
      </c>
    </row>
    <row r="1251" spans="2:51" s="13" customFormat="1" x14ac:dyDescent="0.2">
      <c r="B1251" s="154"/>
      <c r="D1251" s="148" t="s">
        <v>169</v>
      </c>
      <c r="E1251" s="155" t="s">
        <v>3</v>
      </c>
      <c r="F1251" s="156" t="s">
        <v>1720</v>
      </c>
      <c r="H1251" s="157">
        <v>25.7</v>
      </c>
      <c r="I1251" s="158"/>
      <c r="L1251" s="154"/>
      <c r="M1251" s="159"/>
      <c r="T1251" s="160"/>
      <c r="AT1251" s="155" t="s">
        <v>169</v>
      </c>
      <c r="AU1251" s="155" t="s">
        <v>88</v>
      </c>
      <c r="AV1251" s="13" t="s">
        <v>88</v>
      </c>
      <c r="AW1251" s="13" t="s">
        <v>40</v>
      </c>
      <c r="AX1251" s="13" t="s">
        <v>78</v>
      </c>
      <c r="AY1251" s="155" t="s">
        <v>156</v>
      </c>
    </row>
    <row r="1252" spans="2:51" s="13" customFormat="1" x14ac:dyDescent="0.2">
      <c r="B1252" s="154"/>
      <c r="D1252" s="148" t="s">
        <v>169</v>
      </c>
      <c r="E1252" s="155" t="s">
        <v>3</v>
      </c>
      <c r="F1252" s="156" t="s">
        <v>1721</v>
      </c>
      <c r="H1252" s="157">
        <v>10.25</v>
      </c>
      <c r="I1252" s="158"/>
      <c r="L1252" s="154"/>
      <c r="M1252" s="159"/>
      <c r="T1252" s="160"/>
      <c r="AT1252" s="155" t="s">
        <v>169</v>
      </c>
      <c r="AU1252" s="155" t="s">
        <v>88</v>
      </c>
      <c r="AV1252" s="13" t="s">
        <v>88</v>
      </c>
      <c r="AW1252" s="13" t="s">
        <v>40</v>
      </c>
      <c r="AX1252" s="13" t="s">
        <v>78</v>
      </c>
      <c r="AY1252" s="155" t="s">
        <v>156</v>
      </c>
    </row>
    <row r="1253" spans="2:51" s="13" customFormat="1" x14ac:dyDescent="0.2">
      <c r="B1253" s="154"/>
      <c r="D1253" s="148" t="s">
        <v>169</v>
      </c>
      <c r="E1253" s="155" t="s">
        <v>3</v>
      </c>
      <c r="F1253" s="156" t="s">
        <v>1722</v>
      </c>
      <c r="H1253" s="157">
        <v>13.68</v>
      </c>
      <c r="I1253" s="158"/>
      <c r="L1253" s="154"/>
      <c r="M1253" s="159"/>
      <c r="T1253" s="160"/>
      <c r="AT1253" s="155" t="s">
        <v>169</v>
      </c>
      <c r="AU1253" s="155" t="s">
        <v>88</v>
      </c>
      <c r="AV1253" s="13" t="s">
        <v>88</v>
      </c>
      <c r="AW1253" s="13" t="s">
        <v>40</v>
      </c>
      <c r="AX1253" s="13" t="s">
        <v>78</v>
      </c>
      <c r="AY1253" s="155" t="s">
        <v>156</v>
      </c>
    </row>
    <row r="1254" spans="2:51" s="13" customFormat="1" x14ac:dyDescent="0.2">
      <c r="B1254" s="154"/>
      <c r="D1254" s="148" t="s">
        <v>169</v>
      </c>
      <c r="E1254" s="155" t="s">
        <v>3</v>
      </c>
      <c r="F1254" s="156" t="s">
        <v>1723</v>
      </c>
      <c r="H1254" s="157">
        <v>4.3</v>
      </c>
      <c r="I1254" s="158"/>
      <c r="L1254" s="154"/>
      <c r="M1254" s="159"/>
      <c r="T1254" s="160"/>
      <c r="AT1254" s="155" t="s">
        <v>169</v>
      </c>
      <c r="AU1254" s="155" t="s">
        <v>88</v>
      </c>
      <c r="AV1254" s="13" t="s">
        <v>88</v>
      </c>
      <c r="AW1254" s="13" t="s">
        <v>40</v>
      </c>
      <c r="AX1254" s="13" t="s">
        <v>78</v>
      </c>
      <c r="AY1254" s="155" t="s">
        <v>156</v>
      </c>
    </row>
    <row r="1255" spans="2:51" s="12" customFormat="1" x14ac:dyDescent="0.2">
      <c r="B1255" s="147"/>
      <c r="D1255" s="148" t="s">
        <v>169</v>
      </c>
      <c r="E1255" s="149" t="s">
        <v>3</v>
      </c>
      <c r="F1255" s="150" t="s">
        <v>1038</v>
      </c>
      <c r="H1255" s="149" t="s">
        <v>3</v>
      </c>
      <c r="I1255" s="151"/>
      <c r="L1255" s="147"/>
      <c r="M1255" s="152"/>
      <c r="T1255" s="153"/>
      <c r="AT1255" s="149" t="s">
        <v>169</v>
      </c>
      <c r="AU1255" s="149" t="s">
        <v>88</v>
      </c>
      <c r="AV1255" s="12" t="s">
        <v>86</v>
      </c>
      <c r="AW1255" s="12" t="s">
        <v>40</v>
      </c>
      <c r="AX1255" s="12" t="s">
        <v>78</v>
      </c>
      <c r="AY1255" s="149" t="s">
        <v>156</v>
      </c>
    </row>
    <row r="1256" spans="2:51" s="13" customFormat="1" x14ac:dyDescent="0.2">
      <c r="B1256" s="154"/>
      <c r="D1256" s="148" t="s">
        <v>169</v>
      </c>
      <c r="E1256" s="155" t="s">
        <v>3</v>
      </c>
      <c r="F1256" s="156" t="s">
        <v>1724</v>
      </c>
      <c r="H1256" s="157">
        <v>2.5</v>
      </c>
      <c r="I1256" s="158"/>
      <c r="L1256" s="154"/>
      <c r="M1256" s="159"/>
      <c r="T1256" s="160"/>
      <c r="AT1256" s="155" t="s">
        <v>169</v>
      </c>
      <c r="AU1256" s="155" t="s">
        <v>88</v>
      </c>
      <c r="AV1256" s="13" t="s">
        <v>88</v>
      </c>
      <c r="AW1256" s="13" t="s">
        <v>40</v>
      </c>
      <c r="AX1256" s="13" t="s">
        <v>78</v>
      </c>
      <c r="AY1256" s="155" t="s">
        <v>156</v>
      </c>
    </row>
    <row r="1257" spans="2:51" s="13" customFormat="1" x14ac:dyDescent="0.2">
      <c r="B1257" s="154"/>
      <c r="D1257" s="148" t="s">
        <v>169</v>
      </c>
      <c r="E1257" s="155" t="s">
        <v>3</v>
      </c>
      <c r="F1257" s="156" t="s">
        <v>1725</v>
      </c>
      <c r="H1257" s="157">
        <v>4.2</v>
      </c>
      <c r="I1257" s="158"/>
      <c r="L1257" s="154"/>
      <c r="M1257" s="159"/>
      <c r="T1257" s="160"/>
      <c r="AT1257" s="155" t="s">
        <v>169</v>
      </c>
      <c r="AU1257" s="155" t="s">
        <v>88</v>
      </c>
      <c r="AV1257" s="13" t="s">
        <v>88</v>
      </c>
      <c r="AW1257" s="13" t="s">
        <v>40</v>
      </c>
      <c r="AX1257" s="13" t="s">
        <v>78</v>
      </c>
      <c r="AY1257" s="155" t="s">
        <v>156</v>
      </c>
    </row>
    <row r="1258" spans="2:51" s="13" customFormat="1" x14ac:dyDescent="0.2">
      <c r="B1258" s="154"/>
      <c r="D1258" s="148" t="s">
        <v>169</v>
      </c>
      <c r="E1258" s="155" t="s">
        <v>3</v>
      </c>
      <c r="F1258" s="156" t="s">
        <v>1726</v>
      </c>
      <c r="H1258" s="157">
        <v>3.35</v>
      </c>
      <c r="I1258" s="158"/>
      <c r="L1258" s="154"/>
      <c r="M1258" s="159"/>
      <c r="T1258" s="160"/>
      <c r="AT1258" s="155" t="s">
        <v>169</v>
      </c>
      <c r="AU1258" s="155" t="s">
        <v>88</v>
      </c>
      <c r="AV1258" s="13" t="s">
        <v>88</v>
      </c>
      <c r="AW1258" s="13" t="s">
        <v>40</v>
      </c>
      <c r="AX1258" s="13" t="s">
        <v>78</v>
      </c>
      <c r="AY1258" s="155" t="s">
        <v>156</v>
      </c>
    </row>
    <row r="1259" spans="2:51" s="13" customFormat="1" x14ac:dyDescent="0.2">
      <c r="B1259" s="154"/>
      <c r="D1259" s="148" t="s">
        <v>169</v>
      </c>
      <c r="E1259" s="155" t="s">
        <v>3</v>
      </c>
      <c r="F1259" s="156" t="s">
        <v>1727</v>
      </c>
      <c r="H1259" s="157">
        <v>1.4</v>
      </c>
      <c r="I1259" s="158"/>
      <c r="L1259" s="154"/>
      <c r="M1259" s="159"/>
      <c r="T1259" s="160"/>
      <c r="AT1259" s="155" t="s">
        <v>169</v>
      </c>
      <c r="AU1259" s="155" t="s">
        <v>88</v>
      </c>
      <c r="AV1259" s="13" t="s">
        <v>88</v>
      </c>
      <c r="AW1259" s="13" t="s">
        <v>40</v>
      </c>
      <c r="AX1259" s="13" t="s">
        <v>78</v>
      </c>
      <c r="AY1259" s="155" t="s">
        <v>156</v>
      </c>
    </row>
    <row r="1260" spans="2:51" s="13" customFormat="1" x14ac:dyDescent="0.2">
      <c r="B1260" s="154"/>
      <c r="D1260" s="148" t="s">
        <v>169</v>
      </c>
      <c r="E1260" s="155" t="s">
        <v>3</v>
      </c>
      <c r="F1260" s="156" t="s">
        <v>1728</v>
      </c>
      <c r="H1260" s="157">
        <v>21.25</v>
      </c>
      <c r="I1260" s="158"/>
      <c r="L1260" s="154"/>
      <c r="M1260" s="159"/>
      <c r="T1260" s="160"/>
      <c r="AT1260" s="155" t="s">
        <v>169</v>
      </c>
      <c r="AU1260" s="155" t="s">
        <v>88</v>
      </c>
      <c r="AV1260" s="13" t="s">
        <v>88</v>
      </c>
      <c r="AW1260" s="13" t="s">
        <v>40</v>
      </c>
      <c r="AX1260" s="13" t="s">
        <v>78</v>
      </c>
      <c r="AY1260" s="155" t="s">
        <v>156</v>
      </c>
    </row>
    <row r="1261" spans="2:51" s="13" customFormat="1" x14ac:dyDescent="0.2">
      <c r="B1261" s="154"/>
      <c r="D1261" s="148" t="s">
        <v>169</v>
      </c>
      <c r="E1261" s="155" t="s">
        <v>3</v>
      </c>
      <c r="F1261" s="156" t="s">
        <v>1729</v>
      </c>
      <c r="H1261" s="157">
        <v>9.1</v>
      </c>
      <c r="I1261" s="158"/>
      <c r="L1261" s="154"/>
      <c r="M1261" s="159"/>
      <c r="T1261" s="160"/>
      <c r="AT1261" s="155" t="s">
        <v>169</v>
      </c>
      <c r="AU1261" s="155" t="s">
        <v>88</v>
      </c>
      <c r="AV1261" s="13" t="s">
        <v>88</v>
      </c>
      <c r="AW1261" s="13" t="s">
        <v>40</v>
      </c>
      <c r="AX1261" s="13" t="s">
        <v>78</v>
      </c>
      <c r="AY1261" s="155" t="s">
        <v>156</v>
      </c>
    </row>
    <row r="1262" spans="2:51" s="12" customFormat="1" x14ac:dyDescent="0.2">
      <c r="B1262" s="147"/>
      <c r="D1262" s="148" t="s">
        <v>169</v>
      </c>
      <c r="E1262" s="149" t="s">
        <v>3</v>
      </c>
      <c r="F1262" s="150" t="s">
        <v>1031</v>
      </c>
      <c r="H1262" s="149" t="s">
        <v>3</v>
      </c>
      <c r="I1262" s="151"/>
      <c r="L1262" s="147"/>
      <c r="M1262" s="152"/>
      <c r="T1262" s="153"/>
      <c r="AT1262" s="149" t="s">
        <v>169</v>
      </c>
      <c r="AU1262" s="149" t="s">
        <v>88</v>
      </c>
      <c r="AV1262" s="12" t="s">
        <v>86</v>
      </c>
      <c r="AW1262" s="12" t="s">
        <v>40</v>
      </c>
      <c r="AX1262" s="12" t="s">
        <v>78</v>
      </c>
      <c r="AY1262" s="149" t="s">
        <v>156</v>
      </c>
    </row>
    <row r="1263" spans="2:51" s="13" customFormat="1" x14ac:dyDescent="0.2">
      <c r="B1263" s="154"/>
      <c r="D1263" s="148" t="s">
        <v>169</v>
      </c>
      <c r="E1263" s="155" t="s">
        <v>3</v>
      </c>
      <c r="F1263" s="156" t="s">
        <v>1724</v>
      </c>
      <c r="H1263" s="157">
        <v>2.5</v>
      </c>
      <c r="I1263" s="158"/>
      <c r="L1263" s="154"/>
      <c r="M1263" s="159"/>
      <c r="T1263" s="160"/>
      <c r="AT1263" s="155" t="s">
        <v>169</v>
      </c>
      <c r="AU1263" s="155" t="s">
        <v>88</v>
      </c>
      <c r="AV1263" s="13" t="s">
        <v>88</v>
      </c>
      <c r="AW1263" s="13" t="s">
        <v>40</v>
      </c>
      <c r="AX1263" s="13" t="s">
        <v>78</v>
      </c>
      <c r="AY1263" s="155" t="s">
        <v>156</v>
      </c>
    </row>
    <row r="1264" spans="2:51" s="13" customFormat="1" x14ac:dyDescent="0.2">
      <c r="B1264" s="154"/>
      <c r="D1264" s="148" t="s">
        <v>169</v>
      </c>
      <c r="E1264" s="155" t="s">
        <v>3</v>
      </c>
      <c r="F1264" s="156" t="s">
        <v>1727</v>
      </c>
      <c r="H1264" s="157">
        <v>1.4</v>
      </c>
      <c r="I1264" s="158"/>
      <c r="L1264" s="154"/>
      <c r="M1264" s="159"/>
      <c r="T1264" s="160"/>
      <c r="AT1264" s="155" t="s">
        <v>169</v>
      </c>
      <c r="AU1264" s="155" t="s">
        <v>88</v>
      </c>
      <c r="AV1264" s="13" t="s">
        <v>88</v>
      </c>
      <c r="AW1264" s="13" t="s">
        <v>40</v>
      </c>
      <c r="AX1264" s="13" t="s">
        <v>78</v>
      </c>
      <c r="AY1264" s="155" t="s">
        <v>156</v>
      </c>
    </row>
    <row r="1265" spans="2:65" s="13" customFormat="1" x14ac:dyDescent="0.2">
      <c r="B1265" s="154"/>
      <c r="D1265" s="148" t="s">
        <v>169</v>
      </c>
      <c r="E1265" s="155" t="s">
        <v>3</v>
      </c>
      <c r="F1265" s="156" t="s">
        <v>1730</v>
      </c>
      <c r="H1265" s="157">
        <v>33.9</v>
      </c>
      <c r="I1265" s="158"/>
      <c r="L1265" s="154"/>
      <c r="M1265" s="159"/>
      <c r="T1265" s="160"/>
      <c r="AT1265" s="155" t="s">
        <v>169</v>
      </c>
      <c r="AU1265" s="155" t="s">
        <v>88</v>
      </c>
      <c r="AV1265" s="13" t="s">
        <v>88</v>
      </c>
      <c r="AW1265" s="13" t="s">
        <v>40</v>
      </c>
      <c r="AX1265" s="13" t="s">
        <v>78</v>
      </c>
      <c r="AY1265" s="155" t="s">
        <v>156</v>
      </c>
    </row>
    <row r="1266" spans="2:65" s="13" customFormat="1" x14ac:dyDescent="0.2">
      <c r="B1266" s="154"/>
      <c r="D1266" s="148" t="s">
        <v>169</v>
      </c>
      <c r="E1266" s="155" t="s">
        <v>3</v>
      </c>
      <c r="F1266" s="156" t="s">
        <v>1731</v>
      </c>
      <c r="H1266" s="157">
        <v>24.8</v>
      </c>
      <c r="I1266" s="158"/>
      <c r="L1266" s="154"/>
      <c r="M1266" s="159"/>
      <c r="T1266" s="160"/>
      <c r="AT1266" s="155" t="s">
        <v>169</v>
      </c>
      <c r="AU1266" s="155" t="s">
        <v>88</v>
      </c>
      <c r="AV1266" s="13" t="s">
        <v>88</v>
      </c>
      <c r="AW1266" s="13" t="s">
        <v>40</v>
      </c>
      <c r="AX1266" s="13" t="s">
        <v>78</v>
      </c>
      <c r="AY1266" s="155" t="s">
        <v>156</v>
      </c>
    </row>
    <row r="1267" spans="2:65" s="14" customFormat="1" x14ac:dyDescent="0.2">
      <c r="B1267" s="161"/>
      <c r="D1267" s="148" t="s">
        <v>169</v>
      </c>
      <c r="E1267" s="162" t="s">
        <v>3</v>
      </c>
      <c r="F1267" s="163" t="s">
        <v>172</v>
      </c>
      <c r="H1267" s="164">
        <v>178.03</v>
      </c>
      <c r="I1267" s="165"/>
      <c r="L1267" s="161"/>
      <c r="M1267" s="166"/>
      <c r="T1267" s="167"/>
      <c r="AT1267" s="162" t="s">
        <v>169</v>
      </c>
      <c r="AU1267" s="162" t="s">
        <v>88</v>
      </c>
      <c r="AV1267" s="14" t="s">
        <v>165</v>
      </c>
      <c r="AW1267" s="14" t="s">
        <v>40</v>
      </c>
      <c r="AX1267" s="14" t="s">
        <v>86</v>
      </c>
      <c r="AY1267" s="162" t="s">
        <v>156</v>
      </c>
    </row>
    <row r="1268" spans="2:65" s="1" customFormat="1" ht="16.5" customHeight="1" x14ac:dyDescent="0.2">
      <c r="B1268" s="129"/>
      <c r="C1268" s="130" t="s">
        <v>1732</v>
      </c>
      <c r="D1268" s="130" t="s">
        <v>160</v>
      </c>
      <c r="E1268" s="131" t="s">
        <v>1733</v>
      </c>
      <c r="F1268" s="132" t="s">
        <v>1734</v>
      </c>
      <c r="G1268" s="133" t="s">
        <v>356</v>
      </c>
      <c r="H1268" s="134">
        <v>142.5</v>
      </c>
      <c r="I1268" s="135"/>
      <c r="J1268" s="136">
        <f>ROUND(I1268*H1268,2)</f>
        <v>0</v>
      </c>
      <c r="K1268" s="132" t="s">
        <v>164</v>
      </c>
      <c r="L1268" s="34"/>
      <c r="M1268" s="137" t="s">
        <v>3</v>
      </c>
      <c r="N1268" s="138" t="s">
        <v>49</v>
      </c>
      <c r="P1268" s="139">
        <f>O1268*H1268</f>
        <v>0</v>
      </c>
      <c r="Q1268" s="139">
        <v>0</v>
      </c>
      <c r="R1268" s="139">
        <f>Q1268*H1268</f>
        <v>0</v>
      </c>
      <c r="S1268" s="139">
        <v>2.5999999999999999E-3</v>
      </c>
      <c r="T1268" s="140">
        <f>S1268*H1268</f>
        <v>0.3705</v>
      </c>
      <c r="AR1268" s="141" t="s">
        <v>301</v>
      </c>
      <c r="AT1268" s="141" t="s">
        <v>160</v>
      </c>
      <c r="AU1268" s="141" t="s">
        <v>88</v>
      </c>
      <c r="AY1268" s="18" t="s">
        <v>156</v>
      </c>
      <c r="BE1268" s="142">
        <f>IF(N1268="základní",J1268,0)</f>
        <v>0</v>
      </c>
      <c r="BF1268" s="142">
        <f>IF(N1268="snížená",J1268,0)</f>
        <v>0</v>
      </c>
      <c r="BG1268" s="142">
        <f>IF(N1268="zákl. přenesená",J1268,0)</f>
        <v>0</v>
      </c>
      <c r="BH1268" s="142">
        <f>IF(N1268="sníž. přenesená",J1268,0)</f>
        <v>0</v>
      </c>
      <c r="BI1268" s="142">
        <f>IF(N1268="nulová",J1268,0)</f>
        <v>0</v>
      </c>
      <c r="BJ1268" s="18" t="s">
        <v>86</v>
      </c>
      <c r="BK1268" s="142">
        <f>ROUND(I1268*H1268,2)</f>
        <v>0</v>
      </c>
      <c r="BL1268" s="18" t="s">
        <v>301</v>
      </c>
      <c r="BM1268" s="141" t="s">
        <v>1735</v>
      </c>
    </row>
    <row r="1269" spans="2:65" s="1" customFormat="1" x14ac:dyDescent="0.2">
      <c r="B1269" s="34"/>
      <c r="D1269" s="143" t="s">
        <v>167</v>
      </c>
      <c r="F1269" s="144" t="s">
        <v>1736</v>
      </c>
      <c r="I1269" s="145"/>
      <c r="L1269" s="34"/>
      <c r="M1269" s="146"/>
      <c r="T1269" s="55"/>
      <c r="AT1269" s="18" t="s">
        <v>167</v>
      </c>
      <c r="AU1269" s="18" t="s">
        <v>88</v>
      </c>
    </row>
    <row r="1270" spans="2:65" s="12" customFormat="1" x14ac:dyDescent="0.2">
      <c r="B1270" s="147"/>
      <c r="D1270" s="148" t="s">
        <v>169</v>
      </c>
      <c r="E1270" s="149" t="s">
        <v>3</v>
      </c>
      <c r="F1270" s="150" t="s">
        <v>1331</v>
      </c>
      <c r="H1270" s="149" t="s">
        <v>3</v>
      </c>
      <c r="I1270" s="151"/>
      <c r="L1270" s="147"/>
      <c r="M1270" s="152"/>
      <c r="T1270" s="153"/>
      <c r="AT1270" s="149" t="s">
        <v>169</v>
      </c>
      <c r="AU1270" s="149" t="s">
        <v>88</v>
      </c>
      <c r="AV1270" s="12" t="s">
        <v>86</v>
      </c>
      <c r="AW1270" s="12" t="s">
        <v>40</v>
      </c>
      <c r="AX1270" s="12" t="s">
        <v>78</v>
      </c>
      <c r="AY1270" s="149" t="s">
        <v>156</v>
      </c>
    </row>
    <row r="1271" spans="2:65" s="13" customFormat="1" x14ac:dyDescent="0.2">
      <c r="B1271" s="154"/>
      <c r="D1271" s="148" t="s">
        <v>169</v>
      </c>
      <c r="E1271" s="155" t="s">
        <v>3</v>
      </c>
      <c r="F1271" s="156" t="s">
        <v>1737</v>
      </c>
      <c r="H1271" s="157">
        <v>36.4</v>
      </c>
      <c r="I1271" s="158"/>
      <c r="L1271" s="154"/>
      <c r="M1271" s="159"/>
      <c r="T1271" s="160"/>
      <c r="AT1271" s="155" t="s">
        <v>169</v>
      </c>
      <c r="AU1271" s="155" t="s">
        <v>88</v>
      </c>
      <c r="AV1271" s="13" t="s">
        <v>88</v>
      </c>
      <c r="AW1271" s="13" t="s">
        <v>40</v>
      </c>
      <c r="AX1271" s="13" t="s">
        <v>78</v>
      </c>
      <c r="AY1271" s="155" t="s">
        <v>156</v>
      </c>
    </row>
    <row r="1272" spans="2:65" s="13" customFormat="1" x14ac:dyDescent="0.2">
      <c r="B1272" s="154"/>
      <c r="D1272" s="148" t="s">
        <v>169</v>
      </c>
      <c r="E1272" s="155" t="s">
        <v>3</v>
      </c>
      <c r="F1272" s="156" t="s">
        <v>1738</v>
      </c>
      <c r="H1272" s="157">
        <v>37.299999999999997</v>
      </c>
      <c r="I1272" s="158"/>
      <c r="L1272" s="154"/>
      <c r="M1272" s="159"/>
      <c r="T1272" s="160"/>
      <c r="AT1272" s="155" t="s">
        <v>169</v>
      </c>
      <c r="AU1272" s="155" t="s">
        <v>88</v>
      </c>
      <c r="AV1272" s="13" t="s">
        <v>88</v>
      </c>
      <c r="AW1272" s="13" t="s">
        <v>40</v>
      </c>
      <c r="AX1272" s="13" t="s">
        <v>78</v>
      </c>
      <c r="AY1272" s="155" t="s">
        <v>156</v>
      </c>
    </row>
    <row r="1273" spans="2:65" s="13" customFormat="1" x14ac:dyDescent="0.2">
      <c r="B1273" s="154"/>
      <c r="D1273" s="148" t="s">
        <v>169</v>
      </c>
      <c r="E1273" s="155" t="s">
        <v>3</v>
      </c>
      <c r="F1273" s="156" t="s">
        <v>1739</v>
      </c>
      <c r="H1273" s="157">
        <v>34.4</v>
      </c>
      <c r="I1273" s="158"/>
      <c r="L1273" s="154"/>
      <c r="M1273" s="159"/>
      <c r="T1273" s="160"/>
      <c r="AT1273" s="155" t="s">
        <v>169</v>
      </c>
      <c r="AU1273" s="155" t="s">
        <v>88</v>
      </c>
      <c r="AV1273" s="13" t="s">
        <v>88</v>
      </c>
      <c r="AW1273" s="13" t="s">
        <v>40</v>
      </c>
      <c r="AX1273" s="13" t="s">
        <v>78</v>
      </c>
      <c r="AY1273" s="155" t="s">
        <v>156</v>
      </c>
    </row>
    <row r="1274" spans="2:65" s="13" customFormat="1" x14ac:dyDescent="0.2">
      <c r="B1274" s="154"/>
      <c r="D1274" s="148" t="s">
        <v>169</v>
      </c>
      <c r="E1274" s="155" t="s">
        <v>3</v>
      </c>
      <c r="F1274" s="156" t="s">
        <v>1740</v>
      </c>
      <c r="H1274" s="157">
        <v>34.4</v>
      </c>
      <c r="I1274" s="158"/>
      <c r="L1274" s="154"/>
      <c r="M1274" s="159"/>
      <c r="T1274" s="160"/>
      <c r="AT1274" s="155" t="s">
        <v>169</v>
      </c>
      <c r="AU1274" s="155" t="s">
        <v>88</v>
      </c>
      <c r="AV1274" s="13" t="s">
        <v>88</v>
      </c>
      <c r="AW1274" s="13" t="s">
        <v>40</v>
      </c>
      <c r="AX1274" s="13" t="s">
        <v>78</v>
      </c>
      <c r="AY1274" s="155" t="s">
        <v>156</v>
      </c>
    </row>
    <row r="1275" spans="2:65" s="14" customFormat="1" x14ac:dyDescent="0.2">
      <c r="B1275" s="161"/>
      <c r="D1275" s="148" t="s">
        <v>169</v>
      </c>
      <c r="E1275" s="162" t="s">
        <v>3</v>
      </c>
      <c r="F1275" s="163" t="s">
        <v>172</v>
      </c>
      <c r="H1275" s="164">
        <v>142.5</v>
      </c>
      <c r="I1275" s="165"/>
      <c r="L1275" s="161"/>
      <c r="M1275" s="166"/>
      <c r="T1275" s="167"/>
      <c r="AT1275" s="162" t="s">
        <v>169</v>
      </c>
      <c r="AU1275" s="162" t="s">
        <v>88</v>
      </c>
      <c r="AV1275" s="14" t="s">
        <v>165</v>
      </c>
      <c r="AW1275" s="14" t="s">
        <v>40</v>
      </c>
      <c r="AX1275" s="14" t="s">
        <v>86</v>
      </c>
      <c r="AY1275" s="162" t="s">
        <v>156</v>
      </c>
    </row>
    <row r="1276" spans="2:65" s="1" customFormat="1" ht="16.5" customHeight="1" x14ac:dyDescent="0.2">
      <c r="B1276" s="129"/>
      <c r="C1276" s="130" t="s">
        <v>1741</v>
      </c>
      <c r="D1276" s="130" t="s">
        <v>160</v>
      </c>
      <c r="E1276" s="131" t="s">
        <v>1742</v>
      </c>
      <c r="F1276" s="132" t="s">
        <v>1743</v>
      </c>
      <c r="G1276" s="133" t="s">
        <v>356</v>
      </c>
      <c r="H1276" s="134">
        <v>69.900000000000006</v>
      </c>
      <c r="I1276" s="135"/>
      <c r="J1276" s="136">
        <f>ROUND(I1276*H1276,2)</f>
        <v>0</v>
      </c>
      <c r="K1276" s="132" t="s">
        <v>164</v>
      </c>
      <c r="L1276" s="34"/>
      <c r="M1276" s="137" t="s">
        <v>3</v>
      </c>
      <c r="N1276" s="138" t="s">
        <v>49</v>
      </c>
      <c r="P1276" s="139">
        <f>O1276*H1276</f>
        <v>0</v>
      </c>
      <c r="Q1276" s="139">
        <v>0</v>
      </c>
      <c r="R1276" s="139">
        <f>Q1276*H1276</f>
        <v>0</v>
      </c>
      <c r="S1276" s="139">
        <v>3.9399999999999999E-3</v>
      </c>
      <c r="T1276" s="140">
        <f>S1276*H1276</f>
        <v>0.27540600000000004</v>
      </c>
      <c r="AR1276" s="141" t="s">
        <v>301</v>
      </c>
      <c r="AT1276" s="141" t="s">
        <v>160</v>
      </c>
      <c r="AU1276" s="141" t="s">
        <v>88</v>
      </c>
      <c r="AY1276" s="18" t="s">
        <v>156</v>
      </c>
      <c r="BE1276" s="142">
        <f>IF(N1276="základní",J1276,0)</f>
        <v>0</v>
      </c>
      <c r="BF1276" s="142">
        <f>IF(N1276="snížená",J1276,0)</f>
        <v>0</v>
      </c>
      <c r="BG1276" s="142">
        <f>IF(N1276="zákl. přenesená",J1276,0)</f>
        <v>0</v>
      </c>
      <c r="BH1276" s="142">
        <f>IF(N1276="sníž. přenesená",J1276,0)</f>
        <v>0</v>
      </c>
      <c r="BI1276" s="142">
        <f>IF(N1276="nulová",J1276,0)</f>
        <v>0</v>
      </c>
      <c r="BJ1276" s="18" t="s">
        <v>86</v>
      </c>
      <c r="BK1276" s="142">
        <f>ROUND(I1276*H1276,2)</f>
        <v>0</v>
      </c>
      <c r="BL1276" s="18" t="s">
        <v>301</v>
      </c>
      <c r="BM1276" s="141" t="s">
        <v>1744</v>
      </c>
    </row>
    <row r="1277" spans="2:65" s="1" customFormat="1" x14ac:dyDescent="0.2">
      <c r="B1277" s="34"/>
      <c r="D1277" s="143" t="s">
        <v>167</v>
      </c>
      <c r="F1277" s="144" t="s">
        <v>1745</v>
      </c>
      <c r="I1277" s="145"/>
      <c r="L1277" s="34"/>
      <c r="M1277" s="146"/>
      <c r="T1277" s="55"/>
      <c r="AT1277" s="18" t="s">
        <v>167</v>
      </c>
      <c r="AU1277" s="18" t="s">
        <v>88</v>
      </c>
    </row>
    <row r="1278" spans="2:65" s="12" customFormat="1" x14ac:dyDescent="0.2">
      <c r="B1278" s="147"/>
      <c r="D1278" s="148" t="s">
        <v>169</v>
      </c>
      <c r="E1278" s="149" t="s">
        <v>3</v>
      </c>
      <c r="F1278" s="150" t="s">
        <v>1331</v>
      </c>
      <c r="H1278" s="149" t="s">
        <v>3</v>
      </c>
      <c r="I1278" s="151"/>
      <c r="L1278" s="147"/>
      <c r="M1278" s="152"/>
      <c r="T1278" s="153"/>
      <c r="AT1278" s="149" t="s">
        <v>169</v>
      </c>
      <c r="AU1278" s="149" t="s">
        <v>88</v>
      </c>
      <c r="AV1278" s="12" t="s">
        <v>86</v>
      </c>
      <c r="AW1278" s="12" t="s">
        <v>40</v>
      </c>
      <c r="AX1278" s="12" t="s">
        <v>78</v>
      </c>
      <c r="AY1278" s="149" t="s">
        <v>156</v>
      </c>
    </row>
    <row r="1279" spans="2:65" s="13" customFormat="1" x14ac:dyDescent="0.2">
      <c r="B1279" s="154"/>
      <c r="D1279" s="148" t="s">
        <v>169</v>
      </c>
      <c r="E1279" s="155" t="s">
        <v>3</v>
      </c>
      <c r="F1279" s="156" t="s">
        <v>1746</v>
      </c>
      <c r="H1279" s="157">
        <v>19.8</v>
      </c>
      <c r="I1279" s="158"/>
      <c r="L1279" s="154"/>
      <c r="M1279" s="159"/>
      <c r="T1279" s="160"/>
      <c r="AT1279" s="155" t="s">
        <v>169</v>
      </c>
      <c r="AU1279" s="155" t="s">
        <v>88</v>
      </c>
      <c r="AV1279" s="13" t="s">
        <v>88</v>
      </c>
      <c r="AW1279" s="13" t="s">
        <v>40</v>
      </c>
      <c r="AX1279" s="13" t="s">
        <v>78</v>
      </c>
      <c r="AY1279" s="155" t="s">
        <v>156</v>
      </c>
    </row>
    <row r="1280" spans="2:65" s="13" customFormat="1" x14ac:dyDescent="0.2">
      <c r="B1280" s="154"/>
      <c r="D1280" s="148" t="s">
        <v>169</v>
      </c>
      <c r="E1280" s="155" t="s">
        <v>3</v>
      </c>
      <c r="F1280" s="156" t="s">
        <v>1747</v>
      </c>
      <c r="H1280" s="157">
        <v>25.2</v>
      </c>
      <c r="I1280" s="158"/>
      <c r="L1280" s="154"/>
      <c r="M1280" s="159"/>
      <c r="T1280" s="160"/>
      <c r="AT1280" s="155" t="s">
        <v>169</v>
      </c>
      <c r="AU1280" s="155" t="s">
        <v>88</v>
      </c>
      <c r="AV1280" s="13" t="s">
        <v>88</v>
      </c>
      <c r="AW1280" s="13" t="s">
        <v>40</v>
      </c>
      <c r="AX1280" s="13" t="s">
        <v>78</v>
      </c>
      <c r="AY1280" s="155" t="s">
        <v>156</v>
      </c>
    </row>
    <row r="1281" spans="2:65" s="13" customFormat="1" x14ac:dyDescent="0.2">
      <c r="B1281" s="154"/>
      <c r="D1281" s="148" t="s">
        <v>169</v>
      </c>
      <c r="E1281" s="155" t="s">
        <v>3</v>
      </c>
      <c r="F1281" s="156" t="s">
        <v>1748</v>
      </c>
      <c r="H1281" s="157">
        <v>12.3</v>
      </c>
      <c r="I1281" s="158"/>
      <c r="L1281" s="154"/>
      <c r="M1281" s="159"/>
      <c r="T1281" s="160"/>
      <c r="AT1281" s="155" t="s">
        <v>169</v>
      </c>
      <c r="AU1281" s="155" t="s">
        <v>88</v>
      </c>
      <c r="AV1281" s="13" t="s">
        <v>88</v>
      </c>
      <c r="AW1281" s="13" t="s">
        <v>40</v>
      </c>
      <c r="AX1281" s="13" t="s">
        <v>78</v>
      </c>
      <c r="AY1281" s="155" t="s">
        <v>156</v>
      </c>
    </row>
    <row r="1282" spans="2:65" s="13" customFormat="1" x14ac:dyDescent="0.2">
      <c r="B1282" s="154"/>
      <c r="D1282" s="148" t="s">
        <v>169</v>
      </c>
      <c r="E1282" s="155" t="s">
        <v>3</v>
      </c>
      <c r="F1282" s="156" t="s">
        <v>1749</v>
      </c>
      <c r="H1282" s="157">
        <v>12.6</v>
      </c>
      <c r="I1282" s="158"/>
      <c r="L1282" s="154"/>
      <c r="M1282" s="159"/>
      <c r="T1282" s="160"/>
      <c r="AT1282" s="155" t="s">
        <v>169</v>
      </c>
      <c r="AU1282" s="155" t="s">
        <v>88</v>
      </c>
      <c r="AV1282" s="13" t="s">
        <v>88</v>
      </c>
      <c r="AW1282" s="13" t="s">
        <v>40</v>
      </c>
      <c r="AX1282" s="13" t="s">
        <v>78</v>
      </c>
      <c r="AY1282" s="155" t="s">
        <v>156</v>
      </c>
    </row>
    <row r="1283" spans="2:65" s="14" customFormat="1" x14ac:dyDescent="0.2">
      <c r="B1283" s="161"/>
      <c r="D1283" s="148" t="s">
        <v>169</v>
      </c>
      <c r="E1283" s="162" t="s">
        <v>3</v>
      </c>
      <c r="F1283" s="163" t="s">
        <v>172</v>
      </c>
      <c r="H1283" s="164">
        <v>69.900000000000006</v>
      </c>
      <c r="I1283" s="165"/>
      <c r="L1283" s="161"/>
      <c r="M1283" s="166"/>
      <c r="T1283" s="167"/>
      <c r="AT1283" s="162" t="s">
        <v>169</v>
      </c>
      <c r="AU1283" s="162" t="s">
        <v>88</v>
      </c>
      <c r="AV1283" s="14" t="s">
        <v>165</v>
      </c>
      <c r="AW1283" s="14" t="s">
        <v>40</v>
      </c>
      <c r="AX1283" s="14" t="s">
        <v>86</v>
      </c>
      <c r="AY1283" s="162" t="s">
        <v>156</v>
      </c>
    </row>
    <row r="1284" spans="2:65" s="1" customFormat="1" ht="24.2" customHeight="1" x14ac:dyDescent="0.2">
      <c r="B1284" s="129"/>
      <c r="C1284" s="130" t="s">
        <v>1750</v>
      </c>
      <c r="D1284" s="130" t="s">
        <v>160</v>
      </c>
      <c r="E1284" s="131" t="s">
        <v>1751</v>
      </c>
      <c r="F1284" s="132" t="s">
        <v>1752</v>
      </c>
      <c r="G1284" s="133" t="s">
        <v>356</v>
      </c>
      <c r="H1284" s="134">
        <v>131.65</v>
      </c>
      <c r="I1284" s="135"/>
      <c r="J1284" s="136">
        <f>ROUND(I1284*H1284,2)</f>
        <v>0</v>
      </c>
      <c r="K1284" s="132" t="s">
        <v>164</v>
      </c>
      <c r="L1284" s="34"/>
      <c r="M1284" s="137" t="s">
        <v>3</v>
      </c>
      <c r="N1284" s="138" t="s">
        <v>49</v>
      </c>
      <c r="P1284" s="139">
        <f>O1284*H1284</f>
        <v>0</v>
      </c>
      <c r="Q1284" s="139">
        <v>2.4199999999999998E-3</v>
      </c>
      <c r="R1284" s="139">
        <f>Q1284*H1284</f>
        <v>0.31859300000000002</v>
      </c>
      <c r="S1284" s="139">
        <v>0</v>
      </c>
      <c r="T1284" s="140">
        <f>S1284*H1284</f>
        <v>0</v>
      </c>
      <c r="AR1284" s="141" t="s">
        <v>301</v>
      </c>
      <c r="AT1284" s="141" t="s">
        <v>160</v>
      </c>
      <c r="AU1284" s="141" t="s">
        <v>88</v>
      </c>
      <c r="AY1284" s="18" t="s">
        <v>156</v>
      </c>
      <c r="BE1284" s="142">
        <f>IF(N1284="základní",J1284,0)</f>
        <v>0</v>
      </c>
      <c r="BF1284" s="142">
        <f>IF(N1284="snížená",J1284,0)</f>
        <v>0</v>
      </c>
      <c r="BG1284" s="142">
        <f>IF(N1284="zákl. přenesená",J1284,0)</f>
        <v>0</v>
      </c>
      <c r="BH1284" s="142">
        <f>IF(N1284="sníž. přenesená",J1284,0)</f>
        <v>0</v>
      </c>
      <c r="BI1284" s="142">
        <f>IF(N1284="nulová",J1284,0)</f>
        <v>0</v>
      </c>
      <c r="BJ1284" s="18" t="s">
        <v>86</v>
      </c>
      <c r="BK1284" s="142">
        <f>ROUND(I1284*H1284,2)</f>
        <v>0</v>
      </c>
      <c r="BL1284" s="18" t="s">
        <v>301</v>
      </c>
      <c r="BM1284" s="141" t="s">
        <v>1753</v>
      </c>
    </row>
    <row r="1285" spans="2:65" s="1" customFormat="1" x14ac:dyDescent="0.2">
      <c r="B1285" s="34"/>
      <c r="D1285" s="143" t="s">
        <v>167</v>
      </c>
      <c r="F1285" s="144" t="s">
        <v>1754</v>
      </c>
      <c r="I1285" s="145"/>
      <c r="L1285" s="34"/>
      <c r="M1285" s="146"/>
      <c r="T1285" s="55"/>
      <c r="AT1285" s="18" t="s">
        <v>167</v>
      </c>
      <c r="AU1285" s="18" t="s">
        <v>88</v>
      </c>
    </row>
    <row r="1286" spans="2:65" s="1" customFormat="1" ht="29.25" x14ac:dyDescent="0.2">
      <c r="B1286" s="34"/>
      <c r="D1286" s="148" t="s">
        <v>761</v>
      </c>
      <c r="F1286" s="185" t="s">
        <v>1054</v>
      </c>
      <c r="I1286" s="145"/>
      <c r="L1286" s="34"/>
      <c r="M1286" s="146"/>
      <c r="T1286" s="55"/>
      <c r="AT1286" s="18" t="s">
        <v>761</v>
      </c>
      <c r="AU1286" s="18" t="s">
        <v>88</v>
      </c>
    </row>
    <row r="1287" spans="2:65" s="12" customFormat="1" x14ac:dyDescent="0.2">
      <c r="B1287" s="147"/>
      <c r="D1287" s="148" t="s">
        <v>169</v>
      </c>
      <c r="E1287" s="149" t="s">
        <v>3</v>
      </c>
      <c r="F1287" s="150" t="s">
        <v>1755</v>
      </c>
      <c r="H1287" s="149" t="s">
        <v>3</v>
      </c>
      <c r="I1287" s="151"/>
      <c r="L1287" s="147"/>
      <c r="M1287" s="152"/>
      <c r="T1287" s="153"/>
      <c r="AT1287" s="149" t="s">
        <v>169</v>
      </c>
      <c r="AU1287" s="149" t="s">
        <v>88</v>
      </c>
      <c r="AV1287" s="12" t="s">
        <v>86</v>
      </c>
      <c r="AW1287" s="12" t="s">
        <v>40</v>
      </c>
      <c r="AX1287" s="12" t="s">
        <v>78</v>
      </c>
      <c r="AY1287" s="149" t="s">
        <v>156</v>
      </c>
    </row>
    <row r="1288" spans="2:65" s="12" customFormat="1" x14ac:dyDescent="0.2">
      <c r="B1288" s="147"/>
      <c r="D1288" s="148" t="s">
        <v>169</v>
      </c>
      <c r="E1288" s="149" t="s">
        <v>3</v>
      </c>
      <c r="F1288" s="150" t="s">
        <v>1039</v>
      </c>
      <c r="H1288" s="149" t="s">
        <v>3</v>
      </c>
      <c r="I1288" s="151"/>
      <c r="L1288" s="147"/>
      <c r="M1288" s="152"/>
      <c r="T1288" s="153"/>
      <c r="AT1288" s="149" t="s">
        <v>169</v>
      </c>
      <c r="AU1288" s="149" t="s">
        <v>88</v>
      </c>
      <c r="AV1288" s="12" t="s">
        <v>86</v>
      </c>
      <c r="AW1288" s="12" t="s">
        <v>40</v>
      </c>
      <c r="AX1288" s="12" t="s">
        <v>78</v>
      </c>
      <c r="AY1288" s="149" t="s">
        <v>156</v>
      </c>
    </row>
    <row r="1289" spans="2:65" s="13" customFormat="1" x14ac:dyDescent="0.2">
      <c r="B1289" s="154"/>
      <c r="D1289" s="148" t="s">
        <v>169</v>
      </c>
      <c r="E1289" s="155" t="s">
        <v>3</v>
      </c>
      <c r="F1289" s="156" t="s">
        <v>1702</v>
      </c>
      <c r="H1289" s="157">
        <v>30</v>
      </c>
      <c r="I1289" s="158"/>
      <c r="L1289" s="154"/>
      <c r="M1289" s="159"/>
      <c r="T1289" s="160"/>
      <c r="AT1289" s="155" t="s">
        <v>169</v>
      </c>
      <c r="AU1289" s="155" t="s">
        <v>88</v>
      </c>
      <c r="AV1289" s="13" t="s">
        <v>88</v>
      </c>
      <c r="AW1289" s="13" t="s">
        <v>40</v>
      </c>
      <c r="AX1289" s="13" t="s">
        <v>78</v>
      </c>
      <c r="AY1289" s="155" t="s">
        <v>156</v>
      </c>
    </row>
    <row r="1290" spans="2:65" s="13" customFormat="1" x14ac:dyDescent="0.2">
      <c r="B1290" s="154"/>
      <c r="D1290" s="148" t="s">
        <v>169</v>
      </c>
      <c r="E1290" s="155" t="s">
        <v>3</v>
      </c>
      <c r="F1290" s="156" t="s">
        <v>1703</v>
      </c>
      <c r="H1290" s="157">
        <v>2.15</v>
      </c>
      <c r="I1290" s="158"/>
      <c r="L1290" s="154"/>
      <c r="M1290" s="159"/>
      <c r="T1290" s="160"/>
      <c r="AT1290" s="155" t="s">
        <v>169</v>
      </c>
      <c r="AU1290" s="155" t="s">
        <v>88</v>
      </c>
      <c r="AV1290" s="13" t="s">
        <v>88</v>
      </c>
      <c r="AW1290" s="13" t="s">
        <v>40</v>
      </c>
      <c r="AX1290" s="13" t="s">
        <v>78</v>
      </c>
      <c r="AY1290" s="155" t="s">
        <v>156</v>
      </c>
    </row>
    <row r="1291" spans="2:65" s="12" customFormat="1" x14ac:dyDescent="0.2">
      <c r="B1291" s="147"/>
      <c r="D1291" s="148" t="s">
        <v>169</v>
      </c>
      <c r="E1291" s="149" t="s">
        <v>3</v>
      </c>
      <c r="F1291" s="150" t="s">
        <v>1044</v>
      </c>
      <c r="H1291" s="149" t="s">
        <v>3</v>
      </c>
      <c r="I1291" s="151"/>
      <c r="L1291" s="147"/>
      <c r="M1291" s="152"/>
      <c r="T1291" s="153"/>
      <c r="AT1291" s="149" t="s">
        <v>169</v>
      </c>
      <c r="AU1291" s="149" t="s">
        <v>88</v>
      </c>
      <c r="AV1291" s="12" t="s">
        <v>86</v>
      </c>
      <c r="AW1291" s="12" t="s">
        <v>40</v>
      </c>
      <c r="AX1291" s="12" t="s">
        <v>78</v>
      </c>
      <c r="AY1291" s="149" t="s">
        <v>156</v>
      </c>
    </row>
    <row r="1292" spans="2:65" s="13" customFormat="1" x14ac:dyDescent="0.2">
      <c r="B1292" s="154"/>
      <c r="D1292" s="148" t="s">
        <v>169</v>
      </c>
      <c r="E1292" s="155" t="s">
        <v>3</v>
      </c>
      <c r="F1292" s="156" t="s">
        <v>1756</v>
      </c>
      <c r="H1292" s="157">
        <v>37.5</v>
      </c>
      <c r="I1292" s="158"/>
      <c r="L1292" s="154"/>
      <c r="M1292" s="159"/>
      <c r="T1292" s="160"/>
      <c r="AT1292" s="155" t="s">
        <v>169</v>
      </c>
      <c r="AU1292" s="155" t="s">
        <v>88</v>
      </c>
      <c r="AV1292" s="13" t="s">
        <v>88</v>
      </c>
      <c r="AW1292" s="13" t="s">
        <v>40</v>
      </c>
      <c r="AX1292" s="13" t="s">
        <v>78</v>
      </c>
      <c r="AY1292" s="155" t="s">
        <v>156</v>
      </c>
    </row>
    <row r="1293" spans="2:65" s="13" customFormat="1" x14ac:dyDescent="0.2">
      <c r="B1293" s="154"/>
      <c r="D1293" s="148" t="s">
        <v>169</v>
      </c>
      <c r="E1293" s="155" t="s">
        <v>3</v>
      </c>
      <c r="F1293" s="156" t="s">
        <v>1705</v>
      </c>
      <c r="H1293" s="157">
        <v>7.6</v>
      </c>
      <c r="I1293" s="158"/>
      <c r="L1293" s="154"/>
      <c r="M1293" s="159"/>
      <c r="T1293" s="160"/>
      <c r="AT1293" s="155" t="s">
        <v>169</v>
      </c>
      <c r="AU1293" s="155" t="s">
        <v>88</v>
      </c>
      <c r="AV1293" s="13" t="s">
        <v>88</v>
      </c>
      <c r="AW1293" s="13" t="s">
        <v>40</v>
      </c>
      <c r="AX1293" s="13" t="s">
        <v>78</v>
      </c>
      <c r="AY1293" s="155" t="s">
        <v>156</v>
      </c>
    </row>
    <row r="1294" spans="2:65" s="12" customFormat="1" x14ac:dyDescent="0.2">
      <c r="B1294" s="147"/>
      <c r="D1294" s="148" t="s">
        <v>169</v>
      </c>
      <c r="E1294" s="149" t="s">
        <v>3</v>
      </c>
      <c r="F1294" s="150" t="s">
        <v>1038</v>
      </c>
      <c r="H1294" s="149" t="s">
        <v>3</v>
      </c>
      <c r="I1294" s="151"/>
      <c r="L1294" s="147"/>
      <c r="M1294" s="152"/>
      <c r="T1294" s="153"/>
      <c r="AT1294" s="149" t="s">
        <v>169</v>
      </c>
      <c r="AU1294" s="149" t="s">
        <v>88</v>
      </c>
      <c r="AV1294" s="12" t="s">
        <v>86</v>
      </c>
      <c r="AW1294" s="12" t="s">
        <v>40</v>
      </c>
      <c r="AX1294" s="12" t="s">
        <v>78</v>
      </c>
      <c r="AY1294" s="149" t="s">
        <v>156</v>
      </c>
    </row>
    <row r="1295" spans="2:65" s="13" customFormat="1" x14ac:dyDescent="0.2">
      <c r="B1295" s="154"/>
      <c r="D1295" s="148" t="s">
        <v>169</v>
      </c>
      <c r="E1295" s="155" t="s">
        <v>3</v>
      </c>
      <c r="F1295" s="156" t="s">
        <v>1706</v>
      </c>
      <c r="H1295" s="157">
        <v>18.75</v>
      </c>
      <c r="I1295" s="158"/>
      <c r="L1295" s="154"/>
      <c r="M1295" s="159"/>
      <c r="T1295" s="160"/>
      <c r="AT1295" s="155" t="s">
        <v>169</v>
      </c>
      <c r="AU1295" s="155" t="s">
        <v>88</v>
      </c>
      <c r="AV1295" s="13" t="s">
        <v>88</v>
      </c>
      <c r="AW1295" s="13" t="s">
        <v>40</v>
      </c>
      <c r="AX1295" s="13" t="s">
        <v>78</v>
      </c>
      <c r="AY1295" s="155" t="s">
        <v>156</v>
      </c>
    </row>
    <row r="1296" spans="2:65" s="13" customFormat="1" x14ac:dyDescent="0.2">
      <c r="B1296" s="154"/>
      <c r="D1296" s="148" t="s">
        <v>169</v>
      </c>
      <c r="E1296" s="155" t="s">
        <v>3</v>
      </c>
      <c r="F1296" s="156" t="s">
        <v>1707</v>
      </c>
      <c r="H1296" s="157">
        <v>3.2</v>
      </c>
      <c r="I1296" s="158"/>
      <c r="L1296" s="154"/>
      <c r="M1296" s="159"/>
      <c r="T1296" s="160"/>
      <c r="AT1296" s="155" t="s">
        <v>169</v>
      </c>
      <c r="AU1296" s="155" t="s">
        <v>88</v>
      </c>
      <c r="AV1296" s="13" t="s">
        <v>88</v>
      </c>
      <c r="AW1296" s="13" t="s">
        <v>40</v>
      </c>
      <c r="AX1296" s="13" t="s">
        <v>78</v>
      </c>
      <c r="AY1296" s="155" t="s">
        <v>156</v>
      </c>
    </row>
    <row r="1297" spans="2:65" s="12" customFormat="1" x14ac:dyDescent="0.2">
      <c r="B1297" s="147"/>
      <c r="D1297" s="148" t="s">
        <v>169</v>
      </c>
      <c r="E1297" s="149" t="s">
        <v>3</v>
      </c>
      <c r="F1297" s="150" t="s">
        <v>1031</v>
      </c>
      <c r="H1297" s="149" t="s">
        <v>3</v>
      </c>
      <c r="I1297" s="151"/>
      <c r="L1297" s="147"/>
      <c r="M1297" s="152"/>
      <c r="T1297" s="153"/>
      <c r="AT1297" s="149" t="s">
        <v>169</v>
      </c>
      <c r="AU1297" s="149" t="s">
        <v>88</v>
      </c>
      <c r="AV1297" s="12" t="s">
        <v>86</v>
      </c>
      <c r="AW1297" s="12" t="s">
        <v>40</v>
      </c>
      <c r="AX1297" s="12" t="s">
        <v>78</v>
      </c>
      <c r="AY1297" s="149" t="s">
        <v>156</v>
      </c>
    </row>
    <row r="1298" spans="2:65" s="13" customFormat="1" x14ac:dyDescent="0.2">
      <c r="B1298" s="154"/>
      <c r="D1298" s="148" t="s">
        <v>169</v>
      </c>
      <c r="E1298" s="155" t="s">
        <v>3</v>
      </c>
      <c r="F1298" s="156" t="s">
        <v>1757</v>
      </c>
      <c r="H1298" s="157">
        <v>26.25</v>
      </c>
      <c r="I1298" s="158"/>
      <c r="L1298" s="154"/>
      <c r="M1298" s="159"/>
      <c r="T1298" s="160"/>
      <c r="AT1298" s="155" t="s">
        <v>169</v>
      </c>
      <c r="AU1298" s="155" t="s">
        <v>88</v>
      </c>
      <c r="AV1298" s="13" t="s">
        <v>88</v>
      </c>
      <c r="AW1298" s="13" t="s">
        <v>40</v>
      </c>
      <c r="AX1298" s="13" t="s">
        <v>78</v>
      </c>
      <c r="AY1298" s="155" t="s">
        <v>156</v>
      </c>
    </row>
    <row r="1299" spans="2:65" s="13" customFormat="1" x14ac:dyDescent="0.2">
      <c r="B1299" s="154"/>
      <c r="D1299" s="148" t="s">
        <v>169</v>
      </c>
      <c r="E1299" s="155" t="s">
        <v>3</v>
      </c>
      <c r="F1299" s="156" t="s">
        <v>1710</v>
      </c>
      <c r="H1299" s="157">
        <v>6.2</v>
      </c>
      <c r="I1299" s="158"/>
      <c r="L1299" s="154"/>
      <c r="M1299" s="159"/>
      <c r="T1299" s="160"/>
      <c r="AT1299" s="155" t="s">
        <v>169</v>
      </c>
      <c r="AU1299" s="155" t="s">
        <v>88</v>
      </c>
      <c r="AV1299" s="13" t="s">
        <v>88</v>
      </c>
      <c r="AW1299" s="13" t="s">
        <v>40</v>
      </c>
      <c r="AX1299" s="13" t="s">
        <v>78</v>
      </c>
      <c r="AY1299" s="155" t="s">
        <v>156</v>
      </c>
    </row>
    <row r="1300" spans="2:65" s="14" customFormat="1" x14ac:dyDescent="0.2">
      <c r="B1300" s="161"/>
      <c r="D1300" s="148" t="s">
        <v>169</v>
      </c>
      <c r="E1300" s="162" t="s">
        <v>3</v>
      </c>
      <c r="F1300" s="163" t="s">
        <v>172</v>
      </c>
      <c r="H1300" s="164">
        <v>131.65</v>
      </c>
      <c r="I1300" s="165"/>
      <c r="L1300" s="161"/>
      <c r="M1300" s="166"/>
      <c r="T1300" s="167"/>
      <c r="AT1300" s="162" t="s">
        <v>169</v>
      </c>
      <c r="AU1300" s="162" t="s">
        <v>88</v>
      </c>
      <c r="AV1300" s="14" t="s">
        <v>165</v>
      </c>
      <c r="AW1300" s="14" t="s">
        <v>40</v>
      </c>
      <c r="AX1300" s="14" t="s">
        <v>86</v>
      </c>
      <c r="AY1300" s="162" t="s">
        <v>156</v>
      </c>
    </row>
    <row r="1301" spans="2:65" s="1" customFormat="1" ht="33" customHeight="1" x14ac:dyDescent="0.2">
      <c r="B1301" s="129"/>
      <c r="C1301" s="130" t="s">
        <v>1758</v>
      </c>
      <c r="D1301" s="130" t="s">
        <v>160</v>
      </c>
      <c r="E1301" s="131" t="s">
        <v>1759</v>
      </c>
      <c r="F1301" s="132" t="s">
        <v>1760</v>
      </c>
      <c r="G1301" s="133" t="s">
        <v>201</v>
      </c>
      <c r="H1301" s="134">
        <v>204</v>
      </c>
      <c r="I1301" s="135"/>
      <c r="J1301" s="136">
        <f>ROUND(I1301*H1301,2)</f>
        <v>0</v>
      </c>
      <c r="K1301" s="132" t="s">
        <v>164</v>
      </c>
      <c r="L1301" s="34"/>
      <c r="M1301" s="137" t="s">
        <v>3</v>
      </c>
      <c r="N1301" s="138" t="s">
        <v>49</v>
      </c>
      <c r="P1301" s="139">
        <f>O1301*H1301</f>
        <v>0</v>
      </c>
      <c r="Q1301" s="139">
        <v>0</v>
      </c>
      <c r="R1301" s="139">
        <f>Q1301*H1301</f>
        <v>0</v>
      </c>
      <c r="S1301" s="139">
        <v>0</v>
      </c>
      <c r="T1301" s="140">
        <f>S1301*H1301</f>
        <v>0</v>
      </c>
      <c r="AR1301" s="141" t="s">
        <v>301</v>
      </c>
      <c r="AT1301" s="141" t="s">
        <v>160</v>
      </c>
      <c r="AU1301" s="141" t="s">
        <v>88</v>
      </c>
      <c r="AY1301" s="18" t="s">
        <v>156</v>
      </c>
      <c r="BE1301" s="142">
        <f>IF(N1301="základní",J1301,0)</f>
        <v>0</v>
      </c>
      <c r="BF1301" s="142">
        <f>IF(N1301="snížená",J1301,0)</f>
        <v>0</v>
      </c>
      <c r="BG1301" s="142">
        <f>IF(N1301="zákl. přenesená",J1301,0)</f>
        <v>0</v>
      </c>
      <c r="BH1301" s="142">
        <f>IF(N1301="sníž. přenesená",J1301,0)</f>
        <v>0</v>
      </c>
      <c r="BI1301" s="142">
        <f>IF(N1301="nulová",J1301,0)</f>
        <v>0</v>
      </c>
      <c r="BJ1301" s="18" t="s">
        <v>86</v>
      </c>
      <c r="BK1301" s="142">
        <f>ROUND(I1301*H1301,2)</f>
        <v>0</v>
      </c>
      <c r="BL1301" s="18" t="s">
        <v>301</v>
      </c>
      <c r="BM1301" s="141" t="s">
        <v>1761</v>
      </c>
    </row>
    <row r="1302" spans="2:65" s="1" customFormat="1" x14ac:dyDescent="0.2">
      <c r="B1302" s="34"/>
      <c r="D1302" s="143" t="s">
        <v>167</v>
      </c>
      <c r="F1302" s="144" t="s">
        <v>1762</v>
      </c>
      <c r="I1302" s="145"/>
      <c r="L1302" s="34"/>
      <c r="M1302" s="146"/>
      <c r="T1302" s="55"/>
      <c r="AT1302" s="18" t="s">
        <v>167</v>
      </c>
      <c r="AU1302" s="18" t="s">
        <v>88</v>
      </c>
    </row>
    <row r="1303" spans="2:65" s="12" customFormat="1" x14ac:dyDescent="0.2">
      <c r="B1303" s="147"/>
      <c r="D1303" s="148" t="s">
        <v>169</v>
      </c>
      <c r="E1303" s="149" t="s">
        <v>3</v>
      </c>
      <c r="F1303" s="150" t="s">
        <v>1763</v>
      </c>
      <c r="H1303" s="149" t="s">
        <v>3</v>
      </c>
      <c r="I1303" s="151"/>
      <c r="L1303" s="147"/>
      <c r="M1303" s="152"/>
      <c r="T1303" s="153"/>
      <c r="AT1303" s="149" t="s">
        <v>169</v>
      </c>
      <c r="AU1303" s="149" t="s">
        <v>88</v>
      </c>
      <c r="AV1303" s="12" t="s">
        <v>86</v>
      </c>
      <c r="AW1303" s="12" t="s">
        <v>40</v>
      </c>
      <c r="AX1303" s="12" t="s">
        <v>78</v>
      </c>
      <c r="AY1303" s="149" t="s">
        <v>156</v>
      </c>
    </row>
    <row r="1304" spans="2:65" s="12" customFormat="1" x14ac:dyDescent="0.2">
      <c r="B1304" s="147"/>
      <c r="D1304" s="148" t="s">
        <v>169</v>
      </c>
      <c r="E1304" s="149" t="s">
        <v>3</v>
      </c>
      <c r="F1304" s="150" t="s">
        <v>1039</v>
      </c>
      <c r="H1304" s="149" t="s">
        <v>3</v>
      </c>
      <c r="I1304" s="151"/>
      <c r="L1304" s="147"/>
      <c r="M1304" s="152"/>
      <c r="T1304" s="153"/>
      <c r="AT1304" s="149" t="s">
        <v>169</v>
      </c>
      <c r="AU1304" s="149" t="s">
        <v>88</v>
      </c>
      <c r="AV1304" s="12" t="s">
        <v>86</v>
      </c>
      <c r="AW1304" s="12" t="s">
        <v>40</v>
      </c>
      <c r="AX1304" s="12" t="s">
        <v>78</v>
      </c>
      <c r="AY1304" s="149" t="s">
        <v>156</v>
      </c>
    </row>
    <row r="1305" spans="2:65" s="13" customFormat="1" x14ac:dyDescent="0.2">
      <c r="B1305" s="154"/>
      <c r="D1305" s="148" t="s">
        <v>169</v>
      </c>
      <c r="E1305" s="155" t="s">
        <v>3</v>
      </c>
      <c r="F1305" s="156" t="s">
        <v>1764</v>
      </c>
      <c r="H1305" s="157">
        <v>48</v>
      </c>
      <c r="I1305" s="158"/>
      <c r="L1305" s="154"/>
      <c r="M1305" s="159"/>
      <c r="T1305" s="160"/>
      <c r="AT1305" s="155" t="s">
        <v>169</v>
      </c>
      <c r="AU1305" s="155" t="s">
        <v>88</v>
      </c>
      <c r="AV1305" s="13" t="s">
        <v>88</v>
      </c>
      <c r="AW1305" s="13" t="s">
        <v>40</v>
      </c>
      <c r="AX1305" s="13" t="s">
        <v>78</v>
      </c>
      <c r="AY1305" s="155" t="s">
        <v>156</v>
      </c>
    </row>
    <row r="1306" spans="2:65" s="13" customFormat="1" x14ac:dyDescent="0.2">
      <c r="B1306" s="154"/>
      <c r="D1306" s="148" t="s">
        <v>169</v>
      </c>
      <c r="E1306" s="155" t="s">
        <v>3</v>
      </c>
      <c r="F1306" s="156" t="s">
        <v>1765</v>
      </c>
      <c r="H1306" s="157">
        <v>2</v>
      </c>
      <c r="I1306" s="158"/>
      <c r="L1306" s="154"/>
      <c r="M1306" s="159"/>
      <c r="T1306" s="160"/>
      <c r="AT1306" s="155" t="s">
        <v>169</v>
      </c>
      <c r="AU1306" s="155" t="s">
        <v>88</v>
      </c>
      <c r="AV1306" s="13" t="s">
        <v>88</v>
      </c>
      <c r="AW1306" s="13" t="s">
        <v>40</v>
      </c>
      <c r="AX1306" s="13" t="s">
        <v>78</v>
      </c>
      <c r="AY1306" s="155" t="s">
        <v>156</v>
      </c>
    </row>
    <row r="1307" spans="2:65" s="12" customFormat="1" x14ac:dyDescent="0.2">
      <c r="B1307" s="147"/>
      <c r="D1307" s="148" t="s">
        <v>169</v>
      </c>
      <c r="E1307" s="149" t="s">
        <v>3</v>
      </c>
      <c r="F1307" s="150" t="s">
        <v>1044</v>
      </c>
      <c r="H1307" s="149" t="s">
        <v>3</v>
      </c>
      <c r="I1307" s="151"/>
      <c r="L1307" s="147"/>
      <c r="M1307" s="152"/>
      <c r="T1307" s="153"/>
      <c r="AT1307" s="149" t="s">
        <v>169</v>
      </c>
      <c r="AU1307" s="149" t="s">
        <v>88</v>
      </c>
      <c r="AV1307" s="12" t="s">
        <v>86</v>
      </c>
      <c r="AW1307" s="12" t="s">
        <v>40</v>
      </c>
      <c r="AX1307" s="12" t="s">
        <v>78</v>
      </c>
      <c r="AY1307" s="149" t="s">
        <v>156</v>
      </c>
    </row>
    <row r="1308" spans="2:65" s="13" customFormat="1" x14ac:dyDescent="0.2">
      <c r="B1308" s="154"/>
      <c r="D1308" s="148" t="s">
        <v>169</v>
      </c>
      <c r="E1308" s="155" t="s">
        <v>3</v>
      </c>
      <c r="F1308" s="156" t="s">
        <v>1766</v>
      </c>
      <c r="H1308" s="157">
        <v>60</v>
      </c>
      <c r="I1308" s="158"/>
      <c r="L1308" s="154"/>
      <c r="M1308" s="159"/>
      <c r="T1308" s="160"/>
      <c r="AT1308" s="155" t="s">
        <v>169</v>
      </c>
      <c r="AU1308" s="155" t="s">
        <v>88</v>
      </c>
      <c r="AV1308" s="13" t="s">
        <v>88</v>
      </c>
      <c r="AW1308" s="13" t="s">
        <v>40</v>
      </c>
      <c r="AX1308" s="13" t="s">
        <v>78</v>
      </c>
      <c r="AY1308" s="155" t="s">
        <v>156</v>
      </c>
    </row>
    <row r="1309" spans="2:65" s="13" customFormat="1" x14ac:dyDescent="0.2">
      <c r="B1309" s="154"/>
      <c r="D1309" s="148" t="s">
        <v>169</v>
      </c>
      <c r="E1309" s="155" t="s">
        <v>3</v>
      </c>
      <c r="F1309" s="156" t="s">
        <v>1767</v>
      </c>
      <c r="H1309" s="157">
        <v>16</v>
      </c>
      <c r="I1309" s="158"/>
      <c r="L1309" s="154"/>
      <c r="M1309" s="159"/>
      <c r="T1309" s="160"/>
      <c r="AT1309" s="155" t="s">
        <v>169</v>
      </c>
      <c r="AU1309" s="155" t="s">
        <v>88</v>
      </c>
      <c r="AV1309" s="13" t="s">
        <v>88</v>
      </c>
      <c r="AW1309" s="13" t="s">
        <v>40</v>
      </c>
      <c r="AX1309" s="13" t="s">
        <v>78</v>
      </c>
      <c r="AY1309" s="155" t="s">
        <v>156</v>
      </c>
    </row>
    <row r="1310" spans="2:65" s="12" customFormat="1" x14ac:dyDescent="0.2">
      <c r="B1310" s="147"/>
      <c r="D1310" s="148" t="s">
        <v>169</v>
      </c>
      <c r="E1310" s="149" t="s">
        <v>3</v>
      </c>
      <c r="F1310" s="150" t="s">
        <v>1038</v>
      </c>
      <c r="H1310" s="149" t="s">
        <v>3</v>
      </c>
      <c r="I1310" s="151"/>
      <c r="L1310" s="147"/>
      <c r="M1310" s="152"/>
      <c r="T1310" s="153"/>
      <c r="AT1310" s="149" t="s">
        <v>169</v>
      </c>
      <c r="AU1310" s="149" t="s">
        <v>88</v>
      </c>
      <c r="AV1310" s="12" t="s">
        <v>86</v>
      </c>
      <c r="AW1310" s="12" t="s">
        <v>40</v>
      </c>
      <c r="AX1310" s="12" t="s">
        <v>78</v>
      </c>
      <c r="AY1310" s="149" t="s">
        <v>156</v>
      </c>
    </row>
    <row r="1311" spans="2:65" s="13" customFormat="1" x14ac:dyDescent="0.2">
      <c r="B1311" s="154"/>
      <c r="D1311" s="148" t="s">
        <v>169</v>
      </c>
      <c r="E1311" s="155" t="s">
        <v>3</v>
      </c>
      <c r="F1311" s="156" t="s">
        <v>1768</v>
      </c>
      <c r="H1311" s="157">
        <v>30</v>
      </c>
      <c r="I1311" s="158"/>
      <c r="L1311" s="154"/>
      <c r="M1311" s="159"/>
      <c r="T1311" s="160"/>
      <c r="AT1311" s="155" t="s">
        <v>169</v>
      </c>
      <c r="AU1311" s="155" t="s">
        <v>88</v>
      </c>
      <c r="AV1311" s="13" t="s">
        <v>88</v>
      </c>
      <c r="AW1311" s="13" t="s">
        <v>40</v>
      </c>
      <c r="AX1311" s="13" t="s">
        <v>78</v>
      </c>
      <c r="AY1311" s="155" t="s">
        <v>156</v>
      </c>
    </row>
    <row r="1312" spans="2:65" s="13" customFormat="1" x14ac:dyDescent="0.2">
      <c r="B1312" s="154"/>
      <c r="D1312" s="148" t="s">
        <v>169</v>
      </c>
      <c r="E1312" s="155" t="s">
        <v>3</v>
      </c>
      <c r="F1312" s="156" t="s">
        <v>1769</v>
      </c>
      <c r="H1312" s="157">
        <v>2</v>
      </c>
      <c r="I1312" s="158"/>
      <c r="L1312" s="154"/>
      <c r="M1312" s="159"/>
      <c r="T1312" s="160"/>
      <c r="AT1312" s="155" t="s">
        <v>169</v>
      </c>
      <c r="AU1312" s="155" t="s">
        <v>88</v>
      </c>
      <c r="AV1312" s="13" t="s">
        <v>88</v>
      </c>
      <c r="AW1312" s="13" t="s">
        <v>40</v>
      </c>
      <c r="AX1312" s="13" t="s">
        <v>78</v>
      </c>
      <c r="AY1312" s="155" t="s">
        <v>156</v>
      </c>
    </row>
    <row r="1313" spans="2:65" s="12" customFormat="1" x14ac:dyDescent="0.2">
      <c r="B1313" s="147"/>
      <c r="D1313" s="148" t="s">
        <v>169</v>
      </c>
      <c r="E1313" s="149" t="s">
        <v>3</v>
      </c>
      <c r="F1313" s="150" t="s">
        <v>1031</v>
      </c>
      <c r="H1313" s="149" t="s">
        <v>3</v>
      </c>
      <c r="I1313" s="151"/>
      <c r="L1313" s="147"/>
      <c r="M1313" s="152"/>
      <c r="T1313" s="153"/>
      <c r="AT1313" s="149" t="s">
        <v>169</v>
      </c>
      <c r="AU1313" s="149" t="s">
        <v>88</v>
      </c>
      <c r="AV1313" s="12" t="s">
        <v>86</v>
      </c>
      <c r="AW1313" s="12" t="s">
        <v>40</v>
      </c>
      <c r="AX1313" s="12" t="s">
        <v>78</v>
      </c>
      <c r="AY1313" s="149" t="s">
        <v>156</v>
      </c>
    </row>
    <row r="1314" spans="2:65" s="13" customFormat="1" x14ac:dyDescent="0.2">
      <c r="B1314" s="154"/>
      <c r="D1314" s="148" t="s">
        <v>169</v>
      </c>
      <c r="E1314" s="155" t="s">
        <v>3</v>
      </c>
      <c r="F1314" s="156" t="s">
        <v>1770</v>
      </c>
      <c r="H1314" s="157">
        <v>42</v>
      </c>
      <c r="I1314" s="158"/>
      <c r="L1314" s="154"/>
      <c r="M1314" s="159"/>
      <c r="T1314" s="160"/>
      <c r="AT1314" s="155" t="s">
        <v>169</v>
      </c>
      <c r="AU1314" s="155" t="s">
        <v>88</v>
      </c>
      <c r="AV1314" s="13" t="s">
        <v>88</v>
      </c>
      <c r="AW1314" s="13" t="s">
        <v>40</v>
      </c>
      <c r="AX1314" s="13" t="s">
        <v>78</v>
      </c>
      <c r="AY1314" s="155" t="s">
        <v>156</v>
      </c>
    </row>
    <row r="1315" spans="2:65" s="13" customFormat="1" x14ac:dyDescent="0.2">
      <c r="B1315" s="154"/>
      <c r="D1315" s="148" t="s">
        <v>169</v>
      </c>
      <c r="E1315" s="155" t="s">
        <v>3</v>
      </c>
      <c r="F1315" s="156" t="s">
        <v>1771</v>
      </c>
      <c r="H1315" s="157">
        <v>4</v>
      </c>
      <c r="I1315" s="158"/>
      <c r="L1315" s="154"/>
      <c r="M1315" s="159"/>
      <c r="T1315" s="160"/>
      <c r="AT1315" s="155" t="s">
        <v>169</v>
      </c>
      <c r="AU1315" s="155" t="s">
        <v>88</v>
      </c>
      <c r="AV1315" s="13" t="s">
        <v>88</v>
      </c>
      <c r="AW1315" s="13" t="s">
        <v>40</v>
      </c>
      <c r="AX1315" s="13" t="s">
        <v>78</v>
      </c>
      <c r="AY1315" s="155" t="s">
        <v>156</v>
      </c>
    </row>
    <row r="1316" spans="2:65" s="14" customFormat="1" x14ac:dyDescent="0.2">
      <c r="B1316" s="161"/>
      <c r="D1316" s="148" t="s">
        <v>169</v>
      </c>
      <c r="E1316" s="162" t="s">
        <v>3</v>
      </c>
      <c r="F1316" s="163" t="s">
        <v>172</v>
      </c>
      <c r="H1316" s="164">
        <v>204</v>
      </c>
      <c r="I1316" s="165"/>
      <c r="L1316" s="161"/>
      <c r="M1316" s="166"/>
      <c r="T1316" s="167"/>
      <c r="AT1316" s="162" t="s">
        <v>169</v>
      </c>
      <c r="AU1316" s="162" t="s">
        <v>88</v>
      </c>
      <c r="AV1316" s="14" t="s">
        <v>165</v>
      </c>
      <c r="AW1316" s="14" t="s">
        <v>40</v>
      </c>
      <c r="AX1316" s="14" t="s">
        <v>86</v>
      </c>
      <c r="AY1316" s="162" t="s">
        <v>156</v>
      </c>
    </row>
    <row r="1317" spans="2:65" s="1" customFormat="1" ht="24.2" customHeight="1" x14ac:dyDescent="0.2">
      <c r="B1317" s="129"/>
      <c r="C1317" s="130" t="s">
        <v>1772</v>
      </c>
      <c r="D1317" s="130" t="s">
        <v>160</v>
      </c>
      <c r="E1317" s="131" t="s">
        <v>1773</v>
      </c>
      <c r="F1317" s="132" t="s">
        <v>1774</v>
      </c>
      <c r="G1317" s="133" t="s">
        <v>356</v>
      </c>
      <c r="H1317" s="134">
        <v>25.95</v>
      </c>
      <c r="I1317" s="135"/>
      <c r="J1317" s="136">
        <f>ROUND(I1317*H1317,2)</f>
        <v>0</v>
      </c>
      <c r="K1317" s="132" t="s">
        <v>164</v>
      </c>
      <c r="L1317" s="34"/>
      <c r="M1317" s="137" t="s">
        <v>3</v>
      </c>
      <c r="N1317" s="138" t="s">
        <v>49</v>
      </c>
      <c r="P1317" s="139">
        <f>O1317*H1317</f>
        <v>0</v>
      </c>
      <c r="Q1317" s="139">
        <v>2.0400000000000001E-3</v>
      </c>
      <c r="R1317" s="139">
        <f>Q1317*H1317</f>
        <v>5.2937999999999999E-2</v>
      </c>
      <c r="S1317" s="139">
        <v>0</v>
      </c>
      <c r="T1317" s="140">
        <f>S1317*H1317</f>
        <v>0</v>
      </c>
      <c r="AR1317" s="141" t="s">
        <v>301</v>
      </c>
      <c r="AT1317" s="141" t="s">
        <v>160</v>
      </c>
      <c r="AU1317" s="141" t="s">
        <v>88</v>
      </c>
      <c r="AY1317" s="18" t="s">
        <v>156</v>
      </c>
      <c r="BE1317" s="142">
        <f>IF(N1317="základní",J1317,0)</f>
        <v>0</v>
      </c>
      <c r="BF1317" s="142">
        <f>IF(N1317="snížená",J1317,0)</f>
        <v>0</v>
      </c>
      <c r="BG1317" s="142">
        <f>IF(N1317="zákl. přenesená",J1317,0)</f>
        <v>0</v>
      </c>
      <c r="BH1317" s="142">
        <f>IF(N1317="sníž. přenesená",J1317,0)</f>
        <v>0</v>
      </c>
      <c r="BI1317" s="142">
        <f>IF(N1317="nulová",J1317,0)</f>
        <v>0</v>
      </c>
      <c r="BJ1317" s="18" t="s">
        <v>86</v>
      </c>
      <c r="BK1317" s="142">
        <f>ROUND(I1317*H1317,2)</f>
        <v>0</v>
      </c>
      <c r="BL1317" s="18" t="s">
        <v>301</v>
      </c>
      <c r="BM1317" s="141" t="s">
        <v>1775</v>
      </c>
    </row>
    <row r="1318" spans="2:65" s="1" customFormat="1" x14ac:dyDescent="0.2">
      <c r="B1318" s="34"/>
      <c r="D1318" s="143" t="s">
        <v>167</v>
      </c>
      <c r="F1318" s="144" t="s">
        <v>1776</v>
      </c>
      <c r="I1318" s="145"/>
      <c r="L1318" s="34"/>
      <c r="M1318" s="146"/>
      <c r="T1318" s="55"/>
      <c r="AT1318" s="18" t="s">
        <v>167</v>
      </c>
      <c r="AU1318" s="18" t="s">
        <v>88</v>
      </c>
    </row>
    <row r="1319" spans="2:65" s="1" customFormat="1" ht="19.5" x14ac:dyDescent="0.2">
      <c r="B1319" s="34"/>
      <c r="D1319" s="148" t="s">
        <v>761</v>
      </c>
      <c r="F1319" s="185" t="s">
        <v>1777</v>
      </c>
      <c r="I1319" s="145"/>
      <c r="L1319" s="34"/>
      <c r="M1319" s="146"/>
      <c r="T1319" s="55"/>
      <c r="AT1319" s="18" t="s">
        <v>761</v>
      </c>
      <c r="AU1319" s="18" t="s">
        <v>88</v>
      </c>
    </row>
    <row r="1320" spans="2:65" s="12" customFormat="1" x14ac:dyDescent="0.2">
      <c r="B1320" s="147"/>
      <c r="D1320" s="148" t="s">
        <v>169</v>
      </c>
      <c r="E1320" s="149" t="s">
        <v>3</v>
      </c>
      <c r="F1320" s="150" t="s">
        <v>1778</v>
      </c>
      <c r="H1320" s="149" t="s">
        <v>3</v>
      </c>
      <c r="I1320" s="151"/>
      <c r="L1320" s="147"/>
      <c r="M1320" s="152"/>
      <c r="T1320" s="153"/>
      <c r="AT1320" s="149" t="s">
        <v>169</v>
      </c>
      <c r="AU1320" s="149" t="s">
        <v>88</v>
      </c>
      <c r="AV1320" s="12" t="s">
        <v>86</v>
      </c>
      <c r="AW1320" s="12" t="s">
        <v>40</v>
      </c>
      <c r="AX1320" s="12" t="s">
        <v>78</v>
      </c>
      <c r="AY1320" s="149" t="s">
        <v>156</v>
      </c>
    </row>
    <row r="1321" spans="2:65" s="12" customFormat="1" x14ac:dyDescent="0.2">
      <c r="B1321" s="147"/>
      <c r="D1321" s="148" t="s">
        <v>169</v>
      </c>
      <c r="E1321" s="149" t="s">
        <v>3</v>
      </c>
      <c r="F1321" s="150" t="s">
        <v>1044</v>
      </c>
      <c r="H1321" s="149" t="s">
        <v>3</v>
      </c>
      <c r="I1321" s="151"/>
      <c r="L1321" s="147"/>
      <c r="M1321" s="152"/>
      <c r="T1321" s="153"/>
      <c r="AT1321" s="149" t="s">
        <v>169</v>
      </c>
      <c r="AU1321" s="149" t="s">
        <v>88</v>
      </c>
      <c r="AV1321" s="12" t="s">
        <v>86</v>
      </c>
      <c r="AW1321" s="12" t="s">
        <v>40</v>
      </c>
      <c r="AX1321" s="12" t="s">
        <v>78</v>
      </c>
      <c r="AY1321" s="149" t="s">
        <v>156</v>
      </c>
    </row>
    <row r="1322" spans="2:65" s="13" customFormat="1" x14ac:dyDescent="0.2">
      <c r="B1322" s="154"/>
      <c r="D1322" s="148" t="s">
        <v>169</v>
      </c>
      <c r="E1322" s="155" t="s">
        <v>3</v>
      </c>
      <c r="F1322" s="156" t="s">
        <v>1717</v>
      </c>
      <c r="H1322" s="157">
        <v>5</v>
      </c>
      <c r="I1322" s="158"/>
      <c r="L1322" s="154"/>
      <c r="M1322" s="159"/>
      <c r="T1322" s="160"/>
      <c r="AT1322" s="155" t="s">
        <v>169</v>
      </c>
      <c r="AU1322" s="155" t="s">
        <v>88</v>
      </c>
      <c r="AV1322" s="13" t="s">
        <v>88</v>
      </c>
      <c r="AW1322" s="13" t="s">
        <v>40</v>
      </c>
      <c r="AX1322" s="13" t="s">
        <v>78</v>
      </c>
      <c r="AY1322" s="155" t="s">
        <v>156</v>
      </c>
    </row>
    <row r="1323" spans="2:65" s="13" customFormat="1" x14ac:dyDescent="0.2">
      <c r="B1323" s="154"/>
      <c r="D1323" s="148" t="s">
        <v>169</v>
      </c>
      <c r="E1323" s="155" t="s">
        <v>3</v>
      </c>
      <c r="F1323" s="156" t="s">
        <v>1718</v>
      </c>
      <c r="H1323" s="157">
        <v>5.6</v>
      </c>
      <c r="I1323" s="158"/>
      <c r="L1323" s="154"/>
      <c r="M1323" s="159"/>
      <c r="T1323" s="160"/>
      <c r="AT1323" s="155" t="s">
        <v>169</v>
      </c>
      <c r="AU1323" s="155" t="s">
        <v>88</v>
      </c>
      <c r="AV1323" s="13" t="s">
        <v>88</v>
      </c>
      <c r="AW1323" s="13" t="s">
        <v>40</v>
      </c>
      <c r="AX1323" s="13" t="s">
        <v>78</v>
      </c>
      <c r="AY1323" s="155" t="s">
        <v>156</v>
      </c>
    </row>
    <row r="1324" spans="2:65" s="12" customFormat="1" x14ac:dyDescent="0.2">
      <c r="B1324" s="147"/>
      <c r="D1324" s="148" t="s">
        <v>169</v>
      </c>
      <c r="E1324" s="149" t="s">
        <v>3</v>
      </c>
      <c r="F1324" s="150" t="s">
        <v>1038</v>
      </c>
      <c r="H1324" s="149" t="s">
        <v>3</v>
      </c>
      <c r="I1324" s="151"/>
      <c r="L1324" s="147"/>
      <c r="M1324" s="152"/>
      <c r="T1324" s="153"/>
      <c r="AT1324" s="149" t="s">
        <v>169</v>
      </c>
      <c r="AU1324" s="149" t="s">
        <v>88</v>
      </c>
      <c r="AV1324" s="12" t="s">
        <v>86</v>
      </c>
      <c r="AW1324" s="12" t="s">
        <v>40</v>
      </c>
      <c r="AX1324" s="12" t="s">
        <v>78</v>
      </c>
      <c r="AY1324" s="149" t="s">
        <v>156</v>
      </c>
    </row>
    <row r="1325" spans="2:65" s="13" customFormat="1" x14ac:dyDescent="0.2">
      <c r="B1325" s="154"/>
      <c r="D1325" s="148" t="s">
        <v>169</v>
      </c>
      <c r="E1325" s="155" t="s">
        <v>3</v>
      </c>
      <c r="F1325" s="156" t="s">
        <v>1724</v>
      </c>
      <c r="H1325" s="157">
        <v>2.5</v>
      </c>
      <c r="I1325" s="158"/>
      <c r="L1325" s="154"/>
      <c r="M1325" s="159"/>
      <c r="T1325" s="160"/>
      <c r="AT1325" s="155" t="s">
        <v>169</v>
      </c>
      <c r="AU1325" s="155" t="s">
        <v>88</v>
      </c>
      <c r="AV1325" s="13" t="s">
        <v>88</v>
      </c>
      <c r="AW1325" s="13" t="s">
        <v>40</v>
      </c>
      <c r="AX1325" s="13" t="s">
        <v>78</v>
      </c>
      <c r="AY1325" s="155" t="s">
        <v>156</v>
      </c>
    </row>
    <row r="1326" spans="2:65" s="13" customFormat="1" x14ac:dyDescent="0.2">
      <c r="B1326" s="154"/>
      <c r="D1326" s="148" t="s">
        <v>169</v>
      </c>
      <c r="E1326" s="155" t="s">
        <v>3</v>
      </c>
      <c r="F1326" s="156" t="s">
        <v>1725</v>
      </c>
      <c r="H1326" s="157">
        <v>4.2</v>
      </c>
      <c r="I1326" s="158"/>
      <c r="L1326" s="154"/>
      <c r="M1326" s="159"/>
      <c r="T1326" s="160"/>
      <c r="AT1326" s="155" t="s">
        <v>169</v>
      </c>
      <c r="AU1326" s="155" t="s">
        <v>88</v>
      </c>
      <c r="AV1326" s="13" t="s">
        <v>88</v>
      </c>
      <c r="AW1326" s="13" t="s">
        <v>40</v>
      </c>
      <c r="AX1326" s="13" t="s">
        <v>78</v>
      </c>
      <c r="AY1326" s="155" t="s">
        <v>156</v>
      </c>
    </row>
    <row r="1327" spans="2:65" s="13" customFormat="1" x14ac:dyDescent="0.2">
      <c r="B1327" s="154"/>
      <c r="D1327" s="148" t="s">
        <v>169</v>
      </c>
      <c r="E1327" s="155" t="s">
        <v>3</v>
      </c>
      <c r="F1327" s="156" t="s">
        <v>1726</v>
      </c>
      <c r="H1327" s="157">
        <v>3.35</v>
      </c>
      <c r="I1327" s="158"/>
      <c r="L1327" s="154"/>
      <c r="M1327" s="159"/>
      <c r="T1327" s="160"/>
      <c r="AT1327" s="155" t="s">
        <v>169</v>
      </c>
      <c r="AU1327" s="155" t="s">
        <v>88</v>
      </c>
      <c r="AV1327" s="13" t="s">
        <v>88</v>
      </c>
      <c r="AW1327" s="13" t="s">
        <v>40</v>
      </c>
      <c r="AX1327" s="13" t="s">
        <v>78</v>
      </c>
      <c r="AY1327" s="155" t="s">
        <v>156</v>
      </c>
    </row>
    <row r="1328" spans="2:65" s="13" customFormat="1" x14ac:dyDescent="0.2">
      <c r="B1328" s="154"/>
      <c r="D1328" s="148" t="s">
        <v>169</v>
      </c>
      <c r="E1328" s="155" t="s">
        <v>3</v>
      </c>
      <c r="F1328" s="156" t="s">
        <v>1727</v>
      </c>
      <c r="H1328" s="157">
        <v>1.4</v>
      </c>
      <c r="I1328" s="158"/>
      <c r="L1328" s="154"/>
      <c r="M1328" s="159"/>
      <c r="T1328" s="160"/>
      <c r="AT1328" s="155" t="s">
        <v>169</v>
      </c>
      <c r="AU1328" s="155" t="s">
        <v>88</v>
      </c>
      <c r="AV1328" s="13" t="s">
        <v>88</v>
      </c>
      <c r="AW1328" s="13" t="s">
        <v>40</v>
      </c>
      <c r="AX1328" s="13" t="s">
        <v>78</v>
      </c>
      <c r="AY1328" s="155" t="s">
        <v>156</v>
      </c>
    </row>
    <row r="1329" spans="2:65" s="12" customFormat="1" x14ac:dyDescent="0.2">
      <c r="B1329" s="147"/>
      <c r="D1329" s="148" t="s">
        <v>169</v>
      </c>
      <c r="E1329" s="149" t="s">
        <v>3</v>
      </c>
      <c r="F1329" s="150" t="s">
        <v>1031</v>
      </c>
      <c r="H1329" s="149" t="s">
        <v>3</v>
      </c>
      <c r="I1329" s="151"/>
      <c r="L1329" s="147"/>
      <c r="M1329" s="152"/>
      <c r="T1329" s="153"/>
      <c r="AT1329" s="149" t="s">
        <v>169</v>
      </c>
      <c r="AU1329" s="149" t="s">
        <v>88</v>
      </c>
      <c r="AV1329" s="12" t="s">
        <v>86</v>
      </c>
      <c r="AW1329" s="12" t="s">
        <v>40</v>
      </c>
      <c r="AX1329" s="12" t="s">
        <v>78</v>
      </c>
      <c r="AY1329" s="149" t="s">
        <v>156</v>
      </c>
    </row>
    <row r="1330" spans="2:65" s="13" customFormat="1" x14ac:dyDescent="0.2">
      <c r="B1330" s="154"/>
      <c r="D1330" s="148" t="s">
        <v>169</v>
      </c>
      <c r="E1330" s="155" t="s">
        <v>3</v>
      </c>
      <c r="F1330" s="156" t="s">
        <v>1724</v>
      </c>
      <c r="H1330" s="157">
        <v>2.5</v>
      </c>
      <c r="I1330" s="158"/>
      <c r="L1330" s="154"/>
      <c r="M1330" s="159"/>
      <c r="T1330" s="160"/>
      <c r="AT1330" s="155" t="s">
        <v>169</v>
      </c>
      <c r="AU1330" s="155" t="s">
        <v>88</v>
      </c>
      <c r="AV1330" s="13" t="s">
        <v>88</v>
      </c>
      <c r="AW1330" s="13" t="s">
        <v>40</v>
      </c>
      <c r="AX1330" s="13" t="s">
        <v>78</v>
      </c>
      <c r="AY1330" s="155" t="s">
        <v>156</v>
      </c>
    </row>
    <row r="1331" spans="2:65" s="13" customFormat="1" x14ac:dyDescent="0.2">
      <c r="B1331" s="154"/>
      <c r="D1331" s="148" t="s">
        <v>169</v>
      </c>
      <c r="E1331" s="155" t="s">
        <v>3</v>
      </c>
      <c r="F1331" s="156" t="s">
        <v>1727</v>
      </c>
      <c r="H1331" s="157">
        <v>1.4</v>
      </c>
      <c r="I1331" s="158"/>
      <c r="L1331" s="154"/>
      <c r="M1331" s="159"/>
      <c r="T1331" s="160"/>
      <c r="AT1331" s="155" t="s">
        <v>169</v>
      </c>
      <c r="AU1331" s="155" t="s">
        <v>88</v>
      </c>
      <c r="AV1331" s="13" t="s">
        <v>88</v>
      </c>
      <c r="AW1331" s="13" t="s">
        <v>40</v>
      </c>
      <c r="AX1331" s="13" t="s">
        <v>78</v>
      </c>
      <c r="AY1331" s="155" t="s">
        <v>156</v>
      </c>
    </row>
    <row r="1332" spans="2:65" s="14" customFormat="1" x14ac:dyDescent="0.2">
      <c r="B1332" s="161"/>
      <c r="D1332" s="148" t="s">
        <v>169</v>
      </c>
      <c r="E1332" s="162" t="s">
        <v>3</v>
      </c>
      <c r="F1332" s="163" t="s">
        <v>172</v>
      </c>
      <c r="H1332" s="164">
        <v>25.95</v>
      </c>
      <c r="I1332" s="165"/>
      <c r="L1332" s="161"/>
      <c r="M1332" s="166"/>
      <c r="T1332" s="167"/>
      <c r="AT1332" s="162" t="s">
        <v>169</v>
      </c>
      <c r="AU1332" s="162" t="s">
        <v>88</v>
      </c>
      <c r="AV1332" s="14" t="s">
        <v>165</v>
      </c>
      <c r="AW1332" s="14" t="s">
        <v>40</v>
      </c>
      <c r="AX1332" s="14" t="s">
        <v>86</v>
      </c>
      <c r="AY1332" s="162" t="s">
        <v>156</v>
      </c>
    </row>
    <row r="1333" spans="2:65" s="1" customFormat="1" ht="24.2" customHeight="1" x14ac:dyDescent="0.2">
      <c r="B1333" s="129"/>
      <c r="C1333" s="130" t="s">
        <v>1779</v>
      </c>
      <c r="D1333" s="130" t="s">
        <v>160</v>
      </c>
      <c r="E1333" s="131" t="s">
        <v>1780</v>
      </c>
      <c r="F1333" s="132" t="s">
        <v>1781</v>
      </c>
      <c r="G1333" s="133" t="s">
        <v>356</v>
      </c>
      <c r="H1333" s="134">
        <v>129.88</v>
      </c>
      <c r="I1333" s="135"/>
      <c r="J1333" s="136">
        <f>ROUND(I1333*H1333,2)</f>
        <v>0</v>
      </c>
      <c r="K1333" s="132" t="s">
        <v>164</v>
      </c>
      <c r="L1333" s="34"/>
      <c r="M1333" s="137" t="s">
        <v>3</v>
      </c>
      <c r="N1333" s="138" t="s">
        <v>49</v>
      </c>
      <c r="P1333" s="139">
        <f>O1333*H1333</f>
        <v>0</v>
      </c>
      <c r="Q1333" s="139">
        <v>2.4599999999999999E-3</v>
      </c>
      <c r="R1333" s="139">
        <f>Q1333*H1333</f>
        <v>0.31950479999999998</v>
      </c>
      <c r="S1333" s="139">
        <v>0</v>
      </c>
      <c r="T1333" s="140">
        <f>S1333*H1333</f>
        <v>0</v>
      </c>
      <c r="AR1333" s="141" t="s">
        <v>301</v>
      </c>
      <c r="AT1333" s="141" t="s">
        <v>160</v>
      </c>
      <c r="AU1333" s="141" t="s">
        <v>88</v>
      </c>
      <c r="AY1333" s="18" t="s">
        <v>156</v>
      </c>
      <c r="BE1333" s="142">
        <f>IF(N1333="základní",J1333,0)</f>
        <v>0</v>
      </c>
      <c r="BF1333" s="142">
        <f>IF(N1333="snížená",J1333,0)</f>
        <v>0</v>
      </c>
      <c r="BG1333" s="142">
        <f>IF(N1333="zákl. přenesená",J1333,0)</f>
        <v>0</v>
      </c>
      <c r="BH1333" s="142">
        <f>IF(N1333="sníž. přenesená",J1333,0)</f>
        <v>0</v>
      </c>
      <c r="BI1333" s="142">
        <f>IF(N1333="nulová",J1333,0)</f>
        <v>0</v>
      </c>
      <c r="BJ1333" s="18" t="s">
        <v>86</v>
      </c>
      <c r="BK1333" s="142">
        <f>ROUND(I1333*H1333,2)</f>
        <v>0</v>
      </c>
      <c r="BL1333" s="18" t="s">
        <v>301</v>
      </c>
      <c r="BM1333" s="141" t="s">
        <v>1782</v>
      </c>
    </row>
    <row r="1334" spans="2:65" s="1" customFormat="1" x14ac:dyDescent="0.2">
      <c r="B1334" s="34"/>
      <c r="D1334" s="143" t="s">
        <v>167</v>
      </c>
      <c r="F1334" s="144" t="s">
        <v>1783</v>
      </c>
      <c r="I1334" s="145"/>
      <c r="L1334" s="34"/>
      <c r="M1334" s="146"/>
      <c r="T1334" s="55"/>
      <c r="AT1334" s="18" t="s">
        <v>167</v>
      </c>
      <c r="AU1334" s="18" t="s">
        <v>88</v>
      </c>
    </row>
    <row r="1335" spans="2:65" s="1" customFormat="1" ht="29.25" x14ac:dyDescent="0.2">
      <c r="B1335" s="34"/>
      <c r="D1335" s="148" t="s">
        <v>761</v>
      </c>
      <c r="F1335" s="185" t="s">
        <v>1054</v>
      </c>
      <c r="I1335" s="145"/>
      <c r="L1335" s="34"/>
      <c r="M1335" s="146"/>
      <c r="T1335" s="55"/>
      <c r="AT1335" s="18" t="s">
        <v>761</v>
      </c>
      <c r="AU1335" s="18" t="s">
        <v>88</v>
      </c>
    </row>
    <row r="1336" spans="2:65" s="12" customFormat="1" x14ac:dyDescent="0.2">
      <c r="B1336" s="147"/>
      <c r="D1336" s="148" t="s">
        <v>169</v>
      </c>
      <c r="E1336" s="149" t="s">
        <v>3</v>
      </c>
      <c r="F1336" s="150" t="s">
        <v>1784</v>
      </c>
      <c r="H1336" s="149" t="s">
        <v>3</v>
      </c>
      <c r="I1336" s="151"/>
      <c r="L1336" s="147"/>
      <c r="M1336" s="152"/>
      <c r="T1336" s="153"/>
      <c r="AT1336" s="149" t="s">
        <v>169</v>
      </c>
      <c r="AU1336" s="149" t="s">
        <v>88</v>
      </c>
      <c r="AV1336" s="12" t="s">
        <v>86</v>
      </c>
      <c r="AW1336" s="12" t="s">
        <v>40</v>
      </c>
      <c r="AX1336" s="12" t="s">
        <v>78</v>
      </c>
      <c r="AY1336" s="149" t="s">
        <v>156</v>
      </c>
    </row>
    <row r="1337" spans="2:65" s="13" customFormat="1" x14ac:dyDescent="0.2">
      <c r="B1337" s="154"/>
      <c r="D1337" s="148" t="s">
        <v>169</v>
      </c>
      <c r="E1337" s="155" t="s">
        <v>3</v>
      </c>
      <c r="F1337" s="156" t="s">
        <v>1785</v>
      </c>
      <c r="H1337" s="157">
        <v>13</v>
      </c>
      <c r="I1337" s="158"/>
      <c r="L1337" s="154"/>
      <c r="M1337" s="159"/>
      <c r="T1337" s="160"/>
      <c r="AT1337" s="155" t="s">
        <v>169</v>
      </c>
      <c r="AU1337" s="155" t="s">
        <v>88</v>
      </c>
      <c r="AV1337" s="13" t="s">
        <v>88</v>
      </c>
      <c r="AW1337" s="13" t="s">
        <v>40</v>
      </c>
      <c r="AX1337" s="13" t="s">
        <v>78</v>
      </c>
      <c r="AY1337" s="155" t="s">
        <v>156</v>
      </c>
    </row>
    <row r="1338" spans="2:65" s="15" customFormat="1" x14ac:dyDescent="0.2">
      <c r="B1338" s="168"/>
      <c r="D1338" s="148" t="s">
        <v>169</v>
      </c>
      <c r="E1338" s="169" t="s">
        <v>3</v>
      </c>
      <c r="F1338" s="170" t="s">
        <v>180</v>
      </c>
      <c r="H1338" s="171">
        <v>13</v>
      </c>
      <c r="I1338" s="172"/>
      <c r="L1338" s="168"/>
      <c r="M1338" s="173"/>
      <c r="T1338" s="174"/>
      <c r="AT1338" s="169" t="s">
        <v>169</v>
      </c>
      <c r="AU1338" s="169" t="s">
        <v>88</v>
      </c>
      <c r="AV1338" s="15" t="s">
        <v>157</v>
      </c>
      <c r="AW1338" s="15" t="s">
        <v>40</v>
      </c>
      <c r="AX1338" s="15" t="s">
        <v>78</v>
      </c>
      <c r="AY1338" s="169" t="s">
        <v>156</v>
      </c>
    </row>
    <row r="1339" spans="2:65" s="12" customFormat="1" x14ac:dyDescent="0.2">
      <c r="B1339" s="147"/>
      <c r="D1339" s="148" t="s">
        <v>169</v>
      </c>
      <c r="E1339" s="149" t="s">
        <v>3</v>
      </c>
      <c r="F1339" s="150" t="s">
        <v>1786</v>
      </c>
      <c r="H1339" s="149" t="s">
        <v>3</v>
      </c>
      <c r="I1339" s="151"/>
      <c r="L1339" s="147"/>
      <c r="M1339" s="152"/>
      <c r="T1339" s="153"/>
      <c r="AT1339" s="149" t="s">
        <v>169</v>
      </c>
      <c r="AU1339" s="149" t="s">
        <v>88</v>
      </c>
      <c r="AV1339" s="12" t="s">
        <v>86</v>
      </c>
      <c r="AW1339" s="12" t="s">
        <v>40</v>
      </c>
      <c r="AX1339" s="12" t="s">
        <v>78</v>
      </c>
      <c r="AY1339" s="149" t="s">
        <v>156</v>
      </c>
    </row>
    <row r="1340" spans="2:65" s="12" customFormat="1" x14ac:dyDescent="0.2">
      <c r="B1340" s="147"/>
      <c r="D1340" s="148" t="s">
        <v>169</v>
      </c>
      <c r="E1340" s="149" t="s">
        <v>3</v>
      </c>
      <c r="F1340" s="150" t="s">
        <v>1039</v>
      </c>
      <c r="H1340" s="149" t="s">
        <v>3</v>
      </c>
      <c r="I1340" s="151"/>
      <c r="L1340" s="147"/>
      <c r="M1340" s="152"/>
      <c r="T1340" s="153"/>
      <c r="AT1340" s="149" t="s">
        <v>169</v>
      </c>
      <c r="AU1340" s="149" t="s">
        <v>88</v>
      </c>
      <c r="AV1340" s="12" t="s">
        <v>86</v>
      </c>
      <c r="AW1340" s="12" t="s">
        <v>40</v>
      </c>
      <c r="AX1340" s="12" t="s">
        <v>78</v>
      </c>
      <c r="AY1340" s="149" t="s">
        <v>156</v>
      </c>
    </row>
    <row r="1341" spans="2:65" s="13" customFormat="1" x14ac:dyDescent="0.2">
      <c r="B1341" s="154"/>
      <c r="D1341" s="148" t="s">
        <v>169</v>
      </c>
      <c r="E1341" s="155" t="s">
        <v>3</v>
      </c>
      <c r="F1341" s="156" t="s">
        <v>1716</v>
      </c>
      <c r="H1341" s="157">
        <v>6.8</v>
      </c>
      <c r="I1341" s="158"/>
      <c r="L1341" s="154"/>
      <c r="M1341" s="159"/>
      <c r="T1341" s="160"/>
      <c r="AT1341" s="155" t="s">
        <v>169</v>
      </c>
      <c r="AU1341" s="155" t="s">
        <v>88</v>
      </c>
      <c r="AV1341" s="13" t="s">
        <v>88</v>
      </c>
      <c r="AW1341" s="13" t="s">
        <v>40</v>
      </c>
      <c r="AX1341" s="13" t="s">
        <v>78</v>
      </c>
      <c r="AY1341" s="155" t="s">
        <v>156</v>
      </c>
    </row>
    <row r="1342" spans="2:65" s="12" customFormat="1" x14ac:dyDescent="0.2">
      <c r="B1342" s="147"/>
      <c r="D1342" s="148" t="s">
        <v>169</v>
      </c>
      <c r="E1342" s="149" t="s">
        <v>3</v>
      </c>
      <c r="F1342" s="150" t="s">
        <v>1044</v>
      </c>
      <c r="H1342" s="149" t="s">
        <v>3</v>
      </c>
      <c r="I1342" s="151"/>
      <c r="L1342" s="147"/>
      <c r="M1342" s="152"/>
      <c r="T1342" s="153"/>
      <c r="AT1342" s="149" t="s">
        <v>169</v>
      </c>
      <c r="AU1342" s="149" t="s">
        <v>88</v>
      </c>
      <c r="AV1342" s="12" t="s">
        <v>86</v>
      </c>
      <c r="AW1342" s="12" t="s">
        <v>40</v>
      </c>
      <c r="AX1342" s="12" t="s">
        <v>78</v>
      </c>
      <c r="AY1342" s="149" t="s">
        <v>156</v>
      </c>
    </row>
    <row r="1343" spans="2:65" s="13" customFormat="1" x14ac:dyDescent="0.2">
      <c r="B1343" s="154"/>
      <c r="D1343" s="148" t="s">
        <v>169</v>
      </c>
      <c r="E1343" s="155" t="s">
        <v>3</v>
      </c>
      <c r="F1343" s="156" t="s">
        <v>1720</v>
      </c>
      <c r="H1343" s="157">
        <v>25.7</v>
      </c>
      <c r="I1343" s="158"/>
      <c r="L1343" s="154"/>
      <c r="M1343" s="159"/>
      <c r="T1343" s="160"/>
      <c r="AT1343" s="155" t="s">
        <v>169</v>
      </c>
      <c r="AU1343" s="155" t="s">
        <v>88</v>
      </c>
      <c r="AV1343" s="13" t="s">
        <v>88</v>
      </c>
      <c r="AW1343" s="13" t="s">
        <v>40</v>
      </c>
      <c r="AX1343" s="13" t="s">
        <v>78</v>
      </c>
      <c r="AY1343" s="155" t="s">
        <v>156</v>
      </c>
    </row>
    <row r="1344" spans="2:65" s="13" customFormat="1" x14ac:dyDescent="0.2">
      <c r="B1344" s="154"/>
      <c r="D1344" s="148" t="s">
        <v>169</v>
      </c>
      <c r="E1344" s="155" t="s">
        <v>3</v>
      </c>
      <c r="F1344" s="156" t="s">
        <v>1721</v>
      </c>
      <c r="H1344" s="157">
        <v>10.25</v>
      </c>
      <c r="I1344" s="158"/>
      <c r="L1344" s="154"/>
      <c r="M1344" s="159"/>
      <c r="T1344" s="160"/>
      <c r="AT1344" s="155" t="s">
        <v>169</v>
      </c>
      <c r="AU1344" s="155" t="s">
        <v>88</v>
      </c>
      <c r="AV1344" s="13" t="s">
        <v>88</v>
      </c>
      <c r="AW1344" s="13" t="s">
        <v>40</v>
      </c>
      <c r="AX1344" s="13" t="s">
        <v>78</v>
      </c>
      <c r="AY1344" s="155" t="s">
        <v>156</v>
      </c>
    </row>
    <row r="1345" spans="2:65" s="13" customFormat="1" x14ac:dyDescent="0.2">
      <c r="B1345" s="154"/>
      <c r="D1345" s="148" t="s">
        <v>169</v>
      </c>
      <c r="E1345" s="155" t="s">
        <v>3</v>
      </c>
      <c r="F1345" s="156" t="s">
        <v>1722</v>
      </c>
      <c r="H1345" s="157">
        <v>13.68</v>
      </c>
      <c r="I1345" s="158"/>
      <c r="L1345" s="154"/>
      <c r="M1345" s="159"/>
      <c r="T1345" s="160"/>
      <c r="AT1345" s="155" t="s">
        <v>169</v>
      </c>
      <c r="AU1345" s="155" t="s">
        <v>88</v>
      </c>
      <c r="AV1345" s="13" t="s">
        <v>88</v>
      </c>
      <c r="AW1345" s="13" t="s">
        <v>40</v>
      </c>
      <c r="AX1345" s="13" t="s">
        <v>78</v>
      </c>
      <c r="AY1345" s="155" t="s">
        <v>156</v>
      </c>
    </row>
    <row r="1346" spans="2:65" s="13" customFormat="1" x14ac:dyDescent="0.2">
      <c r="B1346" s="154"/>
      <c r="D1346" s="148" t="s">
        <v>169</v>
      </c>
      <c r="E1346" s="155" t="s">
        <v>3</v>
      </c>
      <c r="F1346" s="156" t="s">
        <v>1723</v>
      </c>
      <c r="H1346" s="157">
        <v>4.3</v>
      </c>
      <c r="I1346" s="158"/>
      <c r="L1346" s="154"/>
      <c r="M1346" s="159"/>
      <c r="T1346" s="160"/>
      <c r="AT1346" s="155" t="s">
        <v>169</v>
      </c>
      <c r="AU1346" s="155" t="s">
        <v>88</v>
      </c>
      <c r="AV1346" s="13" t="s">
        <v>88</v>
      </c>
      <c r="AW1346" s="13" t="s">
        <v>40</v>
      </c>
      <c r="AX1346" s="13" t="s">
        <v>78</v>
      </c>
      <c r="AY1346" s="155" t="s">
        <v>156</v>
      </c>
    </row>
    <row r="1347" spans="2:65" s="12" customFormat="1" x14ac:dyDescent="0.2">
      <c r="B1347" s="147"/>
      <c r="D1347" s="148" t="s">
        <v>169</v>
      </c>
      <c r="E1347" s="149" t="s">
        <v>3</v>
      </c>
      <c r="F1347" s="150" t="s">
        <v>1038</v>
      </c>
      <c r="H1347" s="149" t="s">
        <v>3</v>
      </c>
      <c r="I1347" s="151"/>
      <c r="L1347" s="147"/>
      <c r="M1347" s="152"/>
      <c r="T1347" s="153"/>
      <c r="AT1347" s="149" t="s">
        <v>169</v>
      </c>
      <c r="AU1347" s="149" t="s">
        <v>88</v>
      </c>
      <c r="AV1347" s="12" t="s">
        <v>86</v>
      </c>
      <c r="AW1347" s="12" t="s">
        <v>40</v>
      </c>
      <c r="AX1347" s="12" t="s">
        <v>78</v>
      </c>
      <c r="AY1347" s="149" t="s">
        <v>156</v>
      </c>
    </row>
    <row r="1348" spans="2:65" s="13" customFormat="1" x14ac:dyDescent="0.2">
      <c r="B1348" s="154"/>
      <c r="D1348" s="148" t="s">
        <v>169</v>
      </c>
      <c r="E1348" s="155" t="s">
        <v>3</v>
      </c>
      <c r="F1348" s="156" t="s">
        <v>1787</v>
      </c>
      <c r="H1348" s="157">
        <v>22.25</v>
      </c>
      <c r="I1348" s="158"/>
      <c r="L1348" s="154"/>
      <c r="M1348" s="159"/>
      <c r="T1348" s="160"/>
      <c r="AT1348" s="155" t="s">
        <v>169</v>
      </c>
      <c r="AU1348" s="155" t="s">
        <v>88</v>
      </c>
      <c r="AV1348" s="13" t="s">
        <v>88</v>
      </c>
      <c r="AW1348" s="13" t="s">
        <v>40</v>
      </c>
      <c r="AX1348" s="13" t="s">
        <v>78</v>
      </c>
      <c r="AY1348" s="155" t="s">
        <v>156</v>
      </c>
    </row>
    <row r="1349" spans="2:65" s="12" customFormat="1" x14ac:dyDescent="0.2">
      <c r="B1349" s="147"/>
      <c r="D1349" s="148" t="s">
        <v>169</v>
      </c>
      <c r="E1349" s="149" t="s">
        <v>3</v>
      </c>
      <c r="F1349" s="150" t="s">
        <v>1031</v>
      </c>
      <c r="H1349" s="149" t="s">
        <v>3</v>
      </c>
      <c r="I1349" s="151"/>
      <c r="L1349" s="147"/>
      <c r="M1349" s="152"/>
      <c r="T1349" s="153"/>
      <c r="AT1349" s="149" t="s">
        <v>169</v>
      </c>
      <c r="AU1349" s="149" t="s">
        <v>88</v>
      </c>
      <c r="AV1349" s="12" t="s">
        <v>86</v>
      </c>
      <c r="AW1349" s="12" t="s">
        <v>40</v>
      </c>
      <c r="AX1349" s="12" t="s">
        <v>78</v>
      </c>
      <c r="AY1349" s="149" t="s">
        <v>156</v>
      </c>
    </row>
    <row r="1350" spans="2:65" s="13" customFormat="1" x14ac:dyDescent="0.2">
      <c r="B1350" s="154"/>
      <c r="D1350" s="148" t="s">
        <v>169</v>
      </c>
      <c r="E1350" s="155" t="s">
        <v>3</v>
      </c>
      <c r="F1350" s="156" t="s">
        <v>1788</v>
      </c>
      <c r="H1350" s="157">
        <v>33.9</v>
      </c>
      <c r="I1350" s="158"/>
      <c r="L1350" s="154"/>
      <c r="M1350" s="159"/>
      <c r="T1350" s="160"/>
      <c r="AT1350" s="155" t="s">
        <v>169</v>
      </c>
      <c r="AU1350" s="155" t="s">
        <v>88</v>
      </c>
      <c r="AV1350" s="13" t="s">
        <v>88</v>
      </c>
      <c r="AW1350" s="13" t="s">
        <v>40</v>
      </c>
      <c r="AX1350" s="13" t="s">
        <v>78</v>
      </c>
      <c r="AY1350" s="155" t="s">
        <v>156</v>
      </c>
    </row>
    <row r="1351" spans="2:65" s="15" customFormat="1" x14ac:dyDescent="0.2">
      <c r="B1351" s="168"/>
      <c r="D1351" s="148" t="s">
        <v>169</v>
      </c>
      <c r="E1351" s="169" t="s">
        <v>3</v>
      </c>
      <c r="F1351" s="170" t="s">
        <v>180</v>
      </c>
      <c r="H1351" s="171">
        <v>116.88</v>
      </c>
      <c r="I1351" s="172"/>
      <c r="L1351" s="168"/>
      <c r="M1351" s="173"/>
      <c r="T1351" s="174"/>
      <c r="AT1351" s="169" t="s">
        <v>169</v>
      </c>
      <c r="AU1351" s="169" t="s">
        <v>88</v>
      </c>
      <c r="AV1351" s="15" t="s">
        <v>157</v>
      </c>
      <c r="AW1351" s="15" t="s">
        <v>40</v>
      </c>
      <c r="AX1351" s="15" t="s">
        <v>78</v>
      </c>
      <c r="AY1351" s="169" t="s">
        <v>156</v>
      </c>
    </row>
    <row r="1352" spans="2:65" s="14" customFormat="1" x14ac:dyDescent="0.2">
      <c r="B1352" s="161"/>
      <c r="D1352" s="148" t="s">
        <v>169</v>
      </c>
      <c r="E1352" s="162" t="s">
        <v>3</v>
      </c>
      <c r="F1352" s="163" t="s">
        <v>172</v>
      </c>
      <c r="H1352" s="164">
        <v>129.88</v>
      </c>
      <c r="I1352" s="165"/>
      <c r="L1352" s="161"/>
      <c r="M1352" s="166"/>
      <c r="T1352" s="167"/>
      <c r="AT1352" s="162" t="s">
        <v>169</v>
      </c>
      <c r="AU1352" s="162" t="s">
        <v>88</v>
      </c>
      <c r="AV1352" s="14" t="s">
        <v>165</v>
      </c>
      <c r="AW1352" s="14" t="s">
        <v>40</v>
      </c>
      <c r="AX1352" s="14" t="s">
        <v>86</v>
      </c>
      <c r="AY1352" s="162" t="s">
        <v>156</v>
      </c>
    </row>
    <row r="1353" spans="2:65" s="1" customFormat="1" ht="24.2" customHeight="1" x14ac:dyDescent="0.2">
      <c r="B1353" s="129"/>
      <c r="C1353" s="130" t="s">
        <v>1789</v>
      </c>
      <c r="D1353" s="130" t="s">
        <v>160</v>
      </c>
      <c r="E1353" s="131" t="s">
        <v>1790</v>
      </c>
      <c r="F1353" s="132" t="s">
        <v>1791</v>
      </c>
      <c r="G1353" s="133" t="s">
        <v>356</v>
      </c>
      <c r="H1353" s="134">
        <v>142.5</v>
      </c>
      <c r="I1353" s="135"/>
      <c r="J1353" s="136">
        <f>ROUND(I1353*H1353,2)</f>
        <v>0</v>
      </c>
      <c r="K1353" s="132" t="s">
        <v>3</v>
      </c>
      <c r="L1353" s="34"/>
      <c r="M1353" s="137" t="s">
        <v>3</v>
      </c>
      <c r="N1353" s="138" t="s">
        <v>49</v>
      </c>
      <c r="P1353" s="139">
        <f>O1353*H1353</f>
        <v>0</v>
      </c>
      <c r="Q1353" s="139">
        <v>4.0400000000000002E-3</v>
      </c>
      <c r="R1353" s="139">
        <f>Q1353*H1353</f>
        <v>0.57569999999999999</v>
      </c>
      <c r="S1353" s="139">
        <v>0</v>
      </c>
      <c r="T1353" s="140">
        <f>S1353*H1353</f>
        <v>0</v>
      </c>
      <c r="AR1353" s="141" t="s">
        <v>301</v>
      </c>
      <c r="AT1353" s="141" t="s">
        <v>160</v>
      </c>
      <c r="AU1353" s="141" t="s">
        <v>88</v>
      </c>
      <c r="AY1353" s="18" t="s">
        <v>156</v>
      </c>
      <c r="BE1353" s="142">
        <f>IF(N1353="základní",J1353,0)</f>
        <v>0</v>
      </c>
      <c r="BF1353" s="142">
        <f>IF(N1353="snížená",J1353,0)</f>
        <v>0</v>
      </c>
      <c r="BG1353" s="142">
        <f>IF(N1353="zákl. přenesená",J1353,0)</f>
        <v>0</v>
      </c>
      <c r="BH1353" s="142">
        <f>IF(N1353="sníž. přenesená",J1353,0)</f>
        <v>0</v>
      </c>
      <c r="BI1353" s="142">
        <f>IF(N1353="nulová",J1353,0)</f>
        <v>0</v>
      </c>
      <c r="BJ1353" s="18" t="s">
        <v>86</v>
      </c>
      <c r="BK1353" s="142">
        <f>ROUND(I1353*H1353,2)</f>
        <v>0</v>
      </c>
      <c r="BL1353" s="18" t="s">
        <v>301</v>
      </c>
      <c r="BM1353" s="141" t="s">
        <v>1792</v>
      </c>
    </row>
    <row r="1354" spans="2:65" s="1" customFormat="1" ht="29.25" x14ac:dyDescent="0.2">
      <c r="B1354" s="34"/>
      <c r="D1354" s="148" t="s">
        <v>761</v>
      </c>
      <c r="F1354" s="185" t="s">
        <v>1054</v>
      </c>
      <c r="I1354" s="145"/>
      <c r="L1354" s="34"/>
      <c r="M1354" s="146"/>
      <c r="T1354" s="55"/>
      <c r="AT1354" s="18" t="s">
        <v>761</v>
      </c>
      <c r="AU1354" s="18" t="s">
        <v>88</v>
      </c>
    </row>
    <row r="1355" spans="2:65" s="12" customFormat="1" x14ac:dyDescent="0.2">
      <c r="B1355" s="147"/>
      <c r="D1355" s="148" t="s">
        <v>169</v>
      </c>
      <c r="E1355" s="149" t="s">
        <v>3</v>
      </c>
      <c r="F1355" s="150" t="s">
        <v>1784</v>
      </c>
      <c r="H1355" s="149" t="s">
        <v>3</v>
      </c>
      <c r="I1355" s="151"/>
      <c r="L1355" s="147"/>
      <c r="M1355" s="152"/>
      <c r="T1355" s="153"/>
      <c r="AT1355" s="149" t="s">
        <v>169</v>
      </c>
      <c r="AU1355" s="149" t="s">
        <v>88</v>
      </c>
      <c r="AV1355" s="12" t="s">
        <v>86</v>
      </c>
      <c r="AW1355" s="12" t="s">
        <v>40</v>
      </c>
      <c r="AX1355" s="12" t="s">
        <v>78</v>
      </c>
      <c r="AY1355" s="149" t="s">
        <v>156</v>
      </c>
    </row>
    <row r="1356" spans="2:65" s="13" customFormat="1" x14ac:dyDescent="0.2">
      <c r="B1356" s="154"/>
      <c r="D1356" s="148" t="s">
        <v>169</v>
      </c>
      <c r="E1356" s="155" t="s">
        <v>3</v>
      </c>
      <c r="F1356" s="156" t="s">
        <v>1737</v>
      </c>
      <c r="H1356" s="157">
        <v>36.4</v>
      </c>
      <c r="I1356" s="158"/>
      <c r="L1356" s="154"/>
      <c r="M1356" s="159"/>
      <c r="T1356" s="160"/>
      <c r="AT1356" s="155" t="s">
        <v>169</v>
      </c>
      <c r="AU1356" s="155" t="s">
        <v>88</v>
      </c>
      <c r="AV1356" s="13" t="s">
        <v>88</v>
      </c>
      <c r="AW1356" s="13" t="s">
        <v>40</v>
      </c>
      <c r="AX1356" s="13" t="s">
        <v>78</v>
      </c>
      <c r="AY1356" s="155" t="s">
        <v>156</v>
      </c>
    </row>
    <row r="1357" spans="2:65" s="13" customFormat="1" x14ac:dyDescent="0.2">
      <c r="B1357" s="154"/>
      <c r="D1357" s="148" t="s">
        <v>169</v>
      </c>
      <c r="E1357" s="155" t="s">
        <v>3</v>
      </c>
      <c r="F1357" s="156" t="s">
        <v>1738</v>
      </c>
      <c r="H1357" s="157">
        <v>37.299999999999997</v>
      </c>
      <c r="I1357" s="158"/>
      <c r="L1357" s="154"/>
      <c r="M1357" s="159"/>
      <c r="T1357" s="160"/>
      <c r="AT1357" s="155" t="s">
        <v>169</v>
      </c>
      <c r="AU1357" s="155" t="s">
        <v>88</v>
      </c>
      <c r="AV1357" s="13" t="s">
        <v>88</v>
      </c>
      <c r="AW1357" s="13" t="s">
        <v>40</v>
      </c>
      <c r="AX1357" s="13" t="s">
        <v>78</v>
      </c>
      <c r="AY1357" s="155" t="s">
        <v>156</v>
      </c>
    </row>
    <row r="1358" spans="2:65" s="13" customFormat="1" x14ac:dyDescent="0.2">
      <c r="B1358" s="154"/>
      <c r="D1358" s="148" t="s">
        <v>169</v>
      </c>
      <c r="E1358" s="155" t="s">
        <v>3</v>
      </c>
      <c r="F1358" s="156" t="s">
        <v>1739</v>
      </c>
      <c r="H1358" s="157">
        <v>34.4</v>
      </c>
      <c r="I1358" s="158"/>
      <c r="L1358" s="154"/>
      <c r="M1358" s="159"/>
      <c r="T1358" s="160"/>
      <c r="AT1358" s="155" t="s">
        <v>169</v>
      </c>
      <c r="AU1358" s="155" t="s">
        <v>88</v>
      </c>
      <c r="AV1358" s="13" t="s">
        <v>88</v>
      </c>
      <c r="AW1358" s="13" t="s">
        <v>40</v>
      </c>
      <c r="AX1358" s="13" t="s">
        <v>78</v>
      </c>
      <c r="AY1358" s="155" t="s">
        <v>156</v>
      </c>
    </row>
    <row r="1359" spans="2:65" s="13" customFormat="1" x14ac:dyDescent="0.2">
      <c r="B1359" s="154"/>
      <c r="D1359" s="148" t="s">
        <v>169</v>
      </c>
      <c r="E1359" s="155" t="s">
        <v>3</v>
      </c>
      <c r="F1359" s="156" t="s">
        <v>1740</v>
      </c>
      <c r="H1359" s="157">
        <v>34.4</v>
      </c>
      <c r="I1359" s="158"/>
      <c r="L1359" s="154"/>
      <c r="M1359" s="159"/>
      <c r="T1359" s="160"/>
      <c r="AT1359" s="155" t="s">
        <v>169</v>
      </c>
      <c r="AU1359" s="155" t="s">
        <v>88</v>
      </c>
      <c r="AV1359" s="13" t="s">
        <v>88</v>
      </c>
      <c r="AW1359" s="13" t="s">
        <v>40</v>
      </c>
      <c r="AX1359" s="13" t="s">
        <v>78</v>
      </c>
      <c r="AY1359" s="155" t="s">
        <v>156</v>
      </c>
    </row>
    <row r="1360" spans="2:65" s="14" customFormat="1" x14ac:dyDescent="0.2">
      <c r="B1360" s="161"/>
      <c r="D1360" s="148" t="s">
        <v>169</v>
      </c>
      <c r="E1360" s="162" t="s">
        <v>3</v>
      </c>
      <c r="F1360" s="163" t="s">
        <v>172</v>
      </c>
      <c r="H1360" s="164">
        <v>142.5</v>
      </c>
      <c r="I1360" s="165"/>
      <c r="L1360" s="161"/>
      <c r="M1360" s="166"/>
      <c r="T1360" s="167"/>
      <c r="AT1360" s="162" t="s">
        <v>169</v>
      </c>
      <c r="AU1360" s="162" t="s">
        <v>88</v>
      </c>
      <c r="AV1360" s="14" t="s">
        <v>165</v>
      </c>
      <c r="AW1360" s="14" t="s">
        <v>40</v>
      </c>
      <c r="AX1360" s="14" t="s">
        <v>86</v>
      </c>
      <c r="AY1360" s="162" t="s">
        <v>156</v>
      </c>
    </row>
    <row r="1361" spans="2:65" s="1" customFormat="1" ht="24.2" customHeight="1" x14ac:dyDescent="0.2">
      <c r="B1361" s="129"/>
      <c r="C1361" s="130" t="s">
        <v>1793</v>
      </c>
      <c r="D1361" s="130" t="s">
        <v>160</v>
      </c>
      <c r="E1361" s="131" t="s">
        <v>1794</v>
      </c>
      <c r="F1361" s="132" t="s">
        <v>1795</v>
      </c>
      <c r="G1361" s="133" t="s">
        <v>209</v>
      </c>
      <c r="H1361" s="134">
        <v>4.6239999999999997</v>
      </c>
      <c r="I1361" s="135"/>
      <c r="J1361" s="136">
        <f>ROUND(I1361*H1361,2)</f>
        <v>0</v>
      </c>
      <c r="K1361" s="132" t="s">
        <v>164</v>
      </c>
      <c r="L1361" s="34"/>
      <c r="M1361" s="137" t="s">
        <v>3</v>
      </c>
      <c r="N1361" s="138" t="s">
        <v>49</v>
      </c>
      <c r="P1361" s="139">
        <f>O1361*H1361</f>
        <v>0</v>
      </c>
      <c r="Q1361" s="139">
        <v>5.8599999999999998E-3</v>
      </c>
      <c r="R1361" s="139">
        <f>Q1361*H1361</f>
        <v>2.7096639999999998E-2</v>
      </c>
      <c r="S1361" s="139">
        <v>0</v>
      </c>
      <c r="T1361" s="140">
        <f>S1361*H1361</f>
        <v>0</v>
      </c>
      <c r="AR1361" s="141" t="s">
        <v>301</v>
      </c>
      <c r="AT1361" s="141" t="s">
        <v>160</v>
      </c>
      <c r="AU1361" s="141" t="s">
        <v>88</v>
      </c>
      <c r="AY1361" s="18" t="s">
        <v>156</v>
      </c>
      <c r="BE1361" s="142">
        <f>IF(N1361="základní",J1361,0)</f>
        <v>0</v>
      </c>
      <c r="BF1361" s="142">
        <f>IF(N1361="snížená",J1361,0)</f>
        <v>0</v>
      </c>
      <c r="BG1361" s="142">
        <f>IF(N1361="zákl. přenesená",J1361,0)</f>
        <v>0</v>
      </c>
      <c r="BH1361" s="142">
        <f>IF(N1361="sníž. přenesená",J1361,0)</f>
        <v>0</v>
      </c>
      <c r="BI1361" s="142">
        <f>IF(N1361="nulová",J1361,0)</f>
        <v>0</v>
      </c>
      <c r="BJ1361" s="18" t="s">
        <v>86</v>
      </c>
      <c r="BK1361" s="142">
        <f>ROUND(I1361*H1361,2)</f>
        <v>0</v>
      </c>
      <c r="BL1361" s="18" t="s">
        <v>301</v>
      </c>
      <c r="BM1361" s="141" t="s">
        <v>1796</v>
      </c>
    </row>
    <row r="1362" spans="2:65" s="1" customFormat="1" x14ac:dyDescent="0.2">
      <c r="B1362" s="34"/>
      <c r="D1362" s="143" t="s">
        <v>167</v>
      </c>
      <c r="F1362" s="144" t="s">
        <v>1797</v>
      </c>
      <c r="I1362" s="145"/>
      <c r="L1362" s="34"/>
      <c r="M1362" s="146"/>
      <c r="T1362" s="55"/>
      <c r="AT1362" s="18" t="s">
        <v>167</v>
      </c>
      <c r="AU1362" s="18" t="s">
        <v>88</v>
      </c>
    </row>
    <row r="1363" spans="2:65" s="1" customFormat="1" ht="29.25" x14ac:dyDescent="0.2">
      <c r="B1363" s="34"/>
      <c r="D1363" s="148" t="s">
        <v>761</v>
      </c>
      <c r="F1363" s="185" t="s">
        <v>1798</v>
      </c>
      <c r="I1363" s="145"/>
      <c r="L1363" s="34"/>
      <c r="M1363" s="146"/>
      <c r="T1363" s="55"/>
      <c r="AT1363" s="18" t="s">
        <v>761</v>
      </c>
      <c r="AU1363" s="18" t="s">
        <v>88</v>
      </c>
    </row>
    <row r="1364" spans="2:65" s="12" customFormat="1" x14ac:dyDescent="0.2">
      <c r="B1364" s="147"/>
      <c r="D1364" s="148" t="s">
        <v>169</v>
      </c>
      <c r="E1364" s="149" t="s">
        <v>3</v>
      </c>
      <c r="F1364" s="150" t="s">
        <v>1799</v>
      </c>
      <c r="H1364" s="149" t="s">
        <v>3</v>
      </c>
      <c r="I1364" s="151"/>
      <c r="L1364" s="147"/>
      <c r="M1364" s="152"/>
      <c r="T1364" s="153"/>
      <c r="AT1364" s="149" t="s">
        <v>169</v>
      </c>
      <c r="AU1364" s="149" t="s">
        <v>88</v>
      </c>
      <c r="AV1364" s="12" t="s">
        <v>86</v>
      </c>
      <c r="AW1364" s="12" t="s">
        <v>40</v>
      </c>
      <c r="AX1364" s="12" t="s">
        <v>78</v>
      </c>
      <c r="AY1364" s="149" t="s">
        <v>156</v>
      </c>
    </row>
    <row r="1365" spans="2:65" s="13" customFormat="1" x14ac:dyDescent="0.2">
      <c r="B1365" s="154"/>
      <c r="D1365" s="148" t="s">
        <v>169</v>
      </c>
      <c r="E1365" s="155" t="s">
        <v>3</v>
      </c>
      <c r="F1365" s="156" t="s">
        <v>1800</v>
      </c>
      <c r="H1365" s="157">
        <v>2.3119999999999998</v>
      </c>
      <c r="I1365" s="158"/>
      <c r="L1365" s="154"/>
      <c r="M1365" s="159"/>
      <c r="T1365" s="160"/>
      <c r="AT1365" s="155" t="s">
        <v>169</v>
      </c>
      <c r="AU1365" s="155" t="s">
        <v>88</v>
      </c>
      <c r="AV1365" s="13" t="s">
        <v>88</v>
      </c>
      <c r="AW1365" s="13" t="s">
        <v>40</v>
      </c>
      <c r="AX1365" s="13" t="s">
        <v>78</v>
      </c>
      <c r="AY1365" s="155" t="s">
        <v>156</v>
      </c>
    </row>
    <row r="1366" spans="2:65" s="13" customFormat="1" x14ac:dyDescent="0.2">
      <c r="B1366" s="154"/>
      <c r="D1366" s="148" t="s">
        <v>169</v>
      </c>
      <c r="E1366" s="155" t="s">
        <v>3</v>
      </c>
      <c r="F1366" s="156" t="s">
        <v>1801</v>
      </c>
      <c r="H1366" s="157">
        <v>2.3119999999999998</v>
      </c>
      <c r="I1366" s="158"/>
      <c r="L1366" s="154"/>
      <c r="M1366" s="159"/>
      <c r="T1366" s="160"/>
      <c r="AT1366" s="155" t="s">
        <v>169</v>
      </c>
      <c r="AU1366" s="155" t="s">
        <v>88</v>
      </c>
      <c r="AV1366" s="13" t="s">
        <v>88</v>
      </c>
      <c r="AW1366" s="13" t="s">
        <v>40</v>
      </c>
      <c r="AX1366" s="13" t="s">
        <v>78</v>
      </c>
      <c r="AY1366" s="155" t="s">
        <v>156</v>
      </c>
    </row>
    <row r="1367" spans="2:65" s="14" customFormat="1" x14ac:dyDescent="0.2">
      <c r="B1367" s="161"/>
      <c r="D1367" s="148" t="s">
        <v>169</v>
      </c>
      <c r="E1367" s="162" t="s">
        <v>3</v>
      </c>
      <c r="F1367" s="163" t="s">
        <v>172</v>
      </c>
      <c r="H1367" s="164">
        <v>4.6239999999999997</v>
      </c>
      <c r="I1367" s="165"/>
      <c r="L1367" s="161"/>
      <c r="M1367" s="166"/>
      <c r="T1367" s="167"/>
      <c r="AT1367" s="162" t="s">
        <v>169</v>
      </c>
      <c r="AU1367" s="162" t="s">
        <v>88</v>
      </c>
      <c r="AV1367" s="14" t="s">
        <v>165</v>
      </c>
      <c r="AW1367" s="14" t="s">
        <v>40</v>
      </c>
      <c r="AX1367" s="14" t="s">
        <v>86</v>
      </c>
      <c r="AY1367" s="162" t="s">
        <v>156</v>
      </c>
    </row>
    <row r="1368" spans="2:65" s="1" customFormat="1" ht="33" customHeight="1" x14ac:dyDescent="0.2">
      <c r="B1368" s="129"/>
      <c r="C1368" s="130" t="s">
        <v>1802</v>
      </c>
      <c r="D1368" s="130" t="s">
        <v>160</v>
      </c>
      <c r="E1368" s="131" t="s">
        <v>1803</v>
      </c>
      <c r="F1368" s="132" t="s">
        <v>1804</v>
      </c>
      <c r="G1368" s="133" t="s">
        <v>201</v>
      </c>
      <c r="H1368" s="134">
        <v>56</v>
      </c>
      <c r="I1368" s="135"/>
      <c r="J1368" s="136">
        <f>ROUND(I1368*H1368,2)</f>
        <v>0</v>
      </c>
      <c r="K1368" s="132" t="s">
        <v>3</v>
      </c>
      <c r="L1368" s="34"/>
      <c r="M1368" s="137" t="s">
        <v>3</v>
      </c>
      <c r="N1368" s="138" t="s">
        <v>49</v>
      </c>
      <c r="P1368" s="139">
        <f>O1368*H1368</f>
        <v>0</v>
      </c>
      <c r="Q1368" s="139">
        <v>0</v>
      </c>
      <c r="R1368" s="139">
        <f>Q1368*H1368</f>
        <v>0</v>
      </c>
      <c r="S1368" s="139">
        <v>0</v>
      </c>
      <c r="T1368" s="140">
        <f>S1368*H1368</f>
        <v>0</v>
      </c>
      <c r="AR1368" s="141" t="s">
        <v>301</v>
      </c>
      <c r="AT1368" s="141" t="s">
        <v>160</v>
      </c>
      <c r="AU1368" s="141" t="s">
        <v>88</v>
      </c>
      <c r="AY1368" s="18" t="s">
        <v>156</v>
      </c>
      <c r="BE1368" s="142">
        <f>IF(N1368="základní",J1368,0)</f>
        <v>0</v>
      </c>
      <c r="BF1368" s="142">
        <f>IF(N1368="snížená",J1368,0)</f>
        <v>0</v>
      </c>
      <c r="BG1368" s="142">
        <f>IF(N1368="zákl. přenesená",J1368,0)</f>
        <v>0</v>
      </c>
      <c r="BH1368" s="142">
        <f>IF(N1368="sníž. přenesená",J1368,0)</f>
        <v>0</v>
      </c>
      <c r="BI1368" s="142">
        <f>IF(N1368="nulová",J1368,0)</f>
        <v>0</v>
      </c>
      <c r="BJ1368" s="18" t="s">
        <v>86</v>
      </c>
      <c r="BK1368" s="142">
        <f>ROUND(I1368*H1368,2)</f>
        <v>0</v>
      </c>
      <c r="BL1368" s="18" t="s">
        <v>301</v>
      </c>
      <c r="BM1368" s="141" t="s">
        <v>1805</v>
      </c>
    </row>
    <row r="1369" spans="2:65" s="12" customFormat="1" x14ac:dyDescent="0.2">
      <c r="B1369" s="147"/>
      <c r="D1369" s="148" t="s">
        <v>169</v>
      </c>
      <c r="E1369" s="149" t="s">
        <v>3</v>
      </c>
      <c r="F1369" s="150" t="s">
        <v>1778</v>
      </c>
      <c r="H1369" s="149" t="s">
        <v>3</v>
      </c>
      <c r="I1369" s="151"/>
      <c r="L1369" s="147"/>
      <c r="M1369" s="152"/>
      <c r="T1369" s="153"/>
      <c r="AT1369" s="149" t="s">
        <v>169</v>
      </c>
      <c r="AU1369" s="149" t="s">
        <v>88</v>
      </c>
      <c r="AV1369" s="12" t="s">
        <v>86</v>
      </c>
      <c r="AW1369" s="12" t="s">
        <v>40</v>
      </c>
      <c r="AX1369" s="12" t="s">
        <v>78</v>
      </c>
      <c r="AY1369" s="149" t="s">
        <v>156</v>
      </c>
    </row>
    <row r="1370" spans="2:65" s="12" customFormat="1" x14ac:dyDescent="0.2">
      <c r="B1370" s="147"/>
      <c r="D1370" s="148" t="s">
        <v>169</v>
      </c>
      <c r="E1370" s="149" t="s">
        <v>3</v>
      </c>
      <c r="F1370" s="150" t="s">
        <v>1044</v>
      </c>
      <c r="H1370" s="149" t="s">
        <v>3</v>
      </c>
      <c r="I1370" s="151"/>
      <c r="L1370" s="147"/>
      <c r="M1370" s="152"/>
      <c r="T1370" s="153"/>
      <c r="AT1370" s="149" t="s">
        <v>169</v>
      </c>
      <c r="AU1370" s="149" t="s">
        <v>88</v>
      </c>
      <c r="AV1370" s="12" t="s">
        <v>86</v>
      </c>
      <c r="AW1370" s="12" t="s">
        <v>40</v>
      </c>
      <c r="AX1370" s="12" t="s">
        <v>78</v>
      </c>
      <c r="AY1370" s="149" t="s">
        <v>156</v>
      </c>
    </row>
    <row r="1371" spans="2:65" s="13" customFormat="1" x14ac:dyDescent="0.2">
      <c r="B1371" s="154"/>
      <c r="D1371" s="148" t="s">
        <v>169</v>
      </c>
      <c r="E1371" s="155" t="s">
        <v>3</v>
      </c>
      <c r="F1371" s="156" t="s">
        <v>1806</v>
      </c>
      <c r="H1371" s="157">
        <v>8</v>
      </c>
      <c r="I1371" s="158"/>
      <c r="L1371" s="154"/>
      <c r="M1371" s="159"/>
      <c r="T1371" s="160"/>
      <c r="AT1371" s="155" t="s">
        <v>169</v>
      </c>
      <c r="AU1371" s="155" t="s">
        <v>88</v>
      </c>
      <c r="AV1371" s="13" t="s">
        <v>88</v>
      </c>
      <c r="AW1371" s="13" t="s">
        <v>40</v>
      </c>
      <c r="AX1371" s="13" t="s">
        <v>78</v>
      </c>
      <c r="AY1371" s="155" t="s">
        <v>156</v>
      </c>
    </row>
    <row r="1372" spans="2:65" s="13" customFormat="1" x14ac:dyDescent="0.2">
      <c r="B1372" s="154"/>
      <c r="D1372" s="148" t="s">
        <v>169</v>
      </c>
      <c r="E1372" s="155" t="s">
        <v>3</v>
      </c>
      <c r="F1372" s="156" t="s">
        <v>1807</v>
      </c>
      <c r="H1372" s="157">
        <v>8</v>
      </c>
      <c r="I1372" s="158"/>
      <c r="L1372" s="154"/>
      <c r="M1372" s="159"/>
      <c r="T1372" s="160"/>
      <c r="AT1372" s="155" t="s">
        <v>169</v>
      </c>
      <c r="AU1372" s="155" t="s">
        <v>88</v>
      </c>
      <c r="AV1372" s="13" t="s">
        <v>88</v>
      </c>
      <c r="AW1372" s="13" t="s">
        <v>40</v>
      </c>
      <c r="AX1372" s="13" t="s">
        <v>78</v>
      </c>
      <c r="AY1372" s="155" t="s">
        <v>156</v>
      </c>
    </row>
    <row r="1373" spans="2:65" s="12" customFormat="1" x14ac:dyDescent="0.2">
      <c r="B1373" s="147"/>
      <c r="D1373" s="148" t="s">
        <v>169</v>
      </c>
      <c r="E1373" s="149" t="s">
        <v>3</v>
      </c>
      <c r="F1373" s="150" t="s">
        <v>1038</v>
      </c>
      <c r="H1373" s="149" t="s">
        <v>3</v>
      </c>
      <c r="I1373" s="151"/>
      <c r="L1373" s="147"/>
      <c r="M1373" s="152"/>
      <c r="T1373" s="153"/>
      <c r="AT1373" s="149" t="s">
        <v>169</v>
      </c>
      <c r="AU1373" s="149" t="s">
        <v>88</v>
      </c>
      <c r="AV1373" s="12" t="s">
        <v>86</v>
      </c>
      <c r="AW1373" s="12" t="s">
        <v>40</v>
      </c>
      <c r="AX1373" s="12" t="s">
        <v>78</v>
      </c>
      <c r="AY1373" s="149" t="s">
        <v>156</v>
      </c>
    </row>
    <row r="1374" spans="2:65" s="13" customFormat="1" x14ac:dyDescent="0.2">
      <c r="B1374" s="154"/>
      <c r="D1374" s="148" t="s">
        <v>169</v>
      </c>
      <c r="E1374" s="155" t="s">
        <v>3</v>
      </c>
      <c r="F1374" s="156" t="s">
        <v>1808</v>
      </c>
      <c r="H1374" s="157">
        <v>4</v>
      </c>
      <c r="I1374" s="158"/>
      <c r="L1374" s="154"/>
      <c r="M1374" s="159"/>
      <c r="T1374" s="160"/>
      <c r="AT1374" s="155" t="s">
        <v>169</v>
      </c>
      <c r="AU1374" s="155" t="s">
        <v>88</v>
      </c>
      <c r="AV1374" s="13" t="s">
        <v>88</v>
      </c>
      <c r="AW1374" s="13" t="s">
        <v>40</v>
      </c>
      <c r="AX1374" s="13" t="s">
        <v>78</v>
      </c>
      <c r="AY1374" s="155" t="s">
        <v>156</v>
      </c>
    </row>
    <row r="1375" spans="2:65" s="13" customFormat="1" x14ac:dyDescent="0.2">
      <c r="B1375" s="154"/>
      <c r="D1375" s="148" t="s">
        <v>169</v>
      </c>
      <c r="E1375" s="155" t="s">
        <v>3</v>
      </c>
      <c r="F1375" s="156" t="s">
        <v>1809</v>
      </c>
      <c r="H1375" s="157">
        <v>6</v>
      </c>
      <c r="I1375" s="158"/>
      <c r="L1375" s="154"/>
      <c r="M1375" s="159"/>
      <c r="T1375" s="160"/>
      <c r="AT1375" s="155" t="s">
        <v>169</v>
      </c>
      <c r="AU1375" s="155" t="s">
        <v>88</v>
      </c>
      <c r="AV1375" s="13" t="s">
        <v>88</v>
      </c>
      <c r="AW1375" s="13" t="s">
        <v>40</v>
      </c>
      <c r="AX1375" s="13" t="s">
        <v>78</v>
      </c>
      <c r="AY1375" s="155" t="s">
        <v>156</v>
      </c>
    </row>
    <row r="1376" spans="2:65" s="13" customFormat="1" x14ac:dyDescent="0.2">
      <c r="B1376" s="154"/>
      <c r="D1376" s="148" t="s">
        <v>169</v>
      </c>
      <c r="E1376" s="155" t="s">
        <v>3</v>
      </c>
      <c r="F1376" s="156" t="s">
        <v>1810</v>
      </c>
      <c r="H1376" s="157">
        <v>2</v>
      </c>
      <c r="I1376" s="158"/>
      <c r="L1376" s="154"/>
      <c r="M1376" s="159"/>
      <c r="T1376" s="160"/>
      <c r="AT1376" s="155" t="s">
        <v>169</v>
      </c>
      <c r="AU1376" s="155" t="s">
        <v>88</v>
      </c>
      <c r="AV1376" s="13" t="s">
        <v>88</v>
      </c>
      <c r="AW1376" s="13" t="s">
        <v>40</v>
      </c>
      <c r="AX1376" s="13" t="s">
        <v>78</v>
      </c>
      <c r="AY1376" s="155" t="s">
        <v>156</v>
      </c>
    </row>
    <row r="1377" spans="2:51" s="13" customFormat="1" x14ac:dyDescent="0.2">
      <c r="B1377" s="154"/>
      <c r="D1377" s="148" t="s">
        <v>169</v>
      </c>
      <c r="E1377" s="155" t="s">
        <v>3</v>
      </c>
      <c r="F1377" s="156" t="s">
        <v>1811</v>
      </c>
      <c r="H1377" s="157">
        <v>2</v>
      </c>
      <c r="I1377" s="158"/>
      <c r="L1377" s="154"/>
      <c r="M1377" s="159"/>
      <c r="T1377" s="160"/>
      <c r="AT1377" s="155" t="s">
        <v>169</v>
      </c>
      <c r="AU1377" s="155" t="s">
        <v>88</v>
      </c>
      <c r="AV1377" s="13" t="s">
        <v>88</v>
      </c>
      <c r="AW1377" s="13" t="s">
        <v>40</v>
      </c>
      <c r="AX1377" s="13" t="s">
        <v>78</v>
      </c>
      <c r="AY1377" s="155" t="s">
        <v>156</v>
      </c>
    </row>
    <row r="1378" spans="2:51" s="12" customFormat="1" x14ac:dyDescent="0.2">
      <c r="B1378" s="147"/>
      <c r="D1378" s="148" t="s">
        <v>169</v>
      </c>
      <c r="E1378" s="149" t="s">
        <v>3</v>
      </c>
      <c r="F1378" s="150" t="s">
        <v>1031</v>
      </c>
      <c r="H1378" s="149" t="s">
        <v>3</v>
      </c>
      <c r="I1378" s="151"/>
      <c r="L1378" s="147"/>
      <c r="M1378" s="152"/>
      <c r="T1378" s="153"/>
      <c r="AT1378" s="149" t="s">
        <v>169</v>
      </c>
      <c r="AU1378" s="149" t="s">
        <v>88</v>
      </c>
      <c r="AV1378" s="12" t="s">
        <v>86</v>
      </c>
      <c r="AW1378" s="12" t="s">
        <v>40</v>
      </c>
      <c r="AX1378" s="12" t="s">
        <v>78</v>
      </c>
      <c r="AY1378" s="149" t="s">
        <v>156</v>
      </c>
    </row>
    <row r="1379" spans="2:51" s="13" customFormat="1" x14ac:dyDescent="0.2">
      <c r="B1379" s="154"/>
      <c r="D1379" s="148" t="s">
        <v>169</v>
      </c>
      <c r="E1379" s="155" t="s">
        <v>3</v>
      </c>
      <c r="F1379" s="156" t="s">
        <v>1808</v>
      </c>
      <c r="H1379" s="157">
        <v>4</v>
      </c>
      <c r="I1379" s="158"/>
      <c r="L1379" s="154"/>
      <c r="M1379" s="159"/>
      <c r="T1379" s="160"/>
      <c r="AT1379" s="155" t="s">
        <v>169</v>
      </c>
      <c r="AU1379" s="155" t="s">
        <v>88</v>
      </c>
      <c r="AV1379" s="13" t="s">
        <v>88</v>
      </c>
      <c r="AW1379" s="13" t="s">
        <v>40</v>
      </c>
      <c r="AX1379" s="13" t="s">
        <v>78</v>
      </c>
      <c r="AY1379" s="155" t="s">
        <v>156</v>
      </c>
    </row>
    <row r="1380" spans="2:51" s="13" customFormat="1" x14ac:dyDescent="0.2">
      <c r="B1380" s="154"/>
      <c r="D1380" s="148" t="s">
        <v>169</v>
      </c>
      <c r="E1380" s="155" t="s">
        <v>3</v>
      </c>
      <c r="F1380" s="156" t="s">
        <v>1811</v>
      </c>
      <c r="H1380" s="157">
        <v>2</v>
      </c>
      <c r="I1380" s="158"/>
      <c r="L1380" s="154"/>
      <c r="M1380" s="159"/>
      <c r="T1380" s="160"/>
      <c r="AT1380" s="155" t="s">
        <v>169</v>
      </c>
      <c r="AU1380" s="155" t="s">
        <v>88</v>
      </c>
      <c r="AV1380" s="13" t="s">
        <v>88</v>
      </c>
      <c r="AW1380" s="13" t="s">
        <v>40</v>
      </c>
      <c r="AX1380" s="13" t="s">
        <v>78</v>
      </c>
      <c r="AY1380" s="155" t="s">
        <v>156</v>
      </c>
    </row>
    <row r="1381" spans="2:51" s="15" customFormat="1" x14ac:dyDescent="0.2">
      <c r="B1381" s="168"/>
      <c r="D1381" s="148" t="s">
        <v>169</v>
      </c>
      <c r="E1381" s="169" t="s">
        <v>3</v>
      </c>
      <c r="F1381" s="170" t="s">
        <v>180</v>
      </c>
      <c r="H1381" s="171">
        <v>36</v>
      </c>
      <c r="I1381" s="172"/>
      <c r="L1381" s="168"/>
      <c r="M1381" s="173"/>
      <c r="T1381" s="174"/>
      <c r="AT1381" s="169" t="s">
        <v>169</v>
      </c>
      <c r="AU1381" s="169" t="s">
        <v>88</v>
      </c>
      <c r="AV1381" s="15" t="s">
        <v>157</v>
      </c>
      <c r="AW1381" s="15" t="s">
        <v>40</v>
      </c>
      <c r="AX1381" s="15" t="s">
        <v>78</v>
      </c>
      <c r="AY1381" s="169" t="s">
        <v>156</v>
      </c>
    </row>
    <row r="1382" spans="2:51" s="12" customFormat="1" x14ac:dyDescent="0.2">
      <c r="B1382" s="147"/>
      <c r="D1382" s="148" t="s">
        <v>169</v>
      </c>
      <c r="E1382" s="149" t="s">
        <v>3</v>
      </c>
      <c r="F1382" s="150" t="s">
        <v>1786</v>
      </c>
      <c r="H1382" s="149" t="s">
        <v>3</v>
      </c>
      <c r="I1382" s="151"/>
      <c r="L1382" s="147"/>
      <c r="M1382" s="152"/>
      <c r="T1382" s="153"/>
      <c r="AT1382" s="149" t="s">
        <v>169</v>
      </c>
      <c r="AU1382" s="149" t="s">
        <v>88</v>
      </c>
      <c r="AV1382" s="12" t="s">
        <v>86</v>
      </c>
      <c r="AW1382" s="12" t="s">
        <v>40</v>
      </c>
      <c r="AX1382" s="12" t="s">
        <v>78</v>
      </c>
      <c r="AY1382" s="149" t="s">
        <v>156</v>
      </c>
    </row>
    <row r="1383" spans="2:51" s="12" customFormat="1" x14ac:dyDescent="0.2">
      <c r="B1383" s="147"/>
      <c r="D1383" s="148" t="s">
        <v>169</v>
      </c>
      <c r="E1383" s="149" t="s">
        <v>3</v>
      </c>
      <c r="F1383" s="150" t="s">
        <v>1039</v>
      </c>
      <c r="H1383" s="149" t="s">
        <v>3</v>
      </c>
      <c r="I1383" s="151"/>
      <c r="L1383" s="147"/>
      <c r="M1383" s="152"/>
      <c r="T1383" s="153"/>
      <c r="AT1383" s="149" t="s">
        <v>169</v>
      </c>
      <c r="AU1383" s="149" t="s">
        <v>88</v>
      </c>
      <c r="AV1383" s="12" t="s">
        <v>86</v>
      </c>
      <c r="AW1383" s="12" t="s">
        <v>40</v>
      </c>
      <c r="AX1383" s="12" t="s">
        <v>78</v>
      </c>
      <c r="AY1383" s="149" t="s">
        <v>156</v>
      </c>
    </row>
    <row r="1384" spans="2:51" s="13" customFormat="1" x14ac:dyDescent="0.2">
      <c r="B1384" s="154"/>
      <c r="D1384" s="148" t="s">
        <v>169</v>
      </c>
      <c r="E1384" s="155" t="s">
        <v>3</v>
      </c>
      <c r="F1384" s="156" t="s">
        <v>1812</v>
      </c>
      <c r="H1384" s="157">
        <v>2</v>
      </c>
      <c r="I1384" s="158"/>
      <c r="L1384" s="154"/>
      <c r="M1384" s="159"/>
      <c r="T1384" s="160"/>
      <c r="AT1384" s="155" t="s">
        <v>169</v>
      </c>
      <c r="AU1384" s="155" t="s">
        <v>88</v>
      </c>
      <c r="AV1384" s="13" t="s">
        <v>88</v>
      </c>
      <c r="AW1384" s="13" t="s">
        <v>40</v>
      </c>
      <c r="AX1384" s="13" t="s">
        <v>78</v>
      </c>
      <c r="AY1384" s="155" t="s">
        <v>156</v>
      </c>
    </row>
    <row r="1385" spans="2:51" s="12" customFormat="1" x14ac:dyDescent="0.2">
      <c r="B1385" s="147"/>
      <c r="D1385" s="148" t="s">
        <v>169</v>
      </c>
      <c r="E1385" s="149" t="s">
        <v>3</v>
      </c>
      <c r="F1385" s="150" t="s">
        <v>1044</v>
      </c>
      <c r="H1385" s="149" t="s">
        <v>3</v>
      </c>
      <c r="I1385" s="151"/>
      <c r="L1385" s="147"/>
      <c r="M1385" s="152"/>
      <c r="T1385" s="153"/>
      <c r="AT1385" s="149" t="s">
        <v>169</v>
      </c>
      <c r="AU1385" s="149" t="s">
        <v>88</v>
      </c>
      <c r="AV1385" s="12" t="s">
        <v>86</v>
      </c>
      <c r="AW1385" s="12" t="s">
        <v>40</v>
      </c>
      <c r="AX1385" s="12" t="s">
        <v>78</v>
      </c>
      <c r="AY1385" s="149" t="s">
        <v>156</v>
      </c>
    </row>
    <row r="1386" spans="2:51" s="13" customFormat="1" x14ac:dyDescent="0.2">
      <c r="B1386" s="154"/>
      <c r="D1386" s="148" t="s">
        <v>169</v>
      </c>
      <c r="E1386" s="155" t="s">
        <v>3</v>
      </c>
      <c r="F1386" s="156" t="s">
        <v>1813</v>
      </c>
      <c r="H1386" s="157">
        <v>4</v>
      </c>
      <c r="I1386" s="158"/>
      <c r="L1386" s="154"/>
      <c r="M1386" s="159"/>
      <c r="T1386" s="160"/>
      <c r="AT1386" s="155" t="s">
        <v>169</v>
      </c>
      <c r="AU1386" s="155" t="s">
        <v>88</v>
      </c>
      <c r="AV1386" s="13" t="s">
        <v>88</v>
      </c>
      <c r="AW1386" s="13" t="s">
        <v>40</v>
      </c>
      <c r="AX1386" s="13" t="s">
        <v>78</v>
      </c>
      <c r="AY1386" s="155" t="s">
        <v>156</v>
      </c>
    </row>
    <row r="1387" spans="2:51" s="13" customFormat="1" x14ac:dyDescent="0.2">
      <c r="B1387" s="154"/>
      <c r="D1387" s="148" t="s">
        <v>169</v>
      </c>
      <c r="E1387" s="155" t="s">
        <v>3</v>
      </c>
      <c r="F1387" s="156" t="s">
        <v>1814</v>
      </c>
      <c r="H1387" s="157">
        <v>2</v>
      </c>
      <c r="I1387" s="158"/>
      <c r="L1387" s="154"/>
      <c r="M1387" s="159"/>
      <c r="T1387" s="160"/>
      <c r="AT1387" s="155" t="s">
        <v>169</v>
      </c>
      <c r="AU1387" s="155" t="s">
        <v>88</v>
      </c>
      <c r="AV1387" s="13" t="s">
        <v>88</v>
      </c>
      <c r="AW1387" s="13" t="s">
        <v>40</v>
      </c>
      <c r="AX1387" s="13" t="s">
        <v>78</v>
      </c>
      <c r="AY1387" s="155" t="s">
        <v>156</v>
      </c>
    </row>
    <row r="1388" spans="2:51" s="13" customFormat="1" x14ac:dyDescent="0.2">
      <c r="B1388" s="154"/>
      <c r="D1388" s="148" t="s">
        <v>169</v>
      </c>
      <c r="E1388" s="155" t="s">
        <v>3</v>
      </c>
      <c r="F1388" s="156" t="s">
        <v>1815</v>
      </c>
      <c r="H1388" s="157">
        <v>4</v>
      </c>
      <c r="I1388" s="158"/>
      <c r="L1388" s="154"/>
      <c r="M1388" s="159"/>
      <c r="T1388" s="160"/>
      <c r="AT1388" s="155" t="s">
        <v>169</v>
      </c>
      <c r="AU1388" s="155" t="s">
        <v>88</v>
      </c>
      <c r="AV1388" s="13" t="s">
        <v>88</v>
      </c>
      <c r="AW1388" s="13" t="s">
        <v>40</v>
      </c>
      <c r="AX1388" s="13" t="s">
        <v>78</v>
      </c>
      <c r="AY1388" s="155" t="s">
        <v>156</v>
      </c>
    </row>
    <row r="1389" spans="2:51" s="13" customFormat="1" x14ac:dyDescent="0.2">
      <c r="B1389" s="154"/>
      <c r="D1389" s="148" t="s">
        <v>169</v>
      </c>
      <c r="E1389" s="155" t="s">
        <v>3</v>
      </c>
      <c r="F1389" s="156" t="s">
        <v>1816</v>
      </c>
      <c r="H1389" s="157">
        <v>2</v>
      </c>
      <c r="I1389" s="158"/>
      <c r="L1389" s="154"/>
      <c r="M1389" s="159"/>
      <c r="T1389" s="160"/>
      <c r="AT1389" s="155" t="s">
        <v>169</v>
      </c>
      <c r="AU1389" s="155" t="s">
        <v>88</v>
      </c>
      <c r="AV1389" s="13" t="s">
        <v>88</v>
      </c>
      <c r="AW1389" s="13" t="s">
        <v>40</v>
      </c>
      <c r="AX1389" s="13" t="s">
        <v>78</v>
      </c>
      <c r="AY1389" s="155" t="s">
        <v>156</v>
      </c>
    </row>
    <row r="1390" spans="2:51" s="12" customFormat="1" x14ac:dyDescent="0.2">
      <c r="B1390" s="147"/>
      <c r="D1390" s="148" t="s">
        <v>169</v>
      </c>
      <c r="E1390" s="149" t="s">
        <v>3</v>
      </c>
      <c r="F1390" s="150" t="s">
        <v>1038</v>
      </c>
      <c r="H1390" s="149" t="s">
        <v>3</v>
      </c>
      <c r="I1390" s="151"/>
      <c r="L1390" s="147"/>
      <c r="M1390" s="152"/>
      <c r="T1390" s="153"/>
      <c r="AT1390" s="149" t="s">
        <v>169</v>
      </c>
      <c r="AU1390" s="149" t="s">
        <v>88</v>
      </c>
      <c r="AV1390" s="12" t="s">
        <v>86</v>
      </c>
      <c r="AW1390" s="12" t="s">
        <v>40</v>
      </c>
      <c r="AX1390" s="12" t="s">
        <v>78</v>
      </c>
      <c r="AY1390" s="149" t="s">
        <v>156</v>
      </c>
    </row>
    <row r="1391" spans="2:51" s="13" customFormat="1" x14ac:dyDescent="0.2">
      <c r="B1391" s="154"/>
      <c r="D1391" s="148" t="s">
        <v>169</v>
      </c>
      <c r="E1391" s="155" t="s">
        <v>3</v>
      </c>
      <c r="F1391" s="156" t="s">
        <v>1817</v>
      </c>
      <c r="H1391" s="157">
        <v>2</v>
      </c>
      <c r="I1391" s="158"/>
      <c r="L1391" s="154"/>
      <c r="M1391" s="159"/>
      <c r="T1391" s="160"/>
      <c r="AT1391" s="155" t="s">
        <v>169</v>
      </c>
      <c r="AU1391" s="155" t="s">
        <v>88</v>
      </c>
      <c r="AV1391" s="13" t="s">
        <v>88</v>
      </c>
      <c r="AW1391" s="13" t="s">
        <v>40</v>
      </c>
      <c r="AX1391" s="13" t="s">
        <v>78</v>
      </c>
      <c r="AY1391" s="155" t="s">
        <v>156</v>
      </c>
    </row>
    <row r="1392" spans="2:51" s="12" customFormat="1" x14ac:dyDescent="0.2">
      <c r="B1392" s="147"/>
      <c r="D1392" s="148" t="s">
        <v>169</v>
      </c>
      <c r="E1392" s="149" t="s">
        <v>3</v>
      </c>
      <c r="F1392" s="150" t="s">
        <v>1031</v>
      </c>
      <c r="H1392" s="149" t="s">
        <v>3</v>
      </c>
      <c r="I1392" s="151"/>
      <c r="L1392" s="147"/>
      <c r="M1392" s="152"/>
      <c r="T1392" s="153"/>
      <c r="AT1392" s="149" t="s">
        <v>169</v>
      </c>
      <c r="AU1392" s="149" t="s">
        <v>88</v>
      </c>
      <c r="AV1392" s="12" t="s">
        <v>86</v>
      </c>
      <c r="AW1392" s="12" t="s">
        <v>40</v>
      </c>
      <c r="AX1392" s="12" t="s">
        <v>78</v>
      </c>
      <c r="AY1392" s="149" t="s">
        <v>156</v>
      </c>
    </row>
    <row r="1393" spans="2:65" s="13" customFormat="1" x14ac:dyDescent="0.2">
      <c r="B1393" s="154"/>
      <c r="D1393" s="148" t="s">
        <v>169</v>
      </c>
      <c r="E1393" s="155" t="s">
        <v>3</v>
      </c>
      <c r="F1393" s="156" t="s">
        <v>1818</v>
      </c>
      <c r="H1393" s="157">
        <v>4</v>
      </c>
      <c r="I1393" s="158"/>
      <c r="L1393" s="154"/>
      <c r="M1393" s="159"/>
      <c r="T1393" s="160"/>
      <c r="AT1393" s="155" t="s">
        <v>169</v>
      </c>
      <c r="AU1393" s="155" t="s">
        <v>88</v>
      </c>
      <c r="AV1393" s="13" t="s">
        <v>88</v>
      </c>
      <c r="AW1393" s="13" t="s">
        <v>40</v>
      </c>
      <c r="AX1393" s="13" t="s">
        <v>78</v>
      </c>
      <c r="AY1393" s="155" t="s">
        <v>156</v>
      </c>
    </row>
    <row r="1394" spans="2:65" s="15" customFormat="1" x14ac:dyDescent="0.2">
      <c r="B1394" s="168"/>
      <c r="D1394" s="148" t="s">
        <v>169</v>
      </c>
      <c r="E1394" s="169" t="s">
        <v>3</v>
      </c>
      <c r="F1394" s="170" t="s">
        <v>180</v>
      </c>
      <c r="H1394" s="171">
        <v>20</v>
      </c>
      <c r="I1394" s="172"/>
      <c r="L1394" s="168"/>
      <c r="M1394" s="173"/>
      <c r="T1394" s="174"/>
      <c r="AT1394" s="169" t="s">
        <v>169</v>
      </c>
      <c r="AU1394" s="169" t="s">
        <v>88</v>
      </c>
      <c r="AV1394" s="15" t="s">
        <v>157</v>
      </c>
      <c r="AW1394" s="15" t="s">
        <v>40</v>
      </c>
      <c r="AX1394" s="15" t="s">
        <v>78</v>
      </c>
      <c r="AY1394" s="169" t="s">
        <v>156</v>
      </c>
    </row>
    <row r="1395" spans="2:65" s="14" customFormat="1" x14ac:dyDescent="0.2">
      <c r="B1395" s="161"/>
      <c r="D1395" s="148" t="s">
        <v>169</v>
      </c>
      <c r="E1395" s="162" t="s">
        <v>3</v>
      </c>
      <c r="F1395" s="163" t="s">
        <v>172</v>
      </c>
      <c r="H1395" s="164">
        <v>56</v>
      </c>
      <c r="I1395" s="165"/>
      <c r="L1395" s="161"/>
      <c r="M1395" s="166"/>
      <c r="T1395" s="167"/>
      <c r="AT1395" s="162" t="s">
        <v>169</v>
      </c>
      <c r="AU1395" s="162" t="s">
        <v>88</v>
      </c>
      <c r="AV1395" s="14" t="s">
        <v>165</v>
      </c>
      <c r="AW1395" s="14" t="s">
        <v>40</v>
      </c>
      <c r="AX1395" s="14" t="s">
        <v>86</v>
      </c>
      <c r="AY1395" s="162" t="s">
        <v>156</v>
      </c>
    </row>
    <row r="1396" spans="2:65" s="1" customFormat="1" ht="33" customHeight="1" x14ac:dyDescent="0.2">
      <c r="B1396" s="129"/>
      <c r="C1396" s="130" t="s">
        <v>1128</v>
      </c>
      <c r="D1396" s="130" t="s">
        <v>160</v>
      </c>
      <c r="E1396" s="131" t="s">
        <v>1819</v>
      </c>
      <c r="F1396" s="132" t="s">
        <v>1820</v>
      </c>
      <c r="G1396" s="133" t="s">
        <v>201</v>
      </c>
      <c r="H1396" s="134">
        <v>8</v>
      </c>
      <c r="I1396" s="135"/>
      <c r="J1396" s="136">
        <f>ROUND(I1396*H1396,2)</f>
        <v>0</v>
      </c>
      <c r="K1396" s="132" t="s">
        <v>164</v>
      </c>
      <c r="L1396" s="34"/>
      <c r="M1396" s="137" t="s">
        <v>3</v>
      </c>
      <c r="N1396" s="138" t="s">
        <v>49</v>
      </c>
      <c r="P1396" s="139">
        <f>O1396*H1396</f>
        <v>0</v>
      </c>
      <c r="Q1396" s="139">
        <v>0</v>
      </c>
      <c r="R1396" s="139">
        <f>Q1396*H1396</f>
        <v>0</v>
      </c>
      <c r="S1396" s="139">
        <v>0</v>
      </c>
      <c r="T1396" s="140">
        <f>S1396*H1396</f>
        <v>0</v>
      </c>
      <c r="AR1396" s="141" t="s">
        <v>301</v>
      </c>
      <c r="AT1396" s="141" t="s">
        <v>160</v>
      </c>
      <c r="AU1396" s="141" t="s">
        <v>88</v>
      </c>
      <c r="AY1396" s="18" t="s">
        <v>156</v>
      </c>
      <c r="BE1396" s="142">
        <f>IF(N1396="základní",J1396,0)</f>
        <v>0</v>
      </c>
      <c r="BF1396" s="142">
        <f>IF(N1396="snížená",J1396,0)</f>
        <v>0</v>
      </c>
      <c r="BG1396" s="142">
        <f>IF(N1396="zákl. přenesená",J1396,0)</f>
        <v>0</v>
      </c>
      <c r="BH1396" s="142">
        <f>IF(N1396="sníž. přenesená",J1396,0)</f>
        <v>0</v>
      </c>
      <c r="BI1396" s="142">
        <f>IF(N1396="nulová",J1396,0)</f>
        <v>0</v>
      </c>
      <c r="BJ1396" s="18" t="s">
        <v>86</v>
      </c>
      <c r="BK1396" s="142">
        <f>ROUND(I1396*H1396,2)</f>
        <v>0</v>
      </c>
      <c r="BL1396" s="18" t="s">
        <v>301</v>
      </c>
      <c r="BM1396" s="141" t="s">
        <v>1821</v>
      </c>
    </row>
    <row r="1397" spans="2:65" s="1" customFormat="1" x14ac:dyDescent="0.2">
      <c r="B1397" s="34"/>
      <c r="D1397" s="143" t="s">
        <v>167</v>
      </c>
      <c r="F1397" s="144" t="s">
        <v>1822</v>
      </c>
      <c r="I1397" s="145"/>
      <c r="L1397" s="34"/>
      <c r="M1397" s="146"/>
      <c r="T1397" s="55"/>
      <c r="AT1397" s="18" t="s">
        <v>167</v>
      </c>
      <c r="AU1397" s="18" t="s">
        <v>88</v>
      </c>
    </row>
    <row r="1398" spans="2:65" s="12" customFormat="1" x14ac:dyDescent="0.2">
      <c r="B1398" s="147"/>
      <c r="D1398" s="148" t="s">
        <v>169</v>
      </c>
      <c r="E1398" s="149" t="s">
        <v>3</v>
      </c>
      <c r="F1398" s="150" t="s">
        <v>1784</v>
      </c>
      <c r="H1398" s="149" t="s">
        <v>3</v>
      </c>
      <c r="I1398" s="151"/>
      <c r="L1398" s="147"/>
      <c r="M1398" s="152"/>
      <c r="T1398" s="153"/>
      <c r="AT1398" s="149" t="s">
        <v>169</v>
      </c>
      <c r="AU1398" s="149" t="s">
        <v>88</v>
      </c>
      <c r="AV1398" s="12" t="s">
        <v>86</v>
      </c>
      <c r="AW1398" s="12" t="s">
        <v>40</v>
      </c>
      <c r="AX1398" s="12" t="s">
        <v>78</v>
      </c>
      <c r="AY1398" s="149" t="s">
        <v>156</v>
      </c>
    </row>
    <row r="1399" spans="2:65" s="13" customFormat="1" x14ac:dyDescent="0.2">
      <c r="B1399" s="154"/>
      <c r="D1399" s="148" t="s">
        <v>169</v>
      </c>
      <c r="E1399" s="155" t="s">
        <v>3</v>
      </c>
      <c r="F1399" s="156" t="s">
        <v>1823</v>
      </c>
      <c r="H1399" s="157">
        <v>2</v>
      </c>
      <c r="I1399" s="158"/>
      <c r="L1399" s="154"/>
      <c r="M1399" s="159"/>
      <c r="T1399" s="160"/>
      <c r="AT1399" s="155" t="s">
        <v>169</v>
      </c>
      <c r="AU1399" s="155" t="s">
        <v>88</v>
      </c>
      <c r="AV1399" s="13" t="s">
        <v>88</v>
      </c>
      <c r="AW1399" s="13" t="s">
        <v>40</v>
      </c>
      <c r="AX1399" s="13" t="s">
        <v>78</v>
      </c>
      <c r="AY1399" s="155" t="s">
        <v>156</v>
      </c>
    </row>
    <row r="1400" spans="2:65" s="13" customFormat="1" x14ac:dyDescent="0.2">
      <c r="B1400" s="154"/>
      <c r="D1400" s="148" t="s">
        <v>169</v>
      </c>
      <c r="E1400" s="155" t="s">
        <v>3</v>
      </c>
      <c r="F1400" s="156" t="s">
        <v>1824</v>
      </c>
      <c r="H1400" s="157">
        <v>2</v>
      </c>
      <c r="I1400" s="158"/>
      <c r="L1400" s="154"/>
      <c r="M1400" s="159"/>
      <c r="T1400" s="160"/>
      <c r="AT1400" s="155" t="s">
        <v>169</v>
      </c>
      <c r="AU1400" s="155" t="s">
        <v>88</v>
      </c>
      <c r="AV1400" s="13" t="s">
        <v>88</v>
      </c>
      <c r="AW1400" s="13" t="s">
        <v>40</v>
      </c>
      <c r="AX1400" s="13" t="s">
        <v>78</v>
      </c>
      <c r="AY1400" s="155" t="s">
        <v>156</v>
      </c>
    </row>
    <row r="1401" spans="2:65" s="13" customFormat="1" x14ac:dyDescent="0.2">
      <c r="B1401" s="154"/>
      <c r="D1401" s="148" t="s">
        <v>169</v>
      </c>
      <c r="E1401" s="155" t="s">
        <v>3</v>
      </c>
      <c r="F1401" s="156" t="s">
        <v>1825</v>
      </c>
      <c r="H1401" s="157">
        <v>2</v>
      </c>
      <c r="I1401" s="158"/>
      <c r="L1401" s="154"/>
      <c r="M1401" s="159"/>
      <c r="T1401" s="160"/>
      <c r="AT1401" s="155" t="s">
        <v>169</v>
      </c>
      <c r="AU1401" s="155" t="s">
        <v>88</v>
      </c>
      <c r="AV1401" s="13" t="s">
        <v>88</v>
      </c>
      <c r="AW1401" s="13" t="s">
        <v>40</v>
      </c>
      <c r="AX1401" s="13" t="s">
        <v>78</v>
      </c>
      <c r="AY1401" s="155" t="s">
        <v>156</v>
      </c>
    </row>
    <row r="1402" spans="2:65" s="13" customFormat="1" x14ac:dyDescent="0.2">
      <c r="B1402" s="154"/>
      <c r="D1402" s="148" t="s">
        <v>169</v>
      </c>
      <c r="E1402" s="155" t="s">
        <v>3</v>
      </c>
      <c r="F1402" s="156" t="s">
        <v>1826</v>
      </c>
      <c r="H1402" s="157">
        <v>2</v>
      </c>
      <c r="I1402" s="158"/>
      <c r="L1402" s="154"/>
      <c r="M1402" s="159"/>
      <c r="T1402" s="160"/>
      <c r="AT1402" s="155" t="s">
        <v>169</v>
      </c>
      <c r="AU1402" s="155" t="s">
        <v>88</v>
      </c>
      <c r="AV1402" s="13" t="s">
        <v>88</v>
      </c>
      <c r="AW1402" s="13" t="s">
        <v>40</v>
      </c>
      <c r="AX1402" s="13" t="s">
        <v>78</v>
      </c>
      <c r="AY1402" s="155" t="s">
        <v>156</v>
      </c>
    </row>
    <row r="1403" spans="2:65" s="14" customFormat="1" x14ac:dyDescent="0.2">
      <c r="B1403" s="161"/>
      <c r="D1403" s="148" t="s">
        <v>169</v>
      </c>
      <c r="E1403" s="162" t="s">
        <v>3</v>
      </c>
      <c r="F1403" s="163" t="s">
        <v>172</v>
      </c>
      <c r="H1403" s="164">
        <v>8</v>
      </c>
      <c r="I1403" s="165"/>
      <c r="L1403" s="161"/>
      <c r="M1403" s="166"/>
      <c r="T1403" s="167"/>
      <c r="AT1403" s="162" t="s">
        <v>169</v>
      </c>
      <c r="AU1403" s="162" t="s">
        <v>88</v>
      </c>
      <c r="AV1403" s="14" t="s">
        <v>165</v>
      </c>
      <c r="AW1403" s="14" t="s">
        <v>40</v>
      </c>
      <c r="AX1403" s="14" t="s">
        <v>86</v>
      </c>
      <c r="AY1403" s="162" t="s">
        <v>156</v>
      </c>
    </row>
    <row r="1404" spans="2:65" s="1" customFormat="1" ht="24.2" customHeight="1" x14ac:dyDescent="0.2">
      <c r="B1404" s="129"/>
      <c r="C1404" s="130" t="s">
        <v>1827</v>
      </c>
      <c r="D1404" s="130" t="s">
        <v>160</v>
      </c>
      <c r="E1404" s="131" t="s">
        <v>1828</v>
      </c>
      <c r="F1404" s="132" t="s">
        <v>1829</v>
      </c>
      <c r="G1404" s="133" t="s">
        <v>356</v>
      </c>
      <c r="H1404" s="134">
        <v>2.2999999999999998</v>
      </c>
      <c r="I1404" s="135"/>
      <c r="J1404" s="136">
        <f>ROUND(I1404*H1404,2)</f>
        <v>0</v>
      </c>
      <c r="K1404" s="132" t="s">
        <v>164</v>
      </c>
      <c r="L1404" s="34"/>
      <c r="M1404" s="137" t="s">
        <v>3</v>
      </c>
      <c r="N1404" s="138" t="s">
        <v>49</v>
      </c>
      <c r="P1404" s="139">
        <f>O1404*H1404</f>
        <v>0</v>
      </c>
      <c r="Q1404" s="139">
        <v>2.63E-3</v>
      </c>
      <c r="R1404" s="139">
        <f>Q1404*H1404</f>
        <v>6.0489999999999997E-3</v>
      </c>
      <c r="S1404" s="139">
        <v>0</v>
      </c>
      <c r="T1404" s="140">
        <f>S1404*H1404</f>
        <v>0</v>
      </c>
      <c r="AR1404" s="141" t="s">
        <v>301</v>
      </c>
      <c r="AT1404" s="141" t="s">
        <v>160</v>
      </c>
      <c r="AU1404" s="141" t="s">
        <v>88</v>
      </c>
      <c r="AY1404" s="18" t="s">
        <v>156</v>
      </c>
      <c r="BE1404" s="142">
        <f>IF(N1404="základní",J1404,0)</f>
        <v>0</v>
      </c>
      <c r="BF1404" s="142">
        <f>IF(N1404="snížená",J1404,0)</f>
        <v>0</v>
      </c>
      <c r="BG1404" s="142">
        <f>IF(N1404="zákl. přenesená",J1404,0)</f>
        <v>0</v>
      </c>
      <c r="BH1404" s="142">
        <f>IF(N1404="sníž. přenesená",J1404,0)</f>
        <v>0</v>
      </c>
      <c r="BI1404" s="142">
        <f>IF(N1404="nulová",J1404,0)</f>
        <v>0</v>
      </c>
      <c r="BJ1404" s="18" t="s">
        <v>86</v>
      </c>
      <c r="BK1404" s="142">
        <f>ROUND(I1404*H1404,2)</f>
        <v>0</v>
      </c>
      <c r="BL1404" s="18" t="s">
        <v>301</v>
      </c>
      <c r="BM1404" s="141" t="s">
        <v>1830</v>
      </c>
    </row>
    <row r="1405" spans="2:65" s="1" customFormat="1" x14ac:dyDescent="0.2">
      <c r="B1405" s="34"/>
      <c r="D1405" s="143" t="s">
        <v>167</v>
      </c>
      <c r="F1405" s="144" t="s">
        <v>1831</v>
      </c>
      <c r="I1405" s="145"/>
      <c r="L1405" s="34"/>
      <c r="M1405" s="146"/>
      <c r="T1405" s="55"/>
      <c r="AT1405" s="18" t="s">
        <v>167</v>
      </c>
      <c r="AU1405" s="18" t="s">
        <v>88</v>
      </c>
    </row>
    <row r="1406" spans="2:65" s="1" customFormat="1" ht="19.5" x14ac:dyDescent="0.2">
      <c r="B1406" s="34"/>
      <c r="D1406" s="148" t="s">
        <v>761</v>
      </c>
      <c r="F1406" s="185" t="s">
        <v>1777</v>
      </c>
      <c r="I1406" s="145"/>
      <c r="L1406" s="34"/>
      <c r="M1406" s="146"/>
      <c r="T1406" s="55"/>
      <c r="AT1406" s="18" t="s">
        <v>761</v>
      </c>
      <c r="AU1406" s="18" t="s">
        <v>88</v>
      </c>
    </row>
    <row r="1407" spans="2:65" s="12" customFormat="1" x14ac:dyDescent="0.2">
      <c r="B1407" s="147"/>
      <c r="D1407" s="148" t="s">
        <v>169</v>
      </c>
      <c r="E1407" s="149" t="s">
        <v>3</v>
      </c>
      <c r="F1407" s="150" t="s">
        <v>1778</v>
      </c>
      <c r="H1407" s="149" t="s">
        <v>3</v>
      </c>
      <c r="I1407" s="151"/>
      <c r="L1407" s="147"/>
      <c r="M1407" s="152"/>
      <c r="T1407" s="153"/>
      <c r="AT1407" s="149" t="s">
        <v>169</v>
      </c>
      <c r="AU1407" s="149" t="s">
        <v>88</v>
      </c>
      <c r="AV1407" s="12" t="s">
        <v>86</v>
      </c>
      <c r="AW1407" s="12" t="s">
        <v>40</v>
      </c>
      <c r="AX1407" s="12" t="s">
        <v>78</v>
      </c>
      <c r="AY1407" s="149" t="s">
        <v>156</v>
      </c>
    </row>
    <row r="1408" spans="2:65" s="13" customFormat="1" x14ac:dyDescent="0.2">
      <c r="B1408" s="154"/>
      <c r="D1408" s="148" t="s">
        <v>169</v>
      </c>
      <c r="E1408" s="155" t="s">
        <v>3</v>
      </c>
      <c r="F1408" s="156" t="s">
        <v>1719</v>
      </c>
      <c r="H1408" s="157">
        <v>2.2999999999999998</v>
      </c>
      <c r="I1408" s="158"/>
      <c r="L1408" s="154"/>
      <c r="M1408" s="159"/>
      <c r="T1408" s="160"/>
      <c r="AT1408" s="155" t="s">
        <v>169</v>
      </c>
      <c r="AU1408" s="155" t="s">
        <v>88</v>
      </c>
      <c r="AV1408" s="13" t="s">
        <v>88</v>
      </c>
      <c r="AW1408" s="13" t="s">
        <v>40</v>
      </c>
      <c r="AX1408" s="13" t="s">
        <v>78</v>
      </c>
      <c r="AY1408" s="155" t="s">
        <v>156</v>
      </c>
    </row>
    <row r="1409" spans="2:65" s="14" customFormat="1" x14ac:dyDescent="0.2">
      <c r="B1409" s="161"/>
      <c r="D1409" s="148" t="s">
        <v>169</v>
      </c>
      <c r="E1409" s="162" t="s">
        <v>3</v>
      </c>
      <c r="F1409" s="163" t="s">
        <v>172</v>
      </c>
      <c r="H1409" s="164">
        <v>2.2999999999999998</v>
      </c>
      <c r="I1409" s="165"/>
      <c r="L1409" s="161"/>
      <c r="M1409" s="166"/>
      <c r="T1409" s="167"/>
      <c r="AT1409" s="162" t="s">
        <v>169</v>
      </c>
      <c r="AU1409" s="162" t="s">
        <v>88</v>
      </c>
      <c r="AV1409" s="14" t="s">
        <v>165</v>
      </c>
      <c r="AW1409" s="14" t="s">
        <v>40</v>
      </c>
      <c r="AX1409" s="14" t="s">
        <v>86</v>
      </c>
      <c r="AY1409" s="162" t="s">
        <v>156</v>
      </c>
    </row>
    <row r="1410" spans="2:65" s="1" customFormat="1" ht="24.2" customHeight="1" x14ac:dyDescent="0.2">
      <c r="B1410" s="129"/>
      <c r="C1410" s="130" t="s">
        <v>1832</v>
      </c>
      <c r="D1410" s="130" t="s">
        <v>160</v>
      </c>
      <c r="E1410" s="131" t="s">
        <v>1833</v>
      </c>
      <c r="F1410" s="132" t="s">
        <v>1834</v>
      </c>
      <c r="G1410" s="133" t="s">
        <v>356</v>
      </c>
      <c r="H1410" s="134">
        <v>10</v>
      </c>
      <c r="I1410" s="135"/>
      <c r="J1410" s="136">
        <f>ROUND(I1410*H1410,2)</f>
        <v>0</v>
      </c>
      <c r="K1410" s="132" t="s">
        <v>164</v>
      </c>
      <c r="L1410" s="34"/>
      <c r="M1410" s="137" t="s">
        <v>3</v>
      </c>
      <c r="N1410" s="138" t="s">
        <v>49</v>
      </c>
      <c r="P1410" s="139">
        <f>O1410*H1410</f>
        <v>0</v>
      </c>
      <c r="Q1410" s="139">
        <v>1.49E-3</v>
      </c>
      <c r="R1410" s="139">
        <f>Q1410*H1410</f>
        <v>1.49E-2</v>
      </c>
      <c r="S1410" s="139">
        <v>0</v>
      </c>
      <c r="T1410" s="140">
        <f>S1410*H1410</f>
        <v>0</v>
      </c>
      <c r="AR1410" s="141" t="s">
        <v>301</v>
      </c>
      <c r="AT1410" s="141" t="s">
        <v>160</v>
      </c>
      <c r="AU1410" s="141" t="s">
        <v>88</v>
      </c>
      <c r="AY1410" s="18" t="s">
        <v>156</v>
      </c>
      <c r="BE1410" s="142">
        <f>IF(N1410="základní",J1410,0)</f>
        <v>0</v>
      </c>
      <c r="BF1410" s="142">
        <f>IF(N1410="snížená",J1410,0)</f>
        <v>0</v>
      </c>
      <c r="BG1410" s="142">
        <f>IF(N1410="zákl. přenesená",J1410,0)</f>
        <v>0</v>
      </c>
      <c r="BH1410" s="142">
        <f>IF(N1410="sníž. přenesená",J1410,0)</f>
        <v>0</v>
      </c>
      <c r="BI1410" s="142">
        <f>IF(N1410="nulová",J1410,0)</f>
        <v>0</v>
      </c>
      <c r="BJ1410" s="18" t="s">
        <v>86</v>
      </c>
      <c r="BK1410" s="142">
        <f>ROUND(I1410*H1410,2)</f>
        <v>0</v>
      </c>
      <c r="BL1410" s="18" t="s">
        <v>301</v>
      </c>
      <c r="BM1410" s="141" t="s">
        <v>1835</v>
      </c>
    </row>
    <row r="1411" spans="2:65" s="1" customFormat="1" x14ac:dyDescent="0.2">
      <c r="B1411" s="34"/>
      <c r="D1411" s="143" t="s">
        <v>167</v>
      </c>
      <c r="F1411" s="144" t="s">
        <v>1836</v>
      </c>
      <c r="I1411" s="145"/>
      <c r="L1411" s="34"/>
      <c r="M1411" s="146"/>
      <c r="T1411" s="55"/>
      <c r="AT1411" s="18" t="s">
        <v>167</v>
      </c>
      <c r="AU1411" s="18" t="s">
        <v>88</v>
      </c>
    </row>
    <row r="1412" spans="2:65" s="1" customFormat="1" ht="29.25" x14ac:dyDescent="0.2">
      <c r="B1412" s="34"/>
      <c r="D1412" s="148" t="s">
        <v>761</v>
      </c>
      <c r="F1412" s="185" t="s">
        <v>1054</v>
      </c>
      <c r="I1412" s="145"/>
      <c r="L1412" s="34"/>
      <c r="M1412" s="146"/>
      <c r="T1412" s="55"/>
      <c r="AT1412" s="18" t="s">
        <v>761</v>
      </c>
      <c r="AU1412" s="18" t="s">
        <v>88</v>
      </c>
    </row>
    <row r="1413" spans="2:65" s="12" customFormat="1" x14ac:dyDescent="0.2">
      <c r="B1413" s="147"/>
      <c r="D1413" s="148" t="s">
        <v>169</v>
      </c>
      <c r="E1413" s="149" t="s">
        <v>3</v>
      </c>
      <c r="F1413" s="150" t="s">
        <v>1837</v>
      </c>
      <c r="H1413" s="149" t="s">
        <v>3</v>
      </c>
      <c r="I1413" s="151"/>
      <c r="L1413" s="147"/>
      <c r="M1413" s="152"/>
      <c r="T1413" s="153"/>
      <c r="AT1413" s="149" t="s">
        <v>169</v>
      </c>
      <c r="AU1413" s="149" t="s">
        <v>88</v>
      </c>
      <c r="AV1413" s="12" t="s">
        <v>86</v>
      </c>
      <c r="AW1413" s="12" t="s">
        <v>40</v>
      </c>
      <c r="AX1413" s="12" t="s">
        <v>78</v>
      </c>
      <c r="AY1413" s="149" t="s">
        <v>156</v>
      </c>
    </row>
    <row r="1414" spans="2:65" s="13" customFormat="1" x14ac:dyDescent="0.2">
      <c r="B1414" s="154"/>
      <c r="D1414" s="148" t="s">
        <v>169</v>
      </c>
      <c r="E1414" s="155" t="s">
        <v>3</v>
      </c>
      <c r="F1414" s="156" t="s">
        <v>1838</v>
      </c>
      <c r="H1414" s="157">
        <v>5</v>
      </c>
      <c r="I1414" s="158"/>
      <c r="L1414" s="154"/>
      <c r="M1414" s="159"/>
      <c r="T1414" s="160"/>
      <c r="AT1414" s="155" t="s">
        <v>169</v>
      </c>
      <c r="AU1414" s="155" t="s">
        <v>88</v>
      </c>
      <c r="AV1414" s="13" t="s">
        <v>88</v>
      </c>
      <c r="AW1414" s="13" t="s">
        <v>40</v>
      </c>
      <c r="AX1414" s="13" t="s">
        <v>78</v>
      </c>
      <c r="AY1414" s="155" t="s">
        <v>156</v>
      </c>
    </row>
    <row r="1415" spans="2:65" s="13" customFormat="1" x14ac:dyDescent="0.2">
      <c r="B1415" s="154"/>
      <c r="D1415" s="148" t="s">
        <v>169</v>
      </c>
      <c r="E1415" s="155" t="s">
        <v>3</v>
      </c>
      <c r="F1415" s="156" t="s">
        <v>1839</v>
      </c>
      <c r="H1415" s="157">
        <v>5</v>
      </c>
      <c r="I1415" s="158"/>
      <c r="L1415" s="154"/>
      <c r="M1415" s="159"/>
      <c r="T1415" s="160"/>
      <c r="AT1415" s="155" t="s">
        <v>169</v>
      </c>
      <c r="AU1415" s="155" t="s">
        <v>88</v>
      </c>
      <c r="AV1415" s="13" t="s">
        <v>88</v>
      </c>
      <c r="AW1415" s="13" t="s">
        <v>40</v>
      </c>
      <c r="AX1415" s="13" t="s">
        <v>78</v>
      </c>
      <c r="AY1415" s="155" t="s">
        <v>156</v>
      </c>
    </row>
    <row r="1416" spans="2:65" s="14" customFormat="1" x14ac:dyDescent="0.2">
      <c r="B1416" s="161"/>
      <c r="D1416" s="148" t="s">
        <v>169</v>
      </c>
      <c r="E1416" s="162" t="s">
        <v>3</v>
      </c>
      <c r="F1416" s="163" t="s">
        <v>172</v>
      </c>
      <c r="H1416" s="164">
        <v>10</v>
      </c>
      <c r="I1416" s="165"/>
      <c r="L1416" s="161"/>
      <c r="M1416" s="166"/>
      <c r="T1416" s="167"/>
      <c r="AT1416" s="162" t="s">
        <v>169</v>
      </c>
      <c r="AU1416" s="162" t="s">
        <v>88</v>
      </c>
      <c r="AV1416" s="14" t="s">
        <v>165</v>
      </c>
      <c r="AW1416" s="14" t="s">
        <v>40</v>
      </c>
      <c r="AX1416" s="14" t="s">
        <v>86</v>
      </c>
      <c r="AY1416" s="162" t="s">
        <v>156</v>
      </c>
    </row>
    <row r="1417" spans="2:65" s="1" customFormat="1" ht="24.2" customHeight="1" x14ac:dyDescent="0.2">
      <c r="B1417" s="129"/>
      <c r="C1417" s="130" t="s">
        <v>1840</v>
      </c>
      <c r="D1417" s="130" t="s">
        <v>160</v>
      </c>
      <c r="E1417" s="131" t="s">
        <v>1841</v>
      </c>
      <c r="F1417" s="132" t="s">
        <v>1842</v>
      </c>
      <c r="G1417" s="133" t="s">
        <v>356</v>
      </c>
      <c r="H1417" s="134">
        <v>8</v>
      </c>
      <c r="I1417" s="135"/>
      <c r="J1417" s="136">
        <f>ROUND(I1417*H1417,2)</f>
        <v>0</v>
      </c>
      <c r="K1417" s="132" t="s">
        <v>164</v>
      </c>
      <c r="L1417" s="34"/>
      <c r="M1417" s="137" t="s">
        <v>3</v>
      </c>
      <c r="N1417" s="138" t="s">
        <v>49</v>
      </c>
      <c r="P1417" s="139">
        <f>O1417*H1417</f>
        <v>0</v>
      </c>
      <c r="Q1417" s="139">
        <v>2.9399999999999999E-3</v>
      </c>
      <c r="R1417" s="139">
        <f>Q1417*H1417</f>
        <v>2.3519999999999999E-2</v>
      </c>
      <c r="S1417" s="139">
        <v>0</v>
      </c>
      <c r="T1417" s="140">
        <f>S1417*H1417</f>
        <v>0</v>
      </c>
      <c r="AR1417" s="141" t="s">
        <v>301</v>
      </c>
      <c r="AT1417" s="141" t="s">
        <v>160</v>
      </c>
      <c r="AU1417" s="141" t="s">
        <v>88</v>
      </c>
      <c r="AY1417" s="18" t="s">
        <v>156</v>
      </c>
      <c r="BE1417" s="142">
        <f>IF(N1417="základní",J1417,0)</f>
        <v>0</v>
      </c>
      <c r="BF1417" s="142">
        <f>IF(N1417="snížená",J1417,0)</f>
        <v>0</v>
      </c>
      <c r="BG1417" s="142">
        <f>IF(N1417="zákl. přenesená",J1417,0)</f>
        <v>0</v>
      </c>
      <c r="BH1417" s="142">
        <f>IF(N1417="sníž. přenesená",J1417,0)</f>
        <v>0</v>
      </c>
      <c r="BI1417" s="142">
        <f>IF(N1417="nulová",J1417,0)</f>
        <v>0</v>
      </c>
      <c r="BJ1417" s="18" t="s">
        <v>86</v>
      </c>
      <c r="BK1417" s="142">
        <f>ROUND(I1417*H1417,2)</f>
        <v>0</v>
      </c>
      <c r="BL1417" s="18" t="s">
        <v>301</v>
      </c>
      <c r="BM1417" s="141" t="s">
        <v>1843</v>
      </c>
    </row>
    <row r="1418" spans="2:65" s="1" customFormat="1" x14ac:dyDescent="0.2">
      <c r="B1418" s="34"/>
      <c r="D1418" s="143" t="s">
        <v>167</v>
      </c>
      <c r="F1418" s="144" t="s">
        <v>1844</v>
      </c>
      <c r="I1418" s="145"/>
      <c r="L1418" s="34"/>
      <c r="M1418" s="146"/>
      <c r="T1418" s="55"/>
      <c r="AT1418" s="18" t="s">
        <v>167</v>
      </c>
      <c r="AU1418" s="18" t="s">
        <v>88</v>
      </c>
    </row>
    <row r="1419" spans="2:65" s="1" customFormat="1" ht="29.25" x14ac:dyDescent="0.2">
      <c r="B1419" s="34"/>
      <c r="D1419" s="148" t="s">
        <v>761</v>
      </c>
      <c r="F1419" s="185" t="s">
        <v>1054</v>
      </c>
      <c r="I1419" s="145"/>
      <c r="L1419" s="34"/>
      <c r="M1419" s="146"/>
      <c r="T1419" s="55"/>
      <c r="AT1419" s="18" t="s">
        <v>761</v>
      </c>
      <c r="AU1419" s="18" t="s">
        <v>88</v>
      </c>
    </row>
    <row r="1420" spans="2:65" s="12" customFormat="1" x14ac:dyDescent="0.2">
      <c r="B1420" s="147"/>
      <c r="D1420" s="148" t="s">
        <v>169</v>
      </c>
      <c r="E1420" s="149" t="s">
        <v>3</v>
      </c>
      <c r="F1420" s="150" t="s">
        <v>1845</v>
      </c>
      <c r="H1420" s="149" t="s">
        <v>3</v>
      </c>
      <c r="I1420" s="151"/>
      <c r="L1420" s="147"/>
      <c r="M1420" s="152"/>
      <c r="T1420" s="153"/>
      <c r="AT1420" s="149" t="s">
        <v>169</v>
      </c>
      <c r="AU1420" s="149" t="s">
        <v>88</v>
      </c>
      <c r="AV1420" s="12" t="s">
        <v>86</v>
      </c>
      <c r="AW1420" s="12" t="s">
        <v>40</v>
      </c>
      <c r="AX1420" s="12" t="s">
        <v>78</v>
      </c>
      <c r="AY1420" s="149" t="s">
        <v>156</v>
      </c>
    </row>
    <row r="1421" spans="2:65" s="13" customFormat="1" x14ac:dyDescent="0.2">
      <c r="B1421" s="154"/>
      <c r="D1421" s="148" t="s">
        <v>169</v>
      </c>
      <c r="E1421" s="155" t="s">
        <v>3</v>
      </c>
      <c r="F1421" s="156" t="s">
        <v>1846</v>
      </c>
      <c r="H1421" s="157">
        <v>4</v>
      </c>
      <c r="I1421" s="158"/>
      <c r="L1421" s="154"/>
      <c r="M1421" s="159"/>
      <c r="T1421" s="160"/>
      <c r="AT1421" s="155" t="s">
        <v>169</v>
      </c>
      <c r="AU1421" s="155" t="s">
        <v>88</v>
      </c>
      <c r="AV1421" s="13" t="s">
        <v>88</v>
      </c>
      <c r="AW1421" s="13" t="s">
        <v>40</v>
      </c>
      <c r="AX1421" s="13" t="s">
        <v>78</v>
      </c>
      <c r="AY1421" s="155" t="s">
        <v>156</v>
      </c>
    </row>
    <row r="1422" spans="2:65" s="13" customFormat="1" x14ac:dyDescent="0.2">
      <c r="B1422" s="154"/>
      <c r="D1422" s="148" t="s">
        <v>169</v>
      </c>
      <c r="E1422" s="155" t="s">
        <v>3</v>
      </c>
      <c r="F1422" s="156" t="s">
        <v>1847</v>
      </c>
      <c r="H1422" s="157">
        <v>4</v>
      </c>
      <c r="I1422" s="158"/>
      <c r="L1422" s="154"/>
      <c r="M1422" s="159"/>
      <c r="T1422" s="160"/>
      <c r="AT1422" s="155" t="s">
        <v>169</v>
      </c>
      <c r="AU1422" s="155" t="s">
        <v>88</v>
      </c>
      <c r="AV1422" s="13" t="s">
        <v>88</v>
      </c>
      <c r="AW1422" s="13" t="s">
        <v>40</v>
      </c>
      <c r="AX1422" s="13" t="s">
        <v>78</v>
      </c>
      <c r="AY1422" s="155" t="s">
        <v>156</v>
      </c>
    </row>
    <row r="1423" spans="2:65" s="14" customFormat="1" x14ac:dyDescent="0.2">
      <c r="B1423" s="161"/>
      <c r="D1423" s="148" t="s">
        <v>169</v>
      </c>
      <c r="E1423" s="162" t="s">
        <v>3</v>
      </c>
      <c r="F1423" s="163" t="s">
        <v>172</v>
      </c>
      <c r="H1423" s="164">
        <v>8</v>
      </c>
      <c r="I1423" s="165"/>
      <c r="L1423" s="161"/>
      <c r="M1423" s="166"/>
      <c r="T1423" s="167"/>
      <c r="AT1423" s="162" t="s">
        <v>169</v>
      </c>
      <c r="AU1423" s="162" t="s">
        <v>88</v>
      </c>
      <c r="AV1423" s="14" t="s">
        <v>165</v>
      </c>
      <c r="AW1423" s="14" t="s">
        <v>40</v>
      </c>
      <c r="AX1423" s="14" t="s">
        <v>86</v>
      </c>
      <c r="AY1423" s="162" t="s">
        <v>156</v>
      </c>
    </row>
    <row r="1424" spans="2:65" s="1" customFormat="1" ht="24.2" customHeight="1" x14ac:dyDescent="0.2">
      <c r="B1424" s="129"/>
      <c r="C1424" s="130" t="s">
        <v>1848</v>
      </c>
      <c r="D1424" s="130" t="s">
        <v>160</v>
      </c>
      <c r="E1424" s="131" t="s">
        <v>1849</v>
      </c>
      <c r="F1424" s="132" t="s">
        <v>1850</v>
      </c>
      <c r="G1424" s="133" t="s">
        <v>356</v>
      </c>
      <c r="H1424" s="134">
        <v>142.5</v>
      </c>
      <c r="I1424" s="135"/>
      <c r="J1424" s="136">
        <f>ROUND(I1424*H1424,2)</f>
        <v>0</v>
      </c>
      <c r="K1424" s="132" t="s">
        <v>164</v>
      </c>
      <c r="L1424" s="34"/>
      <c r="M1424" s="137" t="s">
        <v>3</v>
      </c>
      <c r="N1424" s="138" t="s">
        <v>49</v>
      </c>
      <c r="P1424" s="139">
        <f>O1424*H1424</f>
        <v>0</v>
      </c>
      <c r="Q1424" s="139">
        <v>9.1199999999999996E-3</v>
      </c>
      <c r="R1424" s="139">
        <f>Q1424*H1424</f>
        <v>1.2995999999999999</v>
      </c>
      <c r="S1424" s="139">
        <v>0</v>
      </c>
      <c r="T1424" s="140">
        <f>S1424*H1424</f>
        <v>0</v>
      </c>
      <c r="AR1424" s="141" t="s">
        <v>301</v>
      </c>
      <c r="AT1424" s="141" t="s">
        <v>160</v>
      </c>
      <c r="AU1424" s="141" t="s">
        <v>88</v>
      </c>
      <c r="AY1424" s="18" t="s">
        <v>156</v>
      </c>
      <c r="BE1424" s="142">
        <f>IF(N1424="základní",J1424,0)</f>
        <v>0</v>
      </c>
      <c r="BF1424" s="142">
        <f>IF(N1424="snížená",J1424,0)</f>
        <v>0</v>
      </c>
      <c r="BG1424" s="142">
        <f>IF(N1424="zákl. přenesená",J1424,0)</f>
        <v>0</v>
      </c>
      <c r="BH1424" s="142">
        <f>IF(N1424="sníž. přenesená",J1424,0)</f>
        <v>0</v>
      </c>
      <c r="BI1424" s="142">
        <f>IF(N1424="nulová",J1424,0)</f>
        <v>0</v>
      </c>
      <c r="BJ1424" s="18" t="s">
        <v>86</v>
      </c>
      <c r="BK1424" s="142">
        <f>ROUND(I1424*H1424,2)</f>
        <v>0</v>
      </c>
      <c r="BL1424" s="18" t="s">
        <v>301</v>
      </c>
      <c r="BM1424" s="141" t="s">
        <v>1851</v>
      </c>
    </row>
    <row r="1425" spans="2:65" s="1" customFormat="1" x14ac:dyDescent="0.2">
      <c r="B1425" s="34"/>
      <c r="D1425" s="143" t="s">
        <v>167</v>
      </c>
      <c r="F1425" s="144" t="s">
        <v>1852</v>
      </c>
      <c r="I1425" s="145"/>
      <c r="L1425" s="34"/>
      <c r="M1425" s="146"/>
      <c r="T1425" s="55"/>
      <c r="AT1425" s="18" t="s">
        <v>167</v>
      </c>
      <c r="AU1425" s="18" t="s">
        <v>88</v>
      </c>
    </row>
    <row r="1426" spans="2:65" s="1" customFormat="1" ht="29.25" x14ac:dyDescent="0.2">
      <c r="B1426" s="34"/>
      <c r="D1426" s="148" t="s">
        <v>761</v>
      </c>
      <c r="F1426" s="185" t="s">
        <v>1853</v>
      </c>
      <c r="I1426" s="145"/>
      <c r="L1426" s="34"/>
      <c r="M1426" s="146"/>
      <c r="T1426" s="55"/>
      <c r="AT1426" s="18" t="s">
        <v>761</v>
      </c>
      <c r="AU1426" s="18" t="s">
        <v>88</v>
      </c>
    </row>
    <row r="1427" spans="2:65" s="12" customFormat="1" x14ac:dyDescent="0.2">
      <c r="B1427" s="147"/>
      <c r="D1427" s="148" t="s">
        <v>169</v>
      </c>
      <c r="E1427" s="149" t="s">
        <v>3</v>
      </c>
      <c r="F1427" s="150" t="s">
        <v>1854</v>
      </c>
      <c r="H1427" s="149" t="s">
        <v>3</v>
      </c>
      <c r="I1427" s="151"/>
      <c r="L1427" s="147"/>
      <c r="M1427" s="152"/>
      <c r="T1427" s="153"/>
      <c r="AT1427" s="149" t="s">
        <v>169</v>
      </c>
      <c r="AU1427" s="149" t="s">
        <v>88</v>
      </c>
      <c r="AV1427" s="12" t="s">
        <v>86</v>
      </c>
      <c r="AW1427" s="12" t="s">
        <v>40</v>
      </c>
      <c r="AX1427" s="12" t="s">
        <v>78</v>
      </c>
      <c r="AY1427" s="149" t="s">
        <v>156</v>
      </c>
    </row>
    <row r="1428" spans="2:65" s="13" customFormat="1" x14ac:dyDescent="0.2">
      <c r="B1428" s="154"/>
      <c r="D1428" s="148" t="s">
        <v>169</v>
      </c>
      <c r="E1428" s="155" t="s">
        <v>3</v>
      </c>
      <c r="F1428" s="156" t="s">
        <v>1737</v>
      </c>
      <c r="H1428" s="157">
        <v>36.4</v>
      </c>
      <c r="I1428" s="158"/>
      <c r="L1428" s="154"/>
      <c r="M1428" s="159"/>
      <c r="T1428" s="160"/>
      <c r="AT1428" s="155" t="s">
        <v>169</v>
      </c>
      <c r="AU1428" s="155" t="s">
        <v>88</v>
      </c>
      <c r="AV1428" s="13" t="s">
        <v>88</v>
      </c>
      <c r="AW1428" s="13" t="s">
        <v>40</v>
      </c>
      <c r="AX1428" s="13" t="s">
        <v>78</v>
      </c>
      <c r="AY1428" s="155" t="s">
        <v>156</v>
      </c>
    </row>
    <row r="1429" spans="2:65" s="13" customFormat="1" x14ac:dyDescent="0.2">
      <c r="B1429" s="154"/>
      <c r="D1429" s="148" t="s">
        <v>169</v>
      </c>
      <c r="E1429" s="155" t="s">
        <v>3</v>
      </c>
      <c r="F1429" s="156" t="s">
        <v>1738</v>
      </c>
      <c r="H1429" s="157">
        <v>37.299999999999997</v>
      </c>
      <c r="I1429" s="158"/>
      <c r="L1429" s="154"/>
      <c r="M1429" s="159"/>
      <c r="T1429" s="160"/>
      <c r="AT1429" s="155" t="s">
        <v>169</v>
      </c>
      <c r="AU1429" s="155" t="s">
        <v>88</v>
      </c>
      <c r="AV1429" s="13" t="s">
        <v>88</v>
      </c>
      <c r="AW1429" s="13" t="s">
        <v>40</v>
      </c>
      <c r="AX1429" s="13" t="s">
        <v>78</v>
      </c>
      <c r="AY1429" s="155" t="s">
        <v>156</v>
      </c>
    </row>
    <row r="1430" spans="2:65" s="13" customFormat="1" x14ac:dyDescent="0.2">
      <c r="B1430" s="154"/>
      <c r="D1430" s="148" t="s">
        <v>169</v>
      </c>
      <c r="E1430" s="155" t="s">
        <v>3</v>
      </c>
      <c r="F1430" s="156" t="s">
        <v>1739</v>
      </c>
      <c r="H1430" s="157">
        <v>34.4</v>
      </c>
      <c r="I1430" s="158"/>
      <c r="L1430" s="154"/>
      <c r="M1430" s="159"/>
      <c r="T1430" s="160"/>
      <c r="AT1430" s="155" t="s">
        <v>169</v>
      </c>
      <c r="AU1430" s="155" t="s">
        <v>88</v>
      </c>
      <c r="AV1430" s="13" t="s">
        <v>88</v>
      </c>
      <c r="AW1430" s="13" t="s">
        <v>40</v>
      </c>
      <c r="AX1430" s="13" t="s">
        <v>78</v>
      </c>
      <c r="AY1430" s="155" t="s">
        <v>156</v>
      </c>
    </row>
    <row r="1431" spans="2:65" s="13" customFormat="1" x14ac:dyDescent="0.2">
      <c r="B1431" s="154"/>
      <c r="D1431" s="148" t="s">
        <v>169</v>
      </c>
      <c r="E1431" s="155" t="s">
        <v>3</v>
      </c>
      <c r="F1431" s="156" t="s">
        <v>1740</v>
      </c>
      <c r="H1431" s="157">
        <v>34.4</v>
      </c>
      <c r="I1431" s="158"/>
      <c r="L1431" s="154"/>
      <c r="M1431" s="159"/>
      <c r="T1431" s="160"/>
      <c r="AT1431" s="155" t="s">
        <v>169</v>
      </c>
      <c r="AU1431" s="155" t="s">
        <v>88</v>
      </c>
      <c r="AV1431" s="13" t="s">
        <v>88</v>
      </c>
      <c r="AW1431" s="13" t="s">
        <v>40</v>
      </c>
      <c r="AX1431" s="13" t="s">
        <v>78</v>
      </c>
      <c r="AY1431" s="155" t="s">
        <v>156</v>
      </c>
    </row>
    <row r="1432" spans="2:65" s="14" customFormat="1" x14ac:dyDescent="0.2">
      <c r="B1432" s="161"/>
      <c r="D1432" s="148" t="s">
        <v>169</v>
      </c>
      <c r="E1432" s="162" t="s">
        <v>3</v>
      </c>
      <c r="F1432" s="163" t="s">
        <v>172</v>
      </c>
      <c r="H1432" s="164">
        <v>142.5</v>
      </c>
      <c r="I1432" s="165"/>
      <c r="L1432" s="161"/>
      <c r="M1432" s="166"/>
      <c r="T1432" s="167"/>
      <c r="AT1432" s="162" t="s">
        <v>169</v>
      </c>
      <c r="AU1432" s="162" t="s">
        <v>88</v>
      </c>
      <c r="AV1432" s="14" t="s">
        <v>165</v>
      </c>
      <c r="AW1432" s="14" t="s">
        <v>40</v>
      </c>
      <c r="AX1432" s="14" t="s">
        <v>86</v>
      </c>
      <c r="AY1432" s="162" t="s">
        <v>156</v>
      </c>
    </row>
    <row r="1433" spans="2:65" s="1" customFormat="1" ht="24.2" customHeight="1" x14ac:dyDescent="0.2">
      <c r="B1433" s="129"/>
      <c r="C1433" s="130" t="s">
        <v>1855</v>
      </c>
      <c r="D1433" s="130" t="s">
        <v>160</v>
      </c>
      <c r="E1433" s="131" t="s">
        <v>1856</v>
      </c>
      <c r="F1433" s="132" t="s">
        <v>1857</v>
      </c>
      <c r="G1433" s="133" t="s">
        <v>201</v>
      </c>
      <c r="H1433" s="134">
        <v>8</v>
      </c>
      <c r="I1433" s="135"/>
      <c r="J1433" s="136">
        <f>ROUND(I1433*H1433,2)</f>
        <v>0</v>
      </c>
      <c r="K1433" s="132" t="s">
        <v>164</v>
      </c>
      <c r="L1433" s="34"/>
      <c r="M1433" s="137" t="s">
        <v>3</v>
      </c>
      <c r="N1433" s="138" t="s">
        <v>49</v>
      </c>
      <c r="P1433" s="139">
        <f>O1433*H1433</f>
        <v>0</v>
      </c>
      <c r="Q1433" s="139">
        <v>2.7E-4</v>
      </c>
      <c r="R1433" s="139">
        <f>Q1433*H1433</f>
        <v>2.16E-3</v>
      </c>
      <c r="S1433" s="139">
        <v>0</v>
      </c>
      <c r="T1433" s="140">
        <f>S1433*H1433</f>
        <v>0</v>
      </c>
      <c r="AR1433" s="141" t="s">
        <v>301</v>
      </c>
      <c r="AT1433" s="141" t="s">
        <v>160</v>
      </c>
      <c r="AU1433" s="141" t="s">
        <v>88</v>
      </c>
      <c r="AY1433" s="18" t="s">
        <v>156</v>
      </c>
      <c r="BE1433" s="142">
        <f>IF(N1433="základní",J1433,0)</f>
        <v>0</v>
      </c>
      <c r="BF1433" s="142">
        <f>IF(N1433="snížená",J1433,0)</f>
        <v>0</v>
      </c>
      <c r="BG1433" s="142">
        <f>IF(N1433="zákl. přenesená",J1433,0)</f>
        <v>0</v>
      </c>
      <c r="BH1433" s="142">
        <f>IF(N1433="sníž. přenesená",J1433,0)</f>
        <v>0</v>
      </c>
      <c r="BI1433" s="142">
        <f>IF(N1433="nulová",J1433,0)</f>
        <v>0</v>
      </c>
      <c r="BJ1433" s="18" t="s">
        <v>86</v>
      </c>
      <c r="BK1433" s="142">
        <f>ROUND(I1433*H1433,2)</f>
        <v>0</v>
      </c>
      <c r="BL1433" s="18" t="s">
        <v>301</v>
      </c>
      <c r="BM1433" s="141" t="s">
        <v>1858</v>
      </c>
    </row>
    <row r="1434" spans="2:65" s="1" customFormat="1" x14ac:dyDescent="0.2">
      <c r="B1434" s="34"/>
      <c r="D1434" s="143" t="s">
        <v>167</v>
      </c>
      <c r="F1434" s="144" t="s">
        <v>1859</v>
      </c>
      <c r="I1434" s="145"/>
      <c r="L1434" s="34"/>
      <c r="M1434" s="146"/>
      <c r="T1434" s="55"/>
      <c r="AT1434" s="18" t="s">
        <v>167</v>
      </c>
      <c r="AU1434" s="18" t="s">
        <v>88</v>
      </c>
    </row>
    <row r="1435" spans="2:65" s="12" customFormat="1" x14ac:dyDescent="0.2">
      <c r="B1435" s="147"/>
      <c r="D1435" s="148" t="s">
        <v>169</v>
      </c>
      <c r="E1435" s="149" t="s">
        <v>3</v>
      </c>
      <c r="F1435" s="150" t="s">
        <v>1860</v>
      </c>
      <c r="H1435" s="149" t="s">
        <v>3</v>
      </c>
      <c r="I1435" s="151"/>
      <c r="L1435" s="147"/>
      <c r="M1435" s="152"/>
      <c r="T1435" s="153"/>
      <c r="AT1435" s="149" t="s">
        <v>169</v>
      </c>
      <c r="AU1435" s="149" t="s">
        <v>88</v>
      </c>
      <c r="AV1435" s="12" t="s">
        <v>86</v>
      </c>
      <c r="AW1435" s="12" t="s">
        <v>40</v>
      </c>
      <c r="AX1435" s="12" t="s">
        <v>78</v>
      </c>
      <c r="AY1435" s="149" t="s">
        <v>156</v>
      </c>
    </row>
    <row r="1436" spans="2:65" s="13" customFormat="1" x14ac:dyDescent="0.2">
      <c r="B1436" s="154"/>
      <c r="D1436" s="148" t="s">
        <v>169</v>
      </c>
      <c r="E1436" s="155" t="s">
        <v>3</v>
      </c>
      <c r="F1436" s="156" t="s">
        <v>1823</v>
      </c>
      <c r="H1436" s="157">
        <v>2</v>
      </c>
      <c r="I1436" s="158"/>
      <c r="L1436" s="154"/>
      <c r="M1436" s="159"/>
      <c r="T1436" s="160"/>
      <c r="AT1436" s="155" t="s">
        <v>169</v>
      </c>
      <c r="AU1436" s="155" t="s">
        <v>88</v>
      </c>
      <c r="AV1436" s="13" t="s">
        <v>88</v>
      </c>
      <c r="AW1436" s="13" t="s">
        <v>40</v>
      </c>
      <c r="AX1436" s="13" t="s">
        <v>78</v>
      </c>
      <c r="AY1436" s="155" t="s">
        <v>156</v>
      </c>
    </row>
    <row r="1437" spans="2:65" s="13" customFormat="1" x14ac:dyDescent="0.2">
      <c r="B1437" s="154"/>
      <c r="D1437" s="148" t="s">
        <v>169</v>
      </c>
      <c r="E1437" s="155" t="s">
        <v>3</v>
      </c>
      <c r="F1437" s="156" t="s">
        <v>1824</v>
      </c>
      <c r="H1437" s="157">
        <v>2</v>
      </c>
      <c r="I1437" s="158"/>
      <c r="L1437" s="154"/>
      <c r="M1437" s="159"/>
      <c r="T1437" s="160"/>
      <c r="AT1437" s="155" t="s">
        <v>169</v>
      </c>
      <c r="AU1437" s="155" t="s">
        <v>88</v>
      </c>
      <c r="AV1437" s="13" t="s">
        <v>88</v>
      </c>
      <c r="AW1437" s="13" t="s">
        <v>40</v>
      </c>
      <c r="AX1437" s="13" t="s">
        <v>78</v>
      </c>
      <c r="AY1437" s="155" t="s">
        <v>156</v>
      </c>
    </row>
    <row r="1438" spans="2:65" s="13" customFormat="1" x14ac:dyDescent="0.2">
      <c r="B1438" s="154"/>
      <c r="D1438" s="148" t="s">
        <v>169</v>
      </c>
      <c r="E1438" s="155" t="s">
        <v>3</v>
      </c>
      <c r="F1438" s="156" t="s">
        <v>1825</v>
      </c>
      <c r="H1438" s="157">
        <v>2</v>
      </c>
      <c r="I1438" s="158"/>
      <c r="L1438" s="154"/>
      <c r="M1438" s="159"/>
      <c r="T1438" s="160"/>
      <c r="AT1438" s="155" t="s">
        <v>169</v>
      </c>
      <c r="AU1438" s="155" t="s">
        <v>88</v>
      </c>
      <c r="AV1438" s="13" t="s">
        <v>88</v>
      </c>
      <c r="AW1438" s="13" t="s">
        <v>40</v>
      </c>
      <c r="AX1438" s="13" t="s">
        <v>78</v>
      </c>
      <c r="AY1438" s="155" t="s">
        <v>156</v>
      </c>
    </row>
    <row r="1439" spans="2:65" s="13" customFormat="1" x14ac:dyDescent="0.2">
      <c r="B1439" s="154"/>
      <c r="D1439" s="148" t="s">
        <v>169</v>
      </c>
      <c r="E1439" s="155" t="s">
        <v>3</v>
      </c>
      <c r="F1439" s="156" t="s">
        <v>1826</v>
      </c>
      <c r="H1439" s="157">
        <v>2</v>
      </c>
      <c r="I1439" s="158"/>
      <c r="L1439" s="154"/>
      <c r="M1439" s="159"/>
      <c r="T1439" s="160"/>
      <c r="AT1439" s="155" t="s">
        <v>169</v>
      </c>
      <c r="AU1439" s="155" t="s">
        <v>88</v>
      </c>
      <c r="AV1439" s="13" t="s">
        <v>88</v>
      </c>
      <c r="AW1439" s="13" t="s">
        <v>40</v>
      </c>
      <c r="AX1439" s="13" t="s">
        <v>78</v>
      </c>
      <c r="AY1439" s="155" t="s">
        <v>156</v>
      </c>
    </row>
    <row r="1440" spans="2:65" s="14" customFormat="1" x14ac:dyDescent="0.2">
      <c r="B1440" s="161"/>
      <c r="D1440" s="148" t="s">
        <v>169</v>
      </c>
      <c r="E1440" s="162" t="s">
        <v>3</v>
      </c>
      <c r="F1440" s="163" t="s">
        <v>172</v>
      </c>
      <c r="H1440" s="164">
        <v>8</v>
      </c>
      <c r="I1440" s="165"/>
      <c r="L1440" s="161"/>
      <c r="M1440" s="166"/>
      <c r="T1440" s="167"/>
      <c r="AT1440" s="162" t="s">
        <v>169</v>
      </c>
      <c r="AU1440" s="162" t="s">
        <v>88</v>
      </c>
      <c r="AV1440" s="14" t="s">
        <v>165</v>
      </c>
      <c r="AW1440" s="14" t="s">
        <v>40</v>
      </c>
      <c r="AX1440" s="14" t="s">
        <v>86</v>
      </c>
      <c r="AY1440" s="162" t="s">
        <v>156</v>
      </c>
    </row>
    <row r="1441" spans="2:65" s="1" customFormat="1" ht="24.2" customHeight="1" x14ac:dyDescent="0.2">
      <c r="B1441" s="129"/>
      <c r="C1441" s="130" t="s">
        <v>1861</v>
      </c>
      <c r="D1441" s="130" t="s">
        <v>160</v>
      </c>
      <c r="E1441" s="131" t="s">
        <v>1862</v>
      </c>
      <c r="F1441" s="132" t="s">
        <v>1863</v>
      </c>
      <c r="G1441" s="133" t="s">
        <v>201</v>
      </c>
      <c r="H1441" s="134">
        <v>6</v>
      </c>
      <c r="I1441" s="135"/>
      <c r="J1441" s="136">
        <f>ROUND(I1441*H1441,2)</f>
        <v>0</v>
      </c>
      <c r="K1441" s="132" t="s">
        <v>3</v>
      </c>
      <c r="L1441" s="34"/>
      <c r="M1441" s="137" t="s">
        <v>3</v>
      </c>
      <c r="N1441" s="138" t="s">
        <v>49</v>
      </c>
      <c r="P1441" s="139">
        <f>O1441*H1441</f>
        <v>0</v>
      </c>
      <c r="Q1441" s="139">
        <v>3.2000000000000003E-4</v>
      </c>
      <c r="R1441" s="139">
        <f>Q1441*H1441</f>
        <v>1.9200000000000003E-3</v>
      </c>
      <c r="S1441" s="139">
        <v>0</v>
      </c>
      <c r="T1441" s="140">
        <f>S1441*H1441</f>
        <v>0</v>
      </c>
      <c r="AR1441" s="141" t="s">
        <v>301</v>
      </c>
      <c r="AT1441" s="141" t="s">
        <v>160</v>
      </c>
      <c r="AU1441" s="141" t="s">
        <v>88</v>
      </c>
      <c r="AY1441" s="18" t="s">
        <v>156</v>
      </c>
      <c r="BE1441" s="142">
        <f>IF(N1441="základní",J1441,0)</f>
        <v>0</v>
      </c>
      <c r="BF1441" s="142">
        <f>IF(N1441="snížená",J1441,0)</f>
        <v>0</v>
      </c>
      <c r="BG1441" s="142">
        <f>IF(N1441="zákl. přenesená",J1441,0)</f>
        <v>0</v>
      </c>
      <c r="BH1441" s="142">
        <f>IF(N1441="sníž. přenesená",J1441,0)</f>
        <v>0</v>
      </c>
      <c r="BI1441" s="142">
        <f>IF(N1441="nulová",J1441,0)</f>
        <v>0</v>
      </c>
      <c r="BJ1441" s="18" t="s">
        <v>86</v>
      </c>
      <c r="BK1441" s="142">
        <f>ROUND(I1441*H1441,2)</f>
        <v>0</v>
      </c>
      <c r="BL1441" s="18" t="s">
        <v>301</v>
      </c>
      <c r="BM1441" s="141" t="s">
        <v>1864</v>
      </c>
    </row>
    <row r="1442" spans="2:65" s="12" customFormat="1" x14ac:dyDescent="0.2">
      <c r="B1442" s="147"/>
      <c r="D1442" s="148" t="s">
        <v>169</v>
      </c>
      <c r="E1442" s="149" t="s">
        <v>3</v>
      </c>
      <c r="F1442" s="150" t="s">
        <v>1865</v>
      </c>
      <c r="H1442" s="149" t="s">
        <v>3</v>
      </c>
      <c r="I1442" s="151"/>
      <c r="L1442" s="147"/>
      <c r="M1442" s="152"/>
      <c r="T1442" s="153"/>
      <c r="AT1442" s="149" t="s">
        <v>169</v>
      </c>
      <c r="AU1442" s="149" t="s">
        <v>88</v>
      </c>
      <c r="AV1442" s="12" t="s">
        <v>86</v>
      </c>
      <c r="AW1442" s="12" t="s">
        <v>40</v>
      </c>
      <c r="AX1442" s="12" t="s">
        <v>78</v>
      </c>
      <c r="AY1442" s="149" t="s">
        <v>156</v>
      </c>
    </row>
    <row r="1443" spans="2:65" s="13" customFormat="1" x14ac:dyDescent="0.2">
      <c r="B1443" s="154"/>
      <c r="D1443" s="148" t="s">
        <v>169</v>
      </c>
      <c r="E1443" s="155" t="s">
        <v>3</v>
      </c>
      <c r="F1443" s="156" t="s">
        <v>1823</v>
      </c>
      <c r="H1443" s="157">
        <v>2</v>
      </c>
      <c r="I1443" s="158"/>
      <c r="L1443" s="154"/>
      <c r="M1443" s="159"/>
      <c r="T1443" s="160"/>
      <c r="AT1443" s="155" t="s">
        <v>169</v>
      </c>
      <c r="AU1443" s="155" t="s">
        <v>88</v>
      </c>
      <c r="AV1443" s="13" t="s">
        <v>88</v>
      </c>
      <c r="AW1443" s="13" t="s">
        <v>40</v>
      </c>
      <c r="AX1443" s="13" t="s">
        <v>78</v>
      </c>
      <c r="AY1443" s="155" t="s">
        <v>156</v>
      </c>
    </row>
    <row r="1444" spans="2:65" s="13" customFormat="1" x14ac:dyDescent="0.2">
      <c r="B1444" s="154"/>
      <c r="D1444" s="148" t="s">
        <v>169</v>
      </c>
      <c r="E1444" s="155" t="s">
        <v>3</v>
      </c>
      <c r="F1444" s="156" t="s">
        <v>1824</v>
      </c>
      <c r="H1444" s="157">
        <v>2</v>
      </c>
      <c r="I1444" s="158"/>
      <c r="L1444" s="154"/>
      <c r="M1444" s="159"/>
      <c r="T1444" s="160"/>
      <c r="AT1444" s="155" t="s">
        <v>169</v>
      </c>
      <c r="AU1444" s="155" t="s">
        <v>88</v>
      </c>
      <c r="AV1444" s="13" t="s">
        <v>88</v>
      </c>
      <c r="AW1444" s="13" t="s">
        <v>40</v>
      </c>
      <c r="AX1444" s="13" t="s">
        <v>78</v>
      </c>
      <c r="AY1444" s="155" t="s">
        <v>156</v>
      </c>
    </row>
    <row r="1445" spans="2:65" s="13" customFormat="1" x14ac:dyDescent="0.2">
      <c r="B1445" s="154"/>
      <c r="D1445" s="148" t="s">
        <v>169</v>
      </c>
      <c r="E1445" s="155" t="s">
        <v>3</v>
      </c>
      <c r="F1445" s="156" t="s">
        <v>1866</v>
      </c>
      <c r="H1445" s="157">
        <v>1</v>
      </c>
      <c r="I1445" s="158"/>
      <c r="L1445" s="154"/>
      <c r="M1445" s="159"/>
      <c r="T1445" s="160"/>
      <c r="AT1445" s="155" t="s">
        <v>169</v>
      </c>
      <c r="AU1445" s="155" t="s">
        <v>88</v>
      </c>
      <c r="AV1445" s="13" t="s">
        <v>88</v>
      </c>
      <c r="AW1445" s="13" t="s">
        <v>40</v>
      </c>
      <c r="AX1445" s="13" t="s">
        <v>78</v>
      </c>
      <c r="AY1445" s="155" t="s">
        <v>156</v>
      </c>
    </row>
    <row r="1446" spans="2:65" s="13" customFormat="1" x14ac:dyDescent="0.2">
      <c r="B1446" s="154"/>
      <c r="D1446" s="148" t="s">
        <v>169</v>
      </c>
      <c r="E1446" s="155" t="s">
        <v>3</v>
      </c>
      <c r="F1446" s="156" t="s">
        <v>1867</v>
      </c>
      <c r="H1446" s="157">
        <v>1</v>
      </c>
      <c r="I1446" s="158"/>
      <c r="L1446" s="154"/>
      <c r="M1446" s="159"/>
      <c r="T1446" s="160"/>
      <c r="AT1446" s="155" t="s">
        <v>169</v>
      </c>
      <c r="AU1446" s="155" t="s">
        <v>88</v>
      </c>
      <c r="AV1446" s="13" t="s">
        <v>88</v>
      </c>
      <c r="AW1446" s="13" t="s">
        <v>40</v>
      </c>
      <c r="AX1446" s="13" t="s">
        <v>78</v>
      </c>
      <c r="AY1446" s="155" t="s">
        <v>156</v>
      </c>
    </row>
    <row r="1447" spans="2:65" s="14" customFormat="1" x14ac:dyDescent="0.2">
      <c r="B1447" s="161"/>
      <c r="D1447" s="148" t="s">
        <v>169</v>
      </c>
      <c r="E1447" s="162" t="s">
        <v>3</v>
      </c>
      <c r="F1447" s="163" t="s">
        <v>172</v>
      </c>
      <c r="H1447" s="164">
        <v>6</v>
      </c>
      <c r="I1447" s="165"/>
      <c r="L1447" s="161"/>
      <c r="M1447" s="166"/>
      <c r="T1447" s="167"/>
      <c r="AT1447" s="162" t="s">
        <v>169</v>
      </c>
      <c r="AU1447" s="162" t="s">
        <v>88</v>
      </c>
      <c r="AV1447" s="14" t="s">
        <v>165</v>
      </c>
      <c r="AW1447" s="14" t="s">
        <v>40</v>
      </c>
      <c r="AX1447" s="14" t="s">
        <v>86</v>
      </c>
      <c r="AY1447" s="162" t="s">
        <v>156</v>
      </c>
    </row>
    <row r="1448" spans="2:65" s="1" customFormat="1" ht="24.2" customHeight="1" x14ac:dyDescent="0.2">
      <c r="B1448" s="129"/>
      <c r="C1448" s="130" t="s">
        <v>1868</v>
      </c>
      <c r="D1448" s="130" t="s">
        <v>160</v>
      </c>
      <c r="E1448" s="131" t="s">
        <v>1869</v>
      </c>
      <c r="F1448" s="132" t="s">
        <v>1870</v>
      </c>
      <c r="G1448" s="133" t="s">
        <v>356</v>
      </c>
      <c r="H1448" s="134">
        <v>69.900000000000006</v>
      </c>
      <c r="I1448" s="135"/>
      <c r="J1448" s="136">
        <f>ROUND(I1448*H1448,2)</f>
        <v>0</v>
      </c>
      <c r="K1448" s="132" t="s">
        <v>164</v>
      </c>
      <c r="L1448" s="34"/>
      <c r="M1448" s="137" t="s">
        <v>3</v>
      </c>
      <c r="N1448" s="138" t="s">
        <v>49</v>
      </c>
      <c r="P1448" s="139">
        <f>O1448*H1448</f>
        <v>0</v>
      </c>
      <c r="Q1448" s="139">
        <v>3.64E-3</v>
      </c>
      <c r="R1448" s="139">
        <f>Q1448*H1448</f>
        <v>0.254436</v>
      </c>
      <c r="S1448" s="139">
        <v>0</v>
      </c>
      <c r="T1448" s="140">
        <f>S1448*H1448</f>
        <v>0</v>
      </c>
      <c r="AR1448" s="141" t="s">
        <v>301</v>
      </c>
      <c r="AT1448" s="141" t="s">
        <v>160</v>
      </c>
      <c r="AU1448" s="141" t="s">
        <v>88</v>
      </c>
      <c r="AY1448" s="18" t="s">
        <v>156</v>
      </c>
      <c r="BE1448" s="142">
        <f>IF(N1448="základní",J1448,0)</f>
        <v>0</v>
      </c>
      <c r="BF1448" s="142">
        <f>IF(N1448="snížená",J1448,0)</f>
        <v>0</v>
      </c>
      <c r="BG1448" s="142">
        <f>IF(N1448="zákl. přenesená",J1448,0)</f>
        <v>0</v>
      </c>
      <c r="BH1448" s="142">
        <f>IF(N1448="sníž. přenesená",J1448,0)</f>
        <v>0</v>
      </c>
      <c r="BI1448" s="142">
        <f>IF(N1448="nulová",J1448,0)</f>
        <v>0</v>
      </c>
      <c r="BJ1448" s="18" t="s">
        <v>86</v>
      </c>
      <c r="BK1448" s="142">
        <f>ROUND(I1448*H1448,2)</f>
        <v>0</v>
      </c>
      <c r="BL1448" s="18" t="s">
        <v>301</v>
      </c>
      <c r="BM1448" s="141" t="s">
        <v>1871</v>
      </c>
    </row>
    <row r="1449" spans="2:65" s="1" customFormat="1" x14ac:dyDescent="0.2">
      <c r="B1449" s="34"/>
      <c r="D1449" s="143" t="s">
        <v>167</v>
      </c>
      <c r="F1449" s="144" t="s">
        <v>1872</v>
      </c>
      <c r="I1449" s="145"/>
      <c r="L1449" s="34"/>
      <c r="M1449" s="146"/>
      <c r="T1449" s="55"/>
      <c r="AT1449" s="18" t="s">
        <v>167</v>
      </c>
      <c r="AU1449" s="18" t="s">
        <v>88</v>
      </c>
    </row>
    <row r="1450" spans="2:65" s="1" customFormat="1" ht="29.25" x14ac:dyDescent="0.2">
      <c r="B1450" s="34"/>
      <c r="D1450" s="148" t="s">
        <v>761</v>
      </c>
      <c r="F1450" s="185" t="s">
        <v>1054</v>
      </c>
      <c r="I1450" s="145"/>
      <c r="L1450" s="34"/>
      <c r="M1450" s="146"/>
      <c r="T1450" s="55"/>
      <c r="AT1450" s="18" t="s">
        <v>761</v>
      </c>
      <c r="AU1450" s="18" t="s">
        <v>88</v>
      </c>
    </row>
    <row r="1451" spans="2:65" s="12" customFormat="1" x14ac:dyDescent="0.2">
      <c r="B1451" s="147"/>
      <c r="D1451" s="148" t="s">
        <v>169</v>
      </c>
      <c r="E1451" s="149" t="s">
        <v>3</v>
      </c>
      <c r="F1451" s="150" t="s">
        <v>1865</v>
      </c>
      <c r="H1451" s="149" t="s">
        <v>3</v>
      </c>
      <c r="I1451" s="151"/>
      <c r="L1451" s="147"/>
      <c r="M1451" s="152"/>
      <c r="T1451" s="153"/>
      <c r="AT1451" s="149" t="s">
        <v>169</v>
      </c>
      <c r="AU1451" s="149" t="s">
        <v>88</v>
      </c>
      <c r="AV1451" s="12" t="s">
        <v>86</v>
      </c>
      <c r="AW1451" s="12" t="s">
        <v>40</v>
      </c>
      <c r="AX1451" s="12" t="s">
        <v>78</v>
      </c>
      <c r="AY1451" s="149" t="s">
        <v>156</v>
      </c>
    </row>
    <row r="1452" spans="2:65" s="13" customFormat="1" x14ac:dyDescent="0.2">
      <c r="B1452" s="154"/>
      <c r="D1452" s="148" t="s">
        <v>169</v>
      </c>
      <c r="E1452" s="155" t="s">
        <v>3</v>
      </c>
      <c r="F1452" s="156" t="s">
        <v>1746</v>
      </c>
      <c r="H1452" s="157">
        <v>19.8</v>
      </c>
      <c r="I1452" s="158"/>
      <c r="L1452" s="154"/>
      <c r="M1452" s="159"/>
      <c r="T1452" s="160"/>
      <c r="AT1452" s="155" t="s">
        <v>169</v>
      </c>
      <c r="AU1452" s="155" t="s">
        <v>88</v>
      </c>
      <c r="AV1452" s="13" t="s">
        <v>88</v>
      </c>
      <c r="AW1452" s="13" t="s">
        <v>40</v>
      </c>
      <c r="AX1452" s="13" t="s">
        <v>78</v>
      </c>
      <c r="AY1452" s="155" t="s">
        <v>156</v>
      </c>
    </row>
    <row r="1453" spans="2:65" s="13" customFormat="1" x14ac:dyDescent="0.2">
      <c r="B1453" s="154"/>
      <c r="D1453" s="148" t="s">
        <v>169</v>
      </c>
      <c r="E1453" s="155" t="s">
        <v>3</v>
      </c>
      <c r="F1453" s="156" t="s">
        <v>1747</v>
      </c>
      <c r="H1453" s="157">
        <v>25.2</v>
      </c>
      <c r="I1453" s="158"/>
      <c r="L1453" s="154"/>
      <c r="M1453" s="159"/>
      <c r="T1453" s="160"/>
      <c r="AT1453" s="155" t="s">
        <v>169</v>
      </c>
      <c r="AU1453" s="155" t="s">
        <v>88</v>
      </c>
      <c r="AV1453" s="13" t="s">
        <v>88</v>
      </c>
      <c r="AW1453" s="13" t="s">
        <v>40</v>
      </c>
      <c r="AX1453" s="13" t="s">
        <v>78</v>
      </c>
      <c r="AY1453" s="155" t="s">
        <v>156</v>
      </c>
    </row>
    <row r="1454" spans="2:65" s="13" customFormat="1" x14ac:dyDescent="0.2">
      <c r="B1454" s="154"/>
      <c r="D1454" s="148" t="s">
        <v>169</v>
      </c>
      <c r="E1454" s="155" t="s">
        <v>3</v>
      </c>
      <c r="F1454" s="156" t="s">
        <v>1748</v>
      </c>
      <c r="H1454" s="157">
        <v>12.3</v>
      </c>
      <c r="I1454" s="158"/>
      <c r="L1454" s="154"/>
      <c r="M1454" s="159"/>
      <c r="T1454" s="160"/>
      <c r="AT1454" s="155" t="s">
        <v>169</v>
      </c>
      <c r="AU1454" s="155" t="s">
        <v>88</v>
      </c>
      <c r="AV1454" s="13" t="s">
        <v>88</v>
      </c>
      <c r="AW1454" s="13" t="s">
        <v>40</v>
      </c>
      <c r="AX1454" s="13" t="s">
        <v>78</v>
      </c>
      <c r="AY1454" s="155" t="s">
        <v>156</v>
      </c>
    </row>
    <row r="1455" spans="2:65" s="13" customFormat="1" x14ac:dyDescent="0.2">
      <c r="B1455" s="154"/>
      <c r="D1455" s="148" t="s">
        <v>169</v>
      </c>
      <c r="E1455" s="155" t="s">
        <v>3</v>
      </c>
      <c r="F1455" s="156" t="s">
        <v>1749</v>
      </c>
      <c r="H1455" s="157">
        <v>12.6</v>
      </c>
      <c r="I1455" s="158"/>
      <c r="L1455" s="154"/>
      <c r="M1455" s="159"/>
      <c r="T1455" s="160"/>
      <c r="AT1455" s="155" t="s">
        <v>169</v>
      </c>
      <c r="AU1455" s="155" t="s">
        <v>88</v>
      </c>
      <c r="AV1455" s="13" t="s">
        <v>88</v>
      </c>
      <c r="AW1455" s="13" t="s">
        <v>40</v>
      </c>
      <c r="AX1455" s="13" t="s">
        <v>78</v>
      </c>
      <c r="AY1455" s="155" t="s">
        <v>156</v>
      </c>
    </row>
    <row r="1456" spans="2:65" s="14" customFormat="1" x14ac:dyDescent="0.2">
      <c r="B1456" s="161"/>
      <c r="D1456" s="148" t="s">
        <v>169</v>
      </c>
      <c r="E1456" s="162" t="s">
        <v>3</v>
      </c>
      <c r="F1456" s="163" t="s">
        <v>172</v>
      </c>
      <c r="H1456" s="164">
        <v>69.900000000000006</v>
      </c>
      <c r="I1456" s="165"/>
      <c r="L1456" s="161"/>
      <c r="M1456" s="166"/>
      <c r="T1456" s="167"/>
      <c r="AT1456" s="162" t="s">
        <v>169</v>
      </c>
      <c r="AU1456" s="162" t="s">
        <v>88</v>
      </c>
      <c r="AV1456" s="14" t="s">
        <v>165</v>
      </c>
      <c r="AW1456" s="14" t="s">
        <v>40</v>
      </c>
      <c r="AX1456" s="14" t="s">
        <v>86</v>
      </c>
      <c r="AY1456" s="162" t="s">
        <v>156</v>
      </c>
    </row>
    <row r="1457" spans="2:65" s="1" customFormat="1" ht="24.2" customHeight="1" x14ac:dyDescent="0.2">
      <c r="B1457" s="129"/>
      <c r="C1457" s="130" t="s">
        <v>1873</v>
      </c>
      <c r="D1457" s="130" t="s">
        <v>160</v>
      </c>
      <c r="E1457" s="131" t="s">
        <v>1150</v>
      </c>
      <c r="F1457" s="132" t="s">
        <v>1151</v>
      </c>
      <c r="G1457" s="133" t="s">
        <v>193</v>
      </c>
      <c r="H1457" s="134">
        <v>2.8959999999999999</v>
      </c>
      <c r="I1457" s="135"/>
      <c r="J1457" s="136">
        <f>ROUND(I1457*H1457,2)</f>
        <v>0</v>
      </c>
      <c r="K1457" s="132" t="s">
        <v>164</v>
      </c>
      <c r="L1457" s="34"/>
      <c r="M1457" s="137" t="s">
        <v>3</v>
      </c>
      <c r="N1457" s="138" t="s">
        <v>49</v>
      </c>
      <c r="P1457" s="139">
        <f>O1457*H1457</f>
        <v>0</v>
      </c>
      <c r="Q1457" s="139">
        <v>0</v>
      </c>
      <c r="R1457" s="139">
        <f>Q1457*H1457</f>
        <v>0</v>
      </c>
      <c r="S1457" s="139">
        <v>0</v>
      </c>
      <c r="T1457" s="140">
        <f>S1457*H1457</f>
        <v>0</v>
      </c>
      <c r="AR1457" s="141" t="s">
        <v>301</v>
      </c>
      <c r="AT1457" s="141" t="s">
        <v>160</v>
      </c>
      <c r="AU1457" s="141" t="s">
        <v>88</v>
      </c>
      <c r="AY1457" s="18" t="s">
        <v>156</v>
      </c>
      <c r="BE1457" s="142">
        <f>IF(N1457="základní",J1457,0)</f>
        <v>0</v>
      </c>
      <c r="BF1457" s="142">
        <f>IF(N1457="snížená",J1457,0)</f>
        <v>0</v>
      </c>
      <c r="BG1457" s="142">
        <f>IF(N1457="zákl. přenesená",J1457,0)</f>
        <v>0</v>
      </c>
      <c r="BH1457" s="142">
        <f>IF(N1457="sníž. přenesená",J1457,0)</f>
        <v>0</v>
      </c>
      <c r="BI1457" s="142">
        <f>IF(N1457="nulová",J1457,0)</f>
        <v>0</v>
      </c>
      <c r="BJ1457" s="18" t="s">
        <v>86</v>
      </c>
      <c r="BK1457" s="142">
        <f>ROUND(I1457*H1457,2)</f>
        <v>0</v>
      </c>
      <c r="BL1457" s="18" t="s">
        <v>301</v>
      </c>
      <c r="BM1457" s="141" t="s">
        <v>1152</v>
      </c>
    </row>
    <row r="1458" spans="2:65" s="1" customFormat="1" x14ac:dyDescent="0.2">
      <c r="B1458" s="34"/>
      <c r="D1458" s="143" t="s">
        <v>167</v>
      </c>
      <c r="F1458" s="144" t="s">
        <v>1153</v>
      </c>
      <c r="I1458" s="145"/>
      <c r="L1458" s="34"/>
      <c r="M1458" s="146"/>
      <c r="T1458" s="55"/>
      <c r="AT1458" s="18" t="s">
        <v>167</v>
      </c>
      <c r="AU1458" s="18" t="s">
        <v>88</v>
      </c>
    </row>
    <row r="1459" spans="2:65" s="11" customFormat="1" ht="22.9" customHeight="1" x14ac:dyDescent="0.2">
      <c r="B1459" s="117"/>
      <c r="D1459" s="118" t="s">
        <v>77</v>
      </c>
      <c r="E1459" s="127" t="s">
        <v>1275</v>
      </c>
      <c r="F1459" s="127" t="s">
        <v>1276</v>
      </c>
      <c r="I1459" s="120"/>
      <c r="J1459" s="128">
        <f>BK1459</f>
        <v>0</v>
      </c>
      <c r="L1459" s="117"/>
      <c r="M1459" s="122"/>
      <c r="P1459" s="123">
        <f>SUM(P1460:P1486)</f>
        <v>0</v>
      </c>
      <c r="R1459" s="123">
        <f>SUM(R1460:R1486)</f>
        <v>1.4999999999999999E-2</v>
      </c>
      <c r="T1459" s="124">
        <f>SUM(T1460:T1486)</f>
        <v>7.8799999999999995E-2</v>
      </c>
      <c r="AR1459" s="118" t="s">
        <v>88</v>
      </c>
      <c r="AT1459" s="125" t="s">
        <v>77</v>
      </c>
      <c r="AU1459" s="125" t="s">
        <v>86</v>
      </c>
      <c r="AY1459" s="118" t="s">
        <v>156</v>
      </c>
      <c r="BK1459" s="126">
        <f>SUM(BK1460:BK1486)</f>
        <v>0</v>
      </c>
    </row>
    <row r="1460" spans="2:65" s="1" customFormat="1" ht="16.5" customHeight="1" x14ac:dyDescent="0.2">
      <c r="B1460" s="129"/>
      <c r="C1460" s="130" t="s">
        <v>184</v>
      </c>
      <c r="D1460" s="130" t="s">
        <v>160</v>
      </c>
      <c r="E1460" s="131" t="s">
        <v>1874</v>
      </c>
      <c r="F1460" s="132" t="s">
        <v>1875</v>
      </c>
      <c r="G1460" s="133" t="s">
        <v>209</v>
      </c>
      <c r="H1460" s="134">
        <v>3.94</v>
      </c>
      <c r="I1460" s="135"/>
      <c r="J1460" s="136">
        <f>ROUND(I1460*H1460,2)</f>
        <v>0</v>
      </c>
      <c r="K1460" s="132" t="s">
        <v>164</v>
      </c>
      <c r="L1460" s="34"/>
      <c r="M1460" s="137" t="s">
        <v>3</v>
      </c>
      <c r="N1460" s="138" t="s">
        <v>49</v>
      </c>
      <c r="P1460" s="139">
        <f>O1460*H1460</f>
        <v>0</v>
      </c>
      <c r="Q1460" s="139">
        <v>0</v>
      </c>
      <c r="R1460" s="139">
        <f>Q1460*H1460</f>
        <v>0</v>
      </c>
      <c r="S1460" s="139">
        <v>0.02</v>
      </c>
      <c r="T1460" s="140">
        <f>S1460*H1460</f>
        <v>7.8799999999999995E-2</v>
      </c>
      <c r="AR1460" s="141" t="s">
        <v>301</v>
      </c>
      <c r="AT1460" s="141" t="s">
        <v>160</v>
      </c>
      <c r="AU1460" s="141" t="s">
        <v>88</v>
      </c>
      <c r="AY1460" s="18" t="s">
        <v>156</v>
      </c>
      <c r="BE1460" s="142">
        <f>IF(N1460="základní",J1460,0)</f>
        <v>0</v>
      </c>
      <c r="BF1460" s="142">
        <f>IF(N1460="snížená",J1460,0)</f>
        <v>0</v>
      </c>
      <c r="BG1460" s="142">
        <f>IF(N1460="zákl. přenesená",J1460,0)</f>
        <v>0</v>
      </c>
      <c r="BH1460" s="142">
        <f>IF(N1460="sníž. přenesená",J1460,0)</f>
        <v>0</v>
      </c>
      <c r="BI1460" s="142">
        <f>IF(N1460="nulová",J1460,0)</f>
        <v>0</v>
      </c>
      <c r="BJ1460" s="18" t="s">
        <v>86</v>
      </c>
      <c r="BK1460" s="142">
        <f>ROUND(I1460*H1460,2)</f>
        <v>0</v>
      </c>
      <c r="BL1460" s="18" t="s">
        <v>301</v>
      </c>
      <c r="BM1460" s="141" t="s">
        <v>1876</v>
      </c>
    </row>
    <row r="1461" spans="2:65" s="1" customFormat="1" x14ac:dyDescent="0.2">
      <c r="B1461" s="34"/>
      <c r="D1461" s="143" t="s">
        <v>167</v>
      </c>
      <c r="F1461" s="144" t="s">
        <v>1877</v>
      </c>
      <c r="I1461" s="145"/>
      <c r="L1461" s="34"/>
      <c r="M1461" s="146"/>
      <c r="T1461" s="55"/>
      <c r="AT1461" s="18" t="s">
        <v>167</v>
      </c>
      <c r="AU1461" s="18" t="s">
        <v>88</v>
      </c>
    </row>
    <row r="1462" spans="2:65" s="12" customFormat="1" x14ac:dyDescent="0.2">
      <c r="B1462" s="147"/>
      <c r="D1462" s="148" t="s">
        <v>169</v>
      </c>
      <c r="E1462" s="149" t="s">
        <v>3</v>
      </c>
      <c r="F1462" s="150" t="s">
        <v>1331</v>
      </c>
      <c r="H1462" s="149" t="s">
        <v>3</v>
      </c>
      <c r="I1462" s="151"/>
      <c r="L1462" s="147"/>
      <c r="M1462" s="152"/>
      <c r="T1462" s="153"/>
      <c r="AT1462" s="149" t="s">
        <v>169</v>
      </c>
      <c r="AU1462" s="149" t="s">
        <v>88</v>
      </c>
      <c r="AV1462" s="12" t="s">
        <v>86</v>
      </c>
      <c r="AW1462" s="12" t="s">
        <v>40</v>
      </c>
      <c r="AX1462" s="12" t="s">
        <v>78</v>
      </c>
      <c r="AY1462" s="149" t="s">
        <v>156</v>
      </c>
    </row>
    <row r="1463" spans="2:65" s="13" customFormat="1" x14ac:dyDescent="0.2">
      <c r="B1463" s="154"/>
      <c r="D1463" s="148" t="s">
        <v>169</v>
      </c>
      <c r="E1463" s="155" t="s">
        <v>3</v>
      </c>
      <c r="F1463" s="156" t="s">
        <v>1657</v>
      </c>
      <c r="H1463" s="157">
        <v>1.1399999999999999</v>
      </c>
      <c r="I1463" s="158"/>
      <c r="L1463" s="154"/>
      <c r="M1463" s="159"/>
      <c r="T1463" s="160"/>
      <c r="AT1463" s="155" t="s">
        <v>169</v>
      </c>
      <c r="AU1463" s="155" t="s">
        <v>88</v>
      </c>
      <c r="AV1463" s="13" t="s">
        <v>88</v>
      </c>
      <c r="AW1463" s="13" t="s">
        <v>40</v>
      </c>
      <c r="AX1463" s="13" t="s">
        <v>78</v>
      </c>
      <c r="AY1463" s="155" t="s">
        <v>156</v>
      </c>
    </row>
    <row r="1464" spans="2:65" s="13" customFormat="1" x14ac:dyDescent="0.2">
      <c r="B1464" s="154"/>
      <c r="D1464" s="148" t="s">
        <v>169</v>
      </c>
      <c r="E1464" s="155" t="s">
        <v>3</v>
      </c>
      <c r="F1464" s="156" t="s">
        <v>1658</v>
      </c>
      <c r="H1464" s="157">
        <v>2.8</v>
      </c>
      <c r="I1464" s="158"/>
      <c r="L1464" s="154"/>
      <c r="M1464" s="159"/>
      <c r="T1464" s="160"/>
      <c r="AT1464" s="155" t="s">
        <v>169</v>
      </c>
      <c r="AU1464" s="155" t="s">
        <v>88</v>
      </c>
      <c r="AV1464" s="13" t="s">
        <v>88</v>
      </c>
      <c r="AW1464" s="13" t="s">
        <v>40</v>
      </c>
      <c r="AX1464" s="13" t="s">
        <v>78</v>
      </c>
      <c r="AY1464" s="155" t="s">
        <v>156</v>
      </c>
    </row>
    <row r="1465" spans="2:65" s="14" customFormat="1" x14ac:dyDescent="0.2">
      <c r="B1465" s="161"/>
      <c r="D1465" s="148" t="s">
        <v>169</v>
      </c>
      <c r="E1465" s="162" t="s">
        <v>3</v>
      </c>
      <c r="F1465" s="163" t="s">
        <v>172</v>
      </c>
      <c r="H1465" s="164">
        <v>3.94</v>
      </c>
      <c r="I1465" s="165"/>
      <c r="L1465" s="161"/>
      <c r="M1465" s="166"/>
      <c r="T1465" s="167"/>
      <c r="AT1465" s="162" t="s">
        <v>169</v>
      </c>
      <c r="AU1465" s="162" t="s">
        <v>88</v>
      </c>
      <c r="AV1465" s="14" t="s">
        <v>165</v>
      </c>
      <c r="AW1465" s="14" t="s">
        <v>40</v>
      </c>
      <c r="AX1465" s="14" t="s">
        <v>86</v>
      </c>
      <c r="AY1465" s="162" t="s">
        <v>156</v>
      </c>
    </row>
    <row r="1466" spans="2:65" s="1" customFormat="1" ht="24.2" customHeight="1" x14ac:dyDescent="0.2">
      <c r="B1466" s="129"/>
      <c r="C1466" s="130" t="s">
        <v>190</v>
      </c>
      <c r="D1466" s="130" t="s">
        <v>160</v>
      </c>
      <c r="E1466" s="131" t="s">
        <v>1878</v>
      </c>
      <c r="F1466" s="132" t="s">
        <v>1879</v>
      </c>
      <c r="G1466" s="133" t="s">
        <v>924</v>
      </c>
      <c r="H1466" s="134">
        <v>1</v>
      </c>
      <c r="I1466" s="135"/>
      <c r="J1466" s="136">
        <f>ROUND(I1466*H1466,2)</f>
        <v>0</v>
      </c>
      <c r="K1466" s="132" t="s">
        <v>3</v>
      </c>
      <c r="L1466" s="34"/>
      <c r="M1466" s="137" t="s">
        <v>3</v>
      </c>
      <c r="N1466" s="138" t="s">
        <v>49</v>
      </c>
      <c r="P1466" s="139">
        <f>O1466*H1466</f>
        <v>0</v>
      </c>
      <c r="Q1466" s="139">
        <v>1.4999999999999999E-2</v>
      </c>
      <c r="R1466" s="139">
        <f>Q1466*H1466</f>
        <v>1.4999999999999999E-2</v>
      </c>
      <c r="S1466" s="139">
        <v>0</v>
      </c>
      <c r="T1466" s="140">
        <f>S1466*H1466</f>
        <v>0</v>
      </c>
      <c r="AR1466" s="141" t="s">
        <v>301</v>
      </c>
      <c r="AT1466" s="141" t="s">
        <v>160</v>
      </c>
      <c r="AU1466" s="141" t="s">
        <v>88</v>
      </c>
      <c r="AY1466" s="18" t="s">
        <v>156</v>
      </c>
      <c r="BE1466" s="142">
        <f>IF(N1466="základní",J1466,0)</f>
        <v>0</v>
      </c>
      <c r="BF1466" s="142">
        <f>IF(N1466="snížená",J1466,0)</f>
        <v>0</v>
      </c>
      <c r="BG1466" s="142">
        <f>IF(N1466="zákl. přenesená",J1466,0)</f>
        <v>0</v>
      </c>
      <c r="BH1466" s="142">
        <f>IF(N1466="sníž. přenesená",J1466,0)</f>
        <v>0</v>
      </c>
      <c r="BI1466" s="142">
        <f>IF(N1466="nulová",J1466,0)</f>
        <v>0</v>
      </c>
      <c r="BJ1466" s="18" t="s">
        <v>86</v>
      </c>
      <c r="BK1466" s="142">
        <f>ROUND(I1466*H1466,2)</f>
        <v>0</v>
      </c>
      <c r="BL1466" s="18" t="s">
        <v>301</v>
      </c>
      <c r="BM1466" s="141" t="s">
        <v>1880</v>
      </c>
    </row>
    <row r="1467" spans="2:65" s="12" customFormat="1" x14ac:dyDescent="0.2">
      <c r="B1467" s="147"/>
      <c r="D1467" s="148" t="s">
        <v>169</v>
      </c>
      <c r="E1467" s="149" t="s">
        <v>3</v>
      </c>
      <c r="F1467" s="150" t="s">
        <v>1331</v>
      </c>
      <c r="H1467" s="149" t="s">
        <v>3</v>
      </c>
      <c r="I1467" s="151"/>
      <c r="L1467" s="147"/>
      <c r="M1467" s="152"/>
      <c r="T1467" s="153"/>
      <c r="AT1467" s="149" t="s">
        <v>169</v>
      </c>
      <c r="AU1467" s="149" t="s">
        <v>88</v>
      </c>
      <c r="AV1467" s="12" t="s">
        <v>86</v>
      </c>
      <c r="AW1467" s="12" t="s">
        <v>40</v>
      </c>
      <c r="AX1467" s="12" t="s">
        <v>78</v>
      </c>
      <c r="AY1467" s="149" t="s">
        <v>156</v>
      </c>
    </row>
    <row r="1468" spans="2:65" s="12" customFormat="1" x14ac:dyDescent="0.2">
      <c r="B1468" s="147"/>
      <c r="D1468" s="148" t="s">
        <v>169</v>
      </c>
      <c r="E1468" s="149" t="s">
        <v>3</v>
      </c>
      <c r="F1468" s="150" t="s">
        <v>1179</v>
      </c>
      <c r="H1468" s="149" t="s">
        <v>3</v>
      </c>
      <c r="I1468" s="151"/>
      <c r="L1468" s="147"/>
      <c r="M1468" s="152"/>
      <c r="T1468" s="153"/>
      <c r="AT1468" s="149" t="s">
        <v>169</v>
      </c>
      <c r="AU1468" s="149" t="s">
        <v>88</v>
      </c>
      <c r="AV1468" s="12" t="s">
        <v>86</v>
      </c>
      <c r="AW1468" s="12" t="s">
        <v>40</v>
      </c>
      <c r="AX1468" s="12" t="s">
        <v>78</v>
      </c>
      <c r="AY1468" s="149" t="s">
        <v>156</v>
      </c>
    </row>
    <row r="1469" spans="2:65" s="13" customFormat="1" x14ac:dyDescent="0.2">
      <c r="B1469" s="154"/>
      <c r="D1469" s="148" t="s">
        <v>169</v>
      </c>
      <c r="E1469" s="155" t="s">
        <v>3</v>
      </c>
      <c r="F1469" s="156" t="s">
        <v>86</v>
      </c>
      <c r="H1469" s="157">
        <v>1</v>
      </c>
      <c r="I1469" s="158"/>
      <c r="L1469" s="154"/>
      <c r="M1469" s="159"/>
      <c r="T1469" s="160"/>
      <c r="AT1469" s="155" t="s">
        <v>169</v>
      </c>
      <c r="AU1469" s="155" t="s">
        <v>88</v>
      </c>
      <c r="AV1469" s="13" t="s">
        <v>88</v>
      </c>
      <c r="AW1469" s="13" t="s">
        <v>40</v>
      </c>
      <c r="AX1469" s="13" t="s">
        <v>78</v>
      </c>
      <c r="AY1469" s="155" t="s">
        <v>156</v>
      </c>
    </row>
    <row r="1470" spans="2:65" s="14" customFormat="1" x14ac:dyDescent="0.2">
      <c r="B1470" s="161"/>
      <c r="D1470" s="148" t="s">
        <v>169</v>
      </c>
      <c r="E1470" s="162" t="s">
        <v>3</v>
      </c>
      <c r="F1470" s="163" t="s">
        <v>172</v>
      </c>
      <c r="H1470" s="164">
        <v>1</v>
      </c>
      <c r="I1470" s="165"/>
      <c r="L1470" s="161"/>
      <c r="M1470" s="166"/>
      <c r="T1470" s="167"/>
      <c r="AT1470" s="162" t="s">
        <v>169</v>
      </c>
      <c r="AU1470" s="162" t="s">
        <v>88</v>
      </c>
      <c r="AV1470" s="14" t="s">
        <v>165</v>
      </c>
      <c r="AW1470" s="14" t="s">
        <v>40</v>
      </c>
      <c r="AX1470" s="14" t="s">
        <v>86</v>
      </c>
      <c r="AY1470" s="162" t="s">
        <v>156</v>
      </c>
    </row>
    <row r="1471" spans="2:65" s="1" customFormat="1" ht="16.5" customHeight="1" x14ac:dyDescent="0.2">
      <c r="B1471" s="129"/>
      <c r="C1471" s="130" t="s">
        <v>1881</v>
      </c>
      <c r="D1471" s="130" t="s">
        <v>160</v>
      </c>
      <c r="E1471" s="131" t="s">
        <v>1882</v>
      </c>
      <c r="F1471" s="132" t="s">
        <v>1883</v>
      </c>
      <c r="G1471" s="133" t="s">
        <v>924</v>
      </c>
      <c r="H1471" s="134">
        <v>1</v>
      </c>
      <c r="I1471" s="135"/>
      <c r="J1471" s="136">
        <f>ROUND(I1471*H1471,2)</f>
        <v>0</v>
      </c>
      <c r="K1471" s="132" t="s">
        <v>3</v>
      </c>
      <c r="L1471" s="34"/>
      <c r="M1471" s="137" t="s">
        <v>3</v>
      </c>
      <c r="N1471" s="138" t="s">
        <v>49</v>
      </c>
      <c r="P1471" s="139">
        <f>O1471*H1471</f>
        <v>0</v>
      </c>
      <c r="Q1471" s="139">
        <v>0</v>
      </c>
      <c r="R1471" s="139">
        <f>Q1471*H1471</f>
        <v>0</v>
      </c>
      <c r="S1471" s="139">
        <v>0</v>
      </c>
      <c r="T1471" s="140">
        <f>S1471*H1471</f>
        <v>0</v>
      </c>
      <c r="AR1471" s="141" t="s">
        <v>301</v>
      </c>
      <c r="AT1471" s="141" t="s">
        <v>160</v>
      </c>
      <c r="AU1471" s="141" t="s">
        <v>88</v>
      </c>
      <c r="AY1471" s="18" t="s">
        <v>156</v>
      </c>
      <c r="BE1471" s="142">
        <f>IF(N1471="základní",J1471,0)</f>
        <v>0</v>
      </c>
      <c r="BF1471" s="142">
        <f>IF(N1471="snížená",J1471,0)</f>
        <v>0</v>
      </c>
      <c r="BG1471" s="142">
        <f>IF(N1471="zákl. přenesená",J1471,0)</f>
        <v>0</v>
      </c>
      <c r="BH1471" s="142">
        <f>IF(N1471="sníž. přenesená",J1471,0)</f>
        <v>0</v>
      </c>
      <c r="BI1471" s="142">
        <f>IF(N1471="nulová",J1471,0)</f>
        <v>0</v>
      </c>
      <c r="BJ1471" s="18" t="s">
        <v>86</v>
      </c>
      <c r="BK1471" s="142">
        <f>ROUND(I1471*H1471,2)</f>
        <v>0</v>
      </c>
      <c r="BL1471" s="18" t="s">
        <v>301</v>
      </c>
      <c r="BM1471" s="141" t="s">
        <v>1884</v>
      </c>
    </row>
    <row r="1472" spans="2:65" s="12" customFormat="1" x14ac:dyDescent="0.2">
      <c r="B1472" s="147"/>
      <c r="D1472" s="148" t="s">
        <v>169</v>
      </c>
      <c r="E1472" s="149" t="s">
        <v>3</v>
      </c>
      <c r="F1472" s="150" t="s">
        <v>1331</v>
      </c>
      <c r="H1472" s="149" t="s">
        <v>3</v>
      </c>
      <c r="I1472" s="151"/>
      <c r="L1472" s="147"/>
      <c r="M1472" s="152"/>
      <c r="T1472" s="153"/>
      <c r="AT1472" s="149" t="s">
        <v>169</v>
      </c>
      <c r="AU1472" s="149" t="s">
        <v>88</v>
      </c>
      <c r="AV1472" s="12" t="s">
        <v>86</v>
      </c>
      <c r="AW1472" s="12" t="s">
        <v>40</v>
      </c>
      <c r="AX1472" s="12" t="s">
        <v>78</v>
      </c>
      <c r="AY1472" s="149" t="s">
        <v>156</v>
      </c>
    </row>
    <row r="1473" spans="2:65" s="12" customFormat="1" x14ac:dyDescent="0.2">
      <c r="B1473" s="147"/>
      <c r="D1473" s="148" t="s">
        <v>169</v>
      </c>
      <c r="E1473" s="149" t="s">
        <v>3</v>
      </c>
      <c r="F1473" s="150" t="s">
        <v>1161</v>
      </c>
      <c r="H1473" s="149" t="s">
        <v>3</v>
      </c>
      <c r="I1473" s="151"/>
      <c r="L1473" s="147"/>
      <c r="M1473" s="152"/>
      <c r="T1473" s="153"/>
      <c r="AT1473" s="149" t="s">
        <v>169</v>
      </c>
      <c r="AU1473" s="149" t="s">
        <v>88</v>
      </c>
      <c r="AV1473" s="12" t="s">
        <v>86</v>
      </c>
      <c r="AW1473" s="12" t="s">
        <v>40</v>
      </c>
      <c r="AX1473" s="12" t="s">
        <v>78</v>
      </c>
      <c r="AY1473" s="149" t="s">
        <v>156</v>
      </c>
    </row>
    <row r="1474" spans="2:65" s="13" customFormat="1" x14ac:dyDescent="0.2">
      <c r="B1474" s="154"/>
      <c r="D1474" s="148" t="s">
        <v>169</v>
      </c>
      <c r="E1474" s="155" t="s">
        <v>3</v>
      </c>
      <c r="F1474" s="156" t="s">
        <v>86</v>
      </c>
      <c r="H1474" s="157">
        <v>1</v>
      </c>
      <c r="I1474" s="158"/>
      <c r="L1474" s="154"/>
      <c r="M1474" s="159"/>
      <c r="T1474" s="160"/>
      <c r="AT1474" s="155" t="s">
        <v>169</v>
      </c>
      <c r="AU1474" s="155" t="s">
        <v>88</v>
      </c>
      <c r="AV1474" s="13" t="s">
        <v>88</v>
      </c>
      <c r="AW1474" s="13" t="s">
        <v>40</v>
      </c>
      <c r="AX1474" s="13" t="s">
        <v>78</v>
      </c>
      <c r="AY1474" s="155" t="s">
        <v>156</v>
      </c>
    </row>
    <row r="1475" spans="2:65" s="14" customFormat="1" x14ac:dyDescent="0.2">
      <c r="B1475" s="161"/>
      <c r="D1475" s="148" t="s">
        <v>169</v>
      </c>
      <c r="E1475" s="162" t="s">
        <v>3</v>
      </c>
      <c r="F1475" s="163" t="s">
        <v>172</v>
      </c>
      <c r="H1475" s="164">
        <v>1</v>
      </c>
      <c r="I1475" s="165"/>
      <c r="L1475" s="161"/>
      <c r="M1475" s="166"/>
      <c r="T1475" s="167"/>
      <c r="AT1475" s="162" t="s">
        <v>169</v>
      </c>
      <c r="AU1475" s="162" t="s">
        <v>88</v>
      </c>
      <c r="AV1475" s="14" t="s">
        <v>165</v>
      </c>
      <c r="AW1475" s="14" t="s">
        <v>40</v>
      </c>
      <c r="AX1475" s="14" t="s">
        <v>86</v>
      </c>
      <c r="AY1475" s="162" t="s">
        <v>156</v>
      </c>
    </row>
    <row r="1476" spans="2:65" s="1" customFormat="1" ht="24.2" customHeight="1" x14ac:dyDescent="0.2">
      <c r="B1476" s="129"/>
      <c r="C1476" s="130" t="s">
        <v>198</v>
      </c>
      <c r="D1476" s="130" t="s">
        <v>160</v>
      </c>
      <c r="E1476" s="131" t="s">
        <v>1885</v>
      </c>
      <c r="F1476" s="132" t="s">
        <v>1886</v>
      </c>
      <c r="G1476" s="133" t="s">
        <v>924</v>
      </c>
      <c r="H1476" s="134">
        <v>2</v>
      </c>
      <c r="I1476" s="135"/>
      <c r="J1476" s="136">
        <f>ROUND(I1476*H1476,2)</f>
        <v>0</v>
      </c>
      <c r="K1476" s="132" t="s">
        <v>3</v>
      </c>
      <c r="L1476" s="34"/>
      <c r="M1476" s="137" t="s">
        <v>3</v>
      </c>
      <c r="N1476" s="138" t="s">
        <v>49</v>
      </c>
      <c r="P1476" s="139">
        <f>O1476*H1476</f>
        <v>0</v>
      </c>
      <c r="Q1476" s="139">
        <v>0</v>
      </c>
      <c r="R1476" s="139">
        <f>Q1476*H1476</f>
        <v>0</v>
      </c>
      <c r="S1476" s="139">
        <v>0</v>
      </c>
      <c r="T1476" s="140">
        <f>S1476*H1476</f>
        <v>0</v>
      </c>
      <c r="AR1476" s="141" t="s">
        <v>301</v>
      </c>
      <c r="AT1476" s="141" t="s">
        <v>160</v>
      </c>
      <c r="AU1476" s="141" t="s">
        <v>88</v>
      </c>
      <c r="AY1476" s="18" t="s">
        <v>156</v>
      </c>
      <c r="BE1476" s="142">
        <f>IF(N1476="základní",J1476,0)</f>
        <v>0</v>
      </c>
      <c r="BF1476" s="142">
        <f>IF(N1476="snížená",J1476,0)</f>
        <v>0</v>
      </c>
      <c r="BG1476" s="142">
        <f>IF(N1476="zákl. přenesená",J1476,0)</f>
        <v>0</v>
      </c>
      <c r="BH1476" s="142">
        <f>IF(N1476="sníž. přenesená",J1476,0)</f>
        <v>0</v>
      </c>
      <c r="BI1476" s="142">
        <f>IF(N1476="nulová",J1476,0)</f>
        <v>0</v>
      </c>
      <c r="BJ1476" s="18" t="s">
        <v>86</v>
      </c>
      <c r="BK1476" s="142">
        <f>ROUND(I1476*H1476,2)</f>
        <v>0</v>
      </c>
      <c r="BL1476" s="18" t="s">
        <v>301</v>
      </c>
      <c r="BM1476" s="141" t="s">
        <v>1887</v>
      </c>
    </row>
    <row r="1477" spans="2:65" s="12" customFormat="1" x14ac:dyDescent="0.2">
      <c r="B1477" s="147"/>
      <c r="D1477" s="148" t="s">
        <v>169</v>
      </c>
      <c r="E1477" s="149" t="s">
        <v>3</v>
      </c>
      <c r="F1477" s="150" t="s">
        <v>1161</v>
      </c>
      <c r="H1477" s="149" t="s">
        <v>3</v>
      </c>
      <c r="I1477" s="151"/>
      <c r="L1477" s="147"/>
      <c r="M1477" s="152"/>
      <c r="T1477" s="153"/>
      <c r="AT1477" s="149" t="s">
        <v>169</v>
      </c>
      <c r="AU1477" s="149" t="s">
        <v>88</v>
      </c>
      <c r="AV1477" s="12" t="s">
        <v>86</v>
      </c>
      <c r="AW1477" s="12" t="s">
        <v>40</v>
      </c>
      <c r="AX1477" s="12" t="s">
        <v>78</v>
      </c>
      <c r="AY1477" s="149" t="s">
        <v>156</v>
      </c>
    </row>
    <row r="1478" spans="2:65" s="13" customFormat="1" x14ac:dyDescent="0.2">
      <c r="B1478" s="154"/>
      <c r="D1478" s="148" t="s">
        <v>169</v>
      </c>
      <c r="E1478" s="155" t="s">
        <v>3</v>
      </c>
      <c r="F1478" s="156" t="s">
        <v>88</v>
      </c>
      <c r="H1478" s="157">
        <v>2</v>
      </c>
      <c r="I1478" s="158"/>
      <c r="L1478" s="154"/>
      <c r="M1478" s="159"/>
      <c r="T1478" s="160"/>
      <c r="AT1478" s="155" t="s">
        <v>169</v>
      </c>
      <c r="AU1478" s="155" t="s">
        <v>88</v>
      </c>
      <c r="AV1478" s="13" t="s">
        <v>88</v>
      </c>
      <c r="AW1478" s="13" t="s">
        <v>40</v>
      </c>
      <c r="AX1478" s="13" t="s">
        <v>78</v>
      </c>
      <c r="AY1478" s="155" t="s">
        <v>156</v>
      </c>
    </row>
    <row r="1479" spans="2:65" s="14" customFormat="1" x14ac:dyDescent="0.2">
      <c r="B1479" s="161"/>
      <c r="D1479" s="148" t="s">
        <v>169</v>
      </c>
      <c r="E1479" s="162" t="s">
        <v>3</v>
      </c>
      <c r="F1479" s="163" t="s">
        <v>172</v>
      </c>
      <c r="H1479" s="164">
        <v>2</v>
      </c>
      <c r="I1479" s="165"/>
      <c r="L1479" s="161"/>
      <c r="M1479" s="166"/>
      <c r="T1479" s="167"/>
      <c r="AT1479" s="162" t="s">
        <v>169</v>
      </c>
      <c r="AU1479" s="162" t="s">
        <v>88</v>
      </c>
      <c r="AV1479" s="14" t="s">
        <v>165</v>
      </c>
      <c r="AW1479" s="14" t="s">
        <v>40</v>
      </c>
      <c r="AX1479" s="14" t="s">
        <v>86</v>
      </c>
      <c r="AY1479" s="162" t="s">
        <v>156</v>
      </c>
    </row>
    <row r="1480" spans="2:65" s="1" customFormat="1" ht="24.2" customHeight="1" x14ac:dyDescent="0.2">
      <c r="B1480" s="129"/>
      <c r="C1480" s="130" t="s">
        <v>1888</v>
      </c>
      <c r="D1480" s="130" t="s">
        <v>160</v>
      </c>
      <c r="E1480" s="131" t="s">
        <v>1889</v>
      </c>
      <c r="F1480" s="132" t="s">
        <v>1890</v>
      </c>
      <c r="G1480" s="133" t="s">
        <v>924</v>
      </c>
      <c r="H1480" s="134">
        <v>2</v>
      </c>
      <c r="I1480" s="135"/>
      <c r="J1480" s="136">
        <f>ROUND(I1480*H1480,2)</f>
        <v>0</v>
      </c>
      <c r="K1480" s="132" t="s">
        <v>3</v>
      </c>
      <c r="L1480" s="34"/>
      <c r="M1480" s="137" t="s">
        <v>3</v>
      </c>
      <c r="N1480" s="138" t="s">
        <v>49</v>
      </c>
      <c r="P1480" s="139">
        <f>O1480*H1480</f>
        <v>0</v>
      </c>
      <c r="Q1480" s="139">
        <v>0</v>
      </c>
      <c r="R1480" s="139">
        <f>Q1480*H1480</f>
        <v>0</v>
      </c>
      <c r="S1480" s="139">
        <v>0</v>
      </c>
      <c r="T1480" s="140">
        <f>S1480*H1480</f>
        <v>0</v>
      </c>
      <c r="AR1480" s="141" t="s">
        <v>301</v>
      </c>
      <c r="AT1480" s="141" t="s">
        <v>160</v>
      </c>
      <c r="AU1480" s="141" t="s">
        <v>88</v>
      </c>
      <c r="AY1480" s="18" t="s">
        <v>156</v>
      </c>
      <c r="BE1480" s="142">
        <f>IF(N1480="základní",J1480,0)</f>
        <v>0</v>
      </c>
      <c r="BF1480" s="142">
        <f>IF(N1480="snížená",J1480,0)</f>
        <v>0</v>
      </c>
      <c r="BG1480" s="142">
        <f>IF(N1480="zákl. přenesená",J1480,0)</f>
        <v>0</v>
      </c>
      <c r="BH1480" s="142">
        <f>IF(N1480="sníž. přenesená",J1480,0)</f>
        <v>0</v>
      </c>
      <c r="BI1480" s="142">
        <f>IF(N1480="nulová",J1480,0)</f>
        <v>0</v>
      </c>
      <c r="BJ1480" s="18" t="s">
        <v>86</v>
      </c>
      <c r="BK1480" s="142">
        <f>ROUND(I1480*H1480,2)</f>
        <v>0</v>
      </c>
      <c r="BL1480" s="18" t="s">
        <v>301</v>
      </c>
      <c r="BM1480" s="141" t="s">
        <v>1891</v>
      </c>
    </row>
    <row r="1481" spans="2:65" s="12" customFormat="1" x14ac:dyDescent="0.2">
      <c r="B1481" s="147"/>
      <c r="D1481" s="148" t="s">
        <v>169</v>
      </c>
      <c r="E1481" s="149" t="s">
        <v>3</v>
      </c>
      <c r="F1481" s="150" t="s">
        <v>1331</v>
      </c>
      <c r="H1481" s="149" t="s">
        <v>3</v>
      </c>
      <c r="I1481" s="151"/>
      <c r="L1481" s="147"/>
      <c r="M1481" s="152"/>
      <c r="T1481" s="153"/>
      <c r="AT1481" s="149" t="s">
        <v>169</v>
      </c>
      <c r="AU1481" s="149" t="s">
        <v>88</v>
      </c>
      <c r="AV1481" s="12" t="s">
        <v>86</v>
      </c>
      <c r="AW1481" s="12" t="s">
        <v>40</v>
      </c>
      <c r="AX1481" s="12" t="s">
        <v>78</v>
      </c>
      <c r="AY1481" s="149" t="s">
        <v>156</v>
      </c>
    </row>
    <row r="1482" spans="2:65" s="13" customFormat="1" x14ac:dyDescent="0.2">
      <c r="B1482" s="154"/>
      <c r="D1482" s="148" t="s">
        <v>169</v>
      </c>
      <c r="E1482" s="155" t="s">
        <v>3</v>
      </c>
      <c r="F1482" s="156" t="s">
        <v>1892</v>
      </c>
      <c r="H1482" s="157">
        <v>1</v>
      </c>
      <c r="I1482" s="158"/>
      <c r="L1482" s="154"/>
      <c r="M1482" s="159"/>
      <c r="T1482" s="160"/>
      <c r="AT1482" s="155" t="s">
        <v>169</v>
      </c>
      <c r="AU1482" s="155" t="s">
        <v>88</v>
      </c>
      <c r="AV1482" s="13" t="s">
        <v>88</v>
      </c>
      <c r="AW1482" s="13" t="s">
        <v>40</v>
      </c>
      <c r="AX1482" s="13" t="s">
        <v>78</v>
      </c>
      <c r="AY1482" s="155" t="s">
        <v>156</v>
      </c>
    </row>
    <row r="1483" spans="2:65" s="13" customFormat="1" x14ac:dyDescent="0.2">
      <c r="B1483" s="154"/>
      <c r="D1483" s="148" t="s">
        <v>169</v>
      </c>
      <c r="E1483" s="155" t="s">
        <v>3</v>
      </c>
      <c r="F1483" s="156" t="s">
        <v>1893</v>
      </c>
      <c r="H1483" s="157">
        <v>1</v>
      </c>
      <c r="I1483" s="158"/>
      <c r="L1483" s="154"/>
      <c r="M1483" s="159"/>
      <c r="T1483" s="160"/>
      <c r="AT1483" s="155" t="s">
        <v>169</v>
      </c>
      <c r="AU1483" s="155" t="s">
        <v>88</v>
      </c>
      <c r="AV1483" s="13" t="s">
        <v>88</v>
      </c>
      <c r="AW1483" s="13" t="s">
        <v>40</v>
      </c>
      <c r="AX1483" s="13" t="s">
        <v>78</v>
      </c>
      <c r="AY1483" s="155" t="s">
        <v>156</v>
      </c>
    </row>
    <row r="1484" spans="2:65" s="14" customFormat="1" x14ac:dyDescent="0.2">
      <c r="B1484" s="161"/>
      <c r="D1484" s="148" t="s">
        <v>169</v>
      </c>
      <c r="E1484" s="162" t="s">
        <v>3</v>
      </c>
      <c r="F1484" s="163" t="s">
        <v>172</v>
      </c>
      <c r="H1484" s="164">
        <v>2</v>
      </c>
      <c r="I1484" s="165"/>
      <c r="L1484" s="161"/>
      <c r="M1484" s="166"/>
      <c r="T1484" s="167"/>
      <c r="AT1484" s="162" t="s">
        <v>169</v>
      </c>
      <c r="AU1484" s="162" t="s">
        <v>88</v>
      </c>
      <c r="AV1484" s="14" t="s">
        <v>165</v>
      </c>
      <c r="AW1484" s="14" t="s">
        <v>40</v>
      </c>
      <c r="AX1484" s="14" t="s">
        <v>86</v>
      </c>
      <c r="AY1484" s="162" t="s">
        <v>156</v>
      </c>
    </row>
    <row r="1485" spans="2:65" s="1" customFormat="1" ht="24.2" customHeight="1" x14ac:dyDescent="0.2">
      <c r="B1485" s="129"/>
      <c r="C1485" s="130" t="s">
        <v>1894</v>
      </c>
      <c r="D1485" s="130" t="s">
        <v>160</v>
      </c>
      <c r="E1485" s="131" t="s">
        <v>1312</v>
      </c>
      <c r="F1485" s="132" t="s">
        <v>1313</v>
      </c>
      <c r="G1485" s="133" t="s">
        <v>193</v>
      </c>
      <c r="H1485" s="134">
        <v>1.4999999999999999E-2</v>
      </c>
      <c r="I1485" s="135"/>
      <c r="J1485" s="136">
        <f>ROUND(I1485*H1485,2)</f>
        <v>0</v>
      </c>
      <c r="K1485" s="132" t="s">
        <v>164</v>
      </c>
      <c r="L1485" s="34"/>
      <c r="M1485" s="137" t="s">
        <v>3</v>
      </c>
      <c r="N1485" s="138" t="s">
        <v>49</v>
      </c>
      <c r="P1485" s="139">
        <f>O1485*H1485</f>
        <v>0</v>
      </c>
      <c r="Q1485" s="139">
        <v>0</v>
      </c>
      <c r="R1485" s="139">
        <f>Q1485*H1485</f>
        <v>0</v>
      </c>
      <c r="S1485" s="139">
        <v>0</v>
      </c>
      <c r="T1485" s="140">
        <f>S1485*H1485</f>
        <v>0</v>
      </c>
      <c r="AR1485" s="141" t="s">
        <v>301</v>
      </c>
      <c r="AT1485" s="141" t="s">
        <v>160</v>
      </c>
      <c r="AU1485" s="141" t="s">
        <v>88</v>
      </c>
      <c r="AY1485" s="18" t="s">
        <v>156</v>
      </c>
      <c r="BE1485" s="142">
        <f>IF(N1485="základní",J1485,0)</f>
        <v>0</v>
      </c>
      <c r="BF1485" s="142">
        <f>IF(N1485="snížená",J1485,0)</f>
        <v>0</v>
      </c>
      <c r="BG1485" s="142">
        <f>IF(N1485="zákl. přenesená",J1485,0)</f>
        <v>0</v>
      </c>
      <c r="BH1485" s="142">
        <f>IF(N1485="sníž. přenesená",J1485,0)</f>
        <v>0</v>
      </c>
      <c r="BI1485" s="142">
        <f>IF(N1485="nulová",J1485,0)</f>
        <v>0</v>
      </c>
      <c r="BJ1485" s="18" t="s">
        <v>86</v>
      </c>
      <c r="BK1485" s="142">
        <f>ROUND(I1485*H1485,2)</f>
        <v>0</v>
      </c>
      <c r="BL1485" s="18" t="s">
        <v>301</v>
      </c>
      <c r="BM1485" s="141" t="s">
        <v>1314</v>
      </c>
    </row>
    <row r="1486" spans="2:65" s="1" customFormat="1" x14ac:dyDescent="0.2">
      <c r="B1486" s="34"/>
      <c r="D1486" s="143" t="s">
        <v>167</v>
      </c>
      <c r="F1486" s="144" t="s">
        <v>1315</v>
      </c>
      <c r="I1486" s="145"/>
      <c r="L1486" s="34"/>
      <c r="M1486" s="146"/>
      <c r="T1486" s="55"/>
      <c r="AT1486" s="18" t="s">
        <v>167</v>
      </c>
      <c r="AU1486" s="18" t="s">
        <v>88</v>
      </c>
    </row>
    <row r="1487" spans="2:65" s="11" customFormat="1" ht="22.9" customHeight="1" x14ac:dyDescent="0.2">
      <c r="B1487" s="117"/>
      <c r="D1487" s="118" t="s">
        <v>77</v>
      </c>
      <c r="E1487" s="127" t="s">
        <v>1316</v>
      </c>
      <c r="F1487" s="127" t="s">
        <v>1317</v>
      </c>
      <c r="I1487" s="120"/>
      <c r="J1487" s="128">
        <f>BK1487</f>
        <v>0</v>
      </c>
      <c r="L1487" s="117"/>
      <c r="M1487" s="122"/>
      <c r="P1487" s="123">
        <f>SUM(P1488:P1938)</f>
        <v>0</v>
      </c>
      <c r="R1487" s="123">
        <f>SUM(R1488:R1938)</f>
        <v>0.93337430999999993</v>
      </c>
      <c r="T1487" s="124">
        <f>SUM(T1488:T1938)</f>
        <v>0</v>
      </c>
      <c r="AR1487" s="118" t="s">
        <v>88</v>
      </c>
      <c r="AT1487" s="125" t="s">
        <v>77</v>
      </c>
      <c r="AU1487" s="125" t="s">
        <v>86</v>
      </c>
      <c r="AY1487" s="118" t="s">
        <v>156</v>
      </c>
      <c r="BK1487" s="126">
        <f>SUM(BK1488:BK1938)</f>
        <v>0</v>
      </c>
    </row>
    <row r="1488" spans="2:65" s="1" customFormat="1" ht="21.75" customHeight="1" x14ac:dyDescent="0.2">
      <c r="B1488" s="129"/>
      <c r="C1488" s="130" t="s">
        <v>206</v>
      </c>
      <c r="D1488" s="130" t="s">
        <v>160</v>
      </c>
      <c r="E1488" s="131" t="s">
        <v>1895</v>
      </c>
      <c r="F1488" s="132" t="s">
        <v>1896</v>
      </c>
      <c r="G1488" s="133" t="s">
        <v>209</v>
      </c>
      <c r="H1488" s="134">
        <v>46.46</v>
      </c>
      <c r="I1488" s="135"/>
      <c r="J1488" s="136">
        <f>ROUND(I1488*H1488,2)</f>
        <v>0</v>
      </c>
      <c r="K1488" s="132" t="s">
        <v>164</v>
      </c>
      <c r="L1488" s="34"/>
      <c r="M1488" s="137" t="s">
        <v>3</v>
      </c>
      <c r="N1488" s="138" t="s">
        <v>49</v>
      </c>
      <c r="P1488" s="139">
        <f>O1488*H1488</f>
        <v>0</v>
      </c>
      <c r="Q1488" s="139">
        <v>6.9999999999999994E-5</v>
      </c>
      <c r="R1488" s="139">
        <f>Q1488*H1488</f>
        <v>3.2521999999999998E-3</v>
      </c>
      <c r="S1488" s="139">
        <v>0</v>
      </c>
      <c r="T1488" s="140">
        <f>S1488*H1488</f>
        <v>0</v>
      </c>
      <c r="AR1488" s="141" t="s">
        <v>301</v>
      </c>
      <c r="AT1488" s="141" t="s">
        <v>160</v>
      </c>
      <c r="AU1488" s="141" t="s">
        <v>88</v>
      </c>
      <c r="AY1488" s="18" t="s">
        <v>156</v>
      </c>
      <c r="BE1488" s="142">
        <f>IF(N1488="základní",J1488,0)</f>
        <v>0</v>
      </c>
      <c r="BF1488" s="142">
        <f>IF(N1488="snížená",J1488,0)</f>
        <v>0</v>
      </c>
      <c r="BG1488" s="142">
        <f>IF(N1488="zákl. přenesená",J1488,0)</f>
        <v>0</v>
      </c>
      <c r="BH1488" s="142">
        <f>IF(N1488="sníž. přenesená",J1488,0)</f>
        <v>0</v>
      </c>
      <c r="BI1488" s="142">
        <f>IF(N1488="nulová",J1488,0)</f>
        <v>0</v>
      </c>
      <c r="BJ1488" s="18" t="s">
        <v>86</v>
      </c>
      <c r="BK1488" s="142">
        <f>ROUND(I1488*H1488,2)</f>
        <v>0</v>
      </c>
      <c r="BL1488" s="18" t="s">
        <v>301</v>
      </c>
      <c r="BM1488" s="141" t="s">
        <v>1897</v>
      </c>
    </row>
    <row r="1489" spans="2:51" s="1" customFormat="1" x14ac:dyDescent="0.2">
      <c r="B1489" s="34"/>
      <c r="D1489" s="143" t="s">
        <v>167</v>
      </c>
      <c r="F1489" s="144" t="s">
        <v>1898</v>
      </c>
      <c r="I1489" s="145"/>
      <c r="L1489" s="34"/>
      <c r="M1489" s="146"/>
      <c r="T1489" s="55"/>
      <c r="AT1489" s="18" t="s">
        <v>167</v>
      </c>
      <c r="AU1489" s="18" t="s">
        <v>88</v>
      </c>
    </row>
    <row r="1490" spans="2:51" s="12" customFormat="1" x14ac:dyDescent="0.2">
      <c r="B1490" s="147"/>
      <c r="D1490" s="148" t="s">
        <v>169</v>
      </c>
      <c r="E1490" s="149" t="s">
        <v>3</v>
      </c>
      <c r="F1490" s="150" t="s">
        <v>1331</v>
      </c>
      <c r="H1490" s="149" t="s">
        <v>3</v>
      </c>
      <c r="I1490" s="151"/>
      <c r="L1490" s="147"/>
      <c r="M1490" s="152"/>
      <c r="T1490" s="153"/>
      <c r="AT1490" s="149" t="s">
        <v>169</v>
      </c>
      <c r="AU1490" s="149" t="s">
        <v>88</v>
      </c>
      <c r="AV1490" s="12" t="s">
        <v>86</v>
      </c>
      <c r="AW1490" s="12" t="s">
        <v>40</v>
      </c>
      <c r="AX1490" s="12" t="s">
        <v>78</v>
      </c>
      <c r="AY1490" s="149" t="s">
        <v>156</v>
      </c>
    </row>
    <row r="1491" spans="2:51" s="12" customFormat="1" x14ac:dyDescent="0.2">
      <c r="B1491" s="147"/>
      <c r="D1491" s="148" t="s">
        <v>169</v>
      </c>
      <c r="E1491" s="149" t="s">
        <v>3</v>
      </c>
      <c r="F1491" s="150" t="s">
        <v>1899</v>
      </c>
      <c r="H1491" s="149" t="s">
        <v>3</v>
      </c>
      <c r="I1491" s="151"/>
      <c r="L1491" s="147"/>
      <c r="M1491" s="152"/>
      <c r="T1491" s="153"/>
      <c r="AT1491" s="149" t="s">
        <v>169</v>
      </c>
      <c r="AU1491" s="149" t="s">
        <v>88</v>
      </c>
      <c r="AV1491" s="12" t="s">
        <v>86</v>
      </c>
      <c r="AW1491" s="12" t="s">
        <v>40</v>
      </c>
      <c r="AX1491" s="12" t="s">
        <v>78</v>
      </c>
      <c r="AY1491" s="149" t="s">
        <v>156</v>
      </c>
    </row>
    <row r="1492" spans="2:51" s="12" customFormat="1" x14ac:dyDescent="0.2">
      <c r="B1492" s="147"/>
      <c r="D1492" s="148" t="s">
        <v>169</v>
      </c>
      <c r="E1492" s="149" t="s">
        <v>3</v>
      </c>
      <c r="F1492" s="150" t="s">
        <v>1039</v>
      </c>
      <c r="H1492" s="149" t="s">
        <v>3</v>
      </c>
      <c r="I1492" s="151"/>
      <c r="L1492" s="147"/>
      <c r="M1492" s="152"/>
      <c r="T1492" s="153"/>
      <c r="AT1492" s="149" t="s">
        <v>169</v>
      </c>
      <c r="AU1492" s="149" t="s">
        <v>88</v>
      </c>
      <c r="AV1492" s="12" t="s">
        <v>86</v>
      </c>
      <c r="AW1492" s="12" t="s">
        <v>40</v>
      </c>
      <c r="AX1492" s="12" t="s">
        <v>78</v>
      </c>
      <c r="AY1492" s="149" t="s">
        <v>156</v>
      </c>
    </row>
    <row r="1493" spans="2:51" s="13" customFormat="1" x14ac:dyDescent="0.2">
      <c r="B1493" s="154"/>
      <c r="D1493" s="148" t="s">
        <v>169</v>
      </c>
      <c r="E1493" s="155" t="s">
        <v>3</v>
      </c>
      <c r="F1493" s="156" t="s">
        <v>1900</v>
      </c>
      <c r="H1493" s="157">
        <v>1.28</v>
      </c>
      <c r="I1493" s="158"/>
      <c r="L1493" s="154"/>
      <c r="M1493" s="159"/>
      <c r="T1493" s="160"/>
      <c r="AT1493" s="155" t="s">
        <v>169</v>
      </c>
      <c r="AU1493" s="155" t="s">
        <v>88</v>
      </c>
      <c r="AV1493" s="13" t="s">
        <v>88</v>
      </c>
      <c r="AW1493" s="13" t="s">
        <v>40</v>
      </c>
      <c r="AX1493" s="13" t="s">
        <v>78</v>
      </c>
      <c r="AY1493" s="155" t="s">
        <v>156</v>
      </c>
    </row>
    <row r="1494" spans="2:51" s="13" customFormat="1" x14ac:dyDescent="0.2">
      <c r="B1494" s="154"/>
      <c r="D1494" s="148" t="s">
        <v>169</v>
      </c>
      <c r="E1494" s="155" t="s">
        <v>3</v>
      </c>
      <c r="F1494" s="156" t="s">
        <v>1901</v>
      </c>
      <c r="H1494" s="157">
        <v>7.8</v>
      </c>
      <c r="I1494" s="158"/>
      <c r="L1494" s="154"/>
      <c r="M1494" s="159"/>
      <c r="T1494" s="160"/>
      <c r="AT1494" s="155" t="s">
        <v>169</v>
      </c>
      <c r="AU1494" s="155" t="s">
        <v>88</v>
      </c>
      <c r="AV1494" s="13" t="s">
        <v>88</v>
      </c>
      <c r="AW1494" s="13" t="s">
        <v>40</v>
      </c>
      <c r="AX1494" s="13" t="s">
        <v>78</v>
      </c>
      <c r="AY1494" s="155" t="s">
        <v>156</v>
      </c>
    </row>
    <row r="1495" spans="2:51" s="12" customFormat="1" x14ac:dyDescent="0.2">
      <c r="B1495" s="147"/>
      <c r="D1495" s="148" t="s">
        <v>169</v>
      </c>
      <c r="E1495" s="149" t="s">
        <v>3</v>
      </c>
      <c r="F1495" s="150" t="s">
        <v>1044</v>
      </c>
      <c r="H1495" s="149" t="s">
        <v>3</v>
      </c>
      <c r="I1495" s="151"/>
      <c r="L1495" s="147"/>
      <c r="M1495" s="152"/>
      <c r="T1495" s="153"/>
      <c r="AT1495" s="149" t="s">
        <v>169</v>
      </c>
      <c r="AU1495" s="149" t="s">
        <v>88</v>
      </c>
      <c r="AV1495" s="12" t="s">
        <v>86</v>
      </c>
      <c r="AW1495" s="12" t="s">
        <v>40</v>
      </c>
      <c r="AX1495" s="12" t="s">
        <v>78</v>
      </c>
      <c r="AY1495" s="149" t="s">
        <v>156</v>
      </c>
    </row>
    <row r="1496" spans="2:51" s="13" customFormat="1" x14ac:dyDescent="0.2">
      <c r="B1496" s="154"/>
      <c r="D1496" s="148" t="s">
        <v>169</v>
      </c>
      <c r="E1496" s="155" t="s">
        <v>3</v>
      </c>
      <c r="F1496" s="156" t="s">
        <v>1902</v>
      </c>
      <c r="H1496" s="157">
        <v>0.09</v>
      </c>
      <c r="I1496" s="158"/>
      <c r="L1496" s="154"/>
      <c r="M1496" s="159"/>
      <c r="T1496" s="160"/>
      <c r="AT1496" s="155" t="s">
        <v>169</v>
      </c>
      <c r="AU1496" s="155" t="s">
        <v>88</v>
      </c>
      <c r="AV1496" s="13" t="s">
        <v>88</v>
      </c>
      <c r="AW1496" s="13" t="s">
        <v>40</v>
      </c>
      <c r="AX1496" s="13" t="s">
        <v>78</v>
      </c>
      <c r="AY1496" s="155" t="s">
        <v>156</v>
      </c>
    </row>
    <row r="1497" spans="2:51" s="13" customFormat="1" x14ac:dyDescent="0.2">
      <c r="B1497" s="154"/>
      <c r="D1497" s="148" t="s">
        <v>169</v>
      </c>
      <c r="E1497" s="155" t="s">
        <v>3</v>
      </c>
      <c r="F1497" s="156" t="s">
        <v>1903</v>
      </c>
      <c r="H1497" s="157">
        <v>21.28</v>
      </c>
      <c r="I1497" s="158"/>
      <c r="L1497" s="154"/>
      <c r="M1497" s="159"/>
      <c r="T1497" s="160"/>
      <c r="AT1497" s="155" t="s">
        <v>169</v>
      </c>
      <c r="AU1497" s="155" t="s">
        <v>88</v>
      </c>
      <c r="AV1497" s="13" t="s">
        <v>88</v>
      </c>
      <c r="AW1497" s="13" t="s">
        <v>40</v>
      </c>
      <c r="AX1497" s="13" t="s">
        <v>78</v>
      </c>
      <c r="AY1497" s="155" t="s">
        <v>156</v>
      </c>
    </row>
    <row r="1498" spans="2:51" s="12" customFormat="1" x14ac:dyDescent="0.2">
      <c r="B1498" s="147"/>
      <c r="D1498" s="148" t="s">
        <v>169</v>
      </c>
      <c r="E1498" s="149" t="s">
        <v>3</v>
      </c>
      <c r="F1498" s="150" t="s">
        <v>1038</v>
      </c>
      <c r="H1498" s="149" t="s">
        <v>3</v>
      </c>
      <c r="I1498" s="151"/>
      <c r="L1498" s="147"/>
      <c r="M1498" s="152"/>
      <c r="T1498" s="153"/>
      <c r="AT1498" s="149" t="s">
        <v>169</v>
      </c>
      <c r="AU1498" s="149" t="s">
        <v>88</v>
      </c>
      <c r="AV1498" s="12" t="s">
        <v>86</v>
      </c>
      <c r="AW1498" s="12" t="s">
        <v>40</v>
      </c>
      <c r="AX1498" s="12" t="s">
        <v>78</v>
      </c>
      <c r="AY1498" s="149" t="s">
        <v>156</v>
      </c>
    </row>
    <row r="1499" spans="2:51" s="13" customFormat="1" x14ac:dyDescent="0.2">
      <c r="B1499" s="154"/>
      <c r="D1499" s="148" t="s">
        <v>169</v>
      </c>
      <c r="E1499" s="155" t="s">
        <v>3</v>
      </c>
      <c r="F1499" s="156" t="s">
        <v>1902</v>
      </c>
      <c r="H1499" s="157">
        <v>0.09</v>
      </c>
      <c r="I1499" s="158"/>
      <c r="L1499" s="154"/>
      <c r="M1499" s="159"/>
      <c r="T1499" s="160"/>
      <c r="AT1499" s="155" t="s">
        <v>169</v>
      </c>
      <c r="AU1499" s="155" t="s">
        <v>88</v>
      </c>
      <c r="AV1499" s="13" t="s">
        <v>88</v>
      </c>
      <c r="AW1499" s="13" t="s">
        <v>40</v>
      </c>
      <c r="AX1499" s="13" t="s">
        <v>78</v>
      </c>
      <c r="AY1499" s="155" t="s">
        <v>156</v>
      </c>
    </row>
    <row r="1500" spans="2:51" s="13" customFormat="1" x14ac:dyDescent="0.2">
      <c r="B1500" s="154"/>
      <c r="D1500" s="148" t="s">
        <v>169</v>
      </c>
      <c r="E1500" s="155" t="s">
        <v>3</v>
      </c>
      <c r="F1500" s="156" t="s">
        <v>1904</v>
      </c>
      <c r="H1500" s="157">
        <v>0.32</v>
      </c>
      <c r="I1500" s="158"/>
      <c r="L1500" s="154"/>
      <c r="M1500" s="159"/>
      <c r="T1500" s="160"/>
      <c r="AT1500" s="155" t="s">
        <v>169</v>
      </c>
      <c r="AU1500" s="155" t="s">
        <v>88</v>
      </c>
      <c r="AV1500" s="13" t="s">
        <v>88</v>
      </c>
      <c r="AW1500" s="13" t="s">
        <v>40</v>
      </c>
      <c r="AX1500" s="13" t="s">
        <v>78</v>
      </c>
      <c r="AY1500" s="155" t="s">
        <v>156</v>
      </c>
    </row>
    <row r="1501" spans="2:51" s="13" customFormat="1" x14ac:dyDescent="0.2">
      <c r="B1501" s="154"/>
      <c r="D1501" s="148" t="s">
        <v>169</v>
      </c>
      <c r="E1501" s="155" t="s">
        <v>3</v>
      </c>
      <c r="F1501" s="156" t="s">
        <v>1905</v>
      </c>
      <c r="H1501" s="157">
        <v>0.28000000000000003</v>
      </c>
      <c r="I1501" s="158"/>
      <c r="L1501" s="154"/>
      <c r="M1501" s="159"/>
      <c r="T1501" s="160"/>
      <c r="AT1501" s="155" t="s">
        <v>169</v>
      </c>
      <c r="AU1501" s="155" t="s">
        <v>88</v>
      </c>
      <c r="AV1501" s="13" t="s">
        <v>88</v>
      </c>
      <c r="AW1501" s="13" t="s">
        <v>40</v>
      </c>
      <c r="AX1501" s="13" t="s">
        <v>78</v>
      </c>
      <c r="AY1501" s="155" t="s">
        <v>156</v>
      </c>
    </row>
    <row r="1502" spans="2:51" s="13" customFormat="1" x14ac:dyDescent="0.2">
      <c r="B1502" s="154"/>
      <c r="D1502" s="148" t="s">
        <v>169</v>
      </c>
      <c r="E1502" s="155" t="s">
        <v>3</v>
      </c>
      <c r="F1502" s="156" t="s">
        <v>1906</v>
      </c>
      <c r="H1502" s="157">
        <v>7.98</v>
      </c>
      <c r="I1502" s="158"/>
      <c r="L1502" s="154"/>
      <c r="M1502" s="159"/>
      <c r="T1502" s="160"/>
      <c r="AT1502" s="155" t="s">
        <v>169</v>
      </c>
      <c r="AU1502" s="155" t="s">
        <v>88</v>
      </c>
      <c r="AV1502" s="13" t="s">
        <v>88</v>
      </c>
      <c r="AW1502" s="13" t="s">
        <v>40</v>
      </c>
      <c r="AX1502" s="13" t="s">
        <v>78</v>
      </c>
      <c r="AY1502" s="155" t="s">
        <v>156</v>
      </c>
    </row>
    <row r="1503" spans="2:51" s="13" customFormat="1" x14ac:dyDescent="0.2">
      <c r="B1503" s="154"/>
      <c r="D1503" s="148" t="s">
        <v>169</v>
      </c>
      <c r="E1503" s="155" t="s">
        <v>3</v>
      </c>
      <c r="F1503" s="156" t="s">
        <v>1907</v>
      </c>
      <c r="H1503" s="157">
        <v>6.84</v>
      </c>
      <c r="I1503" s="158"/>
      <c r="L1503" s="154"/>
      <c r="M1503" s="159"/>
      <c r="T1503" s="160"/>
      <c r="AT1503" s="155" t="s">
        <v>169</v>
      </c>
      <c r="AU1503" s="155" t="s">
        <v>88</v>
      </c>
      <c r="AV1503" s="13" t="s">
        <v>88</v>
      </c>
      <c r="AW1503" s="13" t="s">
        <v>40</v>
      </c>
      <c r="AX1503" s="13" t="s">
        <v>78</v>
      </c>
      <c r="AY1503" s="155" t="s">
        <v>156</v>
      </c>
    </row>
    <row r="1504" spans="2:51" s="12" customFormat="1" x14ac:dyDescent="0.2">
      <c r="B1504" s="147"/>
      <c r="D1504" s="148" t="s">
        <v>169</v>
      </c>
      <c r="E1504" s="149" t="s">
        <v>3</v>
      </c>
      <c r="F1504" s="150" t="s">
        <v>1031</v>
      </c>
      <c r="H1504" s="149" t="s">
        <v>3</v>
      </c>
      <c r="I1504" s="151"/>
      <c r="L1504" s="147"/>
      <c r="M1504" s="152"/>
      <c r="T1504" s="153"/>
      <c r="AT1504" s="149" t="s">
        <v>169</v>
      </c>
      <c r="AU1504" s="149" t="s">
        <v>88</v>
      </c>
      <c r="AV1504" s="12" t="s">
        <v>86</v>
      </c>
      <c r="AW1504" s="12" t="s">
        <v>40</v>
      </c>
      <c r="AX1504" s="12" t="s">
        <v>78</v>
      </c>
      <c r="AY1504" s="149" t="s">
        <v>156</v>
      </c>
    </row>
    <row r="1505" spans="2:65" s="13" customFormat="1" x14ac:dyDescent="0.2">
      <c r="B1505" s="154"/>
      <c r="D1505" s="148" t="s">
        <v>169</v>
      </c>
      <c r="E1505" s="155" t="s">
        <v>3</v>
      </c>
      <c r="F1505" s="156" t="s">
        <v>1908</v>
      </c>
      <c r="H1505" s="157">
        <v>0.5</v>
      </c>
      <c r="I1505" s="158"/>
      <c r="L1505" s="154"/>
      <c r="M1505" s="159"/>
      <c r="T1505" s="160"/>
      <c r="AT1505" s="155" t="s">
        <v>169</v>
      </c>
      <c r="AU1505" s="155" t="s">
        <v>88</v>
      </c>
      <c r="AV1505" s="13" t="s">
        <v>88</v>
      </c>
      <c r="AW1505" s="13" t="s">
        <v>40</v>
      </c>
      <c r="AX1505" s="13" t="s">
        <v>78</v>
      </c>
      <c r="AY1505" s="155" t="s">
        <v>156</v>
      </c>
    </row>
    <row r="1506" spans="2:65" s="14" customFormat="1" x14ac:dyDescent="0.2">
      <c r="B1506" s="161"/>
      <c r="D1506" s="148" t="s">
        <v>169</v>
      </c>
      <c r="E1506" s="162" t="s">
        <v>3</v>
      </c>
      <c r="F1506" s="163" t="s">
        <v>172</v>
      </c>
      <c r="H1506" s="164">
        <v>46.46</v>
      </c>
      <c r="I1506" s="165"/>
      <c r="L1506" s="161"/>
      <c r="M1506" s="166"/>
      <c r="T1506" s="167"/>
      <c r="AT1506" s="162" t="s">
        <v>169</v>
      </c>
      <c r="AU1506" s="162" t="s">
        <v>88</v>
      </c>
      <c r="AV1506" s="14" t="s">
        <v>165</v>
      </c>
      <c r="AW1506" s="14" t="s">
        <v>40</v>
      </c>
      <c r="AX1506" s="14" t="s">
        <v>86</v>
      </c>
      <c r="AY1506" s="162" t="s">
        <v>156</v>
      </c>
    </row>
    <row r="1507" spans="2:65" s="1" customFormat="1" ht="16.5" customHeight="1" x14ac:dyDescent="0.2">
      <c r="B1507" s="129"/>
      <c r="C1507" s="130" t="s">
        <v>214</v>
      </c>
      <c r="D1507" s="130" t="s">
        <v>160</v>
      </c>
      <c r="E1507" s="131" t="s">
        <v>1909</v>
      </c>
      <c r="F1507" s="132" t="s">
        <v>1910</v>
      </c>
      <c r="G1507" s="133" t="s">
        <v>209</v>
      </c>
      <c r="H1507" s="134">
        <v>46.46</v>
      </c>
      <c r="I1507" s="135"/>
      <c r="J1507" s="136">
        <f>ROUND(I1507*H1507,2)</f>
        <v>0</v>
      </c>
      <c r="K1507" s="132" t="s">
        <v>164</v>
      </c>
      <c r="L1507" s="34"/>
      <c r="M1507" s="137" t="s">
        <v>3</v>
      </c>
      <c r="N1507" s="138" t="s">
        <v>49</v>
      </c>
      <c r="P1507" s="139">
        <f>O1507*H1507</f>
        <v>0</v>
      </c>
      <c r="Q1507" s="139">
        <v>0</v>
      </c>
      <c r="R1507" s="139">
        <f>Q1507*H1507</f>
        <v>0</v>
      </c>
      <c r="S1507" s="139">
        <v>0</v>
      </c>
      <c r="T1507" s="140">
        <f>S1507*H1507</f>
        <v>0</v>
      </c>
      <c r="AR1507" s="141" t="s">
        <v>301</v>
      </c>
      <c r="AT1507" s="141" t="s">
        <v>160</v>
      </c>
      <c r="AU1507" s="141" t="s">
        <v>88</v>
      </c>
      <c r="AY1507" s="18" t="s">
        <v>156</v>
      </c>
      <c r="BE1507" s="142">
        <f>IF(N1507="základní",J1507,0)</f>
        <v>0</v>
      </c>
      <c r="BF1507" s="142">
        <f>IF(N1507="snížená",J1507,0)</f>
        <v>0</v>
      </c>
      <c r="BG1507" s="142">
        <f>IF(N1507="zákl. přenesená",J1507,0)</f>
        <v>0</v>
      </c>
      <c r="BH1507" s="142">
        <f>IF(N1507="sníž. přenesená",J1507,0)</f>
        <v>0</v>
      </c>
      <c r="BI1507" s="142">
        <f>IF(N1507="nulová",J1507,0)</f>
        <v>0</v>
      </c>
      <c r="BJ1507" s="18" t="s">
        <v>86</v>
      </c>
      <c r="BK1507" s="142">
        <f>ROUND(I1507*H1507,2)</f>
        <v>0</v>
      </c>
      <c r="BL1507" s="18" t="s">
        <v>301</v>
      </c>
      <c r="BM1507" s="141" t="s">
        <v>1911</v>
      </c>
    </row>
    <row r="1508" spans="2:65" s="1" customFormat="1" x14ac:dyDescent="0.2">
      <c r="B1508" s="34"/>
      <c r="D1508" s="143" t="s">
        <v>167</v>
      </c>
      <c r="F1508" s="144" t="s">
        <v>1912</v>
      </c>
      <c r="I1508" s="145"/>
      <c r="L1508" s="34"/>
      <c r="M1508" s="146"/>
      <c r="T1508" s="55"/>
      <c r="AT1508" s="18" t="s">
        <v>167</v>
      </c>
      <c r="AU1508" s="18" t="s">
        <v>88</v>
      </c>
    </row>
    <row r="1509" spans="2:65" s="12" customFormat="1" x14ac:dyDescent="0.2">
      <c r="B1509" s="147"/>
      <c r="D1509" s="148" t="s">
        <v>169</v>
      </c>
      <c r="E1509" s="149" t="s">
        <v>3</v>
      </c>
      <c r="F1509" s="150" t="s">
        <v>1331</v>
      </c>
      <c r="H1509" s="149" t="s">
        <v>3</v>
      </c>
      <c r="I1509" s="151"/>
      <c r="L1509" s="147"/>
      <c r="M1509" s="152"/>
      <c r="T1509" s="153"/>
      <c r="AT1509" s="149" t="s">
        <v>169</v>
      </c>
      <c r="AU1509" s="149" t="s">
        <v>88</v>
      </c>
      <c r="AV1509" s="12" t="s">
        <v>86</v>
      </c>
      <c r="AW1509" s="12" t="s">
        <v>40</v>
      </c>
      <c r="AX1509" s="12" t="s">
        <v>78</v>
      </c>
      <c r="AY1509" s="149" t="s">
        <v>156</v>
      </c>
    </row>
    <row r="1510" spans="2:65" s="12" customFormat="1" x14ac:dyDescent="0.2">
      <c r="B1510" s="147"/>
      <c r="D1510" s="148" t="s">
        <v>169</v>
      </c>
      <c r="E1510" s="149" t="s">
        <v>3</v>
      </c>
      <c r="F1510" s="150" t="s">
        <v>1899</v>
      </c>
      <c r="H1510" s="149" t="s">
        <v>3</v>
      </c>
      <c r="I1510" s="151"/>
      <c r="L1510" s="147"/>
      <c r="M1510" s="152"/>
      <c r="T1510" s="153"/>
      <c r="AT1510" s="149" t="s">
        <v>169</v>
      </c>
      <c r="AU1510" s="149" t="s">
        <v>88</v>
      </c>
      <c r="AV1510" s="12" t="s">
        <v>86</v>
      </c>
      <c r="AW1510" s="12" t="s">
        <v>40</v>
      </c>
      <c r="AX1510" s="12" t="s">
        <v>78</v>
      </c>
      <c r="AY1510" s="149" t="s">
        <v>156</v>
      </c>
    </row>
    <row r="1511" spans="2:65" s="12" customFormat="1" x14ac:dyDescent="0.2">
      <c r="B1511" s="147"/>
      <c r="D1511" s="148" t="s">
        <v>169</v>
      </c>
      <c r="E1511" s="149" t="s">
        <v>3</v>
      </c>
      <c r="F1511" s="150" t="s">
        <v>1039</v>
      </c>
      <c r="H1511" s="149" t="s">
        <v>3</v>
      </c>
      <c r="I1511" s="151"/>
      <c r="L1511" s="147"/>
      <c r="M1511" s="152"/>
      <c r="T1511" s="153"/>
      <c r="AT1511" s="149" t="s">
        <v>169</v>
      </c>
      <c r="AU1511" s="149" t="s">
        <v>88</v>
      </c>
      <c r="AV1511" s="12" t="s">
        <v>86</v>
      </c>
      <c r="AW1511" s="12" t="s">
        <v>40</v>
      </c>
      <c r="AX1511" s="12" t="s">
        <v>78</v>
      </c>
      <c r="AY1511" s="149" t="s">
        <v>156</v>
      </c>
    </row>
    <row r="1512" spans="2:65" s="13" customFormat="1" x14ac:dyDescent="0.2">
      <c r="B1512" s="154"/>
      <c r="D1512" s="148" t="s">
        <v>169</v>
      </c>
      <c r="E1512" s="155" t="s">
        <v>3</v>
      </c>
      <c r="F1512" s="156" t="s">
        <v>1900</v>
      </c>
      <c r="H1512" s="157">
        <v>1.28</v>
      </c>
      <c r="I1512" s="158"/>
      <c r="L1512" s="154"/>
      <c r="M1512" s="159"/>
      <c r="T1512" s="160"/>
      <c r="AT1512" s="155" t="s">
        <v>169</v>
      </c>
      <c r="AU1512" s="155" t="s">
        <v>88</v>
      </c>
      <c r="AV1512" s="13" t="s">
        <v>88</v>
      </c>
      <c r="AW1512" s="13" t="s">
        <v>40</v>
      </c>
      <c r="AX1512" s="13" t="s">
        <v>78</v>
      </c>
      <c r="AY1512" s="155" t="s">
        <v>156</v>
      </c>
    </row>
    <row r="1513" spans="2:65" s="13" customFormat="1" x14ac:dyDescent="0.2">
      <c r="B1513" s="154"/>
      <c r="D1513" s="148" t="s">
        <v>169</v>
      </c>
      <c r="E1513" s="155" t="s">
        <v>3</v>
      </c>
      <c r="F1513" s="156" t="s">
        <v>1901</v>
      </c>
      <c r="H1513" s="157">
        <v>7.8</v>
      </c>
      <c r="I1513" s="158"/>
      <c r="L1513" s="154"/>
      <c r="M1513" s="159"/>
      <c r="T1513" s="160"/>
      <c r="AT1513" s="155" t="s">
        <v>169</v>
      </c>
      <c r="AU1513" s="155" t="s">
        <v>88</v>
      </c>
      <c r="AV1513" s="13" t="s">
        <v>88</v>
      </c>
      <c r="AW1513" s="13" t="s">
        <v>40</v>
      </c>
      <c r="AX1513" s="13" t="s">
        <v>78</v>
      </c>
      <c r="AY1513" s="155" t="s">
        <v>156</v>
      </c>
    </row>
    <row r="1514" spans="2:65" s="12" customFormat="1" x14ac:dyDescent="0.2">
      <c r="B1514" s="147"/>
      <c r="D1514" s="148" t="s">
        <v>169</v>
      </c>
      <c r="E1514" s="149" t="s">
        <v>3</v>
      </c>
      <c r="F1514" s="150" t="s">
        <v>1044</v>
      </c>
      <c r="H1514" s="149" t="s">
        <v>3</v>
      </c>
      <c r="I1514" s="151"/>
      <c r="L1514" s="147"/>
      <c r="M1514" s="152"/>
      <c r="T1514" s="153"/>
      <c r="AT1514" s="149" t="s">
        <v>169</v>
      </c>
      <c r="AU1514" s="149" t="s">
        <v>88</v>
      </c>
      <c r="AV1514" s="12" t="s">
        <v>86</v>
      </c>
      <c r="AW1514" s="12" t="s">
        <v>40</v>
      </c>
      <c r="AX1514" s="12" t="s">
        <v>78</v>
      </c>
      <c r="AY1514" s="149" t="s">
        <v>156</v>
      </c>
    </row>
    <row r="1515" spans="2:65" s="13" customFormat="1" x14ac:dyDescent="0.2">
      <c r="B1515" s="154"/>
      <c r="D1515" s="148" t="s">
        <v>169</v>
      </c>
      <c r="E1515" s="155" t="s">
        <v>3</v>
      </c>
      <c r="F1515" s="156" t="s">
        <v>1902</v>
      </c>
      <c r="H1515" s="157">
        <v>0.09</v>
      </c>
      <c r="I1515" s="158"/>
      <c r="L1515" s="154"/>
      <c r="M1515" s="159"/>
      <c r="T1515" s="160"/>
      <c r="AT1515" s="155" t="s">
        <v>169</v>
      </c>
      <c r="AU1515" s="155" t="s">
        <v>88</v>
      </c>
      <c r="AV1515" s="13" t="s">
        <v>88</v>
      </c>
      <c r="AW1515" s="13" t="s">
        <v>40</v>
      </c>
      <c r="AX1515" s="13" t="s">
        <v>78</v>
      </c>
      <c r="AY1515" s="155" t="s">
        <v>156</v>
      </c>
    </row>
    <row r="1516" spans="2:65" s="13" customFormat="1" x14ac:dyDescent="0.2">
      <c r="B1516" s="154"/>
      <c r="D1516" s="148" t="s">
        <v>169</v>
      </c>
      <c r="E1516" s="155" t="s">
        <v>3</v>
      </c>
      <c r="F1516" s="156" t="s">
        <v>1903</v>
      </c>
      <c r="H1516" s="157">
        <v>21.28</v>
      </c>
      <c r="I1516" s="158"/>
      <c r="L1516" s="154"/>
      <c r="M1516" s="159"/>
      <c r="T1516" s="160"/>
      <c r="AT1516" s="155" t="s">
        <v>169</v>
      </c>
      <c r="AU1516" s="155" t="s">
        <v>88</v>
      </c>
      <c r="AV1516" s="13" t="s">
        <v>88</v>
      </c>
      <c r="AW1516" s="13" t="s">
        <v>40</v>
      </c>
      <c r="AX1516" s="13" t="s">
        <v>78</v>
      </c>
      <c r="AY1516" s="155" t="s">
        <v>156</v>
      </c>
    </row>
    <row r="1517" spans="2:65" s="12" customFormat="1" x14ac:dyDescent="0.2">
      <c r="B1517" s="147"/>
      <c r="D1517" s="148" t="s">
        <v>169</v>
      </c>
      <c r="E1517" s="149" t="s">
        <v>3</v>
      </c>
      <c r="F1517" s="150" t="s">
        <v>1038</v>
      </c>
      <c r="H1517" s="149" t="s">
        <v>3</v>
      </c>
      <c r="I1517" s="151"/>
      <c r="L1517" s="147"/>
      <c r="M1517" s="152"/>
      <c r="T1517" s="153"/>
      <c r="AT1517" s="149" t="s">
        <v>169</v>
      </c>
      <c r="AU1517" s="149" t="s">
        <v>88</v>
      </c>
      <c r="AV1517" s="12" t="s">
        <v>86</v>
      </c>
      <c r="AW1517" s="12" t="s">
        <v>40</v>
      </c>
      <c r="AX1517" s="12" t="s">
        <v>78</v>
      </c>
      <c r="AY1517" s="149" t="s">
        <v>156</v>
      </c>
    </row>
    <row r="1518" spans="2:65" s="13" customFormat="1" x14ac:dyDescent="0.2">
      <c r="B1518" s="154"/>
      <c r="D1518" s="148" t="s">
        <v>169</v>
      </c>
      <c r="E1518" s="155" t="s">
        <v>3</v>
      </c>
      <c r="F1518" s="156" t="s">
        <v>1902</v>
      </c>
      <c r="H1518" s="157">
        <v>0.09</v>
      </c>
      <c r="I1518" s="158"/>
      <c r="L1518" s="154"/>
      <c r="M1518" s="159"/>
      <c r="T1518" s="160"/>
      <c r="AT1518" s="155" t="s">
        <v>169</v>
      </c>
      <c r="AU1518" s="155" t="s">
        <v>88</v>
      </c>
      <c r="AV1518" s="13" t="s">
        <v>88</v>
      </c>
      <c r="AW1518" s="13" t="s">
        <v>40</v>
      </c>
      <c r="AX1518" s="13" t="s">
        <v>78</v>
      </c>
      <c r="AY1518" s="155" t="s">
        <v>156</v>
      </c>
    </row>
    <row r="1519" spans="2:65" s="13" customFormat="1" x14ac:dyDescent="0.2">
      <c r="B1519" s="154"/>
      <c r="D1519" s="148" t="s">
        <v>169</v>
      </c>
      <c r="E1519" s="155" t="s">
        <v>3</v>
      </c>
      <c r="F1519" s="156" t="s">
        <v>1904</v>
      </c>
      <c r="H1519" s="157">
        <v>0.32</v>
      </c>
      <c r="I1519" s="158"/>
      <c r="L1519" s="154"/>
      <c r="M1519" s="159"/>
      <c r="T1519" s="160"/>
      <c r="AT1519" s="155" t="s">
        <v>169</v>
      </c>
      <c r="AU1519" s="155" t="s">
        <v>88</v>
      </c>
      <c r="AV1519" s="13" t="s">
        <v>88</v>
      </c>
      <c r="AW1519" s="13" t="s">
        <v>40</v>
      </c>
      <c r="AX1519" s="13" t="s">
        <v>78</v>
      </c>
      <c r="AY1519" s="155" t="s">
        <v>156</v>
      </c>
    </row>
    <row r="1520" spans="2:65" s="13" customFormat="1" x14ac:dyDescent="0.2">
      <c r="B1520" s="154"/>
      <c r="D1520" s="148" t="s">
        <v>169</v>
      </c>
      <c r="E1520" s="155" t="s">
        <v>3</v>
      </c>
      <c r="F1520" s="156" t="s">
        <v>1905</v>
      </c>
      <c r="H1520" s="157">
        <v>0.28000000000000003</v>
      </c>
      <c r="I1520" s="158"/>
      <c r="L1520" s="154"/>
      <c r="M1520" s="159"/>
      <c r="T1520" s="160"/>
      <c r="AT1520" s="155" t="s">
        <v>169</v>
      </c>
      <c r="AU1520" s="155" t="s">
        <v>88</v>
      </c>
      <c r="AV1520" s="13" t="s">
        <v>88</v>
      </c>
      <c r="AW1520" s="13" t="s">
        <v>40</v>
      </c>
      <c r="AX1520" s="13" t="s">
        <v>78</v>
      </c>
      <c r="AY1520" s="155" t="s">
        <v>156</v>
      </c>
    </row>
    <row r="1521" spans="2:65" s="13" customFormat="1" x14ac:dyDescent="0.2">
      <c r="B1521" s="154"/>
      <c r="D1521" s="148" t="s">
        <v>169</v>
      </c>
      <c r="E1521" s="155" t="s">
        <v>3</v>
      </c>
      <c r="F1521" s="156" t="s">
        <v>1906</v>
      </c>
      <c r="H1521" s="157">
        <v>7.98</v>
      </c>
      <c r="I1521" s="158"/>
      <c r="L1521" s="154"/>
      <c r="M1521" s="159"/>
      <c r="T1521" s="160"/>
      <c r="AT1521" s="155" t="s">
        <v>169</v>
      </c>
      <c r="AU1521" s="155" t="s">
        <v>88</v>
      </c>
      <c r="AV1521" s="13" t="s">
        <v>88</v>
      </c>
      <c r="AW1521" s="13" t="s">
        <v>40</v>
      </c>
      <c r="AX1521" s="13" t="s">
        <v>78</v>
      </c>
      <c r="AY1521" s="155" t="s">
        <v>156</v>
      </c>
    </row>
    <row r="1522" spans="2:65" s="13" customFormat="1" x14ac:dyDescent="0.2">
      <c r="B1522" s="154"/>
      <c r="D1522" s="148" t="s">
        <v>169</v>
      </c>
      <c r="E1522" s="155" t="s">
        <v>3</v>
      </c>
      <c r="F1522" s="156" t="s">
        <v>1907</v>
      </c>
      <c r="H1522" s="157">
        <v>6.84</v>
      </c>
      <c r="I1522" s="158"/>
      <c r="L1522" s="154"/>
      <c r="M1522" s="159"/>
      <c r="T1522" s="160"/>
      <c r="AT1522" s="155" t="s">
        <v>169</v>
      </c>
      <c r="AU1522" s="155" t="s">
        <v>88</v>
      </c>
      <c r="AV1522" s="13" t="s">
        <v>88</v>
      </c>
      <c r="AW1522" s="13" t="s">
        <v>40</v>
      </c>
      <c r="AX1522" s="13" t="s">
        <v>78</v>
      </c>
      <c r="AY1522" s="155" t="s">
        <v>156</v>
      </c>
    </row>
    <row r="1523" spans="2:65" s="12" customFormat="1" x14ac:dyDescent="0.2">
      <c r="B1523" s="147"/>
      <c r="D1523" s="148" t="s">
        <v>169</v>
      </c>
      <c r="E1523" s="149" t="s">
        <v>3</v>
      </c>
      <c r="F1523" s="150" t="s">
        <v>1031</v>
      </c>
      <c r="H1523" s="149" t="s">
        <v>3</v>
      </c>
      <c r="I1523" s="151"/>
      <c r="L1523" s="147"/>
      <c r="M1523" s="152"/>
      <c r="T1523" s="153"/>
      <c r="AT1523" s="149" t="s">
        <v>169</v>
      </c>
      <c r="AU1523" s="149" t="s">
        <v>88</v>
      </c>
      <c r="AV1523" s="12" t="s">
        <v>86</v>
      </c>
      <c r="AW1523" s="12" t="s">
        <v>40</v>
      </c>
      <c r="AX1523" s="12" t="s">
        <v>78</v>
      </c>
      <c r="AY1523" s="149" t="s">
        <v>156</v>
      </c>
    </row>
    <row r="1524" spans="2:65" s="13" customFormat="1" x14ac:dyDescent="0.2">
      <c r="B1524" s="154"/>
      <c r="D1524" s="148" t="s">
        <v>169</v>
      </c>
      <c r="E1524" s="155" t="s">
        <v>3</v>
      </c>
      <c r="F1524" s="156" t="s">
        <v>1908</v>
      </c>
      <c r="H1524" s="157">
        <v>0.5</v>
      </c>
      <c r="I1524" s="158"/>
      <c r="L1524" s="154"/>
      <c r="M1524" s="159"/>
      <c r="T1524" s="160"/>
      <c r="AT1524" s="155" t="s">
        <v>169</v>
      </c>
      <c r="AU1524" s="155" t="s">
        <v>88</v>
      </c>
      <c r="AV1524" s="13" t="s">
        <v>88</v>
      </c>
      <c r="AW1524" s="13" t="s">
        <v>40</v>
      </c>
      <c r="AX1524" s="13" t="s">
        <v>78</v>
      </c>
      <c r="AY1524" s="155" t="s">
        <v>156</v>
      </c>
    </row>
    <row r="1525" spans="2:65" s="14" customFormat="1" x14ac:dyDescent="0.2">
      <c r="B1525" s="161"/>
      <c r="D1525" s="148" t="s">
        <v>169</v>
      </c>
      <c r="E1525" s="162" t="s">
        <v>3</v>
      </c>
      <c r="F1525" s="163" t="s">
        <v>172</v>
      </c>
      <c r="H1525" s="164">
        <v>46.46</v>
      </c>
      <c r="I1525" s="165"/>
      <c r="L1525" s="161"/>
      <c r="M1525" s="166"/>
      <c r="T1525" s="167"/>
      <c r="AT1525" s="162" t="s">
        <v>169</v>
      </c>
      <c r="AU1525" s="162" t="s">
        <v>88</v>
      </c>
      <c r="AV1525" s="14" t="s">
        <v>165</v>
      </c>
      <c r="AW1525" s="14" t="s">
        <v>40</v>
      </c>
      <c r="AX1525" s="14" t="s">
        <v>86</v>
      </c>
      <c r="AY1525" s="162" t="s">
        <v>156</v>
      </c>
    </row>
    <row r="1526" spans="2:65" s="1" customFormat="1" ht="21.75" customHeight="1" x14ac:dyDescent="0.2">
      <c r="B1526" s="129"/>
      <c r="C1526" s="130" t="s">
        <v>1913</v>
      </c>
      <c r="D1526" s="130" t="s">
        <v>160</v>
      </c>
      <c r="E1526" s="131" t="s">
        <v>1914</v>
      </c>
      <c r="F1526" s="132" t="s">
        <v>1915</v>
      </c>
      <c r="G1526" s="133" t="s">
        <v>209</v>
      </c>
      <c r="H1526" s="134">
        <v>46.46</v>
      </c>
      <c r="I1526" s="135"/>
      <c r="J1526" s="136">
        <f>ROUND(I1526*H1526,2)</f>
        <v>0</v>
      </c>
      <c r="K1526" s="132" t="s">
        <v>164</v>
      </c>
      <c r="L1526" s="34"/>
      <c r="M1526" s="137" t="s">
        <v>3</v>
      </c>
      <c r="N1526" s="138" t="s">
        <v>49</v>
      </c>
      <c r="P1526" s="139">
        <f>O1526*H1526</f>
        <v>0</v>
      </c>
      <c r="Q1526" s="139">
        <v>6.9999999999999994E-5</v>
      </c>
      <c r="R1526" s="139">
        <f>Q1526*H1526</f>
        <v>3.2521999999999998E-3</v>
      </c>
      <c r="S1526" s="139">
        <v>0</v>
      </c>
      <c r="T1526" s="140">
        <f>S1526*H1526</f>
        <v>0</v>
      </c>
      <c r="AR1526" s="141" t="s">
        <v>301</v>
      </c>
      <c r="AT1526" s="141" t="s">
        <v>160</v>
      </c>
      <c r="AU1526" s="141" t="s">
        <v>88</v>
      </c>
      <c r="AY1526" s="18" t="s">
        <v>156</v>
      </c>
      <c r="BE1526" s="142">
        <f>IF(N1526="základní",J1526,0)</f>
        <v>0</v>
      </c>
      <c r="BF1526" s="142">
        <f>IF(N1526="snížená",J1526,0)</f>
        <v>0</v>
      </c>
      <c r="BG1526" s="142">
        <f>IF(N1526="zákl. přenesená",J1526,0)</f>
        <v>0</v>
      </c>
      <c r="BH1526" s="142">
        <f>IF(N1526="sníž. přenesená",J1526,0)</f>
        <v>0</v>
      </c>
      <c r="BI1526" s="142">
        <f>IF(N1526="nulová",J1526,0)</f>
        <v>0</v>
      </c>
      <c r="BJ1526" s="18" t="s">
        <v>86</v>
      </c>
      <c r="BK1526" s="142">
        <f>ROUND(I1526*H1526,2)</f>
        <v>0</v>
      </c>
      <c r="BL1526" s="18" t="s">
        <v>301</v>
      </c>
      <c r="BM1526" s="141" t="s">
        <v>1916</v>
      </c>
    </row>
    <row r="1527" spans="2:65" s="1" customFormat="1" x14ac:dyDescent="0.2">
      <c r="B1527" s="34"/>
      <c r="D1527" s="143" t="s">
        <v>167</v>
      </c>
      <c r="F1527" s="144" t="s">
        <v>1917</v>
      </c>
      <c r="I1527" s="145"/>
      <c r="L1527" s="34"/>
      <c r="M1527" s="146"/>
      <c r="T1527" s="55"/>
      <c r="AT1527" s="18" t="s">
        <v>167</v>
      </c>
      <c r="AU1527" s="18" t="s">
        <v>88</v>
      </c>
    </row>
    <row r="1528" spans="2:65" s="12" customFormat="1" x14ac:dyDescent="0.2">
      <c r="B1528" s="147"/>
      <c r="D1528" s="148" t="s">
        <v>169</v>
      </c>
      <c r="E1528" s="149" t="s">
        <v>3</v>
      </c>
      <c r="F1528" s="150" t="s">
        <v>1331</v>
      </c>
      <c r="H1528" s="149" t="s">
        <v>3</v>
      </c>
      <c r="I1528" s="151"/>
      <c r="L1528" s="147"/>
      <c r="M1528" s="152"/>
      <c r="T1528" s="153"/>
      <c r="AT1528" s="149" t="s">
        <v>169</v>
      </c>
      <c r="AU1528" s="149" t="s">
        <v>88</v>
      </c>
      <c r="AV1528" s="12" t="s">
        <v>86</v>
      </c>
      <c r="AW1528" s="12" t="s">
        <v>40</v>
      </c>
      <c r="AX1528" s="12" t="s">
        <v>78</v>
      </c>
      <c r="AY1528" s="149" t="s">
        <v>156</v>
      </c>
    </row>
    <row r="1529" spans="2:65" s="12" customFormat="1" x14ac:dyDescent="0.2">
      <c r="B1529" s="147"/>
      <c r="D1529" s="148" t="s">
        <v>169</v>
      </c>
      <c r="E1529" s="149" t="s">
        <v>3</v>
      </c>
      <c r="F1529" s="150" t="s">
        <v>1899</v>
      </c>
      <c r="H1529" s="149" t="s">
        <v>3</v>
      </c>
      <c r="I1529" s="151"/>
      <c r="L1529" s="147"/>
      <c r="M1529" s="152"/>
      <c r="T1529" s="153"/>
      <c r="AT1529" s="149" t="s">
        <v>169</v>
      </c>
      <c r="AU1529" s="149" t="s">
        <v>88</v>
      </c>
      <c r="AV1529" s="12" t="s">
        <v>86</v>
      </c>
      <c r="AW1529" s="12" t="s">
        <v>40</v>
      </c>
      <c r="AX1529" s="12" t="s">
        <v>78</v>
      </c>
      <c r="AY1529" s="149" t="s">
        <v>156</v>
      </c>
    </row>
    <row r="1530" spans="2:65" s="12" customFormat="1" x14ac:dyDescent="0.2">
      <c r="B1530" s="147"/>
      <c r="D1530" s="148" t="s">
        <v>169</v>
      </c>
      <c r="E1530" s="149" t="s">
        <v>3</v>
      </c>
      <c r="F1530" s="150" t="s">
        <v>1039</v>
      </c>
      <c r="H1530" s="149" t="s">
        <v>3</v>
      </c>
      <c r="I1530" s="151"/>
      <c r="L1530" s="147"/>
      <c r="M1530" s="152"/>
      <c r="T1530" s="153"/>
      <c r="AT1530" s="149" t="s">
        <v>169</v>
      </c>
      <c r="AU1530" s="149" t="s">
        <v>88</v>
      </c>
      <c r="AV1530" s="12" t="s">
        <v>86</v>
      </c>
      <c r="AW1530" s="12" t="s">
        <v>40</v>
      </c>
      <c r="AX1530" s="12" t="s">
        <v>78</v>
      </c>
      <c r="AY1530" s="149" t="s">
        <v>156</v>
      </c>
    </row>
    <row r="1531" spans="2:65" s="13" customFormat="1" x14ac:dyDescent="0.2">
      <c r="B1531" s="154"/>
      <c r="D1531" s="148" t="s">
        <v>169</v>
      </c>
      <c r="E1531" s="155" t="s">
        <v>3</v>
      </c>
      <c r="F1531" s="156" t="s">
        <v>1900</v>
      </c>
      <c r="H1531" s="157">
        <v>1.28</v>
      </c>
      <c r="I1531" s="158"/>
      <c r="L1531" s="154"/>
      <c r="M1531" s="159"/>
      <c r="T1531" s="160"/>
      <c r="AT1531" s="155" t="s">
        <v>169</v>
      </c>
      <c r="AU1531" s="155" t="s">
        <v>88</v>
      </c>
      <c r="AV1531" s="13" t="s">
        <v>88</v>
      </c>
      <c r="AW1531" s="13" t="s">
        <v>40</v>
      </c>
      <c r="AX1531" s="13" t="s">
        <v>78</v>
      </c>
      <c r="AY1531" s="155" t="s">
        <v>156</v>
      </c>
    </row>
    <row r="1532" spans="2:65" s="13" customFormat="1" x14ac:dyDescent="0.2">
      <c r="B1532" s="154"/>
      <c r="D1532" s="148" t="s">
        <v>169</v>
      </c>
      <c r="E1532" s="155" t="s">
        <v>3</v>
      </c>
      <c r="F1532" s="156" t="s">
        <v>1901</v>
      </c>
      <c r="H1532" s="157">
        <v>7.8</v>
      </c>
      <c r="I1532" s="158"/>
      <c r="L1532" s="154"/>
      <c r="M1532" s="159"/>
      <c r="T1532" s="160"/>
      <c r="AT1532" s="155" t="s">
        <v>169</v>
      </c>
      <c r="AU1532" s="155" t="s">
        <v>88</v>
      </c>
      <c r="AV1532" s="13" t="s">
        <v>88</v>
      </c>
      <c r="AW1532" s="13" t="s">
        <v>40</v>
      </c>
      <c r="AX1532" s="13" t="s">
        <v>78</v>
      </c>
      <c r="AY1532" s="155" t="s">
        <v>156</v>
      </c>
    </row>
    <row r="1533" spans="2:65" s="12" customFormat="1" x14ac:dyDescent="0.2">
      <c r="B1533" s="147"/>
      <c r="D1533" s="148" t="s">
        <v>169</v>
      </c>
      <c r="E1533" s="149" t="s">
        <v>3</v>
      </c>
      <c r="F1533" s="150" t="s">
        <v>1044</v>
      </c>
      <c r="H1533" s="149" t="s">
        <v>3</v>
      </c>
      <c r="I1533" s="151"/>
      <c r="L1533" s="147"/>
      <c r="M1533" s="152"/>
      <c r="T1533" s="153"/>
      <c r="AT1533" s="149" t="s">
        <v>169</v>
      </c>
      <c r="AU1533" s="149" t="s">
        <v>88</v>
      </c>
      <c r="AV1533" s="12" t="s">
        <v>86</v>
      </c>
      <c r="AW1533" s="12" t="s">
        <v>40</v>
      </c>
      <c r="AX1533" s="12" t="s">
        <v>78</v>
      </c>
      <c r="AY1533" s="149" t="s">
        <v>156</v>
      </c>
    </row>
    <row r="1534" spans="2:65" s="13" customFormat="1" x14ac:dyDescent="0.2">
      <c r="B1534" s="154"/>
      <c r="D1534" s="148" t="s">
        <v>169</v>
      </c>
      <c r="E1534" s="155" t="s">
        <v>3</v>
      </c>
      <c r="F1534" s="156" t="s">
        <v>1902</v>
      </c>
      <c r="H1534" s="157">
        <v>0.09</v>
      </c>
      <c r="I1534" s="158"/>
      <c r="L1534" s="154"/>
      <c r="M1534" s="159"/>
      <c r="T1534" s="160"/>
      <c r="AT1534" s="155" t="s">
        <v>169</v>
      </c>
      <c r="AU1534" s="155" t="s">
        <v>88</v>
      </c>
      <c r="AV1534" s="13" t="s">
        <v>88</v>
      </c>
      <c r="AW1534" s="13" t="s">
        <v>40</v>
      </c>
      <c r="AX1534" s="13" t="s">
        <v>78</v>
      </c>
      <c r="AY1534" s="155" t="s">
        <v>156</v>
      </c>
    </row>
    <row r="1535" spans="2:65" s="13" customFormat="1" x14ac:dyDescent="0.2">
      <c r="B1535" s="154"/>
      <c r="D1535" s="148" t="s">
        <v>169</v>
      </c>
      <c r="E1535" s="155" t="s">
        <v>3</v>
      </c>
      <c r="F1535" s="156" t="s">
        <v>1903</v>
      </c>
      <c r="H1535" s="157">
        <v>21.28</v>
      </c>
      <c r="I1535" s="158"/>
      <c r="L1535" s="154"/>
      <c r="M1535" s="159"/>
      <c r="T1535" s="160"/>
      <c r="AT1535" s="155" t="s">
        <v>169</v>
      </c>
      <c r="AU1535" s="155" t="s">
        <v>88</v>
      </c>
      <c r="AV1535" s="13" t="s">
        <v>88</v>
      </c>
      <c r="AW1535" s="13" t="s">
        <v>40</v>
      </c>
      <c r="AX1535" s="13" t="s">
        <v>78</v>
      </c>
      <c r="AY1535" s="155" t="s">
        <v>156</v>
      </c>
    </row>
    <row r="1536" spans="2:65" s="12" customFormat="1" x14ac:dyDescent="0.2">
      <c r="B1536" s="147"/>
      <c r="D1536" s="148" t="s">
        <v>169</v>
      </c>
      <c r="E1536" s="149" t="s">
        <v>3</v>
      </c>
      <c r="F1536" s="150" t="s">
        <v>1038</v>
      </c>
      <c r="H1536" s="149" t="s">
        <v>3</v>
      </c>
      <c r="I1536" s="151"/>
      <c r="L1536" s="147"/>
      <c r="M1536" s="152"/>
      <c r="T1536" s="153"/>
      <c r="AT1536" s="149" t="s">
        <v>169</v>
      </c>
      <c r="AU1536" s="149" t="s">
        <v>88</v>
      </c>
      <c r="AV1536" s="12" t="s">
        <v>86</v>
      </c>
      <c r="AW1536" s="12" t="s">
        <v>40</v>
      </c>
      <c r="AX1536" s="12" t="s">
        <v>78</v>
      </c>
      <c r="AY1536" s="149" t="s">
        <v>156</v>
      </c>
    </row>
    <row r="1537" spans="2:65" s="13" customFormat="1" x14ac:dyDescent="0.2">
      <c r="B1537" s="154"/>
      <c r="D1537" s="148" t="s">
        <v>169</v>
      </c>
      <c r="E1537" s="155" t="s">
        <v>3</v>
      </c>
      <c r="F1537" s="156" t="s">
        <v>1902</v>
      </c>
      <c r="H1537" s="157">
        <v>0.09</v>
      </c>
      <c r="I1537" s="158"/>
      <c r="L1537" s="154"/>
      <c r="M1537" s="159"/>
      <c r="T1537" s="160"/>
      <c r="AT1537" s="155" t="s">
        <v>169</v>
      </c>
      <c r="AU1537" s="155" t="s">
        <v>88</v>
      </c>
      <c r="AV1537" s="13" t="s">
        <v>88</v>
      </c>
      <c r="AW1537" s="13" t="s">
        <v>40</v>
      </c>
      <c r="AX1537" s="13" t="s">
        <v>78</v>
      </c>
      <c r="AY1537" s="155" t="s">
        <v>156</v>
      </c>
    </row>
    <row r="1538" spans="2:65" s="13" customFormat="1" x14ac:dyDescent="0.2">
      <c r="B1538" s="154"/>
      <c r="D1538" s="148" t="s">
        <v>169</v>
      </c>
      <c r="E1538" s="155" t="s">
        <v>3</v>
      </c>
      <c r="F1538" s="156" t="s">
        <v>1904</v>
      </c>
      <c r="H1538" s="157">
        <v>0.32</v>
      </c>
      <c r="I1538" s="158"/>
      <c r="L1538" s="154"/>
      <c r="M1538" s="159"/>
      <c r="T1538" s="160"/>
      <c r="AT1538" s="155" t="s">
        <v>169</v>
      </c>
      <c r="AU1538" s="155" t="s">
        <v>88</v>
      </c>
      <c r="AV1538" s="13" t="s">
        <v>88</v>
      </c>
      <c r="AW1538" s="13" t="s">
        <v>40</v>
      </c>
      <c r="AX1538" s="13" t="s">
        <v>78</v>
      </c>
      <c r="AY1538" s="155" t="s">
        <v>156</v>
      </c>
    </row>
    <row r="1539" spans="2:65" s="13" customFormat="1" x14ac:dyDescent="0.2">
      <c r="B1539" s="154"/>
      <c r="D1539" s="148" t="s">
        <v>169</v>
      </c>
      <c r="E1539" s="155" t="s">
        <v>3</v>
      </c>
      <c r="F1539" s="156" t="s">
        <v>1905</v>
      </c>
      <c r="H1539" s="157">
        <v>0.28000000000000003</v>
      </c>
      <c r="I1539" s="158"/>
      <c r="L1539" s="154"/>
      <c r="M1539" s="159"/>
      <c r="T1539" s="160"/>
      <c r="AT1539" s="155" t="s">
        <v>169</v>
      </c>
      <c r="AU1539" s="155" t="s">
        <v>88</v>
      </c>
      <c r="AV1539" s="13" t="s">
        <v>88</v>
      </c>
      <c r="AW1539" s="13" t="s">
        <v>40</v>
      </c>
      <c r="AX1539" s="13" t="s">
        <v>78</v>
      </c>
      <c r="AY1539" s="155" t="s">
        <v>156</v>
      </c>
    </row>
    <row r="1540" spans="2:65" s="13" customFormat="1" x14ac:dyDescent="0.2">
      <c r="B1540" s="154"/>
      <c r="D1540" s="148" t="s">
        <v>169</v>
      </c>
      <c r="E1540" s="155" t="s">
        <v>3</v>
      </c>
      <c r="F1540" s="156" t="s">
        <v>1906</v>
      </c>
      <c r="H1540" s="157">
        <v>7.98</v>
      </c>
      <c r="I1540" s="158"/>
      <c r="L1540" s="154"/>
      <c r="M1540" s="159"/>
      <c r="T1540" s="160"/>
      <c r="AT1540" s="155" t="s">
        <v>169</v>
      </c>
      <c r="AU1540" s="155" t="s">
        <v>88</v>
      </c>
      <c r="AV1540" s="13" t="s">
        <v>88</v>
      </c>
      <c r="AW1540" s="13" t="s">
        <v>40</v>
      </c>
      <c r="AX1540" s="13" t="s">
        <v>78</v>
      </c>
      <c r="AY1540" s="155" t="s">
        <v>156</v>
      </c>
    </row>
    <row r="1541" spans="2:65" s="13" customFormat="1" x14ac:dyDescent="0.2">
      <c r="B1541" s="154"/>
      <c r="D1541" s="148" t="s">
        <v>169</v>
      </c>
      <c r="E1541" s="155" t="s">
        <v>3</v>
      </c>
      <c r="F1541" s="156" t="s">
        <v>1907</v>
      </c>
      <c r="H1541" s="157">
        <v>6.84</v>
      </c>
      <c r="I1541" s="158"/>
      <c r="L1541" s="154"/>
      <c r="M1541" s="159"/>
      <c r="T1541" s="160"/>
      <c r="AT1541" s="155" t="s">
        <v>169</v>
      </c>
      <c r="AU1541" s="155" t="s">
        <v>88</v>
      </c>
      <c r="AV1541" s="13" t="s">
        <v>88</v>
      </c>
      <c r="AW1541" s="13" t="s">
        <v>40</v>
      </c>
      <c r="AX1541" s="13" t="s">
        <v>78</v>
      </c>
      <c r="AY1541" s="155" t="s">
        <v>156</v>
      </c>
    </row>
    <row r="1542" spans="2:65" s="12" customFormat="1" x14ac:dyDescent="0.2">
      <c r="B1542" s="147"/>
      <c r="D1542" s="148" t="s">
        <v>169</v>
      </c>
      <c r="E1542" s="149" t="s">
        <v>3</v>
      </c>
      <c r="F1542" s="150" t="s">
        <v>1031</v>
      </c>
      <c r="H1542" s="149" t="s">
        <v>3</v>
      </c>
      <c r="I1542" s="151"/>
      <c r="L1542" s="147"/>
      <c r="M1542" s="152"/>
      <c r="T1542" s="153"/>
      <c r="AT1542" s="149" t="s">
        <v>169</v>
      </c>
      <c r="AU1542" s="149" t="s">
        <v>88</v>
      </c>
      <c r="AV1542" s="12" t="s">
        <v>86</v>
      </c>
      <c r="AW1542" s="12" t="s">
        <v>40</v>
      </c>
      <c r="AX1542" s="12" t="s">
        <v>78</v>
      </c>
      <c r="AY1542" s="149" t="s">
        <v>156</v>
      </c>
    </row>
    <row r="1543" spans="2:65" s="13" customFormat="1" x14ac:dyDescent="0.2">
      <c r="B1543" s="154"/>
      <c r="D1543" s="148" t="s">
        <v>169</v>
      </c>
      <c r="E1543" s="155" t="s">
        <v>3</v>
      </c>
      <c r="F1543" s="156" t="s">
        <v>1908</v>
      </c>
      <c r="H1543" s="157">
        <v>0.5</v>
      </c>
      <c r="I1543" s="158"/>
      <c r="L1543" s="154"/>
      <c r="M1543" s="159"/>
      <c r="T1543" s="160"/>
      <c r="AT1543" s="155" t="s">
        <v>169</v>
      </c>
      <c r="AU1543" s="155" t="s">
        <v>88</v>
      </c>
      <c r="AV1543" s="13" t="s">
        <v>88</v>
      </c>
      <c r="AW1543" s="13" t="s">
        <v>40</v>
      </c>
      <c r="AX1543" s="13" t="s">
        <v>78</v>
      </c>
      <c r="AY1543" s="155" t="s">
        <v>156</v>
      </c>
    </row>
    <row r="1544" spans="2:65" s="14" customFormat="1" x14ac:dyDescent="0.2">
      <c r="B1544" s="161"/>
      <c r="D1544" s="148" t="s">
        <v>169</v>
      </c>
      <c r="E1544" s="162" t="s">
        <v>3</v>
      </c>
      <c r="F1544" s="163" t="s">
        <v>172</v>
      </c>
      <c r="H1544" s="164">
        <v>46.46</v>
      </c>
      <c r="I1544" s="165"/>
      <c r="L1544" s="161"/>
      <c r="M1544" s="166"/>
      <c r="T1544" s="167"/>
      <c r="AT1544" s="162" t="s">
        <v>169</v>
      </c>
      <c r="AU1544" s="162" t="s">
        <v>88</v>
      </c>
      <c r="AV1544" s="14" t="s">
        <v>165</v>
      </c>
      <c r="AW1544" s="14" t="s">
        <v>40</v>
      </c>
      <c r="AX1544" s="14" t="s">
        <v>86</v>
      </c>
      <c r="AY1544" s="162" t="s">
        <v>156</v>
      </c>
    </row>
    <row r="1545" spans="2:65" s="1" customFormat="1" ht="16.5" customHeight="1" x14ac:dyDescent="0.2">
      <c r="B1545" s="129"/>
      <c r="C1545" s="130" t="s">
        <v>1918</v>
      </c>
      <c r="D1545" s="130" t="s">
        <v>160</v>
      </c>
      <c r="E1545" s="131" t="s">
        <v>1319</v>
      </c>
      <c r="F1545" s="132" t="s">
        <v>1320</v>
      </c>
      <c r="G1545" s="133" t="s">
        <v>209</v>
      </c>
      <c r="H1545" s="134">
        <v>55.387999999999998</v>
      </c>
      <c r="I1545" s="135"/>
      <c r="J1545" s="136">
        <f>ROUND(I1545*H1545,2)</f>
        <v>0</v>
      </c>
      <c r="K1545" s="132" t="s">
        <v>164</v>
      </c>
      <c r="L1545" s="34"/>
      <c r="M1545" s="137" t="s">
        <v>3</v>
      </c>
      <c r="N1545" s="138" t="s">
        <v>49</v>
      </c>
      <c r="P1545" s="139">
        <f>O1545*H1545</f>
        <v>0</v>
      </c>
      <c r="Q1545" s="139">
        <v>1.7000000000000001E-4</v>
      </c>
      <c r="R1545" s="139">
        <f>Q1545*H1545</f>
        <v>9.415960000000001E-3</v>
      </c>
      <c r="S1545" s="139">
        <v>0</v>
      </c>
      <c r="T1545" s="140">
        <f>S1545*H1545</f>
        <v>0</v>
      </c>
      <c r="AR1545" s="141" t="s">
        <v>301</v>
      </c>
      <c r="AT1545" s="141" t="s">
        <v>160</v>
      </c>
      <c r="AU1545" s="141" t="s">
        <v>88</v>
      </c>
      <c r="AY1545" s="18" t="s">
        <v>156</v>
      </c>
      <c r="BE1545" s="142">
        <f>IF(N1545="základní",J1545,0)</f>
        <v>0</v>
      </c>
      <c r="BF1545" s="142">
        <f>IF(N1545="snížená",J1545,0)</f>
        <v>0</v>
      </c>
      <c r="BG1545" s="142">
        <f>IF(N1545="zákl. přenesená",J1545,0)</f>
        <v>0</v>
      </c>
      <c r="BH1545" s="142">
        <f>IF(N1545="sníž. přenesená",J1545,0)</f>
        <v>0</v>
      </c>
      <c r="BI1545" s="142">
        <f>IF(N1545="nulová",J1545,0)</f>
        <v>0</v>
      </c>
      <c r="BJ1545" s="18" t="s">
        <v>86</v>
      </c>
      <c r="BK1545" s="142">
        <f>ROUND(I1545*H1545,2)</f>
        <v>0</v>
      </c>
      <c r="BL1545" s="18" t="s">
        <v>301</v>
      </c>
      <c r="BM1545" s="141" t="s">
        <v>1919</v>
      </c>
    </row>
    <row r="1546" spans="2:65" s="1" customFormat="1" x14ac:dyDescent="0.2">
      <c r="B1546" s="34"/>
      <c r="D1546" s="143" t="s">
        <v>167</v>
      </c>
      <c r="F1546" s="144" t="s">
        <v>1322</v>
      </c>
      <c r="I1546" s="145"/>
      <c r="L1546" s="34"/>
      <c r="M1546" s="146"/>
      <c r="T1546" s="55"/>
      <c r="AT1546" s="18" t="s">
        <v>167</v>
      </c>
      <c r="AU1546" s="18" t="s">
        <v>88</v>
      </c>
    </row>
    <row r="1547" spans="2:65" s="12" customFormat="1" x14ac:dyDescent="0.2">
      <c r="B1547" s="147"/>
      <c r="D1547" s="148" t="s">
        <v>169</v>
      </c>
      <c r="E1547" s="149" t="s">
        <v>3</v>
      </c>
      <c r="F1547" s="150" t="s">
        <v>1331</v>
      </c>
      <c r="H1547" s="149" t="s">
        <v>3</v>
      </c>
      <c r="I1547" s="151"/>
      <c r="L1547" s="147"/>
      <c r="M1547" s="152"/>
      <c r="T1547" s="153"/>
      <c r="AT1547" s="149" t="s">
        <v>169</v>
      </c>
      <c r="AU1547" s="149" t="s">
        <v>88</v>
      </c>
      <c r="AV1547" s="12" t="s">
        <v>86</v>
      </c>
      <c r="AW1547" s="12" t="s">
        <v>40</v>
      </c>
      <c r="AX1547" s="12" t="s">
        <v>78</v>
      </c>
      <c r="AY1547" s="149" t="s">
        <v>156</v>
      </c>
    </row>
    <row r="1548" spans="2:65" s="12" customFormat="1" x14ac:dyDescent="0.2">
      <c r="B1548" s="147"/>
      <c r="D1548" s="148" t="s">
        <v>169</v>
      </c>
      <c r="E1548" s="149" t="s">
        <v>3</v>
      </c>
      <c r="F1548" s="150" t="s">
        <v>1899</v>
      </c>
      <c r="H1548" s="149" t="s">
        <v>3</v>
      </c>
      <c r="I1548" s="151"/>
      <c r="L1548" s="147"/>
      <c r="M1548" s="152"/>
      <c r="T1548" s="153"/>
      <c r="AT1548" s="149" t="s">
        <v>169</v>
      </c>
      <c r="AU1548" s="149" t="s">
        <v>88</v>
      </c>
      <c r="AV1548" s="12" t="s">
        <v>86</v>
      </c>
      <c r="AW1548" s="12" t="s">
        <v>40</v>
      </c>
      <c r="AX1548" s="12" t="s">
        <v>78</v>
      </c>
      <c r="AY1548" s="149" t="s">
        <v>156</v>
      </c>
    </row>
    <row r="1549" spans="2:65" s="12" customFormat="1" x14ac:dyDescent="0.2">
      <c r="B1549" s="147"/>
      <c r="D1549" s="148" t="s">
        <v>169</v>
      </c>
      <c r="E1549" s="149" t="s">
        <v>3</v>
      </c>
      <c r="F1549" s="150" t="s">
        <v>1039</v>
      </c>
      <c r="H1549" s="149" t="s">
        <v>3</v>
      </c>
      <c r="I1549" s="151"/>
      <c r="L1549" s="147"/>
      <c r="M1549" s="152"/>
      <c r="T1549" s="153"/>
      <c r="AT1549" s="149" t="s">
        <v>169</v>
      </c>
      <c r="AU1549" s="149" t="s">
        <v>88</v>
      </c>
      <c r="AV1549" s="12" t="s">
        <v>86</v>
      </c>
      <c r="AW1549" s="12" t="s">
        <v>40</v>
      </c>
      <c r="AX1549" s="12" t="s">
        <v>78</v>
      </c>
      <c r="AY1549" s="149" t="s">
        <v>156</v>
      </c>
    </row>
    <row r="1550" spans="2:65" s="13" customFormat="1" x14ac:dyDescent="0.2">
      <c r="B1550" s="154"/>
      <c r="D1550" s="148" t="s">
        <v>169</v>
      </c>
      <c r="E1550" s="155" t="s">
        <v>3</v>
      </c>
      <c r="F1550" s="156" t="s">
        <v>1900</v>
      </c>
      <c r="H1550" s="157">
        <v>1.28</v>
      </c>
      <c r="I1550" s="158"/>
      <c r="L1550" s="154"/>
      <c r="M1550" s="159"/>
      <c r="T1550" s="160"/>
      <c r="AT1550" s="155" t="s">
        <v>169</v>
      </c>
      <c r="AU1550" s="155" t="s">
        <v>88</v>
      </c>
      <c r="AV1550" s="13" t="s">
        <v>88</v>
      </c>
      <c r="AW1550" s="13" t="s">
        <v>40</v>
      </c>
      <c r="AX1550" s="13" t="s">
        <v>78</v>
      </c>
      <c r="AY1550" s="155" t="s">
        <v>156</v>
      </c>
    </row>
    <row r="1551" spans="2:65" s="13" customFormat="1" x14ac:dyDescent="0.2">
      <c r="B1551" s="154"/>
      <c r="D1551" s="148" t="s">
        <v>169</v>
      </c>
      <c r="E1551" s="155" t="s">
        <v>3</v>
      </c>
      <c r="F1551" s="156" t="s">
        <v>1901</v>
      </c>
      <c r="H1551" s="157">
        <v>7.8</v>
      </c>
      <c r="I1551" s="158"/>
      <c r="L1551" s="154"/>
      <c r="M1551" s="159"/>
      <c r="T1551" s="160"/>
      <c r="AT1551" s="155" t="s">
        <v>169</v>
      </c>
      <c r="AU1551" s="155" t="s">
        <v>88</v>
      </c>
      <c r="AV1551" s="13" t="s">
        <v>88</v>
      </c>
      <c r="AW1551" s="13" t="s">
        <v>40</v>
      </c>
      <c r="AX1551" s="13" t="s">
        <v>78</v>
      </c>
      <c r="AY1551" s="155" t="s">
        <v>156</v>
      </c>
    </row>
    <row r="1552" spans="2:65" s="12" customFormat="1" x14ac:dyDescent="0.2">
      <c r="B1552" s="147"/>
      <c r="D1552" s="148" t="s">
        <v>169</v>
      </c>
      <c r="E1552" s="149" t="s">
        <v>3</v>
      </c>
      <c r="F1552" s="150" t="s">
        <v>1044</v>
      </c>
      <c r="H1552" s="149" t="s">
        <v>3</v>
      </c>
      <c r="I1552" s="151"/>
      <c r="L1552" s="147"/>
      <c r="M1552" s="152"/>
      <c r="T1552" s="153"/>
      <c r="AT1552" s="149" t="s">
        <v>169</v>
      </c>
      <c r="AU1552" s="149" t="s">
        <v>88</v>
      </c>
      <c r="AV1552" s="12" t="s">
        <v>86</v>
      </c>
      <c r="AW1552" s="12" t="s">
        <v>40</v>
      </c>
      <c r="AX1552" s="12" t="s">
        <v>78</v>
      </c>
      <c r="AY1552" s="149" t="s">
        <v>156</v>
      </c>
    </row>
    <row r="1553" spans="2:51" s="13" customFormat="1" x14ac:dyDescent="0.2">
      <c r="B1553" s="154"/>
      <c r="D1553" s="148" t="s">
        <v>169</v>
      </c>
      <c r="E1553" s="155" t="s">
        <v>3</v>
      </c>
      <c r="F1553" s="156" t="s">
        <v>1902</v>
      </c>
      <c r="H1553" s="157">
        <v>0.09</v>
      </c>
      <c r="I1553" s="158"/>
      <c r="L1553" s="154"/>
      <c r="M1553" s="159"/>
      <c r="T1553" s="160"/>
      <c r="AT1553" s="155" t="s">
        <v>169</v>
      </c>
      <c r="AU1553" s="155" t="s">
        <v>88</v>
      </c>
      <c r="AV1553" s="13" t="s">
        <v>88</v>
      </c>
      <c r="AW1553" s="13" t="s">
        <v>40</v>
      </c>
      <c r="AX1553" s="13" t="s">
        <v>78</v>
      </c>
      <c r="AY1553" s="155" t="s">
        <v>156</v>
      </c>
    </row>
    <row r="1554" spans="2:51" s="13" customFormat="1" x14ac:dyDescent="0.2">
      <c r="B1554" s="154"/>
      <c r="D1554" s="148" t="s">
        <v>169</v>
      </c>
      <c r="E1554" s="155" t="s">
        <v>3</v>
      </c>
      <c r="F1554" s="156" t="s">
        <v>1903</v>
      </c>
      <c r="H1554" s="157">
        <v>21.28</v>
      </c>
      <c r="I1554" s="158"/>
      <c r="L1554" s="154"/>
      <c r="M1554" s="159"/>
      <c r="T1554" s="160"/>
      <c r="AT1554" s="155" t="s">
        <v>169</v>
      </c>
      <c r="AU1554" s="155" t="s">
        <v>88</v>
      </c>
      <c r="AV1554" s="13" t="s">
        <v>88</v>
      </c>
      <c r="AW1554" s="13" t="s">
        <v>40</v>
      </c>
      <c r="AX1554" s="13" t="s">
        <v>78</v>
      </c>
      <c r="AY1554" s="155" t="s">
        <v>156</v>
      </c>
    </row>
    <row r="1555" spans="2:51" s="12" customFormat="1" x14ac:dyDescent="0.2">
      <c r="B1555" s="147"/>
      <c r="D1555" s="148" t="s">
        <v>169</v>
      </c>
      <c r="E1555" s="149" t="s">
        <v>3</v>
      </c>
      <c r="F1555" s="150" t="s">
        <v>1038</v>
      </c>
      <c r="H1555" s="149" t="s">
        <v>3</v>
      </c>
      <c r="I1555" s="151"/>
      <c r="L1555" s="147"/>
      <c r="M1555" s="152"/>
      <c r="T1555" s="153"/>
      <c r="AT1555" s="149" t="s">
        <v>169</v>
      </c>
      <c r="AU1555" s="149" t="s">
        <v>88</v>
      </c>
      <c r="AV1555" s="12" t="s">
        <v>86</v>
      </c>
      <c r="AW1555" s="12" t="s">
        <v>40</v>
      </c>
      <c r="AX1555" s="12" t="s">
        <v>78</v>
      </c>
      <c r="AY1555" s="149" t="s">
        <v>156</v>
      </c>
    </row>
    <row r="1556" spans="2:51" s="13" customFormat="1" x14ac:dyDescent="0.2">
      <c r="B1556" s="154"/>
      <c r="D1556" s="148" t="s">
        <v>169</v>
      </c>
      <c r="E1556" s="155" t="s">
        <v>3</v>
      </c>
      <c r="F1556" s="156" t="s">
        <v>1902</v>
      </c>
      <c r="H1556" s="157">
        <v>0.09</v>
      </c>
      <c r="I1556" s="158"/>
      <c r="L1556" s="154"/>
      <c r="M1556" s="159"/>
      <c r="T1556" s="160"/>
      <c r="AT1556" s="155" t="s">
        <v>169</v>
      </c>
      <c r="AU1556" s="155" t="s">
        <v>88</v>
      </c>
      <c r="AV1556" s="13" t="s">
        <v>88</v>
      </c>
      <c r="AW1556" s="13" t="s">
        <v>40</v>
      </c>
      <c r="AX1556" s="13" t="s">
        <v>78</v>
      </c>
      <c r="AY1556" s="155" t="s">
        <v>156</v>
      </c>
    </row>
    <row r="1557" spans="2:51" s="13" customFormat="1" x14ac:dyDescent="0.2">
      <c r="B1557" s="154"/>
      <c r="D1557" s="148" t="s">
        <v>169</v>
      </c>
      <c r="E1557" s="155" t="s">
        <v>3</v>
      </c>
      <c r="F1557" s="156" t="s">
        <v>1904</v>
      </c>
      <c r="H1557" s="157">
        <v>0.32</v>
      </c>
      <c r="I1557" s="158"/>
      <c r="L1557" s="154"/>
      <c r="M1557" s="159"/>
      <c r="T1557" s="160"/>
      <c r="AT1557" s="155" t="s">
        <v>169</v>
      </c>
      <c r="AU1557" s="155" t="s">
        <v>88</v>
      </c>
      <c r="AV1557" s="13" t="s">
        <v>88</v>
      </c>
      <c r="AW1557" s="13" t="s">
        <v>40</v>
      </c>
      <c r="AX1557" s="13" t="s">
        <v>78</v>
      </c>
      <c r="AY1557" s="155" t="s">
        <v>156</v>
      </c>
    </row>
    <row r="1558" spans="2:51" s="13" customFormat="1" x14ac:dyDescent="0.2">
      <c r="B1558" s="154"/>
      <c r="D1558" s="148" t="s">
        <v>169</v>
      </c>
      <c r="E1558" s="155" t="s">
        <v>3</v>
      </c>
      <c r="F1558" s="156" t="s">
        <v>1905</v>
      </c>
      <c r="H1558" s="157">
        <v>0.28000000000000003</v>
      </c>
      <c r="I1558" s="158"/>
      <c r="L1558" s="154"/>
      <c r="M1558" s="159"/>
      <c r="T1558" s="160"/>
      <c r="AT1558" s="155" t="s">
        <v>169</v>
      </c>
      <c r="AU1558" s="155" t="s">
        <v>88</v>
      </c>
      <c r="AV1558" s="13" t="s">
        <v>88</v>
      </c>
      <c r="AW1558" s="13" t="s">
        <v>40</v>
      </c>
      <c r="AX1558" s="13" t="s">
        <v>78</v>
      </c>
      <c r="AY1558" s="155" t="s">
        <v>156</v>
      </c>
    </row>
    <row r="1559" spans="2:51" s="13" customFormat="1" x14ac:dyDescent="0.2">
      <c r="B1559" s="154"/>
      <c r="D1559" s="148" t="s">
        <v>169</v>
      </c>
      <c r="E1559" s="155" t="s">
        <v>3</v>
      </c>
      <c r="F1559" s="156" t="s">
        <v>1906</v>
      </c>
      <c r="H1559" s="157">
        <v>7.98</v>
      </c>
      <c r="I1559" s="158"/>
      <c r="L1559" s="154"/>
      <c r="M1559" s="159"/>
      <c r="T1559" s="160"/>
      <c r="AT1559" s="155" t="s">
        <v>169</v>
      </c>
      <c r="AU1559" s="155" t="s">
        <v>88</v>
      </c>
      <c r="AV1559" s="13" t="s">
        <v>88</v>
      </c>
      <c r="AW1559" s="13" t="s">
        <v>40</v>
      </c>
      <c r="AX1559" s="13" t="s">
        <v>78</v>
      </c>
      <c r="AY1559" s="155" t="s">
        <v>156</v>
      </c>
    </row>
    <row r="1560" spans="2:51" s="13" customFormat="1" x14ac:dyDescent="0.2">
      <c r="B1560" s="154"/>
      <c r="D1560" s="148" t="s">
        <v>169</v>
      </c>
      <c r="E1560" s="155" t="s">
        <v>3</v>
      </c>
      <c r="F1560" s="156" t="s">
        <v>1907</v>
      </c>
      <c r="H1560" s="157">
        <v>6.84</v>
      </c>
      <c r="I1560" s="158"/>
      <c r="L1560" s="154"/>
      <c r="M1560" s="159"/>
      <c r="T1560" s="160"/>
      <c r="AT1560" s="155" t="s">
        <v>169</v>
      </c>
      <c r="AU1560" s="155" t="s">
        <v>88</v>
      </c>
      <c r="AV1560" s="13" t="s">
        <v>88</v>
      </c>
      <c r="AW1560" s="13" t="s">
        <v>40</v>
      </c>
      <c r="AX1560" s="13" t="s">
        <v>78</v>
      </c>
      <c r="AY1560" s="155" t="s">
        <v>156</v>
      </c>
    </row>
    <row r="1561" spans="2:51" s="12" customFormat="1" x14ac:dyDescent="0.2">
      <c r="B1561" s="147"/>
      <c r="D1561" s="148" t="s">
        <v>169</v>
      </c>
      <c r="E1561" s="149" t="s">
        <v>3</v>
      </c>
      <c r="F1561" s="150" t="s">
        <v>1031</v>
      </c>
      <c r="H1561" s="149" t="s">
        <v>3</v>
      </c>
      <c r="I1561" s="151"/>
      <c r="L1561" s="147"/>
      <c r="M1561" s="152"/>
      <c r="T1561" s="153"/>
      <c r="AT1561" s="149" t="s">
        <v>169</v>
      </c>
      <c r="AU1561" s="149" t="s">
        <v>88</v>
      </c>
      <c r="AV1561" s="12" t="s">
        <v>86</v>
      </c>
      <c r="AW1561" s="12" t="s">
        <v>40</v>
      </c>
      <c r="AX1561" s="12" t="s">
        <v>78</v>
      </c>
      <c r="AY1561" s="149" t="s">
        <v>156</v>
      </c>
    </row>
    <row r="1562" spans="2:51" s="13" customFormat="1" x14ac:dyDescent="0.2">
      <c r="B1562" s="154"/>
      <c r="D1562" s="148" t="s">
        <v>169</v>
      </c>
      <c r="E1562" s="155" t="s">
        <v>3</v>
      </c>
      <c r="F1562" s="156" t="s">
        <v>1908</v>
      </c>
      <c r="H1562" s="157">
        <v>0.5</v>
      </c>
      <c r="I1562" s="158"/>
      <c r="L1562" s="154"/>
      <c r="M1562" s="159"/>
      <c r="T1562" s="160"/>
      <c r="AT1562" s="155" t="s">
        <v>169</v>
      </c>
      <c r="AU1562" s="155" t="s">
        <v>88</v>
      </c>
      <c r="AV1562" s="13" t="s">
        <v>88</v>
      </c>
      <c r="AW1562" s="13" t="s">
        <v>40</v>
      </c>
      <c r="AX1562" s="13" t="s">
        <v>78</v>
      </c>
      <c r="AY1562" s="155" t="s">
        <v>156</v>
      </c>
    </row>
    <row r="1563" spans="2:51" s="15" customFormat="1" x14ac:dyDescent="0.2">
      <c r="B1563" s="168"/>
      <c r="D1563" s="148" t="s">
        <v>169</v>
      </c>
      <c r="E1563" s="169" t="s">
        <v>3</v>
      </c>
      <c r="F1563" s="170" t="s">
        <v>180</v>
      </c>
      <c r="H1563" s="171">
        <v>46.46</v>
      </c>
      <c r="I1563" s="172"/>
      <c r="L1563" s="168"/>
      <c r="M1563" s="173"/>
      <c r="T1563" s="174"/>
      <c r="AT1563" s="169" t="s">
        <v>169</v>
      </c>
      <c r="AU1563" s="169" t="s">
        <v>88</v>
      </c>
      <c r="AV1563" s="15" t="s">
        <v>157</v>
      </c>
      <c r="AW1563" s="15" t="s">
        <v>40</v>
      </c>
      <c r="AX1563" s="15" t="s">
        <v>78</v>
      </c>
      <c r="AY1563" s="169" t="s">
        <v>156</v>
      </c>
    </row>
    <row r="1564" spans="2:51" s="12" customFormat="1" x14ac:dyDescent="0.2">
      <c r="B1564" s="147"/>
      <c r="D1564" s="148" t="s">
        <v>169</v>
      </c>
      <c r="E1564" s="149" t="s">
        <v>3</v>
      </c>
      <c r="F1564" s="150" t="s">
        <v>1345</v>
      </c>
      <c r="H1564" s="149" t="s">
        <v>3</v>
      </c>
      <c r="I1564" s="151"/>
      <c r="L1564" s="147"/>
      <c r="M1564" s="152"/>
      <c r="T1564" s="153"/>
      <c r="AT1564" s="149" t="s">
        <v>169</v>
      </c>
      <c r="AU1564" s="149" t="s">
        <v>88</v>
      </c>
      <c r="AV1564" s="12" t="s">
        <v>86</v>
      </c>
      <c r="AW1564" s="12" t="s">
        <v>40</v>
      </c>
      <c r="AX1564" s="12" t="s">
        <v>78</v>
      </c>
      <c r="AY1564" s="149" t="s">
        <v>156</v>
      </c>
    </row>
    <row r="1565" spans="2:51" s="13" customFormat="1" x14ac:dyDescent="0.2">
      <c r="B1565" s="154"/>
      <c r="D1565" s="148" t="s">
        <v>169</v>
      </c>
      <c r="E1565" s="155" t="s">
        <v>3</v>
      </c>
      <c r="F1565" s="156" t="s">
        <v>1920</v>
      </c>
      <c r="H1565" s="157">
        <v>2.4180000000000001</v>
      </c>
      <c r="I1565" s="158"/>
      <c r="L1565" s="154"/>
      <c r="M1565" s="159"/>
      <c r="T1565" s="160"/>
      <c r="AT1565" s="155" t="s">
        <v>169</v>
      </c>
      <c r="AU1565" s="155" t="s">
        <v>88</v>
      </c>
      <c r="AV1565" s="13" t="s">
        <v>88</v>
      </c>
      <c r="AW1565" s="13" t="s">
        <v>40</v>
      </c>
      <c r="AX1565" s="13" t="s">
        <v>78</v>
      </c>
      <c r="AY1565" s="155" t="s">
        <v>156</v>
      </c>
    </row>
    <row r="1566" spans="2:51" s="13" customFormat="1" x14ac:dyDescent="0.2">
      <c r="B1566" s="154"/>
      <c r="D1566" s="148" t="s">
        <v>169</v>
      </c>
      <c r="E1566" s="155" t="s">
        <v>3</v>
      </c>
      <c r="F1566" s="156" t="s">
        <v>1921</v>
      </c>
      <c r="H1566" s="157">
        <v>2.17</v>
      </c>
      <c r="I1566" s="158"/>
      <c r="L1566" s="154"/>
      <c r="M1566" s="159"/>
      <c r="T1566" s="160"/>
      <c r="AT1566" s="155" t="s">
        <v>169</v>
      </c>
      <c r="AU1566" s="155" t="s">
        <v>88</v>
      </c>
      <c r="AV1566" s="13" t="s">
        <v>88</v>
      </c>
      <c r="AW1566" s="13" t="s">
        <v>40</v>
      </c>
      <c r="AX1566" s="13" t="s">
        <v>78</v>
      </c>
      <c r="AY1566" s="155" t="s">
        <v>156</v>
      </c>
    </row>
    <row r="1567" spans="2:51" s="13" customFormat="1" x14ac:dyDescent="0.2">
      <c r="B1567" s="154"/>
      <c r="D1567" s="148" t="s">
        <v>169</v>
      </c>
      <c r="E1567" s="155" t="s">
        <v>3</v>
      </c>
      <c r="F1567" s="156" t="s">
        <v>1921</v>
      </c>
      <c r="H1567" s="157">
        <v>2.17</v>
      </c>
      <c r="I1567" s="158"/>
      <c r="L1567" s="154"/>
      <c r="M1567" s="159"/>
      <c r="T1567" s="160"/>
      <c r="AT1567" s="155" t="s">
        <v>169</v>
      </c>
      <c r="AU1567" s="155" t="s">
        <v>88</v>
      </c>
      <c r="AV1567" s="13" t="s">
        <v>88</v>
      </c>
      <c r="AW1567" s="13" t="s">
        <v>40</v>
      </c>
      <c r="AX1567" s="13" t="s">
        <v>78</v>
      </c>
      <c r="AY1567" s="155" t="s">
        <v>156</v>
      </c>
    </row>
    <row r="1568" spans="2:51" s="13" customFormat="1" x14ac:dyDescent="0.2">
      <c r="B1568" s="154"/>
      <c r="D1568" s="148" t="s">
        <v>169</v>
      </c>
      <c r="E1568" s="155" t="s">
        <v>3</v>
      </c>
      <c r="F1568" s="156" t="s">
        <v>1921</v>
      </c>
      <c r="H1568" s="157">
        <v>2.17</v>
      </c>
      <c r="I1568" s="158"/>
      <c r="L1568" s="154"/>
      <c r="M1568" s="159"/>
      <c r="T1568" s="160"/>
      <c r="AT1568" s="155" t="s">
        <v>169</v>
      </c>
      <c r="AU1568" s="155" t="s">
        <v>88</v>
      </c>
      <c r="AV1568" s="13" t="s">
        <v>88</v>
      </c>
      <c r="AW1568" s="13" t="s">
        <v>40</v>
      </c>
      <c r="AX1568" s="13" t="s">
        <v>78</v>
      </c>
      <c r="AY1568" s="155" t="s">
        <v>156</v>
      </c>
    </row>
    <row r="1569" spans="2:65" s="15" customFormat="1" x14ac:dyDescent="0.2">
      <c r="B1569" s="168"/>
      <c r="D1569" s="148" t="s">
        <v>169</v>
      </c>
      <c r="E1569" s="169" t="s">
        <v>3</v>
      </c>
      <c r="F1569" s="170" t="s">
        <v>180</v>
      </c>
      <c r="H1569" s="171">
        <v>8.9280000000000008</v>
      </c>
      <c r="I1569" s="172"/>
      <c r="L1569" s="168"/>
      <c r="M1569" s="173"/>
      <c r="T1569" s="174"/>
      <c r="AT1569" s="169" t="s">
        <v>169</v>
      </c>
      <c r="AU1569" s="169" t="s">
        <v>88</v>
      </c>
      <c r="AV1569" s="15" t="s">
        <v>157</v>
      </c>
      <c r="AW1569" s="15" t="s">
        <v>40</v>
      </c>
      <c r="AX1569" s="15" t="s">
        <v>78</v>
      </c>
      <c r="AY1569" s="169" t="s">
        <v>156</v>
      </c>
    </row>
    <row r="1570" spans="2:65" s="14" customFormat="1" x14ac:dyDescent="0.2">
      <c r="B1570" s="161"/>
      <c r="D1570" s="148" t="s">
        <v>169</v>
      </c>
      <c r="E1570" s="162" t="s">
        <v>3</v>
      </c>
      <c r="F1570" s="163" t="s">
        <v>172</v>
      </c>
      <c r="H1570" s="164">
        <v>55.387999999999998</v>
      </c>
      <c r="I1570" s="165"/>
      <c r="L1570" s="161"/>
      <c r="M1570" s="166"/>
      <c r="T1570" s="167"/>
      <c r="AT1570" s="162" t="s">
        <v>169</v>
      </c>
      <c r="AU1570" s="162" t="s">
        <v>88</v>
      </c>
      <c r="AV1570" s="14" t="s">
        <v>165</v>
      </c>
      <c r="AW1570" s="14" t="s">
        <v>40</v>
      </c>
      <c r="AX1570" s="14" t="s">
        <v>86</v>
      </c>
      <c r="AY1570" s="162" t="s">
        <v>156</v>
      </c>
    </row>
    <row r="1571" spans="2:65" s="1" customFormat="1" ht="16.5" customHeight="1" x14ac:dyDescent="0.2">
      <c r="B1571" s="129"/>
      <c r="C1571" s="130" t="s">
        <v>1922</v>
      </c>
      <c r="D1571" s="130" t="s">
        <v>160</v>
      </c>
      <c r="E1571" s="131" t="s">
        <v>1923</v>
      </c>
      <c r="F1571" s="132" t="s">
        <v>1924</v>
      </c>
      <c r="G1571" s="133" t="s">
        <v>209</v>
      </c>
      <c r="H1571" s="134">
        <v>46.46</v>
      </c>
      <c r="I1571" s="135"/>
      <c r="J1571" s="136">
        <f>ROUND(I1571*H1571,2)</f>
        <v>0</v>
      </c>
      <c r="K1571" s="132" t="s">
        <v>164</v>
      </c>
      <c r="L1571" s="34"/>
      <c r="M1571" s="137" t="s">
        <v>3</v>
      </c>
      <c r="N1571" s="138" t="s">
        <v>49</v>
      </c>
      <c r="P1571" s="139">
        <f>O1571*H1571</f>
        <v>0</v>
      </c>
      <c r="Q1571" s="139">
        <v>1.2E-4</v>
      </c>
      <c r="R1571" s="139">
        <f>Q1571*H1571</f>
        <v>5.5752000000000006E-3</v>
      </c>
      <c r="S1571" s="139">
        <v>0</v>
      </c>
      <c r="T1571" s="140">
        <f>S1571*H1571</f>
        <v>0</v>
      </c>
      <c r="AR1571" s="141" t="s">
        <v>301</v>
      </c>
      <c r="AT1571" s="141" t="s">
        <v>160</v>
      </c>
      <c r="AU1571" s="141" t="s">
        <v>88</v>
      </c>
      <c r="AY1571" s="18" t="s">
        <v>156</v>
      </c>
      <c r="BE1571" s="142">
        <f>IF(N1571="základní",J1571,0)</f>
        <v>0</v>
      </c>
      <c r="BF1571" s="142">
        <f>IF(N1571="snížená",J1571,0)</f>
        <v>0</v>
      </c>
      <c r="BG1571" s="142">
        <f>IF(N1571="zákl. přenesená",J1571,0)</f>
        <v>0</v>
      </c>
      <c r="BH1571" s="142">
        <f>IF(N1571="sníž. přenesená",J1571,0)</f>
        <v>0</v>
      </c>
      <c r="BI1571" s="142">
        <f>IF(N1571="nulová",J1571,0)</f>
        <v>0</v>
      </c>
      <c r="BJ1571" s="18" t="s">
        <v>86</v>
      </c>
      <c r="BK1571" s="142">
        <f>ROUND(I1571*H1571,2)</f>
        <v>0</v>
      </c>
      <c r="BL1571" s="18" t="s">
        <v>301</v>
      </c>
      <c r="BM1571" s="141" t="s">
        <v>1925</v>
      </c>
    </row>
    <row r="1572" spans="2:65" s="1" customFormat="1" x14ac:dyDescent="0.2">
      <c r="B1572" s="34"/>
      <c r="D1572" s="143" t="s">
        <v>167</v>
      </c>
      <c r="F1572" s="144" t="s">
        <v>1926</v>
      </c>
      <c r="I1572" s="145"/>
      <c r="L1572" s="34"/>
      <c r="M1572" s="146"/>
      <c r="T1572" s="55"/>
      <c r="AT1572" s="18" t="s">
        <v>167</v>
      </c>
      <c r="AU1572" s="18" t="s">
        <v>88</v>
      </c>
    </row>
    <row r="1573" spans="2:65" s="12" customFormat="1" x14ac:dyDescent="0.2">
      <c r="B1573" s="147"/>
      <c r="D1573" s="148" t="s">
        <v>169</v>
      </c>
      <c r="E1573" s="149" t="s">
        <v>3</v>
      </c>
      <c r="F1573" s="150" t="s">
        <v>1331</v>
      </c>
      <c r="H1573" s="149" t="s">
        <v>3</v>
      </c>
      <c r="I1573" s="151"/>
      <c r="L1573" s="147"/>
      <c r="M1573" s="152"/>
      <c r="T1573" s="153"/>
      <c r="AT1573" s="149" t="s">
        <v>169</v>
      </c>
      <c r="AU1573" s="149" t="s">
        <v>88</v>
      </c>
      <c r="AV1573" s="12" t="s">
        <v>86</v>
      </c>
      <c r="AW1573" s="12" t="s">
        <v>40</v>
      </c>
      <c r="AX1573" s="12" t="s">
        <v>78</v>
      </c>
      <c r="AY1573" s="149" t="s">
        <v>156</v>
      </c>
    </row>
    <row r="1574" spans="2:65" s="12" customFormat="1" x14ac:dyDescent="0.2">
      <c r="B1574" s="147"/>
      <c r="D1574" s="148" t="s">
        <v>169</v>
      </c>
      <c r="E1574" s="149" t="s">
        <v>3</v>
      </c>
      <c r="F1574" s="150" t="s">
        <v>1899</v>
      </c>
      <c r="H1574" s="149" t="s">
        <v>3</v>
      </c>
      <c r="I1574" s="151"/>
      <c r="L1574" s="147"/>
      <c r="M1574" s="152"/>
      <c r="T1574" s="153"/>
      <c r="AT1574" s="149" t="s">
        <v>169</v>
      </c>
      <c r="AU1574" s="149" t="s">
        <v>88</v>
      </c>
      <c r="AV1574" s="12" t="s">
        <v>86</v>
      </c>
      <c r="AW1574" s="12" t="s">
        <v>40</v>
      </c>
      <c r="AX1574" s="12" t="s">
        <v>78</v>
      </c>
      <c r="AY1574" s="149" t="s">
        <v>156</v>
      </c>
    </row>
    <row r="1575" spans="2:65" s="12" customFormat="1" x14ac:dyDescent="0.2">
      <c r="B1575" s="147"/>
      <c r="D1575" s="148" t="s">
        <v>169</v>
      </c>
      <c r="E1575" s="149" t="s">
        <v>3</v>
      </c>
      <c r="F1575" s="150" t="s">
        <v>1039</v>
      </c>
      <c r="H1575" s="149" t="s">
        <v>3</v>
      </c>
      <c r="I1575" s="151"/>
      <c r="L1575" s="147"/>
      <c r="M1575" s="152"/>
      <c r="T1575" s="153"/>
      <c r="AT1575" s="149" t="s">
        <v>169</v>
      </c>
      <c r="AU1575" s="149" t="s">
        <v>88</v>
      </c>
      <c r="AV1575" s="12" t="s">
        <v>86</v>
      </c>
      <c r="AW1575" s="12" t="s">
        <v>40</v>
      </c>
      <c r="AX1575" s="12" t="s">
        <v>78</v>
      </c>
      <c r="AY1575" s="149" t="s">
        <v>156</v>
      </c>
    </row>
    <row r="1576" spans="2:65" s="13" customFormat="1" x14ac:dyDescent="0.2">
      <c r="B1576" s="154"/>
      <c r="D1576" s="148" t="s">
        <v>169</v>
      </c>
      <c r="E1576" s="155" t="s">
        <v>3</v>
      </c>
      <c r="F1576" s="156" t="s">
        <v>1900</v>
      </c>
      <c r="H1576" s="157">
        <v>1.28</v>
      </c>
      <c r="I1576" s="158"/>
      <c r="L1576" s="154"/>
      <c r="M1576" s="159"/>
      <c r="T1576" s="160"/>
      <c r="AT1576" s="155" t="s">
        <v>169</v>
      </c>
      <c r="AU1576" s="155" t="s">
        <v>88</v>
      </c>
      <c r="AV1576" s="13" t="s">
        <v>88</v>
      </c>
      <c r="AW1576" s="13" t="s">
        <v>40</v>
      </c>
      <c r="AX1576" s="13" t="s">
        <v>78</v>
      </c>
      <c r="AY1576" s="155" t="s">
        <v>156</v>
      </c>
    </row>
    <row r="1577" spans="2:65" s="13" customFormat="1" x14ac:dyDescent="0.2">
      <c r="B1577" s="154"/>
      <c r="D1577" s="148" t="s">
        <v>169</v>
      </c>
      <c r="E1577" s="155" t="s">
        <v>3</v>
      </c>
      <c r="F1577" s="156" t="s">
        <v>1901</v>
      </c>
      <c r="H1577" s="157">
        <v>7.8</v>
      </c>
      <c r="I1577" s="158"/>
      <c r="L1577" s="154"/>
      <c r="M1577" s="159"/>
      <c r="T1577" s="160"/>
      <c r="AT1577" s="155" t="s">
        <v>169</v>
      </c>
      <c r="AU1577" s="155" t="s">
        <v>88</v>
      </c>
      <c r="AV1577" s="13" t="s">
        <v>88</v>
      </c>
      <c r="AW1577" s="13" t="s">
        <v>40</v>
      </c>
      <c r="AX1577" s="13" t="s">
        <v>78</v>
      </c>
      <c r="AY1577" s="155" t="s">
        <v>156</v>
      </c>
    </row>
    <row r="1578" spans="2:65" s="12" customFormat="1" x14ac:dyDescent="0.2">
      <c r="B1578" s="147"/>
      <c r="D1578" s="148" t="s">
        <v>169</v>
      </c>
      <c r="E1578" s="149" t="s">
        <v>3</v>
      </c>
      <c r="F1578" s="150" t="s">
        <v>1044</v>
      </c>
      <c r="H1578" s="149" t="s">
        <v>3</v>
      </c>
      <c r="I1578" s="151"/>
      <c r="L1578" s="147"/>
      <c r="M1578" s="152"/>
      <c r="T1578" s="153"/>
      <c r="AT1578" s="149" t="s">
        <v>169</v>
      </c>
      <c r="AU1578" s="149" t="s">
        <v>88</v>
      </c>
      <c r="AV1578" s="12" t="s">
        <v>86</v>
      </c>
      <c r="AW1578" s="12" t="s">
        <v>40</v>
      </c>
      <c r="AX1578" s="12" t="s">
        <v>78</v>
      </c>
      <c r="AY1578" s="149" t="s">
        <v>156</v>
      </c>
    </row>
    <row r="1579" spans="2:65" s="13" customFormat="1" x14ac:dyDescent="0.2">
      <c r="B1579" s="154"/>
      <c r="D1579" s="148" t="s">
        <v>169</v>
      </c>
      <c r="E1579" s="155" t="s">
        <v>3</v>
      </c>
      <c r="F1579" s="156" t="s">
        <v>1902</v>
      </c>
      <c r="H1579" s="157">
        <v>0.09</v>
      </c>
      <c r="I1579" s="158"/>
      <c r="L1579" s="154"/>
      <c r="M1579" s="159"/>
      <c r="T1579" s="160"/>
      <c r="AT1579" s="155" t="s">
        <v>169</v>
      </c>
      <c r="AU1579" s="155" t="s">
        <v>88</v>
      </c>
      <c r="AV1579" s="13" t="s">
        <v>88</v>
      </c>
      <c r="AW1579" s="13" t="s">
        <v>40</v>
      </c>
      <c r="AX1579" s="13" t="s">
        <v>78</v>
      </c>
      <c r="AY1579" s="155" t="s">
        <v>156</v>
      </c>
    </row>
    <row r="1580" spans="2:65" s="13" customFormat="1" x14ac:dyDescent="0.2">
      <c r="B1580" s="154"/>
      <c r="D1580" s="148" t="s">
        <v>169</v>
      </c>
      <c r="E1580" s="155" t="s">
        <v>3</v>
      </c>
      <c r="F1580" s="156" t="s">
        <v>1903</v>
      </c>
      <c r="H1580" s="157">
        <v>21.28</v>
      </c>
      <c r="I1580" s="158"/>
      <c r="L1580" s="154"/>
      <c r="M1580" s="159"/>
      <c r="T1580" s="160"/>
      <c r="AT1580" s="155" t="s">
        <v>169</v>
      </c>
      <c r="AU1580" s="155" t="s">
        <v>88</v>
      </c>
      <c r="AV1580" s="13" t="s">
        <v>88</v>
      </c>
      <c r="AW1580" s="13" t="s">
        <v>40</v>
      </c>
      <c r="AX1580" s="13" t="s">
        <v>78</v>
      </c>
      <c r="AY1580" s="155" t="s">
        <v>156</v>
      </c>
    </row>
    <row r="1581" spans="2:65" s="12" customFormat="1" x14ac:dyDescent="0.2">
      <c r="B1581" s="147"/>
      <c r="D1581" s="148" t="s">
        <v>169</v>
      </c>
      <c r="E1581" s="149" t="s">
        <v>3</v>
      </c>
      <c r="F1581" s="150" t="s">
        <v>1038</v>
      </c>
      <c r="H1581" s="149" t="s">
        <v>3</v>
      </c>
      <c r="I1581" s="151"/>
      <c r="L1581" s="147"/>
      <c r="M1581" s="152"/>
      <c r="T1581" s="153"/>
      <c r="AT1581" s="149" t="s">
        <v>169</v>
      </c>
      <c r="AU1581" s="149" t="s">
        <v>88</v>
      </c>
      <c r="AV1581" s="12" t="s">
        <v>86</v>
      </c>
      <c r="AW1581" s="12" t="s">
        <v>40</v>
      </c>
      <c r="AX1581" s="12" t="s">
        <v>78</v>
      </c>
      <c r="AY1581" s="149" t="s">
        <v>156</v>
      </c>
    </row>
    <row r="1582" spans="2:65" s="13" customFormat="1" x14ac:dyDescent="0.2">
      <c r="B1582" s="154"/>
      <c r="D1582" s="148" t="s">
        <v>169</v>
      </c>
      <c r="E1582" s="155" t="s">
        <v>3</v>
      </c>
      <c r="F1582" s="156" t="s">
        <v>1902</v>
      </c>
      <c r="H1582" s="157">
        <v>0.09</v>
      </c>
      <c r="I1582" s="158"/>
      <c r="L1582" s="154"/>
      <c r="M1582" s="159"/>
      <c r="T1582" s="160"/>
      <c r="AT1582" s="155" t="s">
        <v>169</v>
      </c>
      <c r="AU1582" s="155" t="s">
        <v>88</v>
      </c>
      <c r="AV1582" s="13" t="s">
        <v>88</v>
      </c>
      <c r="AW1582" s="13" t="s">
        <v>40</v>
      </c>
      <c r="AX1582" s="13" t="s">
        <v>78</v>
      </c>
      <c r="AY1582" s="155" t="s">
        <v>156</v>
      </c>
    </row>
    <row r="1583" spans="2:65" s="13" customFormat="1" x14ac:dyDescent="0.2">
      <c r="B1583" s="154"/>
      <c r="D1583" s="148" t="s">
        <v>169</v>
      </c>
      <c r="E1583" s="155" t="s">
        <v>3</v>
      </c>
      <c r="F1583" s="156" t="s">
        <v>1904</v>
      </c>
      <c r="H1583" s="157">
        <v>0.32</v>
      </c>
      <c r="I1583" s="158"/>
      <c r="L1583" s="154"/>
      <c r="M1583" s="159"/>
      <c r="T1583" s="160"/>
      <c r="AT1583" s="155" t="s">
        <v>169</v>
      </c>
      <c r="AU1583" s="155" t="s">
        <v>88</v>
      </c>
      <c r="AV1583" s="13" t="s">
        <v>88</v>
      </c>
      <c r="AW1583" s="13" t="s">
        <v>40</v>
      </c>
      <c r="AX1583" s="13" t="s">
        <v>78</v>
      </c>
      <c r="AY1583" s="155" t="s">
        <v>156</v>
      </c>
    </row>
    <row r="1584" spans="2:65" s="13" customFormat="1" x14ac:dyDescent="0.2">
      <c r="B1584" s="154"/>
      <c r="D1584" s="148" t="s">
        <v>169</v>
      </c>
      <c r="E1584" s="155" t="s">
        <v>3</v>
      </c>
      <c r="F1584" s="156" t="s">
        <v>1905</v>
      </c>
      <c r="H1584" s="157">
        <v>0.28000000000000003</v>
      </c>
      <c r="I1584" s="158"/>
      <c r="L1584" s="154"/>
      <c r="M1584" s="159"/>
      <c r="T1584" s="160"/>
      <c r="AT1584" s="155" t="s">
        <v>169</v>
      </c>
      <c r="AU1584" s="155" t="s">
        <v>88</v>
      </c>
      <c r="AV1584" s="13" t="s">
        <v>88</v>
      </c>
      <c r="AW1584" s="13" t="s">
        <v>40</v>
      </c>
      <c r="AX1584" s="13" t="s">
        <v>78</v>
      </c>
      <c r="AY1584" s="155" t="s">
        <v>156</v>
      </c>
    </row>
    <row r="1585" spans="2:65" s="13" customFormat="1" x14ac:dyDescent="0.2">
      <c r="B1585" s="154"/>
      <c r="D1585" s="148" t="s">
        <v>169</v>
      </c>
      <c r="E1585" s="155" t="s">
        <v>3</v>
      </c>
      <c r="F1585" s="156" t="s">
        <v>1906</v>
      </c>
      <c r="H1585" s="157">
        <v>7.98</v>
      </c>
      <c r="I1585" s="158"/>
      <c r="L1585" s="154"/>
      <c r="M1585" s="159"/>
      <c r="T1585" s="160"/>
      <c r="AT1585" s="155" t="s">
        <v>169</v>
      </c>
      <c r="AU1585" s="155" t="s">
        <v>88</v>
      </c>
      <c r="AV1585" s="13" t="s">
        <v>88</v>
      </c>
      <c r="AW1585" s="13" t="s">
        <v>40</v>
      </c>
      <c r="AX1585" s="13" t="s">
        <v>78</v>
      </c>
      <c r="AY1585" s="155" t="s">
        <v>156</v>
      </c>
    </row>
    <row r="1586" spans="2:65" s="13" customFormat="1" x14ac:dyDescent="0.2">
      <c r="B1586" s="154"/>
      <c r="D1586" s="148" t="s">
        <v>169</v>
      </c>
      <c r="E1586" s="155" t="s">
        <v>3</v>
      </c>
      <c r="F1586" s="156" t="s">
        <v>1907</v>
      </c>
      <c r="H1586" s="157">
        <v>6.84</v>
      </c>
      <c r="I1586" s="158"/>
      <c r="L1586" s="154"/>
      <c r="M1586" s="159"/>
      <c r="T1586" s="160"/>
      <c r="AT1586" s="155" t="s">
        <v>169</v>
      </c>
      <c r="AU1586" s="155" t="s">
        <v>88</v>
      </c>
      <c r="AV1586" s="13" t="s">
        <v>88</v>
      </c>
      <c r="AW1586" s="13" t="s">
        <v>40</v>
      </c>
      <c r="AX1586" s="13" t="s">
        <v>78</v>
      </c>
      <c r="AY1586" s="155" t="s">
        <v>156</v>
      </c>
    </row>
    <row r="1587" spans="2:65" s="12" customFormat="1" x14ac:dyDescent="0.2">
      <c r="B1587" s="147"/>
      <c r="D1587" s="148" t="s">
        <v>169</v>
      </c>
      <c r="E1587" s="149" t="s">
        <v>3</v>
      </c>
      <c r="F1587" s="150" t="s">
        <v>1031</v>
      </c>
      <c r="H1587" s="149" t="s">
        <v>3</v>
      </c>
      <c r="I1587" s="151"/>
      <c r="L1587" s="147"/>
      <c r="M1587" s="152"/>
      <c r="T1587" s="153"/>
      <c r="AT1587" s="149" t="s">
        <v>169</v>
      </c>
      <c r="AU1587" s="149" t="s">
        <v>88</v>
      </c>
      <c r="AV1587" s="12" t="s">
        <v>86</v>
      </c>
      <c r="AW1587" s="12" t="s">
        <v>40</v>
      </c>
      <c r="AX1587" s="12" t="s">
        <v>78</v>
      </c>
      <c r="AY1587" s="149" t="s">
        <v>156</v>
      </c>
    </row>
    <row r="1588" spans="2:65" s="13" customFormat="1" x14ac:dyDescent="0.2">
      <c r="B1588" s="154"/>
      <c r="D1588" s="148" t="s">
        <v>169</v>
      </c>
      <c r="E1588" s="155" t="s">
        <v>3</v>
      </c>
      <c r="F1588" s="156" t="s">
        <v>1908</v>
      </c>
      <c r="H1588" s="157">
        <v>0.5</v>
      </c>
      <c r="I1588" s="158"/>
      <c r="L1588" s="154"/>
      <c r="M1588" s="159"/>
      <c r="T1588" s="160"/>
      <c r="AT1588" s="155" t="s">
        <v>169</v>
      </c>
      <c r="AU1588" s="155" t="s">
        <v>88</v>
      </c>
      <c r="AV1588" s="13" t="s">
        <v>88</v>
      </c>
      <c r="AW1588" s="13" t="s">
        <v>40</v>
      </c>
      <c r="AX1588" s="13" t="s">
        <v>78</v>
      </c>
      <c r="AY1588" s="155" t="s">
        <v>156</v>
      </c>
    </row>
    <row r="1589" spans="2:65" s="14" customFormat="1" x14ac:dyDescent="0.2">
      <c r="B1589" s="161"/>
      <c r="D1589" s="148" t="s">
        <v>169</v>
      </c>
      <c r="E1589" s="162" t="s">
        <v>3</v>
      </c>
      <c r="F1589" s="163" t="s">
        <v>172</v>
      </c>
      <c r="H1589" s="164">
        <v>46.46</v>
      </c>
      <c r="I1589" s="165"/>
      <c r="L1589" s="161"/>
      <c r="M1589" s="166"/>
      <c r="T1589" s="167"/>
      <c r="AT1589" s="162" t="s">
        <v>169</v>
      </c>
      <c r="AU1589" s="162" t="s">
        <v>88</v>
      </c>
      <c r="AV1589" s="14" t="s">
        <v>165</v>
      </c>
      <c r="AW1589" s="14" t="s">
        <v>40</v>
      </c>
      <c r="AX1589" s="14" t="s">
        <v>86</v>
      </c>
      <c r="AY1589" s="162" t="s">
        <v>156</v>
      </c>
    </row>
    <row r="1590" spans="2:65" s="1" customFormat="1" ht="16.5" customHeight="1" x14ac:dyDescent="0.2">
      <c r="B1590" s="129"/>
      <c r="C1590" s="130" t="s">
        <v>1927</v>
      </c>
      <c r="D1590" s="130" t="s">
        <v>160</v>
      </c>
      <c r="E1590" s="131" t="s">
        <v>1928</v>
      </c>
      <c r="F1590" s="132" t="s">
        <v>1929</v>
      </c>
      <c r="G1590" s="133" t="s">
        <v>209</v>
      </c>
      <c r="H1590" s="134">
        <v>46.46</v>
      </c>
      <c r="I1590" s="135"/>
      <c r="J1590" s="136">
        <f>ROUND(I1590*H1590,2)</f>
        <v>0</v>
      </c>
      <c r="K1590" s="132" t="s">
        <v>164</v>
      </c>
      <c r="L1590" s="34"/>
      <c r="M1590" s="137" t="s">
        <v>3</v>
      </c>
      <c r="N1590" s="138" t="s">
        <v>49</v>
      </c>
      <c r="P1590" s="139">
        <f>O1590*H1590</f>
        <v>0</v>
      </c>
      <c r="Q1590" s="139">
        <v>1.2E-4</v>
      </c>
      <c r="R1590" s="139">
        <f>Q1590*H1590</f>
        <v>5.5752000000000006E-3</v>
      </c>
      <c r="S1590" s="139">
        <v>0</v>
      </c>
      <c r="T1590" s="140">
        <f>S1590*H1590</f>
        <v>0</v>
      </c>
      <c r="AR1590" s="141" t="s">
        <v>301</v>
      </c>
      <c r="AT1590" s="141" t="s">
        <v>160</v>
      </c>
      <c r="AU1590" s="141" t="s">
        <v>88</v>
      </c>
      <c r="AY1590" s="18" t="s">
        <v>156</v>
      </c>
      <c r="BE1590" s="142">
        <f>IF(N1590="základní",J1590,0)</f>
        <v>0</v>
      </c>
      <c r="BF1590" s="142">
        <f>IF(N1590="snížená",J1590,0)</f>
        <v>0</v>
      </c>
      <c r="BG1590" s="142">
        <f>IF(N1590="zákl. přenesená",J1590,0)</f>
        <v>0</v>
      </c>
      <c r="BH1590" s="142">
        <f>IF(N1590="sníž. přenesená",J1590,0)</f>
        <v>0</v>
      </c>
      <c r="BI1590" s="142">
        <f>IF(N1590="nulová",J1590,0)</f>
        <v>0</v>
      </c>
      <c r="BJ1590" s="18" t="s">
        <v>86</v>
      </c>
      <c r="BK1590" s="142">
        <f>ROUND(I1590*H1590,2)</f>
        <v>0</v>
      </c>
      <c r="BL1590" s="18" t="s">
        <v>301</v>
      </c>
      <c r="BM1590" s="141" t="s">
        <v>1930</v>
      </c>
    </row>
    <row r="1591" spans="2:65" s="1" customFormat="1" x14ac:dyDescent="0.2">
      <c r="B1591" s="34"/>
      <c r="D1591" s="143" t="s">
        <v>167</v>
      </c>
      <c r="F1591" s="144" t="s">
        <v>1931</v>
      </c>
      <c r="I1591" s="145"/>
      <c r="L1591" s="34"/>
      <c r="M1591" s="146"/>
      <c r="T1591" s="55"/>
      <c r="AT1591" s="18" t="s">
        <v>167</v>
      </c>
      <c r="AU1591" s="18" t="s">
        <v>88</v>
      </c>
    </row>
    <row r="1592" spans="2:65" s="12" customFormat="1" x14ac:dyDescent="0.2">
      <c r="B1592" s="147"/>
      <c r="D1592" s="148" t="s">
        <v>169</v>
      </c>
      <c r="E1592" s="149" t="s">
        <v>3</v>
      </c>
      <c r="F1592" s="150" t="s">
        <v>1331</v>
      </c>
      <c r="H1592" s="149" t="s">
        <v>3</v>
      </c>
      <c r="I1592" s="151"/>
      <c r="L1592" s="147"/>
      <c r="M1592" s="152"/>
      <c r="T1592" s="153"/>
      <c r="AT1592" s="149" t="s">
        <v>169</v>
      </c>
      <c r="AU1592" s="149" t="s">
        <v>88</v>
      </c>
      <c r="AV1592" s="12" t="s">
        <v>86</v>
      </c>
      <c r="AW1592" s="12" t="s">
        <v>40</v>
      </c>
      <c r="AX1592" s="12" t="s">
        <v>78</v>
      </c>
      <c r="AY1592" s="149" t="s">
        <v>156</v>
      </c>
    </row>
    <row r="1593" spans="2:65" s="12" customFormat="1" x14ac:dyDescent="0.2">
      <c r="B1593" s="147"/>
      <c r="D1593" s="148" t="s">
        <v>169</v>
      </c>
      <c r="E1593" s="149" t="s">
        <v>3</v>
      </c>
      <c r="F1593" s="150" t="s">
        <v>1899</v>
      </c>
      <c r="H1593" s="149" t="s">
        <v>3</v>
      </c>
      <c r="I1593" s="151"/>
      <c r="L1593" s="147"/>
      <c r="M1593" s="152"/>
      <c r="T1593" s="153"/>
      <c r="AT1593" s="149" t="s">
        <v>169</v>
      </c>
      <c r="AU1593" s="149" t="s">
        <v>88</v>
      </c>
      <c r="AV1593" s="12" t="s">
        <v>86</v>
      </c>
      <c r="AW1593" s="12" t="s">
        <v>40</v>
      </c>
      <c r="AX1593" s="12" t="s">
        <v>78</v>
      </c>
      <c r="AY1593" s="149" t="s">
        <v>156</v>
      </c>
    </row>
    <row r="1594" spans="2:65" s="12" customFormat="1" x14ac:dyDescent="0.2">
      <c r="B1594" s="147"/>
      <c r="D1594" s="148" t="s">
        <v>169</v>
      </c>
      <c r="E1594" s="149" t="s">
        <v>3</v>
      </c>
      <c r="F1594" s="150" t="s">
        <v>1039</v>
      </c>
      <c r="H1594" s="149" t="s">
        <v>3</v>
      </c>
      <c r="I1594" s="151"/>
      <c r="L1594" s="147"/>
      <c r="M1594" s="152"/>
      <c r="T1594" s="153"/>
      <c r="AT1594" s="149" t="s">
        <v>169</v>
      </c>
      <c r="AU1594" s="149" t="s">
        <v>88</v>
      </c>
      <c r="AV1594" s="12" t="s">
        <v>86</v>
      </c>
      <c r="AW1594" s="12" t="s">
        <v>40</v>
      </c>
      <c r="AX1594" s="12" t="s">
        <v>78</v>
      </c>
      <c r="AY1594" s="149" t="s">
        <v>156</v>
      </c>
    </row>
    <row r="1595" spans="2:65" s="13" customFormat="1" x14ac:dyDescent="0.2">
      <c r="B1595" s="154"/>
      <c r="D1595" s="148" t="s">
        <v>169</v>
      </c>
      <c r="E1595" s="155" t="s">
        <v>3</v>
      </c>
      <c r="F1595" s="156" t="s">
        <v>1900</v>
      </c>
      <c r="H1595" s="157">
        <v>1.28</v>
      </c>
      <c r="I1595" s="158"/>
      <c r="L1595" s="154"/>
      <c r="M1595" s="159"/>
      <c r="T1595" s="160"/>
      <c r="AT1595" s="155" t="s">
        <v>169</v>
      </c>
      <c r="AU1595" s="155" t="s">
        <v>88</v>
      </c>
      <c r="AV1595" s="13" t="s">
        <v>88</v>
      </c>
      <c r="AW1595" s="13" t="s">
        <v>40</v>
      </c>
      <c r="AX1595" s="13" t="s">
        <v>78</v>
      </c>
      <c r="AY1595" s="155" t="s">
        <v>156</v>
      </c>
    </row>
    <row r="1596" spans="2:65" s="13" customFormat="1" x14ac:dyDescent="0.2">
      <c r="B1596" s="154"/>
      <c r="D1596" s="148" t="s">
        <v>169</v>
      </c>
      <c r="E1596" s="155" t="s">
        <v>3</v>
      </c>
      <c r="F1596" s="156" t="s">
        <v>1901</v>
      </c>
      <c r="H1596" s="157">
        <v>7.8</v>
      </c>
      <c r="I1596" s="158"/>
      <c r="L1596" s="154"/>
      <c r="M1596" s="159"/>
      <c r="T1596" s="160"/>
      <c r="AT1596" s="155" t="s">
        <v>169</v>
      </c>
      <c r="AU1596" s="155" t="s">
        <v>88</v>
      </c>
      <c r="AV1596" s="13" t="s">
        <v>88</v>
      </c>
      <c r="AW1596" s="13" t="s">
        <v>40</v>
      </c>
      <c r="AX1596" s="13" t="s">
        <v>78</v>
      </c>
      <c r="AY1596" s="155" t="s">
        <v>156</v>
      </c>
    </row>
    <row r="1597" spans="2:65" s="12" customFormat="1" x14ac:dyDescent="0.2">
      <c r="B1597" s="147"/>
      <c r="D1597" s="148" t="s">
        <v>169</v>
      </c>
      <c r="E1597" s="149" t="s">
        <v>3</v>
      </c>
      <c r="F1597" s="150" t="s">
        <v>1044</v>
      </c>
      <c r="H1597" s="149" t="s">
        <v>3</v>
      </c>
      <c r="I1597" s="151"/>
      <c r="L1597" s="147"/>
      <c r="M1597" s="152"/>
      <c r="T1597" s="153"/>
      <c r="AT1597" s="149" t="s">
        <v>169</v>
      </c>
      <c r="AU1597" s="149" t="s">
        <v>88</v>
      </c>
      <c r="AV1597" s="12" t="s">
        <v>86</v>
      </c>
      <c r="AW1597" s="12" t="s">
        <v>40</v>
      </c>
      <c r="AX1597" s="12" t="s">
        <v>78</v>
      </c>
      <c r="AY1597" s="149" t="s">
        <v>156</v>
      </c>
    </row>
    <row r="1598" spans="2:65" s="13" customFormat="1" x14ac:dyDescent="0.2">
      <c r="B1598" s="154"/>
      <c r="D1598" s="148" t="s">
        <v>169</v>
      </c>
      <c r="E1598" s="155" t="s">
        <v>3</v>
      </c>
      <c r="F1598" s="156" t="s">
        <v>1902</v>
      </c>
      <c r="H1598" s="157">
        <v>0.09</v>
      </c>
      <c r="I1598" s="158"/>
      <c r="L1598" s="154"/>
      <c r="M1598" s="159"/>
      <c r="T1598" s="160"/>
      <c r="AT1598" s="155" t="s">
        <v>169</v>
      </c>
      <c r="AU1598" s="155" t="s">
        <v>88</v>
      </c>
      <c r="AV1598" s="13" t="s">
        <v>88</v>
      </c>
      <c r="AW1598" s="13" t="s">
        <v>40</v>
      </c>
      <c r="AX1598" s="13" t="s">
        <v>78</v>
      </c>
      <c r="AY1598" s="155" t="s">
        <v>156</v>
      </c>
    </row>
    <row r="1599" spans="2:65" s="13" customFormat="1" x14ac:dyDescent="0.2">
      <c r="B1599" s="154"/>
      <c r="D1599" s="148" t="s">
        <v>169</v>
      </c>
      <c r="E1599" s="155" t="s">
        <v>3</v>
      </c>
      <c r="F1599" s="156" t="s">
        <v>1903</v>
      </c>
      <c r="H1599" s="157">
        <v>21.28</v>
      </c>
      <c r="I1599" s="158"/>
      <c r="L1599" s="154"/>
      <c r="M1599" s="159"/>
      <c r="T1599" s="160"/>
      <c r="AT1599" s="155" t="s">
        <v>169</v>
      </c>
      <c r="AU1599" s="155" t="s">
        <v>88</v>
      </c>
      <c r="AV1599" s="13" t="s">
        <v>88</v>
      </c>
      <c r="AW1599" s="13" t="s">
        <v>40</v>
      </c>
      <c r="AX1599" s="13" t="s">
        <v>78</v>
      </c>
      <c r="AY1599" s="155" t="s">
        <v>156</v>
      </c>
    </row>
    <row r="1600" spans="2:65" s="12" customFormat="1" x14ac:dyDescent="0.2">
      <c r="B1600" s="147"/>
      <c r="D1600" s="148" t="s">
        <v>169</v>
      </c>
      <c r="E1600" s="149" t="s">
        <v>3</v>
      </c>
      <c r="F1600" s="150" t="s">
        <v>1038</v>
      </c>
      <c r="H1600" s="149" t="s">
        <v>3</v>
      </c>
      <c r="I1600" s="151"/>
      <c r="L1600" s="147"/>
      <c r="M1600" s="152"/>
      <c r="T1600" s="153"/>
      <c r="AT1600" s="149" t="s">
        <v>169</v>
      </c>
      <c r="AU1600" s="149" t="s">
        <v>88</v>
      </c>
      <c r="AV1600" s="12" t="s">
        <v>86</v>
      </c>
      <c r="AW1600" s="12" t="s">
        <v>40</v>
      </c>
      <c r="AX1600" s="12" t="s">
        <v>78</v>
      </c>
      <c r="AY1600" s="149" t="s">
        <v>156</v>
      </c>
    </row>
    <row r="1601" spans="2:65" s="13" customFormat="1" x14ac:dyDescent="0.2">
      <c r="B1601" s="154"/>
      <c r="D1601" s="148" t="s">
        <v>169</v>
      </c>
      <c r="E1601" s="155" t="s">
        <v>3</v>
      </c>
      <c r="F1601" s="156" t="s">
        <v>1902</v>
      </c>
      <c r="H1601" s="157">
        <v>0.09</v>
      </c>
      <c r="I1601" s="158"/>
      <c r="L1601" s="154"/>
      <c r="M1601" s="159"/>
      <c r="T1601" s="160"/>
      <c r="AT1601" s="155" t="s">
        <v>169</v>
      </c>
      <c r="AU1601" s="155" t="s">
        <v>88</v>
      </c>
      <c r="AV1601" s="13" t="s">
        <v>88</v>
      </c>
      <c r="AW1601" s="13" t="s">
        <v>40</v>
      </c>
      <c r="AX1601" s="13" t="s">
        <v>78</v>
      </c>
      <c r="AY1601" s="155" t="s">
        <v>156</v>
      </c>
    </row>
    <row r="1602" spans="2:65" s="13" customFormat="1" x14ac:dyDescent="0.2">
      <c r="B1602" s="154"/>
      <c r="D1602" s="148" t="s">
        <v>169</v>
      </c>
      <c r="E1602" s="155" t="s">
        <v>3</v>
      </c>
      <c r="F1602" s="156" t="s">
        <v>1904</v>
      </c>
      <c r="H1602" s="157">
        <v>0.32</v>
      </c>
      <c r="I1602" s="158"/>
      <c r="L1602" s="154"/>
      <c r="M1602" s="159"/>
      <c r="T1602" s="160"/>
      <c r="AT1602" s="155" t="s">
        <v>169</v>
      </c>
      <c r="AU1602" s="155" t="s">
        <v>88</v>
      </c>
      <c r="AV1602" s="13" t="s">
        <v>88</v>
      </c>
      <c r="AW1602" s="13" t="s">
        <v>40</v>
      </c>
      <c r="AX1602" s="13" t="s">
        <v>78</v>
      </c>
      <c r="AY1602" s="155" t="s">
        <v>156</v>
      </c>
    </row>
    <row r="1603" spans="2:65" s="13" customFormat="1" x14ac:dyDescent="0.2">
      <c r="B1603" s="154"/>
      <c r="D1603" s="148" t="s">
        <v>169</v>
      </c>
      <c r="E1603" s="155" t="s">
        <v>3</v>
      </c>
      <c r="F1603" s="156" t="s">
        <v>1905</v>
      </c>
      <c r="H1603" s="157">
        <v>0.28000000000000003</v>
      </c>
      <c r="I1603" s="158"/>
      <c r="L1603" s="154"/>
      <c r="M1603" s="159"/>
      <c r="T1603" s="160"/>
      <c r="AT1603" s="155" t="s">
        <v>169</v>
      </c>
      <c r="AU1603" s="155" t="s">
        <v>88</v>
      </c>
      <c r="AV1603" s="13" t="s">
        <v>88</v>
      </c>
      <c r="AW1603" s="13" t="s">
        <v>40</v>
      </c>
      <c r="AX1603" s="13" t="s">
        <v>78</v>
      </c>
      <c r="AY1603" s="155" t="s">
        <v>156</v>
      </c>
    </row>
    <row r="1604" spans="2:65" s="13" customFormat="1" x14ac:dyDescent="0.2">
      <c r="B1604" s="154"/>
      <c r="D1604" s="148" t="s">
        <v>169</v>
      </c>
      <c r="E1604" s="155" t="s">
        <v>3</v>
      </c>
      <c r="F1604" s="156" t="s">
        <v>1906</v>
      </c>
      <c r="H1604" s="157">
        <v>7.98</v>
      </c>
      <c r="I1604" s="158"/>
      <c r="L1604" s="154"/>
      <c r="M1604" s="159"/>
      <c r="T1604" s="160"/>
      <c r="AT1604" s="155" t="s">
        <v>169</v>
      </c>
      <c r="AU1604" s="155" t="s">
        <v>88</v>
      </c>
      <c r="AV1604" s="13" t="s">
        <v>88</v>
      </c>
      <c r="AW1604" s="13" t="s">
        <v>40</v>
      </c>
      <c r="AX1604" s="13" t="s">
        <v>78</v>
      </c>
      <c r="AY1604" s="155" t="s">
        <v>156</v>
      </c>
    </row>
    <row r="1605" spans="2:65" s="13" customFormat="1" x14ac:dyDescent="0.2">
      <c r="B1605" s="154"/>
      <c r="D1605" s="148" t="s">
        <v>169</v>
      </c>
      <c r="E1605" s="155" t="s">
        <v>3</v>
      </c>
      <c r="F1605" s="156" t="s">
        <v>1907</v>
      </c>
      <c r="H1605" s="157">
        <v>6.84</v>
      </c>
      <c r="I1605" s="158"/>
      <c r="L1605" s="154"/>
      <c r="M1605" s="159"/>
      <c r="T1605" s="160"/>
      <c r="AT1605" s="155" t="s">
        <v>169</v>
      </c>
      <c r="AU1605" s="155" t="s">
        <v>88</v>
      </c>
      <c r="AV1605" s="13" t="s">
        <v>88</v>
      </c>
      <c r="AW1605" s="13" t="s">
        <v>40</v>
      </c>
      <c r="AX1605" s="13" t="s">
        <v>78</v>
      </c>
      <c r="AY1605" s="155" t="s">
        <v>156</v>
      </c>
    </row>
    <row r="1606" spans="2:65" s="12" customFormat="1" x14ac:dyDescent="0.2">
      <c r="B1606" s="147"/>
      <c r="D1606" s="148" t="s">
        <v>169</v>
      </c>
      <c r="E1606" s="149" t="s">
        <v>3</v>
      </c>
      <c r="F1606" s="150" t="s">
        <v>1031</v>
      </c>
      <c r="H1606" s="149" t="s">
        <v>3</v>
      </c>
      <c r="I1606" s="151"/>
      <c r="L1606" s="147"/>
      <c r="M1606" s="152"/>
      <c r="T1606" s="153"/>
      <c r="AT1606" s="149" t="s">
        <v>169</v>
      </c>
      <c r="AU1606" s="149" t="s">
        <v>88</v>
      </c>
      <c r="AV1606" s="12" t="s">
        <v>86</v>
      </c>
      <c r="AW1606" s="12" t="s">
        <v>40</v>
      </c>
      <c r="AX1606" s="12" t="s">
        <v>78</v>
      </c>
      <c r="AY1606" s="149" t="s">
        <v>156</v>
      </c>
    </row>
    <row r="1607" spans="2:65" s="13" customFormat="1" x14ac:dyDescent="0.2">
      <c r="B1607" s="154"/>
      <c r="D1607" s="148" t="s">
        <v>169</v>
      </c>
      <c r="E1607" s="155" t="s">
        <v>3</v>
      </c>
      <c r="F1607" s="156" t="s">
        <v>1908</v>
      </c>
      <c r="H1607" s="157">
        <v>0.5</v>
      </c>
      <c r="I1607" s="158"/>
      <c r="L1607" s="154"/>
      <c r="M1607" s="159"/>
      <c r="T1607" s="160"/>
      <c r="AT1607" s="155" t="s">
        <v>169</v>
      </c>
      <c r="AU1607" s="155" t="s">
        <v>88</v>
      </c>
      <c r="AV1607" s="13" t="s">
        <v>88</v>
      </c>
      <c r="AW1607" s="13" t="s">
        <v>40</v>
      </c>
      <c r="AX1607" s="13" t="s">
        <v>78</v>
      </c>
      <c r="AY1607" s="155" t="s">
        <v>156</v>
      </c>
    </row>
    <row r="1608" spans="2:65" s="14" customFormat="1" x14ac:dyDescent="0.2">
      <c r="B1608" s="161"/>
      <c r="D1608" s="148" t="s">
        <v>169</v>
      </c>
      <c r="E1608" s="162" t="s">
        <v>3</v>
      </c>
      <c r="F1608" s="163" t="s">
        <v>172</v>
      </c>
      <c r="H1608" s="164">
        <v>46.46</v>
      </c>
      <c r="I1608" s="165"/>
      <c r="L1608" s="161"/>
      <c r="M1608" s="166"/>
      <c r="T1608" s="167"/>
      <c r="AT1608" s="162" t="s">
        <v>169</v>
      </c>
      <c r="AU1608" s="162" t="s">
        <v>88</v>
      </c>
      <c r="AV1608" s="14" t="s">
        <v>165</v>
      </c>
      <c r="AW1608" s="14" t="s">
        <v>40</v>
      </c>
      <c r="AX1608" s="14" t="s">
        <v>86</v>
      </c>
      <c r="AY1608" s="162" t="s">
        <v>156</v>
      </c>
    </row>
    <row r="1609" spans="2:65" s="1" customFormat="1" ht="24.2" customHeight="1" x14ac:dyDescent="0.2">
      <c r="B1609" s="129"/>
      <c r="C1609" s="130" t="s">
        <v>1932</v>
      </c>
      <c r="D1609" s="130" t="s">
        <v>160</v>
      </c>
      <c r="E1609" s="131" t="s">
        <v>1933</v>
      </c>
      <c r="F1609" s="132" t="s">
        <v>1934</v>
      </c>
      <c r="G1609" s="133" t="s">
        <v>209</v>
      </c>
      <c r="H1609" s="134">
        <v>331.79</v>
      </c>
      <c r="I1609" s="135"/>
      <c r="J1609" s="136">
        <f>ROUND(I1609*H1609,2)</f>
        <v>0</v>
      </c>
      <c r="K1609" s="132" t="s">
        <v>164</v>
      </c>
      <c r="L1609" s="34"/>
      <c r="M1609" s="137" t="s">
        <v>3</v>
      </c>
      <c r="N1609" s="138" t="s">
        <v>49</v>
      </c>
      <c r="P1609" s="139">
        <f>O1609*H1609</f>
        <v>0</v>
      </c>
      <c r="Q1609" s="139">
        <v>2.7E-4</v>
      </c>
      <c r="R1609" s="139">
        <f>Q1609*H1609</f>
        <v>8.9583300000000005E-2</v>
      </c>
      <c r="S1609" s="139">
        <v>0</v>
      </c>
      <c r="T1609" s="140">
        <f>S1609*H1609</f>
        <v>0</v>
      </c>
      <c r="AR1609" s="141" t="s">
        <v>301</v>
      </c>
      <c r="AT1609" s="141" t="s">
        <v>160</v>
      </c>
      <c r="AU1609" s="141" t="s">
        <v>88</v>
      </c>
      <c r="AY1609" s="18" t="s">
        <v>156</v>
      </c>
      <c r="BE1609" s="142">
        <f>IF(N1609="základní",J1609,0)</f>
        <v>0</v>
      </c>
      <c r="BF1609" s="142">
        <f>IF(N1609="snížená",J1609,0)</f>
        <v>0</v>
      </c>
      <c r="BG1609" s="142">
        <f>IF(N1609="zákl. přenesená",J1609,0)</f>
        <v>0</v>
      </c>
      <c r="BH1609" s="142">
        <f>IF(N1609="sníž. přenesená",J1609,0)</f>
        <v>0</v>
      </c>
      <c r="BI1609" s="142">
        <f>IF(N1609="nulová",J1609,0)</f>
        <v>0</v>
      </c>
      <c r="BJ1609" s="18" t="s">
        <v>86</v>
      </c>
      <c r="BK1609" s="142">
        <f>ROUND(I1609*H1609,2)</f>
        <v>0</v>
      </c>
      <c r="BL1609" s="18" t="s">
        <v>301</v>
      </c>
      <c r="BM1609" s="141" t="s">
        <v>1935</v>
      </c>
    </row>
    <row r="1610" spans="2:65" s="1" customFormat="1" x14ac:dyDescent="0.2">
      <c r="B1610" s="34"/>
      <c r="D1610" s="143" t="s">
        <v>167</v>
      </c>
      <c r="F1610" s="144" t="s">
        <v>1936</v>
      </c>
      <c r="I1610" s="145"/>
      <c r="L1610" s="34"/>
      <c r="M1610" s="146"/>
      <c r="T1610" s="55"/>
      <c r="AT1610" s="18" t="s">
        <v>167</v>
      </c>
      <c r="AU1610" s="18" t="s">
        <v>88</v>
      </c>
    </row>
    <row r="1611" spans="2:65" s="12" customFormat="1" x14ac:dyDescent="0.2">
      <c r="B1611" s="147"/>
      <c r="D1611" s="148" t="s">
        <v>169</v>
      </c>
      <c r="E1611" s="149" t="s">
        <v>3</v>
      </c>
      <c r="F1611" s="150" t="s">
        <v>1331</v>
      </c>
      <c r="H1611" s="149" t="s">
        <v>3</v>
      </c>
      <c r="I1611" s="151"/>
      <c r="L1611" s="147"/>
      <c r="M1611" s="152"/>
      <c r="T1611" s="153"/>
      <c r="AT1611" s="149" t="s">
        <v>169</v>
      </c>
      <c r="AU1611" s="149" t="s">
        <v>88</v>
      </c>
      <c r="AV1611" s="12" t="s">
        <v>86</v>
      </c>
      <c r="AW1611" s="12" t="s">
        <v>40</v>
      </c>
      <c r="AX1611" s="12" t="s">
        <v>78</v>
      </c>
      <c r="AY1611" s="149" t="s">
        <v>156</v>
      </c>
    </row>
    <row r="1612" spans="2:65" s="12" customFormat="1" x14ac:dyDescent="0.2">
      <c r="B1612" s="147"/>
      <c r="D1612" s="148" t="s">
        <v>169</v>
      </c>
      <c r="E1612" s="149" t="s">
        <v>3</v>
      </c>
      <c r="F1612" s="150" t="s">
        <v>1430</v>
      </c>
      <c r="H1612" s="149" t="s">
        <v>3</v>
      </c>
      <c r="I1612" s="151"/>
      <c r="L1612" s="147"/>
      <c r="M1612" s="152"/>
      <c r="T1612" s="153"/>
      <c r="AT1612" s="149" t="s">
        <v>169</v>
      </c>
      <c r="AU1612" s="149" t="s">
        <v>88</v>
      </c>
      <c r="AV1612" s="12" t="s">
        <v>86</v>
      </c>
      <c r="AW1612" s="12" t="s">
        <v>40</v>
      </c>
      <c r="AX1612" s="12" t="s">
        <v>78</v>
      </c>
      <c r="AY1612" s="149" t="s">
        <v>156</v>
      </c>
    </row>
    <row r="1613" spans="2:65" s="12" customFormat="1" x14ac:dyDescent="0.2">
      <c r="B1613" s="147"/>
      <c r="D1613" s="148" t="s">
        <v>169</v>
      </c>
      <c r="E1613" s="149" t="s">
        <v>3</v>
      </c>
      <c r="F1613" s="150" t="s">
        <v>1039</v>
      </c>
      <c r="H1613" s="149" t="s">
        <v>3</v>
      </c>
      <c r="I1613" s="151"/>
      <c r="L1613" s="147"/>
      <c r="M1613" s="152"/>
      <c r="T1613" s="153"/>
      <c r="AT1613" s="149" t="s">
        <v>169</v>
      </c>
      <c r="AU1613" s="149" t="s">
        <v>88</v>
      </c>
      <c r="AV1613" s="12" t="s">
        <v>86</v>
      </c>
      <c r="AW1613" s="12" t="s">
        <v>40</v>
      </c>
      <c r="AX1613" s="12" t="s">
        <v>78</v>
      </c>
      <c r="AY1613" s="149" t="s">
        <v>156</v>
      </c>
    </row>
    <row r="1614" spans="2:65" s="13" customFormat="1" x14ac:dyDescent="0.2">
      <c r="B1614" s="154"/>
      <c r="D1614" s="148" t="s">
        <v>169</v>
      </c>
      <c r="E1614" s="155" t="s">
        <v>3</v>
      </c>
      <c r="F1614" s="156" t="s">
        <v>1431</v>
      </c>
      <c r="H1614" s="157">
        <v>115.22</v>
      </c>
      <c r="I1614" s="158"/>
      <c r="L1614" s="154"/>
      <c r="M1614" s="159"/>
      <c r="T1614" s="160"/>
      <c r="AT1614" s="155" t="s">
        <v>169</v>
      </c>
      <c r="AU1614" s="155" t="s">
        <v>88</v>
      </c>
      <c r="AV1614" s="13" t="s">
        <v>88</v>
      </c>
      <c r="AW1614" s="13" t="s">
        <v>40</v>
      </c>
      <c r="AX1614" s="13" t="s">
        <v>78</v>
      </c>
      <c r="AY1614" s="155" t="s">
        <v>156</v>
      </c>
    </row>
    <row r="1615" spans="2:65" s="15" customFormat="1" x14ac:dyDescent="0.2">
      <c r="B1615" s="168"/>
      <c r="D1615" s="148" t="s">
        <v>169</v>
      </c>
      <c r="E1615" s="169" t="s">
        <v>3</v>
      </c>
      <c r="F1615" s="170" t="s">
        <v>180</v>
      </c>
      <c r="H1615" s="171">
        <v>115.22</v>
      </c>
      <c r="I1615" s="172"/>
      <c r="L1615" s="168"/>
      <c r="M1615" s="173"/>
      <c r="T1615" s="174"/>
      <c r="AT1615" s="169" t="s">
        <v>169</v>
      </c>
      <c r="AU1615" s="169" t="s">
        <v>88</v>
      </c>
      <c r="AV1615" s="15" t="s">
        <v>157</v>
      </c>
      <c r="AW1615" s="15" t="s">
        <v>40</v>
      </c>
      <c r="AX1615" s="15" t="s">
        <v>78</v>
      </c>
      <c r="AY1615" s="169" t="s">
        <v>156</v>
      </c>
    </row>
    <row r="1616" spans="2:65" s="12" customFormat="1" x14ac:dyDescent="0.2">
      <c r="B1616" s="147"/>
      <c r="D1616" s="148" t="s">
        <v>169</v>
      </c>
      <c r="E1616" s="149" t="s">
        <v>3</v>
      </c>
      <c r="F1616" s="150" t="s">
        <v>1432</v>
      </c>
      <c r="H1616" s="149" t="s">
        <v>3</v>
      </c>
      <c r="I1616" s="151"/>
      <c r="L1616" s="147"/>
      <c r="M1616" s="152"/>
      <c r="T1616" s="153"/>
      <c r="AT1616" s="149" t="s">
        <v>169</v>
      </c>
      <c r="AU1616" s="149" t="s">
        <v>88</v>
      </c>
      <c r="AV1616" s="12" t="s">
        <v>86</v>
      </c>
      <c r="AW1616" s="12" t="s">
        <v>40</v>
      </c>
      <c r="AX1616" s="12" t="s">
        <v>78</v>
      </c>
      <c r="AY1616" s="149" t="s">
        <v>156</v>
      </c>
    </row>
    <row r="1617" spans="2:51" s="12" customFormat="1" x14ac:dyDescent="0.2">
      <c r="B1617" s="147"/>
      <c r="D1617" s="148" t="s">
        <v>169</v>
      </c>
      <c r="E1617" s="149" t="s">
        <v>3</v>
      </c>
      <c r="F1617" s="150" t="s">
        <v>1039</v>
      </c>
      <c r="H1617" s="149" t="s">
        <v>3</v>
      </c>
      <c r="I1617" s="151"/>
      <c r="L1617" s="147"/>
      <c r="M1617" s="152"/>
      <c r="T1617" s="153"/>
      <c r="AT1617" s="149" t="s">
        <v>169</v>
      </c>
      <c r="AU1617" s="149" t="s">
        <v>88</v>
      </c>
      <c r="AV1617" s="12" t="s">
        <v>86</v>
      </c>
      <c r="AW1617" s="12" t="s">
        <v>40</v>
      </c>
      <c r="AX1617" s="12" t="s">
        <v>78</v>
      </c>
      <c r="AY1617" s="149" t="s">
        <v>156</v>
      </c>
    </row>
    <row r="1618" spans="2:51" s="13" customFormat="1" x14ac:dyDescent="0.2">
      <c r="B1618" s="154"/>
      <c r="D1618" s="148" t="s">
        <v>169</v>
      </c>
      <c r="E1618" s="155" t="s">
        <v>3</v>
      </c>
      <c r="F1618" s="156" t="s">
        <v>1433</v>
      </c>
      <c r="H1618" s="157">
        <v>25.776</v>
      </c>
      <c r="I1618" s="158"/>
      <c r="L1618" s="154"/>
      <c r="M1618" s="159"/>
      <c r="T1618" s="160"/>
      <c r="AT1618" s="155" t="s">
        <v>169</v>
      </c>
      <c r="AU1618" s="155" t="s">
        <v>88</v>
      </c>
      <c r="AV1618" s="13" t="s">
        <v>88</v>
      </c>
      <c r="AW1618" s="13" t="s">
        <v>40</v>
      </c>
      <c r="AX1618" s="13" t="s">
        <v>78</v>
      </c>
      <c r="AY1618" s="155" t="s">
        <v>156</v>
      </c>
    </row>
    <row r="1619" spans="2:51" s="13" customFormat="1" x14ac:dyDescent="0.2">
      <c r="B1619" s="154"/>
      <c r="D1619" s="148" t="s">
        <v>169</v>
      </c>
      <c r="E1619" s="155" t="s">
        <v>3</v>
      </c>
      <c r="F1619" s="156" t="s">
        <v>1434</v>
      </c>
      <c r="H1619" s="157">
        <v>30.888000000000002</v>
      </c>
      <c r="I1619" s="158"/>
      <c r="L1619" s="154"/>
      <c r="M1619" s="159"/>
      <c r="T1619" s="160"/>
      <c r="AT1619" s="155" t="s">
        <v>169</v>
      </c>
      <c r="AU1619" s="155" t="s">
        <v>88</v>
      </c>
      <c r="AV1619" s="13" t="s">
        <v>88</v>
      </c>
      <c r="AW1619" s="13" t="s">
        <v>40</v>
      </c>
      <c r="AX1619" s="13" t="s">
        <v>78</v>
      </c>
      <c r="AY1619" s="155" t="s">
        <v>156</v>
      </c>
    </row>
    <row r="1620" spans="2:51" s="13" customFormat="1" x14ac:dyDescent="0.2">
      <c r="B1620" s="154"/>
      <c r="D1620" s="148" t="s">
        <v>169</v>
      </c>
      <c r="E1620" s="155" t="s">
        <v>3</v>
      </c>
      <c r="F1620" s="156" t="s">
        <v>1435</v>
      </c>
      <c r="H1620" s="157">
        <v>25.2</v>
      </c>
      <c r="I1620" s="158"/>
      <c r="L1620" s="154"/>
      <c r="M1620" s="159"/>
      <c r="T1620" s="160"/>
      <c r="AT1620" s="155" t="s">
        <v>169</v>
      </c>
      <c r="AU1620" s="155" t="s">
        <v>88</v>
      </c>
      <c r="AV1620" s="13" t="s">
        <v>88</v>
      </c>
      <c r="AW1620" s="13" t="s">
        <v>40</v>
      </c>
      <c r="AX1620" s="13" t="s">
        <v>78</v>
      </c>
      <c r="AY1620" s="155" t="s">
        <v>156</v>
      </c>
    </row>
    <row r="1621" spans="2:51" s="13" customFormat="1" x14ac:dyDescent="0.2">
      <c r="B1621" s="154"/>
      <c r="D1621" s="148" t="s">
        <v>169</v>
      </c>
      <c r="E1621" s="155" t="s">
        <v>3</v>
      </c>
      <c r="F1621" s="156" t="s">
        <v>1436</v>
      </c>
      <c r="H1621" s="157">
        <v>15.15</v>
      </c>
      <c r="I1621" s="158"/>
      <c r="L1621" s="154"/>
      <c r="M1621" s="159"/>
      <c r="T1621" s="160"/>
      <c r="AT1621" s="155" t="s">
        <v>169</v>
      </c>
      <c r="AU1621" s="155" t="s">
        <v>88</v>
      </c>
      <c r="AV1621" s="13" t="s">
        <v>88</v>
      </c>
      <c r="AW1621" s="13" t="s">
        <v>40</v>
      </c>
      <c r="AX1621" s="13" t="s">
        <v>78</v>
      </c>
      <c r="AY1621" s="155" t="s">
        <v>156</v>
      </c>
    </row>
    <row r="1622" spans="2:51" s="13" customFormat="1" x14ac:dyDescent="0.2">
      <c r="B1622" s="154"/>
      <c r="D1622" s="148" t="s">
        <v>169</v>
      </c>
      <c r="E1622" s="155" t="s">
        <v>3</v>
      </c>
      <c r="F1622" s="156" t="s">
        <v>1437</v>
      </c>
      <c r="H1622" s="157">
        <v>1.5</v>
      </c>
      <c r="I1622" s="158"/>
      <c r="L1622" s="154"/>
      <c r="M1622" s="159"/>
      <c r="T1622" s="160"/>
      <c r="AT1622" s="155" t="s">
        <v>169</v>
      </c>
      <c r="AU1622" s="155" t="s">
        <v>88</v>
      </c>
      <c r="AV1622" s="13" t="s">
        <v>88</v>
      </c>
      <c r="AW1622" s="13" t="s">
        <v>40</v>
      </c>
      <c r="AX1622" s="13" t="s">
        <v>78</v>
      </c>
      <c r="AY1622" s="155" t="s">
        <v>156</v>
      </c>
    </row>
    <row r="1623" spans="2:51" s="13" customFormat="1" x14ac:dyDescent="0.2">
      <c r="B1623" s="154"/>
      <c r="D1623" s="148" t="s">
        <v>169</v>
      </c>
      <c r="E1623" s="155" t="s">
        <v>3</v>
      </c>
      <c r="F1623" s="156" t="s">
        <v>1438</v>
      </c>
      <c r="H1623" s="157">
        <v>21.84</v>
      </c>
      <c r="I1623" s="158"/>
      <c r="L1623" s="154"/>
      <c r="M1623" s="159"/>
      <c r="T1623" s="160"/>
      <c r="AT1623" s="155" t="s">
        <v>169</v>
      </c>
      <c r="AU1623" s="155" t="s">
        <v>88</v>
      </c>
      <c r="AV1623" s="13" t="s">
        <v>88</v>
      </c>
      <c r="AW1623" s="13" t="s">
        <v>40</v>
      </c>
      <c r="AX1623" s="13" t="s">
        <v>78</v>
      </c>
      <c r="AY1623" s="155" t="s">
        <v>156</v>
      </c>
    </row>
    <row r="1624" spans="2:51" s="13" customFormat="1" x14ac:dyDescent="0.2">
      <c r="B1624" s="154"/>
      <c r="D1624" s="148" t="s">
        <v>169</v>
      </c>
      <c r="E1624" s="155" t="s">
        <v>3</v>
      </c>
      <c r="F1624" s="156" t="s">
        <v>1439</v>
      </c>
      <c r="H1624" s="157">
        <v>1.1000000000000001</v>
      </c>
      <c r="I1624" s="158"/>
      <c r="L1624" s="154"/>
      <c r="M1624" s="159"/>
      <c r="T1624" s="160"/>
      <c r="AT1624" s="155" t="s">
        <v>169</v>
      </c>
      <c r="AU1624" s="155" t="s">
        <v>88</v>
      </c>
      <c r="AV1624" s="13" t="s">
        <v>88</v>
      </c>
      <c r="AW1624" s="13" t="s">
        <v>40</v>
      </c>
      <c r="AX1624" s="13" t="s">
        <v>78</v>
      </c>
      <c r="AY1624" s="155" t="s">
        <v>156</v>
      </c>
    </row>
    <row r="1625" spans="2:51" s="13" customFormat="1" x14ac:dyDescent="0.2">
      <c r="B1625" s="154"/>
      <c r="D1625" s="148" t="s">
        <v>169</v>
      </c>
      <c r="E1625" s="155" t="s">
        <v>3</v>
      </c>
      <c r="F1625" s="156" t="s">
        <v>1440</v>
      </c>
      <c r="H1625" s="157">
        <v>10.72</v>
      </c>
      <c r="I1625" s="158"/>
      <c r="L1625" s="154"/>
      <c r="M1625" s="159"/>
      <c r="T1625" s="160"/>
      <c r="AT1625" s="155" t="s">
        <v>169</v>
      </c>
      <c r="AU1625" s="155" t="s">
        <v>88</v>
      </c>
      <c r="AV1625" s="13" t="s">
        <v>88</v>
      </c>
      <c r="AW1625" s="13" t="s">
        <v>40</v>
      </c>
      <c r="AX1625" s="13" t="s">
        <v>78</v>
      </c>
      <c r="AY1625" s="155" t="s">
        <v>156</v>
      </c>
    </row>
    <row r="1626" spans="2:51" s="13" customFormat="1" x14ac:dyDescent="0.2">
      <c r="B1626" s="154"/>
      <c r="D1626" s="148" t="s">
        <v>169</v>
      </c>
      <c r="E1626" s="155" t="s">
        <v>3</v>
      </c>
      <c r="F1626" s="156" t="s">
        <v>1441</v>
      </c>
      <c r="H1626" s="157">
        <v>5.8230000000000004</v>
      </c>
      <c r="I1626" s="158"/>
      <c r="L1626" s="154"/>
      <c r="M1626" s="159"/>
      <c r="T1626" s="160"/>
      <c r="AT1626" s="155" t="s">
        <v>169</v>
      </c>
      <c r="AU1626" s="155" t="s">
        <v>88</v>
      </c>
      <c r="AV1626" s="13" t="s">
        <v>88</v>
      </c>
      <c r="AW1626" s="13" t="s">
        <v>40</v>
      </c>
      <c r="AX1626" s="13" t="s">
        <v>78</v>
      </c>
      <c r="AY1626" s="155" t="s">
        <v>156</v>
      </c>
    </row>
    <row r="1627" spans="2:51" s="13" customFormat="1" x14ac:dyDescent="0.2">
      <c r="B1627" s="154"/>
      <c r="D1627" s="148" t="s">
        <v>169</v>
      </c>
      <c r="E1627" s="155" t="s">
        <v>3</v>
      </c>
      <c r="F1627" s="156" t="s">
        <v>1442</v>
      </c>
      <c r="H1627" s="157">
        <v>4.5</v>
      </c>
      <c r="I1627" s="158"/>
      <c r="L1627" s="154"/>
      <c r="M1627" s="159"/>
      <c r="T1627" s="160"/>
      <c r="AT1627" s="155" t="s">
        <v>169</v>
      </c>
      <c r="AU1627" s="155" t="s">
        <v>88</v>
      </c>
      <c r="AV1627" s="13" t="s">
        <v>88</v>
      </c>
      <c r="AW1627" s="13" t="s">
        <v>40</v>
      </c>
      <c r="AX1627" s="13" t="s">
        <v>78</v>
      </c>
      <c r="AY1627" s="155" t="s">
        <v>156</v>
      </c>
    </row>
    <row r="1628" spans="2:51" s="13" customFormat="1" x14ac:dyDescent="0.2">
      <c r="B1628" s="154"/>
      <c r="D1628" s="148" t="s">
        <v>169</v>
      </c>
      <c r="E1628" s="155" t="s">
        <v>3</v>
      </c>
      <c r="F1628" s="156" t="s">
        <v>1443</v>
      </c>
      <c r="H1628" s="157">
        <v>0.32300000000000001</v>
      </c>
      <c r="I1628" s="158"/>
      <c r="L1628" s="154"/>
      <c r="M1628" s="159"/>
      <c r="T1628" s="160"/>
      <c r="AT1628" s="155" t="s">
        <v>169</v>
      </c>
      <c r="AU1628" s="155" t="s">
        <v>88</v>
      </c>
      <c r="AV1628" s="13" t="s">
        <v>88</v>
      </c>
      <c r="AW1628" s="13" t="s">
        <v>40</v>
      </c>
      <c r="AX1628" s="13" t="s">
        <v>78</v>
      </c>
      <c r="AY1628" s="155" t="s">
        <v>156</v>
      </c>
    </row>
    <row r="1629" spans="2:51" s="15" customFormat="1" x14ac:dyDescent="0.2">
      <c r="B1629" s="168"/>
      <c r="D1629" s="148" t="s">
        <v>169</v>
      </c>
      <c r="E1629" s="169" t="s">
        <v>3</v>
      </c>
      <c r="F1629" s="170" t="s">
        <v>180</v>
      </c>
      <c r="H1629" s="171">
        <v>142.82</v>
      </c>
      <c r="I1629" s="172"/>
      <c r="L1629" s="168"/>
      <c r="M1629" s="173"/>
      <c r="T1629" s="174"/>
      <c r="AT1629" s="169" t="s">
        <v>169</v>
      </c>
      <c r="AU1629" s="169" t="s">
        <v>88</v>
      </c>
      <c r="AV1629" s="15" t="s">
        <v>157</v>
      </c>
      <c r="AW1629" s="15" t="s">
        <v>40</v>
      </c>
      <c r="AX1629" s="15" t="s">
        <v>78</v>
      </c>
      <c r="AY1629" s="169" t="s">
        <v>156</v>
      </c>
    </row>
    <row r="1630" spans="2:51" s="12" customFormat="1" x14ac:dyDescent="0.2">
      <c r="B1630" s="147"/>
      <c r="D1630" s="148" t="s">
        <v>169</v>
      </c>
      <c r="E1630" s="149" t="s">
        <v>3</v>
      </c>
      <c r="F1630" s="150" t="s">
        <v>1444</v>
      </c>
      <c r="H1630" s="149" t="s">
        <v>3</v>
      </c>
      <c r="I1630" s="151"/>
      <c r="L1630" s="147"/>
      <c r="M1630" s="152"/>
      <c r="T1630" s="153"/>
      <c r="AT1630" s="149" t="s">
        <v>169</v>
      </c>
      <c r="AU1630" s="149" t="s">
        <v>88</v>
      </c>
      <c r="AV1630" s="12" t="s">
        <v>86</v>
      </c>
      <c r="AW1630" s="12" t="s">
        <v>40</v>
      </c>
      <c r="AX1630" s="12" t="s">
        <v>78</v>
      </c>
      <c r="AY1630" s="149" t="s">
        <v>156</v>
      </c>
    </row>
    <row r="1631" spans="2:51" s="12" customFormat="1" x14ac:dyDescent="0.2">
      <c r="B1631" s="147"/>
      <c r="D1631" s="148" t="s">
        <v>169</v>
      </c>
      <c r="E1631" s="149" t="s">
        <v>3</v>
      </c>
      <c r="F1631" s="150" t="s">
        <v>1039</v>
      </c>
      <c r="H1631" s="149" t="s">
        <v>3</v>
      </c>
      <c r="I1631" s="151"/>
      <c r="L1631" s="147"/>
      <c r="M1631" s="152"/>
      <c r="T1631" s="153"/>
      <c r="AT1631" s="149" t="s">
        <v>169</v>
      </c>
      <c r="AU1631" s="149" t="s">
        <v>88</v>
      </c>
      <c r="AV1631" s="12" t="s">
        <v>86</v>
      </c>
      <c r="AW1631" s="12" t="s">
        <v>40</v>
      </c>
      <c r="AX1631" s="12" t="s">
        <v>78</v>
      </c>
      <c r="AY1631" s="149" t="s">
        <v>156</v>
      </c>
    </row>
    <row r="1632" spans="2:51" s="13" customFormat="1" x14ac:dyDescent="0.2">
      <c r="B1632" s="154"/>
      <c r="D1632" s="148" t="s">
        <v>169</v>
      </c>
      <c r="E1632" s="155" t="s">
        <v>3</v>
      </c>
      <c r="F1632" s="156" t="s">
        <v>1445</v>
      </c>
      <c r="H1632" s="157">
        <v>25</v>
      </c>
      <c r="I1632" s="158"/>
      <c r="L1632" s="154"/>
      <c r="M1632" s="159"/>
      <c r="T1632" s="160"/>
      <c r="AT1632" s="155" t="s">
        <v>169</v>
      </c>
      <c r="AU1632" s="155" t="s">
        <v>88</v>
      </c>
      <c r="AV1632" s="13" t="s">
        <v>88</v>
      </c>
      <c r="AW1632" s="13" t="s">
        <v>40</v>
      </c>
      <c r="AX1632" s="13" t="s">
        <v>78</v>
      </c>
      <c r="AY1632" s="155" t="s">
        <v>156</v>
      </c>
    </row>
    <row r="1633" spans="2:65" s="15" customFormat="1" x14ac:dyDescent="0.2">
      <c r="B1633" s="168"/>
      <c r="D1633" s="148" t="s">
        <v>169</v>
      </c>
      <c r="E1633" s="169" t="s">
        <v>3</v>
      </c>
      <c r="F1633" s="170" t="s">
        <v>180</v>
      </c>
      <c r="H1633" s="171">
        <v>25</v>
      </c>
      <c r="I1633" s="172"/>
      <c r="L1633" s="168"/>
      <c r="M1633" s="173"/>
      <c r="T1633" s="174"/>
      <c r="AT1633" s="169" t="s">
        <v>169</v>
      </c>
      <c r="AU1633" s="169" t="s">
        <v>88</v>
      </c>
      <c r="AV1633" s="15" t="s">
        <v>157</v>
      </c>
      <c r="AW1633" s="15" t="s">
        <v>40</v>
      </c>
      <c r="AX1633" s="15" t="s">
        <v>78</v>
      </c>
      <c r="AY1633" s="169" t="s">
        <v>156</v>
      </c>
    </row>
    <row r="1634" spans="2:65" s="12" customFormat="1" x14ac:dyDescent="0.2">
      <c r="B1634" s="147"/>
      <c r="D1634" s="148" t="s">
        <v>169</v>
      </c>
      <c r="E1634" s="149" t="s">
        <v>3</v>
      </c>
      <c r="F1634" s="150" t="s">
        <v>1937</v>
      </c>
      <c r="H1634" s="149" t="s">
        <v>3</v>
      </c>
      <c r="I1634" s="151"/>
      <c r="L1634" s="147"/>
      <c r="M1634" s="152"/>
      <c r="T1634" s="153"/>
      <c r="AT1634" s="149" t="s">
        <v>169</v>
      </c>
      <c r="AU1634" s="149" t="s">
        <v>88</v>
      </c>
      <c r="AV1634" s="12" t="s">
        <v>86</v>
      </c>
      <c r="AW1634" s="12" t="s">
        <v>40</v>
      </c>
      <c r="AX1634" s="12" t="s">
        <v>78</v>
      </c>
      <c r="AY1634" s="149" t="s">
        <v>156</v>
      </c>
    </row>
    <row r="1635" spans="2:65" s="13" customFormat="1" x14ac:dyDescent="0.2">
      <c r="B1635" s="154"/>
      <c r="D1635" s="148" t="s">
        <v>169</v>
      </c>
      <c r="E1635" s="155" t="s">
        <v>3</v>
      </c>
      <c r="F1635" s="156" t="s">
        <v>232</v>
      </c>
      <c r="H1635" s="157">
        <v>21.45</v>
      </c>
      <c r="I1635" s="158"/>
      <c r="L1635" s="154"/>
      <c r="M1635" s="159"/>
      <c r="T1635" s="160"/>
      <c r="AT1635" s="155" t="s">
        <v>169</v>
      </c>
      <c r="AU1635" s="155" t="s">
        <v>88</v>
      </c>
      <c r="AV1635" s="13" t="s">
        <v>88</v>
      </c>
      <c r="AW1635" s="13" t="s">
        <v>40</v>
      </c>
      <c r="AX1635" s="13" t="s">
        <v>78</v>
      </c>
      <c r="AY1635" s="155" t="s">
        <v>156</v>
      </c>
    </row>
    <row r="1636" spans="2:65" s="13" customFormat="1" x14ac:dyDescent="0.2">
      <c r="B1636" s="154"/>
      <c r="D1636" s="148" t="s">
        <v>169</v>
      </c>
      <c r="E1636" s="155" t="s">
        <v>3</v>
      </c>
      <c r="F1636" s="156" t="s">
        <v>233</v>
      </c>
      <c r="H1636" s="157">
        <v>2.9249999999999998</v>
      </c>
      <c r="I1636" s="158"/>
      <c r="L1636" s="154"/>
      <c r="M1636" s="159"/>
      <c r="T1636" s="160"/>
      <c r="AT1636" s="155" t="s">
        <v>169</v>
      </c>
      <c r="AU1636" s="155" t="s">
        <v>88</v>
      </c>
      <c r="AV1636" s="13" t="s">
        <v>88</v>
      </c>
      <c r="AW1636" s="13" t="s">
        <v>40</v>
      </c>
      <c r="AX1636" s="13" t="s">
        <v>78</v>
      </c>
      <c r="AY1636" s="155" t="s">
        <v>156</v>
      </c>
    </row>
    <row r="1637" spans="2:65" s="13" customFormat="1" x14ac:dyDescent="0.2">
      <c r="B1637" s="154"/>
      <c r="D1637" s="148" t="s">
        <v>169</v>
      </c>
      <c r="E1637" s="155" t="s">
        <v>3</v>
      </c>
      <c r="F1637" s="156" t="s">
        <v>232</v>
      </c>
      <c r="H1637" s="157">
        <v>21.45</v>
      </c>
      <c r="I1637" s="158"/>
      <c r="L1637" s="154"/>
      <c r="M1637" s="159"/>
      <c r="T1637" s="160"/>
      <c r="AT1637" s="155" t="s">
        <v>169</v>
      </c>
      <c r="AU1637" s="155" t="s">
        <v>88</v>
      </c>
      <c r="AV1637" s="13" t="s">
        <v>88</v>
      </c>
      <c r="AW1637" s="13" t="s">
        <v>40</v>
      </c>
      <c r="AX1637" s="13" t="s">
        <v>78</v>
      </c>
      <c r="AY1637" s="155" t="s">
        <v>156</v>
      </c>
    </row>
    <row r="1638" spans="2:65" s="13" customFormat="1" x14ac:dyDescent="0.2">
      <c r="B1638" s="154"/>
      <c r="D1638" s="148" t="s">
        <v>169</v>
      </c>
      <c r="E1638" s="155" t="s">
        <v>3</v>
      </c>
      <c r="F1638" s="156" t="s">
        <v>233</v>
      </c>
      <c r="H1638" s="157">
        <v>2.9249999999999998</v>
      </c>
      <c r="I1638" s="158"/>
      <c r="L1638" s="154"/>
      <c r="M1638" s="159"/>
      <c r="T1638" s="160"/>
      <c r="AT1638" s="155" t="s">
        <v>169</v>
      </c>
      <c r="AU1638" s="155" t="s">
        <v>88</v>
      </c>
      <c r="AV1638" s="13" t="s">
        <v>88</v>
      </c>
      <c r="AW1638" s="13" t="s">
        <v>40</v>
      </c>
      <c r="AX1638" s="13" t="s">
        <v>78</v>
      </c>
      <c r="AY1638" s="155" t="s">
        <v>156</v>
      </c>
    </row>
    <row r="1639" spans="2:65" s="15" customFormat="1" x14ac:dyDescent="0.2">
      <c r="B1639" s="168"/>
      <c r="D1639" s="148" t="s">
        <v>169</v>
      </c>
      <c r="E1639" s="169" t="s">
        <v>3</v>
      </c>
      <c r="F1639" s="170" t="s">
        <v>180</v>
      </c>
      <c r="H1639" s="171">
        <v>48.75</v>
      </c>
      <c r="I1639" s="172"/>
      <c r="L1639" s="168"/>
      <c r="M1639" s="173"/>
      <c r="T1639" s="174"/>
      <c r="AT1639" s="169" t="s">
        <v>169</v>
      </c>
      <c r="AU1639" s="169" t="s">
        <v>88</v>
      </c>
      <c r="AV1639" s="15" t="s">
        <v>157</v>
      </c>
      <c r="AW1639" s="15" t="s">
        <v>40</v>
      </c>
      <c r="AX1639" s="15" t="s">
        <v>78</v>
      </c>
      <c r="AY1639" s="169" t="s">
        <v>156</v>
      </c>
    </row>
    <row r="1640" spans="2:65" s="14" customFormat="1" x14ac:dyDescent="0.2">
      <c r="B1640" s="161"/>
      <c r="D1640" s="148" t="s">
        <v>169</v>
      </c>
      <c r="E1640" s="162" t="s">
        <v>3</v>
      </c>
      <c r="F1640" s="163" t="s">
        <v>172</v>
      </c>
      <c r="H1640" s="164">
        <v>331.79</v>
      </c>
      <c r="I1640" s="165"/>
      <c r="L1640" s="161"/>
      <c r="M1640" s="166"/>
      <c r="T1640" s="167"/>
      <c r="AT1640" s="162" t="s">
        <v>169</v>
      </c>
      <c r="AU1640" s="162" t="s">
        <v>88</v>
      </c>
      <c r="AV1640" s="14" t="s">
        <v>165</v>
      </c>
      <c r="AW1640" s="14" t="s">
        <v>40</v>
      </c>
      <c r="AX1640" s="14" t="s">
        <v>86</v>
      </c>
      <c r="AY1640" s="162" t="s">
        <v>156</v>
      </c>
    </row>
    <row r="1641" spans="2:65" s="1" customFormat="1" ht="24.2" customHeight="1" x14ac:dyDescent="0.2">
      <c r="B1641" s="129"/>
      <c r="C1641" s="130" t="s">
        <v>1938</v>
      </c>
      <c r="D1641" s="130" t="s">
        <v>160</v>
      </c>
      <c r="E1641" s="131" t="s">
        <v>1939</v>
      </c>
      <c r="F1641" s="132" t="s">
        <v>1940</v>
      </c>
      <c r="G1641" s="133" t="s">
        <v>209</v>
      </c>
      <c r="H1641" s="134">
        <v>999.43499999999995</v>
      </c>
      <c r="I1641" s="135"/>
      <c r="J1641" s="136">
        <f>ROUND(I1641*H1641,2)</f>
        <v>0</v>
      </c>
      <c r="K1641" s="132" t="s">
        <v>164</v>
      </c>
      <c r="L1641" s="34"/>
      <c r="M1641" s="137" t="s">
        <v>3</v>
      </c>
      <c r="N1641" s="138" t="s">
        <v>49</v>
      </c>
      <c r="P1641" s="139">
        <f>O1641*H1641</f>
        <v>0</v>
      </c>
      <c r="Q1641" s="139">
        <v>2.9999999999999997E-4</v>
      </c>
      <c r="R1641" s="139">
        <f>Q1641*H1641</f>
        <v>0.29983049999999994</v>
      </c>
      <c r="S1641" s="139">
        <v>0</v>
      </c>
      <c r="T1641" s="140">
        <f>S1641*H1641</f>
        <v>0</v>
      </c>
      <c r="AR1641" s="141" t="s">
        <v>301</v>
      </c>
      <c r="AT1641" s="141" t="s">
        <v>160</v>
      </c>
      <c r="AU1641" s="141" t="s">
        <v>88</v>
      </c>
      <c r="AY1641" s="18" t="s">
        <v>156</v>
      </c>
      <c r="BE1641" s="142">
        <f>IF(N1641="základní",J1641,0)</f>
        <v>0</v>
      </c>
      <c r="BF1641" s="142">
        <f>IF(N1641="snížená",J1641,0)</f>
        <v>0</v>
      </c>
      <c r="BG1641" s="142">
        <f>IF(N1641="zákl. přenesená",J1641,0)</f>
        <v>0</v>
      </c>
      <c r="BH1641" s="142">
        <f>IF(N1641="sníž. přenesená",J1641,0)</f>
        <v>0</v>
      </c>
      <c r="BI1641" s="142">
        <f>IF(N1641="nulová",J1641,0)</f>
        <v>0</v>
      </c>
      <c r="BJ1641" s="18" t="s">
        <v>86</v>
      </c>
      <c r="BK1641" s="142">
        <f>ROUND(I1641*H1641,2)</f>
        <v>0</v>
      </c>
      <c r="BL1641" s="18" t="s">
        <v>301</v>
      </c>
      <c r="BM1641" s="141" t="s">
        <v>1941</v>
      </c>
    </row>
    <row r="1642" spans="2:65" s="1" customFormat="1" x14ac:dyDescent="0.2">
      <c r="B1642" s="34"/>
      <c r="D1642" s="143" t="s">
        <v>167</v>
      </c>
      <c r="F1642" s="144" t="s">
        <v>1942</v>
      </c>
      <c r="I1642" s="145"/>
      <c r="L1642" s="34"/>
      <c r="M1642" s="146"/>
      <c r="T1642" s="55"/>
      <c r="AT1642" s="18" t="s">
        <v>167</v>
      </c>
      <c r="AU1642" s="18" t="s">
        <v>88</v>
      </c>
    </row>
    <row r="1643" spans="2:65" s="12" customFormat="1" x14ac:dyDescent="0.2">
      <c r="B1643" s="147"/>
      <c r="D1643" s="148" t="s">
        <v>169</v>
      </c>
      <c r="E1643" s="149" t="s">
        <v>3</v>
      </c>
      <c r="F1643" s="150" t="s">
        <v>1331</v>
      </c>
      <c r="H1643" s="149" t="s">
        <v>3</v>
      </c>
      <c r="I1643" s="151"/>
      <c r="L1643" s="147"/>
      <c r="M1643" s="152"/>
      <c r="T1643" s="153"/>
      <c r="AT1643" s="149" t="s">
        <v>169</v>
      </c>
      <c r="AU1643" s="149" t="s">
        <v>88</v>
      </c>
      <c r="AV1643" s="12" t="s">
        <v>86</v>
      </c>
      <c r="AW1643" s="12" t="s">
        <v>40</v>
      </c>
      <c r="AX1643" s="12" t="s">
        <v>78</v>
      </c>
      <c r="AY1643" s="149" t="s">
        <v>156</v>
      </c>
    </row>
    <row r="1644" spans="2:65" s="12" customFormat="1" x14ac:dyDescent="0.2">
      <c r="B1644" s="147"/>
      <c r="D1644" s="148" t="s">
        <v>169</v>
      </c>
      <c r="E1644" s="149" t="s">
        <v>3</v>
      </c>
      <c r="F1644" s="150" t="s">
        <v>1430</v>
      </c>
      <c r="H1644" s="149" t="s">
        <v>3</v>
      </c>
      <c r="I1644" s="151"/>
      <c r="L1644" s="147"/>
      <c r="M1644" s="152"/>
      <c r="T1644" s="153"/>
      <c r="AT1644" s="149" t="s">
        <v>169</v>
      </c>
      <c r="AU1644" s="149" t="s">
        <v>88</v>
      </c>
      <c r="AV1644" s="12" t="s">
        <v>86</v>
      </c>
      <c r="AW1644" s="12" t="s">
        <v>40</v>
      </c>
      <c r="AX1644" s="12" t="s">
        <v>78</v>
      </c>
      <c r="AY1644" s="149" t="s">
        <v>156</v>
      </c>
    </row>
    <row r="1645" spans="2:65" s="12" customFormat="1" x14ac:dyDescent="0.2">
      <c r="B1645" s="147"/>
      <c r="D1645" s="148" t="s">
        <v>169</v>
      </c>
      <c r="E1645" s="149" t="s">
        <v>3</v>
      </c>
      <c r="F1645" s="150" t="s">
        <v>1044</v>
      </c>
      <c r="H1645" s="149" t="s">
        <v>3</v>
      </c>
      <c r="I1645" s="151"/>
      <c r="L1645" s="147"/>
      <c r="M1645" s="152"/>
      <c r="T1645" s="153"/>
      <c r="AT1645" s="149" t="s">
        <v>169</v>
      </c>
      <c r="AU1645" s="149" t="s">
        <v>88</v>
      </c>
      <c r="AV1645" s="12" t="s">
        <v>86</v>
      </c>
      <c r="AW1645" s="12" t="s">
        <v>40</v>
      </c>
      <c r="AX1645" s="12" t="s">
        <v>78</v>
      </c>
      <c r="AY1645" s="149" t="s">
        <v>156</v>
      </c>
    </row>
    <row r="1646" spans="2:65" s="13" customFormat="1" x14ac:dyDescent="0.2">
      <c r="B1646" s="154"/>
      <c r="D1646" s="148" t="s">
        <v>169</v>
      </c>
      <c r="E1646" s="155" t="s">
        <v>3</v>
      </c>
      <c r="F1646" s="156" t="s">
        <v>1451</v>
      </c>
      <c r="H1646" s="157">
        <v>150.88</v>
      </c>
      <c r="I1646" s="158"/>
      <c r="L1646" s="154"/>
      <c r="M1646" s="159"/>
      <c r="T1646" s="160"/>
      <c r="AT1646" s="155" t="s">
        <v>169</v>
      </c>
      <c r="AU1646" s="155" t="s">
        <v>88</v>
      </c>
      <c r="AV1646" s="13" t="s">
        <v>88</v>
      </c>
      <c r="AW1646" s="13" t="s">
        <v>40</v>
      </c>
      <c r="AX1646" s="13" t="s">
        <v>78</v>
      </c>
      <c r="AY1646" s="155" t="s">
        <v>156</v>
      </c>
    </row>
    <row r="1647" spans="2:65" s="13" customFormat="1" x14ac:dyDescent="0.2">
      <c r="B1647" s="154"/>
      <c r="D1647" s="148" t="s">
        <v>169</v>
      </c>
      <c r="E1647" s="155" t="s">
        <v>3</v>
      </c>
      <c r="F1647" s="156" t="s">
        <v>1452</v>
      </c>
      <c r="H1647" s="157">
        <v>-19.68</v>
      </c>
      <c r="I1647" s="158"/>
      <c r="L1647" s="154"/>
      <c r="M1647" s="159"/>
      <c r="T1647" s="160"/>
      <c r="AT1647" s="155" t="s">
        <v>169</v>
      </c>
      <c r="AU1647" s="155" t="s">
        <v>88</v>
      </c>
      <c r="AV1647" s="13" t="s">
        <v>88</v>
      </c>
      <c r="AW1647" s="13" t="s">
        <v>40</v>
      </c>
      <c r="AX1647" s="13" t="s">
        <v>78</v>
      </c>
      <c r="AY1647" s="155" t="s">
        <v>156</v>
      </c>
    </row>
    <row r="1648" spans="2:65" s="13" customFormat="1" x14ac:dyDescent="0.2">
      <c r="B1648" s="154"/>
      <c r="D1648" s="148" t="s">
        <v>169</v>
      </c>
      <c r="E1648" s="155" t="s">
        <v>3</v>
      </c>
      <c r="F1648" s="156" t="s">
        <v>1453</v>
      </c>
      <c r="H1648" s="157">
        <v>-11.2</v>
      </c>
      <c r="I1648" s="158"/>
      <c r="L1648" s="154"/>
      <c r="M1648" s="159"/>
      <c r="T1648" s="160"/>
      <c r="AT1648" s="155" t="s">
        <v>169</v>
      </c>
      <c r="AU1648" s="155" t="s">
        <v>88</v>
      </c>
      <c r="AV1648" s="13" t="s">
        <v>88</v>
      </c>
      <c r="AW1648" s="13" t="s">
        <v>40</v>
      </c>
      <c r="AX1648" s="13" t="s">
        <v>78</v>
      </c>
      <c r="AY1648" s="155" t="s">
        <v>156</v>
      </c>
    </row>
    <row r="1649" spans="2:51" s="13" customFormat="1" x14ac:dyDescent="0.2">
      <c r="B1649" s="154"/>
      <c r="D1649" s="148" t="s">
        <v>169</v>
      </c>
      <c r="E1649" s="155" t="s">
        <v>3</v>
      </c>
      <c r="F1649" s="156" t="s">
        <v>1454</v>
      </c>
      <c r="H1649" s="157">
        <v>-12</v>
      </c>
      <c r="I1649" s="158"/>
      <c r="L1649" s="154"/>
      <c r="M1649" s="159"/>
      <c r="T1649" s="160"/>
      <c r="AT1649" s="155" t="s">
        <v>169</v>
      </c>
      <c r="AU1649" s="155" t="s">
        <v>88</v>
      </c>
      <c r="AV1649" s="13" t="s">
        <v>88</v>
      </c>
      <c r="AW1649" s="13" t="s">
        <v>40</v>
      </c>
      <c r="AX1649" s="13" t="s">
        <v>78</v>
      </c>
      <c r="AY1649" s="155" t="s">
        <v>156</v>
      </c>
    </row>
    <row r="1650" spans="2:51" s="13" customFormat="1" x14ac:dyDescent="0.2">
      <c r="B1650" s="154"/>
      <c r="D1650" s="148" t="s">
        <v>169</v>
      </c>
      <c r="E1650" s="155" t="s">
        <v>3</v>
      </c>
      <c r="F1650" s="156" t="s">
        <v>1455</v>
      </c>
      <c r="H1650" s="157">
        <v>14.66</v>
      </c>
      <c r="I1650" s="158"/>
      <c r="L1650" s="154"/>
      <c r="M1650" s="159"/>
      <c r="T1650" s="160"/>
      <c r="AT1650" s="155" t="s">
        <v>169</v>
      </c>
      <c r="AU1650" s="155" t="s">
        <v>88</v>
      </c>
      <c r="AV1650" s="13" t="s">
        <v>88</v>
      </c>
      <c r="AW1650" s="13" t="s">
        <v>40</v>
      </c>
      <c r="AX1650" s="13" t="s">
        <v>78</v>
      </c>
      <c r="AY1650" s="155" t="s">
        <v>156</v>
      </c>
    </row>
    <row r="1651" spans="2:51" s="13" customFormat="1" x14ac:dyDescent="0.2">
      <c r="B1651" s="154"/>
      <c r="D1651" s="148" t="s">
        <v>169</v>
      </c>
      <c r="E1651" s="155" t="s">
        <v>3</v>
      </c>
      <c r="F1651" s="156" t="s">
        <v>1456</v>
      </c>
      <c r="H1651" s="157">
        <v>5.82</v>
      </c>
      <c r="I1651" s="158"/>
      <c r="L1651" s="154"/>
      <c r="M1651" s="159"/>
      <c r="T1651" s="160"/>
      <c r="AT1651" s="155" t="s">
        <v>169</v>
      </c>
      <c r="AU1651" s="155" t="s">
        <v>88</v>
      </c>
      <c r="AV1651" s="13" t="s">
        <v>88</v>
      </c>
      <c r="AW1651" s="13" t="s">
        <v>40</v>
      </c>
      <c r="AX1651" s="13" t="s">
        <v>78</v>
      </c>
      <c r="AY1651" s="155" t="s">
        <v>156</v>
      </c>
    </row>
    <row r="1652" spans="2:51" s="13" customFormat="1" x14ac:dyDescent="0.2">
      <c r="B1652" s="154"/>
      <c r="D1652" s="148" t="s">
        <v>169</v>
      </c>
      <c r="E1652" s="155" t="s">
        <v>3</v>
      </c>
      <c r="F1652" s="156" t="s">
        <v>1457</v>
      </c>
      <c r="H1652" s="157">
        <v>45</v>
      </c>
      <c r="I1652" s="158"/>
      <c r="L1652" s="154"/>
      <c r="M1652" s="159"/>
      <c r="T1652" s="160"/>
      <c r="AT1652" s="155" t="s">
        <v>169</v>
      </c>
      <c r="AU1652" s="155" t="s">
        <v>88</v>
      </c>
      <c r="AV1652" s="13" t="s">
        <v>88</v>
      </c>
      <c r="AW1652" s="13" t="s">
        <v>40</v>
      </c>
      <c r="AX1652" s="13" t="s">
        <v>78</v>
      </c>
      <c r="AY1652" s="155" t="s">
        <v>156</v>
      </c>
    </row>
    <row r="1653" spans="2:51" s="13" customFormat="1" x14ac:dyDescent="0.2">
      <c r="B1653" s="154"/>
      <c r="D1653" s="148" t="s">
        <v>169</v>
      </c>
      <c r="E1653" s="155" t="s">
        <v>3</v>
      </c>
      <c r="F1653" s="156" t="s">
        <v>1458</v>
      </c>
      <c r="H1653" s="157">
        <v>-15.2</v>
      </c>
      <c r="I1653" s="158"/>
      <c r="L1653" s="154"/>
      <c r="M1653" s="159"/>
      <c r="T1653" s="160"/>
      <c r="AT1653" s="155" t="s">
        <v>169</v>
      </c>
      <c r="AU1653" s="155" t="s">
        <v>88</v>
      </c>
      <c r="AV1653" s="13" t="s">
        <v>88</v>
      </c>
      <c r="AW1653" s="13" t="s">
        <v>40</v>
      </c>
      <c r="AX1653" s="13" t="s">
        <v>78</v>
      </c>
      <c r="AY1653" s="155" t="s">
        <v>156</v>
      </c>
    </row>
    <row r="1654" spans="2:51" s="13" customFormat="1" x14ac:dyDescent="0.2">
      <c r="B1654" s="154"/>
      <c r="D1654" s="148" t="s">
        <v>169</v>
      </c>
      <c r="E1654" s="155" t="s">
        <v>3</v>
      </c>
      <c r="F1654" s="156" t="s">
        <v>1459</v>
      </c>
      <c r="H1654" s="157">
        <v>-1.98</v>
      </c>
      <c r="I1654" s="158"/>
      <c r="L1654" s="154"/>
      <c r="M1654" s="159"/>
      <c r="T1654" s="160"/>
      <c r="AT1654" s="155" t="s">
        <v>169</v>
      </c>
      <c r="AU1654" s="155" t="s">
        <v>88</v>
      </c>
      <c r="AV1654" s="13" t="s">
        <v>88</v>
      </c>
      <c r="AW1654" s="13" t="s">
        <v>40</v>
      </c>
      <c r="AX1654" s="13" t="s">
        <v>78</v>
      </c>
      <c r="AY1654" s="155" t="s">
        <v>156</v>
      </c>
    </row>
    <row r="1655" spans="2:51" s="13" customFormat="1" x14ac:dyDescent="0.2">
      <c r="B1655" s="154"/>
      <c r="D1655" s="148" t="s">
        <v>169</v>
      </c>
      <c r="E1655" s="155" t="s">
        <v>3</v>
      </c>
      <c r="F1655" s="156" t="s">
        <v>1460</v>
      </c>
      <c r="H1655" s="157">
        <v>-2.2050000000000001</v>
      </c>
      <c r="I1655" s="158"/>
      <c r="L1655" s="154"/>
      <c r="M1655" s="159"/>
      <c r="T1655" s="160"/>
      <c r="AT1655" s="155" t="s">
        <v>169</v>
      </c>
      <c r="AU1655" s="155" t="s">
        <v>88</v>
      </c>
      <c r="AV1655" s="13" t="s">
        <v>88</v>
      </c>
      <c r="AW1655" s="13" t="s">
        <v>40</v>
      </c>
      <c r="AX1655" s="13" t="s">
        <v>78</v>
      </c>
      <c r="AY1655" s="155" t="s">
        <v>156</v>
      </c>
    </row>
    <row r="1656" spans="2:51" s="13" customFormat="1" x14ac:dyDescent="0.2">
      <c r="B1656" s="154"/>
      <c r="D1656" s="148" t="s">
        <v>169</v>
      </c>
      <c r="E1656" s="155" t="s">
        <v>3</v>
      </c>
      <c r="F1656" s="156" t="s">
        <v>1461</v>
      </c>
      <c r="H1656" s="157">
        <v>0.15</v>
      </c>
      <c r="I1656" s="158"/>
      <c r="L1656" s="154"/>
      <c r="M1656" s="159"/>
      <c r="T1656" s="160"/>
      <c r="AT1656" s="155" t="s">
        <v>169</v>
      </c>
      <c r="AU1656" s="155" t="s">
        <v>88</v>
      </c>
      <c r="AV1656" s="13" t="s">
        <v>88</v>
      </c>
      <c r="AW1656" s="13" t="s">
        <v>40</v>
      </c>
      <c r="AX1656" s="13" t="s">
        <v>78</v>
      </c>
      <c r="AY1656" s="155" t="s">
        <v>156</v>
      </c>
    </row>
    <row r="1657" spans="2:51" s="12" customFormat="1" x14ac:dyDescent="0.2">
      <c r="B1657" s="147"/>
      <c r="D1657" s="148" t="s">
        <v>169</v>
      </c>
      <c r="E1657" s="149" t="s">
        <v>3</v>
      </c>
      <c r="F1657" s="150" t="s">
        <v>1038</v>
      </c>
      <c r="H1657" s="149" t="s">
        <v>3</v>
      </c>
      <c r="I1657" s="151"/>
      <c r="L1657" s="147"/>
      <c r="M1657" s="152"/>
      <c r="T1657" s="153"/>
      <c r="AT1657" s="149" t="s">
        <v>169</v>
      </c>
      <c r="AU1657" s="149" t="s">
        <v>88</v>
      </c>
      <c r="AV1657" s="12" t="s">
        <v>86</v>
      </c>
      <c r="AW1657" s="12" t="s">
        <v>40</v>
      </c>
      <c r="AX1657" s="12" t="s">
        <v>78</v>
      </c>
      <c r="AY1657" s="149" t="s">
        <v>156</v>
      </c>
    </row>
    <row r="1658" spans="2:51" s="13" customFormat="1" x14ac:dyDescent="0.2">
      <c r="B1658" s="154"/>
      <c r="D1658" s="148" t="s">
        <v>169</v>
      </c>
      <c r="E1658" s="155" t="s">
        <v>3</v>
      </c>
      <c r="F1658" s="156" t="s">
        <v>1462</v>
      </c>
      <c r="H1658" s="157">
        <v>55.545000000000002</v>
      </c>
      <c r="I1658" s="158"/>
      <c r="L1658" s="154"/>
      <c r="M1658" s="159"/>
      <c r="T1658" s="160"/>
      <c r="AT1658" s="155" t="s">
        <v>169</v>
      </c>
      <c r="AU1658" s="155" t="s">
        <v>88</v>
      </c>
      <c r="AV1658" s="13" t="s">
        <v>88</v>
      </c>
      <c r="AW1658" s="13" t="s">
        <v>40</v>
      </c>
      <c r="AX1658" s="13" t="s">
        <v>78</v>
      </c>
      <c r="AY1658" s="155" t="s">
        <v>156</v>
      </c>
    </row>
    <row r="1659" spans="2:51" s="13" customFormat="1" x14ac:dyDescent="0.2">
      <c r="B1659" s="154"/>
      <c r="D1659" s="148" t="s">
        <v>169</v>
      </c>
      <c r="E1659" s="155" t="s">
        <v>3</v>
      </c>
      <c r="F1659" s="156" t="s">
        <v>1463</v>
      </c>
      <c r="H1659" s="157">
        <v>-7.38</v>
      </c>
      <c r="I1659" s="158"/>
      <c r="L1659" s="154"/>
      <c r="M1659" s="159"/>
      <c r="T1659" s="160"/>
      <c r="AT1659" s="155" t="s">
        <v>169</v>
      </c>
      <c r="AU1659" s="155" t="s">
        <v>88</v>
      </c>
      <c r="AV1659" s="13" t="s">
        <v>88</v>
      </c>
      <c r="AW1659" s="13" t="s">
        <v>40</v>
      </c>
      <c r="AX1659" s="13" t="s">
        <v>78</v>
      </c>
      <c r="AY1659" s="155" t="s">
        <v>156</v>
      </c>
    </row>
    <row r="1660" spans="2:51" s="13" customFormat="1" x14ac:dyDescent="0.2">
      <c r="B1660" s="154"/>
      <c r="D1660" s="148" t="s">
        <v>169</v>
      </c>
      <c r="E1660" s="155" t="s">
        <v>3</v>
      </c>
      <c r="F1660" s="156" t="s">
        <v>1464</v>
      </c>
      <c r="H1660" s="157">
        <v>-5.6</v>
      </c>
      <c r="I1660" s="158"/>
      <c r="L1660" s="154"/>
      <c r="M1660" s="159"/>
      <c r="T1660" s="160"/>
      <c r="AT1660" s="155" t="s">
        <v>169</v>
      </c>
      <c r="AU1660" s="155" t="s">
        <v>88</v>
      </c>
      <c r="AV1660" s="13" t="s">
        <v>88</v>
      </c>
      <c r="AW1660" s="13" t="s">
        <v>40</v>
      </c>
      <c r="AX1660" s="13" t="s">
        <v>78</v>
      </c>
      <c r="AY1660" s="155" t="s">
        <v>156</v>
      </c>
    </row>
    <row r="1661" spans="2:51" s="13" customFormat="1" x14ac:dyDescent="0.2">
      <c r="B1661" s="154"/>
      <c r="D1661" s="148" t="s">
        <v>169</v>
      </c>
      <c r="E1661" s="155" t="s">
        <v>3</v>
      </c>
      <c r="F1661" s="156" t="s">
        <v>1465</v>
      </c>
      <c r="H1661" s="157">
        <v>-3</v>
      </c>
      <c r="I1661" s="158"/>
      <c r="L1661" s="154"/>
      <c r="M1661" s="159"/>
      <c r="T1661" s="160"/>
      <c r="AT1661" s="155" t="s">
        <v>169</v>
      </c>
      <c r="AU1661" s="155" t="s">
        <v>88</v>
      </c>
      <c r="AV1661" s="13" t="s">
        <v>88</v>
      </c>
      <c r="AW1661" s="13" t="s">
        <v>40</v>
      </c>
      <c r="AX1661" s="13" t="s">
        <v>78</v>
      </c>
      <c r="AY1661" s="155" t="s">
        <v>156</v>
      </c>
    </row>
    <row r="1662" spans="2:51" s="13" customFormat="1" x14ac:dyDescent="0.2">
      <c r="B1662" s="154"/>
      <c r="D1662" s="148" t="s">
        <v>169</v>
      </c>
      <c r="E1662" s="155" t="s">
        <v>3</v>
      </c>
      <c r="F1662" s="156" t="s">
        <v>1466</v>
      </c>
      <c r="H1662" s="157">
        <v>152.49</v>
      </c>
      <c r="I1662" s="158"/>
      <c r="L1662" s="154"/>
      <c r="M1662" s="159"/>
      <c r="T1662" s="160"/>
      <c r="AT1662" s="155" t="s">
        <v>169</v>
      </c>
      <c r="AU1662" s="155" t="s">
        <v>88</v>
      </c>
      <c r="AV1662" s="13" t="s">
        <v>88</v>
      </c>
      <c r="AW1662" s="13" t="s">
        <v>40</v>
      </c>
      <c r="AX1662" s="13" t="s">
        <v>78</v>
      </c>
      <c r="AY1662" s="155" t="s">
        <v>156</v>
      </c>
    </row>
    <row r="1663" spans="2:51" s="13" customFormat="1" x14ac:dyDescent="0.2">
      <c r="B1663" s="154"/>
      <c r="D1663" s="148" t="s">
        <v>169</v>
      </c>
      <c r="E1663" s="155" t="s">
        <v>3</v>
      </c>
      <c r="F1663" s="156" t="s">
        <v>1467</v>
      </c>
      <c r="H1663" s="157">
        <v>-27.8</v>
      </c>
      <c r="I1663" s="158"/>
      <c r="L1663" s="154"/>
      <c r="M1663" s="159"/>
      <c r="T1663" s="160"/>
      <c r="AT1663" s="155" t="s">
        <v>169</v>
      </c>
      <c r="AU1663" s="155" t="s">
        <v>88</v>
      </c>
      <c r="AV1663" s="13" t="s">
        <v>88</v>
      </c>
      <c r="AW1663" s="13" t="s">
        <v>40</v>
      </c>
      <c r="AX1663" s="13" t="s">
        <v>78</v>
      </c>
      <c r="AY1663" s="155" t="s">
        <v>156</v>
      </c>
    </row>
    <row r="1664" spans="2:51" s="13" customFormat="1" x14ac:dyDescent="0.2">
      <c r="B1664" s="154"/>
      <c r="D1664" s="148" t="s">
        <v>169</v>
      </c>
      <c r="E1664" s="155" t="s">
        <v>3</v>
      </c>
      <c r="F1664" s="156" t="s">
        <v>1468</v>
      </c>
      <c r="H1664" s="157">
        <v>-14.4</v>
      </c>
      <c r="I1664" s="158"/>
      <c r="L1664" s="154"/>
      <c r="M1664" s="159"/>
      <c r="T1664" s="160"/>
      <c r="AT1664" s="155" t="s">
        <v>169</v>
      </c>
      <c r="AU1664" s="155" t="s">
        <v>88</v>
      </c>
      <c r="AV1664" s="13" t="s">
        <v>88</v>
      </c>
      <c r="AW1664" s="13" t="s">
        <v>40</v>
      </c>
      <c r="AX1664" s="13" t="s">
        <v>78</v>
      </c>
      <c r="AY1664" s="155" t="s">
        <v>156</v>
      </c>
    </row>
    <row r="1665" spans="2:51" s="13" customFormat="1" x14ac:dyDescent="0.2">
      <c r="B1665" s="154"/>
      <c r="D1665" s="148" t="s">
        <v>169</v>
      </c>
      <c r="E1665" s="155" t="s">
        <v>3</v>
      </c>
      <c r="F1665" s="156" t="s">
        <v>1469</v>
      </c>
      <c r="H1665" s="157">
        <v>-6.37</v>
      </c>
      <c r="I1665" s="158"/>
      <c r="L1665" s="154"/>
      <c r="M1665" s="159"/>
      <c r="T1665" s="160"/>
      <c r="AT1665" s="155" t="s">
        <v>169</v>
      </c>
      <c r="AU1665" s="155" t="s">
        <v>88</v>
      </c>
      <c r="AV1665" s="13" t="s">
        <v>88</v>
      </c>
      <c r="AW1665" s="13" t="s">
        <v>40</v>
      </c>
      <c r="AX1665" s="13" t="s">
        <v>78</v>
      </c>
      <c r="AY1665" s="155" t="s">
        <v>156</v>
      </c>
    </row>
    <row r="1666" spans="2:51" s="13" customFormat="1" x14ac:dyDescent="0.2">
      <c r="B1666" s="154"/>
      <c r="D1666" s="148" t="s">
        <v>169</v>
      </c>
      <c r="E1666" s="155" t="s">
        <v>3</v>
      </c>
      <c r="F1666" s="156" t="s">
        <v>1470</v>
      </c>
      <c r="H1666" s="157">
        <v>-0.56999999999999995</v>
      </c>
      <c r="I1666" s="158"/>
      <c r="L1666" s="154"/>
      <c r="M1666" s="159"/>
      <c r="T1666" s="160"/>
      <c r="AT1666" s="155" t="s">
        <v>169</v>
      </c>
      <c r="AU1666" s="155" t="s">
        <v>88</v>
      </c>
      <c r="AV1666" s="13" t="s">
        <v>88</v>
      </c>
      <c r="AW1666" s="13" t="s">
        <v>40</v>
      </c>
      <c r="AX1666" s="13" t="s">
        <v>78</v>
      </c>
      <c r="AY1666" s="155" t="s">
        <v>156</v>
      </c>
    </row>
    <row r="1667" spans="2:51" s="13" customFormat="1" x14ac:dyDescent="0.2">
      <c r="B1667" s="154"/>
      <c r="D1667" s="148" t="s">
        <v>169</v>
      </c>
      <c r="E1667" s="155" t="s">
        <v>3</v>
      </c>
      <c r="F1667" s="156" t="s">
        <v>1471</v>
      </c>
      <c r="H1667" s="157">
        <v>-0.83299999999999996</v>
      </c>
      <c r="I1667" s="158"/>
      <c r="L1667" s="154"/>
      <c r="M1667" s="159"/>
      <c r="T1667" s="160"/>
      <c r="AT1667" s="155" t="s">
        <v>169</v>
      </c>
      <c r="AU1667" s="155" t="s">
        <v>88</v>
      </c>
      <c r="AV1667" s="13" t="s">
        <v>88</v>
      </c>
      <c r="AW1667" s="13" t="s">
        <v>40</v>
      </c>
      <c r="AX1667" s="13" t="s">
        <v>78</v>
      </c>
      <c r="AY1667" s="155" t="s">
        <v>156</v>
      </c>
    </row>
    <row r="1668" spans="2:51" s="12" customFormat="1" x14ac:dyDescent="0.2">
      <c r="B1668" s="147"/>
      <c r="D1668" s="148" t="s">
        <v>169</v>
      </c>
      <c r="E1668" s="149" t="s">
        <v>3</v>
      </c>
      <c r="F1668" s="150" t="s">
        <v>1031</v>
      </c>
      <c r="H1668" s="149" t="s">
        <v>3</v>
      </c>
      <c r="I1668" s="151"/>
      <c r="L1668" s="147"/>
      <c r="M1668" s="152"/>
      <c r="T1668" s="153"/>
      <c r="AT1668" s="149" t="s">
        <v>169</v>
      </c>
      <c r="AU1668" s="149" t="s">
        <v>88</v>
      </c>
      <c r="AV1668" s="12" t="s">
        <v>86</v>
      </c>
      <c r="AW1668" s="12" t="s">
        <v>40</v>
      </c>
      <c r="AX1668" s="12" t="s">
        <v>78</v>
      </c>
      <c r="AY1668" s="149" t="s">
        <v>156</v>
      </c>
    </row>
    <row r="1669" spans="2:51" s="13" customFormat="1" x14ac:dyDescent="0.2">
      <c r="B1669" s="154"/>
      <c r="D1669" s="148" t="s">
        <v>169</v>
      </c>
      <c r="E1669" s="155" t="s">
        <v>3</v>
      </c>
      <c r="F1669" s="156" t="s">
        <v>1472</v>
      </c>
      <c r="H1669" s="157">
        <v>158.76</v>
      </c>
      <c r="I1669" s="158"/>
      <c r="L1669" s="154"/>
      <c r="M1669" s="159"/>
      <c r="T1669" s="160"/>
      <c r="AT1669" s="155" t="s">
        <v>169</v>
      </c>
      <c r="AU1669" s="155" t="s">
        <v>88</v>
      </c>
      <c r="AV1669" s="13" t="s">
        <v>88</v>
      </c>
      <c r="AW1669" s="13" t="s">
        <v>40</v>
      </c>
      <c r="AX1669" s="13" t="s">
        <v>78</v>
      </c>
      <c r="AY1669" s="155" t="s">
        <v>156</v>
      </c>
    </row>
    <row r="1670" spans="2:51" s="13" customFormat="1" x14ac:dyDescent="0.2">
      <c r="B1670" s="154"/>
      <c r="D1670" s="148" t="s">
        <v>169</v>
      </c>
      <c r="E1670" s="155" t="s">
        <v>3</v>
      </c>
      <c r="F1670" s="156" t="s">
        <v>1473</v>
      </c>
      <c r="H1670" s="157">
        <v>-28.8</v>
      </c>
      <c r="I1670" s="158"/>
      <c r="L1670" s="154"/>
      <c r="M1670" s="159"/>
      <c r="T1670" s="160"/>
      <c r="AT1670" s="155" t="s">
        <v>169</v>
      </c>
      <c r="AU1670" s="155" t="s">
        <v>88</v>
      </c>
      <c r="AV1670" s="13" t="s">
        <v>88</v>
      </c>
      <c r="AW1670" s="13" t="s">
        <v>40</v>
      </c>
      <c r="AX1670" s="13" t="s">
        <v>78</v>
      </c>
      <c r="AY1670" s="155" t="s">
        <v>156</v>
      </c>
    </row>
    <row r="1671" spans="2:51" s="13" customFormat="1" x14ac:dyDescent="0.2">
      <c r="B1671" s="154"/>
      <c r="D1671" s="148" t="s">
        <v>169</v>
      </c>
      <c r="E1671" s="155" t="s">
        <v>3</v>
      </c>
      <c r="F1671" s="156" t="s">
        <v>1474</v>
      </c>
      <c r="H1671" s="157">
        <v>-12.4</v>
      </c>
      <c r="I1671" s="158"/>
      <c r="L1671" s="154"/>
      <c r="M1671" s="159"/>
      <c r="T1671" s="160"/>
      <c r="AT1671" s="155" t="s">
        <v>169</v>
      </c>
      <c r="AU1671" s="155" t="s">
        <v>88</v>
      </c>
      <c r="AV1671" s="13" t="s">
        <v>88</v>
      </c>
      <c r="AW1671" s="13" t="s">
        <v>40</v>
      </c>
      <c r="AX1671" s="13" t="s">
        <v>78</v>
      </c>
      <c r="AY1671" s="155" t="s">
        <v>156</v>
      </c>
    </row>
    <row r="1672" spans="2:51" s="13" customFormat="1" x14ac:dyDescent="0.2">
      <c r="B1672" s="154"/>
      <c r="D1672" s="148" t="s">
        <v>169</v>
      </c>
      <c r="E1672" s="155" t="s">
        <v>3</v>
      </c>
      <c r="F1672" s="156" t="s">
        <v>1475</v>
      </c>
      <c r="H1672" s="157">
        <v>56.16</v>
      </c>
      <c r="I1672" s="158"/>
      <c r="L1672" s="154"/>
      <c r="M1672" s="159"/>
      <c r="T1672" s="160"/>
      <c r="AT1672" s="155" t="s">
        <v>169</v>
      </c>
      <c r="AU1672" s="155" t="s">
        <v>88</v>
      </c>
      <c r="AV1672" s="13" t="s">
        <v>88</v>
      </c>
      <c r="AW1672" s="13" t="s">
        <v>40</v>
      </c>
      <c r="AX1672" s="13" t="s">
        <v>78</v>
      </c>
      <c r="AY1672" s="155" t="s">
        <v>156</v>
      </c>
    </row>
    <row r="1673" spans="2:51" s="13" customFormat="1" x14ac:dyDescent="0.2">
      <c r="B1673" s="154"/>
      <c r="D1673" s="148" t="s">
        <v>169</v>
      </c>
      <c r="E1673" s="155" t="s">
        <v>3</v>
      </c>
      <c r="F1673" s="156" t="s">
        <v>1476</v>
      </c>
      <c r="H1673" s="157">
        <v>-7.5</v>
      </c>
      <c r="I1673" s="158"/>
      <c r="L1673" s="154"/>
      <c r="M1673" s="159"/>
      <c r="T1673" s="160"/>
      <c r="AT1673" s="155" t="s">
        <v>169</v>
      </c>
      <c r="AU1673" s="155" t="s">
        <v>88</v>
      </c>
      <c r="AV1673" s="13" t="s">
        <v>88</v>
      </c>
      <c r="AW1673" s="13" t="s">
        <v>40</v>
      </c>
      <c r="AX1673" s="13" t="s">
        <v>78</v>
      </c>
      <c r="AY1673" s="155" t="s">
        <v>156</v>
      </c>
    </row>
    <row r="1674" spans="2:51" s="13" customFormat="1" x14ac:dyDescent="0.2">
      <c r="B1674" s="154"/>
      <c r="D1674" s="148" t="s">
        <v>169</v>
      </c>
      <c r="E1674" s="155" t="s">
        <v>3</v>
      </c>
      <c r="F1674" s="156" t="s">
        <v>1464</v>
      </c>
      <c r="H1674" s="157">
        <v>-5.6</v>
      </c>
      <c r="I1674" s="158"/>
      <c r="L1674" s="154"/>
      <c r="M1674" s="159"/>
      <c r="T1674" s="160"/>
      <c r="AT1674" s="155" t="s">
        <v>169</v>
      </c>
      <c r="AU1674" s="155" t="s">
        <v>88</v>
      </c>
      <c r="AV1674" s="13" t="s">
        <v>88</v>
      </c>
      <c r="AW1674" s="13" t="s">
        <v>40</v>
      </c>
      <c r="AX1674" s="13" t="s">
        <v>78</v>
      </c>
      <c r="AY1674" s="155" t="s">
        <v>156</v>
      </c>
    </row>
    <row r="1675" spans="2:51" s="13" customFormat="1" x14ac:dyDescent="0.2">
      <c r="B1675" s="154"/>
      <c r="D1675" s="148" t="s">
        <v>169</v>
      </c>
      <c r="E1675" s="155" t="s">
        <v>3</v>
      </c>
      <c r="F1675" s="156" t="s">
        <v>1465</v>
      </c>
      <c r="H1675" s="157">
        <v>-3</v>
      </c>
      <c r="I1675" s="158"/>
      <c r="L1675" s="154"/>
      <c r="M1675" s="159"/>
      <c r="T1675" s="160"/>
      <c r="AT1675" s="155" t="s">
        <v>169</v>
      </c>
      <c r="AU1675" s="155" t="s">
        <v>88</v>
      </c>
      <c r="AV1675" s="13" t="s">
        <v>88</v>
      </c>
      <c r="AW1675" s="13" t="s">
        <v>40</v>
      </c>
      <c r="AX1675" s="13" t="s">
        <v>78</v>
      </c>
      <c r="AY1675" s="155" t="s">
        <v>156</v>
      </c>
    </row>
    <row r="1676" spans="2:51" s="15" customFormat="1" x14ac:dyDescent="0.2">
      <c r="B1676" s="168"/>
      <c r="D1676" s="148" t="s">
        <v>169</v>
      </c>
      <c r="E1676" s="169" t="s">
        <v>3</v>
      </c>
      <c r="F1676" s="170" t="s">
        <v>180</v>
      </c>
      <c r="H1676" s="171">
        <v>453.947</v>
      </c>
      <c r="I1676" s="172"/>
      <c r="L1676" s="168"/>
      <c r="M1676" s="173"/>
      <c r="T1676" s="174"/>
      <c r="AT1676" s="169" t="s">
        <v>169</v>
      </c>
      <c r="AU1676" s="169" t="s">
        <v>88</v>
      </c>
      <c r="AV1676" s="15" t="s">
        <v>157</v>
      </c>
      <c r="AW1676" s="15" t="s">
        <v>40</v>
      </c>
      <c r="AX1676" s="15" t="s">
        <v>78</v>
      </c>
      <c r="AY1676" s="169" t="s">
        <v>156</v>
      </c>
    </row>
    <row r="1677" spans="2:51" s="12" customFormat="1" x14ac:dyDescent="0.2">
      <c r="B1677" s="147"/>
      <c r="D1677" s="148" t="s">
        <v>169</v>
      </c>
      <c r="E1677" s="149" t="s">
        <v>3</v>
      </c>
      <c r="F1677" s="150" t="s">
        <v>1432</v>
      </c>
      <c r="H1677" s="149" t="s">
        <v>3</v>
      </c>
      <c r="I1677" s="151"/>
      <c r="L1677" s="147"/>
      <c r="M1677" s="152"/>
      <c r="T1677" s="153"/>
      <c r="AT1677" s="149" t="s">
        <v>169</v>
      </c>
      <c r="AU1677" s="149" t="s">
        <v>88</v>
      </c>
      <c r="AV1677" s="12" t="s">
        <v>86</v>
      </c>
      <c r="AW1677" s="12" t="s">
        <v>40</v>
      </c>
      <c r="AX1677" s="12" t="s">
        <v>78</v>
      </c>
      <c r="AY1677" s="149" t="s">
        <v>156</v>
      </c>
    </row>
    <row r="1678" spans="2:51" s="12" customFormat="1" x14ac:dyDescent="0.2">
      <c r="B1678" s="147"/>
      <c r="D1678" s="148" t="s">
        <v>169</v>
      </c>
      <c r="E1678" s="149" t="s">
        <v>3</v>
      </c>
      <c r="F1678" s="150" t="s">
        <v>1044</v>
      </c>
      <c r="H1678" s="149" t="s">
        <v>3</v>
      </c>
      <c r="I1678" s="151"/>
      <c r="L1678" s="147"/>
      <c r="M1678" s="152"/>
      <c r="T1678" s="153"/>
      <c r="AT1678" s="149" t="s">
        <v>169</v>
      </c>
      <c r="AU1678" s="149" t="s">
        <v>88</v>
      </c>
      <c r="AV1678" s="12" t="s">
        <v>86</v>
      </c>
      <c r="AW1678" s="12" t="s">
        <v>40</v>
      </c>
      <c r="AX1678" s="12" t="s">
        <v>78</v>
      </c>
      <c r="AY1678" s="149" t="s">
        <v>156</v>
      </c>
    </row>
    <row r="1679" spans="2:51" s="13" customFormat="1" x14ac:dyDescent="0.2">
      <c r="B1679" s="154"/>
      <c r="D1679" s="148" t="s">
        <v>169</v>
      </c>
      <c r="E1679" s="155" t="s">
        <v>3</v>
      </c>
      <c r="F1679" s="156" t="s">
        <v>1477</v>
      </c>
      <c r="H1679" s="157">
        <v>26.423999999999999</v>
      </c>
      <c r="I1679" s="158"/>
      <c r="L1679" s="154"/>
      <c r="M1679" s="159"/>
      <c r="T1679" s="160"/>
      <c r="AT1679" s="155" t="s">
        <v>169</v>
      </c>
      <c r="AU1679" s="155" t="s">
        <v>88</v>
      </c>
      <c r="AV1679" s="13" t="s">
        <v>88</v>
      </c>
      <c r="AW1679" s="13" t="s">
        <v>40</v>
      </c>
      <c r="AX1679" s="13" t="s">
        <v>78</v>
      </c>
      <c r="AY1679" s="155" t="s">
        <v>156</v>
      </c>
    </row>
    <row r="1680" spans="2:51" s="13" customFormat="1" x14ac:dyDescent="0.2">
      <c r="B1680" s="154"/>
      <c r="D1680" s="148" t="s">
        <v>169</v>
      </c>
      <c r="E1680" s="155" t="s">
        <v>3</v>
      </c>
      <c r="F1680" s="156" t="s">
        <v>1478</v>
      </c>
      <c r="H1680" s="157">
        <v>18.975000000000001</v>
      </c>
      <c r="I1680" s="158"/>
      <c r="L1680" s="154"/>
      <c r="M1680" s="159"/>
      <c r="T1680" s="160"/>
      <c r="AT1680" s="155" t="s">
        <v>169</v>
      </c>
      <c r="AU1680" s="155" t="s">
        <v>88</v>
      </c>
      <c r="AV1680" s="13" t="s">
        <v>88</v>
      </c>
      <c r="AW1680" s="13" t="s">
        <v>40</v>
      </c>
      <c r="AX1680" s="13" t="s">
        <v>78</v>
      </c>
      <c r="AY1680" s="155" t="s">
        <v>156</v>
      </c>
    </row>
    <row r="1681" spans="2:51" s="13" customFormat="1" x14ac:dyDescent="0.2">
      <c r="B1681" s="154"/>
      <c r="D1681" s="148" t="s">
        <v>169</v>
      </c>
      <c r="E1681" s="155" t="s">
        <v>3</v>
      </c>
      <c r="F1681" s="156" t="s">
        <v>1479</v>
      </c>
      <c r="H1681" s="157">
        <v>5.0999999999999996</v>
      </c>
      <c r="I1681" s="158"/>
      <c r="L1681" s="154"/>
      <c r="M1681" s="159"/>
      <c r="T1681" s="160"/>
      <c r="AT1681" s="155" t="s">
        <v>169</v>
      </c>
      <c r="AU1681" s="155" t="s">
        <v>88</v>
      </c>
      <c r="AV1681" s="13" t="s">
        <v>88</v>
      </c>
      <c r="AW1681" s="13" t="s">
        <v>40</v>
      </c>
      <c r="AX1681" s="13" t="s">
        <v>78</v>
      </c>
      <c r="AY1681" s="155" t="s">
        <v>156</v>
      </c>
    </row>
    <row r="1682" spans="2:51" s="13" customFormat="1" x14ac:dyDescent="0.2">
      <c r="B1682" s="154"/>
      <c r="D1682" s="148" t="s">
        <v>169</v>
      </c>
      <c r="E1682" s="155" t="s">
        <v>3</v>
      </c>
      <c r="F1682" s="156" t="s">
        <v>1480</v>
      </c>
      <c r="H1682" s="157">
        <v>1.948</v>
      </c>
      <c r="I1682" s="158"/>
      <c r="L1682" s="154"/>
      <c r="M1682" s="159"/>
      <c r="T1682" s="160"/>
      <c r="AT1682" s="155" t="s">
        <v>169</v>
      </c>
      <c r="AU1682" s="155" t="s">
        <v>88</v>
      </c>
      <c r="AV1682" s="13" t="s">
        <v>88</v>
      </c>
      <c r="AW1682" s="13" t="s">
        <v>40</v>
      </c>
      <c r="AX1682" s="13" t="s">
        <v>78</v>
      </c>
      <c r="AY1682" s="155" t="s">
        <v>156</v>
      </c>
    </row>
    <row r="1683" spans="2:51" s="13" customFormat="1" x14ac:dyDescent="0.2">
      <c r="B1683" s="154"/>
      <c r="D1683" s="148" t="s">
        <v>169</v>
      </c>
      <c r="E1683" s="155" t="s">
        <v>3</v>
      </c>
      <c r="F1683" s="156" t="s">
        <v>1481</v>
      </c>
      <c r="H1683" s="157">
        <v>1.71</v>
      </c>
      <c r="I1683" s="158"/>
      <c r="L1683" s="154"/>
      <c r="M1683" s="159"/>
      <c r="T1683" s="160"/>
      <c r="AT1683" s="155" t="s">
        <v>169</v>
      </c>
      <c r="AU1683" s="155" t="s">
        <v>88</v>
      </c>
      <c r="AV1683" s="13" t="s">
        <v>88</v>
      </c>
      <c r="AW1683" s="13" t="s">
        <v>40</v>
      </c>
      <c r="AX1683" s="13" t="s">
        <v>78</v>
      </c>
      <c r="AY1683" s="155" t="s">
        <v>156</v>
      </c>
    </row>
    <row r="1684" spans="2:51" s="13" customFormat="1" x14ac:dyDescent="0.2">
      <c r="B1684" s="154"/>
      <c r="D1684" s="148" t="s">
        <v>169</v>
      </c>
      <c r="E1684" s="155" t="s">
        <v>3</v>
      </c>
      <c r="F1684" s="156" t="s">
        <v>1482</v>
      </c>
      <c r="H1684" s="157">
        <v>9.1259999999999994</v>
      </c>
      <c r="I1684" s="158"/>
      <c r="L1684" s="154"/>
      <c r="M1684" s="159"/>
      <c r="T1684" s="160"/>
      <c r="AT1684" s="155" t="s">
        <v>169</v>
      </c>
      <c r="AU1684" s="155" t="s">
        <v>88</v>
      </c>
      <c r="AV1684" s="13" t="s">
        <v>88</v>
      </c>
      <c r="AW1684" s="13" t="s">
        <v>40</v>
      </c>
      <c r="AX1684" s="13" t="s">
        <v>78</v>
      </c>
      <c r="AY1684" s="155" t="s">
        <v>156</v>
      </c>
    </row>
    <row r="1685" spans="2:51" s="13" customFormat="1" x14ac:dyDescent="0.2">
      <c r="B1685" s="154"/>
      <c r="D1685" s="148" t="s">
        <v>169</v>
      </c>
      <c r="E1685" s="155" t="s">
        <v>3</v>
      </c>
      <c r="F1685" s="156" t="s">
        <v>1483</v>
      </c>
      <c r="H1685" s="157">
        <v>20.724</v>
      </c>
      <c r="I1685" s="158"/>
      <c r="L1685" s="154"/>
      <c r="M1685" s="159"/>
      <c r="T1685" s="160"/>
      <c r="AT1685" s="155" t="s">
        <v>169</v>
      </c>
      <c r="AU1685" s="155" t="s">
        <v>88</v>
      </c>
      <c r="AV1685" s="13" t="s">
        <v>88</v>
      </c>
      <c r="AW1685" s="13" t="s">
        <v>40</v>
      </c>
      <c r="AX1685" s="13" t="s">
        <v>78</v>
      </c>
      <c r="AY1685" s="155" t="s">
        <v>156</v>
      </c>
    </row>
    <row r="1686" spans="2:51" s="13" customFormat="1" x14ac:dyDescent="0.2">
      <c r="B1686" s="154"/>
      <c r="D1686" s="148" t="s">
        <v>169</v>
      </c>
      <c r="E1686" s="155" t="s">
        <v>3</v>
      </c>
      <c r="F1686" s="156" t="s">
        <v>1484</v>
      </c>
      <c r="H1686" s="157">
        <v>4.3440000000000003</v>
      </c>
      <c r="I1686" s="158"/>
      <c r="L1686" s="154"/>
      <c r="M1686" s="159"/>
      <c r="T1686" s="160"/>
      <c r="AT1686" s="155" t="s">
        <v>169</v>
      </c>
      <c r="AU1686" s="155" t="s">
        <v>88</v>
      </c>
      <c r="AV1686" s="13" t="s">
        <v>88</v>
      </c>
      <c r="AW1686" s="13" t="s">
        <v>40</v>
      </c>
      <c r="AX1686" s="13" t="s">
        <v>78</v>
      </c>
      <c r="AY1686" s="155" t="s">
        <v>156</v>
      </c>
    </row>
    <row r="1687" spans="2:51" s="13" customFormat="1" x14ac:dyDescent="0.2">
      <c r="B1687" s="154"/>
      <c r="D1687" s="148" t="s">
        <v>169</v>
      </c>
      <c r="E1687" s="155" t="s">
        <v>3</v>
      </c>
      <c r="F1687" s="156" t="s">
        <v>1485</v>
      </c>
      <c r="H1687" s="157">
        <v>1.44</v>
      </c>
      <c r="I1687" s="158"/>
      <c r="L1687" s="154"/>
      <c r="M1687" s="159"/>
      <c r="T1687" s="160"/>
      <c r="AT1687" s="155" t="s">
        <v>169</v>
      </c>
      <c r="AU1687" s="155" t="s">
        <v>88</v>
      </c>
      <c r="AV1687" s="13" t="s">
        <v>88</v>
      </c>
      <c r="AW1687" s="13" t="s">
        <v>40</v>
      </c>
      <c r="AX1687" s="13" t="s">
        <v>78</v>
      </c>
      <c r="AY1687" s="155" t="s">
        <v>156</v>
      </c>
    </row>
    <row r="1688" spans="2:51" s="13" customFormat="1" x14ac:dyDescent="0.2">
      <c r="B1688" s="154"/>
      <c r="D1688" s="148" t="s">
        <v>169</v>
      </c>
      <c r="E1688" s="155" t="s">
        <v>3</v>
      </c>
      <c r="F1688" s="156" t="s">
        <v>1486</v>
      </c>
      <c r="H1688" s="157">
        <v>11.875</v>
      </c>
      <c r="I1688" s="158"/>
      <c r="L1688" s="154"/>
      <c r="M1688" s="159"/>
      <c r="T1688" s="160"/>
      <c r="AT1688" s="155" t="s">
        <v>169</v>
      </c>
      <c r="AU1688" s="155" t="s">
        <v>88</v>
      </c>
      <c r="AV1688" s="13" t="s">
        <v>88</v>
      </c>
      <c r="AW1688" s="13" t="s">
        <v>40</v>
      </c>
      <c r="AX1688" s="13" t="s">
        <v>78</v>
      </c>
      <c r="AY1688" s="155" t="s">
        <v>156</v>
      </c>
    </row>
    <row r="1689" spans="2:51" s="13" customFormat="1" x14ac:dyDescent="0.2">
      <c r="B1689" s="154"/>
      <c r="D1689" s="148" t="s">
        <v>169</v>
      </c>
      <c r="E1689" s="155" t="s">
        <v>3</v>
      </c>
      <c r="F1689" s="156" t="s">
        <v>1487</v>
      </c>
      <c r="H1689" s="157">
        <v>4.9800000000000004</v>
      </c>
      <c r="I1689" s="158"/>
      <c r="L1689" s="154"/>
      <c r="M1689" s="159"/>
      <c r="T1689" s="160"/>
      <c r="AT1689" s="155" t="s">
        <v>169</v>
      </c>
      <c r="AU1689" s="155" t="s">
        <v>88</v>
      </c>
      <c r="AV1689" s="13" t="s">
        <v>88</v>
      </c>
      <c r="AW1689" s="13" t="s">
        <v>40</v>
      </c>
      <c r="AX1689" s="13" t="s">
        <v>78</v>
      </c>
      <c r="AY1689" s="155" t="s">
        <v>156</v>
      </c>
    </row>
    <row r="1690" spans="2:51" s="13" customFormat="1" x14ac:dyDescent="0.2">
      <c r="B1690" s="154"/>
      <c r="D1690" s="148" t="s">
        <v>169</v>
      </c>
      <c r="E1690" s="155" t="s">
        <v>3</v>
      </c>
      <c r="F1690" s="156" t="s">
        <v>1488</v>
      </c>
      <c r="H1690" s="157">
        <v>27.3</v>
      </c>
      <c r="I1690" s="158"/>
      <c r="L1690" s="154"/>
      <c r="M1690" s="159"/>
      <c r="T1690" s="160"/>
      <c r="AT1690" s="155" t="s">
        <v>169</v>
      </c>
      <c r="AU1690" s="155" t="s">
        <v>88</v>
      </c>
      <c r="AV1690" s="13" t="s">
        <v>88</v>
      </c>
      <c r="AW1690" s="13" t="s">
        <v>40</v>
      </c>
      <c r="AX1690" s="13" t="s">
        <v>78</v>
      </c>
      <c r="AY1690" s="155" t="s">
        <v>156</v>
      </c>
    </row>
    <row r="1691" spans="2:51" s="13" customFormat="1" x14ac:dyDescent="0.2">
      <c r="B1691" s="154"/>
      <c r="D1691" s="148" t="s">
        <v>169</v>
      </c>
      <c r="E1691" s="155" t="s">
        <v>3</v>
      </c>
      <c r="F1691" s="156" t="s">
        <v>1489</v>
      </c>
      <c r="H1691" s="157">
        <v>6.16</v>
      </c>
      <c r="I1691" s="158"/>
      <c r="L1691" s="154"/>
      <c r="M1691" s="159"/>
      <c r="T1691" s="160"/>
      <c r="AT1691" s="155" t="s">
        <v>169</v>
      </c>
      <c r="AU1691" s="155" t="s">
        <v>88</v>
      </c>
      <c r="AV1691" s="13" t="s">
        <v>88</v>
      </c>
      <c r="AW1691" s="13" t="s">
        <v>40</v>
      </c>
      <c r="AX1691" s="13" t="s">
        <v>78</v>
      </c>
      <c r="AY1691" s="155" t="s">
        <v>156</v>
      </c>
    </row>
    <row r="1692" spans="2:51" s="13" customFormat="1" x14ac:dyDescent="0.2">
      <c r="B1692" s="154"/>
      <c r="D1692" s="148" t="s">
        <v>169</v>
      </c>
      <c r="E1692" s="155" t="s">
        <v>3</v>
      </c>
      <c r="F1692" s="156" t="s">
        <v>1490</v>
      </c>
      <c r="H1692" s="157">
        <v>1.7</v>
      </c>
      <c r="I1692" s="158"/>
      <c r="L1692" s="154"/>
      <c r="M1692" s="159"/>
      <c r="T1692" s="160"/>
      <c r="AT1692" s="155" t="s">
        <v>169</v>
      </c>
      <c r="AU1692" s="155" t="s">
        <v>88</v>
      </c>
      <c r="AV1692" s="13" t="s">
        <v>88</v>
      </c>
      <c r="AW1692" s="13" t="s">
        <v>40</v>
      </c>
      <c r="AX1692" s="13" t="s">
        <v>78</v>
      </c>
      <c r="AY1692" s="155" t="s">
        <v>156</v>
      </c>
    </row>
    <row r="1693" spans="2:51" s="13" customFormat="1" x14ac:dyDescent="0.2">
      <c r="B1693" s="154"/>
      <c r="D1693" s="148" t="s">
        <v>169</v>
      </c>
      <c r="E1693" s="155" t="s">
        <v>3</v>
      </c>
      <c r="F1693" s="156" t="s">
        <v>1491</v>
      </c>
      <c r="H1693" s="157">
        <v>0.75</v>
      </c>
      <c r="I1693" s="158"/>
      <c r="L1693" s="154"/>
      <c r="M1693" s="159"/>
      <c r="T1693" s="160"/>
      <c r="AT1693" s="155" t="s">
        <v>169</v>
      </c>
      <c r="AU1693" s="155" t="s">
        <v>88</v>
      </c>
      <c r="AV1693" s="13" t="s">
        <v>88</v>
      </c>
      <c r="AW1693" s="13" t="s">
        <v>40</v>
      </c>
      <c r="AX1693" s="13" t="s">
        <v>78</v>
      </c>
      <c r="AY1693" s="155" t="s">
        <v>156</v>
      </c>
    </row>
    <row r="1694" spans="2:51" s="13" customFormat="1" x14ac:dyDescent="0.2">
      <c r="B1694" s="154"/>
      <c r="D1694" s="148" t="s">
        <v>169</v>
      </c>
      <c r="E1694" s="155" t="s">
        <v>3</v>
      </c>
      <c r="F1694" s="156" t="s">
        <v>1492</v>
      </c>
      <c r="H1694" s="157">
        <v>1.02</v>
      </c>
      <c r="I1694" s="158"/>
      <c r="L1694" s="154"/>
      <c r="M1694" s="159"/>
      <c r="T1694" s="160"/>
      <c r="AT1694" s="155" t="s">
        <v>169</v>
      </c>
      <c r="AU1694" s="155" t="s">
        <v>88</v>
      </c>
      <c r="AV1694" s="13" t="s">
        <v>88</v>
      </c>
      <c r="AW1694" s="13" t="s">
        <v>40</v>
      </c>
      <c r="AX1694" s="13" t="s">
        <v>78</v>
      </c>
      <c r="AY1694" s="155" t="s">
        <v>156</v>
      </c>
    </row>
    <row r="1695" spans="2:51" s="13" customFormat="1" x14ac:dyDescent="0.2">
      <c r="B1695" s="154"/>
      <c r="D1695" s="148" t="s">
        <v>169</v>
      </c>
      <c r="E1695" s="155" t="s">
        <v>3</v>
      </c>
      <c r="F1695" s="156" t="s">
        <v>1493</v>
      </c>
      <c r="H1695" s="157">
        <v>1.52</v>
      </c>
      <c r="I1695" s="158"/>
      <c r="L1695" s="154"/>
      <c r="M1695" s="159"/>
      <c r="T1695" s="160"/>
      <c r="AT1695" s="155" t="s">
        <v>169</v>
      </c>
      <c r="AU1695" s="155" t="s">
        <v>88</v>
      </c>
      <c r="AV1695" s="13" t="s">
        <v>88</v>
      </c>
      <c r="AW1695" s="13" t="s">
        <v>40</v>
      </c>
      <c r="AX1695" s="13" t="s">
        <v>78</v>
      </c>
      <c r="AY1695" s="155" t="s">
        <v>156</v>
      </c>
    </row>
    <row r="1696" spans="2:51" s="13" customFormat="1" x14ac:dyDescent="0.2">
      <c r="B1696" s="154"/>
      <c r="D1696" s="148" t="s">
        <v>169</v>
      </c>
      <c r="E1696" s="155" t="s">
        <v>3</v>
      </c>
      <c r="F1696" s="156" t="s">
        <v>1494</v>
      </c>
      <c r="H1696" s="157">
        <v>3.42</v>
      </c>
      <c r="I1696" s="158"/>
      <c r="L1696" s="154"/>
      <c r="M1696" s="159"/>
      <c r="T1696" s="160"/>
      <c r="AT1696" s="155" t="s">
        <v>169</v>
      </c>
      <c r="AU1696" s="155" t="s">
        <v>88</v>
      </c>
      <c r="AV1696" s="13" t="s">
        <v>88</v>
      </c>
      <c r="AW1696" s="13" t="s">
        <v>40</v>
      </c>
      <c r="AX1696" s="13" t="s">
        <v>78</v>
      </c>
      <c r="AY1696" s="155" t="s">
        <v>156</v>
      </c>
    </row>
    <row r="1697" spans="2:51" s="13" customFormat="1" x14ac:dyDescent="0.2">
      <c r="B1697" s="154"/>
      <c r="D1697" s="148" t="s">
        <v>169</v>
      </c>
      <c r="E1697" s="155" t="s">
        <v>3</v>
      </c>
      <c r="F1697" s="156" t="s">
        <v>1495</v>
      </c>
      <c r="H1697" s="157">
        <v>2.2050000000000001</v>
      </c>
      <c r="I1697" s="158"/>
      <c r="L1697" s="154"/>
      <c r="M1697" s="159"/>
      <c r="T1697" s="160"/>
      <c r="AT1697" s="155" t="s">
        <v>169</v>
      </c>
      <c r="AU1697" s="155" t="s">
        <v>88</v>
      </c>
      <c r="AV1697" s="13" t="s">
        <v>88</v>
      </c>
      <c r="AW1697" s="13" t="s">
        <v>40</v>
      </c>
      <c r="AX1697" s="13" t="s">
        <v>78</v>
      </c>
      <c r="AY1697" s="155" t="s">
        <v>156</v>
      </c>
    </row>
    <row r="1698" spans="2:51" s="13" customFormat="1" x14ac:dyDescent="0.2">
      <c r="B1698" s="154"/>
      <c r="D1698" s="148" t="s">
        <v>169</v>
      </c>
      <c r="E1698" s="155" t="s">
        <v>3</v>
      </c>
      <c r="F1698" s="156" t="s">
        <v>1496</v>
      </c>
      <c r="H1698" s="157">
        <v>3.75</v>
      </c>
      <c r="I1698" s="158"/>
      <c r="L1698" s="154"/>
      <c r="M1698" s="159"/>
      <c r="T1698" s="160"/>
      <c r="AT1698" s="155" t="s">
        <v>169</v>
      </c>
      <c r="AU1698" s="155" t="s">
        <v>88</v>
      </c>
      <c r="AV1698" s="13" t="s">
        <v>88</v>
      </c>
      <c r="AW1698" s="13" t="s">
        <v>40</v>
      </c>
      <c r="AX1698" s="13" t="s">
        <v>78</v>
      </c>
      <c r="AY1698" s="155" t="s">
        <v>156</v>
      </c>
    </row>
    <row r="1699" spans="2:51" s="13" customFormat="1" x14ac:dyDescent="0.2">
      <c r="B1699" s="154"/>
      <c r="D1699" s="148" t="s">
        <v>169</v>
      </c>
      <c r="E1699" s="155" t="s">
        <v>3</v>
      </c>
      <c r="F1699" s="156" t="s">
        <v>1497</v>
      </c>
      <c r="H1699" s="157">
        <v>1.98</v>
      </c>
      <c r="I1699" s="158"/>
      <c r="L1699" s="154"/>
      <c r="M1699" s="159"/>
      <c r="T1699" s="160"/>
      <c r="AT1699" s="155" t="s">
        <v>169</v>
      </c>
      <c r="AU1699" s="155" t="s">
        <v>88</v>
      </c>
      <c r="AV1699" s="13" t="s">
        <v>88</v>
      </c>
      <c r="AW1699" s="13" t="s">
        <v>40</v>
      </c>
      <c r="AX1699" s="13" t="s">
        <v>78</v>
      </c>
      <c r="AY1699" s="155" t="s">
        <v>156</v>
      </c>
    </row>
    <row r="1700" spans="2:51" s="13" customFormat="1" x14ac:dyDescent="0.2">
      <c r="B1700" s="154"/>
      <c r="D1700" s="148" t="s">
        <v>169</v>
      </c>
      <c r="E1700" s="155" t="s">
        <v>3</v>
      </c>
      <c r="F1700" s="156" t="s">
        <v>1498</v>
      </c>
      <c r="H1700" s="157">
        <v>26.95</v>
      </c>
      <c r="I1700" s="158"/>
      <c r="L1700" s="154"/>
      <c r="M1700" s="159"/>
      <c r="T1700" s="160"/>
      <c r="AT1700" s="155" t="s">
        <v>169</v>
      </c>
      <c r="AU1700" s="155" t="s">
        <v>88</v>
      </c>
      <c r="AV1700" s="13" t="s">
        <v>88</v>
      </c>
      <c r="AW1700" s="13" t="s">
        <v>40</v>
      </c>
      <c r="AX1700" s="13" t="s">
        <v>78</v>
      </c>
      <c r="AY1700" s="155" t="s">
        <v>156</v>
      </c>
    </row>
    <row r="1701" spans="2:51" s="13" customFormat="1" x14ac:dyDescent="0.2">
      <c r="B1701" s="154"/>
      <c r="D1701" s="148" t="s">
        <v>169</v>
      </c>
      <c r="E1701" s="155" t="s">
        <v>3</v>
      </c>
      <c r="F1701" s="156" t="s">
        <v>1499</v>
      </c>
      <c r="H1701" s="157">
        <v>-0.15</v>
      </c>
      <c r="I1701" s="158"/>
      <c r="L1701" s="154"/>
      <c r="M1701" s="159"/>
      <c r="T1701" s="160"/>
      <c r="AT1701" s="155" t="s">
        <v>169</v>
      </c>
      <c r="AU1701" s="155" t="s">
        <v>88</v>
      </c>
      <c r="AV1701" s="13" t="s">
        <v>88</v>
      </c>
      <c r="AW1701" s="13" t="s">
        <v>40</v>
      </c>
      <c r="AX1701" s="13" t="s">
        <v>78</v>
      </c>
      <c r="AY1701" s="155" t="s">
        <v>156</v>
      </c>
    </row>
    <row r="1702" spans="2:51" s="13" customFormat="1" x14ac:dyDescent="0.2">
      <c r="B1702" s="154"/>
      <c r="D1702" s="148" t="s">
        <v>169</v>
      </c>
      <c r="E1702" s="155" t="s">
        <v>3</v>
      </c>
      <c r="F1702" s="156" t="s">
        <v>1500</v>
      </c>
      <c r="H1702" s="157">
        <v>-1.71</v>
      </c>
      <c r="I1702" s="158"/>
      <c r="L1702" s="154"/>
      <c r="M1702" s="159"/>
      <c r="T1702" s="160"/>
      <c r="AT1702" s="155" t="s">
        <v>169</v>
      </c>
      <c r="AU1702" s="155" t="s">
        <v>88</v>
      </c>
      <c r="AV1702" s="13" t="s">
        <v>88</v>
      </c>
      <c r="AW1702" s="13" t="s">
        <v>40</v>
      </c>
      <c r="AX1702" s="13" t="s">
        <v>78</v>
      </c>
      <c r="AY1702" s="155" t="s">
        <v>156</v>
      </c>
    </row>
    <row r="1703" spans="2:51" s="13" customFormat="1" x14ac:dyDescent="0.2">
      <c r="B1703" s="154"/>
      <c r="D1703" s="148" t="s">
        <v>169</v>
      </c>
      <c r="E1703" s="155" t="s">
        <v>3</v>
      </c>
      <c r="F1703" s="156" t="s">
        <v>1501</v>
      </c>
      <c r="H1703" s="157">
        <v>-4</v>
      </c>
      <c r="I1703" s="158"/>
      <c r="L1703" s="154"/>
      <c r="M1703" s="159"/>
      <c r="T1703" s="160"/>
      <c r="AT1703" s="155" t="s">
        <v>169</v>
      </c>
      <c r="AU1703" s="155" t="s">
        <v>88</v>
      </c>
      <c r="AV1703" s="13" t="s">
        <v>88</v>
      </c>
      <c r="AW1703" s="13" t="s">
        <v>40</v>
      </c>
      <c r="AX1703" s="13" t="s">
        <v>78</v>
      </c>
      <c r="AY1703" s="155" t="s">
        <v>156</v>
      </c>
    </row>
    <row r="1704" spans="2:51" s="13" customFormat="1" x14ac:dyDescent="0.2">
      <c r="B1704" s="154"/>
      <c r="D1704" s="148" t="s">
        <v>169</v>
      </c>
      <c r="E1704" s="155" t="s">
        <v>3</v>
      </c>
      <c r="F1704" s="156" t="s">
        <v>1502</v>
      </c>
      <c r="H1704" s="157">
        <v>1.29</v>
      </c>
      <c r="I1704" s="158"/>
      <c r="L1704" s="154"/>
      <c r="M1704" s="159"/>
      <c r="T1704" s="160"/>
      <c r="AT1704" s="155" t="s">
        <v>169</v>
      </c>
      <c r="AU1704" s="155" t="s">
        <v>88</v>
      </c>
      <c r="AV1704" s="13" t="s">
        <v>88</v>
      </c>
      <c r="AW1704" s="13" t="s">
        <v>40</v>
      </c>
      <c r="AX1704" s="13" t="s">
        <v>78</v>
      </c>
      <c r="AY1704" s="155" t="s">
        <v>156</v>
      </c>
    </row>
    <row r="1705" spans="2:51" s="12" customFormat="1" x14ac:dyDescent="0.2">
      <c r="B1705" s="147"/>
      <c r="D1705" s="148" t="s">
        <v>169</v>
      </c>
      <c r="E1705" s="149" t="s">
        <v>3</v>
      </c>
      <c r="F1705" s="150" t="s">
        <v>1038</v>
      </c>
      <c r="H1705" s="149" t="s">
        <v>3</v>
      </c>
      <c r="I1705" s="151"/>
      <c r="L1705" s="147"/>
      <c r="M1705" s="152"/>
      <c r="T1705" s="153"/>
      <c r="AT1705" s="149" t="s">
        <v>169</v>
      </c>
      <c r="AU1705" s="149" t="s">
        <v>88</v>
      </c>
      <c r="AV1705" s="12" t="s">
        <v>86</v>
      </c>
      <c r="AW1705" s="12" t="s">
        <v>40</v>
      </c>
      <c r="AX1705" s="12" t="s">
        <v>78</v>
      </c>
      <c r="AY1705" s="149" t="s">
        <v>156</v>
      </c>
    </row>
    <row r="1706" spans="2:51" s="13" customFormat="1" x14ac:dyDescent="0.2">
      <c r="B1706" s="154"/>
      <c r="D1706" s="148" t="s">
        <v>169</v>
      </c>
      <c r="E1706" s="155" t="s">
        <v>3</v>
      </c>
      <c r="F1706" s="156" t="s">
        <v>1503</v>
      </c>
      <c r="H1706" s="157">
        <v>24.335999999999999</v>
      </c>
      <c r="I1706" s="158"/>
      <c r="L1706" s="154"/>
      <c r="M1706" s="159"/>
      <c r="T1706" s="160"/>
      <c r="AT1706" s="155" t="s">
        <v>169</v>
      </c>
      <c r="AU1706" s="155" t="s">
        <v>88</v>
      </c>
      <c r="AV1706" s="13" t="s">
        <v>88</v>
      </c>
      <c r="AW1706" s="13" t="s">
        <v>40</v>
      </c>
      <c r="AX1706" s="13" t="s">
        <v>78</v>
      </c>
      <c r="AY1706" s="155" t="s">
        <v>156</v>
      </c>
    </row>
    <row r="1707" spans="2:51" s="13" customFormat="1" x14ac:dyDescent="0.2">
      <c r="B1707" s="154"/>
      <c r="D1707" s="148" t="s">
        <v>169</v>
      </c>
      <c r="E1707" s="155" t="s">
        <v>3</v>
      </c>
      <c r="F1707" s="156" t="s">
        <v>1504</v>
      </c>
      <c r="H1707" s="157">
        <v>3.3380000000000001</v>
      </c>
      <c r="I1707" s="158"/>
      <c r="L1707" s="154"/>
      <c r="M1707" s="159"/>
      <c r="T1707" s="160"/>
      <c r="AT1707" s="155" t="s">
        <v>169</v>
      </c>
      <c r="AU1707" s="155" t="s">
        <v>88</v>
      </c>
      <c r="AV1707" s="13" t="s">
        <v>88</v>
      </c>
      <c r="AW1707" s="13" t="s">
        <v>40</v>
      </c>
      <c r="AX1707" s="13" t="s">
        <v>78</v>
      </c>
      <c r="AY1707" s="155" t="s">
        <v>156</v>
      </c>
    </row>
    <row r="1708" spans="2:51" s="13" customFormat="1" x14ac:dyDescent="0.2">
      <c r="B1708" s="154"/>
      <c r="D1708" s="148" t="s">
        <v>169</v>
      </c>
      <c r="E1708" s="155" t="s">
        <v>3</v>
      </c>
      <c r="F1708" s="156" t="s">
        <v>1505</v>
      </c>
      <c r="H1708" s="157">
        <v>6.8630000000000004</v>
      </c>
      <c r="I1708" s="158"/>
      <c r="L1708" s="154"/>
      <c r="M1708" s="159"/>
      <c r="T1708" s="160"/>
      <c r="AT1708" s="155" t="s">
        <v>169</v>
      </c>
      <c r="AU1708" s="155" t="s">
        <v>88</v>
      </c>
      <c r="AV1708" s="13" t="s">
        <v>88</v>
      </c>
      <c r="AW1708" s="13" t="s">
        <v>40</v>
      </c>
      <c r="AX1708" s="13" t="s">
        <v>78</v>
      </c>
      <c r="AY1708" s="155" t="s">
        <v>156</v>
      </c>
    </row>
    <row r="1709" spans="2:51" s="13" customFormat="1" x14ac:dyDescent="0.2">
      <c r="B1709" s="154"/>
      <c r="D1709" s="148" t="s">
        <v>169</v>
      </c>
      <c r="E1709" s="155" t="s">
        <v>3</v>
      </c>
      <c r="F1709" s="156" t="s">
        <v>1506</v>
      </c>
      <c r="H1709" s="157">
        <v>15.444000000000001</v>
      </c>
      <c r="I1709" s="158"/>
      <c r="L1709" s="154"/>
      <c r="M1709" s="159"/>
      <c r="T1709" s="160"/>
      <c r="AT1709" s="155" t="s">
        <v>169</v>
      </c>
      <c r="AU1709" s="155" t="s">
        <v>88</v>
      </c>
      <c r="AV1709" s="13" t="s">
        <v>88</v>
      </c>
      <c r="AW1709" s="13" t="s">
        <v>40</v>
      </c>
      <c r="AX1709" s="13" t="s">
        <v>78</v>
      </c>
      <c r="AY1709" s="155" t="s">
        <v>156</v>
      </c>
    </row>
    <row r="1710" spans="2:51" s="13" customFormat="1" x14ac:dyDescent="0.2">
      <c r="B1710" s="154"/>
      <c r="D1710" s="148" t="s">
        <v>169</v>
      </c>
      <c r="E1710" s="155" t="s">
        <v>3</v>
      </c>
      <c r="F1710" s="156" t="s">
        <v>1507</v>
      </c>
      <c r="H1710" s="157">
        <v>8.0730000000000004</v>
      </c>
      <c r="I1710" s="158"/>
      <c r="L1710" s="154"/>
      <c r="M1710" s="159"/>
      <c r="T1710" s="160"/>
      <c r="AT1710" s="155" t="s">
        <v>169</v>
      </c>
      <c r="AU1710" s="155" t="s">
        <v>88</v>
      </c>
      <c r="AV1710" s="13" t="s">
        <v>88</v>
      </c>
      <c r="AW1710" s="13" t="s">
        <v>40</v>
      </c>
      <c r="AX1710" s="13" t="s">
        <v>78</v>
      </c>
      <c r="AY1710" s="155" t="s">
        <v>156</v>
      </c>
    </row>
    <row r="1711" spans="2:51" s="13" customFormat="1" x14ac:dyDescent="0.2">
      <c r="B1711" s="154"/>
      <c r="D1711" s="148" t="s">
        <v>169</v>
      </c>
      <c r="E1711" s="155" t="s">
        <v>3</v>
      </c>
      <c r="F1711" s="156" t="s">
        <v>1508</v>
      </c>
      <c r="H1711" s="157">
        <v>1.8680000000000001</v>
      </c>
      <c r="I1711" s="158"/>
      <c r="L1711" s="154"/>
      <c r="M1711" s="159"/>
      <c r="T1711" s="160"/>
      <c r="AT1711" s="155" t="s">
        <v>169</v>
      </c>
      <c r="AU1711" s="155" t="s">
        <v>88</v>
      </c>
      <c r="AV1711" s="13" t="s">
        <v>88</v>
      </c>
      <c r="AW1711" s="13" t="s">
        <v>40</v>
      </c>
      <c r="AX1711" s="13" t="s">
        <v>78</v>
      </c>
      <c r="AY1711" s="155" t="s">
        <v>156</v>
      </c>
    </row>
    <row r="1712" spans="2:51" s="13" customFormat="1" x14ac:dyDescent="0.2">
      <c r="B1712" s="154"/>
      <c r="D1712" s="148" t="s">
        <v>169</v>
      </c>
      <c r="E1712" s="155" t="s">
        <v>3</v>
      </c>
      <c r="F1712" s="156" t="s">
        <v>1509</v>
      </c>
      <c r="H1712" s="157">
        <v>7.6</v>
      </c>
      <c r="I1712" s="158"/>
      <c r="L1712" s="154"/>
      <c r="M1712" s="159"/>
      <c r="T1712" s="160"/>
      <c r="AT1712" s="155" t="s">
        <v>169</v>
      </c>
      <c r="AU1712" s="155" t="s">
        <v>88</v>
      </c>
      <c r="AV1712" s="13" t="s">
        <v>88</v>
      </c>
      <c r="AW1712" s="13" t="s">
        <v>40</v>
      </c>
      <c r="AX1712" s="13" t="s">
        <v>78</v>
      </c>
      <c r="AY1712" s="155" t="s">
        <v>156</v>
      </c>
    </row>
    <row r="1713" spans="2:51" s="13" customFormat="1" x14ac:dyDescent="0.2">
      <c r="B1713" s="154"/>
      <c r="D1713" s="148" t="s">
        <v>169</v>
      </c>
      <c r="E1713" s="155" t="s">
        <v>3</v>
      </c>
      <c r="F1713" s="156" t="s">
        <v>1510</v>
      </c>
      <c r="H1713" s="157">
        <v>0.56999999999999995</v>
      </c>
      <c r="I1713" s="158"/>
      <c r="L1713" s="154"/>
      <c r="M1713" s="159"/>
      <c r="T1713" s="160"/>
      <c r="AT1713" s="155" t="s">
        <v>169</v>
      </c>
      <c r="AU1713" s="155" t="s">
        <v>88</v>
      </c>
      <c r="AV1713" s="13" t="s">
        <v>88</v>
      </c>
      <c r="AW1713" s="13" t="s">
        <v>40</v>
      </c>
      <c r="AX1713" s="13" t="s">
        <v>78</v>
      </c>
      <c r="AY1713" s="155" t="s">
        <v>156</v>
      </c>
    </row>
    <row r="1714" spans="2:51" s="13" customFormat="1" x14ac:dyDescent="0.2">
      <c r="B1714" s="154"/>
      <c r="D1714" s="148" t="s">
        <v>169</v>
      </c>
      <c r="E1714" s="155" t="s">
        <v>3</v>
      </c>
      <c r="F1714" s="156" t="s">
        <v>1511</v>
      </c>
      <c r="H1714" s="157">
        <v>4.9800000000000004</v>
      </c>
      <c r="I1714" s="158"/>
      <c r="L1714" s="154"/>
      <c r="M1714" s="159"/>
      <c r="T1714" s="160"/>
      <c r="AT1714" s="155" t="s">
        <v>169</v>
      </c>
      <c r="AU1714" s="155" t="s">
        <v>88</v>
      </c>
      <c r="AV1714" s="13" t="s">
        <v>88</v>
      </c>
      <c r="AW1714" s="13" t="s">
        <v>40</v>
      </c>
      <c r="AX1714" s="13" t="s">
        <v>78</v>
      </c>
      <c r="AY1714" s="155" t="s">
        <v>156</v>
      </c>
    </row>
    <row r="1715" spans="2:51" s="13" customFormat="1" x14ac:dyDescent="0.2">
      <c r="B1715" s="154"/>
      <c r="D1715" s="148" t="s">
        <v>169</v>
      </c>
      <c r="E1715" s="155" t="s">
        <v>3</v>
      </c>
      <c r="F1715" s="156" t="s">
        <v>1512</v>
      </c>
      <c r="H1715" s="157">
        <v>2.31</v>
      </c>
      <c r="I1715" s="158"/>
      <c r="L1715" s="154"/>
      <c r="M1715" s="159"/>
      <c r="T1715" s="160"/>
      <c r="AT1715" s="155" t="s">
        <v>169</v>
      </c>
      <c r="AU1715" s="155" t="s">
        <v>88</v>
      </c>
      <c r="AV1715" s="13" t="s">
        <v>88</v>
      </c>
      <c r="AW1715" s="13" t="s">
        <v>40</v>
      </c>
      <c r="AX1715" s="13" t="s">
        <v>78</v>
      </c>
      <c r="AY1715" s="155" t="s">
        <v>156</v>
      </c>
    </row>
    <row r="1716" spans="2:51" s="13" customFormat="1" x14ac:dyDescent="0.2">
      <c r="B1716" s="154"/>
      <c r="D1716" s="148" t="s">
        <v>169</v>
      </c>
      <c r="E1716" s="155" t="s">
        <v>3</v>
      </c>
      <c r="F1716" s="156" t="s">
        <v>1513</v>
      </c>
      <c r="H1716" s="157">
        <v>17.29</v>
      </c>
      <c r="I1716" s="158"/>
      <c r="L1716" s="154"/>
      <c r="M1716" s="159"/>
      <c r="T1716" s="160"/>
      <c r="AT1716" s="155" t="s">
        <v>169</v>
      </c>
      <c r="AU1716" s="155" t="s">
        <v>88</v>
      </c>
      <c r="AV1716" s="13" t="s">
        <v>88</v>
      </c>
      <c r="AW1716" s="13" t="s">
        <v>40</v>
      </c>
      <c r="AX1716" s="13" t="s">
        <v>78</v>
      </c>
      <c r="AY1716" s="155" t="s">
        <v>156</v>
      </c>
    </row>
    <row r="1717" spans="2:51" s="13" customFormat="1" x14ac:dyDescent="0.2">
      <c r="B1717" s="154"/>
      <c r="D1717" s="148" t="s">
        <v>169</v>
      </c>
      <c r="E1717" s="155" t="s">
        <v>3</v>
      </c>
      <c r="F1717" s="156" t="s">
        <v>1514</v>
      </c>
      <c r="H1717" s="157">
        <v>5.16</v>
      </c>
      <c r="I1717" s="158"/>
      <c r="L1717" s="154"/>
      <c r="M1717" s="159"/>
      <c r="T1717" s="160"/>
      <c r="AT1717" s="155" t="s">
        <v>169</v>
      </c>
      <c r="AU1717" s="155" t="s">
        <v>88</v>
      </c>
      <c r="AV1717" s="13" t="s">
        <v>88</v>
      </c>
      <c r="AW1717" s="13" t="s">
        <v>40</v>
      </c>
      <c r="AX1717" s="13" t="s">
        <v>78</v>
      </c>
      <c r="AY1717" s="155" t="s">
        <v>156</v>
      </c>
    </row>
    <row r="1718" spans="2:51" s="13" customFormat="1" x14ac:dyDescent="0.2">
      <c r="B1718" s="154"/>
      <c r="D1718" s="148" t="s">
        <v>169</v>
      </c>
      <c r="E1718" s="155" t="s">
        <v>3</v>
      </c>
      <c r="F1718" s="156" t="s">
        <v>1515</v>
      </c>
      <c r="H1718" s="157">
        <v>1.1100000000000001</v>
      </c>
      <c r="I1718" s="158"/>
      <c r="L1718" s="154"/>
      <c r="M1718" s="159"/>
      <c r="T1718" s="160"/>
      <c r="AT1718" s="155" t="s">
        <v>169</v>
      </c>
      <c r="AU1718" s="155" t="s">
        <v>88</v>
      </c>
      <c r="AV1718" s="13" t="s">
        <v>88</v>
      </c>
      <c r="AW1718" s="13" t="s">
        <v>40</v>
      </c>
      <c r="AX1718" s="13" t="s">
        <v>78</v>
      </c>
      <c r="AY1718" s="155" t="s">
        <v>156</v>
      </c>
    </row>
    <row r="1719" spans="2:51" s="13" customFormat="1" x14ac:dyDescent="0.2">
      <c r="B1719" s="154"/>
      <c r="D1719" s="148" t="s">
        <v>169</v>
      </c>
      <c r="E1719" s="155" t="s">
        <v>3</v>
      </c>
      <c r="F1719" s="156" t="s">
        <v>1516</v>
      </c>
      <c r="H1719" s="157">
        <v>0.3</v>
      </c>
      <c r="I1719" s="158"/>
      <c r="L1719" s="154"/>
      <c r="M1719" s="159"/>
      <c r="T1719" s="160"/>
      <c r="AT1719" s="155" t="s">
        <v>169</v>
      </c>
      <c r="AU1719" s="155" t="s">
        <v>88</v>
      </c>
      <c r="AV1719" s="13" t="s">
        <v>88</v>
      </c>
      <c r="AW1719" s="13" t="s">
        <v>40</v>
      </c>
      <c r="AX1719" s="13" t="s">
        <v>78</v>
      </c>
      <c r="AY1719" s="155" t="s">
        <v>156</v>
      </c>
    </row>
    <row r="1720" spans="2:51" s="13" customFormat="1" x14ac:dyDescent="0.2">
      <c r="B1720" s="154"/>
      <c r="D1720" s="148" t="s">
        <v>169</v>
      </c>
      <c r="E1720" s="155" t="s">
        <v>3</v>
      </c>
      <c r="F1720" s="156" t="s">
        <v>1517</v>
      </c>
      <c r="H1720" s="157">
        <v>0.375</v>
      </c>
      <c r="I1720" s="158"/>
      <c r="L1720" s="154"/>
      <c r="M1720" s="159"/>
      <c r="T1720" s="160"/>
      <c r="AT1720" s="155" t="s">
        <v>169</v>
      </c>
      <c r="AU1720" s="155" t="s">
        <v>88</v>
      </c>
      <c r="AV1720" s="13" t="s">
        <v>88</v>
      </c>
      <c r="AW1720" s="13" t="s">
        <v>40</v>
      </c>
      <c r="AX1720" s="13" t="s">
        <v>78</v>
      </c>
      <c r="AY1720" s="155" t="s">
        <v>156</v>
      </c>
    </row>
    <row r="1721" spans="2:51" s="13" customFormat="1" x14ac:dyDescent="0.2">
      <c r="B1721" s="154"/>
      <c r="D1721" s="148" t="s">
        <v>169</v>
      </c>
      <c r="E1721" s="155" t="s">
        <v>3</v>
      </c>
      <c r="F1721" s="156" t="s">
        <v>1518</v>
      </c>
      <c r="H1721" s="157">
        <v>0.255</v>
      </c>
      <c r="I1721" s="158"/>
      <c r="L1721" s="154"/>
      <c r="M1721" s="159"/>
      <c r="T1721" s="160"/>
      <c r="AT1721" s="155" t="s">
        <v>169</v>
      </c>
      <c r="AU1721" s="155" t="s">
        <v>88</v>
      </c>
      <c r="AV1721" s="13" t="s">
        <v>88</v>
      </c>
      <c r="AW1721" s="13" t="s">
        <v>40</v>
      </c>
      <c r="AX1721" s="13" t="s">
        <v>78</v>
      </c>
      <c r="AY1721" s="155" t="s">
        <v>156</v>
      </c>
    </row>
    <row r="1722" spans="2:51" s="13" customFormat="1" x14ac:dyDescent="0.2">
      <c r="B1722" s="154"/>
      <c r="D1722" s="148" t="s">
        <v>169</v>
      </c>
      <c r="E1722" s="155" t="s">
        <v>3</v>
      </c>
      <c r="F1722" s="156" t="s">
        <v>1519</v>
      </c>
      <c r="H1722" s="157">
        <v>0.56999999999999995</v>
      </c>
      <c r="I1722" s="158"/>
      <c r="L1722" s="154"/>
      <c r="M1722" s="159"/>
      <c r="T1722" s="160"/>
      <c r="AT1722" s="155" t="s">
        <v>169</v>
      </c>
      <c r="AU1722" s="155" t="s">
        <v>88</v>
      </c>
      <c r="AV1722" s="13" t="s">
        <v>88</v>
      </c>
      <c r="AW1722" s="13" t="s">
        <v>40</v>
      </c>
      <c r="AX1722" s="13" t="s">
        <v>78</v>
      </c>
      <c r="AY1722" s="155" t="s">
        <v>156</v>
      </c>
    </row>
    <row r="1723" spans="2:51" s="13" customFormat="1" x14ac:dyDescent="0.2">
      <c r="B1723" s="154"/>
      <c r="D1723" s="148" t="s">
        <v>169</v>
      </c>
      <c r="E1723" s="155" t="s">
        <v>3</v>
      </c>
      <c r="F1723" s="156" t="s">
        <v>1520</v>
      </c>
      <c r="H1723" s="157">
        <v>0.84</v>
      </c>
      <c r="I1723" s="158"/>
      <c r="L1723" s="154"/>
      <c r="M1723" s="159"/>
      <c r="T1723" s="160"/>
      <c r="AT1723" s="155" t="s">
        <v>169</v>
      </c>
      <c r="AU1723" s="155" t="s">
        <v>88</v>
      </c>
      <c r="AV1723" s="13" t="s">
        <v>88</v>
      </c>
      <c r="AW1723" s="13" t="s">
        <v>40</v>
      </c>
      <c r="AX1723" s="13" t="s">
        <v>78</v>
      </c>
      <c r="AY1723" s="155" t="s">
        <v>156</v>
      </c>
    </row>
    <row r="1724" spans="2:51" s="13" customFormat="1" x14ac:dyDescent="0.2">
      <c r="B1724" s="154"/>
      <c r="D1724" s="148" t="s">
        <v>169</v>
      </c>
      <c r="E1724" s="155" t="s">
        <v>3</v>
      </c>
      <c r="F1724" s="156" t="s">
        <v>1521</v>
      </c>
      <c r="H1724" s="157">
        <v>0.69</v>
      </c>
      <c r="I1724" s="158"/>
      <c r="L1724" s="154"/>
      <c r="M1724" s="159"/>
      <c r="T1724" s="160"/>
      <c r="AT1724" s="155" t="s">
        <v>169</v>
      </c>
      <c r="AU1724" s="155" t="s">
        <v>88</v>
      </c>
      <c r="AV1724" s="13" t="s">
        <v>88</v>
      </c>
      <c r="AW1724" s="13" t="s">
        <v>40</v>
      </c>
      <c r="AX1724" s="13" t="s">
        <v>78</v>
      </c>
      <c r="AY1724" s="155" t="s">
        <v>156</v>
      </c>
    </row>
    <row r="1725" spans="2:51" s="13" customFormat="1" x14ac:dyDescent="0.2">
      <c r="B1725" s="154"/>
      <c r="D1725" s="148" t="s">
        <v>169</v>
      </c>
      <c r="E1725" s="155" t="s">
        <v>3</v>
      </c>
      <c r="F1725" s="156" t="s">
        <v>1522</v>
      </c>
      <c r="H1725" s="157">
        <v>2.25</v>
      </c>
      <c r="I1725" s="158"/>
      <c r="L1725" s="154"/>
      <c r="M1725" s="159"/>
      <c r="T1725" s="160"/>
      <c r="AT1725" s="155" t="s">
        <v>169</v>
      </c>
      <c r="AU1725" s="155" t="s">
        <v>88</v>
      </c>
      <c r="AV1725" s="13" t="s">
        <v>88</v>
      </c>
      <c r="AW1725" s="13" t="s">
        <v>40</v>
      </c>
      <c r="AX1725" s="13" t="s">
        <v>78</v>
      </c>
      <c r="AY1725" s="155" t="s">
        <v>156</v>
      </c>
    </row>
    <row r="1726" spans="2:51" s="13" customFormat="1" x14ac:dyDescent="0.2">
      <c r="B1726" s="154"/>
      <c r="D1726" s="148" t="s">
        <v>169</v>
      </c>
      <c r="E1726" s="155" t="s">
        <v>3</v>
      </c>
      <c r="F1726" s="156" t="s">
        <v>1523</v>
      </c>
      <c r="H1726" s="157">
        <v>0.48</v>
      </c>
      <c r="I1726" s="158"/>
      <c r="L1726" s="154"/>
      <c r="M1726" s="159"/>
      <c r="T1726" s="160"/>
      <c r="AT1726" s="155" t="s">
        <v>169</v>
      </c>
      <c r="AU1726" s="155" t="s">
        <v>88</v>
      </c>
      <c r="AV1726" s="13" t="s">
        <v>88</v>
      </c>
      <c r="AW1726" s="13" t="s">
        <v>40</v>
      </c>
      <c r="AX1726" s="13" t="s">
        <v>78</v>
      </c>
      <c r="AY1726" s="155" t="s">
        <v>156</v>
      </c>
    </row>
    <row r="1727" spans="2:51" s="13" customFormat="1" x14ac:dyDescent="0.2">
      <c r="B1727" s="154"/>
      <c r="D1727" s="148" t="s">
        <v>169</v>
      </c>
      <c r="E1727" s="155" t="s">
        <v>3</v>
      </c>
      <c r="F1727" s="156" t="s">
        <v>1524</v>
      </c>
      <c r="H1727" s="157">
        <v>1.2829999999999999</v>
      </c>
      <c r="I1727" s="158"/>
      <c r="L1727" s="154"/>
      <c r="M1727" s="159"/>
      <c r="T1727" s="160"/>
      <c r="AT1727" s="155" t="s">
        <v>169</v>
      </c>
      <c r="AU1727" s="155" t="s">
        <v>88</v>
      </c>
      <c r="AV1727" s="13" t="s">
        <v>88</v>
      </c>
      <c r="AW1727" s="13" t="s">
        <v>40</v>
      </c>
      <c r="AX1727" s="13" t="s">
        <v>78</v>
      </c>
      <c r="AY1727" s="155" t="s">
        <v>156</v>
      </c>
    </row>
    <row r="1728" spans="2:51" s="12" customFormat="1" x14ac:dyDescent="0.2">
      <c r="B1728" s="147"/>
      <c r="D1728" s="148" t="s">
        <v>169</v>
      </c>
      <c r="E1728" s="149" t="s">
        <v>3</v>
      </c>
      <c r="F1728" s="150" t="s">
        <v>1031</v>
      </c>
      <c r="H1728" s="149" t="s">
        <v>3</v>
      </c>
      <c r="I1728" s="151"/>
      <c r="L1728" s="147"/>
      <c r="M1728" s="152"/>
      <c r="T1728" s="153"/>
      <c r="AT1728" s="149" t="s">
        <v>169</v>
      </c>
      <c r="AU1728" s="149" t="s">
        <v>88</v>
      </c>
      <c r="AV1728" s="12" t="s">
        <v>86</v>
      </c>
      <c r="AW1728" s="12" t="s">
        <v>40</v>
      </c>
      <c r="AX1728" s="12" t="s">
        <v>78</v>
      </c>
      <c r="AY1728" s="149" t="s">
        <v>156</v>
      </c>
    </row>
    <row r="1729" spans="2:51" s="13" customFormat="1" x14ac:dyDescent="0.2">
      <c r="B1729" s="154"/>
      <c r="D1729" s="148" t="s">
        <v>169</v>
      </c>
      <c r="E1729" s="155" t="s">
        <v>3</v>
      </c>
      <c r="F1729" s="156" t="s">
        <v>1525</v>
      </c>
      <c r="H1729" s="157">
        <v>28.152000000000001</v>
      </c>
      <c r="I1729" s="158"/>
      <c r="L1729" s="154"/>
      <c r="M1729" s="159"/>
      <c r="T1729" s="160"/>
      <c r="AT1729" s="155" t="s">
        <v>169</v>
      </c>
      <c r="AU1729" s="155" t="s">
        <v>88</v>
      </c>
      <c r="AV1729" s="13" t="s">
        <v>88</v>
      </c>
      <c r="AW1729" s="13" t="s">
        <v>40</v>
      </c>
      <c r="AX1729" s="13" t="s">
        <v>78</v>
      </c>
      <c r="AY1729" s="155" t="s">
        <v>156</v>
      </c>
    </row>
    <row r="1730" spans="2:51" s="13" customFormat="1" x14ac:dyDescent="0.2">
      <c r="B1730" s="154"/>
      <c r="D1730" s="148" t="s">
        <v>169</v>
      </c>
      <c r="E1730" s="155" t="s">
        <v>3</v>
      </c>
      <c r="F1730" s="156" t="s">
        <v>1526</v>
      </c>
      <c r="H1730" s="157">
        <v>4.9400000000000004</v>
      </c>
      <c r="I1730" s="158"/>
      <c r="L1730" s="154"/>
      <c r="M1730" s="159"/>
      <c r="T1730" s="160"/>
      <c r="AT1730" s="155" t="s">
        <v>169</v>
      </c>
      <c r="AU1730" s="155" t="s">
        <v>88</v>
      </c>
      <c r="AV1730" s="13" t="s">
        <v>88</v>
      </c>
      <c r="AW1730" s="13" t="s">
        <v>40</v>
      </c>
      <c r="AX1730" s="13" t="s">
        <v>78</v>
      </c>
      <c r="AY1730" s="155" t="s">
        <v>156</v>
      </c>
    </row>
    <row r="1731" spans="2:51" s="13" customFormat="1" x14ac:dyDescent="0.2">
      <c r="B1731" s="154"/>
      <c r="D1731" s="148" t="s">
        <v>169</v>
      </c>
      <c r="E1731" s="155" t="s">
        <v>3</v>
      </c>
      <c r="F1731" s="156" t="s">
        <v>1527</v>
      </c>
      <c r="H1731" s="157">
        <v>6.8250000000000002</v>
      </c>
      <c r="I1731" s="158"/>
      <c r="L1731" s="154"/>
      <c r="M1731" s="159"/>
      <c r="T1731" s="160"/>
      <c r="AT1731" s="155" t="s">
        <v>169</v>
      </c>
      <c r="AU1731" s="155" t="s">
        <v>88</v>
      </c>
      <c r="AV1731" s="13" t="s">
        <v>88</v>
      </c>
      <c r="AW1731" s="13" t="s">
        <v>40</v>
      </c>
      <c r="AX1731" s="13" t="s">
        <v>78</v>
      </c>
      <c r="AY1731" s="155" t="s">
        <v>156</v>
      </c>
    </row>
    <row r="1732" spans="2:51" s="13" customFormat="1" x14ac:dyDescent="0.2">
      <c r="B1732" s="154"/>
      <c r="D1732" s="148" t="s">
        <v>169</v>
      </c>
      <c r="E1732" s="155" t="s">
        <v>3</v>
      </c>
      <c r="F1732" s="156" t="s">
        <v>1528</v>
      </c>
      <c r="H1732" s="157">
        <v>9</v>
      </c>
      <c r="I1732" s="158"/>
      <c r="L1732" s="154"/>
      <c r="M1732" s="159"/>
      <c r="T1732" s="160"/>
      <c r="AT1732" s="155" t="s">
        <v>169</v>
      </c>
      <c r="AU1732" s="155" t="s">
        <v>88</v>
      </c>
      <c r="AV1732" s="13" t="s">
        <v>88</v>
      </c>
      <c r="AW1732" s="13" t="s">
        <v>40</v>
      </c>
      <c r="AX1732" s="13" t="s">
        <v>78</v>
      </c>
      <c r="AY1732" s="155" t="s">
        <v>156</v>
      </c>
    </row>
    <row r="1733" spans="2:51" s="13" customFormat="1" x14ac:dyDescent="0.2">
      <c r="B1733" s="154"/>
      <c r="D1733" s="148" t="s">
        <v>169</v>
      </c>
      <c r="E1733" s="155" t="s">
        <v>3</v>
      </c>
      <c r="F1733" s="156" t="s">
        <v>1529</v>
      </c>
      <c r="H1733" s="157">
        <v>7.92</v>
      </c>
      <c r="I1733" s="158"/>
      <c r="L1733" s="154"/>
      <c r="M1733" s="159"/>
      <c r="T1733" s="160"/>
      <c r="AT1733" s="155" t="s">
        <v>169</v>
      </c>
      <c r="AU1733" s="155" t="s">
        <v>88</v>
      </c>
      <c r="AV1733" s="13" t="s">
        <v>88</v>
      </c>
      <c r="AW1733" s="13" t="s">
        <v>40</v>
      </c>
      <c r="AX1733" s="13" t="s">
        <v>78</v>
      </c>
      <c r="AY1733" s="155" t="s">
        <v>156</v>
      </c>
    </row>
    <row r="1734" spans="2:51" s="13" customFormat="1" x14ac:dyDescent="0.2">
      <c r="B1734" s="154"/>
      <c r="D1734" s="148" t="s">
        <v>169</v>
      </c>
      <c r="E1734" s="155" t="s">
        <v>3</v>
      </c>
      <c r="F1734" s="156" t="s">
        <v>1530</v>
      </c>
      <c r="H1734" s="157">
        <v>7.7220000000000004</v>
      </c>
      <c r="I1734" s="158"/>
      <c r="L1734" s="154"/>
      <c r="M1734" s="159"/>
      <c r="T1734" s="160"/>
      <c r="AT1734" s="155" t="s">
        <v>169</v>
      </c>
      <c r="AU1734" s="155" t="s">
        <v>88</v>
      </c>
      <c r="AV1734" s="13" t="s">
        <v>88</v>
      </c>
      <c r="AW1734" s="13" t="s">
        <v>40</v>
      </c>
      <c r="AX1734" s="13" t="s">
        <v>78</v>
      </c>
      <c r="AY1734" s="155" t="s">
        <v>156</v>
      </c>
    </row>
    <row r="1735" spans="2:51" s="13" customFormat="1" x14ac:dyDescent="0.2">
      <c r="B1735" s="154"/>
      <c r="D1735" s="148" t="s">
        <v>169</v>
      </c>
      <c r="E1735" s="155" t="s">
        <v>3</v>
      </c>
      <c r="F1735" s="156" t="s">
        <v>1531</v>
      </c>
      <c r="H1735" s="157">
        <v>1.845</v>
      </c>
      <c r="I1735" s="158"/>
      <c r="L1735" s="154"/>
      <c r="M1735" s="159"/>
      <c r="T1735" s="160"/>
      <c r="AT1735" s="155" t="s">
        <v>169</v>
      </c>
      <c r="AU1735" s="155" t="s">
        <v>88</v>
      </c>
      <c r="AV1735" s="13" t="s">
        <v>88</v>
      </c>
      <c r="AW1735" s="13" t="s">
        <v>40</v>
      </c>
      <c r="AX1735" s="13" t="s">
        <v>78</v>
      </c>
      <c r="AY1735" s="155" t="s">
        <v>156</v>
      </c>
    </row>
    <row r="1736" spans="2:51" s="13" customFormat="1" x14ac:dyDescent="0.2">
      <c r="B1736" s="154"/>
      <c r="D1736" s="148" t="s">
        <v>169</v>
      </c>
      <c r="E1736" s="155" t="s">
        <v>3</v>
      </c>
      <c r="F1736" s="156" t="s">
        <v>1532</v>
      </c>
      <c r="H1736" s="157">
        <v>8.5500000000000007</v>
      </c>
      <c r="I1736" s="158"/>
      <c r="L1736" s="154"/>
      <c r="M1736" s="159"/>
      <c r="T1736" s="160"/>
      <c r="AT1736" s="155" t="s">
        <v>169</v>
      </c>
      <c r="AU1736" s="155" t="s">
        <v>88</v>
      </c>
      <c r="AV1736" s="13" t="s">
        <v>88</v>
      </c>
      <c r="AW1736" s="13" t="s">
        <v>40</v>
      </c>
      <c r="AX1736" s="13" t="s">
        <v>78</v>
      </c>
      <c r="AY1736" s="155" t="s">
        <v>156</v>
      </c>
    </row>
    <row r="1737" spans="2:51" s="13" customFormat="1" x14ac:dyDescent="0.2">
      <c r="B1737" s="154"/>
      <c r="D1737" s="148" t="s">
        <v>169</v>
      </c>
      <c r="E1737" s="155" t="s">
        <v>3</v>
      </c>
      <c r="F1737" s="156" t="s">
        <v>1533</v>
      </c>
      <c r="H1737" s="157">
        <v>1.32</v>
      </c>
      <c r="I1737" s="158"/>
      <c r="L1737" s="154"/>
      <c r="M1737" s="159"/>
      <c r="T1737" s="160"/>
      <c r="AT1737" s="155" t="s">
        <v>169</v>
      </c>
      <c r="AU1737" s="155" t="s">
        <v>88</v>
      </c>
      <c r="AV1737" s="13" t="s">
        <v>88</v>
      </c>
      <c r="AW1737" s="13" t="s">
        <v>40</v>
      </c>
      <c r="AX1737" s="13" t="s">
        <v>78</v>
      </c>
      <c r="AY1737" s="155" t="s">
        <v>156</v>
      </c>
    </row>
    <row r="1738" spans="2:51" s="13" customFormat="1" x14ac:dyDescent="0.2">
      <c r="B1738" s="154"/>
      <c r="D1738" s="148" t="s">
        <v>169</v>
      </c>
      <c r="E1738" s="155" t="s">
        <v>3</v>
      </c>
      <c r="F1738" s="156" t="s">
        <v>1534</v>
      </c>
      <c r="H1738" s="157">
        <v>2.2799999999999998</v>
      </c>
      <c r="I1738" s="158"/>
      <c r="L1738" s="154"/>
      <c r="M1738" s="159"/>
      <c r="T1738" s="160"/>
      <c r="AT1738" s="155" t="s">
        <v>169</v>
      </c>
      <c r="AU1738" s="155" t="s">
        <v>88</v>
      </c>
      <c r="AV1738" s="13" t="s">
        <v>88</v>
      </c>
      <c r="AW1738" s="13" t="s">
        <v>40</v>
      </c>
      <c r="AX1738" s="13" t="s">
        <v>78</v>
      </c>
      <c r="AY1738" s="155" t="s">
        <v>156</v>
      </c>
    </row>
    <row r="1739" spans="2:51" s="13" customFormat="1" x14ac:dyDescent="0.2">
      <c r="B1739" s="154"/>
      <c r="D1739" s="148" t="s">
        <v>169</v>
      </c>
      <c r="E1739" s="155" t="s">
        <v>3</v>
      </c>
      <c r="F1739" s="156" t="s">
        <v>1535</v>
      </c>
      <c r="H1739" s="157">
        <v>16.38</v>
      </c>
      <c r="I1739" s="158"/>
      <c r="L1739" s="154"/>
      <c r="M1739" s="159"/>
      <c r="T1739" s="160"/>
      <c r="AT1739" s="155" t="s">
        <v>169</v>
      </c>
      <c r="AU1739" s="155" t="s">
        <v>88</v>
      </c>
      <c r="AV1739" s="13" t="s">
        <v>88</v>
      </c>
      <c r="AW1739" s="13" t="s">
        <v>40</v>
      </c>
      <c r="AX1739" s="13" t="s">
        <v>78</v>
      </c>
      <c r="AY1739" s="155" t="s">
        <v>156</v>
      </c>
    </row>
    <row r="1740" spans="2:51" s="13" customFormat="1" x14ac:dyDescent="0.2">
      <c r="B1740" s="154"/>
      <c r="D1740" s="148" t="s">
        <v>169</v>
      </c>
      <c r="E1740" s="155" t="s">
        <v>3</v>
      </c>
      <c r="F1740" s="156" t="s">
        <v>1536</v>
      </c>
      <c r="H1740" s="157">
        <v>2.56</v>
      </c>
      <c r="I1740" s="158"/>
      <c r="L1740" s="154"/>
      <c r="M1740" s="159"/>
      <c r="T1740" s="160"/>
      <c r="AT1740" s="155" t="s">
        <v>169</v>
      </c>
      <c r="AU1740" s="155" t="s">
        <v>88</v>
      </c>
      <c r="AV1740" s="13" t="s">
        <v>88</v>
      </c>
      <c r="AW1740" s="13" t="s">
        <v>40</v>
      </c>
      <c r="AX1740" s="13" t="s">
        <v>78</v>
      </c>
      <c r="AY1740" s="155" t="s">
        <v>156</v>
      </c>
    </row>
    <row r="1741" spans="2:51" s="13" customFormat="1" x14ac:dyDescent="0.2">
      <c r="B1741" s="154"/>
      <c r="D1741" s="148" t="s">
        <v>169</v>
      </c>
      <c r="E1741" s="155" t="s">
        <v>3</v>
      </c>
      <c r="F1741" s="156" t="s">
        <v>1516</v>
      </c>
      <c r="H1741" s="157">
        <v>0.3</v>
      </c>
      <c r="I1741" s="158"/>
      <c r="L1741" s="154"/>
      <c r="M1741" s="159"/>
      <c r="T1741" s="160"/>
      <c r="AT1741" s="155" t="s">
        <v>169</v>
      </c>
      <c r="AU1741" s="155" t="s">
        <v>88</v>
      </c>
      <c r="AV1741" s="13" t="s">
        <v>88</v>
      </c>
      <c r="AW1741" s="13" t="s">
        <v>40</v>
      </c>
      <c r="AX1741" s="13" t="s">
        <v>78</v>
      </c>
      <c r="AY1741" s="155" t="s">
        <v>156</v>
      </c>
    </row>
    <row r="1742" spans="2:51" s="13" customFormat="1" x14ac:dyDescent="0.2">
      <c r="B1742" s="154"/>
      <c r="D1742" s="148" t="s">
        <v>169</v>
      </c>
      <c r="E1742" s="155" t="s">
        <v>3</v>
      </c>
      <c r="F1742" s="156" t="s">
        <v>1517</v>
      </c>
      <c r="H1742" s="157">
        <v>0.375</v>
      </c>
      <c r="I1742" s="158"/>
      <c r="L1742" s="154"/>
      <c r="M1742" s="159"/>
      <c r="T1742" s="160"/>
      <c r="AT1742" s="155" t="s">
        <v>169</v>
      </c>
      <c r="AU1742" s="155" t="s">
        <v>88</v>
      </c>
      <c r="AV1742" s="13" t="s">
        <v>88</v>
      </c>
      <c r="AW1742" s="13" t="s">
        <v>40</v>
      </c>
      <c r="AX1742" s="13" t="s">
        <v>78</v>
      </c>
      <c r="AY1742" s="155" t="s">
        <v>156</v>
      </c>
    </row>
    <row r="1743" spans="2:51" s="13" customFormat="1" x14ac:dyDescent="0.2">
      <c r="B1743" s="154"/>
      <c r="D1743" s="148" t="s">
        <v>169</v>
      </c>
      <c r="E1743" s="155" t="s">
        <v>3</v>
      </c>
      <c r="F1743" s="156" t="s">
        <v>1518</v>
      </c>
      <c r="H1743" s="157">
        <v>0.255</v>
      </c>
      <c r="I1743" s="158"/>
      <c r="L1743" s="154"/>
      <c r="M1743" s="159"/>
      <c r="T1743" s="160"/>
      <c r="AT1743" s="155" t="s">
        <v>169</v>
      </c>
      <c r="AU1743" s="155" t="s">
        <v>88</v>
      </c>
      <c r="AV1743" s="13" t="s">
        <v>88</v>
      </c>
      <c r="AW1743" s="13" t="s">
        <v>40</v>
      </c>
      <c r="AX1743" s="13" t="s">
        <v>78</v>
      </c>
      <c r="AY1743" s="155" t="s">
        <v>156</v>
      </c>
    </row>
    <row r="1744" spans="2:51" s="13" customFormat="1" x14ac:dyDescent="0.2">
      <c r="B1744" s="154"/>
      <c r="D1744" s="148" t="s">
        <v>169</v>
      </c>
      <c r="E1744" s="155" t="s">
        <v>3</v>
      </c>
      <c r="F1744" s="156" t="s">
        <v>1537</v>
      </c>
      <c r="H1744" s="157">
        <v>0.46</v>
      </c>
      <c r="I1744" s="158"/>
      <c r="L1744" s="154"/>
      <c r="M1744" s="159"/>
      <c r="T1744" s="160"/>
      <c r="AT1744" s="155" t="s">
        <v>169</v>
      </c>
      <c r="AU1744" s="155" t="s">
        <v>88</v>
      </c>
      <c r="AV1744" s="13" t="s">
        <v>88</v>
      </c>
      <c r="AW1744" s="13" t="s">
        <v>40</v>
      </c>
      <c r="AX1744" s="13" t="s">
        <v>78</v>
      </c>
      <c r="AY1744" s="155" t="s">
        <v>156</v>
      </c>
    </row>
    <row r="1745" spans="2:51" s="13" customFormat="1" x14ac:dyDescent="0.2">
      <c r="B1745" s="154"/>
      <c r="D1745" s="148" t="s">
        <v>169</v>
      </c>
      <c r="E1745" s="155" t="s">
        <v>3</v>
      </c>
      <c r="F1745" s="156" t="s">
        <v>1538</v>
      </c>
      <c r="H1745" s="157">
        <v>3.375</v>
      </c>
      <c r="I1745" s="158"/>
      <c r="L1745" s="154"/>
      <c r="M1745" s="159"/>
      <c r="T1745" s="160"/>
      <c r="AT1745" s="155" t="s">
        <v>169</v>
      </c>
      <c r="AU1745" s="155" t="s">
        <v>88</v>
      </c>
      <c r="AV1745" s="13" t="s">
        <v>88</v>
      </c>
      <c r="AW1745" s="13" t="s">
        <v>40</v>
      </c>
      <c r="AX1745" s="13" t="s">
        <v>78</v>
      </c>
      <c r="AY1745" s="155" t="s">
        <v>156</v>
      </c>
    </row>
    <row r="1746" spans="2:51" s="13" customFormat="1" x14ac:dyDescent="0.2">
      <c r="B1746" s="154"/>
      <c r="D1746" s="148" t="s">
        <v>169</v>
      </c>
      <c r="E1746" s="155" t="s">
        <v>3</v>
      </c>
      <c r="F1746" s="156" t="s">
        <v>1539</v>
      </c>
      <c r="H1746" s="157">
        <v>0.93</v>
      </c>
      <c r="I1746" s="158"/>
      <c r="L1746" s="154"/>
      <c r="M1746" s="159"/>
      <c r="T1746" s="160"/>
      <c r="AT1746" s="155" t="s">
        <v>169</v>
      </c>
      <c r="AU1746" s="155" t="s">
        <v>88</v>
      </c>
      <c r="AV1746" s="13" t="s">
        <v>88</v>
      </c>
      <c r="AW1746" s="13" t="s">
        <v>40</v>
      </c>
      <c r="AX1746" s="13" t="s">
        <v>78</v>
      </c>
      <c r="AY1746" s="155" t="s">
        <v>156</v>
      </c>
    </row>
    <row r="1747" spans="2:51" s="13" customFormat="1" x14ac:dyDescent="0.2">
      <c r="B1747" s="154"/>
      <c r="D1747" s="148" t="s">
        <v>169</v>
      </c>
      <c r="E1747" s="155" t="s">
        <v>3</v>
      </c>
      <c r="F1747" s="156" t="s">
        <v>1524</v>
      </c>
      <c r="H1747" s="157">
        <v>1.2829999999999999</v>
      </c>
      <c r="I1747" s="158"/>
      <c r="L1747" s="154"/>
      <c r="M1747" s="159"/>
      <c r="T1747" s="160"/>
      <c r="AT1747" s="155" t="s">
        <v>169</v>
      </c>
      <c r="AU1747" s="155" t="s">
        <v>88</v>
      </c>
      <c r="AV1747" s="13" t="s">
        <v>88</v>
      </c>
      <c r="AW1747" s="13" t="s">
        <v>40</v>
      </c>
      <c r="AX1747" s="13" t="s">
        <v>78</v>
      </c>
      <c r="AY1747" s="155" t="s">
        <v>156</v>
      </c>
    </row>
    <row r="1748" spans="2:51" s="15" customFormat="1" x14ac:dyDescent="0.2">
      <c r="B1748" s="168"/>
      <c r="D1748" s="148" t="s">
        <v>169</v>
      </c>
      <c r="E1748" s="169" t="s">
        <v>3</v>
      </c>
      <c r="F1748" s="170" t="s">
        <v>180</v>
      </c>
      <c r="H1748" s="171">
        <v>389.28800000000001</v>
      </c>
      <c r="I1748" s="172"/>
      <c r="L1748" s="168"/>
      <c r="M1748" s="173"/>
      <c r="T1748" s="174"/>
      <c r="AT1748" s="169" t="s">
        <v>169</v>
      </c>
      <c r="AU1748" s="169" t="s">
        <v>88</v>
      </c>
      <c r="AV1748" s="15" t="s">
        <v>157</v>
      </c>
      <c r="AW1748" s="15" t="s">
        <v>40</v>
      </c>
      <c r="AX1748" s="15" t="s">
        <v>78</v>
      </c>
      <c r="AY1748" s="169" t="s">
        <v>156</v>
      </c>
    </row>
    <row r="1749" spans="2:51" s="12" customFormat="1" x14ac:dyDescent="0.2">
      <c r="B1749" s="147"/>
      <c r="D1749" s="148" t="s">
        <v>169</v>
      </c>
      <c r="E1749" s="149" t="s">
        <v>3</v>
      </c>
      <c r="F1749" s="150" t="s">
        <v>1444</v>
      </c>
      <c r="H1749" s="149" t="s">
        <v>3</v>
      </c>
      <c r="I1749" s="151"/>
      <c r="L1749" s="147"/>
      <c r="M1749" s="152"/>
      <c r="T1749" s="153"/>
      <c r="AT1749" s="149" t="s">
        <v>169</v>
      </c>
      <c r="AU1749" s="149" t="s">
        <v>88</v>
      </c>
      <c r="AV1749" s="12" t="s">
        <v>86</v>
      </c>
      <c r="AW1749" s="12" t="s">
        <v>40</v>
      </c>
      <c r="AX1749" s="12" t="s">
        <v>78</v>
      </c>
      <c r="AY1749" s="149" t="s">
        <v>156</v>
      </c>
    </row>
    <row r="1750" spans="2:51" s="12" customFormat="1" x14ac:dyDescent="0.2">
      <c r="B1750" s="147"/>
      <c r="D1750" s="148" t="s">
        <v>169</v>
      </c>
      <c r="E1750" s="149" t="s">
        <v>3</v>
      </c>
      <c r="F1750" s="150" t="s">
        <v>1044</v>
      </c>
      <c r="H1750" s="149" t="s">
        <v>3</v>
      </c>
      <c r="I1750" s="151"/>
      <c r="L1750" s="147"/>
      <c r="M1750" s="152"/>
      <c r="T1750" s="153"/>
      <c r="AT1750" s="149" t="s">
        <v>169</v>
      </c>
      <c r="AU1750" s="149" t="s">
        <v>88</v>
      </c>
      <c r="AV1750" s="12" t="s">
        <v>86</v>
      </c>
      <c r="AW1750" s="12" t="s">
        <v>40</v>
      </c>
      <c r="AX1750" s="12" t="s">
        <v>78</v>
      </c>
      <c r="AY1750" s="149" t="s">
        <v>156</v>
      </c>
    </row>
    <row r="1751" spans="2:51" s="13" customFormat="1" x14ac:dyDescent="0.2">
      <c r="B1751" s="154"/>
      <c r="D1751" s="148" t="s">
        <v>169</v>
      </c>
      <c r="E1751" s="155" t="s">
        <v>3</v>
      </c>
      <c r="F1751" s="156" t="s">
        <v>1540</v>
      </c>
      <c r="H1751" s="157">
        <v>62.37</v>
      </c>
      <c r="I1751" s="158"/>
      <c r="L1751" s="154"/>
      <c r="M1751" s="159"/>
      <c r="T1751" s="160"/>
      <c r="AT1751" s="155" t="s">
        <v>169</v>
      </c>
      <c r="AU1751" s="155" t="s">
        <v>88</v>
      </c>
      <c r="AV1751" s="13" t="s">
        <v>88</v>
      </c>
      <c r="AW1751" s="13" t="s">
        <v>40</v>
      </c>
      <c r="AX1751" s="13" t="s">
        <v>78</v>
      </c>
      <c r="AY1751" s="155" t="s">
        <v>156</v>
      </c>
    </row>
    <row r="1752" spans="2:51" s="13" customFormat="1" x14ac:dyDescent="0.2">
      <c r="B1752" s="154"/>
      <c r="D1752" s="148" t="s">
        <v>169</v>
      </c>
      <c r="E1752" s="155" t="s">
        <v>3</v>
      </c>
      <c r="F1752" s="156" t="s">
        <v>1541</v>
      </c>
      <c r="H1752" s="157">
        <v>-16</v>
      </c>
      <c r="I1752" s="158"/>
      <c r="L1752" s="154"/>
      <c r="M1752" s="159"/>
      <c r="T1752" s="160"/>
      <c r="AT1752" s="155" t="s">
        <v>169</v>
      </c>
      <c r="AU1752" s="155" t="s">
        <v>88</v>
      </c>
      <c r="AV1752" s="13" t="s">
        <v>88</v>
      </c>
      <c r="AW1752" s="13" t="s">
        <v>40</v>
      </c>
      <c r="AX1752" s="13" t="s">
        <v>78</v>
      </c>
      <c r="AY1752" s="155" t="s">
        <v>156</v>
      </c>
    </row>
    <row r="1753" spans="2:51" s="12" customFormat="1" x14ac:dyDescent="0.2">
      <c r="B1753" s="147"/>
      <c r="D1753" s="148" t="s">
        <v>169</v>
      </c>
      <c r="E1753" s="149" t="s">
        <v>3</v>
      </c>
      <c r="F1753" s="150" t="s">
        <v>1038</v>
      </c>
      <c r="H1753" s="149" t="s">
        <v>3</v>
      </c>
      <c r="I1753" s="151"/>
      <c r="L1753" s="147"/>
      <c r="M1753" s="152"/>
      <c r="T1753" s="153"/>
      <c r="AT1753" s="149" t="s">
        <v>169</v>
      </c>
      <c r="AU1753" s="149" t="s">
        <v>88</v>
      </c>
      <c r="AV1753" s="12" t="s">
        <v>86</v>
      </c>
      <c r="AW1753" s="12" t="s">
        <v>40</v>
      </c>
      <c r="AX1753" s="12" t="s">
        <v>78</v>
      </c>
      <c r="AY1753" s="149" t="s">
        <v>156</v>
      </c>
    </row>
    <row r="1754" spans="2:51" s="13" customFormat="1" x14ac:dyDescent="0.2">
      <c r="B1754" s="154"/>
      <c r="D1754" s="148" t="s">
        <v>169</v>
      </c>
      <c r="E1754" s="155" t="s">
        <v>3</v>
      </c>
      <c r="F1754" s="156" t="s">
        <v>1542</v>
      </c>
      <c r="H1754" s="157">
        <v>59.85</v>
      </c>
      <c r="I1754" s="158"/>
      <c r="L1754" s="154"/>
      <c r="M1754" s="159"/>
      <c r="T1754" s="160"/>
      <c r="AT1754" s="155" t="s">
        <v>169</v>
      </c>
      <c r="AU1754" s="155" t="s">
        <v>88</v>
      </c>
      <c r="AV1754" s="13" t="s">
        <v>88</v>
      </c>
      <c r="AW1754" s="13" t="s">
        <v>40</v>
      </c>
      <c r="AX1754" s="13" t="s">
        <v>78</v>
      </c>
      <c r="AY1754" s="155" t="s">
        <v>156</v>
      </c>
    </row>
    <row r="1755" spans="2:51" s="13" customFormat="1" x14ac:dyDescent="0.2">
      <c r="B1755" s="154"/>
      <c r="D1755" s="148" t="s">
        <v>169</v>
      </c>
      <c r="E1755" s="155" t="s">
        <v>3</v>
      </c>
      <c r="F1755" s="156" t="s">
        <v>1543</v>
      </c>
      <c r="H1755" s="157">
        <v>-6</v>
      </c>
      <c r="I1755" s="158"/>
      <c r="L1755" s="154"/>
      <c r="M1755" s="159"/>
      <c r="T1755" s="160"/>
      <c r="AT1755" s="155" t="s">
        <v>169</v>
      </c>
      <c r="AU1755" s="155" t="s">
        <v>88</v>
      </c>
      <c r="AV1755" s="13" t="s">
        <v>88</v>
      </c>
      <c r="AW1755" s="13" t="s">
        <v>40</v>
      </c>
      <c r="AX1755" s="13" t="s">
        <v>78</v>
      </c>
      <c r="AY1755" s="155" t="s">
        <v>156</v>
      </c>
    </row>
    <row r="1756" spans="2:51" s="13" customFormat="1" x14ac:dyDescent="0.2">
      <c r="B1756" s="154"/>
      <c r="D1756" s="148" t="s">
        <v>169</v>
      </c>
      <c r="E1756" s="155" t="s">
        <v>3</v>
      </c>
      <c r="F1756" s="156" t="s">
        <v>1544</v>
      </c>
      <c r="H1756" s="157">
        <v>-1.44</v>
      </c>
      <c r="I1756" s="158"/>
      <c r="L1756" s="154"/>
      <c r="M1756" s="159"/>
      <c r="T1756" s="160"/>
      <c r="AT1756" s="155" t="s">
        <v>169</v>
      </c>
      <c r="AU1756" s="155" t="s">
        <v>88</v>
      </c>
      <c r="AV1756" s="13" t="s">
        <v>88</v>
      </c>
      <c r="AW1756" s="13" t="s">
        <v>40</v>
      </c>
      <c r="AX1756" s="13" t="s">
        <v>78</v>
      </c>
      <c r="AY1756" s="155" t="s">
        <v>156</v>
      </c>
    </row>
    <row r="1757" spans="2:51" s="12" customFormat="1" x14ac:dyDescent="0.2">
      <c r="B1757" s="147"/>
      <c r="D1757" s="148" t="s">
        <v>169</v>
      </c>
      <c r="E1757" s="149" t="s">
        <v>3</v>
      </c>
      <c r="F1757" s="150" t="s">
        <v>1031</v>
      </c>
      <c r="H1757" s="149" t="s">
        <v>3</v>
      </c>
      <c r="I1757" s="151"/>
      <c r="L1757" s="147"/>
      <c r="M1757" s="152"/>
      <c r="T1757" s="153"/>
      <c r="AT1757" s="149" t="s">
        <v>169</v>
      </c>
      <c r="AU1757" s="149" t="s">
        <v>88</v>
      </c>
      <c r="AV1757" s="12" t="s">
        <v>86</v>
      </c>
      <c r="AW1757" s="12" t="s">
        <v>40</v>
      </c>
      <c r="AX1757" s="12" t="s">
        <v>78</v>
      </c>
      <c r="AY1757" s="149" t="s">
        <v>156</v>
      </c>
    </row>
    <row r="1758" spans="2:51" s="13" customFormat="1" x14ac:dyDescent="0.2">
      <c r="B1758" s="154"/>
      <c r="D1758" s="148" t="s">
        <v>169</v>
      </c>
      <c r="E1758" s="155" t="s">
        <v>3</v>
      </c>
      <c r="F1758" s="156" t="s">
        <v>1545</v>
      </c>
      <c r="H1758" s="157">
        <v>61.2</v>
      </c>
      <c r="I1758" s="158"/>
      <c r="L1758" s="154"/>
      <c r="M1758" s="159"/>
      <c r="T1758" s="160"/>
      <c r="AT1758" s="155" t="s">
        <v>169</v>
      </c>
      <c r="AU1758" s="155" t="s">
        <v>88</v>
      </c>
      <c r="AV1758" s="13" t="s">
        <v>88</v>
      </c>
      <c r="AW1758" s="13" t="s">
        <v>40</v>
      </c>
      <c r="AX1758" s="13" t="s">
        <v>78</v>
      </c>
      <c r="AY1758" s="155" t="s">
        <v>156</v>
      </c>
    </row>
    <row r="1759" spans="2:51" s="13" customFormat="1" x14ac:dyDescent="0.2">
      <c r="B1759" s="154"/>
      <c r="D1759" s="148" t="s">
        <v>169</v>
      </c>
      <c r="E1759" s="155" t="s">
        <v>3</v>
      </c>
      <c r="F1759" s="156" t="s">
        <v>1546</v>
      </c>
      <c r="H1759" s="157">
        <v>-3.78</v>
      </c>
      <c r="I1759" s="158"/>
      <c r="L1759" s="154"/>
      <c r="M1759" s="159"/>
      <c r="T1759" s="160"/>
      <c r="AT1759" s="155" t="s">
        <v>169</v>
      </c>
      <c r="AU1759" s="155" t="s">
        <v>88</v>
      </c>
      <c r="AV1759" s="13" t="s">
        <v>88</v>
      </c>
      <c r="AW1759" s="13" t="s">
        <v>40</v>
      </c>
      <c r="AX1759" s="13" t="s">
        <v>78</v>
      </c>
      <c r="AY1759" s="155" t="s">
        <v>156</v>
      </c>
    </row>
    <row r="1760" spans="2:51" s="15" customFormat="1" x14ac:dyDescent="0.2">
      <c r="B1760" s="168"/>
      <c r="D1760" s="148" t="s">
        <v>169</v>
      </c>
      <c r="E1760" s="169" t="s">
        <v>3</v>
      </c>
      <c r="F1760" s="170" t="s">
        <v>180</v>
      </c>
      <c r="H1760" s="171">
        <v>156.19999999999999</v>
      </c>
      <c r="I1760" s="172"/>
      <c r="L1760" s="168"/>
      <c r="M1760" s="173"/>
      <c r="T1760" s="174"/>
      <c r="AT1760" s="169" t="s">
        <v>169</v>
      </c>
      <c r="AU1760" s="169" t="s">
        <v>88</v>
      </c>
      <c r="AV1760" s="15" t="s">
        <v>157</v>
      </c>
      <c r="AW1760" s="15" t="s">
        <v>40</v>
      </c>
      <c r="AX1760" s="15" t="s">
        <v>78</v>
      </c>
      <c r="AY1760" s="169" t="s">
        <v>156</v>
      </c>
    </row>
    <row r="1761" spans="2:65" s="14" customFormat="1" x14ac:dyDescent="0.2">
      <c r="B1761" s="161"/>
      <c r="D1761" s="148" t="s">
        <v>169</v>
      </c>
      <c r="E1761" s="162" t="s">
        <v>3</v>
      </c>
      <c r="F1761" s="163" t="s">
        <v>172</v>
      </c>
      <c r="H1761" s="164">
        <v>999.43499999999995</v>
      </c>
      <c r="I1761" s="165"/>
      <c r="L1761" s="161"/>
      <c r="M1761" s="166"/>
      <c r="T1761" s="167"/>
      <c r="AT1761" s="162" t="s">
        <v>169</v>
      </c>
      <c r="AU1761" s="162" t="s">
        <v>88</v>
      </c>
      <c r="AV1761" s="14" t="s">
        <v>165</v>
      </c>
      <c r="AW1761" s="14" t="s">
        <v>40</v>
      </c>
      <c r="AX1761" s="14" t="s">
        <v>86</v>
      </c>
      <c r="AY1761" s="162" t="s">
        <v>156</v>
      </c>
    </row>
    <row r="1762" spans="2:65" s="1" customFormat="1" ht="24.2" customHeight="1" x14ac:dyDescent="0.2">
      <c r="B1762" s="129"/>
      <c r="C1762" s="130" t="s">
        <v>1943</v>
      </c>
      <c r="D1762" s="130" t="s">
        <v>160</v>
      </c>
      <c r="E1762" s="131" t="s">
        <v>1944</v>
      </c>
      <c r="F1762" s="132" t="s">
        <v>1945</v>
      </c>
      <c r="G1762" s="133" t="s">
        <v>209</v>
      </c>
      <c r="H1762" s="134">
        <v>25</v>
      </c>
      <c r="I1762" s="135"/>
      <c r="J1762" s="136">
        <f>ROUND(I1762*H1762,2)</f>
        <v>0</v>
      </c>
      <c r="K1762" s="132" t="s">
        <v>164</v>
      </c>
      <c r="L1762" s="34"/>
      <c r="M1762" s="137" t="s">
        <v>3</v>
      </c>
      <c r="N1762" s="138" t="s">
        <v>49</v>
      </c>
      <c r="P1762" s="139">
        <f>O1762*H1762</f>
        <v>0</v>
      </c>
      <c r="Q1762" s="139">
        <v>2.0000000000000001E-4</v>
      </c>
      <c r="R1762" s="139">
        <f>Q1762*H1762</f>
        <v>5.0000000000000001E-3</v>
      </c>
      <c r="S1762" s="139">
        <v>0</v>
      </c>
      <c r="T1762" s="140">
        <f>S1762*H1762</f>
        <v>0</v>
      </c>
      <c r="AR1762" s="141" t="s">
        <v>301</v>
      </c>
      <c r="AT1762" s="141" t="s">
        <v>160</v>
      </c>
      <c r="AU1762" s="141" t="s">
        <v>88</v>
      </c>
      <c r="AY1762" s="18" t="s">
        <v>156</v>
      </c>
      <c r="BE1762" s="142">
        <f>IF(N1762="základní",J1762,0)</f>
        <v>0</v>
      </c>
      <c r="BF1762" s="142">
        <f>IF(N1762="snížená",J1762,0)</f>
        <v>0</v>
      </c>
      <c r="BG1762" s="142">
        <f>IF(N1762="zákl. přenesená",J1762,0)</f>
        <v>0</v>
      </c>
      <c r="BH1762" s="142">
        <f>IF(N1762="sníž. přenesená",J1762,0)</f>
        <v>0</v>
      </c>
      <c r="BI1762" s="142">
        <f>IF(N1762="nulová",J1762,0)</f>
        <v>0</v>
      </c>
      <c r="BJ1762" s="18" t="s">
        <v>86</v>
      </c>
      <c r="BK1762" s="142">
        <f>ROUND(I1762*H1762,2)</f>
        <v>0</v>
      </c>
      <c r="BL1762" s="18" t="s">
        <v>301</v>
      </c>
      <c r="BM1762" s="141" t="s">
        <v>1946</v>
      </c>
    </row>
    <row r="1763" spans="2:65" s="1" customFormat="1" x14ac:dyDescent="0.2">
      <c r="B1763" s="34"/>
      <c r="D1763" s="143" t="s">
        <v>167</v>
      </c>
      <c r="F1763" s="144" t="s">
        <v>1947</v>
      </c>
      <c r="I1763" s="145"/>
      <c r="L1763" s="34"/>
      <c r="M1763" s="146"/>
      <c r="T1763" s="55"/>
      <c r="AT1763" s="18" t="s">
        <v>167</v>
      </c>
      <c r="AU1763" s="18" t="s">
        <v>88</v>
      </c>
    </row>
    <row r="1764" spans="2:65" s="12" customFormat="1" x14ac:dyDescent="0.2">
      <c r="B1764" s="147"/>
      <c r="D1764" s="148" t="s">
        <v>169</v>
      </c>
      <c r="E1764" s="149" t="s">
        <v>3</v>
      </c>
      <c r="F1764" s="150" t="s">
        <v>1331</v>
      </c>
      <c r="H1764" s="149" t="s">
        <v>3</v>
      </c>
      <c r="I1764" s="151"/>
      <c r="L1764" s="147"/>
      <c r="M1764" s="152"/>
      <c r="T1764" s="153"/>
      <c r="AT1764" s="149" t="s">
        <v>169</v>
      </c>
      <c r="AU1764" s="149" t="s">
        <v>88</v>
      </c>
      <c r="AV1764" s="12" t="s">
        <v>86</v>
      </c>
      <c r="AW1764" s="12" t="s">
        <v>40</v>
      </c>
      <c r="AX1764" s="12" t="s">
        <v>78</v>
      </c>
      <c r="AY1764" s="149" t="s">
        <v>156</v>
      </c>
    </row>
    <row r="1765" spans="2:65" s="12" customFormat="1" x14ac:dyDescent="0.2">
      <c r="B1765" s="147"/>
      <c r="D1765" s="148" t="s">
        <v>169</v>
      </c>
      <c r="E1765" s="149" t="s">
        <v>3</v>
      </c>
      <c r="F1765" s="150" t="s">
        <v>1444</v>
      </c>
      <c r="H1765" s="149" t="s">
        <v>3</v>
      </c>
      <c r="I1765" s="151"/>
      <c r="L1765" s="147"/>
      <c r="M1765" s="152"/>
      <c r="T1765" s="153"/>
      <c r="AT1765" s="149" t="s">
        <v>169</v>
      </c>
      <c r="AU1765" s="149" t="s">
        <v>88</v>
      </c>
      <c r="AV1765" s="12" t="s">
        <v>86</v>
      </c>
      <c r="AW1765" s="12" t="s">
        <v>40</v>
      </c>
      <c r="AX1765" s="12" t="s">
        <v>78</v>
      </c>
      <c r="AY1765" s="149" t="s">
        <v>156</v>
      </c>
    </row>
    <row r="1766" spans="2:65" s="12" customFormat="1" x14ac:dyDescent="0.2">
      <c r="B1766" s="147"/>
      <c r="D1766" s="148" t="s">
        <v>169</v>
      </c>
      <c r="E1766" s="149" t="s">
        <v>3</v>
      </c>
      <c r="F1766" s="150" t="s">
        <v>1039</v>
      </c>
      <c r="H1766" s="149" t="s">
        <v>3</v>
      </c>
      <c r="I1766" s="151"/>
      <c r="L1766" s="147"/>
      <c r="M1766" s="152"/>
      <c r="T1766" s="153"/>
      <c r="AT1766" s="149" t="s">
        <v>169</v>
      </c>
      <c r="AU1766" s="149" t="s">
        <v>88</v>
      </c>
      <c r="AV1766" s="12" t="s">
        <v>86</v>
      </c>
      <c r="AW1766" s="12" t="s">
        <v>40</v>
      </c>
      <c r="AX1766" s="12" t="s">
        <v>78</v>
      </c>
      <c r="AY1766" s="149" t="s">
        <v>156</v>
      </c>
    </row>
    <row r="1767" spans="2:65" s="13" customFormat="1" x14ac:dyDescent="0.2">
      <c r="B1767" s="154"/>
      <c r="D1767" s="148" t="s">
        <v>169</v>
      </c>
      <c r="E1767" s="155" t="s">
        <v>3</v>
      </c>
      <c r="F1767" s="156" t="s">
        <v>1445</v>
      </c>
      <c r="H1767" s="157">
        <v>25</v>
      </c>
      <c r="I1767" s="158"/>
      <c r="L1767" s="154"/>
      <c r="M1767" s="159"/>
      <c r="T1767" s="160"/>
      <c r="AT1767" s="155" t="s">
        <v>169</v>
      </c>
      <c r="AU1767" s="155" t="s">
        <v>88</v>
      </c>
      <c r="AV1767" s="13" t="s">
        <v>88</v>
      </c>
      <c r="AW1767" s="13" t="s">
        <v>40</v>
      </c>
      <c r="AX1767" s="13" t="s">
        <v>78</v>
      </c>
      <c r="AY1767" s="155" t="s">
        <v>156</v>
      </c>
    </row>
    <row r="1768" spans="2:65" s="15" customFormat="1" x14ac:dyDescent="0.2">
      <c r="B1768" s="168"/>
      <c r="D1768" s="148" t="s">
        <v>169</v>
      </c>
      <c r="E1768" s="169" t="s">
        <v>3</v>
      </c>
      <c r="F1768" s="170" t="s">
        <v>180</v>
      </c>
      <c r="H1768" s="171">
        <v>25</v>
      </c>
      <c r="I1768" s="172"/>
      <c r="L1768" s="168"/>
      <c r="M1768" s="173"/>
      <c r="T1768" s="174"/>
      <c r="AT1768" s="169" t="s">
        <v>169</v>
      </c>
      <c r="AU1768" s="169" t="s">
        <v>88</v>
      </c>
      <c r="AV1768" s="15" t="s">
        <v>157</v>
      </c>
      <c r="AW1768" s="15" t="s">
        <v>40</v>
      </c>
      <c r="AX1768" s="15" t="s">
        <v>78</v>
      </c>
      <c r="AY1768" s="169" t="s">
        <v>156</v>
      </c>
    </row>
    <row r="1769" spans="2:65" s="14" customFormat="1" x14ac:dyDescent="0.2">
      <c r="B1769" s="161"/>
      <c r="D1769" s="148" t="s">
        <v>169</v>
      </c>
      <c r="E1769" s="162" t="s">
        <v>3</v>
      </c>
      <c r="F1769" s="163" t="s">
        <v>172</v>
      </c>
      <c r="H1769" s="164">
        <v>25</v>
      </c>
      <c r="I1769" s="165"/>
      <c r="L1769" s="161"/>
      <c r="M1769" s="166"/>
      <c r="T1769" s="167"/>
      <c r="AT1769" s="162" t="s">
        <v>169</v>
      </c>
      <c r="AU1769" s="162" t="s">
        <v>88</v>
      </c>
      <c r="AV1769" s="14" t="s">
        <v>165</v>
      </c>
      <c r="AW1769" s="14" t="s">
        <v>40</v>
      </c>
      <c r="AX1769" s="14" t="s">
        <v>86</v>
      </c>
      <c r="AY1769" s="162" t="s">
        <v>156</v>
      </c>
    </row>
    <row r="1770" spans="2:65" s="1" customFormat="1" ht="24.2" customHeight="1" x14ac:dyDescent="0.2">
      <c r="B1770" s="129"/>
      <c r="C1770" s="130" t="s">
        <v>1948</v>
      </c>
      <c r="D1770" s="130" t="s">
        <v>160</v>
      </c>
      <c r="E1770" s="131" t="s">
        <v>1949</v>
      </c>
      <c r="F1770" s="132" t="s">
        <v>1950</v>
      </c>
      <c r="G1770" s="133" t="s">
        <v>209</v>
      </c>
      <c r="H1770" s="134">
        <v>156.19999999999999</v>
      </c>
      <c r="I1770" s="135"/>
      <c r="J1770" s="136">
        <f>ROUND(I1770*H1770,2)</f>
        <v>0</v>
      </c>
      <c r="K1770" s="132" t="s">
        <v>164</v>
      </c>
      <c r="L1770" s="34"/>
      <c r="M1770" s="137" t="s">
        <v>3</v>
      </c>
      <c r="N1770" s="138" t="s">
        <v>49</v>
      </c>
      <c r="P1770" s="139">
        <f>O1770*H1770</f>
        <v>0</v>
      </c>
      <c r="Q1770" s="139">
        <v>2.3000000000000001E-4</v>
      </c>
      <c r="R1770" s="139">
        <f>Q1770*H1770</f>
        <v>3.5926E-2</v>
      </c>
      <c r="S1770" s="139">
        <v>0</v>
      </c>
      <c r="T1770" s="140">
        <f>S1770*H1770</f>
        <v>0</v>
      </c>
      <c r="AR1770" s="141" t="s">
        <v>301</v>
      </c>
      <c r="AT1770" s="141" t="s">
        <v>160</v>
      </c>
      <c r="AU1770" s="141" t="s">
        <v>88</v>
      </c>
      <c r="AY1770" s="18" t="s">
        <v>156</v>
      </c>
      <c r="BE1770" s="142">
        <f>IF(N1770="základní",J1770,0)</f>
        <v>0</v>
      </c>
      <c r="BF1770" s="142">
        <f>IF(N1770="snížená",J1770,0)</f>
        <v>0</v>
      </c>
      <c r="BG1770" s="142">
        <f>IF(N1770="zákl. přenesená",J1770,0)</f>
        <v>0</v>
      </c>
      <c r="BH1770" s="142">
        <f>IF(N1770="sníž. přenesená",J1770,0)</f>
        <v>0</v>
      </c>
      <c r="BI1770" s="142">
        <f>IF(N1770="nulová",J1770,0)</f>
        <v>0</v>
      </c>
      <c r="BJ1770" s="18" t="s">
        <v>86</v>
      </c>
      <c r="BK1770" s="142">
        <f>ROUND(I1770*H1770,2)</f>
        <v>0</v>
      </c>
      <c r="BL1770" s="18" t="s">
        <v>301</v>
      </c>
      <c r="BM1770" s="141" t="s">
        <v>1951</v>
      </c>
    </row>
    <row r="1771" spans="2:65" s="1" customFormat="1" x14ac:dyDescent="0.2">
      <c r="B1771" s="34"/>
      <c r="D1771" s="143" t="s">
        <v>167</v>
      </c>
      <c r="F1771" s="144" t="s">
        <v>1952</v>
      </c>
      <c r="I1771" s="145"/>
      <c r="L1771" s="34"/>
      <c r="M1771" s="146"/>
      <c r="T1771" s="55"/>
      <c r="AT1771" s="18" t="s">
        <v>167</v>
      </c>
      <c r="AU1771" s="18" t="s">
        <v>88</v>
      </c>
    </row>
    <row r="1772" spans="2:65" s="12" customFormat="1" x14ac:dyDescent="0.2">
      <c r="B1772" s="147"/>
      <c r="D1772" s="148" t="s">
        <v>169</v>
      </c>
      <c r="E1772" s="149" t="s">
        <v>3</v>
      </c>
      <c r="F1772" s="150" t="s">
        <v>1331</v>
      </c>
      <c r="H1772" s="149" t="s">
        <v>3</v>
      </c>
      <c r="I1772" s="151"/>
      <c r="L1772" s="147"/>
      <c r="M1772" s="152"/>
      <c r="T1772" s="153"/>
      <c r="AT1772" s="149" t="s">
        <v>169</v>
      </c>
      <c r="AU1772" s="149" t="s">
        <v>88</v>
      </c>
      <c r="AV1772" s="12" t="s">
        <v>86</v>
      </c>
      <c r="AW1772" s="12" t="s">
        <v>40</v>
      </c>
      <c r="AX1772" s="12" t="s">
        <v>78</v>
      </c>
      <c r="AY1772" s="149" t="s">
        <v>156</v>
      </c>
    </row>
    <row r="1773" spans="2:65" s="12" customFormat="1" x14ac:dyDescent="0.2">
      <c r="B1773" s="147"/>
      <c r="D1773" s="148" t="s">
        <v>169</v>
      </c>
      <c r="E1773" s="149" t="s">
        <v>3</v>
      </c>
      <c r="F1773" s="150" t="s">
        <v>1444</v>
      </c>
      <c r="H1773" s="149" t="s">
        <v>3</v>
      </c>
      <c r="I1773" s="151"/>
      <c r="L1773" s="147"/>
      <c r="M1773" s="152"/>
      <c r="T1773" s="153"/>
      <c r="AT1773" s="149" t="s">
        <v>169</v>
      </c>
      <c r="AU1773" s="149" t="s">
        <v>88</v>
      </c>
      <c r="AV1773" s="12" t="s">
        <v>86</v>
      </c>
      <c r="AW1773" s="12" t="s">
        <v>40</v>
      </c>
      <c r="AX1773" s="12" t="s">
        <v>78</v>
      </c>
      <c r="AY1773" s="149" t="s">
        <v>156</v>
      </c>
    </row>
    <row r="1774" spans="2:65" s="12" customFormat="1" x14ac:dyDescent="0.2">
      <c r="B1774" s="147"/>
      <c r="D1774" s="148" t="s">
        <v>169</v>
      </c>
      <c r="E1774" s="149" t="s">
        <v>3</v>
      </c>
      <c r="F1774" s="150" t="s">
        <v>1044</v>
      </c>
      <c r="H1774" s="149" t="s">
        <v>3</v>
      </c>
      <c r="I1774" s="151"/>
      <c r="L1774" s="147"/>
      <c r="M1774" s="152"/>
      <c r="T1774" s="153"/>
      <c r="AT1774" s="149" t="s">
        <v>169</v>
      </c>
      <c r="AU1774" s="149" t="s">
        <v>88</v>
      </c>
      <c r="AV1774" s="12" t="s">
        <v>86</v>
      </c>
      <c r="AW1774" s="12" t="s">
        <v>40</v>
      </c>
      <c r="AX1774" s="12" t="s">
        <v>78</v>
      </c>
      <c r="AY1774" s="149" t="s">
        <v>156</v>
      </c>
    </row>
    <row r="1775" spans="2:65" s="13" customFormat="1" x14ac:dyDescent="0.2">
      <c r="B1775" s="154"/>
      <c r="D1775" s="148" t="s">
        <v>169</v>
      </c>
      <c r="E1775" s="155" t="s">
        <v>3</v>
      </c>
      <c r="F1775" s="156" t="s">
        <v>1540</v>
      </c>
      <c r="H1775" s="157">
        <v>62.37</v>
      </c>
      <c r="I1775" s="158"/>
      <c r="L1775" s="154"/>
      <c r="M1775" s="159"/>
      <c r="T1775" s="160"/>
      <c r="AT1775" s="155" t="s">
        <v>169</v>
      </c>
      <c r="AU1775" s="155" t="s">
        <v>88</v>
      </c>
      <c r="AV1775" s="13" t="s">
        <v>88</v>
      </c>
      <c r="AW1775" s="13" t="s">
        <v>40</v>
      </c>
      <c r="AX1775" s="13" t="s">
        <v>78</v>
      </c>
      <c r="AY1775" s="155" t="s">
        <v>156</v>
      </c>
    </row>
    <row r="1776" spans="2:65" s="13" customFormat="1" x14ac:dyDescent="0.2">
      <c r="B1776" s="154"/>
      <c r="D1776" s="148" t="s">
        <v>169</v>
      </c>
      <c r="E1776" s="155" t="s">
        <v>3</v>
      </c>
      <c r="F1776" s="156" t="s">
        <v>1541</v>
      </c>
      <c r="H1776" s="157">
        <v>-16</v>
      </c>
      <c r="I1776" s="158"/>
      <c r="L1776" s="154"/>
      <c r="M1776" s="159"/>
      <c r="T1776" s="160"/>
      <c r="AT1776" s="155" t="s">
        <v>169</v>
      </c>
      <c r="AU1776" s="155" t="s">
        <v>88</v>
      </c>
      <c r="AV1776" s="13" t="s">
        <v>88</v>
      </c>
      <c r="AW1776" s="13" t="s">
        <v>40</v>
      </c>
      <c r="AX1776" s="13" t="s">
        <v>78</v>
      </c>
      <c r="AY1776" s="155" t="s">
        <v>156</v>
      </c>
    </row>
    <row r="1777" spans="2:65" s="12" customFormat="1" x14ac:dyDescent="0.2">
      <c r="B1777" s="147"/>
      <c r="D1777" s="148" t="s">
        <v>169</v>
      </c>
      <c r="E1777" s="149" t="s">
        <v>3</v>
      </c>
      <c r="F1777" s="150" t="s">
        <v>1038</v>
      </c>
      <c r="H1777" s="149" t="s">
        <v>3</v>
      </c>
      <c r="I1777" s="151"/>
      <c r="L1777" s="147"/>
      <c r="M1777" s="152"/>
      <c r="T1777" s="153"/>
      <c r="AT1777" s="149" t="s">
        <v>169</v>
      </c>
      <c r="AU1777" s="149" t="s">
        <v>88</v>
      </c>
      <c r="AV1777" s="12" t="s">
        <v>86</v>
      </c>
      <c r="AW1777" s="12" t="s">
        <v>40</v>
      </c>
      <c r="AX1777" s="12" t="s">
        <v>78</v>
      </c>
      <c r="AY1777" s="149" t="s">
        <v>156</v>
      </c>
    </row>
    <row r="1778" spans="2:65" s="13" customFormat="1" x14ac:dyDescent="0.2">
      <c r="B1778" s="154"/>
      <c r="D1778" s="148" t="s">
        <v>169</v>
      </c>
      <c r="E1778" s="155" t="s">
        <v>3</v>
      </c>
      <c r="F1778" s="156" t="s">
        <v>1542</v>
      </c>
      <c r="H1778" s="157">
        <v>59.85</v>
      </c>
      <c r="I1778" s="158"/>
      <c r="L1778" s="154"/>
      <c r="M1778" s="159"/>
      <c r="T1778" s="160"/>
      <c r="AT1778" s="155" t="s">
        <v>169</v>
      </c>
      <c r="AU1778" s="155" t="s">
        <v>88</v>
      </c>
      <c r="AV1778" s="13" t="s">
        <v>88</v>
      </c>
      <c r="AW1778" s="13" t="s">
        <v>40</v>
      </c>
      <c r="AX1778" s="13" t="s">
        <v>78</v>
      </c>
      <c r="AY1778" s="155" t="s">
        <v>156</v>
      </c>
    </row>
    <row r="1779" spans="2:65" s="13" customFormat="1" x14ac:dyDescent="0.2">
      <c r="B1779" s="154"/>
      <c r="D1779" s="148" t="s">
        <v>169</v>
      </c>
      <c r="E1779" s="155" t="s">
        <v>3</v>
      </c>
      <c r="F1779" s="156" t="s">
        <v>1543</v>
      </c>
      <c r="H1779" s="157">
        <v>-6</v>
      </c>
      <c r="I1779" s="158"/>
      <c r="L1779" s="154"/>
      <c r="M1779" s="159"/>
      <c r="T1779" s="160"/>
      <c r="AT1779" s="155" t="s">
        <v>169</v>
      </c>
      <c r="AU1779" s="155" t="s">
        <v>88</v>
      </c>
      <c r="AV1779" s="13" t="s">
        <v>88</v>
      </c>
      <c r="AW1779" s="13" t="s">
        <v>40</v>
      </c>
      <c r="AX1779" s="13" t="s">
        <v>78</v>
      </c>
      <c r="AY1779" s="155" t="s">
        <v>156</v>
      </c>
    </row>
    <row r="1780" spans="2:65" s="13" customFormat="1" x14ac:dyDescent="0.2">
      <c r="B1780" s="154"/>
      <c r="D1780" s="148" t="s">
        <v>169</v>
      </c>
      <c r="E1780" s="155" t="s">
        <v>3</v>
      </c>
      <c r="F1780" s="156" t="s">
        <v>1544</v>
      </c>
      <c r="H1780" s="157">
        <v>-1.44</v>
      </c>
      <c r="I1780" s="158"/>
      <c r="L1780" s="154"/>
      <c r="M1780" s="159"/>
      <c r="T1780" s="160"/>
      <c r="AT1780" s="155" t="s">
        <v>169</v>
      </c>
      <c r="AU1780" s="155" t="s">
        <v>88</v>
      </c>
      <c r="AV1780" s="13" t="s">
        <v>88</v>
      </c>
      <c r="AW1780" s="13" t="s">
        <v>40</v>
      </c>
      <c r="AX1780" s="13" t="s">
        <v>78</v>
      </c>
      <c r="AY1780" s="155" t="s">
        <v>156</v>
      </c>
    </row>
    <row r="1781" spans="2:65" s="12" customFormat="1" x14ac:dyDescent="0.2">
      <c r="B1781" s="147"/>
      <c r="D1781" s="148" t="s">
        <v>169</v>
      </c>
      <c r="E1781" s="149" t="s">
        <v>3</v>
      </c>
      <c r="F1781" s="150" t="s">
        <v>1031</v>
      </c>
      <c r="H1781" s="149" t="s">
        <v>3</v>
      </c>
      <c r="I1781" s="151"/>
      <c r="L1781" s="147"/>
      <c r="M1781" s="152"/>
      <c r="T1781" s="153"/>
      <c r="AT1781" s="149" t="s">
        <v>169</v>
      </c>
      <c r="AU1781" s="149" t="s">
        <v>88</v>
      </c>
      <c r="AV1781" s="12" t="s">
        <v>86</v>
      </c>
      <c r="AW1781" s="12" t="s">
        <v>40</v>
      </c>
      <c r="AX1781" s="12" t="s">
        <v>78</v>
      </c>
      <c r="AY1781" s="149" t="s">
        <v>156</v>
      </c>
    </row>
    <row r="1782" spans="2:65" s="13" customFormat="1" x14ac:dyDescent="0.2">
      <c r="B1782" s="154"/>
      <c r="D1782" s="148" t="s">
        <v>169</v>
      </c>
      <c r="E1782" s="155" t="s">
        <v>3</v>
      </c>
      <c r="F1782" s="156" t="s">
        <v>1545</v>
      </c>
      <c r="H1782" s="157">
        <v>61.2</v>
      </c>
      <c r="I1782" s="158"/>
      <c r="L1782" s="154"/>
      <c r="M1782" s="159"/>
      <c r="T1782" s="160"/>
      <c r="AT1782" s="155" t="s">
        <v>169</v>
      </c>
      <c r="AU1782" s="155" t="s">
        <v>88</v>
      </c>
      <c r="AV1782" s="13" t="s">
        <v>88</v>
      </c>
      <c r="AW1782" s="13" t="s">
        <v>40</v>
      </c>
      <c r="AX1782" s="13" t="s">
        <v>78</v>
      </c>
      <c r="AY1782" s="155" t="s">
        <v>156</v>
      </c>
    </row>
    <row r="1783" spans="2:65" s="13" customFormat="1" x14ac:dyDescent="0.2">
      <c r="B1783" s="154"/>
      <c r="D1783" s="148" t="s">
        <v>169</v>
      </c>
      <c r="E1783" s="155" t="s">
        <v>3</v>
      </c>
      <c r="F1783" s="156" t="s">
        <v>1546</v>
      </c>
      <c r="H1783" s="157">
        <v>-3.78</v>
      </c>
      <c r="I1783" s="158"/>
      <c r="L1783" s="154"/>
      <c r="M1783" s="159"/>
      <c r="T1783" s="160"/>
      <c r="AT1783" s="155" t="s">
        <v>169</v>
      </c>
      <c r="AU1783" s="155" t="s">
        <v>88</v>
      </c>
      <c r="AV1783" s="13" t="s">
        <v>88</v>
      </c>
      <c r="AW1783" s="13" t="s">
        <v>40</v>
      </c>
      <c r="AX1783" s="13" t="s">
        <v>78</v>
      </c>
      <c r="AY1783" s="155" t="s">
        <v>156</v>
      </c>
    </row>
    <row r="1784" spans="2:65" s="15" customFormat="1" x14ac:dyDescent="0.2">
      <c r="B1784" s="168"/>
      <c r="D1784" s="148" t="s">
        <v>169</v>
      </c>
      <c r="E1784" s="169" t="s">
        <v>3</v>
      </c>
      <c r="F1784" s="170" t="s">
        <v>180</v>
      </c>
      <c r="H1784" s="171">
        <v>156.19999999999999</v>
      </c>
      <c r="I1784" s="172"/>
      <c r="L1784" s="168"/>
      <c r="M1784" s="173"/>
      <c r="T1784" s="174"/>
      <c r="AT1784" s="169" t="s">
        <v>169</v>
      </c>
      <c r="AU1784" s="169" t="s">
        <v>88</v>
      </c>
      <c r="AV1784" s="15" t="s">
        <v>157</v>
      </c>
      <c r="AW1784" s="15" t="s">
        <v>40</v>
      </c>
      <c r="AX1784" s="15" t="s">
        <v>78</v>
      </c>
      <c r="AY1784" s="169" t="s">
        <v>156</v>
      </c>
    </row>
    <row r="1785" spans="2:65" s="14" customFormat="1" x14ac:dyDescent="0.2">
      <c r="B1785" s="161"/>
      <c r="D1785" s="148" t="s">
        <v>169</v>
      </c>
      <c r="E1785" s="162" t="s">
        <v>3</v>
      </c>
      <c r="F1785" s="163" t="s">
        <v>172</v>
      </c>
      <c r="H1785" s="164">
        <v>156.19999999999999</v>
      </c>
      <c r="I1785" s="165"/>
      <c r="L1785" s="161"/>
      <c r="M1785" s="166"/>
      <c r="T1785" s="167"/>
      <c r="AT1785" s="162" t="s">
        <v>169</v>
      </c>
      <c r="AU1785" s="162" t="s">
        <v>88</v>
      </c>
      <c r="AV1785" s="14" t="s">
        <v>165</v>
      </c>
      <c r="AW1785" s="14" t="s">
        <v>40</v>
      </c>
      <c r="AX1785" s="14" t="s">
        <v>86</v>
      </c>
      <c r="AY1785" s="162" t="s">
        <v>156</v>
      </c>
    </row>
    <row r="1786" spans="2:65" s="1" customFormat="1" ht="24.2" customHeight="1" x14ac:dyDescent="0.2">
      <c r="B1786" s="129"/>
      <c r="C1786" s="130" t="s">
        <v>1953</v>
      </c>
      <c r="D1786" s="130" t="s">
        <v>160</v>
      </c>
      <c r="E1786" s="131" t="s">
        <v>1954</v>
      </c>
      <c r="F1786" s="132" t="s">
        <v>1955</v>
      </c>
      <c r="G1786" s="133" t="s">
        <v>209</v>
      </c>
      <c r="H1786" s="134">
        <v>331.79</v>
      </c>
      <c r="I1786" s="135"/>
      <c r="J1786" s="136">
        <f>ROUND(I1786*H1786,2)</f>
        <v>0</v>
      </c>
      <c r="K1786" s="132" t="s">
        <v>164</v>
      </c>
      <c r="L1786" s="34"/>
      <c r="M1786" s="137" t="s">
        <v>3</v>
      </c>
      <c r="N1786" s="138" t="s">
        <v>49</v>
      </c>
      <c r="P1786" s="139">
        <f>O1786*H1786</f>
        <v>0</v>
      </c>
      <c r="Q1786" s="139">
        <v>3.2000000000000003E-4</v>
      </c>
      <c r="R1786" s="139">
        <f>Q1786*H1786</f>
        <v>0.10617280000000001</v>
      </c>
      <c r="S1786" s="139">
        <v>0</v>
      </c>
      <c r="T1786" s="140">
        <f>S1786*H1786</f>
        <v>0</v>
      </c>
      <c r="AR1786" s="141" t="s">
        <v>301</v>
      </c>
      <c r="AT1786" s="141" t="s">
        <v>160</v>
      </c>
      <c r="AU1786" s="141" t="s">
        <v>88</v>
      </c>
      <c r="AY1786" s="18" t="s">
        <v>156</v>
      </c>
      <c r="BE1786" s="142">
        <f>IF(N1786="základní",J1786,0)</f>
        <v>0</v>
      </c>
      <c r="BF1786" s="142">
        <f>IF(N1786="snížená",J1786,0)</f>
        <v>0</v>
      </c>
      <c r="BG1786" s="142">
        <f>IF(N1786="zákl. přenesená",J1786,0)</f>
        <v>0</v>
      </c>
      <c r="BH1786" s="142">
        <f>IF(N1786="sníž. přenesená",J1786,0)</f>
        <v>0</v>
      </c>
      <c r="BI1786" s="142">
        <f>IF(N1786="nulová",J1786,0)</f>
        <v>0</v>
      </c>
      <c r="BJ1786" s="18" t="s">
        <v>86</v>
      </c>
      <c r="BK1786" s="142">
        <f>ROUND(I1786*H1786,2)</f>
        <v>0</v>
      </c>
      <c r="BL1786" s="18" t="s">
        <v>301</v>
      </c>
      <c r="BM1786" s="141" t="s">
        <v>1956</v>
      </c>
    </row>
    <row r="1787" spans="2:65" s="1" customFormat="1" x14ac:dyDescent="0.2">
      <c r="B1787" s="34"/>
      <c r="D1787" s="143" t="s">
        <v>167</v>
      </c>
      <c r="F1787" s="144" t="s">
        <v>1957</v>
      </c>
      <c r="I1787" s="145"/>
      <c r="L1787" s="34"/>
      <c r="M1787" s="146"/>
      <c r="T1787" s="55"/>
      <c r="AT1787" s="18" t="s">
        <v>167</v>
      </c>
      <c r="AU1787" s="18" t="s">
        <v>88</v>
      </c>
    </row>
    <row r="1788" spans="2:65" s="12" customFormat="1" x14ac:dyDescent="0.2">
      <c r="B1788" s="147"/>
      <c r="D1788" s="148" t="s">
        <v>169</v>
      </c>
      <c r="E1788" s="149" t="s">
        <v>3</v>
      </c>
      <c r="F1788" s="150" t="s">
        <v>1331</v>
      </c>
      <c r="H1788" s="149" t="s">
        <v>3</v>
      </c>
      <c r="I1788" s="151"/>
      <c r="L1788" s="147"/>
      <c r="M1788" s="152"/>
      <c r="T1788" s="153"/>
      <c r="AT1788" s="149" t="s">
        <v>169</v>
      </c>
      <c r="AU1788" s="149" t="s">
        <v>88</v>
      </c>
      <c r="AV1788" s="12" t="s">
        <v>86</v>
      </c>
      <c r="AW1788" s="12" t="s">
        <v>40</v>
      </c>
      <c r="AX1788" s="12" t="s">
        <v>78</v>
      </c>
      <c r="AY1788" s="149" t="s">
        <v>156</v>
      </c>
    </row>
    <row r="1789" spans="2:65" s="12" customFormat="1" x14ac:dyDescent="0.2">
      <c r="B1789" s="147"/>
      <c r="D1789" s="148" t="s">
        <v>169</v>
      </c>
      <c r="E1789" s="149" t="s">
        <v>3</v>
      </c>
      <c r="F1789" s="150" t="s">
        <v>1430</v>
      </c>
      <c r="H1789" s="149" t="s">
        <v>3</v>
      </c>
      <c r="I1789" s="151"/>
      <c r="L1789" s="147"/>
      <c r="M1789" s="152"/>
      <c r="T1789" s="153"/>
      <c r="AT1789" s="149" t="s">
        <v>169</v>
      </c>
      <c r="AU1789" s="149" t="s">
        <v>88</v>
      </c>
      <c r="AV1789" s="12" t="s">
        <v>86</v>
      </c>
      <c r="AW1789" s="12" t="s">
        <v>40</v>
      </c>
      <c r="AX1789" s="12" t="s">
        <v>78</v>
      </c>
      <c r="AY1789" s="149" t="s">
        <v>156</v>
      </c>
    </row>
    <row r="1790" spans="2:65" s="12" customFormat="1" x14ac:dyDescent="0.2">
      <c r="B1790" s="147"/>
      <c r="D1790" s="148" t="s">
        <v>169</v>
      </c>
      <c r="E1790" s="149" t="s">
        <v>3</v>
      </c>
      <c r="F1790" s="150" t="s">
        <v>1039</v>
      </c>
      <c r="H1790" s="149" t="s">
        <v>3</v>
      </c>
      <c r="I1790" s="151"/>
      <c r="L1790" s="147"/>
      <c r="M1790" s="152"/>
      <c r="T1790" s="153"/>
      <c r="AT1790" s="149" t="s">
        <v>169</v>
      </c>
      <c r="AU1790" s="149" t="s">
        <v>88</v>
      </c>
      <c r="AV1790" s="12" t="s">
        <v>86</v>
      </c>
      <c r="AW1790" s="12" t="s">
        <v>40</v>
      </c>
      <c r="AX1790" s="12" t="s">
        <v>78</v>
      </c>
      <c r="AY1790" s="149" t="s">
        <v>156</v>
      </c>
    </row>
    <row r="1791" spans="2:65" s="13" customFormat="1" x14ac:dyDescent="0.2">
      <c r="B1791" s="154"/>
      <c r="D1791" s="148" t="s">
        <v>169</v>
      </c>
      <c r="E1791" s="155" t="s">
        <v>3</v>
      </c>
      <c r="F1791" s="156" t="s">
        <v>1431</v>
      </c>
      <c r="H1791" s="157">
        <v>115.22</v>
      </c>
      <c r="I1791" s="158"/>
      <c r="L1791" s="154"/>
      <c r="M1791" s="159"/>
      <c r="T1791" s="160"/>
      <c r="AT1791" s="155" t="s">
        <v>169</v>
      </c>
      <c r="AU1791" s="155" t="s">
        <v>88</v>
      </c>
      <c r="AV1791" s="13" t="s">
        <v>88</v>
      </c>
      <c r="AW1791" s="13" t="s">
        <v>40</v>
      </c>
      <c r="AX1791" s="13" t="s">
        <v>78</v>
      </c>
      <c r="AY1791" s="155" t="s">
        <v>156</v>
      </c>
    </row>
    <row r="1792" spans="2:65" s="15" customFormat="1" x14ac:dyDescent="0.2">
      <c r="B1792" s="168"/>
      <c r="D1792" s="148" t="s">
        <v>169</v>
      </c>
      <c r="E1792" s="169" t="s">
        <v>3</v>
      </c>
      <c r="F1792" s="170" t="s">
        <v>180</v>
      </c>
      <c r="H1792" s="171">
        <v>115.22</v>
      </c>
      <c r="I1792" s="172"/>
      <c r="L1792" s="168"/>
      <c r="M1792" s="173"/>
      <c r="T1792" s="174"/>
      <c r="AT1792" s="169" t="s">
        <v>169</v>
      </c>
      <c r="AU1792" s="169" t="s">
        <v>88</v>
      </c>
      <c r="AV1792" s="15" t="s">
        <v>157</v>
      </c>
      <c r="AW1792" s="15" t="s">
        <v>40</v>
      </c>
      <c r="AX1792" s="15" t="s">
        <v>78</v>
      </c>
      <c r="AY1792" s="169" t="s">
        <v>156</v>
      </c>
    </row>
    <row r="1793" spans="2:51" s="12" customFormat="1" x14ac:dyDescent="0.2">
      <c r="B1793" s="147"/>
      <c r="D1793" s="148" t="s">
        <v>169</v>
      </c>
      <c r="E1793" s="149" t="s">
        <v>3</v>
      </c>
      <c r="F1793" s="150" t="s">
        <v>1432</v>
      </c>
      <c r="H1793" s="149" t="s">
        <v>3</v>
      </c>
      <c r="I1793" s="151"/>
      <c r="L1793" s="147"/>
      <c r="M1793" s="152"/>
      <c r="T1793" s="153"/>
      <c r="AT1793" s="149" t="s">
        <v>169</v>
      </c>
      <c r="AU1793" s="149" t="s">
        <v>88</v>
      </c>
      <c r="AV1793" s="12" t="s">
        <v>86</v>
      </c>
      <c r="AW1793" s="12" t="s">
        <v>40</v>
      </c>
      <c r="AX1793" s="12" t="s">
        <v>78</v>
      </c>
      <c r="AY1793" s="149" t="s">
        <v>156</v>
      </c>
    </row>
    <row r="1794" spans="2:51" s="12" customFormat="1" x14ac:dyDescent="0.2">
      <c r="B1794" s="147"/>
      <c r="D1794" s="148" t="s">
        <v>169</v>
      </c>
      <c r="E1794" s="149" t="s">
        <v>3</v>
      </c>
      <c r="F1794" s="150" t="s">
        <v>1039</v>
      </c>
      <c r="H1794" s="149" t="s">
        <v>3</v>
      </c>
      <c r="I1794" s="151"/>
      <c r="L1794" s="147"/>
      <c r="M1794" s="152"/>
      <c r="T1794" s="153"/>
      <c r="AT1794" s="149" t="s">
        <v>169</v>
      </c>
      <c r="AU1794" s="149" t="s">
        <v>88</v>
      </c>
      <c r="AV1794" s="12" t="s">
        <v>86</v>
      </c>
      <c r="AW1794" s="12" t="s">
        <v>40</v>
      </c>
      <c r="AX1794" s="12" t="s">
        <v>78</v>
      </c>
      <c r="AY1794" s="149" t="s">
        <v>156</v>
      </c>
    </row>
    <row r="1795" spans="2:51" s="13" customFormat="1" x14ac:dyDescent="0.2">
      <c r="B1795" s="154"/>
      <c r="D1795" s="148" t="s">
        <v>169</v>
      </c>
      <c r="E1795" s="155" t="s">
        <v>3</v>
      </c>
      <c r="F1795" s="156" t="s">
        <v>1433</v>
      </c>
      <c r="H1795" s="157">
        <v>25.776</v>
      </c>
      <c r="I1795" s="158"/>
      <c r="L1795" s="154"/>
      <c r="M1795" s="159"/>
      <c r="T1795" s="160"/>
      <c r="AT1795" s="155" t="s">
        <v>169</v>
      </c>
      <c r="AU1795" s="155" t="s">
        <v>88</v>
      </c>
      <c r="AV1795" s="13" t="s">
        <v>88</v>
      </c>
      <c r="AW1795" s="13" t="s">
        <v>40</v>
      </c>
      <c r="AX1795" s="13" t="s">
        <v>78</v>
      </c>
      <c r="AY1795" s="155" t="s">
        <v>156</v>
      </c>
    </row>
    <row r="1796" spans="2:51" s="13" customFormat="1" x14ac:dyDescent="0.2">
      <c r="B1796" s="154"/>
      <c r="D1796" s="148" t="s">
        <v>169</v>
      </c>
      <c r="E1796" s="155" t="s">
        <v>3</v>
      </c>
      <c r="F1796" s="156" t="s">
        <v>1434</v>
      </c>
      <c r="H1796" s="157">
        <v>30.888000000000002</v>
      </c>
      <c r="I1796" s="158"/>
      <c r="L1796" s="154"/>
      <c r="M1796" s="159"/>
      <c r="T1796" s="160"/>
      <c r="AT1796" s="155" t="s">
        <v>169</v>
      </c>
      <c r="AU1796" s="155" t="s">
        <v>88</v>
      </c>
      <c r="AV1796" s="13" t="s">
        <v>88</v>
      </c>
      <c r="AW1796" s="13" t="s">
        <v>40</v>
      </c>
      <c r="AX1796" s="13" t="s">
        <v>78</v>
      </c>
      <c r="AY1796" s="155" t="s">
        <v>156</v>
      </c>
    </row>
    <row r="1797" spans="2:51" s="13" customFormat="1" x14ac:dyDescent="0.2">
      <c r="B1797" s="154"/>
      <c r="D1797" s="148" t="s">
        <v>169</v>
      </c>
      <c r="E1797" s="155" t="s">
        <v>3</v>
      </c>
      <c r="F1797" s="156" t="s">
        <v>1435</v>
      </c>
      <c r="H1797" s="157">
        <v>25.2</v>
      </c>
      <c r="I1797" s="158"/>
      <c r="L1797" s="154"/>
      <c r="M1797" s="159"/>
      <c r="T1797" s="160"/>
      <c r="AT1797" s="155" t="s">
        <v>169</v>
      </c>
      <c r="AU1797" s="155" t="s">
        <v>88</v>
      </c>
      <c r="AV1797" s="13" t="s">
        <v>88</v>
      </c>
      <c r="AW1797" s="13" t="s">
        <v>40</v>
      </c>
      <c r="AX1797" s="13" t="s">
        <v>78</v>
      </c>
      <c r="AY1797" s="155" t="s">
        <v>156</v>
      </c>
    </row>
    <row r="1798" spans="2:51" s="13" customFormat="1" x14ac:dyDescent="0.2">
      <c r="B1798" s="154"/>
      <c r="D1798" s="148" t="s">
        <v>169</v>
      </c>
      <c r="E1798" s="155" t="s">
        <v>3</v>
      </c>
      <c r="F1798" s="156" t="s">
        <v>1436</v>
      </c>
      <c r="H1798" s="157">
        <v>15.15</v>
      </c>
      <c r="I1798" s="158"/>
      <c r="L1798" s="154"/>
      <c r="M1798" s="159"/>
      <c r="T1798" s="160"/>
      <c r="AT1798" s="155" t="s">
        <v>169</v>
      </c>
      <c r="AU1798" s="155" t="s">
        <v>88</v>
      </c>
      <c r="AV1798" s="13" t="s">
        <v>88</v>
      </c>
      <c r="AW1798" s="13" t="s">
        <v>40</v>
      </c>
      <c r="AX1798" s="13" t="s">
        <v>78</v>
      </c>
      <c r="AY1798" s="155" t="s">
        <v>156</v>
      </c>
    </row>
    <row r="1799" spans="2:51" s="13" customFormat="1" x14ac:dyDescent="0.2">
      <c r="B1799" s="154"/>
      <c r="D1799" s="148" t="s">
        <v>169</v>
      </c>
      <c r="E1799" s="155" t="s">
        <v>3</v>
      </c>
      <c r="F1799" s="156" t="s">
        <v>1437</v>
      </c>
      <c r="H1799" s="157">
        <v>1.5</v>
      </c>
      <c r="I1799" s="158"/>
      <c r="L1799" s="154"/>
      <c r="M1799" s="159"/>
      <c r="T1799" s="160"/>
      <c r="AT1799" s="155" t="s">
        <v>169</v>
      </c>
      <c r="AU1799" s="155" t="s">
        <v>88</v>
      </c>
      <c r="AV1799" s="13" t="s">
        <v>88</v>
      </c>
      <c r="AW1799" s="13" t="s">
        <v>40</v>
      </c>
      <c r="AX1799" s="13" t="s">
        <v>78</v>
      </c>
      <c r="AY1799" s="155" t="s">
        <v>156</v>
      </c>
    </row>
    <row r="1800" spans="2:51" s="13" customFormat="1" x14ac:dyDescent="0.2">
      <c r="B1800" s="154"/>
      <c r="D1800" s="148" t="s">
        <v>169</v>
      </c>
      <c r="E1800" s="155" t="s">
        <v>3</v>
      </c>
      <c r="F1800" s="156" t="s">
        <v>1438</v>
      </c>
      <c r="H1800" s="157">
        <v>21.84</v>
      </c>
      <c r="I1800" s="158"/>
      <c r="L1800" s="154"/>
      <c r="M1800" s="159"/>
      <c r="T1800" s="160"/>
      <c r="AT1800" s="155" t="s">
        <v>169</v>
      </c>
      <c r="AU1800" s="155" t="s">
        <v>88</v>
      </c>
      <c r="AV1800" s="13" t="s">
        <v>88</v>
      </c>
      <c r="AW1800" s="13" t="s">
        <v>40</v>
      </c>
      <c r="AX1800" s="13" t="s">
        <v>78</v>
      </c>
      <c r="AY1800" s="155" t="s">
        <v>156</v>
      </c>
    </row>
    <row r="1801" spans="2:51" s="13" customFormat="1" x14ac:dyDescent="0.2">
      <c r="B1801" s="154"/>
      <c r="D1801" s="148" t="s">
        <v>169</v>
      </c>
      <c r="E1801" s="155" t="s">
        <v>3</v>
      </c>
      <c r="F1801" s="156" t="s">
        <v>1439</v>
      </c>
      <c r="H1801" s="157">
        <v>1.1000000000000001</v>
      </c>
      <c r="I1801" s="158"/>
      <c r="L1801" s="154"/>
      <c r="M1801" s="159"/>
      <c r="T1801" s="160"/>
      <c r="AT1801" s="155" t="s">
        <v>169</v>
      </c>
      <c r="AU1801" s="155" t="s">
        <v>88</v>
      </c>
      <c r="AV1801" s="13" t="s">
        <v>88</v>
      </c>
      <c r="AW1801" s="13" t="s">
        <v>40</v>
      </c>
      <c r="AX1801" s="13" t="s">
        <v>78</v>
      </c>
      <c r="AY1801" s="155" t="s">
        <v>156</v>
      </c>
    </row>
    <row r="1802" spans="2:51" s="13" customFormat="1" x14ac:dyDescent="0.2">
      <c r="B1802" s="154"/>
      <c r="D1802" s="148" t="s">
        <v>169</v>
      </c>
      <c r="E1802" s="155" t="s">
        <v>3</v>
      </c>
      <c r="F1802" s="156" t="s">
        <v>1440</v>
      </c>
      <c r="H1802" s="157">
        <v>10.72</v>
      </c>
      <c r="I1802" s="158"/>
      <c r="L1802" s="154"/>
      <c r="M1802" s="159"/>
      <c r="T1802" s="160"/>
      <c r="AT1802" s="155" t="s">
        <v>169</v>
      </c>
      <c r="AU1802" s="155" t="s">
        <v>88</v>
      </c>
      <c r="AV1802" s="13" t="s">
        <v>88</v>
      </c>
      <c r="AW1802" s="13" t="s">
        <v>40</v>
      </c>
      <c r="AX1802" s="13" t="s">
        <v>78</v>
      </c>
      <c r="AY1802" s="155" t="s">
        <v>156</v>
      </c>
    </row>
    <row r="1803" spans="2:51" s="13" customFormat="1" x14ac:dyDescent="0.2">
      <c r="B1803" s="154"/>
      <c r="D1803" s="148" t="s">
        <v>169</v>
      </c>
      <c r="E1803" s="155" t="s">
        <v>3</v>
      </c>
      <c r="F1803" s="156" t="s">
        <v>1441</v>
      </c>
      <c r="H1803" s="157">
        <v>5.8230000000000004</v>
      </c>
      <c r="I1803" s="158"/>
      <c r="L1803" s="154"/>
      <c r="M1803" s="159"/>
      <c r="T1803" s="160"/>
      <c r="AT1803" s="155" t="s">
        <v>169</v>
      </c>
      <c r="AU1803" s="155" t="s">
        <v>88</v>
      </c>
      <c r="AV1803" s="13" t="s">
        <v>88</v>
      </c>
      <c r="AW1803" s="13" t="s">
        <v>40</v>
      </c>
      <c r="AX1803" s="13" t="s">
        <v>78</v>
      </c>
      <c r="AY1803" s="155" t="s">
        <v>156</v>
      </c>
    </row>
    <row r="1804" spans="2:51" s="13" customFormat="1" x14ac:dyDescent="0.2">
      <c r="B1804" s="154"/>
      <c r="D1804" s="148" t="s">
        <v>169</v>
      </c>
      <c r="E1804" s="155" t="s">
        <v>3</v>
      </c>
      <c r="F1804" s="156" t="s">
        <v>1442</v>
      </c>
      <c r="H1804" s="157">
        <v>4.5</v>
      </c>
      <c r="I1804" s="158"/>
      <c r="L1804" s="154"/>
      <c r="M1804" s="159"/>
      <c r="T1804" s="160"/>
      <c r="AT1804" s="155" t="s">
        <v>169</v>
      </c>
      <c r="AU1804" s="155" t="s">
        <v>88</v>
      </c>
      <c r="AV1804" s="13" t="s">
        <v>88</v>
      </c>
      <c r="AW1804" s="13" t="s">
        <v>40</v>
      </c>
      <c r="AX1804" s="13" t="s">
        <v>78</v>
      </c>
      <c r="AY1804" s="155" t="s">
        <v>156</v>
      </c>
    </row>
    <row r="1805" spans="2:51" s="13" customFormat="1" x14ac:dyDescent="0.2">
      <c r="B1805" s="154"/>
      <c r="D1805" s="148" t="s">
        <v>169</v>
      </c>
      <c r="E1805" s="155" t="s">
        <v>3</v>
      </c>
      <c r="F1805" s="156" t="s">
        <v>1443</v>
      </c>
      <c r="H1805" s="157">
        <v>0.32300000000000001</v>
      </c>
      <c r="I1805" s="158"/>
      <c r="L1805" s="154"/>
      <c r="M1805" s="159"/>
      <c r="T1805" s="160"/>
      <c r="AT1805" s="155" t="s">
        <v>169</v>
      </c>
      <c r="AU1805" s="155" t="s">
        <v>88</v>
      </c>
      <c r="AV1805" s="13" t="s">
        <v>88</v>
      </c>
      <c r="AW1805" s="13" t="s">
        <v>40</v>
      </c>
      <c r="AX1805" s="13" t="s">
        <v>78</v>
      </c>
      <c r="AY1805" s="155" t="s">
        <v>156</v>
      </c>
    </row>
    <row r="1806" spans="2:51" s="15" customFormat="1" x14ac:dyDescent="0.2">
      <c r="B1806" s="168"/>
      <c r="D1806" s="148" t="s">
        <v>169</v>
      </c>
      <c r="E1806" s="169" t="s">
        <v>3</v>
      </c>
      <c r="F1806" s="170" t="s">
        <v>180</v>
      </c>
      <c r="H1806" s="171">
        <v>142.82</v>
      </c>
      <c r="I1806" s="172"/>
      <c r="L1806" s="168"/>
      <c r="M1806" s="173"/>
      <c r="T1806" s="174"/>
      <c r="AT1806" s="169" t="s">
        <v>169</v>
      </c>
      <c r="AU1806" s="169" t="s">
        <v>88</v>
      </c>
      <c r="AV1806" s="15" t="s">
        <v>157</v>
      </c>
      <c r="AW1806" s="15" t="s">
        <v>40</v>
      </c>
      <c r="AX1806" s="15" t="s">
        <v>78</v>
      </c>
      <c r="AY1806" s="169" t="s">
        <v>156</v>
      </c>
    </row>
    <row r="1807" spans="2:51" s="12" customFormat="1" x14ac:dyDescent="0.2">
      <c r="B1807" s="147"/>
      <c r="D1807" s="148" t="s">
        <v>169</v>
      </c>
      <c r="E1807" s="149" t="s">
        <v>3</v>
      </c>
      <c r="F1807" s="150" t="s">
        <v>1444</v>
      </c>
      <c r="H1807" s="149" t="s">
        <v>3</v>
      </c>
      <c r="I1807" s="151"/>
      <c r="L1807" s="147"/>
      <c r="M1807" s="152"/>
      <c r="T1807" s="153"/>
      <c r="AT1807" s="149" t="s">
        <v>169</v>
      </c>
      <c r="AU1807" s="149" t="s">
        <v>88</v>
      </c>
      <c r="AV1807" s="12" t="s">
        <v>86</v>
      </c>
      <c r="AW1807" s="12" t="s">
        <v>40</v>
      </c>
      <c r="AX1807" s="12" t="s">
        <v>78</v>
      </c>
      <c r="AY1807" s="149" t="s">
        <v>156</v>
      </c>
    </row>
    <row r="1808" spans="2:51" s="12" customFormat="1" x14ac:dyDescent="0.2">
      <c r="B1808" s="147"/>
      <c r="D1808" s="148" t="s">
        <v>169</v>
      </c>
      <c r="E1808" s="149" t="s">
        <v>3</v>
      </c>
      <c r="F1808" s="150" t="s">
        <v>1039</v>
      </c>
      <c r="H1808" s="149" t="s">
        <v>3</v>
      </c>
      <c r="I1808" s="151"/>
      <c r="L1808" s="147"/>
      <c r="M1808" s="152"/>
      <c r="T1808" s="153"/>
      <c r="AT1808" s="149" t="s">
        <v>169</v>
      </c>
      <c r="AU1808" s="149" t="s">
        <v>88</v>
      </c>
      <c r="AV1808" s="12" t="s">
        <v>86</v>
      </c>
      <c r="AW1808" s="12" t="s">
        <v>40</v>
      </c>
      <c r="AX1808" s="12" t="s">
        <v>78</v>
      </c>
      <c r="AY1808" s="149" t="s">
        <v>156</v>
      </c>
    </row>
    <row r="1809" spans="2:65" s="13" customFormat="1" x14ac:dyDescent="0.2">
      <c r="B1809" s="154"/>
      <c r="D1809" s="148" t="s">
        <v>169</v>
      </c>
      <c r="E1809" s="155" t="s">
        <v>3</v>
      </c>
      <c r="F1809" s="156" t="s">
        <v>1445</v>
      </c>
      <c r="H1809" s="157">
        <v>25</v>
      </c>
      <c r="I1809" s="158"/>
      <c r="L1809" s="154"/>
      <c r="M1809" s="159"/>
      <c r="T1809" s="160"/>
      <c r="AT1809" s="155" t="s">
        <v>169</v>
      </c>
      <c r="AU1809" s="155" t="s">
        <v>88</v>
      </c>
      <c r="AV1809" s="13" t="s">
        <v>88</v>
      </c>
      <c r="AW1809" s="13" t="s">
        <v>40</v>
      </c>
      <c r="AX1809" s="13" t="s">
        <v>78</v>
      </c>
      <c r="AY1809" s="155" t="s">
        <v>156</v>
      </c>
    </row>
    <row r="1810" spans="2:65" s="15" customFormat="1" x14ac:dyDescent="0.2">
      <c r="B1810" s="168"/>
      <c r="D1810" s="148" t="s">
        <v>169</v>
      </c>
      <c r="E1810" s="169" t="s">
        <v>3</v>
      </c>
      <c r="F1810" s="170" t="s">
        <v>180</v>
      </c>
      <c r="H1810" s="171">
        <v>25</v>
      </c>
      <c r="I1810" s="172"/>
      <c r="L1810" s="168"/>
      <c r="M1810" s="173"/>
      <c r="T1810" s="174"/>
      <c r="AT1810" s="169" t="s">
        <v>169</v>
      </c>
      <c r="AU1810" s="169" t="s">
        <v>88</v>
      </c>
      <c r="AV1810" s="15" t="s">
        <v>157</v>
      </c>
      <c r="AW1810" s="15" t="s">
        <v>40</v>
      </c>
      <c r="AX1810" s="15" t="s">
        <v>78</v>
      </c>
      <c r="AY1810" s="169" t="s">
        <v>156</v>
      </c>
    </row>
    <row r="1811" spans="2:65" s="12" customFormat="1" x14ac:dyDescent="0.2">
      <c r="B1811" s="147"/>
      <c r="D1811" s="148" t="s">
        <v>169</v>
      </c>
      <c r="E1811" s="149" t="s">
        <v>3</v>
      </c>
      <c r="F1811" s="150" t="s">
        <v>1937</v>
      </c>
      <c r="H1811" s="149" t="s">
        <v>3</v>
      </c>
      <c r="I1811" s="151"/>
      <c r="L1811" s="147"/>
      <c r="M1811" s="152"/>
      <c r="T1811" s="153"/>
      <c r="AT1811" s="149" t="s">
        <v>169</v>
      </c>
      <c r="AU1811" s="149" t="s">
        <v>88</v>
      </c>
      <c r="AV1811" s="12" t="s">
        <v>86</v>
      </c>
      <c r="AW1811" s="12" t="s">
        <v>40</v>
      </c>
      <c r="AX1811" s="12" t="s">
        <v>78</v>
      </c>
      <c r="AY1811" s="149" t="s">
        <v>156</v>
      </c>
    </row>
    <row r="1812" spans="2:65" s="13" customFormat="1" x14ac:dyDescent="0.2">
      <c r="B1812" s="154"/>
      <c r="D1812" s="148" t="s">
        <v>169</v>
      </c>
      <c r="E1812" s="155" t="s">
        <v>3</v>
      </c>
      <c r="F1812" s="156" t="s">
        <v>232</v>
      </c>
      <c r="H1812" s="157">
        <v>21.45</v>
      </c>
      <c r="I1812" s="158"/>
      <c r="L1812" s="154"/>
      <c r="M1812" s="159"/>
      <c r="T1812" s="160"/>
      <c r="AT1812" s="155" t="s">
        <v>169</v>
      </c>
      <c r="AU1812" s="155" t="s">
        <v>88</v>
      </c>
      <c r="AV1812" s="13" t="s">
        <v>88</v>
      </c>
      <c r="AW1812" s="13" t="s">
        <v>40</v>
      </c>
      <c r="AX1812" s="13" t="s">
        <v>78</v>
      </c>
      <c r="AY1812" s="155" t="s">
        <v>156</v>
      </c>
    </row>
    <row r="1813" spans="2:65" s="13" customFormat="1" x14ac:dyDescent="0.2">
      <c r="B1813" s="154"/>
      <c r="D1813" s="148" t="s">
        <v>169</v>
      </c>
      <c r="E1813" s="155" t="s">
        <v>3</v>
      </c>
      <c r="F1813" s="156" t="s">
        <v>233</v>
      </c>
      <c r="H1813" s="157">
        <v>2.9249999999999998</v>
      </c>
      <c r="I1813" s="158"/>
      <c r="L1813" s="154"/>
      <c r="M1813" s="159"/>
      <c r="T1813" s="160"/>
      <c r="AT1813" s="155" t="s">
        <v>169</v>
      </c>
      <c r="AU1813" s="155" t="s">
        <v>88</v>
      </c>
      <c r="AV1813" s="13" t="s">
        <v>88</v>
      </c>
      <c r="AW1813" s="13" t="s">
        <v>40</v>
      </c>
      <c r="AX1813" s="13" t="s">
        <v>78</v>
      </c>
      <c r="AY1813" s="155" t="s">
        <v>156</v>
      </c>
    </row>
    <row r="1814" spans="2:65" s="13" customFormat="1" x14ac:dyDescent="0.2">
      <c r="B1814" s="154"/>
      <c r="D1814" s="148" t="s">
        <v>169</v>
      </c>
      <c r="E1814" s="155" t="s">
        <v>3</v>
      </c>
      <c r="F1814" s="156" t="s">
        <v>232</v>
      </c>
      <c r="H1814" s="157">
        <v>21.45</v>
      </c>
      <c r="I1814" s="158"/>
      <c r="L1814" s="154"/>
      <c r="M1814" s="159"/>
      <c r="T1814" s="160"/>
      <c r="AT1814" s="155" t="s">
        <v>169</v>
      </c>
      <c r="AU1814" s="155" t="s">
        <v>88</v>
      </c>
      <c r="AV1814" s="13" t="s">
        <v>88</v>
      </c>
      <c r="AW1814" s="13" t="s">
        <v>40</v>
      </c>
      <c r="AX1814" s="13" t="s">
        <v>78</v>
      </c>
      <c r="AY1814" s="155" t="s">
        <v>156</v>
      </c>
    </row>
    <row r="1815" spans="2:65" s="13" customFormat="1" x14ac:dyDescent="0.2">
      <c r="B1815" s="154"/>
      <c r="D1815" s="148" t="s">
        <v>169</v>
      </c>
      <c r="E1815" s="155" t="s">
        <v>3</v>
      </c>
      <c r="F1815" s="156" t="s">
        <v>233</v>
      </c>
      <c r="H1815" s="157">
        <v>2.9249999999999998</v>
      </c>
      <c r="I1815" s="158"/>
      <c r="L1815" s="154"/>
      <c r="M1815" s="159"/>
      <c r="T1815" s="160"/>
      <c r="AT1815" s="155" t="s">
        <v>169</v>
      </c>
      <c r="AU1815" s="155" t="s">
        <v>88</v>
      </c>
      <c r="AV1815" s="13" t="s">
        <v>88</v>
      </c>
      <c r="AW1815" s="13" t="s">
        <v>40</v>
      </c>
      <c r="AX1815" s="13" t="s">
        <v>78</v>
      </c>
      <c r="AY1815" s="155" t="s">
        <v>156</v>
      </c>
    </row>
    <row r="1816" spans="2:65" s="15" customFormat="1" x14ac:dyDescent="0.2">
      <c r="B1816" s="168"/>
      <c r="D1816" s="148" t="s">
        <v>169</v>
      </c>
      <c r="E1816" s="169" t="s">
        <v>3</v>
      </c>
      <c r="F1816" s="170" t="s">
        <v>180</v>
      </c>
      <c r="H1816" s="171">
        <v>48.75</v>
      </c>
      <c r="I1816" s="172"/>
      <c r="L1816" s="168"/>
      <c r="M1816" s="173"/>
      <c r="T1816" s="174"/>
      <c r="AT1816" s="169" t="s">
        <v>169</v>
      </c>
      <c r="AU1816" s="169" t="s">
        <v>88</v>
      </c>
      <c r="AV1816" s="15" t="s">
        <v>157</v>
      </c>
      <c r="AW1816" s="15" t="s">
        <v>40</v>
      </c>
      <c r="AX1816" s="15" t="s">
        <v>78</v>
      </c>
      <c r="AY1816" s="169" t="s">
        <v>156</v>
      </c>
    </row>
    <row r="1817" spans="2:65" s="14" customFormat="1" x14ac:dyDescent="0.2">
      <c r="B1817" s="161"/>
      <c r="D1817" s="148" t="s">
        <v>169</v>
      </c>
      <c r="E1817" s="162" t="s">
        <v>3</v>
      </c>
      <c r="F1817" s="163" t="s">
        <v>172</v>
      </c>
      <c r="H1817" s="164">
        <v>331.79</v>
      </c>
      <c r="I1817" s="165"/>
      <c r="L1817" s="161"/>
      <c r="M1817" s="166"/>
      <c r="T1817" s="167"/>
      <c r="AT1817" s="162" t="s">
        <v>169</v>
      </c>
      <c r="AU1817" s="162" t="s">
        <v>88</v>
      </c>
      <c r="AV1817" s="14" t="s">
        <v>165</v>
      </c>
      <c r="AW1817" s="14" t="s">
        <v>40</v>
      </c>
      <c r="AX1817" s="14" t="s">
        <v>86</v>
      </c>
      <c r="AY1817" s="162" t="s">
        <v>156</v>
      </c>
    </row>
    <row r="1818" spans="2:65" s="1" customFormat="1" ht="24.2" customHeight="1" x14ac:dyDescent="0.2">
      <c r="B1818" s="129"/>
      <c r="C1818" s="130" t="s">
        <v>1958</v>
      </c>
      <c r="D1818" s="130" t="s">
        <v>160</v>
      </c>
      <c r="E1818" s="131" t="s">
        <v>1959</v>
      </c>
      <c r="F1818" s="132" t="s">
        <v>1960</v>
      </c>
      <c r="G1818" s="133" t="s">
        <v>209</v>
      </c>
      <c r="H1818" s="134">
        <v>999.43499999999995</v>
      </c>
      <c r="I1818" s="135"/>
      <c r="J1818" s="136">
        <f>ROUND(I1818*H1818,2)</f>
        <v>0</v>
      </c>
      <c r="K1818" s="132" t="s">
        <v>164</v>
      </c>
      <c r="L1818" s="34"/>
      <c r="M1818" s="137" t="s">
        <v>3</v>
      </c>
      <c r="N1818" s="138" t="s">
        <v>49</v>
      </c>
      <c r="P1818" s="139">
        <f>O1818*H1818</f>
        <v>0</v>
      </c>
      <c r="Q1818" s="139">
        <v>3.6999999999999999E-4</v>
      </c>
      <c r="R1818" s="139">
        <f>Q1818*H1818</f>
        <v>0.36979094999999995</v>
      </c>
      <c r="S1818" s="139">
        <v>0</v>
      </c>
      <c r="T1818" s="140">
        <f>S1818*H1818</f>
        <v>0</v>
      </c>
      <c r="AR1818" s="141" t="s">
        <v>301</v>
      </c>
      <c r="AT1818" s="141" t="s">
        <v>160</v>
      </c>
      <c r="AU1818" s="141" t="s">
        <v>88</v>
      </c>
      <c r="AY1818" s="18" t="s">
        <v>156</v>
      </c>
      <c r="BE1818" s="142">
        <f>IF(N1818="základní",J1818,0)</f>
        <v>0</v>
      </c>
      <c r="BF1818" s="142">
        <f>IF(N1818="snížená",J1818,0)</f>
        <v>0</v>
      </c>
      <c r="BG1818" s="142">
        <f>IF(N1818="zákl. přenesená",J1818,0)</f>
        <v>0</v>
      </c>
      <c r="BH1818" s="142">
        <f>IF(N1818="sníž. přenesená",J1818,0)</f>
        <v>0</v>
      </c>
      <c r="BI1818" s="142">
        <f>IF(N1818="nulová",J1818,0)</f>
        <v>0</v>
      </c>
      <c r="BJ1818" s="18" t="s">
        <v>86</v>
      </c>
      <c r="BK1818" s="142">
        <f>ROUND(I1818*H1818,2)</f>
        <v>0</v>
      </c>
      <c r="BL1818" s="18" t="s">
        <v>301</v>
      </c>
      <c r="BM1818" s="141" t="s">
        <v>1961</v>
      </c>
    </row>
    <row r="1819" spans="2:65" s="1" customFormat="1" x14ac:dyDescent="0.2">
      <c r="B1819" s="34"/>
      <c r="D1819" s="143" t="s">
        <v>167</v>
      </c>
      <c r="F1819" s="144" t="s">
        <v>1962</v>
      </c>
      <c r="I1819" s="145"/>
      <c r="L1819" s="34"/>
      <c r="M1819" s="146"/>
      <c r="T1819" s="55"/>
      <c r="AT1819" s="18" t="s">
        <v>167</v>
      </c>
      <c r="AU1819" s="18" t="s">
        <v>88</v>
      </c>
    </row>
    <row r="1820" spans="2:65" s="12" customFormat="1" x14ac:dyDescent="0.2">
      <c r="B1820" s="147"/>
      <c r="D1820" s="148" t="s">
        <v>169</v>
      </c>
      <c r="E1820" s="149" t="s">
        <v>3</v>
      </c>
      <c r="F1820" s="150" t="s">
        <v>1331</v>
      </c>
      <c r="H1820" s="149" t="s">
        <v>3</v>
      </c>
      <c r="I1820" s="151"/>
      <c r="L1820" s="147"/>
      <c r="M1820" s="152"/>
      <c r="T1820" s="153"/>
      <c r="AT1820" s="149" t="s">
        <v>169</v>
      </c>
      <c r="AU1820" s="149" t="s">
        <v>88</v>
      </c>
      <c r="AV1820" s="12" t="s">
        <v>86</v>
      </c>
      <c r="AW1820" s="12" t="s">
        <v>40</v>
      </c>
      <c r="AX1820" s="12" t="s">
        <v>78</v>
      </c>
      <c r="AY1820" s="149" t="s">
        <v>156</v>
      </c>
    </row>
    <row r="1821" spans="2:65" s="12" customFormat="1" x14ac:dyDescent="0.2">
      <c r="B1821" s="147"/>
      <c r="D1821" s="148" t="s">
        <v>169</v>
      </c>
      <c r="E1821" s="149" t="s">
        <v>3</v>
      </c>
      <c r="F1821" s="150" t="s">
        <v>1430</v>
      </c>
      <c r="H1821" s="149" t="s">
        <v>3</v>
      </c>
      <c r="I1821" s="151"/>
      <c r="L1821" s="147"/>
      <c r="M1821" s="152"/>
      <c r="T1821" s="153"/>
      <c r="AT1821" s="149" t="s">
        <v>169</v>
      </c>
      <c r="AU1821" s="149" t="s">
        <v>88</v>
      </c>
      <c r="AV1821" s="12" t="s">
        <v>86</v>
      </c>
      <c r="AW1821" s="12" t="s">
        <v>40</v>
      </c>
      <c r="AX1821" s="12" t="s">
        <v>78</v>
      </c>
      <c r="AY1821" s="149" t="s">
        <v>156</v>
      </c>
    </row>
    <row r="1822" spans="2:65" s="12" customFormat="1" x14ac:dyDescent="0.2">
      <c r="B1822" s="147"/>
      <c r="D1822" s="148" t="s">
        <v>169</v>
      </c>
      <c r="E1822" s="149" t="s">
        <v>3</v>
      </c>
      <c r="F1822" s="150" t="s">
        <v>1044</v>
      </c>
      <c r="H1822" s="149" t="s">
        <v>3</v>
      </c>
      <c r="I1822" s="151"/>
      <c r="L1822" s="147"/>
      <c r="M1822" s="152"/>
      <c r="T1822" s="153"/>
      <c r="AT1822" s="149" t="s">
        <v>169</v>
      </c>
      <c r="AU1822" s="149" t="s">
        <v>88</v>
      </c>
      <c r="AV1822" s="12" t="s">
        <v>86</v>
      </c>
      <c r="AW1822" s="12" t="s">
        <v>40</v>
      </c>
      <c r="AX1822" s="12" t="s">
        <v>78</v>
      </c>
      <c r="AY1822" s="149" t="s">
        <v>156</v>
      </c>
    </row>
    <row r="1823" spans="2:65" s="13" customFormat="1" x14ac:dyDescent="0.2">
      <c r="B1823" s="154"/>
      <c r="D1823" s="148" t="s">
        <v>169</v>
      </c>
      <c r="E1823" s="155" t="s">
        <v>3</v>
      </c>
      <c r="F1823" s="156" t="s">
        <v>1451</v>
      </c>
      <c r="H1823" s="157">
        <v>150.88</v>
      </c>
      <c r="I1823" s="158"/>
      <c r="L1823" s="154"/>
      <c r="M1823" s="159"/>
      <c r="T1823" s="160"/>
      <c r="AT1823" s="155" t="s">
        <v>169</v>
      </c>
      <c r="AU1823" s="155" t="s">
        <v>88</v>
      </c>
      <c r="AV1823" s="13" t="s">
        <v>88</v>
      </c>
      <c r="AW1823" s="13" t="s">
        <v>40</v>
      </c>
      <c r="AX1823" s="13" t="s">
        <v>78</v>
      </c>
      <c r="AY1823" s="155" t="s">
        <v>156</v>
      </c>
    </row>
    <row r="1824" spans="2:65" s="13" customFormat="1" x14ac:dyDescent="0.2">
      <c r="B1824" s="154"/>
      <c r="D1824" s="148" t="s">
        <v>169</v>
      </c>
      <c r="E1824" s="155" t="s">
        <v>3</v>
      </c>
      <c r="F1824" s="156" t="s">
        <v>1452</v>
      </c>
      <c r="H1824" s="157">
        <v>-19.68</v>
      </c>
      <c r="I1824" s="158"/>
      <c r="L1824" s="154"/>
      <c r="M1824" s="159"/>
      <c r="T1824" s="160"/>
      <c r="AT1824" s="155" t="s">
        <v>169</v>
      </c>
      <c r="AU1824" s="155" t="s">
        <v>88</v>
      </c>
      <c r="AV1824" s="13" t="s">
        <v>88</v>
      </c>
      <c r="AW1824" s="13" t="s">
        <v>40</v>
      </c>
      <c r="AX1824" s="13" t="s">
        <v>78</v>
      </c>
      <c r="AY1824" s="155" t="s">
        <v>156</v>
      </c>
    </row>
    <row r="1825" spans="2:51" s="13" customFormat="1" x14ac:dyDescent="0.2">
      <c r="B1825" s="154"/>
      <c r="D1825" s="148" t="s">
        <v>169</v>
      </c>
      <c r="E1825" s="155" t="s">
        <v>3</v>
      </c>
      <c r="F1825" s="156" t="s">
        <v>1453</v>
      </c>
      <c r="H1825" s="157">
        <v>-11.2</v>
      </c>
      <c r="I1825" s="158"/>
      <c r="L1825" s="154"/>
      <c r="M1825" s="159"/>
      <c r="T1825" s="160"/>
      <c r="AT1825" s="155" t="s">
        <v>169</v>
      </c>
      <c r="AU1825" s="155" t="s">
        <v>88</v>
      </c>
      <c r="AV1825" s="13" t="s">
        <v>88</v>
      </c>
      <c r="AW1825" s="13" t="s">
        <v>40</v>
      </c>
      <c r="AX1825" s="13" t="s">
        <v>78</v>
      </c>
      <c r="AY1825" s="155" t="s">
        <v>156</v>
      </c>
    </row>
    <row r="1826" spans="2:51" s="13" customFormat="1" x14ac:dyDescent="0.2">
      <c r="B1826" s="154"/>
      <c r="D1826" s="148" t="s">
        <v>169</v>
      </c>
      <c r="E1826" s="155" t="s">
        <v>3</v>
      </c>
      <c r="F1826" s="156" t="s">
        <v>1454</v>
      </c>
      <c r="H1826" s="157">
        <v>-12</v>
      </c>
      <c r="I1826" s="158"/>
      <c r="L1826" s="154"/>
      <c r="M1826" s="159"/>
      <c r="T1826" s="160"/>
      <c r="AT1826" s="155" t="s">
        <v>169</v>
      </c>
      <c r="AU1826" s="155" t="s">
        <v>88</v>
      </c>
      <c r="AV1826" s="13" t="s">
        <v>88</v>
      </c>
      <c r="AW1826" s="13" t="s">
        <v>40</v>
      </c>
      <c r="AX1826" s="13" t="s">
        <v>78</v>
      </c>
      <c r="AY1826" s="155" t="s">
        <v>156</v>
      </c>
    </row>
    <row r="1827" spans="2:51" s="13" customFormat="1" x14ac:dyDescent="0.2">
      <c r="B1827" s="154"/>
      <c r="D1827" s="148" t="s">
        <v>169</v>
      </c>
      <c r="E1827" s="155" t="s">
        <v>3</v>
      </c>
      <c r="F1827" s="156" t="s">
        <v>1455</v>
      </c>
      <c r="H1827" s="157">
        <v>14.66</v>
      </c>
      <c r="I1827" s="158"/>
      <c r="L1827" s="154"/>
      <c r="M1827" s="159"/>
      <c r="T1827" s="160"/>
      <c r="AT1827" s="155" t="s">
        <v>169</v>
      </c>
      <c r="AU1827" s="155" t="s">
        <v>88</v>
      </c>
      <c r="AV1827" s="13" t="s">
        <v>88</v>
      </c>
      <c r="AW1827" s="13" t="s">
        <v>40</v>
      </c>
      <c r="AX1827" s="13" t="s">
        <v>78</v>
      </c>
      <c r="AY1827" s="155" t="s">
        <v>156</v>
      </c>
    </row>
    <row r="1828" spans="2:51" s="13" customFormat="1" x14ac:dyDescent="0.2">
      <c r="B1828" s="154"/>
      <c r="D1828" s="148" t="s">
        <v>169</v>
      </c>
      <c r="E1828" s="155" t="s">
        <v>3</v>
      </c>
      <c r="F1828" s="156" t="s">
        <v>1456</v>
      </c>
      <c r="H1828" s="157">
        <v>5.82</v>
      </c>
      <c r="I1828" s="158"/>
      <c r="L1828" s="154"/>
      <c r="M1828" s="159"/>
      <c r="T1828" s="160"/>
      <c r="AT1828" s="155" t="s">
        <v>169</v>
      </c>
      <c r="AU1828" s="155" t="s">
        <v>88</v>
      </c>
      <c r="AV1828" s="13" t="s">
        <v>88</v>
      </c>
      <c r="AW1828" s="13" t="s">
        <v>40</v>
      </c>
      <c r="AX1828" s="13" t="s">
        <v>78</v>
      </c>
      <c r="AY1828" s="155" t="s">
        <v>156</v>
      </c>
    </row>
    <row r="1829" spans="2:51" s="13" customFormat="1" x14ac:dyDescent="0.2">
      <c r="B1829" s="154"/>
      <c r="D1829" s="148" t="s">
        <v>169</v>
      </c>
      <c r="E1829" s="155" t="s">
        <v>3</v>
      </c>
      <c r="F1829" s="156" t="s">
        <v>1457</v>
      </c>
      <c r="H1829" s="157">
        <v>45</v>
      </c>
      <c r="I1829" s="158"/>
      <c r="L1829" s="154"/>
      <c r="M1829" s="159"/>
      <c r="T1829" s="160"/>
      <c r="AT1829" s="155" t="s">
        <v>169</v>
      </c>
      <c r="AU1829" s="155" t="s">
        <v>88</v>
      </c>
      <c r="AV1829" s="13" t="s">
        <v>88</v>
      </c>
      <c r="AW1829" s="13" t="s">
        <v>40</v>
      </c>
      <c r="AX1829" s="13" t="s">
        <v>78</v>
      </c>
      <c r="AY1829" s="155" t="s">
        <v>156</v>
      </c>
    </row>
    <row r="1830" spans="2:51" s="13" customFormat="1" x14ac:dyDescent="0.2">
      <c r="B1830" s="154"/>
      <c r="D1830" s="148" t="s">
        <v>169</v>
      </c>
      <c r="E1830" s="155" t="s">
        <v>3</v>
      </c>
      <c r="F1830" s="156" t="s">
        <v>1458</v>
      </c>
      <c r="H1830" s="157">
        <v>-15.2</v>
      </c>
      <c r="I1830" s="158"/>
      <c r="L1830" s="154"/>
      <c r="M1830" s="159"/>
      <c r="T1830" s="160"/>
      <c r="AT1830" s="155" t="s">
        <v>169</v>
      </c>
      <c r="AU1830" s="155" t="s">
        <v>88</v>
      </c>
      <c r="AV1830" s="13" t="s">
        <v>88</v>
      </c>
      <c r="AW1830" s="13" t="s">
        <v>40</v>
      </c>
      <c r="AX1830" s="13" t="s">
        <v>78</v>
      </c>
      <c r="AY1830" s="155" t="s">
        <v>156</v>
      </c>
    </row>
    <row r="1831" spans="2:51" s="13" customFormat="1" x14ac:dyDescent="0.2">
      <c r="B1831" s="154"/>
      <c r="D1831" s="148" t="s">
        <v>169</v>
      </c>
      <c r="E1831" s="155" t="s">
        <v>3</v>
      </c>
      <c r="F1831" s="156" t="s">
        <v>1459</v>
      </c>
      <c r="H1831" s="157">
        <v>-1.98</v>
      </c>
      <c r="I1831" s="158"/>
      <c r="L1831" s="154"/>
      <c r="M1831" s="159"/>
      <c r="T1831" s="160"/>
      <c r="AT1831" s="155" t="s">
        <v>169</v>
      </c>
      <c r="AU1831" s="155" t="s">
        <v>88</v>
      </c>
      <c r="AV1831" s="13" t="s">
        <v>88</v>
      </c>
      <c r="AW1831" s="13" t="s">
        <v>40</v>
      </c>
      <c r="AX1831" s="13" t="s">
        <v>78</v>
      </c>
      <c r="AY1831" s="155" t="s">
        <v>156</v>
      </c>
    </row>
    <row r="1832" spans="2:51" s="13" customFormat="1" x14ac:dyDescent="0.2">
      <c r="B1832" s="154"/>
      <c r="D1832" s="148" t="s">
        <v>169</v>
      </c>
      <c r="E1832" s="155" t="s">
        <v>3</v>
      </c>
      <c r="F1832" s="156" t="s">
        <v>1460</v>
      </c>
      <c r="H1832" s="157">
        <v>-2.2050000000000001</v>
      </c>
      <c r="I1832" s="158"/>
      <c r="L1832" s="154"/>
      <c r="M1832" s="159"/>
      <c r="T1832" s="160"/>
      <c r="AT1832" s="155" t="s">
        <v>169</v>
      </c>
      <c r="AU1832" s="155" t="s">
        <v>88</v>
      </c>
      <c r="AV1832" s="13" t="s">
        <v>88</v>
      </c>
      <c r="AW1832" s="13" t="s">
        <v>40</v>
      </c>
      <c r="AX1832" s="13" t="s">
        <v>78</v>
      </c>
      <c r="AY1832" s="155" t="s">
        <v>156</v>
      </c>
    </row>
    <row r="1833" spans="2:51" s="13" customFormat="1" x14ac:dyDescent="0.2">
      <c r="B1833" s="154"/>
      <c r="D1833" s="148" t="s">
        <v>169</v>
      </c>
      <c r="E1833" s="155" t="s">
        <v>3</v>
      </c>
      <c r="F1833" s="156" t="s">
        <v>1461</v>
      </c>
      <c r="H1833" s="157">
        <v>0.15</v>
      </c>
      <c r="I1833" s="158"/>
      <c r="L1833" s="154"/>
      <c r="M1833" s="159"/>
      <c r="T1833" s="160"/>
      <c r="AT1833" s="155" t="s">
        <v>169</v>
      </c>
      <c r="AU1833" s="155" t="s">
        <v>88</v>
      </c>
      <c r="AV1833" s="13" t="s">
        <v>88</v>
      </c>
      <c r="AW1833" s="13" t="s">
        <v>40</v>
      </c>
      <c r="AX1833" s="13" t="s">
        <v>78</v>
      </c>
      <c r="AY1833" s="155" t="s">
        <v>156</v>
      </c>
    </row>
    <row r="1834" spans="2:51" s="12" customFormat="1" x14ac:dyDescent="0.2">
      <c r="B1834" s="147"/>
      <c r="D1834" s="148" t="s">
        <v>169</v>
      </c>
      <c r="E1834" s="149" t="s">
        <v>3</v>
      </c>
      <c r="F1834" s="150" t="s">
        <v>1038</v>
      </c>
      <c r="H1834" s="149" t="s">
        <v>3</v>
      </c>
      <c r="I1834" s="151"/>
      <c r="L1834" s="147"/>
      <c r="M1834" s="152"/>
      <c r="T1834" s="153"/>
      <c r="AT1834" s="149" t="s">
        <v>169</v>
      </c>
      <c r="AU1834" s="149" t="s">
        <v>88</v>
      </c>
      <c r="AV1834" s="12" t="s">
        <v>86</v>
      </c>
      <c r="AW1834" s="12" t="s">
        <v>40</v>
      </c>
      <c r="AX1834" s="12" t="s">
        <v>78</v>
      </c>
      <c r="AY1834" s="149" t="s">
        <v>156</v>
      </c>
    </row>
    <row r="1835" spans="2:51" s="13" customFormat="1" x14ac:dyDescent="0.2">
      <c r="B1835" s="154"/>
      <c r="D1835" s="148" t="s">
        <v>169</v>
      </c>
      <c r="E1835" s="155" t="s">
        <v>3</v>
      </c>
      <c r="F1835" s="156" t="s">
        <v>1462</v>
      </c>
      <c r="H1835" s="157">
        <v>55.545000000000002</v>
      </c>
      <c r="I1835" s="158"/>
      <c r="L1835" s="154"/>
      <c r="M1835" s="159"/>
      <c r="T1835" s="160"/>
      <c r="AT1835" s="155" t="s">
        <v>169</v>
      </c>
      <c r="AU1835" s="155" t="s">
        <v>88</v>
      </c>
      <c r="AV1835" s="13" t="s">
        <v>88</v>
      </c>
      <c r="AW1835" s="13" t="s">
        <v>40</v>
      </c>
      <c r="AX1835" s="13" t="s">
        <v>78</v>
      </c>
      <c r="AY1835" s="155" t="s">
        <v>156</v>
      </c>
    </row>
    <row r="1836" spans="2:51" s="13" customFormat="1" x14ac:dyDescent="0.2">
      <c r="B1836" s="154"/>
      <c r="D1836" s="148" t="s">
        <v>169</v>
      </c>
      <c r="E1836" s="155" t="s">
        <v>3</v>
      </c>
      <c r="F1836" s="156" t="s">
        <v>1463</v>
      </c>
      <c r="H1836" s="157">
        <v>-7.38</v>
      </c>
      <c r="I1836" s="158"/>
      <c r="L1836" s="154"/>
      <c r="M1836" s="159"/>
      <c r="T1836" s="160"/>
      <c r="AT1836" s="155" t="s">
        <v>169</v>
      </c>
      <c r="AU1836" s="155" t="s">
        <v>88</v>
      </c>
      <c r="AV1836" s="13" t="s">
        <v>88</v>
      </c>
      <c r="AW1836" s="13" t="s">
        <v>40</v>
      </c>
      <c r="AX1836" s="13" t="s">
        <v>78</v>
      </c>
      <c r="AY1836" s="155" t="s">
        <v>156</v>
      </c>
    </row>
    <row r="1837" spans="2:51" s="13" customFormat="1" x14ac:dyDescent="0.2">
      <c r="B1837" s="154"/>
      <c r="D1837" s="148" t="s">
        <v>169</v>
      </c>
      <c r="E1837" s="155" t="s">
        <v>3</v>
      </c>
      <c r="F1837" s="156" t="s">
        <v>1464</v>
      </c>
      <c r="H1837" s="157">
        <v>-5.6</v>
      </c>
      <c r="I1837" s="158"/>
      <c r="L1837" s="154"/>
      <c r="M1837" s="159"/>
      <c r="T1837" s="160"/>
      <c r="AT1837" s="155" t="s">
        <v>169</v>
      </c>
      <c r="AU1837" s="155" t="s">
        <v>88</v>
      </c>
      <c r="AV1837" s="13" t="s">
        <v>88</v>
      </c>
      <c r="AW1837" s="13" t="s">
        <v>40</v>
      </c>
      <c r="AX1837" s="13" t="s">
        <v>78</v>
      </c>
      <c r="AY1837" s="155" t="s">
        <v>156</v>
      </c>
    </row>
    <row r="1838" spans="2:51" s="13" customFormat="1" x14ac:dyDescent="0.2">
      <c r="B1838" s="154"/>
      <c r="D1838" s="148" t="s">
        <v>169</v>
      </c>
      <c r="E1838" s="155" t="s">
        <v>3</v>
      </c>
      <c r="F1838" s="156" t="s">
        <v>1465</v>
      </c>
      <c r="H1838" s="157">
        <v>-3</v>
      </c>
      <c r="I1838" s="158"/>
      <c r="L1838" s="154"/>
      <c r="M1838" s="159"/>
      <c r="T1838" s="160"/>
      <c r="AT1838" s="155" t="s">
        <v>169</v>
      </c>
      <c r="AU1838" s="155" t="s">
        <v>88</v>
      </c>
      <c r="AV1838" s="13" t="s">
        <v>88</v>
      </c>
      <c r="AW1838" s="13" t="s">
        <v>40</v>
      </c>
      <c r="AX1838" s="13" t="s">
        <v>78</v>
      </c>
      <c r="AY1838" s="155" t="s">
        <v>156</v>
      </c>
    </row>
    <row r="1839" spans="2:51" s="13" customFormat="1" x14ac:dyDescent="0.2">
      <c r="B1839" s="154"/>
      <c r="D1839" s="148" t="s">
        <v>169</v>
      </c>
      <c r="E1839" s="155" t="s">
        <v>3</v>
      </c>
      <c r="F1839" s="156" t="s">
        <v>1466</v>
      </c>
      <c r="H1839" s="157">
        <v>152.49</v>
      </c>
      <c r="I1839" s="158"/>
      <c r="L1839" s="154"/>
      <c r="M1839" s="159"/>
      <c r="T1839" s="160"/>
      <c r="AT1839" s="155" t="s">
        <v>169</v>
      </c>
      <c r="AU1839" s="155" t="s">
        <v>88</v>
      </c>
      <c r="AV1839" s="13" t="s">
        <v>88</v>
      </c>
      <c r="AW1839" s="13" t="s">
        <v>40</v>
      </c>
      <c r="AX1839" s="13" t="s">
        <v>78</v>
      </c>
      <c r="AY1839" s="155" t="s">
        <v>156</v>
      </c>
    </row>
    <row r="1840" spans="2:51" s="13" customFormat="1" x14ac:dyDescent="0.2">
      <c r="B1840" s="154"/>
      <c r="D1840" s="148" t="s">
        <v>169</v>
      </c>
      <c r="E1840" s="155" t="s">
        <v>3</v>
      </c>
      <c r="F1840" s="156" t="s">
        <v>1467</v>
      </c>
      <c r="H1840" s="157">
        <v>-27.8</v>
      </c>
      <c r="I1840" s="158"/>
      <c r="L1840" s="154"/>
      <c r="M1840" s="159"/>
      <c r="T1840" s="160"/>
      <c r="AT1840" s="155" t="s">
        <v>169</v>
      </c>
      <c r="AU1840" s="155" t="s">
        <v>88</v>
      </c>
      <c r="AV1840" s="13" t="s">
        <v>88</v>
      </c>
      <c r="AW1840" s="13" t="s">
        <v>40</v>
      </c>
      <c r="AX1840" s="13" t="s">
        <v>78</v>
      </c>
      <c r="AY1840" s="155" t="s">
        <v>156</v>
      </c>
    </row>
    <row r="1841" spans="2:51" s="13" customFormat="1" x14ac:dyDescent="0.2">
      <c r="B1841" s="154"/>
      <c r="D1841" s="148" t="s">
        <v>169</v>
      </c>
      <c r="E1841" s="155" t="s">
        <v>3</v>
      </c>
      <c r="F1841" s="156" t="s">
        <v>1468</v>
      </c>
      <c r="H1841" s="157">
        <v>-14.4</v>
      </c>
      <c r="I1841" s="158"/>
      <c r="L1841" s="154"/>
      <c r="M1841" s="159"/>
      <c r="T1841" s="160"/>
      <c r="AT1841" s="155" t="s">
        <v>169</v>
      </c>
      <c r="AU1841" s="155" t="s">
        <v>88</v>
      </c>
      <c r="AV1841" s="13" t="s">
        <v>88</v>
      </c>
      <c r="AW1841" s="13" t="s">
        <v>40</v>
      </c>
      <c r="AX1841" s="13" t="s">
        <v>78</v>
      </c>
      <c r="AY1841" s="155" t="s">
        <v>156</v>
      </c>
    </row>
    <row r="1842" spans="2:51" s="13" customFormat="1" x14ac:dyDescent="0.2">
      <c r="B1842" s="154"/>
      <c r="D1842" s="148" t="s">
        <v>169</v>
      </c>
      <c r="E1842" s="155" t="s">
        <v>3</v>
      </c>
      <c r="F1842" s="156" t="s">
        <v>1469</v>
      </c>
      <c r="H1842" s="157">
        <v>-6.37</v>
      </c>
      <c r="I1842" s="158"/>
      <c r="L1842" s="154"/>
      <c r="M1842" s="159"/>
      <c r="T1842" s="160"/>
      <c r="AT1842" s="155" t="s">
        <v>169</v>
      </c>
      <c r="AU1842" s="155" t="s">
        <v>88</v>
      </c>
      <c r="AV1842" s="13" t="s">
        <v>88</v>
      </c>
      <c r="AW1842" s="13" t="s">
        <v>40</v>
      </c>
      <c r="AX1842" s="13" t="s">
        <v>78</v>
      </c>
      <c r="AY1842" s="155" t="s">
        <v>156</v>
      </c>
    </row>
    <row r="1843" spans="2:51" s="13" customFormat="1" x14ac:dyDescent="0.2">
      <c r="B1843" s="154"/>
      <c r="D1843" s="148" t="s">
        <v>169</v>
      </c>
      <c r="E1843" s="155" t="s">
        <v>3</v>
      </c>
      <c r="F1843" s="156" t="s">
        <v>1470</v>
      </c>
      <c r="H1843" s="157">
        <v>-0.56999999999999995</v>
      </c>
      <c r="I1843" s="158"/>
      <c r="L1843" s="154"/>
      <c r="M1843" s="159"/>
      <c r="T1843" s="160"/>
      <c r="AT1843" s="155" t="s">
        <v>169</v>
      </c>
      <c r="AU1843" s="155" t="s">
        <v>88</v>
      </c>
      <c r="AV1843" s="13" t="s">
        <v>88</v>
      </c>
      <c r="AW1843" s="13" t="s">
        <v>40</v>
      </c>
      <c r="AX1843" s="13" t="s">
        <v>78</v>
      </c>
      <c r="AY1843" s="155" t="s">
        <v>156</v>
      </c>
    </row>
    <row r="1844" spans="2:51" s="13" customFormat="1" x14ac:dyDescent="0.2">
      <c r="B1844" s="154"/>
      <c r="D1844" s="148" t="s">
        <v>169</v>
      </c>
      <c r="E1844" s="155" t="s">
        <v>3</v>
      </c>
      <c r="F1844" s="156" t="s">
        <v>1471</v>
      </c>
      <c r="H1844" s="157">
        <v>-0.83299999999999996</v>
      </c>
      <c r="I1844" s="158"/>
      <c r="L1844" s="154"/>
      <c r="M1844" s="159"/>
      <c r="T1844" s="160"/>
      <c r="AT1844" s="155" t="s">
        <v>169</v>
      </c>
      <c r="AU1844" s="155" t="s">
        <v>88</v>
      </c>
      <c r="AV1844" s="13" t="s">
        <v>88</v>
      </c>
      <c r="AW1844" s="13" t="s">
        <v>40</v>
      </c>
      <c r="AX1844" s="13" t="s">
        <v>78</v>
      </c>
      <c r="AY1844" s="155" t="s">
        <v>156</v>
      </c>
    </row>
    <row r="1845" spans="2:51" s="12" customFormat="1" x14ac:dyDescent="0.2">
      <c r="B1845" s="147"/>
      <c r="D1845" s="148" t="s">
        <v>169</v>
      </c>
      <c r="E1845" s="149" t="s">
        <v>3</v>
      </c>
      <c r="F1845" s="150" t="s">
        <v>1031</v>
      </c>
      <c r="H1845" s="149" t="s">
        <v>3</v>
      </c>
      <c r="I1845" s="151"/>
      <c r="L1845" s="147"/>
      <c r="M1845" s="152"/>
      <c r="T1845" s="153"/>
      <c r="AT1845" s="149" t="s">
        <v>169</v>
      </c>
      <c r="AU1845" s="149" t="s">
        <v>88</v>
      </c>
      <c r="AV1845" s="12" t="s">
        <v>86</v>
      </c>
      <c r="AW1845" s="12" t="s">
        <v>40</v>
      </c>
      <c r="AX1845" s="12" t="s">
        <v>78</v>
      </c>
      <c r="AY1845" s="149" t="s">
        <v>156</v>
      </c>
    </row>
    <row r="1846" spans="2:51" s="13" customFormat="1" x14ac:dyDescent="0.2">
      <c r="B1846" s="154"/>
      <c r="D1846" s="148" t="s">
        <v>169</v>
      </c>
      <c r="E1846" s="155" t="s">
        <v>3</v>
      </c>
      <c r="F1846" s="156" t="s">
        <v>1472</v>
      </c>
      <c r="H1846" s="157">
        <v>158.76</v>
      </c>
      <c r="I1846" s="158"/>
      <c r="L1846" s="154"/>
      <c r="M1846" s="159"/>
      <c r="T1846" s="160"/>
      <c r="AT1846" s="155" t="s">
        <v>169</v>
      </c>
      <c r="AU1846" s="155" t="s">
        <v>88</v>
      </c>
      <c r="AV1846" s="13" t="s">
        <v>88</v>
      </c>
      <c r="AW1846" s="13" t="s">
        <v>40</v>
      </c>
      <c r="AX1846" s="13" t="s">
        <v>78</v>
      </c>
      <c r="AY1846" s="155" t="s">
        <v>156</v>
      </c>
    </row>
    <row r="1847" spans="2:51" s="13" customFormat="1" x14ac:dyDescent="0.2">
      <c r="B1847" s="154"/>
      <c r="D1847" s="148" t="s">
        <v>169</v>
      </c>
      <c r="E1847" s="155" t="s">
        <v>3</v>
      </c>
      <c r="F1847" s="156" t="s">
        <v>1473</v>
      </c>
      <c r="H1847" s="157">
        <v>-28.8</v>
      </c>
      <c r="I1847" s="158"/>
      <c r="L1847" s="154"/>
      <c r="M1847" s="159"/>
      <c r="T1847" s="160"/>
      <c r="AT1847" s="155" t="s">
        <v>169</v>
      </c>
      <c r="AU1847" s="155" t="s">
        <v>88</v>
      </c>
      <c r="AV1847" s="13" t="s">
        <v>88</v>
      </c>
      <c r="AW1847" s="13" t="s">
        <v>40</v>
      </c>
      <c r="AX1847" s="13" t="s">
        <v>78</v>
      </c>
      <c r="AY1847" s="155" t="s">
        <v>156</v>
      </c>
    </row>
    <row r="1848" spans="2:51" s="13" customFormat="1" x14ac:dyDescent="0.2">
      <c r="B1848" s="154"/>
      <c r="D1848" s="148" t="s">
        <v>169</v>
      </c>
      <c r="E1848" s="155" t="s">
        <v>3</v>
      </c>
      <c r="F1848" s="156" t="s">
        <v>1474</v>
      </c>
      <c r="H1848" s="157">
        <v>-12.4</v>
      </c>
      <c r="I1848" s="158"/>
      <c r="L1848" s="154"/>
      <c r="M1848" s="159"/>
      <c r="T1848" s="160"/>
      <c r="AT1848" s="155" t="s">
        <v>169</v>
      </c>
      <c r="AU1848" s="155" t="s">
        <v>88</v>
      </c>
      <c r="AV1848" s="13" t="s">
        <v>88</v>
      </c>
      <c r="AW1848" s="13" t="s">
        <v>40</v>
      </c>
      <c r="AX1848" s="13" t="s">
        <v>78</v>
      </c>
      <c r="AY1848" s="155" t="s">
        <v>156</v>
      </c>
    </row>
    <row r="1849" spans="2:51" s="13" customFormat="1" x14ac:dyDescent="0.2">
      <c r="B1849" s="154"/>
      <c r="D1849" s="148" t="s">
        <v>169</v>
      </c>
      <c r="E1849" s="155" t="s">
        <v>3</v>
      </c>
      <c r="F1849" s="156" t="s">
        <v>1475</v>
      </c>
      <c r="H1849" s="157">
        <v>56.16</v>
      </c>
      <c r="I1849" s="158"/>
      <c r="L1849" s="154"/>
      <c r="M1849" s="159"/>
      <c r="T1849" s="160"/>
      <c r="AT1849" s="155" t="s">
        <v>169</v>
      </c>
      <c r="AU1849" s="155" t="s">
        <v>88</v>
      </c>
      <c r="AV1849" s="13" t="s">
        <v>88</v>
      </c>
      <c r="AW1849" s="13" t="s">
        <v>40</v>
      </c>
      <c r="AX1849" s="13" t="s">
        <v>78</v>
      </c>
      <c r="AY1849" s="155" t="s">
        <v>156</v>
      </c>
    </row>
    <row r="1850" spans="2:51" s="13" customFormat="1" x14ac:dyDescent="0.2">
      <c r="B1850" s="154"/>
      <c r="D1850" s="148" t="s">
        <v>169</v>
      </c>
      <c r="E1850" s="155" t="s">
        <v>3</v>
      </c>
      <c r="F1850" s="156" t="s">
        <v>1476</v>
      </c>
      <c r="H1850" s="157">
        <v>-7.5</v>
      </c>
      <c r="I1850" s="158"/>
      <c r="L1850" s="154"/>
      <c r="M1850" s="159"/>
      <c r="T1850" s="160"/>
      <c r="AT1850" s="155" t="s">
        <v>169</v>
      </c>
      <c r="AU1850" s="155" t="s">
        <v>88</v>
      </c>
      <c r="AV1850" s="13" t="s">
        <v>88</v>
      </c>
      <c r="AW1850" s="13" t="s">
        <v>40</v>
      </c>
      <c r="AX1850" s="13" t="s">
        <v>78</v>
      </c>
      <c r="AY1850" s="155" t="s">
        <v>156</v>
      </c>
    </row>
    <row r="1851" spans="2:51" s="13" customFormat="1" x14ac:dyDescent="0.2">
      <c r="B1851" s="154"/>
      <c r="D1851" s="148" t="s">
        <v>169</v>
      </c>
      <c r="E1851" s="155" t="s">
        <v>3</v>
      </c>
      <c r="F1851" s="156" t="s">
        <v>1464</v>
      </c>
      <c r="H1851" s="157">
        <v>-5.6</v>
      </c>
      <c r="I1851" s="158"/>
      <c r="L1851" s="154"/>
      <c r="M1851" s="159"/>
      <c r="T1851" s="160"/>
      <c r="AT1851" s="155" t="s">
        <v>169</v>
      </c>
      <c r="AU1851" s="155" t="s">
        <v>88</v>
      </c>
      <c r="AV1851" s="13" t="s">
        <v>88</v>
      </c>
      <c r="AW1851" s="13" t="s">
        <v>40</v>
      </c>
      <c r="AX1851" s="13" t="s">
        <v>78</v>
      </c>
      <c r="AY1851" s="155" t="s">
        <v>156</v>
      </c>
    </row>
    <row r="1852" spans="2:51" s="13" customFormat="1" x14ac:dyDescent="0.2">
      <c r="B1852" s="154"/>
      <c r="D1852" s="148" t="s">
        <v>169</v>
      </c>
      <c r="E1852" s="155" t="s">
        <v>3</v>
      </c>
      <c r="F1852" s="156" t="s">
        <v>1465</v>
      </c>
      <c r="H1852" s="157">
        <v>-3</v>
      </c>
      <c r="I1852" s="158"/>
      <c r="L1852" s="154"/>
      <c r="M1852" s="159"/>
      <c r="T1852" s="160"/>
      <c r="AT1852" s="155" t="s">
        <v>169</v>
      </c>
      <c r="AU1852" s="155" t="s">
        <v>88</v>
      </c>
      <c r="AV1852" s="13" t="s">
        <v>88</v>
      </c>
      <c r="AW1852" s="13" t="s">
        <v>40</v>
      </c>
      <c r="AX1852" s="13" t="s">
        <v>78</v>
      </c>
      <c r="AY1852" s="155" t="s">
        <v>156</v>
      </c>
    </row>
    <row r="1853" spans="2:51" s="15" customFormat="1" x14ac:dyDescent="0.2">
      <c r="B1853" s="168"/>
      <c r="D1853" s="148" t="s">
        <v>169</v>
      </c>
      <c r="E1853" s="169" t="s">
        <v>3</v>
      </c>
      <c r="F1853" s="170" t="s">
        <v>180</v>
      </c>
      <c r="H1853" s="171">
        <v>453.947</v>
      </c>
      <c r="I1853" s="172"/>
      <c r="L1853" s="168"/>
      <c r="M1853" s="173"/>
      <c r="T1853" s="174"/>
      <c r="AT1853" s="169" t="s">
        <v>169</v>
      </c>
      <c r="AU1853" s="169" t="s">
        <v>88</v>
      </c>
      <c r="AV1853" s="15" t="s">
        <v>157</v>
      </c>
      <c r="AW1853" s="15" t="s">
        <v>40</v>
      </c>
      <c r="AX1853" s="15" t="s">
        <v>78</v>
      </c>
      <c r="AY1853" s="169" t="s">
        <v>156</v>
      </c>
    </row>
    <row r="1854" spans="2:51" s="12" customFormat="1" x14ac:dyDescent="0.2">
      <c r="B1854" s="147"/>
      <c r="D1854" s="148" t="s">
        <v>169</v>
      </c>
      <c r="E1854" s="149" t="s">
        <v>3</v>
      </c>
      <c r="F1854" s="150" t="s">
        <v>1432</v>
      </c>
      <c r="H1854" s="149" t="s">
        <v>3</v>
      </c>
      <c r="I1854" s="151"/>
      <c r="L1854" s="147"/>
      <c r="M1854" s="152"/>
      <c r="T1854" s="153"/>
      <c r="AT1854" s="149" t="s">
        <v>169</v>
      </c>
      <c r="AU1854" s="149" t="s">
        <v>88</v>
      </c>
      <c r="AV1854" s="12" t="s">
        <v>86</v>
      </c>
      <c r="AW1854" s="12" t="s">
        <v>40</v>
      </c>
      <c r="AX1854" s="12" t="s">
        <v>78</v>
      </c>
      <c r="AY1854" s="149" t="s">
        <v>156</v>
      </c>
    </row>
    <row r="1855" spans="2:51" s="12" customFormat="1" x14ac:dyDescent="0.2">
      <c r="B1855" s="147"/>
      <c r="D1855" s="148" t="s">
        <v>169</v>
      </c>
      <c r="E1855" s="149" t="s">
        <v>3</v>
      </c>
      <c r="F1855" s="150" t="s">
        <v>1044</v>
      </c>
      <c r="H1855" s="149" t="s">
        <v>3</v>
      </c>
      <c r="I1855" s="151"/>
      <c r="L1855" s="147"/>
      <c r="M1855" s="152"/>
      <c r="T1855" s="153"/>
      <c r="AT1855" s="149" t="s">
        <v>169</v>
      </c>
      <c r="AU1855" s="149" t="s">
        <v>88</v>
      </c>
      <c r="AV1855" s="12" t="s">
        <v>86</v>
      </c>
      <c r="AW1855" s="12" t="s">
        <v>40</v>
      </c>
      <c r="AX1855" s="12" t="s">
        <v>78</v>
      </c>
      <c r="AY1855" s="149" t="s">
        <v>156</v>
      </c>
    </row>
    <row r="1856" spans="2:51" s="13" customFormat="1" x14ac:dyDescent="0.2">
      <c r="B1856" s="154"/>
      <c r="D1856" s="148" t="s">
        <v>169</v>
      </c>
      <c r="E1856" s="155" t="s">
        <v>3</v>
      </c>
      <c r="F1856" s="156" t="s">
        <v>1477</v>
      </c>
      <c r="H1856" s="157">
        <v>26.423999999999999</v>
      </c>
      <c r="I1856" s="158"/>
      <c r="L1856" s="154"/>
      <c r="M1856" s="159"/>
      <c r="T1856" s="160"/>
      <c r="AT1856" s="155" t="s">
        <v>169</v>
      </c>
      <c r="AU1856" s="155" t="s">
        <v>88</v>
      </c>
      <c r="AV1856" s="13" t="s">
        <v>88</v>
      </c>
      <c r="AW1856" s="13" t="s">
        <v>40</v>
      </c>
      <c r="AX1856" s="13" t="s">
        <v>78</v>
      </c>
      <c r="AY1856" s="155" t="s">
        <v>156</v>
      </c>
    </row>
    <row r="1857" spans="2:51" s="13" customFormat="1" x14ac:dyDescent="0.2">
      <c r="B1857" s="154"/>
      <c r="D1857" s="148" t="s">
        <v>169</v>
      </c>
      <c r="E1857" s="155" t="s">
        <v>3</v>
      </c>
      <c r="F1857" s="156" t="s">
        <v>1478</v>
      </c>
      <c r="H1857" s="157">
        <v>18.975000000000001</v>
      </c>
      <c r="I1857" s="158"/>
      <c r="L1857" s="154"/>
      <c r="M1857" s="159"/>
      <c r="T1857" s="160"/>
      <c r="AT1857" s="155" t="s">
        <v>169</v>
      </c>
      <c r="AU1857" s="155" t="s">
        <v>88</v>
      </c>
      <c r="AV1857" s="13" t="s">
        <v>88</v>
      </c>
      <c r="AW1857" s="13" t="s">
        <v>40</v>
      </c>
      <c r="AX1857" s="13" t="s">
        <v>78</v>
      </c>
      <c r="AY1857" s="155" t="s">
        <v>156</v>
      </c>
    </row>
    <row r="1858" spans="2:51" s="13" customFormat="1" x14ac:dyDescent="0.2">
      <c r="B1858" s="154"/>
      <c r="D1858" s="148" t="s">
        <v>169</v>
      </c>
      <c r="E1858" s="155" t="s">
        <v>3</v>
      </c>
      <c r="F1858" s="156" t="s">
        <v>1479</v>
      </c>
      <c r="H1858" s="157">
        <v>5.0999999999999996</v>
      </c>
      <c r="I1858" s="158"/>
      <c r="L1858" s="154"/>
      <c r="M1858" s="159"/>
      <c r="T1858" s="160"/>
      <c r="AT1858" s="155" t="s">
        <v>169</v>
      </c>
      <c r="AU1858" s="155" t="s">
        <v>88</v>
      </c>
      <c r="AV1858" s="13" t="s">
        <v>88</v>
      </c>
      <c r="AW1858" s="13" t="s">
        <v>40</v>
      </c>
      <c r="AX1858" s="13" t="s">
        <v>78</v>
      </c>
      <c r="AY1858" s="155" t="s">
        <v>156</v>
      </c>
    </row>
    <row r="1859" spans="2:51" s="13" customFormat="1" x14ac:dyDescent="0.2">
      <c r="B1859" s="154"/>
      <c r="D1859" s="148" t="s">
        <v>169</v>
      </c>
      <c r="E1859" s="155" t="s">
        <v>3</v>
      </c>
      <c r="F1859" s="156" t="s">
        <v>1480</v>
      </c>
      <c r="H1859" s="157">
        <v>1.948</v>
      </c>
      <c r="I1859" s="158"/>
      <c r="L1859" s="154"/>
      <c r="M1859" s="159"/>
      <c r="T1859" s="160"/>
      <c r="AT1859" s="155" t="s">
        <v>169</v>
      </c>
      <c r="AU1859" s="155" t="s">
        <v>88</v>
      </c>
      <c r="AV1859" s="13" t="s">
        <v>88</v>
      </c>
      <c r="AW1859" s="13" t="s">
        <v>40</v>
      </c>
      <c r="AX1859" s="13" t="s">
        <v>78</v>
      </c>
      <c r="AY1859" s="155" t="s">
        <v>156</v>
      </c>
    </row>
    <row r="1860" spans="2:51" s="13" customFormat="1" x14ac:dyDescent="0.2">
      <c r="B1860" s="154"/>
      <c r="D1860" s="148" t="s">
        <v>169</v>
      </c>
      <c r="E1860" s="155" t="s">
        <v>3</v>
      </c>
      <c r="F1860" s="156" t="s">
        <v>1481</v>
      </c>
      <c r="H1860" s="157">
        <v>1.71</v>
      </c>
      <c r="I1860" s="158"/>
      <c r="L1860" s="154"/>
      <c r="M1860" s="159"/>
      <c r="T1860" s="160"/>
      <c r="AT1860" s="155" t="s">
        <v>169</v>
      </c>
      <c r="AU1860" s="155" t="s">
        <v>88</v>
      </c>
      <c r="AV1860" s="13" t="s">
        <v>88</v>
      </c>
      <c r="AW1860" s="13" t="s">
        <v>40</v>
      </c>
      <c r="AX1860" s="13" t="s">
        <v>78</v>
      </c>
      <c r="AY1860" s="155" t="s">
        <v>156</v>
      </c>
    </row>
    <row r="1861" spans="2:51" s="13" customFormat="1" x14ac:dyDescent="0.2">
      <c r="B1861" s="154"/>
      <c r="D1861" s="148" t="s">
        <v>169</v>
      </c>
      <c r="E1861" s="155" t="s">
        <v>3</v>
      </c>
      <c r="F1861" s="156" t="s">
        <v>1482</v>
      </c>
      <c r="H1861" s="157">
        <v>9.1259999999999994</v>
      </c>
      <c r="I1861" s="158"/>
      <c r="L1861" s="154"/>
      <c r="M1861" s="159"/>
      <c r="T1861" s="160"/>
      <c r="AT1861" s="155" t="s">
        <v>169</v>
      </c>
      <c r="AU1861" s="155" t="s">
        <v>88</v>
      </c>
      <c r="AV1861" s="13" t="s">
        <v>88</v>
      </c>
      <c r="AW1861" s="13" t="s">
        <v>40</v>
      </c>
      <c r="AX1861" s="13" t="s">
        <v>78</v>
      </c>
      <c r="AY1861" s="155" t="s">
        <v>156</v>
      </c>
    </row>
    <row r="1862" spans="2:51" s="13" customFormat="1" x14ac:dyDescent="0.2">
      <c r="B1862" s="154"/>
      <c r="D1862" s="148" t="s">
        <v>169</v>
      </c>
      <c r="E1862" s="155" t="s">
        <v>3</v>
      </c>
      <c r="F1862" s="156" t="s">
        <v>1483</v>
      </c>
      <c r="H1862" s="157">
        <v>20.724</v>
      </c>
      <c r="I1862" s="158"/>
      <c r="L1862" s="154"/>
      <c r="M1862" s="159"/>
      <c r="T1862" s="160"/>
      <c r="AT1862" s="155" t="s">
        <v>169</v>
      </c>
      <c r="AU1862" s="155" t="s">
        <v>88</v>
      </c>
      <c r="AV1862" s="13" t="s">
        <v>88</v>
      </c>
      <c r="AW1862" s="13" t="s">
        <v>40</v>
      </c>
      <c r="AX1862" s="13" t="s">
        <v>78</v>
      </c>
      <c r="AY1862" s="155" t="s">
        <v>156</v>
      </c>
    </row>
    <row r="1863" spans="2:51" s="13" customFormat="1" x14ac:dyDescent="0.2">
      <c r="B1863" s="154"/>
      <c r="D1863" s="148" t="s">
        <v>169</v>
      </c>
      <c r="E1863" s="155" t="s">
        <v>3</v>
      </c>
      <c r="F1863" s="156" t="s">
        <v>1484</v>
      </c>
      <c r="H1863" s="157">
        <v>4.3440000000000003</v>
      </c>
      <c r="I1863" s="158"/>
      <c r="L1863" s="154"/>
      <c r="M1863" s="159"/>
      <c r="T1863" s="160"/>
      <c r="AT1863" s="155" t="s">
        <v>169</v>
      </c>
      <c r="AU1863" s="155" t="s">
        <v>88</v>
      </c>
      <c r="AV1863" s="13" t="s">
        <v>88</v>
      </c>
      <c r="AW1863" s="13" t="s">
        <v>40</v>
      </c>
      <c r="AX1863" s="13" t="s">
        <v>78</v>
      </c>
      <c r="AY1863" s="155" t="s">
        <v>156</v>
      </c>
    </row>
    <row r="1864" spans="2:51" s="13" customFormat="1" x14ac:dyDescent="0.2">
      <c r="B1864" s="154"/>
      <c r="D1864" s="148" t="s">
        <v>169</v>
      </c>
      <c r="E1864" s="155" t="s">
        <v>3</v>
      </c>
      <c r="F1864" s="156" t="s">
        <v>1485</v>
      </c>
      <c r="H1864" s="157">
        <v>1.44</v>
      </c>
      <c r="I1864" s="158"/>
      <c r="L1864" s="154"/>
      <c r="M1864" s="159"/>
      <c r="T1864" s="160"/>
      <c r="AT1864" s="155" t="s">
        <v>169</v>
      </c>
      <c r="AU1864" s="155" t="s">
        <v>88</v>
      </c>
      <c r="AV1864" s="13" t="s">
        <v>88</v>
      </c>
      <c r="AW1864" s="13" t="s">
        <v>40</v>
      </c>
      <c r="AX1864" s="13" t="s">
        <v>78</v>
      </c>
      <c r="AY1864" s="155" t="s">
        <v>156</v>
      </c>
    </row>
    <row r="1865" spans="2:51" s="13" customFormat="1" x14ac:dyDescent="0.2">
      <c r="B1865" s="154"/>
      <c r="D1865" s="148" t="s">
        <v>169</v>
      </c>
      <c r="E1865" s="155" t="s">
        <v>3</v>
      </c>
      <c r="F1865" s="156" t="s">
        <v>1486</v>
      </c>
      <c r="H1865" s="157">
        <v>11.875</v>
      </c>
      <c r="I1865" s="158"/>
      <c r="L1865" s="154"/>
      <c r="M1865" s="159"/>
      <c r="T1865" s="160"/>
      <c r="AT1865" s="155" t="s">
        <v>169</v>
      </c>
      <c r="AU1865" s="155" t="s">
        <v>88</v>
      </c>
      <c r="AV1865" s="13" t="s">
        <v>88</v>
      </c>
      <c r="AW1865" s="13" t="s">
        <v>40</v>
      </c>
      <c r="AX1865" s="13" t="s">
        <v>78</v>
      </c>
      <c r="AY1865" s="155" t="s">
        <v>156</v>
      </c>
    </row>
    <row r="1866" spans="2:51" s="13" customFormat="1" x14ac:dyDescent="0.2">
      <c r="B1866" s="154"/>
      <c r="D1866" s="148" t="s">
        <v>169</v>
      </c>
      <c r="E1866" s="155" t="s">
        <v>3</v>
      </c>
      <c r="F1866" s="156" t="s">
        <v>1487</v>
      </c>
      <c r="H1866" s="157">
        <v>4.9800000000000004</v>
      </c>
      <c r="I1866" s="158"/>
      <c r="L1866" s="154"/>
      <c r="M1866" s="159"/>
      <c r="T1866" s="160"/>
      <c r="AT1866" s="155" t="s">
        <v>169</v>
      </c>
      <c r="AU1866" s="155" t="s">
        <v>88</v>
      </c>
      <c r="AV1866" s="13" t="s">
        <v>88</v>
      </c>
      <c r="AW1866" s="13" t="s">
        <v>40</v>
      </c>
      <c r="AX1866" s="13" t="s">
        <v>78</v>
      </c>
      <c r="AY1866" s="155" t="s">
        <v>156</v>
      </c>
    </row>
    <row r="1867" spans="2:51" s="13" customFormat="1" x14ac:dyDescent="0.2">
      <c r="B1867" s="154"/>
      <c r="D1867" s="148" t="s">
        <v>169</v>
      </c>
      <c r="E1867" s="155" t="s">
        <v>3</v>
      </c>
      <c r="F1867" s="156" t="s">
        <v>1488</v>
      </c>
      <c r="H1867" s="157">
        <v>27.3</v>
      </c>
      <c r="I1867" s="158"/>
      <c r="L1867" s="154"/>
      <c r="M1867" s="159"/>
      <c r="T1867" s="160"/>
      <c r="AT1867" s="155" t="s">
        <v>169</v>
      </c>
      <c r="AU1867" s="155" t="s">
        <v>88</v>
      </c>
      <c r="AV1867" s="13" t="s">
        <v>88</v>
      </c>
      <c r="AW1867" s="13" t="s">
        <v>40</v>
      </c>
      <c r="AX1867" s="13" t="s">
        <v>78</v>
      </c>
      <c r="AY1867" s="155" t="s">
        <v>156</v>
      </c>
    </row>
    <row r="1868" spans="2:51" s="13" customFormat="1" x14ac:dyDescent="0.2">
      <c r="B1868" s="154"/>
      <c r="D1868" s="148" t="s">
        <v>169</v>
      </c>
      <c r="E1868" s="155" t="s">
        <v>3</v>
      </c>
      <c r="F1868" s="156" t="s">
        <v>1489</v>
      </c>
      <c r="H1868" s="157">
        <v>6.16</v>
      </c>
      <c r="I1868" s="158"/>
      <c r="L1868" s="154"/>
      <c r="M1868" s="159"/>
      <c r="T1868" s="160"/>
      <c r="AT1868" s="155" t="s">
        <v>169</v>
      </c>
      <c r="AU1868" s="155" t="s">
        <v>88</v>
      </c>
      <c r="AV1868" s="13" t="s">
        <v>88</v>
      </c>
      <c r="AW1868" s="13" t="s">
        <v>40</v>
      </c>
      <c r="AX1868" s="13" t="s">
        <v>78</v>
      </c>
      <c r="AY1868" s="155" t="s">
        <v>156</v>
      </c>
    </row>
    <row r="1869" spans="2:51" s="13" customFormat="1" x14ac:dyDescent="0.2">
      <c r="B1869" s="154"/>
      <c r="D1869" s="148" t="s">
        <v>169</v>
      </c>
      <c r="E1869" s="155" t="s">
        <v>3</v>
      </c>
      <c r="F1869" s="156" t="s">
        <v>1490</v>
      </c>
      <c r="H1869" s="157">
        <v>1.7</v>
      </c>
      <c r="I1869" s="158"/>
      <c r="L1869" s="154"/>
      <c r="M1869" s="159"/>
      <c r="T1869" s="160"/>
      <c r="AT1869" s="155" t="s">
        <v>169</v>
      </c>
      <c r="AU1869" s="155" t="s">
        <v>88</v>
      </c>
      <c r="AV1869" s="13" t="s">
        <v>88</v>
      </c>
      <c r="AW1869" s="13" t="s">
        <v>40</v>
      </c>
      <c r="AX1869" s="13" t="s">
        <v>78</v>
      </c>
      <c r="AY1869" s="155" t="s">
        <v>156</v>
      </c>
    </row>
    <row r="1870" spans="2:51" s="13" customFormat="1" x14ac:dyDescent="0.2">
      <c r="B1870" s="154"/>
      <c r="D1870" s="148" t="s">
        <v>169</v>
      </c>
      <c r="E1870" s="155" t="s">
        <v>3</v>
      </c>
      <c r="F1870" s="156" t="s">
        <v>1491</v>
      </c>
      <c r="H1870" s="157">
        <v>0.75</v>
      </c>
      <c r="I1870" s="158"/>
      <c r="L1870" s="154"/>
      <c r="M1870" s="159"/>
      <c r="T1870" s="160"/>
      <c r="AT1870" s="155" t="s">
        <v>169</v>
      </c>
      <c r="AU1870" s="155" t="s">
        <v>88</v>
      </c>
      <c r="AV1870" s="13" t="s">
        <v>88</v>
      </c>
      <c r="AW1870" s="13" t="s">
        <v>40</v>
      </c>
      <c r="AX1870" s="13" t="s">
        <v>78</v>
      </c>
      <c r="AY1870" s="155" t="s">
        <v>156</v>
      </c>
    </row>
    <row r="1871" spans="2:51" s="13" customFormat="1" x14ac:dyDescent="0.2">
      <c r="B1871" s="154"/>
      <c r="D1871" s="148" t="s">
        <v>169</v>
      </c>
      <c r="E1871" s="155" t="s">
        <v>3</v>
      </c>
      <c r="F1871" s="156" t="s">
        <v>1492</v>
      </c>
      <c r="H1871" s="157">
        <v>1.02</v>
      </c>
      <c r="I1871" s="158"/>
      <c r="L1871" s="154"/>
      <c r="M1871" s="159"/>
      <c r="T1871" s="160"/>
      <c r="AT1871" s="155" t="s">
        <v>169</v>
      </c>
      <c r="AU1871" s="155" t="s">
        <v>88</v>
      </c>
      <c r="AV1871" s="13" t="s">
        <v>88</v>
      </c>
      <c r="AW1871" s="13" t="s">
        <v>40</v>
      </c>
      <c r="AX1871" s="13" t="s">
        <v>78</v>
      </c>
      <c r="AY1871" s="155" t="s">
        <v>156</v>
      </c>
    </row>
    <row r="1872" spans="2:51" s="13" customFormat="1" x14ac:dyDescent="0.2">
      <c r="B1872" s="154"/>
      <c r="D1872" s="148" t="s">
        <v>169</v>
      </c>
      <c r="E1872" s="155" t="s">
        <v>3</v>
      </c>
      <c r="F1872" s="156" t="s">
        <v>1493</v>
      </c>
      <c r="H1872" s="157">
        <v>1.52</v>
      </c>
      <c r="I1872" s="158"/>
      <c r="L1872" s="154"/>
      <c r="M1872" s="159"/>
      <c r="T1872" s="160"/>
      <c r="AT1872" s="155" t="s">
        <v>169</v>
      </c>
      <c r="AU1872" s="155" t="s">
        <v>88</v>
      </c>
      <c r="AV1872" s="13" t="s">
        <v>88</v>
      </c>
      <c r="AW1872" s="13" t="s">
        <v>40</v>
      </c>
      <c r="AX1872" s="13" t="s">
        <v>78</v>
      </c>
      <c r="AY1872" s="155" t="s">
        <v>156</v>
      </c>
    </row>
    <row r="1873" spans="2:51" s="13" customFormat="1" x14ac:dyDescent="0.2">
      <c r="B1873" s="154"/>
      <c r="D1873" s="148" t="s">
        <v>169</v>
      </c>
      <c r="E1873" s="155" t="s">
        <v>3</v>
      </c>
      <c r="F1873" s="156" t="s">
        <v>1494</v>
      </c>
      <c r="H1873" s="157">
        <v>3.42</v>
      </c>
      <c r="I1873" s="158"/>
      <c r="L1873" s="154"/>
      <c r="M1873" s="159"/>
      <c r="T1873" s="160"/>
      <c r="AT1873" s="155" t="s">
        <v>169</v>
      </c>
      <c r="AU1873" s="155" t="s">
        <v>88</v>
      </c>
      <c r="AV1873" s="13" t="s">
        <v>88</v>
      </c>
      <c r="AW1873" s="13" t="s">
        <v>40</v>
      </c>
      <c r="AX1873" s="13" t="s">
        <v>78</v>
      </c>
      <c r="AY1873" s="155" t="s">
        <v>156</v>
      </c>
    </row>
    <row r="1874" spans="2:51" s="13" customFormat="1" x14ac:dyDescent="0.2">
      <c r="B1874" s="154"/>
      <c r="D1874" s="148" t="s">
        <v>169</v>
      </c>
      <c r="E1874" s="155" t="s">
        <v>3</v>
      </c>
      <c r="F1874" s="156" t="s">
        <v>1495</v>
      </c>
      <c r="H1874" s="157">
        <v>2.2050000000000001</v>
      </c>
      <c r="I1874" s="158"/>
      <c r="L1874" s="154"/>
      <c r="M1874" s="159"/>
      <c r="T1874" s="160"/>
      <c r="AT1874" s="155" t="s">
        <v>169</v>
      </c>
      <c r="AU1874" s="155" t="s">
        <v>88</v>
      </c>
      <c r="AV1874" s="13" t="s">
        <v>88</v>
      </c>
      <c r="AW1874" s="13" t="s">
        <v>40</v>
      </c>
      <c r="AX1874" s="13" t="s">
        <v>78</v>
      </c>
      <c r="AY1874" s="155" t="s">
        <v>156</v>
      </c>
    </row>
    <row r="1875" spans="2:51" s="13" customFormat="1" x14ac:dyDescent="0.2">
      <c r="B1875" s="154"/>
      <c r="D1875" s="148" t="s">
        <v>169</v>
      </c>
      <c r="E1875" s="155" t="s">
        <v>3</v>
      </c>
      <c r="F1875" s="156" t="s">
        <v>1496</v>
      </c>
      <c r="H1875" s="157">
        <v>3.75</v>
      </c>
      <c r="I1875" s="158"/>
      <c r="L1875" s="154"/>
      <c r="M1875" s="159"/>
      <c r="T1875" s="160"/>
      <c r="AT1875" s="155" t="s">
        <v>169</v>
      </c>
      <c r="AU1875" s="155" t="s">
        <v>88</v>
      </c>
      <c r="AV1875" s="13" t="s">
        <v>88</v>
      </c>
      <c r="AW1875" s="13" t="s">
        <v>40</v>
      </c>
      <c r="AX1875" s="13" t="s">
        <v>78</v>
      </c>
      <c r="AY1875" s="155" t="s">
        <v>156</v>
      </c>
    </row>
    <row r="1876" spans="2:51" s="13" customFormat="1" x14ac:dyDescent="0.2">
      <c r="B1876" s="154"/>
      <c r="D1876" s="148" t="s">
        <v>169</v>
      </c>
      <c r="E1876" s="155" t="s">
        <v>3</v>
      </c>
      <c r="F1876" s="156" t="s">
        <v>1497</v>
      </c>
      <c r="H1876" s="157">
        <v>1.98</v>
      </c>
      <c r="I1876" s="158"/>
      <c r="L1876" s="154"/>
      <c r="M1876" s="159"/>
      <c r="T1876" s="160"/>
      <c r="AT1876" s="155" t="s">
        <v>169</v>
      </c>
      <c r="AU1876" s="155" t="s">
        <v>88</v>
      </c>
      <c r="AV1876" s="13" t="s">
        <v>88</v>
      </c>
      <c r="AW1876" s="13" t="s">
        <v>40</v>
      </c>
      <c r="AX1876" s="13" t="s">
        <v>78</v>
      </c>
      <c r="AY1876" s="155" t="s">
        <v>156</v>
      </c>
    </row>
    <row r="1877" spans="2:51" s="13" customFormat="1" x14ac:dyDescent="0.2">
      <c r="B1877" s="154"/>
      <c r="D1877" s="148" t="s">
        <v>169</v>
      </c>
      <c r="E1877" s="155" t="s">
        <v>3</v>
      </c>
      <c r="F1877" s="156" t="s">
        <v>1498</v>
      </c>
      <c r="H1877" s="157">
        <v>26.95</v>
      </c>
      <c r="I1877" s="158"/>
      <c r="L1877" s="154"/>
      <c r="M1877" s="159"/>
      <c r="T1877" s="160"/>
      <c r="AT1877" s="155" t="s">
        <v>169</v>
      </c>
      <c r="AU1877" s="155" t="s">
        <v>88</v>
      </c>
      <c r="AV1877" s="13" t="s">
        <v>88</v>
      </c>
      <c r="AW1877" s="13" t="s">
        <v>40</v>
      </c>
      <c r="AX1877" s="13" t="s">
        <v>78</v>
      </c>
      <c r="AY1877" s="155" t="s">
        <v>156</v>
      </c>
    </row>
    <row r="1878" spans="2:51" s="13" customFormat="1" x14ac:dyDescent="0.2">
      <c r="B1878" s="154"/>
      <c r="D1878" s="148" t="s">
        <v>169</v>
      </c>
      <c r="E1878" s="155" t="s">
        <v>3</v>
      </c>
      <c r="F1878" s="156" t="s">
        <v>1499</v>
      </c>
      <c r="H1878" s="157">
        <v>-0.15</v>
      </c>
      <c r="I1878" s="158"/>
      <c r="L1878" s="154"/>
      <c r="M1878" s="159"/>
      <c r="T1878" s="160"/>
      <c r="AT1878" s="155" t="s">
        <v>169</v>
      </c>
      <c r="AU1878" s="155" t="s">
        <v>88</v>
      </c>
      <c r="AV1878" s="13" t="s">
        <v>88</v>
      </c>
      <c r="AW1878" s="13" t="s">
        <v>40</v>
      </c>
      <c r="AX1878" s="13" t="s">
        <v>78</v>
      </c>
      <c r="AY1878" s="155" t="s">
        <v>156</v>
      </c>
    </row>
    <row r="1879" spans="2:51" s="13" customFormat="1" x14ac:dyDescent="0.2">
      <c r="B1879" s="154"/>
      <c r="D1879" s="148" t="s">
        <v>169</v>
      </c>
      <c r="E1879" s="155" t="s">
        <v>3</v>
      </c>
      <c r="F1879" s="156" t="s">
        <v>1500</v>
      </c>
      <c r="H1879" s="157">
        <v>-1.71</v>
      </c>
      <c r="I1879" s="158"/>
      <c r="L1879" s="154"/>
      <c r="M1879" s="159"/>
      <c r="T1879" s="160"/>
      <c r="AT1879" s="155" t="s">
        <v>169</v>
      </c>
      <c r="AU1879" s="155" t="s">
        <v>88</v>
      </c>
      <c r="AV1879" s="13" t="s">
        <v>88</v>
      </c>
      <c r="AW1879" s="13" t="s">
        <v>40</v>
      </c>
      <c r="AX1879" s="13" t="s">
        <v>78</v>
      </c>
      <c r="AY1879" s="155" t="s">
        <v>156</v>
      </c>
    </row>
    <row r="1880" spans="2:51" s="13" customFormat="1" x14ac:dyDescent="0.2">
      <c r="B1880" s="154"/>
      <c r="D1880" s="148" t="s">
        <v>169</v>
      </c>
      <c r="E1880" s="155" t="s">
        <v>3</v>
      </c>
      <c r="F1880" s="156" t="s">
        <v>1501</v>
      </c>
      <c r="H1880" s="157">
        <v>-4</v>
      </c>
      <c r="I1880" s="158"/>
      <c r="L1880" s="154"/>
      <c r="M1880" s="159"/>
      <c r="T1880" s="160"/>
      <c r="AT1880" s="155" t="s">
        <v>169</v>
      </c>
      <c r="AU1880" s="155" t="s">
        <v>88</v>
      </c>
      <c r="AV1880" s="13" t="s">
        <v>88</v>
      </c>
      <c r="AW1880" s="13" t="s">
        <v>40</v>
      </c>
      <c r="AX1880" s="13" t="s">
        <v>78</v>
      </c>
      <c r="AY1880" s="155" t="s">
        <v>156</v>
      </c>
    </row>
    <row r="1881" spans="2:51" s="13" customFormat="1" x14ac:dyDescent="0.2">
      <c r="B1881" s="154"/>
      <c r="D1881" s="148" t="s">
        <v>169</v>
      </c>
      <c r="E1881" s="155" t="s">
        <v>3</v>
      </c>
      <c r="F1881" s="156" t="s">
        <v>1502</v>
      </c>
      <c r="H1881" s="157">
        <v>1.29</v>
      </c>
      <c r="I1881" s="158"/>
      <c r="L1881" s="154"/>
      <c r="M1881" s="159"/>
      <c r="T1881" s="160"/>
      <c r="AT1881" s="155" t="s">
        <v>169</v>
      </c>
      <c r="AU1881" s="155" t="s">
        <v>88</v>
      </c>
      <c r="AV1881" s="13" t="s">
        <v>88</v>
      </c>
      <c r="AW1881" s="13" t="s">
        <v>40</v>
      </c>
      <c r="AX1881" s="13" t="s">
        <v>78</v>
      </c>
      <c r="AY1881" s="155" t="s">
        <v>156</v>
      </c>
    </row>
    <row r="1882" spans="2:51" s="12" customFormat="1" x14ac:dyDescent="0.2">
      <c r="B1882" s="147"/>
      <c r="D1882" s="148" t="s">
        <v>169</v>
      </c>
      <c r="E1882" s="149" t="s">
        <v>3</v>
      </c>
      <c r="F1882" s="150" t="s">
        <v>1038</v>
      </c>
      <c r="H1882" s="149" t="s">
        <v>3</v>
      </c>
      <c r="I1882" s="151"/>
      <c r="L1882" s="147"/>
      <c r="M1882" s="152"/>
      <c r="T1882" s="153"/>
      <c r="AT1882" s="149" t="s">
        <v>169</v>
      </c>
      <c r="AU1882" s="149" t="s">
        <v>88</v>
      </c>
      <c r="AV1882" s="12" t="s">
        <v>86</v>
      </c>
      <c r="AW1882" s="12" t="s">
        <v>40</v>
      </c>
      <c r="AX1882" s="12" t="s">
        <v>78</v>
      </c>
      <c r="AY1882" s="149" t="s">
        <v>156</v>
      </c>
    </row>
    <row r="1883" spans="2:51" s="13" customFormat="1" x14ac:dyDescent="0.2">
      <c r="B1883" s="154"/>
      <c r="D1883" s="148" t="s">
        <v>169</v>
      </c>
      <c r="E1883" s="155" t="s">
        <v>3</v>
      </c>
      <c r="F1883" s="156" t="s">
        <v>1503</v>
      </c>
      <c r="H1883" s="157">
        <v>24.335999999999999</v>
      </c>
      <c r="I1883" s="158"/>
      <c r="L1883" s="154"/>
      <c r="M1883" s="159"/>
      <c r="T1883" s="160"/>
      <c r="AT1883" s="155" t="s">
        <v>169</v>
      </c>
      <c r="AU1883" s="155" t="s">
        <v>88</v>
      </c>
      <c r="AV1883" s="13" t="s">
        <v>88</v>
      </c>
      <c r="AW1883" s="13" t="s">
        <v>40</v>
      </c>
      <c r="AX1883" s="13" t="s">
        <v>78</v>
      </c>
      <c r="AY1883" s="155" t="s">
        <v>156</v>
      </c>
    </row>
    <row r="1884" spans="2:51" s="13" customFormat="1" x14ac:dyDescent="0.2">
      <c r="B1884" s="154"/>
      <c r="D1884" s="148" t="s">
        <v>169</v>
      </c>
      <c r="E1884" s="155" t="s">
        <v>3</v>
      </c>
      <c r="F1884" s="156" t="s">
        <v>1504</v>
      </c>
      <c r="H1884" s="157">
        <v>3.3380000000000001</v>
      </c>
      <c r="I1884" s="158"/>
      <c r="L1884" s="154"/>
      <c r="M1884" s="159"/>
      <c r="T1884" s="160"/>
      <c r="AT1884" s="155" t="s">
        <v>169</v>
      </c>
      <c r="AU1884" s="155" t="s">
        <v>88</v>
      </c>
      <c r="AV1884" s="13" t="s">
        <v>88</v>
      </c>
      <c r="AW1884" s="13" t="s">
        <v>40</v>
      </c>
      <c r="AX1884" s="13" t="s">
        <v>78</v>
      </c>
      <c r="AY1884" s="155" t="s">
        <v>156</v>
      </c>
    </row>
    <row r="1885" spans="2:51" s="13" customFormat="1" x14ac:dyDescent="0.2">
      <c r="B1885" s="154"/>
      <c r="D1885" s="148" t="s">
        <v>169</v>
      </c>
      <c r="E1885" s="155" t="s">
        <v>3</v>
      </c>
      <c r="F1885" s="156" t="s">
        <v>1505</v>
      </c>
      <c r="H1885" s="157">
        <v>6.8630000000000004</v>
      </c>
      <c r="I1885" s="158"/>
      <c r="L1885" s="154"/>
      <c r="M1885" s="159"/>
      <c r="T1885" s="160"/>
      <c r="AT1885" s="155" t="s">
        <v>169</v>
      </c>
      <c r="AU1885" s="155" t="s">
        <v>88</v>
      </c>
      <c r="AV1885" s="13" t="s">
        <v>88</v>
      </c>
      <c r="AW1885" s="13" t="s">
        <v>40</v>
      </c>
      <c r="AX1885" s="13" t="s">
        <v>78</v>
      </c>
      <c r="AY1885" s="155" t="s">
        <v>156</v>
      </c>
    </row>
    <row r="1886" spans="2:51" s="13" customFormat="1" x14ac:dyDescent="0.2">
      <c r="B1886" s="154"/>
      <c r="D1886" s="148" t="s">
        <v>169</v>
      </c>
      <c r="E1886" s="155" t="s">
        <v>3</v>
      </c>
      <c r="F1886" s="156" t="s">
        <v>1506</v>
      </c>
      <c r="H1886" s="157">
        <v>15.444000000000001</v>
      </c>
      <c r="I1886" s="158"/>
      <c r="L1886" s="154"/>
      <c r="M1886" s="159"/>
      <c r="T1886" s="160"/>
      <c r="AT1886" s="155" t="s">
        <v>169</v>
      </c>
      <c r="AU1886" s="155" t="s">
        <v>88</v>
      </c>
      <c r="AV1886" s="13" t="s">
        <v>88</v>
      </c>
      <c r="AW1886" s="13" t="s">
        <v>40</v>
      </c>
      <c r="AX1886" s="13" t="s">
        <v>78</v>
      </c>
      <c r="AY1886" s="155" t="s">
        <v>156</v>
      </c>
    </row>
    <row r="1887" spans="2:51" s="13" customFormat="1" x14ac:dyDescent="0.2">
      <c r="B1887" s="154"/>
      <c r="D1887" s="148" t="s">
        <v>169</v>
      </c>
      <c r="E1887" s="155" t="s">
        <v>3</v>
      </c>
      <c r="F1887" s="156" t="s">
        <v>1507</v>
      </c>
      <c r="H1887" s="157">
        <v>8.0730000000000004</v>
      </c>
      <c r="I1887" s="158"/>
      <c r="L1887" s="154"/>
      <c r="M1887" s="159"/>
      <c r="T1887" s="160"/>
      <c r="AT1887" s="155" t="s">
        <v>169</v>
      </c>
      <c r="AU1887" s="155" t="s">
        <v>88</v>
      </c>
      <c r="AV1887" s="13" t="s">
        <v>88</v>
      </c>
      <c r="AW1887" s="13" t="s">
        <v>40</v>
      </c>
      <c r="AX1887" s="13" t="s">
        <v>78</v>
      </c>
      <c r="AY1887" s="155" t="s">
        <v>156</v>
      </c>
    </row>
    <row r="1888" spans="2:51" s="13" customFormat="1" x14ac:dyDescent="0.2">
      <c r="B1888" s="154"/>
      <c r="D1888" s="148" t="s">
        <v>169</v>
      </c>
      <c r="E1888" s="155" t="s">
        <v>3</v>
      </c>
      <c r="F1888" s="156" t="s">
        <v>1508</v>
      </c>
      <c r="H1888" s="157">
        <v>1.8680000000000001</v>
      </c>
      <c r="I1888" s="158"/>
      <c r="L1888" s="154"/>
      <c r="M1888" s="159"/>
      <c r="T1888" s="160"/>
      <c r="AT1888" s="155" t="s">
        <v>169</v>
      </c>
      <c r="AU1888" s="155" t="s">
        <v>88</v>
      </c>
      <c r="AV1888" s="13" t="s">
        <v>88</v>
      </c>
      <c r="AW1888" s="13" t="s">
        <v>40</v>
      </c>
      <c r="AX1888" s="13" t="s">
        <v>78</v>
      </c>
      <c r="AY1888" s="155" t="s">
        <v>156</v>
      </c>
    </row>
    <row r="1889" spans="2:51" s="13" customFormat="1" x14ac:dyDescent="0.2">
      <c r="B1889" s="154"/>
      <c r="D1889" s="148" t="s">
        <v>169</v>
      </c>
      <c r="E1889" s="155" t="s">
        <v>3</v>
      </c>
      <c r="F1889" s="156" t="s">
        <v>1509</v>
      </c>
      <c r="H1889" s="157">
        <v>7.6</v>
      </c>
      <c r="I1889" s="158"/>
      <c r="L1889" s="154"/>
      <c r="M1889" s="159"/>
      <c r="T1889" s="160"/>
      <c r="AT1889" s="155" t="s">
        <v>169</v>
      </c>
      <c r="AU1889" s="155" t="s">
        <v>88</v>
      </c>
      <c r="AV1889" s="13" t="s">
        <v>88</v>
      </c>
      <c r="AW1889" s="13" t="s">
        <v>40</v>
      </c>
      <c r="AX1889" s="13" t="s">
        <v>78</v>
      </c>
      <c r="AY1889" s="155" t="s">
        <v>156</v>
      </c>
    </row>
    <row r="1890" spans="2:51" s="13" customFormat="1" x14ac:dyDescent="0.2">
      <c r="B1890" s="154"/>
      <c r="D1890" s="148" t="s">
        <v>169</v>
      </c>
      <c r="E1890" s="155" t="s">
        <v>3</v>
      </c>
      <c r="F1890" s="156" t="s">
        <v>1510</v>
      </c>
      <c r="H1890" s="157">
        <v>0.56999999999999995</v>
      </c>
      <c r="I1890" s="158"/>
      <c r="L1890" s="154"/>
      <c r="M1890" s="159"/>
      <c r="T1890" s="160"/>
      <c r="AT1890" s="155" t="s">
        <v>169</v>
      </c>
      <c r="AU1890" s="155" t="s">
        <v>88</v>
      </c>
      <c r="AV1890" s="13" t="s">
        <v>88</v>
      </c>
      <c r="AW1890" s="13" t="s">
        <v>40</v>
      </c>
      <c r="AX1890" s="13" t="s">
        <v>78</v>
      </c>
      <c r="AY1890" s="155" t="s">
        <v>156</v>
      </c>
    </row>
    <row r="1891" spans="2:51" s="13" customFormat="1" x14ac:dyDescent="0.2">
      <c r="B1891" s="154"/>
      <c r="D1891" s="148" t="s">
        <v>169</v>
      </c>
      <c r="E1891" s="155" t="s">
        <v>3</v>
      </c>
      <c r="F1891" s="156" t="s">
        <v>1511</v>
      </c>
      <c r="H1891" s="157">
        <v>4.9800000000000004</v>
      </c>
      <c r="I1891" s="158"/>
      <c r="L1891" s="154"/>
      <c r="M1891" s="159"/>
      <c r="T1891" s="160"/>
      <c r="AT1891" s="155" t="s">
        <v>169</v>
      </c>
      <c r="AU1891" s="155" t="s">
        <v>88</v>
      </c>
      <c r="AV1891" s="13" t="s">
        <v>88</v>
      </c>
      <c r="AW1891" s="13" t="s">
        <v>40</v>
      </c>
      <c r="AX1891" s="13" t="s">
        <v>78</v>
      </c>
      <c r="AY1891" s="155" t="s">
        <v>156</v>
      </c>
    </row>
    <row r="1892" spans="2:51" s="13" customFormat="1" x14ac:dyDescent="0.2">
      <c r="B1892" s="154"/>
      <c r="D1892" s="148" t="s">
        <v>169</v>
      </c>
      <c r="E1892" s="155" t="s">
        <v>3</v>
      </c>
      <c r="F1892" s="156" t="s">
        <v>1512</v>
      </c>
      <c r="H1892" s="157">
        <v>2.31</v>
      </c>
      <c r="I1892" s="158"/>
      <c r="L1892" s="154"/>
      <c r="M1892" s="159"/>
      <c r="T1892" s="160"/>
      <c r="AT1892" s="155" t="s">
        <v>169</v>
      </c>
      <c r="AU1892" s="155" t="s">
        <v>88</v>
      </c>
      <c r="AV1892" s="13" t="s">
        <v>88</v>
      </c>
      <c r="AW1892" s="13" t="s">
        <v>40</v>
      </c>
      <c r="AX1892" s="13" t="s">
        <v>78</v>
      </c>
      <c r="AY1892" s="155" t="s">
        <v>156</v>
      </c>
    </row>
    <row r="1893" spans="2:51" s="13" customFormat="1" x14ac:dyDescent="0.2">
      <c r="B1893" s="154"/>
      <c r="D1893" s="148" t="s">
        <v>169</v>
      </c>
      <c r="E1893" s="155" t="s">
        <v>3</v>
      </c>
      <c r="F1893" s="156" t="s">
        <v>1513</v>
      </c>
      <c r="H1893" s="157">
        <v>17.29</v>
      </c>
      <c r="I1893" s="158"/>
      <c r="L1893" s="154"/>
      <c r="M1893" s="159"/>
      <c r="T1893" s="160"/>
      <c r="AT1893" s="155" t="s">
        <v>169</v>
      </c>
      <c r="AU1893" s="155" t="s">
        <v>88</v>
      </c>
      <c r="AV1893" s="13" t="s">
        <v>88</v>
      </c>
      <c r="AW1893" s="13" t="s">
        <v>40</v>
      </c>
      <c r="AX1893" s="13" t="s">
        <v>78</v>
      </c>
      <c r="AY1893" s="155" t="s">
        <v>156</v>
      </c>
    </row>
    <row r="1894" spans="2:51" s="13" customFormat="1" x14ac:dyDescent="0.2">
      <c r="B1894" s="154"/>
      <c r="D1894" s="148" t="s">
        <v>169</v>
      </c>
      <c r="E1894" s="155" t="s">
        <v>3</v>
      </c>
      <c r="F1894" s="156" t="s">
        <v>1514</v>
      </c>
      <c r="H1894" s="157">
        <v>5.16</v>
      </c>
      <c r="I1894" s="158"/>
      <c r="L1894" s="154"/>
      <c r="M1894" s="159"/>
      <c r="T1894" s="160"/>
      <c r="AT1894" s="155" t="s">
        <v>169</v>
      </c>
      <c r="AU1894" s="155" t="s">
        <v>88</v>
      </c>
      <c r="AV1894" s="13" t="s">
        <v>88</v>
      </c>
      <c r="AW1894" s="13" t="s">
        <v>40</v>
      </c>
      <c r="AX1894" s="13" t="s">
        <v>78</v>
      </c>
      <c r="AY1894" s="155" t="s">
        <v>156</v>
      </c>
    </row>
    <row r="1895" spans="2:51" s="13" customFormat="1" x14ac:dyDescent="0.2">
      <c r="B1895" s="154"/>
      <c r="D1895" s="148" t="s">
        <v>169</v>
      </c>
      <c r="E1895" s="155" t="s">
        <v>3</v>
      </c>
      <c r="F1895" s="156" t="s">
        <v>1515</v>
      </c>
      <c r="H1895" s="157">
        <v>1.1100000000000001</v>
      </c>
      <c r="I1895" s="158"/>
      <c r="L1895" s="154"/>
      <c r="M1895" s="159"/>
      <c r="T1895" s="160"/>
      <c r="AT1895" s="155" t="s">
        <v>169</v>
      </c>
      <c r="AU1895" s="155" t="s">
        <v>88</v>
      </c>
      <c r="AV1895" s="13" t="s">
        <v>88</v>
      </c>
      <c r="AW1895" s="13" t="s">
        <v>40</v>
      </c>
      <c r="AX1895" s="13" t="s">
        <v>78</v>
      </c>
      <c r="AY1895" s="155" t="s">
        <v>156</v>
      </c>
    </row>
    <row r="1896" spans="2:51" s="13" customFormat="1" x14ac:dyDescent="0.2">
      <c r="B1896" s="154"/>
      <c r="D1896" s="148" t="s">
        <v>169</v>
      </c>
      <c r="E1896" s="155" t="s">
        <v>3</v>
      </c>
      <c r="F1896" s="156" t="s">
        <v>1516</v>
      </c>
      <c r="H1896" s="157">
        <v>0.3</v>
      </c>
      <c r="I1896" s="158"/>
      <c r="L1896" s="154"/>
      <c r="M1896" s="159"/>
      <c r="T1896" s="160"/>
      <c r="AT1896" s="155" t="s">
        <v>169</v>
      </c>
      <c r="AU1896" s="155" t="s">
        <v>88</v>
      </c>
      <c r="AV1896" s="13" t="s">
        <v>88</v>
      </c>
      <c r="AW1896" s="13" t="s">
        <v>40</v>
      </c>
      <c r="AX1896" s="13" t="s">
        <v>78</v>
      </c>
      <c r="AY1896" s="155" t="s">
        <v>156</v>
      </c>
    </row>
    <row r="1897" spans="2:51" s="13" customFormat="1" x14ac:dyDescent="0.2">
      <c r="B1897" s="154"/>
      <c r="D1897" s="148" t="s">
        <v>169</v>
      </c>
      <c r="E1897" s="155" t="s">
        <v>3</v>
      </c>
      <c r="F1897" s="156" t="s">
        <v>1517</v>
      </c>
      <c r="H1897" s="157">
        <v>0.375</v>
      </c>
      <c r="I1897" s="158"/>
      <c r="L1897" s="154"/>
      <c r="M1897" s="159"/>
      <c r="T1897" s="160"/>
      <c r="AT1897" s="155" t="s">
        <v>169</v>
      </c>
      <c r="AU1897" s="155" t="s">
        <v>88</v>
      </c>
      <c r="AV1897" s="13" t="s">
        <v>88</v>
      </c>
      <c r="AW1897" s="13" t="s">
        <v>40</v>
      </c>
      <c r="AX1897" s="13" t="s">
        <v>78</v>
      </c>
      <c r="AY1897" s="155" t="s">
        <v>156</v>
      </c>
    </row>
    <row r="1898" spans="2:51" s="13" customFormat="1" x14ac:dyDescent="0.2">
      <c r="B1898" s="154"/>
      <c r="D1898" s="148" t="s">
        <v>169</v>
      </c>
      <c r="E1898" s="155" t="s">
        <v>3</v>
      </c>
      <c r="F1898" s="156" t="s">
        <v>1518</v>
      </c>
      <c r="H1898" s="157">
        <v>0.255</v>
      </c>
      <c r="I1898" s="158"/>
      <c r="L1898" s="154"/>
      <c r="M1898" s="159"/>
      <c r="T1898" s="160"/>
      <c r="AT1898" s="155" t="s">
        <v>169</v>
      </c>
      <c r="AU1898" s="155" t="s">
        <v>88</v>
      </c>
      <c r="AV1898" s="13" t="s">
        <v>88</v>
      </c>
      <c r="AW1898" s="13" t="s">
        <v>40</v>
      </c>
      <c r="AX1898" s="13" t="s">
        <v>78</v>
      </c>
      <c r="AY1898" s="155" t="s">
        <v>156</v>
      </c>
    </row>
    <row r="1899" spans="2:51" s="13" customFormat="1" x14ac:dyDescent="0.2">
      <c r="B1899" s="154"/>
      <c r="D1899" s="148" t="s">
        <v>169</v>
      </c>
      <c r="E1899" s="155" t="s">
        <v>3</v>
      </c>
      <c r="F1899" s="156" t="s">
        <v>1519</v>
      </c>
      <c r="H1899" s="157">
        <v>0.56999999999999995</v>
      </c>
      <c r="I1899" s="158"/>
      <c r="L1899" s="154"/>
      <c r="M1899" s="159"/>
      <c r="T1899" s="160"/>
      <c r="AT1899" s="155" t="s">
        <v>169</v>
      </c>
      <c r="AU1899" s="155" t="s">
        <v>88</v>
      </c>
      <c r="AV1899" s="13" t="s">
        <v>88</v>
      </c>
      <c r="AW1899" s="13" t="s">
        <v>40</v>
      </c>
      <c r="AX1899" s="13" t="s">
        <v>78</v>
      </c>
      <c r="AY1899" s="155" t="s">
        <v>156</v>
      </c>
    </row>
    <row r="1900" spans="2:51" s="13" customFormat="1" x14ac:dyDescent="0.2">
      <c r="B1900" s="154"/>
      <c r="D1900" s="148" t="s">
        <v>169</v>
      </c>
      <c r="E1900" s="155" t="s">
        <v>3</v>
      </c>
      <c r="F1900" s="156" t="s">
        <v>1520</v>
      </c>
      <c r="H1900" s="157">
        <v>0.84</v>
      </c>
      <c r="I1900" s="158"/>
      <c r="L1900" s="154"/>
      <c r="M1900" s="159"/>
      <c r="T1900" s="160"/>
      <c r="AT1900" s="155" t="s">
        <v>169</v>
      </c>
      <c r="AU1900" s="155" t="s">
        <v>88</v>
      </c>
      <c r="AV1900" s="13" t="s">
        <v>88</v>
      </c>
      <c r="AW1900" s="13" t="s">
        <v>40</v>
      </c>
      <c r="AX1900" s="13" t="s">
        <v>78</v>
      </c>
      <c r="AY1900" s="155" t="s">
        <v>156</v>
      </c>
    </row>
    <row r="1901" spans="2:51" s="13" customFormat="1" x14ac:dyDescent="0.2">
      <c r="B1901" s="154"/>
      <c r="D1901" s="148" t="s">
        <v>169</v>
      </c>
      <c r="E1901" s="155" t="s">
        <v>3</v>
      </c>
      <c r="F1901" s="156" t="s">
        <v>1521</v>
      </c>
      <c r="H1901" s="157">
        <v>0.69</v>
      </c>
      <c r="I1901" s="158"/>
      <c r="L1901" s="154"/>
      <c r="M1901" s="159"/>
      <c r="T1901" s="160"/>
      <c r="AT1901" s="155" t="s">
        <v>169</v>
      </c>
      <c r="AU1901" s="155" t="s">
        <v>88</v>
      </c>
      <c r="AV1901" s="13" t="s">
        <v>88</v>
      </c>
      <c r="AW1901" s="13" t="s">
        <v>40</v>
      </c>
      <c r="AX1901" s="13" t="s">
        <v>78</v>
      </c>
      <c r="AY1901" s="155" t="s">
        <v>156</v>
      </c>
    </row>
    <row r="1902" spans="2:51" s="13" customFormat="1" x14ac:dyDescent="0.2">
      <c r="B1902" s="154"/>
      <c r="D1902" s="148" t="s">
        <v>169</v>
      </c>
      <c r="E1902" s="155" t="s">
        <v>3</v>
      </c>
      <c r="F1902" s="156" t="s">
        <v>1522</v>
      </c>
      <c r="H1902" s="157">
        <v>2.25</v>
      </c>
      <c r="I1902" s="158"/>
      <c r="L1902" s="154"/>
      <c r="M1902" s="159"/>
      <c r="T1902" s="160"/>
      <c r="AT1902" s="155" t="s">
        <v>169</v>
      </c>
      <c r="AU1902" s="155" t="s">
        <v>88</v>
      </c>
      <c r="AV1902" s="13" t="s">
        <v>88</v>
      </c>
      <c r="AW1902" s="13" t="s">
        <v>40</v>
      </c>
      <c r="AX1902" s="13" t="s">
        <v>78</v>
      </c>
      <c r="AY1902" s="155" t="s">
        <v>156</v>
      </c>
    </row>
    <row r="1903" spans="2:51" s="13" customFormat="1" x14ac:dyDescent="0.2">
      <c r="B1903" s="154"/>
      <c r="D1903" s="148" t="s">
        <v>169</v>
      </c>
      <c r="E1903" s="155" t="s">
        <v>3</v>
      </c>
      <c r="F1903" s="156" t="s">
        <v>1523</v>
      </c>
      <c r="H1903" s="157">
        <v>0.48</v>
      </c>
      <c r="I1903" s="158"/>
      <c r="L1903" s="154"/>
      <c r="M1903" s="159"/>
      <c r="T1903" s="160"/>
      <c r="AT1903" s="155" t="s">
        <v>169</v>
      </c>
      <c r="AU1903" s="155" t="s">
        <v>88</v>
      </c>
      <c r="AV1903" s="13" t="s">
        <v>88</v>
      </c>
      <c r="AW1903" s="13" t="s">
        <v>40</v>
      </c>
      <c r="AX1903" s="13" t="s">
        <v>78</v>
      </c>
      <c r="AY1903" s="155" t="s">
        <v>156</v>
      </c>
    </row>
    <row r="1904" spans="2:51" s="13" customFormat="1" x14ac:dyDescent="0.2">
      <c r="B1904" s="154"/>
      <c r="D1904" s="148" t="s">
        <v>169</v>
      </c>
      <c r="E1904" s="155" t="s">
        <v>3</v>
      </c>
      <c r="F1904" s="156" t="s">
        <v>1524</v>
      </c>
      <c r="H1904" s="157">
        <v>1.2829999999999999</v>
      </c>
      <c r="I1904" s="158"/>
      <c r="L1904" s="154"/>
      <c r="M1904" s="159"/>
      <c r="T1904" s="160"/>
      <c r="AT1904" s="155" t="s">
        <v>169</v>
      </c>
      <c r="AU1904" s="155" t="s">
        <v>88</v>
      </c>
      <c r="AV1904" s="13" t="s">
        <v>88</v>
      </c>
      <c r="AW1904" s="13" t="s">
        <v>40</v>
      </c>
      <c r="AX1904" s="13" t="s">
        <v>78</v>
      </c>
      <c r="AY1904" s="155" t="s">
        <v>156</v>
      </c>
    </row>
    <row r="1905" spans="2:51" s="12" customFormat="1" x14ac:dyDescent="0.2">
      <c r="B1905" s="147"/>
      <c r="D1905" s="148" t="s">
        <v>169</v>
      </c>
      <c r="E1905" s="149" t="s">
        <v>3</v>
      </c>
      <c r="F1905" s="150" t="s">
        <v>1031</v>
      </c>
      <c r="H1905" s="149" t="s">
        <v>3</v>
      </c>
      <c r="I1905" s="151"/>
      <c r="L1905" s="147"/>
      <c r="M1905" s="152"/>
      <c r="T1905" s="153"/>
      <c r="AT1905" s="149" t="s">
        <v>169</v>
      </c>
      <c r="AU1905" s="149" t="s">
        <v>88</v>
      </c>
      <c r="AV1905" s="12" t="s">
        <v>86</v>
      </c>
      <c r="AW1905" s="12" t="s">
        <v>40</v>
      </c>
      <c r="AX1905" s="12" t="s">
        <v>78</v>
      </c>
      <c r="AY1905" s="149" t="s">
        <v>156</v>
      </c>
    </row>
    <row r="1906" spans="2:51" s="13" customFormat="1" x14ac:dyDescent="0.2">
      <c r="B1906" s="154"/>
      <c r="D1906" s="148" t="s">
        <v>169</v>
      </c>
      <c r="E1906" s="155" t="s">
        <v>3</v>
      </c>
      <c r="F1906" s="156" t="s">
        <v>1525</v>
      </c>
      <c r="H1906" s="157">
        <v>28.152000000000001</v>
      </c>
      <c r="I1906" s="158"/>
      <c r="L1906" s="154"/>
      <c r="M1906" s="159"/>
      <c r="T1906" s="160"/>
      <c r="AT1906" s="155" t="s">
        <v>169</v>
      </c>
      <c r="AU1906" s="155" t="s">
        <v>88</v>
      </c>
      <c r="AV1906" s="13" t="s">
        <v>88</v>
      </c>
      <c r="AW1906" s="13" t="s">
        <v>40</v>
      </c>
      <c r="AX1906" s="13" t="s">
        <v>78</v>
      </c>
      <c r="AY1906" s="155" t="s">
        <v>156</v>
      </c>
    </row>
    <row r="1907" spans="2:51" s="13" customFormat="1" x14ac:dyDescent="0.2">
      <c r="B1907" s="154"/>
      <c r="D1907" s="148" t="s">
        <v>169</v>
      </c>
      <c r="E1907" s="155" t="s">
        <v>3</v>
      </c>
      <c r="F1907" s="156" t="s">
        <v>1526</v>
      </c>
      <c r="H1907" s="157">
        <v>4.9400000000000004</v>
      </c>
      <c r="I1907" s="158"/>
      <c r="L1907" s="154"/>
      <c r="M1907" s="159"/>
      <c r="T1907" s="160"/>
      <c r="AT1907" s="155" t="s">
        <v>169</v>
      </c>
      <c r="AU1907" s="155" t="s">
        <v>88</v>
      </c>
      <c r="AV1907" s="13" t="s">
        <v>88</v>
      </c>
      <c r="AW1907" s="13" t="s">
        <v>40</v>
      </c>
      <c r="AX1907" s="13" t="s">
        <v>78</v>
      </c>
      <c r="AY1907" s="155" t="s">
        <v>156</v>
      </c>
    </row>
    <row r="1908" spans="2:51" s="13" customFormat="1" x14ac:dyDescent="0.2">
      <c r="B1908" s="154"/>
      <c r="D1908" s="148" t="s">
        <v>169</v>
      </c>
      <c r="E1908" s="155" t="s">
        <v>3</v>
      </c>
      <c r="F1908" s="156" t="s">
        <v>1527</v>
      </c>
      <c r="H1908" s="157">
        <v>6.8250000000000002</v>
      </c>
      <c r="I1908" s="158"/>
      <c r="L1908" s="154"/>
      <c r="M1908" s="159"/>
      <c r="T1908" s="160"/>
      <c r="AT1908" s="155" t="s">
        <v>169</v>
      </c>
      <c r="AU1908" s="155" t="s">
        <v>88</v>
      </c>
      <c r="AV1908" s="13" t="s">
        <v>88</v>
      </c>
      <c r="AW1908" s="13" t="s">
        <v>40</v>
      </c>
      <c r="AX1908" s="13" t="s">
        <v>78</v>
      </c>
      <c r="AY1908" s="155" t="s">
        <v>156</v>
      </c>
    </row>
    <row r="1909" spans="2:51" s="13" customFormat="1" x14ac:dyDescent="0.2">
      <c r="B1909" s="154"/>
      <c r="D1909" s="148" t="s">
        <v>169</v>
      </c>
      <c r="E1909" s="155" t="s">
        <v>3</v>
      </c>
      <c r="F1909" s="156" t="s">
        <v>1528</v>
      </c>
      <c r="H1909" s="157">
        <v>9</v>
      </c>
      <c r="I1909" s="158"/>
      <c r="L1909" s="154"/>
      <c r="M1909" s="159"/>
      <c r="T1909" s="160"/>
      <c r="AT1909" s="155" t="s">
        <v>169</v>
      </c>
      <c r="AU1909" s="155" t="s">
        <v>88</v>
      </c>
      <c r="AV1909" s="13" t="s">
        <v>88</v>
      </c>
      <c r="AW1909" s="13" t="s">
        <v>40</v>
      </c>
      <c r="AX1909" s="13" t="s">
        <v>78</v>
      </c>
      <c r="AY1909" s="155" t="s">
        <v>156</v>
      </c>
    </row>
    <row r="1910" spans="2:51" s="13" customFormat="1" x14ac:dyDescent="0.2">
      <c r="B1910" s="154"/>
      <c r="D1910" s="148" t="s">
        <v>169</v>
      </c>
      <c r="E1910" s="155" t="s">
        <v>3</v>
      </c>
      <c r="F1910" s="156" t="s">
        <v>1529</v>
      </c>
      <c r="H1910" s="157">
        <v>7.92</v>
      </c>
      <c r="I1910" s="158"/>
      <c r="L1910" s="154"/>
      <c r="M1910" s="159"/>
      <c r="T1910" s="160"/>
      <c r="AT1910" s="155" t="s">
        <v>169</v>
      </c>
      <c r="AU1910" s="155" t="s">
        <v>88</v>
      </c>
      <c r="AV1910" s="13" t="s">
        <v>88</v>
      </c>
      <c r="AW1910" s="13" t="s">
        <v>40</v>
      </c>
      <c r="AX1910" s="13" t="s">
        <v>78</v>
      </c>
      <c r="AY1910" s="155" t="s">
        <v>156</v>
      </c>
    </row>
    <row r="1911" spans="2:51" s="13" customFormat="1" x14ac:dyDescent="0.2">
      <c r="B1911" s="154"/>
      <c r="D1911" s="148" t="s">
        <v>169</v>
      </c>
      <c r="E1911" s="155" t="s">
        <v>3</v>
      </c>
      <c r="F1911" s="156" t="s">
        <v>1530</v>
      </c>
      <c r="H1911" s="157">
        <v>7.7220000000000004</v>
      </c>
      <c r="I1911" s="158"/>
      <c r="L1911" s="154"/>
      <c r="M1911" s="159"/>
      <c r="T1911" s="160"/>
      <c r="AT1911" s="155" t="s">
        <v>169</v>
      </c>
      <c r="AU1911" s="155" t="s">
        <v>88</v>
      </c>
      <c r="AV1911" s="13" t="s">
        <v>88</v>
      </c>
      <c r="AW1911" s="13" t="s">
        <v>40</v>
      </c>
      <c r="AX1911" s="13" t="s">
        <v>78</v>
      </c>
      <c r="AY1911" s="155" t="s">
        <v>156</v>
      </c>
    </row>
    <row r="1912" spans="2:51" s="13" customFormat="1" x14ac:dyDescent="0.2">
      <c r="B1912" s="154"/>
      <c r="D1912" s="148" t="s">
        <v>169</v>
      </c>
      <c r="E1912" s="155" t="s">
        <v>3</v>
      </c>
      <c r="F1912" s="156" t="s">
        <v>1531</v>
      </c>
      <c r="H1912" s="157">
        <v>1.845</v>
      </c>
      <c r="I1912" s="158"/>
      <c r="L1912" s="154"/>
      <c r="M1912" s="159"/>
      <c r="T1912" s="160"/>
      <c r="AT1912" s="155" t="s">
        <v>169</v>
      </c>
      <c r="AU1912" s="155" t="s">
        <v>88</v>
      </c>
      <c r="AV1912" s="13" t="s">
        <v>88</v>
      </c>
      <c r="AW1912" s="13" t="s">
        <v>40</v>
      </c>
      <c r="AX1912" s="13" t="s">
        <v>78</v>
      </c>
      <c r="AY1912" s="155" t="s">
        <v>156</v>
      </c>
    </row>
    <row r="1913" spans="2:51" s="13" customFormat="1" x14ac:dyDescent="0.2">
      <c r="B1913" s="154"/>
      <c r="D1913" s="148" t="s">
        <v>169</v>
      </c>
      <c r="E1913" s="155" t="s">
        <v>3</v>
      </c>
      <c r="F1913" s="156" t="s">
        <v>1532</v>
      </c>
      <c r="H1913" s="157">
        <v>8.5500000000000007</v>
      </c>
      <c r="I1913" s="158"/>
      <c r="L1913" s="154"/>
      <c r="M1913" s="159"/>
      <c r="T1913" s="160"/>
      <c r="AT1913" s="155" t="s">
        <v>169</v>
      </c>
      <c r="AU1913" s="155" t="s">
        <v>88</v>
      </c>
      <c r="AV1913" s="13" t="s">
        <v>88</v>
      </c>
      <c r="AW1913" s="13" t="s">
        <v>40</v>
      </c>
      <c r="AX1913" s="13" t="s">
        <v>78</v>
      </c>
      <c r="AY1913" s="155" t="s">
        <v>156</v>
      </c>
    </row>
    <row r="1914" spans="2:51" s="13" customFormat="1" x14ac:dyDescent="0.2">
      <c r="B1914" s="154"/>
      <c r="D1914" s="148" t="s">
        <v>169</v>
      </c>
      <c r="E1914" s="155" t="s">
        <v>3</v>
      </c>
      <c r="F1914" s="156" t="s">
        <v>1533</v>
      </c>
      <c r="H1914" s="157">
        <v>1.32</v>
      </c>
      <c r="I1914" s="158"/>
      <c r="L1914" s="154"/>
      <c r="M1914" s="159"/>
      <c r="T1914" s="160"/>
      <c r="AT1914" s="155" t="s">
        <v>169</v>
      </c>
      <c r="AU1914" s="155" t="s">
        <v>88</v>
      </c>
      <c r="AV1914" s="13" t="s">
        <v>88</v>
      </c>
      <c r="AW1914" s="13" t="s">
        <v>40</v>
      </c>
      <c r="AX1914" s="13" t="s">
        <v>78</v>
      </c>
      <c r="AY1914" s="155" t="s">
        <v>156</v>
      </c>
    </row>
    <row r="1915" spans="2:51" s="13" customFormat="1" x14ac:dyDescent="0.2">
      <c r="B1915" s="154"/>
      <c r="D1915" s="148" t="s">
        <v>169</v>
      </c>
      <c r="E1915" s="155" t="s">
        <v>3</v>
      </c>
      <c r="F1915" s="156" t="s">
        <v>1534</v>
      </c>
      <c r="H1915" s="157">
        <v>2.2799999999999998</v>
      </c>
      <c r="I1915" s="158"/>
      <c r="L1915" s="154"/>
      <c r="M1915" s="159"/>
      <c r="T1915" s="160"/>
      <c r="AT1915" s="155" t="s">
        <v>169</v>
      </c>
      <c r="AU1915" s="155" t="s">
        <v>88</v>
      </c>
      <c r="AV1915" s="13" t="s">
        <v>88</v>
      </c>
      <c r="AW1915" s="13" t="s">
        <v>40</v>
      </c>
      <c r="AX1915" s="13" t="s">
        <v>78</v>
      </c>
      <c r="AY1915" s="155" t="s">
        <v>156</v>
      </c>
    </row>
    <row r="1916" spans="2:51" s="13" customFormat="1" x14ac:dyDescent="0.2">
      <c r="B1916" s="154"/>
      <c r="D1916" s="148" t="s">
        <v>169</v>
      </c>
      <c r="E1916" s="155" t="s">
        <v>3</v>
      </c>
      <c r="F1916" s="156" t="s">
        <v>1535</v>
      </c>
      <c r="H1916" s="157">
        <v>16.38</v>
      </c>
      <c r="I1916" s="158"/>
      <c r="L1916" s="154"/>
      <c r="M1916" s="159"/>
      <c r="T1916" s="160"/>
      <c r="AT1916" s="155" t="s">
        <v>169</v>
      </c>
      <c r="AU1916" s="155" t="s">
        <v>88</v>
      </c>
      <c r="AV1916" s="13" t="s">
        <v>88</v>
      </c>
      <c r="AW1916" s="13" t="s">
        <v>40</v>
      </c>
      <c r="AX1916" s="13" t="s">
        <v>78</v>
      </c>
      <c r="AY1916" s="155" t="s">
        <v>156</v>
      </c>
    </row>
    <row r="1917" spans="2:51" s="13" customFormat="1" x14ac:dyDescent="0.2">
      <c r="B1917" s="154"/>
      <c r="D1917" s="148" t="s">
        <v>169</v>
      </c>
      <c r="E1917" s="155" t="s">
        <v>3</v>
      </c>
      <c r="F1917" s="156" t="s">
        <v>1536</v>
      </c>
      <c r="H1917" s="157">
        <v>2.56</v>
      </c>
      <c r="I1917" s="158"/>
      <c r="L1917" s="154"/>
      <c r="M1917" s="159"/>
      <c r="T1917" s="160"/>
      <c r="AT1917" s="155" t="s">
        <v>169</v>
      </c>
      <c r="AU1917" s="155" t="s">
        <v>88</v>
      </c>
      <c r="AV1917" s="13" t="s">
        <v>88</v>
      </c>
      <c r="AW1917" s="13" t="s">
        <v>40</v>
      </c>
      <c r="AX1917" s="13" t="s">
        <v>78</v>
      </c>
      <c r="AY1917" s="155" t="s">
        <v>156</v>
      </c>
    </row>
    <row r="1918" spans="2:51" s="13" customFormat="1" x14ac:dyDescent="0.2">
      <c r="B1918" s="154"/>
      <c r="D1918" s="148" t="s">
        <v>169</v>
      </c>
      <c r="E1918" s="155" t="s">
        <v>3</v>
      </c>
      <c r="F1918" s="156" t="s">
        <v>1516</v>
      </c>
      <c r="H1918" s="157">
        <v>0.3</v>
      </c>
      <c r="I1918" s="158"/>
      <c r="L1918" s="154"/>
      <c r="M1918" s="159"/>
      <c r="T1918" s="160"/>
      <c r="AT1918" s="155" t="s">
        <v>169</v>
      </c>
      <c r="AU1918" s="155" t="s">
        <v>88</v>
      </c>
      <c r="AV1918" s="13" t="s">
        <v>88</v>
      </c>
      <c r="AW1918" s="13" t="s">
        <v>40</v>
      </c>
      <c r="AX1918" s="13" t="s">
        <v>78</v>
      </c>
      <c r="AY1918" s="155" t="s">
        <v>156</v>
      </c>
    </row>
    <row r="1919" spans="2:51" s="13" customFormat="1" x14ac:dyDescent="0.2">
      <c r="B1919" s="154"/>
      <c r="D1919" s="148" t="s">
        <v>169</v>
      </c>
      <c r="E1919" s="155" t="s">
        <v>3</v>
      </c>
      <c r="F1919" s="156" t="s">
        <v>1517</v>
      </c>
      <c r="H1919" s="157">
        <v>0.375</v>
      </c>
      <c r="I1919" s="158"/>
      <c r="L1919" s="154"/>
      <c r="M1919" s="159"/>
      <c r="T1919" s="160"/>
      <c r="AT1919" s="155" t="s">
        <v>169</v>
      </c>
      <c r="AU1919" s="155" t="s">
        <v>88</v>
      </c>
      <c r="AV1919" s="13" t="s">
        <v>88</v>
      </c>
      <c r="AW1919" s="13" t="s">
        <v>40</v>
      </c>
      <c r="AX1919" s="13" t="s">
        <v>78</v>
      </c>
      <c r="AY1919" s="155" t="s">
        <v>156</v>
      </c>
    </row>
    <row r="1920" spans="2:51" s="13" customFormat="1" x14ac:dyDescent="0.2">
      <c r="B1920" s="154"/>
      <c r="D1920" s="148" t="s">
        <v>169</v>
      </c>
      <c r="E1920" s="155" t="s">
        <v>3</v>
      </c>
      <c r="F1920" s="156" t="s">
        <v>1518</v>
      </c>
      <c r="H1920" s="157">
        <v>0.255</v>
      </c>
      <c r="I1920" s="158"/>
      <c r="L1920" s="154"/>
      <c r="M1920" s="159"/>
      <c r="T1920" s="160"/>
      <c r="AT1920" s="155" t="s">
        <v>169</v>
      </c>
      <c r="AU1920" s="155" t="s">
        <v>88</v>
      </c>
      <c r="AV1920" s="13" t="s">
        <v>88</v>
      </c>
      <c r="AW1920" s="13" t="s">
        <v>40</v>
      </c>
      <c r="AX1920" s="13" t="s">
        <v>78</v>
      </c>
      <c r="AY1920" s="155" t="s">
        <v>156</v>
      </c>
    </row>
    <row r="1921" spans="2:51" s="13" customFormat="1" x14ac:dyDescent="0.2">
      <c r="B1921" s="154"/>
      <c r="D1921" s="148" t="s">
        <v>169</v>
      </c>
      <c r="E1921" s="155" t="s">
        <v>3</v>
      </c>
      <c r="F1921" s="156" t="s">
        <v>1537</v>
      </c>
      <c r="H1921" s="157">
        <v>0.46</v>
      </c>
      <c r="I1921" s="158"/>
      <c r="L1921" s="154"/>
      <c r="M1921" s="159"/>
      <c r="T1921" s="160"/>
      <c r="AT1921" s="155" t="s">
        <v>169</v>
      </c>
      <c r="AU1921" s="155" t="s">
        <v>88</v>
      </c>
      <c r="AV1921" s="13" t="s">
        <v>88</v>
      </c>
      <c r="AW1921" s="13" t="s">
        <v>40</v>
      </c>
      <c r="AX1921" s="13" t="s">
        <v>78</v>
      </c>
      <c r="AY1921" s="155" t="s">
        <v>156</v>
      </c>
    </row>
    <row r="1922" spans="2:51" s="13" customFormat="1" x14ac:dyDescent="0.2">
      <c r="B1922" s="154"/>
      <c r="D1922" s="148" t="s">
        <v>169</v>
      </c>
      <c r="E1922" s="155" t="s">
        <v>3</v>
      </c>
      <c r="F1922" s="156" t="s">
        <v>1538</v>
      </c>
      <c r="H1922" s="157">
        <v>3.375</v>
      </c>
      <c r="I1922" s="158"/>
      <c r="L1922" s="154"/>
      <c r="M1922" s="159"/>
      <c r="T1922" s="160"/>
      <c r="AT1922" s="155" t="s">
        <v>169</v>
      </c>
      <c r="AU1922" s="155" t="s">
        <v>88</v>
      </c>
      <c r="AV1922" s="13" t="s">
        <v>88</v>
      </c>
      <c r="AW1922" s="13" t="s">
        <v>40</v>
      </c>
      <c r="AX1922" s="13" t="s">
        <v>78</v>
      </c>
      <c r="AY1922" s="155" t="s">
        <v>156</v>
      </c>
    </row>
    <row r="1923" spans="2:51" s="13" customFormat="1" x14ac:dyDescent="0.2">
      <c r="B1923" s="154"/>
      <c r="D1923" s="148" t="s">
        <v>169</v>
      </c>
      <c r="E1923" s="155" t="s">
        <v>3</v>
      </c>
      <c r="F1923" s="156" t="s">
        <v>1539</v>
      </c>
      <c r="H1923" s="157">
        <v>0.93</v>
      </c>
      <c r="I1923" s="158"/>
      <c r="L1923" s="154"/>
      <c r="M1923" s="159"/>
      <c r="T1923" s="160"/>
      <c r="AT1923" s="155" t="s">
        <v>169</v>
      </c>
      <c r="AU1923" s="155" t="s">
        <v>88</v>
      </c>
      <c r="AV1923" s="13" t="s">
        <v>88</v>
      </c>
      <c r="AW1923" s="13" t="s">
        <v>40</v>
      </c>
      <c r="AX1923" s="13" t="s">
        <v>78</v>
      </c>
      <c r="AY1923" s="155" t="s">
        <v>156</v>
      </c>
    </row>
    <row r="1924" spans="2:51" s="13" customFormat="1" x14ac:dyDescent="0.2">
      <c r="B1924" s="154"/>
      <c r="D1924" s="148" t="s">
        <v>169</v>
      </c>
      <c r="E1924" s="155" t="s">
        <v>3</v>
      </c>
      <c r="F1924" s="156" t="s">
        <v>1524</v>
      </c>
      <c r="H1924" s="157">
        <v>1.2829999999999999</v>
      </c>
      <c r="I1924" s="158"/>
      <c r="L1924" s="154"/>
      <c r="M1924" s="159"/>
      <c r="T1924" s="160"/>
      <c r="AT1924" s="155" t="s">
        <v>169</v>
      </c>
      <c r="AU1924" s="155" t="s">
        <v>88</v>
      </c>
      <c r="AV1924" s="13" t="s">
        <v>88</v>
      </c>
      <c r="AW1924" s="13" t="s">
        <v>40</v>
      </c>
      <c r="AX1924" s="13" t="s">
        <v>78</v>
      </c>
      <c r="AY1924" s="155" t="s">
        <v>156</v>
      </c>
    </row>
    <row r="1925" spans="2:51" s="15" customFormat="1" x14ac:dyDescent="0.2">
      <c r="B1925" s="168"/>
      <c r="D1925" s="148" t="s">
        <v>169</v>
      </c>
      <c r="E1925" s="169" t="s">
        <v>3</v>
      </c>
      <c r="F1925" s="170" t="s">
        <v>180</v>
      </c>
      <c r="H1925" s="171">
        <v>389.28800000000001</v>
      </c>
      <c r="I1925" s="172"/>
      <c r="L1925" s="168"/>
      <c r="M1925" s="173"/>
      <c r="T1925" s="174"/>
      <c r="AT1925" s="169" t="s">
        <v>169</v>
      </c>
      <c r="AU1925" s="169" t="s">
        <v>88</v>
      </c>
      <c r="AV1925" s="15" t="s">
        <v>157</v>
      </c>
      <c r="AW1925" s="15" t="s">
        <v>40</v>
      </c>
      <c r="AX1925" s="15" t="s">
        <v>78</v>
      </c>
      <c r="AY1925" s="169" t="s">
        <v>156</v>
      </c>
    </row>
    <row r="1926" spans="2:51" s="12" customFormat="1" x14ac:dyDescent="0.2">
      <c r="B1926" s="147"/>
      <c r="D1926" s="148" t="s">
        <v>169</v>
      </c>
      <c r="E1926" s="149" t="s">
        <v>3</v>
      </c>
      <c r="F1926" s="150" t="s">
        <v>1444</v>
      </c>
      <c r="H1926" s="149" t="s">
        <v>3</v>
      </c>
      <c r="I1926" s="151"/>
      <c r="L1926" s="147"/>
      <c r="M1926" s="152"/>
      <c r="T1926" s="153"/>
      <c r="AT1926" s="149" t="s">
        <v>169</v>
      </c>
      <c r="AU1926" s="149" t="s">
        <v>88</v>
      </c>
      <c r="AV1926" s="12" t="s">
        <v>86</v>
      </c>
      <c r="AW1926" s="12" t="s">
        <v>40</v>
      </c>
      <c r="AX1926" s="12" t="s">
        <v>78</v>
      </c>
      <c r="AY1926" s="149" t="s">
        <v>156</v>
      </c>
    </row>
    <row r="1927" spans="2:51" s="12" customFormat="1" x14ac:dyDescent="0.2">
      <c r="B1927" s="147"/>
      <c r="D1927" s="148" t="s">
        <v>169</v>
      </c>
      <c r="E1927" s="149" t="s">
        <v>3</v>
      </c>
      <c r="F1927" s="150" t="s">
        <v>1044</v>
      </c>
      <c r="H1927" s="149" t="s">
        <v>3</v>
      </c>
      <c r="I1927" s="151"/>
      <c r="L1927" s="147"/>
      <c r="M1927" s="152"/>
      <c r="T1927" s="153"/>
      <c r="AT1927" s="149" t="s">
        <v>169</v>
      </c>
      <c r="AU1927" s="149" t="s">
        <v>88</v>
      </c>
      <c r="AV1927" s="12" t="s">
        <v>86</v>
      </c>
      <c r="AW1927" s="12" t="s">
        <v>40</v>
      </c>
      <c r="AX1927" s="12" t="s">
        <v>78</v>
      </c>
      <c r="AY1927" s="149" t="s">
        <v>156</v>
      </c>
    </row>
    <row r="1928" spans="2:51" s="13" customFormat="1" x14ac:dyDescent="0.2">
      <c r="B1928" s="154"/>
      <c r="D1928" s="148" t="s">
        <v>169</v>
      </c>
      <c r="E1928" s="155" t="s">
        <v>3</v>
      </c>
      <c r="F1928" s="156" t="s">
        <v>1540</v>
      </c>
      <c r="H1928" s="157">
        <v>62.37</v>
      </c>
      <c r="I1928" s="158"/>
      <c r="L1928" s="154"/>
      <c r="M1928" s="159"/>
      <c r="T1928" s="160"/>
      <c r="AT1928" s="155" t="s">
        <v>169</v>
      </c>
      <c r="AU1928" s="155" t="s">
        <v>88</v>
      </c>
      <c r="AV1928" s="13" t="s">
        <v>88</v>
      </c>
      <c r="AW1928" s="13" t="s">
        <v>40</v>
      </c>
      <c r="AX1928" s="13" t="s">
        <v>78</v>
      </c>
      <c r="AY1928" s="155" t="s">
        <v>156</v>
      </c>
    </row>
    <row r="1929" spans="2:51" s="13" customFormat="1" x14ac:dyDescent="0.2">
      <c r="B1929" s="154"/>
      <c r="D1929" s="148" t="s">
        <v>169</v>
      </c>
      <c r="E1929" s="155" t="s">
        <v>3</v>
      </c>
      <c r="F1929" s="156" t="s">
        <v>1541</v>
      </c>
      <c r="H1929" s="157">
        <v>-16</v>
      </c>
      <c r="I1929" s="158"/>
      <c r="L1929" s="154"/>
      <c r="M1929" s="159"/>
      <c r="T1929" s="160"/>
      <c r="AT1929" s="155" t="s">
        <v>169</v>
      </c>
      <c r="AU1929" s="155" t="s">
        <v>88</v>
      </c>
      <c r="AV1929" s="13" t="s">
        <v>88</v>
      </c>
      <c r="AW1929" s="13" t="s">
        <v>40</v>
      </c>
      <c r="AX1929" s="13" t="s">
        <v>78</v>
      </c>
      <c r="AY1929" s="155" t="s">
        <v>156</v>
      </c>
    </row>
    <row r="1930" spans="2:51" s="12" customFormat="1" x14ac:dyDescent="0.2">
      <c r="B1930" s="147"/>
      <c r="D1930" s="148" t="s">
        <v>169</v>
      </c>
      <c r="E1930" s="149" t="s">
        <v>3</v>
      </c>
      <c r="F1930" s="150" t="s">
        <v>1038</v>
      </c>
      <c r="H1930" s="149" t="s">
        <v>3</v>
      </c>
      <c r="I1930" s="151"/>
      <c r="L1930" s="147"/>
      <c r="M1930" s="152"/>
      <c r="T1930" s="153"/>
      <c r="AT1930" s="149" t="s">
        <v>169</v>
      </c>
      <c r="AU1930" s="149" t="s">
        <v>88</v>
      </c>
      <c r="AV1930" s="12" t="s">
        <v>86</v>
      </c>
      <c r="AW1930" s="12" t="s">
        <v>40</v>
      </c>
      <c r="AX1930" s="12" t="s">
        <v>78</v>
      </c>
      <c r="AY1930" s="149" t="s">
        <v>156</v>
      </c>
    </row>
    <row r="1931" spans="2:51" s="13" customFormat="1" x14ac:dyDescent="0.2">
      <c r="B1931" s="154"/>
      <c r="D1931" s="148" t="s">
        <v>169</v>
      </c>
      <c r="E1931" s="155" t="s">
        <v>3</v>
      </c>
      <c r="F1931" s="156" t="s">
        <v>1542</v>
      </c>
      <c r="H1931" s="157">
        <v>59.85</v>
      </c>
      <c r="I1931" s="158"/>
      <c r="L1931" s="154"/>
      <c r="M1931" s="159"/>
      <c r="T1931" s="160"/>
      <c r="AT1931" s="155" t="s">
        <v>169</v>
      </c>
      <c r="AU1931" s="155" t="s">
        <v>88</v>
      </c>
      <c r="AV1931" s="13" t="s">
        <v>88</v>
      </c>
      <c r="AW1931" s="13" t="s">
        <v>40</v>
      </c>
      <c r="AX1931" s="13" t="s">
        <v>78</v>
      </c>
      <c r="AY1931" s="155" t="s">
        <v>156</v>
      </c>
    </row>
    <row r="1932" spans="2:51" s="13" customFormat="1" x14ac:dyDescent="0.2">
      <c r="B1932" s="154"/>
      <c r="D1932" s="148" t="s">
        <v>169</v>
      </c>
      <c r="E1932" s="155" t="s">
        <v>3</v>
      </c>
      <c r="F1932" s="156" t="s">
        <v>1543</v>
      </c>
      <c r="H1932" s="157">
        <v>-6</v>
      </c>
      <c r="I1932" s="158"/>
      <c r="L1932" s="154"/>
      <c r="M1932" s="159"/>
      <c r="T1932" s="160"/>
      <c r="AT1932" s="155" t="s">
        <v>169</v>
      </c>
      <c r="AU1932" s="155" t="s">
        <v>88</v>
      </c>
      <c r="AV1932" s="13" t="s">
        <v>88</v>
      </c>
      <c r="AW1932" s="13" t="s">
        <v>40</v>
      </c>
      <c r="AX1932" s="13" t="s">
        <v>78</v>
      </c>
      <c r="AY1932" s="155" t="s">
        <v>156</v>
      </c>
    </row>
    <row r="1933" spans="2:51" s="13" customFormat="1" x14ac:dyDescent="0.2">
      <c r="B1933" s="154"/>
      <c r="D1933" s="148" t="s">
        <v>169</v>
      </c>
      <c r="E1933" s="155" t="s">
        <v>3</v>
      </c>
      <c r="F1933" s="156" t="s">
        <v>1544</v>
      </c>
      <c r="H1933" s="157">
        <v>-1.44</v>
      </c>
      <c r="I1933" s="158"/>
      <c r="L1933" s="154"/>
      <c r="M1933" s="159"/>
      <c r="T1933" s="160"/>
      <c r="AT1933" s="155" t="s">
        <v>169</v>
      </c>
      <c r="AU1933" s="155" t="s">
        <v>88</v>
      </c>
      <c r="AV1933" s="13" t="s">
        <v>88</v>
      </c>
      <c r="AW1933" s="13" t="s">
        <v>40</v>
      </c>
      <c r="AX1933" s="13" t="s">
        <v>78</v>
      </c>
      <c r="AY1933" s="155" t="s">
        <v>156</v>
      </c>
    </row>
    <row r="1934" spans="2:51" s="12" customFormat="1" x14ac:dyDescent="0.2">
      <c r="B1934" s="147"/>
      <c r="D1934" s="148" t="s">
        <v>169</v>
      </c>
      <c r="E1934" s="149" t="s">
        <v>3</v>
      </c>
      <c r="F1934" s="150" t="s">
        <v>1031</v>
      </c>
      <c r="H1934" s="149" t="s">
        <v>3</v>
      </c>
      <c r="I1934" s="151"/>
      <c r="L1934" s="147"/>
      <c r="M1934" s="152"/>
      <c r="T1934" s="153"/>
      <c r="AT1934" s="149" t="s">
        <v>169</v>
      </c>
      <c r="AU1934" s="149" t="s">
        <v>88</v>
      </c>
      <c r="AV1934" s="12" t="s">
        <v>86</v>
      </c>
      <c r="AW1934" s="12" t="s">
        <v>40</v>
      </c>
      <c r="AX1934" s="12" t="s">
        <v>78</v>
      </c>
      <c r="AY1934" s="149" t="s">
        <v>156</v>
      </c>
    </row>
    <row r="1935" spans="2:51" s="13" customFormat="1" x14ac:dyDescent="0.2">
      <c r="B1935" s="154"/>
      <c r="D1935" s="148" t="s">
        <v>169</v>
      </c>
      <c r="E1935" s="155" t="s">
        <v>3</v>
      </c>
      <c r="F1935" s="156" t="s">
        <v>1545</v>
      </c>
      <c r="H1935" s="157">
        <v>61.2</v>
      </c>
      <c r="I1935" s="158"/>
      <c r="L1935" s="154"/>
      <c r="M1935" s="159"/>
      <c r="T1935" s="160"/>
      <c r="AT1935" s="155" t="s">
        <v>169</v>
      </c>
      <c r="AU1935" s="155" t="s">
        <v>88</v>
      </c>
      <c r="AV1935" s="13" t="s">
        <v>88</v>
      </c>
      <c r="AW1935" s="13" t="s">
        <v>40</v>
      </c>
      <c r="AX1935" s="13" t="s">
        <v>78</v>
      </c>
      <c r="AY1935" s="155" t="s">
        <v>156</v>
      </c>
    </row>
    <row r="1936" spans="2:51" s="13" customFormat="1" x14ac:dyDescent="0.2">
      <c r="B1936" s="154"/>
      <c r="D1936" s="148" t="s">
        <v>169</v>
      </c>
      <c r="E1936" s="155" t="s">
        <v>3</v>
      </c>
      <c r="F1936" s="156" t="s">
        <v>1546</v>
      </c>
      <c r="H1936" s="157">
        <v>-3.78</v>
      </c>
      <c r="I1936" s="158"/>
      <c r="L1936" s="154"/>
      <c r="M1936" s="159"/>
      <c r="T1936" s="160"/>
      <c r="AT1936" s="155" t="s">
        <v>169</v>
      </c>
      <c r="AU1936" s="155" t="s">
        <v>88</v>
      </c>
      <c r="AV1936" s="13" t="s">
        <v>88</v>
      </c>
      <c r="AW1936" s="13" t="s">
        <v>40</v>
      </c>
      <c r="AX1936" s="13" t="s">
        <v>78</v>
      </c>
      <c r="AY1936" s="155" t="s">
        <v>156</v>
      </c>
    </row>
    <row r="1937" spans="2:65" s="15" customFormat="1" x14ac:dyDescent="0.2">
      <c r="B1937" s="168"/>
      <c r="D1937" s="148" t="s">
        <v>169</v>
      </c>
      <c r="E1937" s="169" t="s">
        <v>3</v>
      </c>
      <c r="F1937" s="170" t="s">
        <v>180</v>
      </c>
      <c r="H1937" s="171">
        <v>156.19999999999999</v>
      </c>
      <c r="I1937" s="172"/>
      <c r="L1937" s="168"/>
      <c r="M1937" s="173"/>
      <c r="T1937" s="174"/>
      <c r="AT1937" s="169" t="s">
        <v>169</v>
      </c>
      <c r="AU1937" s="169" t="s">
        <v>88</v>
      </c>
      <c r="AV1937" s="15" t="s">
        <v>157</v>
      </c>
      <c r="AW1937" s="15" t="s">
        <v>40</v>
      </c>
      <c r="AX1937" s="15" t="s">
        <v>78</v>
      </c>
      <c r="AY1937" s="169" t="s">
        <v>156</v>
      </c>
    </row>
    <row r="1938" spans="2:65" s="14" customFormat="1" x14ac:dyDescent="0.2">
      <c r="B1938" s="161"/>
      <c r="D1938" s="148" t="s">
        <v>169</v>
      </c>
      <c r="E1938" s="162" t="s">
        <v>3</v>
      </c>
      <c r="F1938" s="163" t="s">
        <v>172</v>
      </c>
      <c r="H1938" s="164">
        <v>999.43499999999995</v>
      </c>
      <c r="I1938" s="165"/>
      <c r="L1938" s="161"/>
      <c r="M1938" s="166"/>
      <c r="T1938" s="167"/>
      <c r="AT1938" s="162" t="s">
        <v>169</v>
      </c>
      <c r="AU1938" s="162" t="s">
        <v>88</v>
      </c>
      <c r="AV1938" s="14" t="s">
        <v>165</v>
      </c>
      <c r="AW1938" s="14" t="s">
        <v>40</v>
      </c>
      <c r="AX1938" s="14" t="s">
        <v>86</v>
      </c>
      <c r="AY1938" s="162" t="s">
        <v>156</v>
      </c>
    </row>
    <row r="1939" spans="2:65" s="11" customFormat="1" ht="25.9" customHeight="1" x14ac:dyDescent="0.2">
      <c r="B1939" s="117"/>
      <c r="D1939" s="118" t="s">
        <v>77</v>
      </c>
      <c r="E1939" s="119" t="s">
        <v>1963</v>
      </c>
      <c r="F1939" s="119" t="s">
        <v>1964</v>
      </c>
      <c r="I1939" s="120"/>
      <c r="J1939" s="121">
        <f>BK1939</f>
        <v>0</v>
      </c>
      <c r="L1939" s="117"/>
      <c r="M1939" s="122"/>
      <c r="P1939" s="123">
        <f>SUM(P1940:P1953)</f>
        <v>0</v>
      </c>
      <c r="R1939" s="123">
        <f>SUM(R1940:R1953)</f>
        <v>0</v>
      </c>
      <c r="T1939" s="124">
        <f>SUM(T1940:T1953)</f>
        <v>0</v>
      </c>
      <c r="AR1939" s="118" t="s">
        <v>165</v>
      </c>
      <c r="AT1939" s="125" t="s">
        <v>77</v>
      </c>
      <c r="AU1939" s="125" t="s">
        <v>78</v>
      </c>
      <c r="AY1939" s="118" t="s">
        <v>156</v>
      </c>
      <c r="BK1939" s="126">
        <f>SUM(BK1940:BK1953)</f>
        <v>0</v>
      </c>
    </row>
    <row r="1940" spans="2:65" s="1" customFormat="1" ht="16.5" customHeight="1" x14ac:dyDescent="0.2">
      <c r="B1940" s="129"/>
      <c r="C1940" s="130" t="s">
        <v>1965</v>
      </c>
      <c r="D1940" s="130" t="s">
        <v>160</v>
      </c>
      <c r="E1940" s="131" t="s">
        <v>1966</v>
      </c>
      <c r="F1940" s="132" t="s">
        <v>1967</v>
      </c>
      <c r="G1940" s="133" t="s">
        <v>1968</v>
      </c>
      <c r="H1940" s="134">
        <v>24</v>
      </c>
      <c r="I1940" s="135"/>
      <c r="J1940" s="136">
        <f>ROUND(I1940*H1940,2)</f>
        <v>0</v>
      </c>
      <c r="K1940" s="132" t="s">
        <v>164</v>
      </c>
      <c r="L1940" s="34"/>
      <c r="M1940" s="137" t="s">
        <v>3</v>
      </c>
      <c r="N1940" s="138" t="s">
        <v>49</v>
      </c>
      <c r="P1940" s="139">
        <f>O1940*H1940</f>
        <v>0</v>
      </c>
      <c r="Q1940" s="139">
        <v>0</v>
      </c>
      <c r="R1940" s="139">
        <f>Q1940*H1940</f>
        <v>0</v>
      </c>
      <c r="S1940" s="139">
        <v>0</v>
      </c>
      <c r="T1940" s="140">
        <f>S1940*H1940</f>
        <v>0</v>
      </c>
      <c r="AR1940" s="141" t="s">
        <v>1969</v>
      </c>
      <c r="AT1940" s="141" t="s">
        <v>160</v>
      </c>
      <c r="AU1940" s="141" t="s">
        <v>86</v>
      </c>
      <c r="AY1940" s="18" t="s">
        <v>156</v>
      </c>
      <c r="BE1940" s="142">
        <f>IF(N1940="základní",J1940,0)</f>
        <v>0</v>
      </c>
      <c r="BF1940" s="142">
        <f>IF(N1940="snížená",J1940,0)</f>
        <v>0</v>
      </c>
      <c r="BG1940" s="142">
        <f>IF(N1940="zákl. přenesená",J1940,0)</f>
        <v>0</v>
      </c>
      <c r="BH1940" s="142">
        <f>IF(N1940="sníž. přenesená",J1940,0)</f>
        <v>0</v>
      </c>
      <c r="BI1940" s="142">
        <f>IF(N1940="nulová",J1940,0)</f>
        <v>0</v>
      </c>
      <c r="BJ1940" s="18" t="s">
        <v>86</v>
      </c>
      <c r="BK1940" s="142">
        <f>ROUND(I1940*H1940,2)</f>
        <v>0</v>
      </c>
      <c r="BL1940" s="18" t="s">
        <v>1969</v>
      </c>
      <c r="BM1940" s="141" t="s">
        <v>1970</v>
      </c>
    </row>
    <row r="1941" spans="2:65" s="1" customFormat="1" x14ac:dyDescent="0.2">
      <c r="B1941" s="34"/>
      <c r="D1941" s="143" t="s">
        <v>167</v>
      </c>
      <c r="F1941" s="144" t="s">
        <v>1971</v>
      </c>
      <c r="I1941" s="145"/>
      <c r="L1941" s="34"/>
      <c r="M1941" s="146"/>
      <c r="T1941" s="55"/>
      <c r="AT1941" s="18" t="s">
        <v>167</v>
      </c>
      <c r="AU1941" s="18" t="s">
        <v>86</v>
      </c>
    </row>
    <row r="1942" spans="2:65" s="12" customFormat="1" x14ac:dyDescent="0.2">
      <c r="B1942" s="147"/>
      <c r="D1942" s="148" t="s">
        <v>169</v>
      </c>
      <c r="E1942" s="149" t="s">
        <v>3</v>
      </c>
      <c r="F1942" s="150" t="s">
        <v>1331</v>
      </c>
      <c r="H1942" s="149" t="s">
        <v>3</v>
      </c>
      <c r="I1942" s="151"/>
      <c r="L1942" s="147"/>
      <c r="M1942" s="152"/>
      <c r="T1942" s="153"/>
      <c r="AT1942" s="149" t="s">
        <v>169</v>
      </c>
      <c r="AU1942" s="149" t="s">
        <v>86</v>
      </c>
      <c r="AV1942" s="12" t="s">
        <v>86</v>
      </c>
      <c r="AW1942" s="12" t="s">
        <v>40</v>
      </c>
      <c r="AX1942" s="12" t="s">
        <v>78</v>
      </c>
      <c r="AY1942" s="149" t="s">
        <v>156</v>
      </c>
    </row>
    <row r="1943" spans="2:65" s="13" customFormat="1" x14ac:dyDescent="0.2">
      <c r="B1943" s="154"/>
      <c r="D1943" s="148" t="s">
        <v>169</v>
      </c>
      <c r="E1943" s="155" t="s">
        <v>3</v>
      </c>
      <c r="F1943" s="156" t="s">
        <v>1972</v>
      </c>
      <c r="H1943" s="157">
        <v>8</v>
      </c>
      <c r="I1943" s="158"/>
      <c r="L1943" s="154"/>
      <c r="M1943" s="159"/>
      <c r="T1943" s="160"/>
      <c r="AT1943" s="155" t="s">
        <v>169</v>
      </c>
      <c r="AU1943" s="155" t="s">
        <v>86</v>
      </c>
      <c r="AV1943" s="13" t="s">
        <v>88</v>
      </c>
      <c r="AW1943" s="13" t="s">
        <v>40</v>
      </c>
      <c r="AX1943" s="13" t="s">
        <v>78</v>
      </c>
      <c r="AY1943" s="155" t="s">
        <v>156</v>
      </c>
    </row>
    <row r="1944" spans="2:65" s="13" customFormat="1" x14ac:dyDescent="0.2">
      <c r="B1944" s="154"/>
      <c r="D1944" s="148" t="s">
        <v>169</v>
      </c>
      <c r="E1944" s="155" t="s">
        <v>3</v>
      </c>
      <c r="F1944" s="156" t="s">
        <v>1973</v>
      </c>
      <c r="H1944" s="157">
        <v>8</v>
      </c>
      <c r="I1944" s="158"/>
      <c r="L1944" s="154"/>
      <c r="M1944" s="159"/>
      <c r="T1944" s="160"/>
      <c r="AT1944" s="155" t="s">
        <v>169</v>
      </c>
      <c r="AU1944" s="155" t="s">
        <v>86</v>
      </c>
      <c r="AV1944" s="13" t="s">
        <v>88</v>
      </c>
      <c r="AW1944" s="13" t="s">
        <v>40</v>
      </c>
      <c r="AX1944" s="13" t="s">
        <v>78</v>
      </c>
      <c r="AY1944" s="155" t="s">
        <v>156</v>
      </c>
    </row>
    <row r="1945" spans="2:65" s="13" customFormat="1" x14ac:dyDescent="0.2">
      <c r="B1945" s="154"/>
      <c r="D1945" s="148" t="s">
        <v>169</v>
      </c>
      <c r="E1945" s="155" t="s">
        <v>3</v>
      </c>
      <c r="F1945" s="156" t="s">
        <v>1974</v>
      </c>
      <c r="H1945" s="157">
        <v>8</v>
      </c>
      <c r="I1945" s="158"/>
      <c r="L1945" s="154"/>
      <c r="M1945" s="159"/>
      <c r="T1945" s="160"/>
      <c r="AT1945" s="155" t="s">
        <v>169</v>
      </c>
      <c r="AU1945" s="155" t="s">
        <v>86</v>
      </c>
      <c r="AV1945" s="13" t="s">
        <v>88</v>
      </c>
      <c r="AW1945" s="13" t="s">
        <v>40</v>
      </c>
      <c r="AX1945" s="13" t="s">
        <v>78</v>
      </c>
      <c r="AY1945" s="155" t="s">
        <v>156</v>
      </c>
    </row>
    <row r="1946" spans="2:65" s="14" customFormat="1" x14ac:dyDescent="0.2">
      <c r="B1946" s="161"/>
      <c r="D1946" s="148" t="s">
        <v>169</v>
      </c>
      <c r="E1946" s="162" t="s">
        <v>3</v>
      </c>
      <c r="F1946" s="163" t="s">
        <v>172</v>
      </c>
      <c r="H1946" s="164">
        <v>24</v>
      </c>
      <c r="I1946" s="165"/>
      <c r="L1946" s="161"/>
      <c r="M1946" s="166"/>
      <c r="T1946" s="167"/>
      <c r="AT1946" s="162" t="s">
        <v>169</v>
      </c>
      <c r="AU1946" s="162" t="s">
        <v>86</v>
      </c>
      <c r="AV1946" s="14" t="s">
        <v>165</v>
      </c>
      <c r="AW1946" s="14" t="s">
        <v>40</v>
      </c>
      <c r="AX1946" s="14" t="s">
        <v>86</v>
      </c>
      <c r="AY1946" s="162" t="s">
        <v>156</v>
      </c>
    </row>
    <row r="1947" spans="2:65" s="1" customFormat="1" ht="16.5" customHeight="1" x14ac:dyDescent="0.2">
      <c r="B1947" s="129"/>
      <c r="C1947" s="130" t="s">
        <v>1975</v>
      </c>
      <c r="D1947" s="130" t="s">
        <v>160</v>
      </c>
      <c r="E1947" s="131" t="s">
        <v>1976</v>
      </c>
      <c r="F1947" s="132" t="s">
        <v>1977</v>
      </c>
      <c r="G1947" s="133" t="s">
        <v>1968</v>
      </c>
      <c r="H1947" s="134">
        <v>32</v>
      </c>
      <c r="I1947" s="135"/>
      <c r="J1947" s="136">
        <f>ROUND(I1947*H1947,2)</f>
        <v>0</v>
      </c>
      <c r="K1947" s="132" t="s">
        <v>164</v>
      </c>
      <c r="L1947" s="34"/>
      <c r="M1947" s="137" t="s">
        <v>3</v>
      </c>
      <c r="N1947" s="138" t="s">
        <v>49</v>
      </c>
      <c r="P1947" s="139">
        <f>O1947*H1947</f>
        <v>0</v>
      </c>
      <c r="Q1947" s="139">
        <v>0</v>
      </c>
      <c r="R1947" s="139">
        <f>Q1947*H1947</f>
        <v>0</v>
      </c>
      <c r="S1947" s="139">
        <v>0</v>
      </c>
      <c r="T1947" s="140">
        <f>S1947*H1947</f>
        <v>0</v>
      </c>
      <c r="AR1947" s="141" t="s">
        <v>1969</v>
      </c>
      <c r="AT1947" s="141" t="s">
        <v>160</v>
      </c>
      <c r="AU1947" s="141" t="s">
        <v>86</v>
      </c>
      <c r="AY1947" s="18" t="s">
        <v>156</v>
      </c>
      <c r="BE1947" s="142">
        <f>IF(N1947="základní",J1947,0)</f>
        <v>0</v>
      </c>
      <c r="BF1947" s="142">
        <f>IF(N1947="snížená",J1947,0)</f>
        <v>0</v>
      </c>
      <c r="BG1947" s="142">
        <f>IF(N1947="zákl. přenesená",J1947,0)</f>
        <v>0</v>
      </c>
      <c r="BH1947" s="142">
        <f>IF(N1947="sníž. přenesená",J1947,0)</f>
        <v>0</v>
      </c>
      <c r="BI1947" s="142">
        <f>IF(N1947="nulová",J1947,0)</f>
        <v>0</v>
      </c>
      <c r="BJ1947" s="18" t="s">
        <v>86</v>
      </c>
      <c r="BK1947" s="142">
        <f>ROUND(I1947*H1947,2)</f>
        <v>0</v>
      </c>
      <c r="BL1947" s="18" t="s">
        <v>1969</v>
      </c>
      <c r="BM1947" s="141" t="s">
        <v>1978</v>
      </c>
    </row>
    <row r="1948" spans="2:65" s="1" customFormat="1" x14ac:dyDescent="0.2">
      <c r="B1948" s="34"/>
      <c r="D1948" s="143" t="s">
        <v>167</v>
      </c>
      <c r="F1948" s="144" t="s">
        <v>1979</v>
      </c>
      <c r="I1948" s="145"/>
      <c r="L1948" s="34"/>
      <c r="M1948" s="146"/>
      <c r="T1948" s="55"/>
      <c r="AT1948" s="18" t="s">
        <v>167</v>
      </c>
      <c r="AU1948" s="18" t="s">
        <v>86</v>
      </c>
    </row>
    <row r="1949" spans="2:65" s="13" customFormat="1" x14ac:dyDescent="0.2">
      <c r="B1949" s="154"/>
      <c r="D1949" s="148" t="s">
        <v>169</v>
      </c>
      <c r="E1949" s="155" t="s">
        <v>3</v>
      </c>
      <c r="F1949" s="156" t="s">
        <v>1980</v>
      </c>
      <c r="H1949" s="157">
        <v>8</v>
      </c>
      <c r="I1949" s="158"/>
      <c r="L1949" s="154"/>
      <c r="M1949" s="159"/>
      <c r="T1949" s="160"/>
      <c r="AT1949" s="155" t="s">
        <v>169</v>
      </c>
      <c r="AU1949" s="155" t="s">
        <v>86</v>
      </c>
      <c r="AV1949" s="13" t="s">
        <v>88</v>
      </c>
      <c r="AW1949" s="13" t="s">
        <v>40</v>
      </c>
      <c r="AX1949" s="13" t="s">
        <v>78</v>
      </c>
      <c r="AY1949" s="155" t="s">
        <v>156</v>
      </c>
    </row>
    <row r="1950" spans="2:65" s="13" customFormat="1" x14ac:dyDescent="0.2">
      <c r="B1950" s="154"/>
      <c r="D1950" s="148" t="s">
        <v>169</v>
      </c>
      <c r="E1950" s="155" t="s">
        <v>3</v>
      </c>
      <c r="F1950" s="156" t="s">
        <v>1981</v>
      </c>
      <c r="H1950" s="157">
        <v>8</v>
      </c>
      <c r="I1950" s="158"/>
      <c r="L1950" s="154"/>
      <c r="M1950" s="159"/>
      <c r="T1950" s="160"/>
      <c r="AT1950" s="155" t="s">
        <v>169</v>
      </c>
      <c r="AU1950" s="155" t="s">
        <v>86</v>
      </c>
      <c r="AV1950" s="13" t="s">
        <v>88</v>
      </c>
      <c r="AW1950" s="13" t="s">
        <v>40</v>
      </c>
      <c r="AX1950" s="13" t="s">
        <v>78</v>
      </c>
      <c r="AY1950" s="155" t="s">
        <v>156</v>
      </c>
    </row>
    <row r="1951" spans="2:65" s="13" customFormat="1" x14ac:dyDescent="0.2">
      <c r="B1951" s="154"/>
      <c r="D1951" s="148" t="s">
        <v>169</v>
      </c>
      <c r="E1951" s="155" t="s">
        <v>3</v>
      </c>
      <c r="F1951" s="156" t="s">
        <v>1982</v>
      </c>
      <c r="H1951" s="157">
        <v>8</v>
      </c>
      <c r="I1951" s="158"/>
      <c r="L1951" s="154"/>
      <c r="M1951" s="159"/>
      <c r="T1951" s="160"/>
      <c r="AT1951" s="155" t="s">
        <v>169</v>
      </c>
      <c r="AU1951" s="155" t="s">
        <v>86</v>
      </c>
      <c r="AV1951" s="13" t="s">
        <v>88</v>
      </c>
      <c r="AW1951" s="13" t="s">
        <v>40</v>
      </c>
      <c r="AX1951" s="13" t="s">
        <v>78</v>
      </c>
      <c r="AY1951" s="155" t="s">
        <v>156</v>
      </c>
    </row>
    <row r="1952" spans="2:65" s="13" customFormat="1" x14ac:dyDescent="0.2">
      <c r="B1952" s="154"/>
      <c r="D1952" s="148" t="s">
        <v>169</v>
      </c>
      <c r="E1952" s="155" t="s">
        <v>3</v>
      </c>
      <c r="F1952" s="156" t="s">
        <v>1983</v>
      </c>
      <c r="H1952" s="157">
        <v>8</v>
      </c>
      <c r="I1952" s="158"/>
      <c r="L1952" s="154"/>
      <c r="M1952" s="159"/>
      <c r="T1952" s="160"/>
      <c r="AT1952" s="155" t="s">
        <v>169</v>
      </c>
      <c r="AU1952" s="155" t="s">
        <v>86</v>
      </c>
      <c r="AV1952" s="13" t="s">
        <v>88</v>
      </c>
      <c r="AW1952" s="13" t="s">
        <v>40</v>
      </c>
      <c r="AX1952" s="13" t="s">
        <v>78</v>
      </c>
      <c r="AY1952" s="155" t="s">
        <v>156</v>
      </c>
    </row>
    <row r="1953" spans="2:51" s="14" customFormat="1" x14ac:dyDescent="0.2">
      <c r="B1953" s="161"/>
      <c r="D1953" s="148" t="s">
        <v>169</v>
      </c>
      <c r="E1953" s="162" t="s">
        <v>3</v>
      </c>
      <c r="F1953" s="163" t="s">
        <v>172</v>
      </c>
      <c r="H1953" s="164">
        <v>32</v>
      </c>
      <c r="I1953" s="165"/>
      <c r="L1953" s="161"/>
      <c r="M1953" s="186"/>
      <c r="N1953" s="187"/>
      <c r="O1953" s="187"/>
      <c r="P1953" s="187"/>
      <c r="Q1953" s="187"/>
      <c r="R1953" s="187"/>
      <c r="S1953" s="187"/>
      <c r="T1953" s="188"/>
      <c r="AT1953" s="162" t="s">
        <v>169</v>
      </c>
      <c r="AU1953" s="162" t="s">
        <v>86</v>
      </c>
      <c r="AV1953" s="14" t="s">
        <v>165</v>
      </c>
      <c r="AW1953" s="14" t="s">
        <v>40</v>
      </c>
      <c r="AX1953" s="14" t="s">
        <v>86</v>
      </c>
      <c r="AY1953" s="162" t="s">
        <v>156</v>
      </c>
    </row>
    <row r="1954" spans="2:51" s="1" customFormat="1" ht="6.95" customHeight="1" x14ac:dyDescent="0.2">
      <c r="B1954" s="43"/>
      <c r="C1954" s="44"/>
      <c r="D1954" s="44"/>
      <c r="E1954" s="44"/>
      <c r="F1954" s="44"/>
      <c r="G1954" s="44"/>
      <c r="H1954" s="44"/>
      <c r="I1954" s="44"/>
      <c r="J1954" s="44"/>
      <c r="K1954" s="44"/>
      <c r="L1954" s="34"/>
    </row>
  </sheetData>
  <autoFilter ref="C90:K1953" xr:uid="{00000000-0009-0000-0000-000002000000}"/>
  <mergeCells count="10">
    <mergeCell ref="E50:H50"/>
    <mergeCell ref="E81:H81"/>
    <mergeCell ref="E83:H83"/>
    <mergeCell ref="L2:V2"/>
    <mergeCell ref="E24:H24"/>
    <mergeCell ref="E7:H7"/>
    <mergeCell ref="E9:H9"/>
    <mergeCell ref="E18:H18"/>
    <mergeCell ref="E27:H27"/>
    <mergeCell ref="E48:H48"/>
  </mergeCells>
  <hyperlinks>
    <hyperlink ref="F95" r:id="rId1" xr:uid="{00000000-0004-0000-0200-000000000000}"/>
    <hyperlink ref="F101" r:id="rId2" xr:uid="{00000000-0004-0000-0200-000001000000}"/>
    <hyperlink ref="F108" r:id="rId3" xr:uid="{00000000-0004-0000-0200-000002000000}"/>
    <hyperlink ref="F116" r:id="rId4" xr:uid="{00000000-0004-0000-0200-000003000000}"/>
    <hyperlink ref="F124" r:id="rId5" xr:uid="{00000000-0004-0000-0200-000004000000}"/>
    <hyperlink ref="F132" r:id="rId6" xr:uid="{00000000-0004-0000-0200-000005000000}"/>
    <hyperlink ref="F140" r:id="rId7" xr:uid="{00000000-0004-0000-0200-000006000000}"/>
    <hyperlink ref="F151" r:id="rId8" xr:uid="{00000000-0004-0000-0200-000007000000}"/>
    <hyperlink ref="F156" r:id="rId9" xr:uid="{00000000-0004-0000-0200-000008000000}"/>
    <hyperlink ref="F162" r:id="rId10" xr:uid="{00000000-0004-0000-0200-000009000000}"/>
    <hyperlink ref="F169" r:id="rId11" xr:uid="{00000000-0004-0000-0200-00000A000000}"/>
    <hyperlink ref="F177" r:id="rId12" xr:uid="{00000000-0004-0000-0200-00000B000000}"/>
    <hyperlink ref="F185" r:id="rId13" xr:uid="{00000000-0004-0000-0200-00000C000000}"/>
    <hyperlink ref="F193" r:id="rId14" xr:uid="{00000000-0004-0000-0200-00000D000000}"/>
    <hyperlink ref="F201" r:id="rId15" xr:uid="{00000000-0004-0000-0200-00000E000000}"/>
    <hyperlink ref="F211" r:id="rId16" xr:uid="{00000000-0004-0000-0200-00000F000000}"/>
    <hyperlink ref="F230" r:id="rId17" xr:uid="{00000000-0004-0000-0200-000010000000}"/>
    <hyperlink ref="F256" r:id="rId18" xr:uid="{00000000-0004-0000-0200-000011000000}"/>
    <hyperlink ref="F517" r:id="rId19" xr:uid="{00000000-0004-0000-0200-000012000000}"/>
    <hyperlink ref="F538" r:id="rId20" xr:uid="{00000000-0004-0000-0200-000013000000}"/>
    <hyperlink ref="F543" r:id="rId21" xr:uid="{00000000-0004-0000-0200-000014000000}"/>
    <hyperlink ref="F549" r:id="rId22" xr:uid="{00000000-0004-0000-0200-000015000000}"/>
    <hyperlink ref="F554" r:id="rId23" xr:uid="{00000000-0004-0000-0200-000016000000}"/>
    <hyperlink ref="F563" r:id="rId24" xr:uid="{00000000-0004-0000-0200-000017000000}"/>
    <hyperlink ref="F573" r:id="rId25" xr:uid="{00000000-0004-0000-0200-000018000000}"/>
    <hyperlink ref="F582" r:id="rId26" xr:uid="{00000000-0004-0000-0200-000019000000}"/>
    <hyperlink ref="F592" r:id="rId27" xr:uid="{00000000-0004-0000-0200-00001A000000}"/>
    <hyperlink ref="F603" r:id="rId28" xr:uid="{00000000-0004-0000-0200-00001B000000}"/>
    <hyperlink ref="F613" r:id="rId29" xr:uid="{00000000-0004-0000-0200-00001C000000}"/>
    <hyperlink ref="F618" r:id="rId30" xr:uid="{00000000-0004-0000-0200-00001D000000}"/>
    <hyperlink ref="F623" r:id="rId31" xr:uid="{00000000-0004-0000-0200-00001E000000}"/>
    <hyperlink ref="F630" r:id="rId32" xr:uid="{00000000-0004-0000-0200-00001F000000}"/>
    <hyperlink ref="F636" r:id="rId33" xr:uid="{00000000-0004-0000-0200-000020000000}"/>
    <hyperlink ref="F642" r:id="rId34" xr:uid="{00000000-0004-0000-0200-000021000000}"/>
    <hyperlink ref="F650" r:id="rId35" xr:uid="{00000000-0004-0000-0200-000022000000}"/>
    <hyperlink ref="F676" r:id="rId36" xr:uid="{00000000-0004-0000-0200-000023000000}"/>
    <hyperlink ref="F797" r:id="rId37" xr:uid="{00000000-0004-0000-0200-000024000000}"/>
    <hyperlink ref="F1070" r:id="rId38" xr:uid="{00000000-0004-0000-0200-000025000000}"/>
    <hyperlink ref="F1208" r:id="rId39" xr:uid="{00000000-0004-0000-0200-000026000000}"/>
    <hyperlink ref="F1210" r:id="rId40" xr:uid="{00000000-0004-0000-0200-000027000000}"/>
    <hyperlink ref="F1212" r:id="rId41" xr:uid="{00000000-0004-0000-0200-000028000000}"/>
    <hyperlink ref="F1217" r:id="rId42" xr:uid="{00000000-0004-0000-0200-000029000000}"/>
    <hyperlink ref="F1219" r:id="rId43" xr:uid="{00000000-0004-0000-0200-00002A000000}"/>
    <hyperlink ref="F1222" r:id="rId44" xr:uid="{00000000-0004-0000-0200-00002B000000}"/>
    <hyperlink ref="F1226" r:id="rId45" xr:uid="{00000000-0004-0000-0200-00002C000000}"/>
    <hyperlink ref="F1243" r:id="rId46" xr:uid="{00000000-0004-0000-0200-00002D000000}"/>
    <hyperlink ref="F1269" r:id="rId47" xr:uid="{00000000-0004-0000-0200-00002E000000}"/>
    <hyperlink ref="F1277" r:id="rId48" xr:uid="{00000000-0004-0000-0200-00002F000000}"/>
    <hyperlink ref="F1285" r:id="rId49" xr:uid="{00000000-0004-0000-0200-000030000000}"/>
    <hyperlink ref="F1302" r:id="rId50" xr:uid="{00000000-0004-0000-0200-000031000000}"/>
    <hyperlink ref="F1318" r:id="rId51" xr:uid="{00000000-0004-0000-0200-000032000000}"/>
    <hyperlink ref="F1334" r:id="rId52" xr:uid="{00000000-0004-0000-0200-000033000000}"/>
    <hyperlink ref="F1362" r:id="rId53" xr:uid="{00000000-0004-0000-0200-000034000000}"/>
    <hyperlink ref="F1397" r:id="rId54" xr:uid="{00000000-0004-0000-0200-000035000000}"/>
    <hyperlink ref="F1405" r:id="rId55" xr:uid="{00000000-0004-0000-0200-000036000000}"/>
    <hyperlink ref="F1411" r:id="rId56" xr:uid="{00000000-0004-0000-0200-000037000000}"/>
    <hyperlink ref="F1418" r:id="rId57" xr:uid="{00000000-0004-0000-0200-000038000000}"/>
    <hyperlink ref="F1425" r:id="rId58" xr:uid="{00000000-0004-0000-0200-000039000000}"/>
    <hyperlink ref="F1434" r:id="rId59" xr:uid="{00000000-0004-0000-0200-00003A000000}"/>
    <hyperlink ref="F1449" r:id="rId60" xr:uid="{00000000-0004-0000-0200-00003B000000}"/>
    <hyperlink ref="F1458" r:id="rId61" xr:uid="{00000000-0004-0000-0200-00003C000000}"/>
    <hyperlink ref="F1461" r:id="rId62" xr:uid="{00000000-0004-0000-0200-00003D000000}"/>
    <hyperlink ref="F1486" r:id="rId63" xr:uid="{00000000-0004-0000-0200-00003E000000}"/>
    <hyperlink ref="F1489" r:id="rId64" xr:uid="{00000000-0004-0000-0200-00003F000000}"/>
    <hyperlink ref="F1508" r:id="rId65" xr:uid="{00000000-0004-0000-0200-000040000000}"/>
    <hyperlink ref="F1527" r:id="rId66" xr:uid="{00000000-0004-0000-0200-000041000000}"/>
    <hyperlink ref="F1546" r:id="rId67" xr:uid="{00000000-0004-0000-0200-000042000000}"/>
    <hyperlink ref="F1572" r:id="rId68" xr:uid="{00000000-0004-0000-0200-000043000000}"/>
    <hyperlink ref="F1591" r:id="rId69" xr:uid="{00000000-0004-0000-0200-000044000000}"/>
    <hyperlink ref="F1610" r:id="rId70" xr:uid="{00000000-0004-0000-0200-000045000000}"/>
    <hyperlink ref="F1642" r:id="rId71" xr:uid="{00000000-0004-0000-0200-000046000000}"/>
    <hyperlink ref="F1763" r:id="rId72" xr:uid="{00000000-0004-0000-0200-000047000000}"/>
    <hyperlink ref="F1771" r:id="rId73" xr:uid="{00000000-0004-0000-0200-000048000000}"/>
    <hyperlink ref="F1787" r:id="rId74" xr:uid="{00000000-0004-0000-0200-000049000000}"/>
    <hyperlink ref="F1819" r:id="rId75" xr:uid="{00000000-0004-0000-0200-00004A000000}"/>
    <hyperlink ref="F1941" r:id="rId76" xr:uid="{00000000-0004-0000-0200-00004B000000}"/>
    <hyperlink ref="F1948" r:id="rId77" xr:uid="{00000000-0004-0000-0200-00004C000000}"/>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7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BM5546"/>
  <sheetViews>
    <sheetView showGridLines="0" workbookViewId="0"/>
  </sheetViews>
  <sheetFormatPr defaultRowHeight="11.25" x14ac:dyDescent="0.2"/>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1" width="22.33203125"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x14ac:dyDescent="0.2">
      <c r="L2" s="320" t="s">
        <v>6</v>
      </c>
      <c r="M2" s="321"/>
      <c r="N2" s="321"/>
      <c r="O2" s="321"/>
      <c r="P2" s="321"/>
      <c r="Q2" s="321"/>
      <c r="R2" s="321"/>
      <c r="S2" s="321"/>
      <c r="T2" s="321"/>
      <c r="U2" s="321"/>
      <c r="V2" s="321"/>
      <c r="AT2" s="18" t="s">
        <v>94</v>
      </c>
    </row>
    <row r="3" spans="2:46" ht="6.95" customHeight="1" x14ac:dyDescent="0.2">
      <c r="B3" s="19"/>
      <c r="C3" s="20"/>
      <c r="D3" s="20"/>
      <c r="E3" s="20"/>
      <c r="F3" s="20"/>
      <c r="G3" s="20"/>
      <c r="H3" s="20"/>
      <c r="I3" s="20"/>
      <c r="J3" s="20"/>
      <c r="K3" s="20"/>
      <c r="L3" s="21"/>
      <c r="AT3" s="18" t="s">
        <v>88</v>
      </c>
    </row>
    <row r="4" spans="2:46" ht="24.95" customHeight="1" x14ac:dyDescent="0.2">
      <c r="B4" s="21"/>
      <c r="D4" s="22" t="s">
        <v>116</v>
      </c>
      <c r="L4" s="21"/>
      <c r="M4" s="87" t="s">
        <v>11</v>
      </c>
      <c r="AT4" s="18" t="s">
        <v>4</v>
      </c>
    </row>
    <row r="5" spans="2:46" ht="6.95" customHeight="1" x14ac:dyDescent="0.2">
      <c r="B5" s="21"/>
      <c r="L5" s="21"/>
    </row>
    <row r="6" spans="2:46" ht="12" customHeight="1" x14ac:dyDescent="0.2">
      <c r="B6" s="21"/>
      <c r="D6" s="28" t="s">
        <v>17</v>
      </c>
      <c r="L6" s="21"/>
    </row>
    <row r="7" spans="2:46" ht="16.5" customHeight="1" x14ac:dyDescent="0.2">
      <c r="B7" s="21"/>
      <c r="E7" s="352" t="str">
        <f>'Rekapitulace stavby'!K6</f>
        <v>Rekonstrukce městského úřadu - Varnsdorf</v>
      </c>
      <c r="F7" s="353"/>
      <c r="G7" s="353"/>
      <c r="H7" s="353"/>
      <c r="L7" s="21"/>
    </row>
    <row r="8" spans="2:46" s="1" customFormat="1" ht="12" customHeight="1" x14ac:dyDescent="0.2">
      <c r="B8" s="34"/>
      <c r="D8" s="28" t="s">
        <v>117</v>
      </c>
      <c r="L8" s="34"/>
    </row>
    <row r="9" spans="2:46" s="1" customFormat="1" ht="16.5" customHeight="1" x14ac:dyDescent="0.2">
      <c r="B9" s="34"/>
      <c r="E9" s="337" t="s">
        <v>1984</v>
      </c>
      <c r="F9" s="351"/>
      <c r="G9" s="351"/>
      <c r="H9" s="351"/>
      <c r="L9" s="34"/>
    </row>
    <row r="10" spans="2:46" s="1" customFormat="1" x14ac:dyDescent="0.2">
      <c r="B10" s="34"/>
      <c r="L10" s="34"/>
    </row>
    <row r="11" spans="2:46" s="1" customFormat="1" ht="12" customHeight="1" x14ac:dyDescent="0.2">
      <c r="B11" s="34"/>
      <c r="D11" s="28" t="s">
        <v>19</v>
      </c>
      <c r="F11" s="26" t="s">
        <v>20</v>
      </c>
      <c r="I11" s="28" t="s">
        <v>21</v>
      </c>
      <c r="J11" s="26" t="s">
        <v>3</v>
      </c>
      <c r="L11" s="34"/>
    </row>
    <row r="12" spans="2:46" s="1" customFormat="1" ht="12" customHeight="1" x14ac:dyDescent="0.2">
      <c r="B12" s="34"/>
      <c r="D12" s="28" t="s">
        <v>23</v>
      </c>
      <c r="F12" s="26" t="s">
        <v>24</v>
      </c>
      <c r="I12" s="28" t="s">
        <v>25</v>
      </c>
      <c r="J12" s="51">
        <f>'Rekapitulace stavby'!AN8</f>
        <v>45784</v>
      </c>
      <c r="L12" s="34"/>
    </row>
    <row r="13" spans="2:46" s="1" customFormat="1" ht="10.9" customHeight="1" x14ac:dyDescent="0.2">
      <c r="B13" s="34"/>
      <c r="L13" s="34"/>
    </row>
    <row r="14" spans="2:46" s="1" customFormat="1" ht="12" customHeight="1" x14ac:dyDescent="0.2">
      <c r="B14" s="34"/>
      <c r="D14" s="28" t="s">
        <v>30</v>
      </c>
      <c r="I14" s="28" t="s">
        <v>31</v>
      </c>
      <c r="J14" s="26" t="s">
        <v>32</v>
      </c>
      <c r="L14" s="34"/>
    </row>
    <row r="15" spans="2:46" s="1" customFormat="1" ht="18" customHeight="1" x14ac:dyDescent="0.2">
      <c r="B15" s="34"/>
      <c r="E15" s="26" t="s">
        <v>33</v>
      </c>
      <c r="I15" s="28" t="s">
        <v>34</v>
      </c>
      <c r="J15" s="26" t="s">
        <v>3</v>
      </c>
      <c r="L15" s="34"/>
    </row>
    <row r="16" spans="2:46" s="1" customFormat="1" ht="6.95" customHeight="1" x14ac:dyDescent="0.2">
      <c r="B16" s="34"/>
      <c r="L16" s="34"/>
    </row>
    <row r="17" spans="2:12" s="1" customFormat="1" ht="12" customHeight="1" x14ac:dyDescent="0.2">
      <c r="B17" s="34"/>
      <c r="D17" s="28" t="s">
        <v>35</v>
      </c>
      <c r="I17" s="28" t="s">
        <v>31</v>
      </c>
      <c r="J17" s="29" t="str">
        <f>'Rekapitulace stavby'!AN13</f>
        <v>Vyplň údaj</v>
      </c>
      <c r="L17" s="34"/>
    </row>
    <row r="18" spans="2:12" s="1" customFormat="1" ht="18" customHeight="1" x14ac:dyDescent="0.2">
      <c r="B18" s="34"/>
      <c r="E18" s="354" t="str">
        <f>'Rekapitulace stavby'!E14</f>
        <v>Vyplň údaj</v>
      </c>
      <c r="F18" s="343"/>
      <c r="G18" s="343"/>
      <c r="H18" s="343"/>
      <c r="I18" s="28" t="s">
        <v>34</v>
      </c>
      <c r="J18" s="29" t="str">
        <f>'Rekapitulace stavby'!AN14</f>
        <v>Vyplň údaj</v>
      </c>
      <c r="L18" s="34"/>
    </row>
    <row r="19" spans="2:12" s="1" customFormat="1" ht="6.95" customHeight="1" x14ac:dyDescent="0.2">
      <c r="B19" s="34"/>
      <c r="L19" s="34"/>
    </row>
    <row r="20" spans="2:12" s="1" customFormat="1" ht="12" customHeight="1" x14ac:dyDescent="0.2">
      <c r="B20" s="34"/>
      <c r="D20" s="28" t="s">
        <v>37</v>
      </c>
      <c r="I20" s="28" t="s">
        <v>31</v>
      </c>
      <c r="J20" s="26" t="s">
        <v>38</v>
      </c>
      <c r="L20" s="34"/>
    </row>
    <row r="21" spans="2:12" s="1" customFormat="1" ht="18" customHeight="1" x14ac:dyDescent="0.2">
      <c r="B21" s="34"/>
      <c r="E21" s="26" t="s">
        <v>39</v>
      </c>
      <c r="I21" s="28" t="s">
        <v>34</v>
      </c>
      <c r="J21" s="26" t="s">
        <v>3</v>
      </c>
      <c r="L21" s="34"/>
    </row>
    <row r="22" spans="2:12" s="1" customFormat="1" ht="6.95" customHeight="1" x14ac:dyDescent="0.2">
      <c r="B22" s="34"/>
      <c r="L22" s="34"/>
    </row>
    <row r="23" spans="2:12" s="1" customFormat="1" ht="12" customHeight="1" x14ac:dyDescent="0.2">
      <c r="B23" s="34"/>
      <c r="D23" s="28" t="s">
        <v>41</v>
      </c>
      <c r="I23" s="28" t="s">
        <v>31</v>
      </c>
      <c r="J23" s="29" t="str">
        <f>'Rekapitulace stavby'!AN19</f>
        <v>Vyplň údaj</v>
      </c>
      <c r="L23" s="34"/>
    </row>
    <row r="24" spans="2:12" s="1" customFormat="1" ht="18" customHeight="1" x14ac:dyDescent="0.2">
      <c r="B24" s="34"/>
      <c r="E24" s="354" t="str">
        <f>'Rekapitulace stavby'!E20</f>
        <v>Vyplň údaj</v>
      </c>
      <c r="F24" s="343"/>
      <c r="G24" s="343"/>
      <c r="H24" s="343"/>
      <c r="I24" s="28" t="s">
        <v>34</v>
      </c>
      <c r="J24" s="29" t="str">
        <f>'Rekapitulace stavby'!AN20</f>
        <v>Vyplň údaj</v>
      </c>
      <c r="L24" s="34"/>
    </row>
    <row r="25" spans="2:12" s="1" customFormat="1" ht="6.95" customHeight="1" x14ac:dyDescent="0.2">
      <c r="B25" s="34"/>
      <c r="L25" s="34"/>
    </row>
    <row r="26" spans="2:12" s="1" customFormat="1" ht="12" customHeight="1" x14ac:dyDescent="0.2">
      <c r="B26" s="34"/>
      <c r="D26" s="28" t="s">
        <v>42</v>
      </c>
      <c r="L26" s="34"/>
    </row>
    <row r="27" spans="2:12" s="7" customFormat="1" ht="119.25" customHeight="1" x14ac:dyDescent="0.2">
      <c r="B27" s="88"/>
      <c r="E27" s="345" t="s">
        <v>119</v>
      </c>
      <c r="F27" s="345"/>
      <c r="G27" s="345"/>
      <c r="H27" s="345"/>
      <c r="L27" s="88"/>
    </row>
    <row r="28" spans="2:12" s="1" customFormat="1" ht="6.95" customHeight="1" x14ac:dyDescent="0.2">
      <c r="B28" s="34"/>
      <c r="L28" s="34"/>
    </row>
    <row r="29" spans="2:12" s="1" customFormat="1" ht="6.95" customHeight="1" x14ac:dyDescent="0.2">
      <c r="B29" s="34"/>
      <c r="D29" s="52"/>
      <c r="E29" s="52"/>
      <c r="F29" s="52"/>
      <c r="G29" s="52"/>
      <c r="H29" s="52"/>
      <c r="I29" s="52"/>
      <c r="J29" s="52"/>
      <c r="K29" s="52"/>
      <c r="L29" s="34"/>
    </row>
    <row r="30" spans="2:12" s="1" customFormat="1" ht="25.35" customHeight="1" x14ac:dyDescent="0.2">
      <c r="B30" s="34"/>
      <c r="D30" s="89" t="s">
        <v>44</v>
      </c>
      <c r="J30" s="65">
        <f>ROUND(J107, 2)</f>
        <v>0</v>
      </c>
      <c r="L30" s="34"/>
    </row>
    <row r="31" spans="2:12" s="1" customFormat="1" ht="6.95" customHeight="1" x14ac:dyDescent="0.2">
      <c r="B31" s="34"/>
      <c r="D31" s="52"/>
      <c r="E31" s="52"/>
      <c r="F31" s="52"/>
      <c r="G31" s="52"/>
      <c r="H31" s="52"/>
      <c r="I31" s="52"/>
      <c r="J31" s="52"/>
      <c r="K31" s="52"/>
      <c r="L31" s="34"/>
    </row>
    <row r="32" spans="2:12" s="1" customFormat="1" ht="14.45" customHeight="1" x14ac:dyDescent="0.2">
      <c r="B32" s="34"/>
      <c r="F32" s="37" t="s">
        <v>46</v>
      </c>
      <c r="I32" s="37" t="s">
        <v>45</v>
      </c>
      <c r="J32" s="37" t="s">
        <v>47</v>
      </c>
      <c r="L32" s="34"/>
    </row>
    <row r="33" spans="2:12" s="1" customFormat="1" ht="14.45" customHeight="1" x14ac:dyDescent="0.2">
      <c r="B33" s="34"/>
      <c r="D33" s="54" t="s">
        <v>48</v>
      </c>
      <c r="E33" s="28" t="s">
        <v>49</v>
      </c>
      <c r="F33" s="90">
        <f>ROUND((SUM(BE107:BE5545)),  2)</f>
        <v>0</v>
      </c>
      <c r="I33" s="91">
        <v>0.21</v>
      </c>
      <c r="J33" s="90">
        <f>ROUND(((SUM(BE107:BE5545))*I33),  2)</f>
        <v>0</v>
      </c>
      <c r="L33" s="34"/>
    </row>
    <row r="34" spans="2:12" s="1" customFormat="1" ht="14.45" customHeight="1" x14ac:dyDescent="0.2">
      <c r="B34" s="34"/>
      <c r="E34" s="28" t="s">
        <v>50</v>
      </c>
      <c r="F34" s="90">
        <f>ROUND((SUM(BF107:BF5545)),  2)</f>
        <v>0</v>
      </c>
      <c r="I34" s="91">
        <v>0.12</v>
      </c>
      <c r="J34" s="90">
        <f>ROUND(((SUM(BF107:BF5545))*I34),  2)</f>
        <v>0</v>
      </c>
      <c r="L34" s="34"/>
    </row>
    <row r="35" spans="2:12" s="1" customFormat="1" ht="14.45" hidden="1" customHeight="1" x14ac:dyDescent="0.2">
      <c r="B35" s="34"/>
      <c r="E35" s="28" t="s">
        <v>51</v>
      </c>
      <c r="F35" s="90">
        <f>ROUND((SUM(BG107:BG5545)),  2)</f>
        <v>0</v>
      </c>
      <c r="I35" s="91">
        <v>0.21</v>
      </c>
      <c r="J35" s="90">
        <f>0</f>
        <v>0</v>
      </c>
      <c r="L35" s="34"/>
    </row>
    <row r="36" spans="2:12" s="1" customFormat="1" ht="14.45" hidden="1" customHeight="1" x14ac:dyDescent="0.2">
      <c r="B36" s="34"/>
      <c r="E36" s="28" t="s">
        <v>52</v>
      </c>
      <c r="F36" s="90">
        <f>ROUND((SUM(BH107:BH5545)),  2)</f>
        <v>0</v>
      </c>
      <c r="I36" s="91">
        <v>0.12</v>
      </c>
      <c r="J36" s="90">
        <f>0</f>
        <v>0</v>
      </c>
      <c r="L36" s="34"/>
    </row>
    <row r="37" spans="2:12" s="1" customFormat="1" ht="14.45" hidden="1" customHeight="1" x14ac:dyDescent="0.2">
      <c r="B37" s="34"/>
      <c r="E37" s="28" t="s">
        <v>53</v>
      </c>
      <c r="F37" s="90">
        <f>ROUND((SUM(BI107:BI5545)),  2)</f>
        <v>0</v>
      </c>
      <c r="I37" s="91">
        <v>0</v>
      </c>
      <c r="J37" s="90">
        <f>0</f>
        <v>0</v>
      </c>
      <c r="L37" s="34"/>
    </row>
    <row r="38" spans="2:12" s="1" customFormat="1" ht="6.95" customHeight="1" x14ac:dyDescent="0.2">
      <c r="B38" s="34"/>
      <c r="L38" s="34"/>
    </row>
    <row r="39" spans="2:12" s="1" customFormat="1" ht="25.35" customHeight="1" x14ac:dyDescent="0.2">
      <c r="B39" s="34"/>
      <c r="C39" s="92"/>
      <c r="D39" s="93" t="s">
        <v>54</v>
      </c>
      <c r="E39" s="56"/>
      <c r="F39" s="56"/>
      <c r="G39" s="94" t="s">
        <v>55</v>
      </c>
      <c r="H39" s="95" t="s">
        <v>56</v>
      </c>
      <c r="I39" s="56"/>
      <c r="J39" s="96">
        <f>SUM(J30:J37)</f>
        <v>0</v>
      </c>
      <c r="K39" s="97"/>
      <c r="L39" s="34"/>
    </row>
    <row r="40" spans="2:12" s="1" customFormat="1" ht="14.45" customHeight="1" x14ac:dyDescent="0.2">
      <c r="B40" s="43"/>
      <c r="C40" s="44"/>
      <c r="D40" s="44"/>
      <c r="E40" s="44"/>
      <c r="F40" s="44"/>
      <c r="G40" s="44"/>
      <c r="H40" s="44"/>
      <c r="I40" s="44"/>
      <c r="J40" s="44"/>
      <c r="K40" s="44"/>
      <c r="L40" s="34"/>
    </row>
    <row r="44" spans="2:12" s="1" customFormat="1" ht="6.95" customHeight="1" x14ac:dyDescent="0.2">
      <c r="B44" s="45"/>
      <c r="C44" s="46"/>
      <c r="D44" s="46"/>
      <c r="E44" s="46"/>
      <c r="F44" s="46"/>
      <c r="G44" s="46"/>
      <c r="H44" s="46"/>
      <c r="I44" s="46"/>
      <c r="J44" s="46"/>
      <c r="K44" s="46"/>
      <c r="L44" s="34"/>
    </row>
    <row r="45" spans="2:12" s="1" customFormat="1" ht="24.95" customHeight="1" x14ac:dyDescent="0.2">
      <c r="B45" s="34"/>
      <c r="C45" s="22" t="s">
        <v>120</v>
      </c>
      <c r="L45" s="34"/>
    </row>
    <row r="46" spans="2:12" s="1" customFormat="1" ht="6.95" customHeight="1" x14ac:dyDescent="0.2">
      <c r="B46" s="34"/>
      <c r="L46" s="34"/>
    </row>
    <row r="47" spans="2:12" s="1" customFormat="1" ht="12" customHeight="1" x14ac:dyDescent="0.2">
      <c r="B47" s="34"/>
      <c r="C47" s="28" t="s">
        <v>17</v>
      </c>
      <c r="L47" s="34"/>
    </row>
    <row r="48" spans="2:12" s="1" customFormat="1" ht="16.5" customHeight="1" x14ac:dyDescent="0.2">
      <c r="B48" s="34"/>
      <c r="E48" s="352" t="str">
        <f>E7</f>
        <v>Rekonstrukce městského úřadu - Varnsdorf</v>
      </c>
      <c r="F48" s="353"/>
      <c r="G48" s="353"/>
      <c r="H48" s="353"/>
      <c r="L48" s="34"/>
    </row>
    <row r="49" spans="2:47" s="1" customFormat="1" ht="12" customHeight="1" x14ac:dyDescent="0.2">
      <c r="B49" s="34"/>
      <c r="C49" s="28" t="s">
        <v>117</v>
      </c>
      <c r="L49" s="34"/>
    </row>
    <row r="50" spans="2:47" s="1" customFormat="1" ht="16.5" customHeight="1" x14ac:dyDescent="0.2">
      <c r="B50" s="34"/>
      <c r="E50" s="337" t="str">
        <f>E9</f>
        <v>SO 01.3 - Stavební a konstrukční část - vnitřní prostory</v>
      </c>
      <c r="F50" s="351"/>
      <c r="G50" s="351"/>
      <c r="H50" s="351"/>
      <c r="L50" s="34"/>
    </row>
    <row r="51" spans="2:47" s="1" customFormat="1" ht="6.95" customHeight="1" x14ac:dyDescent="0.2">
      <c r="B51" s="34"/>
      <c r="L51" s="34"/>
    </row>
    <row r="52" spans="2:47" s="1" customFormat="1" ht="12" customHeight="1" x14ac:dyDescent="0.2">
      <c r="B52" s="34"/>
      <c r="C52" s="28" t="s">
        <v>23</v>
      </c>
      <c r="F52" s="26" t="str">
        <f>F12</f>
        <v>Nám. E. Beneše 470, 407 47 Varnsdorf</v>
      </c>
      <c r="I52" s="28" t="s">
        <v>25</v>
      </c>
      <c r="J52" s="51">
        <f>IF(J12="","",J12)</f>
        <v>45784</v>
      </c>
      <c r="L52" s="34"/>
    </row>
    <row r="53" spans="2:47" s="1" customFormat="1" ht="6.95" customHeight="1" x14ac:dyDescent="0.2">
      <c r="B53" s="34"/>
      <c r="L53" s="34"/>
    </row>
    <row r="54" spans="2:47" s="1" customFormat="1" ht="25.7" customHeight="1" x14ac:dyDescent="0.2">
      <c r="B54" s="34"/>
      <c r="C54" s="28" t="s">
        <v>30</v>
      </c>
      <c r="F54" s="26" t="str">
        <f>E15</f>
        <v>Město Varnsdorf</v>
      </c>
      <c r="I54" s="28" t="s">
        <v>37</v>
      </c>
      <c r="J54" s="32" t="str">
        <f>E21</f>
        <v>Ing. arch. Ondřej Tuček</v>
      </c>
      <c r="L54" s="34"/>
    </row>
    <row r="55" spans="2:47" s="1" customFormat="1" ht="15.2" customHeight="1" x14ac:dyDescent="0.2">
      <c r="B55" s="34"/>
      <c r="C55" s="28" t="s">
        <v>35</v>
      </c>
      <c r="F55" s="26" t="str">
        <f>IF(E18="","",E18)</f>
        <v>Vyplň údaj</v>
      </c>
      <c r="I55" s="28" t="s">
        <v>41</v>
      </c>
      <c r="J55" s="32" t="str">
        <f>E24</f>
        <v>Vyplň údaj</v>
      </c>
      <c r="L55" s="34"/>
    </row>
    <row r="56" spans="2:47" s="1" customFormat="1" ht="10.35" customHeight="1" x14ac:dyDescent="0.2">
      <c r="B56" s="34"/>
      <c r="L56" s="34"/>
    </row>
    <row r="57" spans="2:47" s="1" customFormat="1" ht="29.25" customHeight="1" x14ac:dyDescent="0.2">
      <c r="B57" s="34"/>
      <c r="C57" s="98" t="s">
        <v>121</v>
      </c>
      <c r="D57" s="92"/>
      <c r="E57" s="92"/>
      <c r="F57" s="92"/>
      <c r="G57" s="92"/>
      <c r="H57" s="92"/>
      <c r="I57" s="92"/>
      <c r="J57" s="99" t="s">
        <v>122</v>
      </c>
      <c r="K57" s="92"/>
      <c r="L57" s="34"/>
    </row>
    <row r="58" spans="2:47" s="1" customFormat="1" ht="10.35" customHeight="1" x14ac:dyDescent="0.2">
      <c r="B58" s="34"/>
      <c r="L58" s="34"/>
    </row>
    <row r="59" spans="2:47" s="1" customFormat="1" ht="22.9" customHeight="1" x14ac:dyDescent="0.2">
      <c r="B59" s="34"/>
      <c r="C59" s="100" t="s">
        <v>76</v>
      </c>
      <c r="J59" s="65">
        <f>J107</f>
        <v>0</v>
      </c>
      <c r="L59" s="34"/>
      <c r="AU59" s="18" t="s">
        <v>123</v>
      </c>
    </row>
    <row r="60" spans="2:47" s="8" customFormat="1" ht="24.95" customHeight="1" x14ac:dyDescent="0.2">
      <c r="B60" s="101"/>
      <c r="D60" s="102" t="s">
        <v>124</v>
      </c>
      <c r="E60" s="103"/>
      <c r="F60" s="103"/>
      <c r="G60" s="103"/>
      <c r="H60" s="103"/>
      <c r="I60" s="103"/>
      <c r="J60" s="104">
        <f>J108</f>
        <v>0</v>
      </c>
      <c r="L60" s="101"/>
    </row>
    <row r="61" spans="2:47" s="9" customFormat="1" ht="19.899999999999999" customHeight="1" x14ac:dyDescent="0.2">
      <c r="B61" s="105"/>
      <c r="D61" s="106" t="s">
        <v>1985</v>
      </c>
      <c r="E61" s="107"/>
      <c r="F61" s="107"/>
      <c r="G61" s="107"/>
      <c r="H61" s="107"/>
      <c r="I61" s="107"/>
      <c r="J61" s="108">
        <f>J109</f>
        <v>0</v>
      </c>
      <c r="L61" s="105"/>
    </row>
    <row r="62" spans="2:47" s="9" customFormat="1" ht="19.899999999999999" customHeight="1" x14ac:dyDescent="0.2">
      <c r="B62" s="105"/>
      <c r="D62" s="106" t="s">
        <v>1986</v>
      </c>
      <c r="E62" s="107"/>
      <c r="F62" s="107"/>
      <c r="G62" s="107"/>
      <c r="H62" s="107"/>
      <c r="I62" s="107"/>
      <c r="J62" s="108">
        <f>J217</f>
        <v>0</v>
      </c>
      <c r="L62" s="105"/>
    </row>
    <row r="63" spans="2:47" s="9" customFormat="1" ht="19.899999999999999" customHeight="1" x14ac:dyDescent="0.2">
      <c r="B63" s="105"/>
      <c r="D63" s="106" t="s">
        <v>125</v>
      </c>
      <c r="E63" s="107"/>
      <c r="F63" s="107"/>
      <c r="G63" s="107"/>
      <c r="H63" s="107"/>
      <c r="I63" s="107"/>
      <c r="J63" s="108">
        <f>J363</f>
        <v>0</v>
      </c>
      <c r="L63" s="105"/>
    </row>
    <row r="64" spans="2:47" s="9" customFormat="1" ht="19.899999999999999" customHeight="1" x14ac:dyDescent="0.2">
      <c r="B64" s="105"/>
      <c r="D64" s="106" t="s">
        <v>126</v>
      </c>
      <c r="E64" s="107"/>
      <c r="F64" s="107"/>
      <c r="G64" s="107"/>
      <c r="H64" s="107"/>
      <c r="I64" s="107"/>
      <c r="J64" s="108">
        <f>J622</f>
        <v>0</v>
      </c>
      <c r="L64" s="105"/>
    </row>
    <row r="65" spans="2:12" s="9" customFormat="1" ht="19.899999999999999" customHeight="1" x14ac:dyDescent="0.2">
      <c r="B65" s="105"/>
      <c r="D65" s="106" t="s">
        <v>127</v>
      </c>
      <c r="E65" s="107"/>
      <c r="F65" s="107"/>
      <c r="G65" s="107"/>
      <c r="H65" s="107"/>
      <c r="I65" s="107"/>
      <c r="J65" s="108">
        <f>J818</f>
        <v>0</v>
      </c>
      <c r="L65" s="105"/>
    </row>
    <row r="66" spans="2:12" s="9" customFormat="1" ht="19.899999999999999" customHeight="1" x14ac:dyDescent="0.2">
      <c r="B66" s="105"/>
      <c r="D66" s="106" t="s">
        <v>128</v>
      </c>
      <c r="E66" s="107"/>
      <c r="F66" s="107"/>
      <c r="G66" s="107"/>
      <c r="H66" s="107"/>
      <c r="I66" s="107"/>
      <c r="J66" s="108">
        <f>J1965</f>
        <v>0</v>
      </c>
      <c r="L66" s="105"/>
    </row>
    <row r="67" spans="2:12" s="9" customFormat="1" ht="19.899999999999999" customHeight="1" x14ac:dyDescent="0.2">
      <c r="B67" s="105"/>
      <c r="D67" s="106" t="s">
        <v>129</v>
      </c>
      <c r="E67" s="107"/>
      <c r="F67" s="107"/>
      <c r="G67" s="107"/>
      <c r="H67" s="107"/>
      <c r="I67" s="107"/>
      <c r="J67" s="108">
        <f>J2775</f>
        <v>0</v>
      </c>
      <c r="L67" s="105"/>
    </row>
    <row r="68" spans="2:12" s="9" customFormat="1" ht="19.899999999999999" customHeight="1" x14ac:dyDescent="0.2">
      <c r="B68" s="105"/>
      <c r="D68" s="106" t="s">
        <v>130</v>
      </c>
      <c r="E68" s="107"/>
      <c r="F68" s="107"/>
      <c r="G68" s="107"/>
      <c r="H68" s="107"/>
      <c r="I68" s="107"/>
      <c r="J68" s="108">
        <f>J2793</f>
        <v>0</v>
      </c>
      <c r="L68" s="105"/>
    </row>
    <row r="69" spans="2:12" s="8" customFormat="1" ht="24.95" customHeight="1" x14ac:dyDescent="0.2">
      <c r="B69" s="101"/>
      <c r="D69" s="102" t="s">
        <v>131</v>
      </c>
      <c r="E69" s="103"/>
      <c r="F69" s="103"/>
      <c r="G69" s="103"/>
      <c r="H69" s="103"/>
      <c r="I69" s="103"/>
      <c r="J69" s="104">
        <f>J2796</f>
        <v>0</v>
      </c>
      <c r="L69" s="101"/>
    </row>
    <row r="70" spans="2:12" s="9" customFormat="1" ht="19.899999999999999" customHeight="1" x14ac:dyDescent="0.2">
      <c r="B70" s="105"/>
      <c r="D70" s="106" t="s">
        <v>132</v>
      </c>
      <c r="E70" s="107"/>
      <c r="F70" s="107"/>
      <c r="G70" s="107"/>
      <c r="H70" s="107"/>
      <c r="I70" s="107"/>
      <c r="J70" s="108">
        <f>J2797</f>
        <v>0</v>
      </c>
      <c r="L70" s="105"/>
    </row>
    <row r="71" spans="2:12" s="9" customFormat="1" ht="19.899999999999999" customHeight="1" x14ac:dyDescent="0.2">
      <c r="B71" s="105"/>
      <c r="D71" s="106" t="s">
        <v>134</v>
      </c>
      <c r="E71" s="107"/>
      <c r="F71" s="107"/>
      <c r="G71" s="107"/>
      <c r="H71" s="107"/>
      <c r="I71" s="107"/>
      <c r="J71" s="108">
        <f>J2914</f>
        <v>0</v>
      </c>
      <c r="L71" s="105"/>
    </row>
    <row r="72" spans="2:12" s="9" customFormat="1" ht="19.899999999999999" customHeight="1" x14ac:dyDescent="0.2">
      <c r="B72" s="105"/>
      <c r="D72" s="106" t="s">
        <v>135</v>
      </c>
      <c r="E72" s="107"/>
      <c r="F72" s="107"/>
      <c r="G72" s="107"/>
      <c r="H72" s="107"/>
      <c r="I72" s="107"/>
      <c r="J72" s="108">
        <f>J2971</f>
        <v>0</v>
      </c>
      <c r="L72" s="105"/>
    </row>
    <row r="73" spans="2:12" s="9" customFormat="1" ht="19.899999999999999" customHeight="1" x14ac:dyDescent="0.2">
      <c r="B73" s="105"/>
      <c r="D73" s="106" t="s">
        <v>1987</v>
      </c>
      <c r="E73" s="107"/>
      <c r="F73" s="107"/>
      <c r="G73" s="107"/>
      <c r="H73" s="107"/>
      <c r="I73" s="107"/>
      <c r="J73" s="108">
        <f>J3096</f>
        <v>0</v>
      </c>
      <c r="L73" s="105"/>
    </row>
    <row r="74" spans="2:12" s="9" customFormat="1" ht="19.899999999999999" customHeight="1" x14ac:dyDescent="0.2">
      <c r="B74" s="105"/>
      <c r="D74" s="106" t="s">
        <v>136</v>
      </c>
      <c r="E74" s="107"/>
      <c r="F74" s="107"/>
      <c r="G74" s="107"/>
      <c r="H74" s="107"/>
      <c r="I74" s="107"/>
      <c r="J74" s="108">
        <f>J3518</f>
        <v>0</v>
      </c>
      <c r="L74" s="105"/>
    </row>
    <row r="75" spans="2:12" s="9" customFormat="1" ht="19.899999999999999" customHeight="1" x14ac:dyDescent="0.2">
      <c r="B75" s="105"/>
      <c r="D75" s="106" t="s">
        <v>138</v>
      </c>
      <c r="E75" s="107"/>
      <c r="F75" s="107"/>
      <c r="G75" s="107"/>
      <c r="H75" s="107"/>
      <c r="I75" s="107"/>
      <c r="J75" s="108">
        <f>J3587</f>
        <v>0</v>
      </c>
      <c r="L75" s="105"/>
    </row>
    <row r="76" spans="2:12" s="9" customFormat="1" ht="19.899999999999999" customHeight="1" x14ac:dyDescent="0.2">
      <c r="B76" s="105"/>
      <c r="D76" s="106" t="s">
        <v>1988</v>
      </c>
      <c r="E76" s="107"/>
      <c r="F76" s="107"/>
      <c r="G76" s="107"/>
      <c r="H76" s="107"/>
      <c r="I76" s="107"/>
      <c r="J76" s="108">
        <f>J3604</f>
        <v>0</v>
      </c>
      <c r="L76" s="105"/>
    </row>
    <row r="77" spans="2:12" s="9" customFormat="1" ht="19.899999999999999" customHeight="1" x14ac:dyDescent="0.2">
      <c r="B77" s="105"/>
      <c r="D77" s="106" t="s">
        <v>1989</v>
      </c>
      <c r="E77" s="107"/>
      <c r="F77" s="107"/>
      <c r="G77" s="107"/>
      <c r="H77" s="107"/>
      <c r="I77" s="107"/>
      <c r="J77" s="108">
        <f>J3672</f>
        <v>0</v>
      </c>
      <c r="L77" s="105"/>
    </row>
    <row r="78" spans="2:12" s="9" customFormat="1" ht="19.899999999999999" customHeight="1" x14ac:dyDescent="0.2">
      <c r="B78" s="105"/>
      <c r="D78" s="106" t="s">
        <v>139</v>
      </c>
      <c r="E78" s="107"/>
      <c r="F78" s="107"/>
      <c r="G78" s="107"/>
      <c r="H78" s="107"/>
      <c r="I78" s="107"/>
      <c r="J78" s="108">
        <f>J3699</f>
        <v>0</v>
      </c>
      <c r="L78" s="105"/>
    </row>
    <row r="79" spans="2:12" s="9" customFormat="1" ht="19.899999999999999" customHeight="1" x14ac:dyDescent="0.2">
      <c r="B79" s="105"/>
      <c r="D79" s="106" t="s">
        <v>1990</v>
      </c>
      <c r="E79" s="107"/>
      <c r="F79" s="107"/>
      <c r="G79" s="107"/>
      <c r="H79" s="107"/>
      <c r="I79" s="107"/>
      <c r="J79" s="108">
        <f>J3832</f>
        <v>0</v>
      </c>
      <c r="L79" s="105"/>
    </row>
    <row r="80" spans="2:12" s="9" customFormat="1" ht="19.899999999999999" customHeight="1" x14ac:dyDescent="0.2">
      <c r="B80" s="105"/>
      <c r="D80" s="106" t="s">
        <v>1991</v>
      </c>
      <c r="E80" s="107"/>
      <c r="F80" s="107"/>
      <c r="G80" s="107"/>
      <c r="H80" s="107"/>
      <c r="I80" s="107"/>
      <c r="J80" s="108">
        <f>J3872</f>
        <v>0</v>
      </c>
      <c r="L80" s="105"/>
    </row>
    <row r="81" spans="2:12" s="9" customFormat="1" ht="19.899999999999999" customHeight="1" x14ac:dyDescent="0.2">
      <c r="B81" s="105"/>
      <c r="D81" s="106" t="s">
        <v>1992</v>
      </c>
      <c r="E81" s="107"/>
      <c r="F81" s="107"/>
      <c r="G81" s="107"/>
      <c r="H81" s="107"/>
      <c r="I81" s="107"/>
      <c r="J81" s="108">
        <f>J3934</f>
        <v>0</v>
      </c>
      <c r="L81" s="105"/>
    </row>
    <row r="82" spans="2:12" s="9" customFormat="1" ht="19.899999999999999" customHeight="1" x14ac:dyDescent="0.2">
      <c r="B82" s="105"/>
      <c r="D82" s="106" t="s">
        <v>1993</v>
      </c>
      <c r="E82" s="107"/>
      <c r="F82" s="107"/>
      <c r="G82" s="107"/>
      <c r="H82" s="107"/>
      <c r="I82" s="107"/>
      <c r="J82" s="108">
        <f>J4159</f>
        <v>0</v>
      </c>
      <c r="L82" s="105"/>
    </row>
    <row r="83" spans="2:12" s="9" customFormat="1" ht="19.899999999999999" customHeight="1" x14ac:dyDescent="0.2">
      <c r="B83" s="105"/>
      <c r="D83" s="106" t="s">
        <v>1994</v>
      </c>
      <c r="E83" s="107"/>
      <c r="F83" s="107"/>
      <c r="G83" s="107"/>
      <c r="H83" s="107"/>
      <c r="I83" s="107"/>
      <c r="J83" s="108">
        <f>J4230</f>
        <v>0</v>
      </c>
      <c r="L83" s="105"/>
    </row>
    <row r="84" spans="2:12" s="9" customFormat="1" ht="19.899999999999999" customHeight="1" x14ac:dyDescent="0.2">
      <c r="B84" s="105"/>
      <c r="D84" s="106" t="s">
        <v>1995</v>
      </c>
      <c r="E84" s="107"/>
      <c r="F84" s="107"/>
      <c r="G84" s="107"/>
      <c r="H84" s="107"/>
      <c r="I84" s="107"/>
      <c r="J84" s="108">
        <f>J4284</f>
        <v>0</v>
      </c>
      <c r="L84" s="105"/>
    </row>
    <row r="85" spans="2:12" s="9" customFormat="1" ht="19.899999999999999" customHeight="1" x14ac:dyDescent="0.2">
      <c r="B85" s="105"/>
      <c r="D85" s="106" t="s">
        <v>1996</v>
      </c>
      <c r="E85" s="107"/>
      <c r="F85" s="107"/>
      <c r="G85" s="107"/>
      <c r="H85" s="107"/>
      <c r="I85" s="107"/>
      <c r="J85" s="108">
        <f>J4422</f>
        <v>0</v>
      </c>
      <c r="L85" s="105"/>
    </row>
    <row r="86" spans="2:12" s="9" customFormat="1" ht="19.899999999999999" customHeight="1" x14ac:dyDescent="0.2">
      <c r="B86" s="105"/>
      <c r="D86" s="106" t="s">
        <v>140</v>
      </c>
      <c r="E86" s="107"/>
      <c r="F86" s="107"/>
      <c r="G86" s="107"/>
      <c r="H86" s="107"/>
      <c r="I86" s="107"/>
      <c r="J86" s="108">
        <f>J4545</f>
        <v>0</v>
      </c>
      <c r="L86" s="105"/>
    </row>
    <row r="87" spans="2:12" s="9" customFormat="1" ht="19.899999999999999" customHeight="1" x14ac:dyDescent="0.2">
      <c r="B87" s="105"/>
      <c r="D87" s="106" t="s">
        <v>1997</v>
      </c>
      <c r="E87" s="107"/>
      <c r="F87" s="107"/>
      <c r="G87" s="107"/>
      <c r="H87" s="107"/>
      <c r="I87" s="107"/>
      <c r="J87" s="108">
        <f>J4624</f>
        <v>0</v>
      </c>
      <c r="L87" s="105"/>
    </row>
    <row r="88" spans="2:12" s="1" customFormat="1" ht="21.75" customHeight="1" x14ac:dyDescent="0.2">
      <c r="B88" s="34"/>
      <c r="L88" s="34"/>
    </row>
    <row r="89" spans="2:12" s="1" customFormat="1" ht="6.95" customHeight="1" x14ac:dyDescent="0.2">
      <c r="B89" s="43"/>
      <c r="C89" s="44"/>
      <c r="D89" s="44"/>
      <c r="E89" s="44"/>
      <c r="F89" s="44"/>
      <c r="G89" s="44"/>
      <c r="H89" s="44"/>
      <c r="I89" s="44"/>
      <c r="J89" s="44"/>
      <c r="K89" s="44"/>
      <c r="L89" s="34"/>
    </row>
    <row r="93" spans="2:12" s="1" customFormat="1" ht="6.95" customHeight="1" x14ac:dyDescent="0.2">
      <c r="B93" s="45"/>
      <c r="C93" s="46"/>
      <c r="D93" s="46"/>
      <c r="E93" s="46"/>
      <c r="F93" s="46"/>
      <c r="G93" s="46"/>
      <c r="H93" s="46"/>
      <c r="I93" s="46"/>
      <c r="J93" s="46"/>
      <c r="K93" s="46"/>
      <c r="L93" s="34"/>
    </row>
    <row r="94" spans="2:12" s="1" customFormat="1" ht="24.95" customHeight="1" x14ac:dyDescent="0.2">
      <c r="B94" s="34"/>
      <c r="C94" s="22" t="s">
        <v>141</v>
      </c>
      <c r="L94" s="34"/>
    </row>
    <row r="95" spans="2:12" s="1" customFormat="1" ht="6.95" customHeight="1" x14ac:dyDescent="0.2">
      <c r="B95" s="34"/>
      <c r="L95" s="34"/>
    </row>
    <row r="96" spans="2:12" s="1" customFormat="1" ht="12" customHeight="1" x14ac:dyDescent="0.2">
      <c r="B96" s="34"/>
      <c r="C96" s="28" t="s">
        <v>17</v>
      </c>
      <c r="L96" s="34"/>
    </row>
    <row r="97" spans="2:65" s="1" customFormat="1" ht="16.5" customHeight="1" x14ac:dyDescent="0.2">
      <c r="B97" s="34"/>
      <c r="E97" s="352" t="str">
        <f>E7</f>
        <v>Rekonstrukce městského úřadu - Varnsdorf</v>
      </c>
      <c r="F97" s="353"/>
      <c r="G97" s="353"/>
      <c r="H97" s="353"/>
      <c r="L97" s="34"/>
    </row>
    <row r="98" spans="2:65" s="1" customFormat="1" ht="12" customHeight="1" x14ac:dyDescent="0.2">
      <c r="B98" s="34"/>
      <c r="C98" s="28" t="s">
        <v>117</v>
      </c>
      <c r="L98" s="34"/>
    </row>
    <row r="99" spans="2:65" s="1" customFormat="1" ht="16.5" customHeight="1" x14ac:dyDescent="0.2">
      <c r="B99" s="34"/>
      <c r="E99" s="337" t="str">
        <f>E9</f>
        <v>SO 01.3 - Stavební a konstrukční část - vnitřní prostory</v>
      </c>
      <c r="F99" s="351"/>
      <c r="G99" s="351"/>
      <c r="H99" s="351"/>
      <c r="L99" s="34"/>
    </row>
    <row r="100" spans="2:65" s="1" customFormat="1" ht="6.95" customHeight="1" x14ac:dyDescent="0.2">
      <c r="B100" s="34"/>
      <c r="L100" s="34"/>
    </row>
    <row r="101" spans="2:65" s="1" customFormat="1" ht="12" customHeight="1" x14ac:dyDescent="0.2">
      <c r="B101" s="34"/>
      <c r="C101" s="28" t="s">
        <v>23</v>
      </c>
      <c r="F101" s="26" t="str">
        <f>F12</f>
        <v>Nám. E. Beneše 470, 407 47 Varnsdorf</v>
      </c>
      <c r="I101" s="28" t="s">
        <v>25</v>
      </c>
      <c r="J101" s="51">
        <f>IF(J12="","",J12)</f>
        <v>45784</v>
      </c>
      <c r="L101" s="34"/>
    </row>
    <row r="102" spans="2:65" s="1" customFormat="1" ht="6.95" customHeight="1" x14ac:dyDescent="0.2">
      <c r="B102" s="34"/>
      <c r="L102" s="34"/>
    </row>
    <row r="103" spans="2:65" s="1" customFormat="1" ht="25.7" customHeight="1" x14ac:dyDescent="0.2">
      <c r="B103" s="34"/>
      <c r="C103" s="28" t="s">
        <v>30</v>
      </c>
      <c r="F103" s="26" t="str">
        <f>E15</f>
        <v>Město Varnsdorf</v>
      </c>
      <c r="I103" s="28" t="s">
        <v>37</v>
      </c>
      <c r="J103" s="32" t="str">
        <f>E21</f>
        <v>Ing. arch. Ondřej Tuček</v>
      </c>
      <c r="L103" s="34"/>
    </row>
    <row r="104" spans="2:65" s="1" customFormat="1" ht="15.2" customHeight="1" x14ac:dyDescent="0.2">
      <c r="B104" s="34"/>
      <c r="C104" s="28" t="s">
        <v>35</v>
      </c>
      <c r="F104" s="26" t="str">
        <f>IF(E18="","",E18)</f>
        <v>Vyplň údaj</v>
      </c>
      <c r="I104" s="28" t="s">
        <v>41</v>
      </c>
      <c r="J104" s="32" t="str">
        <f>E24</f>
        <v>Vyplň údaj</v>
      </c>
      <c r="L104" s="34"/>
    </row>
    <row r="105" spans="2:65" s="1" customFormat="1" ht="10.35" customHeight="1" x14ac:dyDescent="0.2">
      <c r="B105" s="34"/>
      <c r="L105" s="34"/>
    </row>
    <row r="106" spans="2:65" s="10" customFormat="1" ht="29.25" customHeight="1" x14ac:dyDescent="0.2">
      <c r="B106" s="109"/>
      <c r="C106" s="110" t="s">
        <v>142</v>
      </c>
      <c r="D106" s="111" t="s">
        <v>63</v>
      </c>
      <c r="E106" s="111" t="s">
        <v>59</v>
      </c>
      <c r="F106" s="111" t="s">
        <v>60</v>
      </c>
      <c r="G106" s="111" t="s">
        <v>143</v>
      </c>
      <c r="H106" s="111" t="s">
        <v>144</v>
      </c>
      <c r="I106" s="111" t="s">
        <v>145</v>
      </c>
      <c r="J106" s="111" t="s">
        <v>122</v>
      </c>
      <c r="K106" s="112" t="s">
        <v>146</v>
      </c>
      <c r="L106" s="109"/>
      <c r="M106" s="58" t="s">
        <v>3</v>
      </c>
      <c r="N106" s="59" t="s">
        <v>48</v>
      </c>
      <c r="O106" s="59" t="s">
        <v>147</v>
      </c>
      <c r="P106" s="59" t="s">
        <v>148</v>
      </c>
      <c r="Q106" s="59" t="s">
        <v>149</v>
      </c>
      <c r="R106" s="59" t="s">
        <v>150</v>
      </c>
      <c r="S106" s="59" t="s">
        <v>151</v>
      </c>
      <c r="T106" s="60" t="s">
        <v>152</v>
      </c>
    </row>
    <row r="107" spans="2:65" s="1" customFormat="1" ht="22.9" customHeight="1" x14ac:dyDescent="0.25">
      <c r="B107" s="34"/>
      <c r="C107" s="63" t="s">
        <v>153</v>
      </c>
      <c r="J107" s="113">
        <f>BK107</f>
        <v>0</v>
      </c>
      <c r="L107" s="34"/>
      <c r="M107" s="61"/>
      <c r="N107" s="52"/>
      <c r="O107" s="52"/>
      <c r="P107" s="114">
        <f>P108+P2796</f>
        <v>0</v>
      </c>
      <c r="Q107" s="52"/>
      <c r="R107" s="114">
        <f>R108+R2796</f>
        <v>486.65703456999995</v>
      </c>
      <c r="S107" s="52"/>
      <c r="T107" s="115">
        <f>T108+T2796</f>
        <v>558.5267110499999</v>
      </c>
      <c r="AT107" s="18" t="s">
        <v>77</v>
      </c>
      <c r="AU107" s="18" t="s">
        <v>123</v>
      </c>
      <c r="BK107" s="116">
        <f>BK108+BK2796</f>
        <v>0</v>
      </c>
    </row>
    <row r="108" spans="2:65" s="11" customFormat="1" ht="25.9" customHeight="1" x14ac:dyDescent="0.2">
      <c r="B108" s="117"/>
      <c r="D108" s="118" t="s">
        <v>77</v>
      </c>
      <c r="E108" s="119" t="s">
        <v>154</v>
      </c>
      <c r="F108" s="119" t="s">
        <v>155</v>
      </c>
      <c r="I108" s="120"/>
      <c r="J108" s="121">
        <f>BK108</f>
        <v>0</v>
      </c>
      <c r="L108" s="117"/>
      <c r="M108" s="122"/>
      <c r="P108" s="123">
        <f>P109+P217+P363+P622+P818+P1965+P2775+P2793</f>
        <v>0</v>
      </c>
      <c r="R108" s="123">
        <f>R109+R217+R363+R622+R818+R1965+R2775+R2793</f>
        <v>396.61099343999996</v>
      </c>
      <c r="T108" s="124">
        <f>T109+T217+T363+T622+T818+T1965+T2775+T2793</f>
        <v>509.38096989999991</v>
      </c>
      <c r="AR108" s="118" t="s">
        <v>86</v>
      </c>
      <c r="AT108" s="125" t="s">
        <v>77</v>
      </c>
      <c r="AU108" s="125" t="s">
        <v>78</v>
      </c>
      <c r="AY108" s="118" t="s">
        <v>156</v>
      </c>
      <c r="BK108" s="126">
        <f>BK109+BK217+BK363+BK622+BK818+BK1965+BK2775+BK2793</f>
        <v>0</v>
      </c>
    </row>
    <row r="109" spans="2:65" s="11" customFormat="1" ht="22.9" customHeight="1" x14ac:dyDescent="0.2">
      <c r="B109" s="117"/>
      <c r="D109" s="118" t="s">
        <v>77</v>
      </c>
      <c r="E109" s="127" t="s">
        <v>86</v>
      </c>
      <c r="F109" s="127" t="s">
        <v>1998</v>
      </c>
      <c r="I109" s="120"/>
      <c r="J109" s="128">
        <f>BK109</f>
        <v>0</v>
      </c>
      <c r="L109" s="117"/>
      <c r="M109" s="122"/>
      <c r="P109" s="123">
        <f>SUM(P110:P216)</f>
        <v>0</v>
      </c>
      <c r="R109" s="123">
        <f>SUM(R110:R216)</f>
        <v>0</v>
      </c>
      <c r="T109" s="124">
        <f>SUM(T110:T216)</f>
        <v>0</v>
      </c>
      <c r="AR109" s="118" t="s">
        <v>86</v>
      </c>
      <c r="AT109" s="125" t="s">
        <v>77</v>
      </c>
      <c r="AU109" s="125" t="s">
        <v>86</v>
      </c>
      <c r="AY109" s="118" t="s">
        <v>156</v>
      </c>
      <c r="BK109" s="126">
        <f>SUM(BK110:BK216)</f>
        <v>0</v>
      </c>
    </row>
    <row r="110" spans="2:65" s="1" customFormat="1" ht="16.5" customHeight="1" x14ac:dyDescent="0.2">
      <c r="B110" s="129"/>
      <c r="C110" s="130" t="s">
        <v>86</v>
      </c>
      <c r="D110" s="130" t="s">
        <v>160</v>
      </c>
      <c r="E110" s="131" t="s">
        <v>1999</v>
      </c>
      <c r="F110" s="132" t="s">
        <v>2000</v>
      </c>
      <c r="G110" s="133" t="s">
        <v>163</v>
      </c>
      <c r="H110" s="134">
        <v>37.591000000000001</v>
      </c>
      <c r="I110" s="135"/>
      <c r="J110" s="136">
        <f>ROUND(I110*H110,2)</f>
        <v>0</v>
      </c>
      <c r="K110" s="132" t="s">
        <v>164</v>
      </c>
      <c r="L110" s="34"/>
      <c r="M110" s="137" t="s">
        <v>3</v>
      </c>
      <c r="N110" s="138" t="s">
        <v>49</v>
      </c>
      <c r="P110" s="139">
        <f>O110*H110</f>
        <v>0</v>
      </c>
      <c r="Q110" s="139">
        <v>0</v>
      </c>
      <c r="R110" s="139">
        <f>Q110*H110</f>
        <v>0</v>
      </c>
      <c r="S110" s="139">
        <v>0</v>
      </c>
      <c r="T110" s="140">
        <f>S110*H110</f>
        <v>0</v>
      </c>
      <c r="AR110" s="141" t="s">
        <v>165</v>
      </c>
      <c r="AT110" s="141" t="s">
        <v>160</v>
      </c>
      <c r="AU110" s="141" t="s">
        <v>88</v>
      </c>
      <c r="AY110" s="18" t="s">
        <v>156</v>
      </c>
      <c r="BE110" s="142">
        <f>IF(N110="základní",J110,0)</f>
        <v>0</v>
      </c>
      <c r="BF110" s="142">
        <f>IF(N110="snížená",J110,0)</f>
        <v>0</v>
      </c>
      <c r="BG110" s="142">
        <f>IF(N110="zákl. přenesená",J110,0)</f>
        <v>0</v>
      </c>
      <c r="BH110" s="142">
        <f>IF(N110="sníž. přenesená",J110,0)</f>
        <v>0</v>
      </c>
      <c r="BI110" s="142">
        <f>IF(N110="nulová",J110,0)</f>
        <v>0</v>
      </c>
      <c r="BJ110" s="18" t="s">
        <v>86</v>
      </c>
      <c r="BK110" s="142">
        <f>ROUND(I110*H110,2)</f>
        <v>0</v>
      </c>
      <c r="BL110" s="18" t="s">
        <v>165</v>
      </c>
      <c r="BM110" s="141" t="s">
        <v>2001</v>
      </c>
    </row>
    <row r="111" spans="2:65" s="1" customFormat="1" x14ac:dyDescent="0.2">
      <c r="B111" s="34"/>
      <c r="D111" s="143" t="s">
        <v>167</v>
      </c>
      <c r="F111" s="144" t="s">
        <v>2002</v>
      </c>
      <c r="I111" s="145"/>
      <c r="L111" s="34"/>
      <c r="M111" s="146"/>
      <c r="T111" s="55"/>
      <c r="AT111" s="18" t="s">
        <v>167</v>
      </c>
      <c r="AU111" s="18" t="s">
        <v>88</v>
      </c>
    </row>
    <row r="112" spans="2:65" s="13" customFormat="1" x14ac:dyDescent="0.2">
      <c r="B112" s="154"/>
      <c r="D112" s="148" t="s">
        <v>169</v>
      </c>
      <c r="E112" s="155" t="s">
        <v>3</v>
      </c>
      <c r="F112" s="156" t="s">
        <v>2003</v>
      </c>
      <c r="H112" s="157">
        <v>18.068000000000001</v>
      </c>
      <c r="I112" s="158"/>
      <c r="L112" s="154"/>
      <c r="M112" s="159"/>
      <c r="T112" s="160"/>
      <c r="AT112" s="155" t="s">
        <v>169</v>
      </c>
      <c r="AU112" s="155" t="s">
        <v>88</v>
      </c>
      <c r="AV112" s="13" t="s">
        <v>88</v>
      </c>
      <c r="AW112" s="13" t="s">
        <v>40</v>
      </c>
      <c r="AX112" s="13" t="s">
        <v>78</v>
      </c>
      <c r="AY112" s="155" t="s">
        <v>156</v>
      </c>
    </row>
    <row r="113" spans="2:65" s="13" customFormat="1" ht="22.5" x14ac:dyDescent="0.2">
      <c r="B113" s="154"/>
      <c r="D113" s="148" t="s">
        <v>169</v>
      </c>
      <c r="E113" s="155" t="s">
        <v>3</v>
      </c>
      <c r="F113" s="156" t="s">
        <v>2004</v>
      </c>
      <c r="H113" s="157">
        <v>1.8320000000000001</v>
      </c>
      <c r="I113" s="158"/>
      <c r="L113" s="154"/>
      <c r="M113" s="159"/>
      <c r="T113" s="160"/>
      <c r="AT113" s="155" t="s">
        <v>169</v>
      </c>
      <c r="AU113" s="155" t="s">
        <v>88</v>
      </c>
      <c r="AV113" s="13" t="s">
        <v>88</v>
      </c>
      <c r="AW113" s="13" t="s">
        <v>40</v>
      </c>
      <c r="AX113" s="13" t="s">
        <v>78</v>
      </c>
      <c r="AY113" s="155" t="s">
        <v>156</v>
      </c>
    </row>
    <row r="114" spans="2:65" s="13" customFormat="1" x14ac:dyDescent="0.2">
      <c r="B114" s="154"/>
      <c r="D114" s="148" t="s">
        <v>169</v>
      </c>
      <c r="E114" s="155" t="s">
        <v>3</v>
      </c>
      <c r="F114" s="156" t="s">
        <v>2005</v>
      </c>
      <c r="H114" s="157">
        <v>17.690999999999999</v>
      </c>
      <c r="I114" s="158"/>
      <c r="L114" s="154"/>
      <c r="M114" s="159"/>
      <c r="T114" s="160"/>
      <c r="AT114" s="155" t="s">
        <v>169</v>
      </c>
      <c r="AU114" s="155" t="s">
        <v>88</v>
      </c>
      <c r="AV114" s="13" t="s">
        <v>88</v>
      </c>
      <c r="AW114" s="13" t="s">
        <v>40</v>
      </c>
      <c r="AX114" s="13" t="s">
        <v>78</v>
      </c>
      <c r="AY114" s="155" t="s">
        <v>156</v>
      </c>
    </row>
    <row r="115" spans="2:65" s="14" customFormat="1" x14ac:dyDescent="0.2">
      <c r="B115" s="161"/>
      <c r="D115" s="148" t="s">
        <v>169</v>
      </c>
      <c r="E115" s="162" t="s">
        <v>3</v>
      </c>
      <c r="F115" s="163" t="s">
        <v>172</v>
      </c>
      <c r="H115" s="164">
        <v>37.591000000000001</v>
      </c>
      <c r="I115" s="165"/>
      <c r="L115" s="161"/>
      <c r="M115" s="166"/>
      <c r="T115" s="167"/>
      <c r="AT115" s="162" t="s">
        <v>169</v>
      </c>
      <c r="AU115" s="162" t="s">
        <v>88</v>
      </c>
      <c r="AV115" s="14" t="s">
        <v>165</v>
      </c>
      <c r="AW115" s="14" t="s">
        <v>40</v>
      </c>
      <c r="AX115" s="14" t="s">
        <v>86</v>
      </c>
      <c r="AY115" s="162" t="s">
        <v>156</v>
      </c>
    </row>
    <row r="116" spans="2:65" s="1" customFormat="1" ht="24.2" customHeight="1" x14ac:dyDescent="0.2">
      <c r="B116" s="129"/>
      <c r="C116" s="130" t="s">
        <v>88</v>
      </c>
      <c r="D116" s="130" t="s">
        <v>160</v>
      </c>
      <c r="E116" s="131" t="s">
        <v>2006</v>
      </c>
      <c r="F116" s="132" t="s">
        <v>2007</v>
      </c>
      <c r="G116" s="133" t="s">
        <v>163</v>
      </c>
      <c r="H116" s="134">
        <v>15.506</v>
      </c>
      <c r="I116" s="135"/>
      <c r="J116" s="136">
        <f>ROUND(I116*H116,2)</f>
        <v>0</v>
      </c>
      <c r="K116" s="132" t="s">
        <v>164</v>
      </c>
      <c r="L116" s="34"/>
      <c r="M116" s="137" t="s">
        <v>3</v>
      </c>
      <c r="N116" s="138" t="s">
        <v>49</v>
      </c>
      <c r="P116" s="139">
        <f>O116*H116</f>
        <v>0</v>
      </c>
      <c r="Q116" s="139">
        <v>0</v>
      </c>
      <c r="R116" s="139">
        <f>Q116*H116</f>
        <v>0</v>
      </c>
      <c r="S116" s="139">
        <v>0</v>
      </c>
      <c r="T116" s="140">
        <f>S116*H116</f>
        <v>0</v>
      </c>
      <c r="AR116" s="141" t="s">
        <v>165</v>
      </c>
      <c r="AT116" s="141" t="s">
        <v>160</v>
      </c>
      <c r="AU116" s="141" t="s">
        <v>88</v>
      </c>
      <c r="AY116" s="18" t="s">
        <v>156</v>
      </c>
      <c r="BE116" s="142">
        <f>IF(N116="základní",J116,0)</f>
        <v>0</v>
      </c>
      <c r="BF116" s="142">
        <f>IF(N116="snížená",J116,0)</f>
        <v>0</v>
      </c>
      <c r="BG116" s="142">
        <f>IF(N116="zákl. přenesená",J116,0)</f>
        <v>0</v>
      </c>
      <c r="BH116" s="142">
        <f>IF(N116="sníž. přenesená",J116,0)</f>
        <v>0</v>
      </c>
      <c r="BI116" s="142">
        <f>IF(N116="nulová",J116,0)</f>
        <v>0</v>
      </c>
      <c r="BJ116" s="18" t="s">
        <v>86</v>
      </c>
      <c r="BK116" s="142">
        <f>ROUND(I116*H116,2)</f>
        <v>0</v>
      </c>
      <c r="BL116" s="18" t="s">
        <v>165</v>
      </c>
      <c r="BM116" s="141" t="s">
        <v>2008</v>
      </c>
    </row>
    <row r="117" spans="2:65" s="1" customFormat="1" x14ac:dyDescent="0.2">
      <c r="B117" s="34"/>
      <c r="D117" s="143" t="s">
        <v>167</v>
      </c>
      <c r="F117" s="144" t="s">
        <v>2009</v>
      </c>
      <c r="I117" s="145"/>
      <c r="L117" s="34"/>
      <c r="M117" s="146"/>
      <c r="T117" s="55"/>
      <c r="AT117" s="18" t="s">
        <v>167</v>
      </c>
      <c r="AU117" s="18" t="s">
        <v>88</v>
      </c>
    </row>
    <row r="118" spans="2:65" s="12" customFormat="1" x14ac:dyDescent="0.2">
      <c r="B118" s="147"/>
      <c r="D118" s="148" t="s">
        <v>169</v>
      </c>
      <c r="E118" s="149" t="s">
        <v>3</v>
      </c>
      <c r="F118" s="150" t="s">
        <v>2010</v>
      </c>
      <c r="H118" s="149" t="s">
        <v>3</v>
      </c>
      <c r="I118" s="151"/>
      <c r="L118" s="147"/>
      <c r="M118" s="152"/>
      <c r="T118" s="153"/>
      <c r="AT118" s="149" t="s">
        <v>169</v>
      </c>
      <c r="AU118" s="149" t="s">
        <v>88</v>
      </c>
      <c r="AV118" s="12" t="s">
        <v>86</v>
      </c>
      <c r="AW118" s="12" t="s">
        <v>40</v>
      </c>
      <c r="AX118" s="12" t="s">
        <v>78</v>
      </c>
      <c r="AY118" s="149" t="s">
        <v>156</v>
      </c>
    </row>
    <row r="119" spans="2:65" s="13" customFormat="1" x14ac:dyDescent="0.2">
      <c r="B119" s="154"/>
      <c r="D119" s="148" t="s">
        <v>169</v>
      </c>
      <c r="E119" s="155" t="s">
        <v>3</v>
      </c>
      <c r="F119" s="156" t="s">
        <v>2011</v>
      </c>
      <c r="H119" s="157">
        <v>15.506</v>
      </c>
      <c r="I119" s="158"/>
      <c r="L119" s="154"/>
      <c r="M119" s="159"/>
      <c r="T119" s="160"/>
      <c r="AT119" s="155" t="s">
        <v>169</v>
      </c>
      <c r="AU119" s="155" t="s">
        <v>88</v>
      </c>
      <c r="AV119" s="13" t="s">
        <v>88</v>
      </c>
      <c r="AW119" s="13" t="s">
        <v>40</v>
      </c>
      <c r="AX119" s="13" t="s">
        <v>78</v>
      </c>
      <c r="AY119" s="155" t="s">
        <v>156</v>
      </c>
    </row>
    <row r="120" spans="2:65" s="14" customFormat="1" x14ac:dyDescent="0.2">
      <c r="B120" s="161"/>
      <c r="D120" s="148" t="s">
        <v>169</v>
      </c>
      <c r="E120" s="162" t="s">
        <v>3</v>
      </c>
      <c r="F120" s="163" t="s">
        <v>172</v>
      </c>
      <c r="H120" s="164">
        <v>15.506</v>
      </c>
      <c r="I120" s="165"/>
      <c r="L120" s="161"/>
      <c r="M120" s="166"/>
      <c r="T120" s="167"/>
      <c r="AT120" s="162" t="s">
        <v>169</v>
      </c>
      <c r="AU120" s="162" t="s">
        <v>88</v>
      </c>
      <c r="AV120" s="14" t="s">
        <v>165</v>
      </c>
      <c r="AW120" s="14" t="s">
        <v>40</v>
      </c>
      <c r="AX120" s="14" t="s">
        <v>86</v>
      </c>
      <c r="AY120" s="162" t="s">
        <v>156</v>
      </c>
    </row>
    <row r="121" spans="2:65" s="1" customFormat="1" ht="24.2" customHeight="1" x14ac:dyDescent="0.2">
      <c r="B121" s="129"/>
      <c r="C121" s="130" t="s">
        <v>157</v>
      </c>
      <c r="D121" s="130" t="s">
        <v>160</v>
      </c>
      <c r="E121" s="131" t="s">
        <v>2012</v>
      </c>
      <c r="F121" s="132" t="s">
        <v>2013</v>
      </c>
      <c r="G121" s="133" t="s">
        <v>163</v>
      </c>
      <c r="H121" s="134">
        <v>29.690999999999999</v>
      </c>
      <c r="I121" s="135"/>
      <c r="J121" s="136">
        <f>ROUND(I121*H121,2)</f>
        <v>0</v>
      </c>
      <c r="K121" s="132" t="s">
        <v>164</v>
      </c>
      <c r="L121" s="34"/>
      <c r="M121" s="137" t="s">
        <v>3</v>
      </c>
      <c r="N121" s="138" t="s">
        <v>49</v>
      </c>
      <c r="P121" s="139">
        <f>O121*H121</f>
        <v>0</v>
      </c>
      <c r="Q121" s="139">
        <v>0</v>
      </c>
      <c r="R121" s="139">
        <f>Q121*H121</f>
        <v>0</v>
      </c>
      <c r="S121" s="139">
        <v>0</v>
      </c>
      <c r="T121" s="140">
        <f>S121*H121</f>
        <v>0</v>
      </c>
      <c r="AR121" s="141" t="s">
        <v>165</v>
      </c>
      <c r="AT121" s="141" t="s">
        <v>160</v>
      </c>
      <c r="AU121" s="141" t="s">
        <v>88</v>
      </c>
      <c r="AY121" s="18" t="s">
        <v>156</v>
      </c>
      <c r="BE121" s="142">
        <f>IF(N121="základní",J121,0)</f>
        <v>0</v>
      </c>
      <c r="BF121" s="142">
        <f>IF(N121="snížená",J121,0)</f>
        <v>0</v>
      </c>
      <c r="BG121" s="142">
        <f>IF(N121="zákl. přenesená",J121,0)</f>
        <v>0</v>
      </c>
      <c r="BH121" s="142">
        <f>IF(N121="sníž. přenesená",J121,0)</f>
        <v>0</v>
      </c>
      <c r="BI121" s="142">
        <f>IF(N121="nulová",J121,0)</f>
        <v>0</v>
      </c>
      <c r="BJ121" s="18" t="s">
        <v>86</v>
      </c>
      <c r="BK121" s="142">
        <f>ROUND(I121*H121,2)</f>
        <v>0</v>
      </c>
      <c r="BL121" s="18" t="s">
        <v>165</v>
      </c>
      <c r="BM121" s="141" t="s">
        <v>2014</v>
      </c>
    </row>
    <row r="122" spans="2:65" s="1" customFormat="1" x14ac:dyDescent="0.2">
      <c r="B122" s="34"/>
      <c r="D122" s="143" t="s">
        <v>167</v>
      </c>
      <c r="F122" s="144" t="s">
        <v>2015</v>
      </c>
      <c r="I122" s="145"/>
      <c r="L122" s="34"/>
      <c r="M122" s="146"/>
      <c r="T122" s="55"/>
      <c r="AT122" s="18" t="s">
        <v>167</v>
      </c>
      <c r="AU122" s="18" t="s">
        <v>88</v>
      </c>
    </row>
    <row r="123" spans="2:65" s="12" customFormat="1" x14ac:dyDescent="0.2">
      <c r="B123" s="147"/>
      <c r="D123" s="148" t="s">
        <v>169</v>
      </c>
      <c r="E123" s="149" t="s">
        <v>3</v>
      </c>
      <c r="F123" s="150" t="s">
        <v>2016</v>
      </c>
      <c r="H123" s="149" t="s">
        <v>3</v>
      </c>
      <c r="I123" s="151"/>
      <c r="L123" s="147"/>
      <c r="M123" s="152"/>
      <c r="T123" s="153"/>
      <c r="AT123" s="149" t="s">
        <v>169</v>
      </c>
      <c r="AU123" s="149" t="s">
        <v>88</v>
      </c>
      <c r="AV123" s="12" t="s">
        <v>86</v>
      </c>
      <c r="AW123" s="12" t="s">
        <v>40</v>
      </c>
      <c r="AX123" s="12" t="s">
        <v>78</v>
      </c>
      <c r="AY123" s="149" t="s">
        <v>156</v>
      </c>
    </row>
    <row r="124" spans="2:65" s="13" customFormat="1" x14ac:dyDescent="0.2">
      <c r="B124" s="154"/>
      <c r="D124" s="148" t="s">
        <v>169</v>
      </c>
      <c r="E124" s="155" t="s">
        <v>3</v>
      </c>
      <c r="F124" s="156" t="s">
        <v>2017</v>
      </c>
      <c r="H124" s="157">
        <v>2.226</v>
      </c>
      <c r="I124" s="158"/>
      <c r="L124" s="154"/>
      <c r="M124" s="159"/>
      <c r="T124" s="160"/>
      <c r="AT124" s="155" t="s">
        <v>169</v>
      </c>
      <c r="AU124" s="155" t="s">
        <v>88</v>
      </c>
      <c r="AV124" s="13" t="s">
        <v>88</v>
      </c>
      <c r="AW124" s="13" t="s">
        <v>40</v>
      </c>
      <c r="AX124" s="13" t="s">
        <v>78</v>
      </c>
      <c r="AY124" s="155" t="s">
        <v>156</v>
      </c>
    </row>
    <row r="125" spans="2:65" s="13" customFormat="1" x14ac:dyDescent="0.2">
      <c r="B125" s="154"/>
      <c r="D125" s="148" t="s">
        <v>169</v>
      </c>
      <c r="E125" s="155" t="s">
        <v>3</v>
      </c>
      <c r="F125" s="156" t="s">
        <v>2018</v>
      </c>
      <c r="H125" s="157">
        <v>10.86</v>
      </c>
      <c r="I125" s="158"/>
      <c r="L125" s="154"/>
      <c r="M125" s="159"/>
      <c r="T125" s="160"/>
      <c r="AT125" s="155" t="s">
        <v>169</v>
      </c>
      <c r="AU125" s="155" t="s">
        <v>88</v>
      </c>
      <c r="AV125" s="13" t="s">
        <v>88</v>
      </c>
      <c r="AW125" s="13" t="s">
        <v>40</v>
      </c>
      <c r="AX125" s="13" t="s">
        <v>78</v>
      </c>
      <c r="AY125" s="155" t="s">
        <v>156</v>
      </c>
    </row>
    <row r="126" spans="2:65" s="13" customFormat="1" x14ac:dyDescent="0.2">
      <c r="B126" s="154"/>
      <c r="D126" s="148" t="s">
        <v>169</v>
      </c>
      <c r="E126" s="155" t="s">
        <v>3</v>
      </c>
      <c r="F126" s="156" t="s">
        <v>2019</v>
      </c>
      <c r="H126" s="157">
        <v>10.8</v>
      </c>
      <c r="I126" s="158"/>
      <c r="L126" s="154"/>
      <c r="M126" s="159"/>
      <c r="T126" s="160"/>
      <c r="AT126" s="155" t="s">
        <v>169</v>
      </c>
      <c r="AU126" s="155" t="s">
        <v>88</v>
      </c>
      <c r="AV126" s="13" t="s">
        <v>88</v>
      </c>
      <c r="AW126" s="13" t="s">
        <v>40</v>
      </c>
      <c r="AX126" s="13" t="s">
        <v>78</v>
      </c>
      <c r="AY126" s="155" t="s">
        <v>156</v>
      </c>
    </row>
    <row r="127" spans="2:65" s="13" customFormat="1" x14ac:dyDescent="0.2">
      <c r="B127" s="154"/>
      <c r="D127" s="148" t="s">
        <v>169</v>
      </c>
      <c r="E127" s="155" t="s">
        <v>3</v>
      </c>
      <c r="F127" s="156" t="s">
        <v>2020</v>
      </c>
      <c r="H127" s="157">
        <v>5.8049999999999997</v>
      </c>
      <c r="I127" s="158"/>
      <c r="L127" s="154"/>
      <c r="M127" s="159"/>
      <c r="T127" s="160"/>
      <c r="AT127" s="155" t="s">
        <v>169</v>
      </c>
      <c r="AU127" s="155" t="s">
        <v>88</v>
      </c>
      <c r="AV127" s="13" t="s">
        <v>88</v>
      </c>
      <c r="AW127" s="13" t="s">
        <v>40</v>
      </c>
      <c r="AX127" s="13" t="s">
        <v>78</v>
      </c>
      <c r="AY127" s="155" t="s">
        <v>156</v>
      </c>
    </row>
    <row r="128" spans="2:65" s="14" customFormat="1" x14ac:dyDescent="0.2">
      <c r="B128" s="161"/>
      <c r="D128" s="148" t="s">
        <v>169</v>
      </c>
      <c r="E128" s="162" t="s">
        <v>3</v>
      </c>
      <c r="F128" s="163" t="s">
        <v>172</v>
      </c>
      <c r="H128" s="164">
        <v>29.690999999999999</v>
      </c>
      <c r="I128" s="165"/>
      <c r="L128" s="161"/>
      <c r="M128" s="166"/>
      <c r="T128" s="167"/>
      <c r="AT128" s="162" t="s">
        <v>169</v>
      </c>
      <c r="AU128" s="162" t="s">
        <v>88</v>
      </c>
      <c r="AV128" s="14" t="s">
        <v>165</v>
      </c>
      <c r="AW128" s="14" t="s">
        <v>40</v>
      </c>
      <c r="AX128" s="14" t="s">
        <v>86</v>
      </c>
      <c r="AY128" s="162" t="s">
        <v>156</v>
      </c>
    </row>
    <row r="129" spans="2:65" s="1" customFormat="1" ht="33" customHeight="1" x14ac:dyDescent="0.2">
      <c r="B129" s="129"/>
      <c r="C129" s="130" t="s">
        <v>165</v>
      </c>
      <c r="D129" s="130" t="s">
        <v>160</v>
      </c>
      <c r="E129" s="131" t="s">
        <v>2021</v>
      </c>
      <c r="F129" s="132" t="s">
        <v>2022</v>
      </c>
      <c r="G129" s="133" t="s">
        <v>163</v>
      </c>
      <c r="H129" s="134">
        <v>93.174999999999997</v>
      </c>
      <c r="I129" s="135"/>
      <c r="J129" s="136">
        <f>ROUND(I129*H129,2)</f>
        <v>0</v>
      </c>
      <c r="K129" s="132" t="s">
        <v>164</v>
      </c>
      <c r="L129" s="34"/>
      <c r="M129" s="137" t="s">
        <v>3</v>
      </c>
      <c r="N129" s="138" t="s">
        <v>49</v>
      </c>
      <c r="P129" s="139">
        <f>O129*H129</f>
        <v>0</v>
      </c>
      <c r="Q129" s="139">
        <v>0</v>
      </c>
      <c r="R129" s="139">
        <f>Q129*H129</f>
        <v>0</v>
      </c>
      <c r="S129" s="139">
        <v>0</v>
      </c>
      <c r="T129" s="140">
        <f>S129*H129</f>
        <v>0</v>
      </c>
      <c r="AR129" s="141" t="s">
        <v>165</v>
      </c>
      <c r="AT129" s="141" t="s">
        <v>160</v>
      </c>
      <c r="AU129" s="141" t="s">
        <v>88</v>
      </c>
      <c r="AY129" s="18" t="s">
        <v>156</v>
      </c>
      <c r="BE129" s="142">
        <f>IF(N129="základní",J129,0)</f>
        <v>0</v>
      </c>
      <c r="BF129" s="142">
        <f>IF(N129="snížená",J129,0)</f>
        <v>0</v>
      </c>
      <c r="BG129" s="142">
        <f>IF(N129="zákl. přenesená",J129,0)</f>
        <v>0</v>
      </c>
      <c r="BH129" s="142">
        <f>IF(N129="sníž. přenesená",J129,0)</f>
        <v>0</v>
      </c>
      <c r="BI129" s="142">
        <f>IF(N129="nulová",J129,0)</f>
        <v>0</v>
      </c>
      <c r="BJ129" s="18" t="s">
        <v>86</v>
      </c>
      <c r="BK129" s="142">
        <f>ROUND(I129*H129,2)</f>
        <v>0</v>
      </c>
      <c r="BL129" s="18" t="s">
        <v>165</v>
      </c>
      <c r="BM129" s="141" t="s">
        <v>2023</v>
      </c>
    </row>
    <row r="130" spans="2:65" s="1" customFormat="1" x14ac:dyDescent="0.2">
      <c r="B130" s="34"/>
      <c r="D130" s="143" t="s">
        <v>167</v>
      </c>
      <c r="F130" s="144" t="s">
        <v>2024</v>
      </c>
      <c r="I130" s="145"/>
      <c r="L130" s="34"/>
      <c r="M130" s="146"/>
      <c r="T130" s="55"/>
      <c r="AT130" s="18" t="s">
        <v>167</v>
      </c>
      <c r="AU130" s="18" t="s">
        <v>88</v>
      </c>
    </row>
    <row r="131" spans="2:65" s="12" customFormat="1" x14ac:dyDescent="0.2">
      <c r="B131" s="147"/>
      <c r="D131" s="148" t="s">
        <v>169</v>
      </c>
      <c r="E131" s="149" t="s">
        <v>3</v>
      </c>
      <c r="F131" s="150" t="s">
        <v>2025</v>
      </c>
      <c r="H131" s="149" t="s">
        <v>3</v>
      </c>
      <c r="I131" s="151"/>
      <c r="L131" s="147"/>
      <c r="M131" s="152"/>
      <c r="T131" s="153"/>
      <c r="AT131" s="149" t="s">
        <v>169</v>
      </c>
      <c r="AU131" s="149" t="s">
        <v>88</v>
      </c>
      <c r="AV131" s="12" t="s">
        <v>86</v>
      </c>
      <c r="AW131" s="12" t="s">
        <v>40</v>
      </c>
      <c r="AX131" s="12" t="s">
        <v>78</v>
      </c>
      <c r="AY131" s="149" t="s">
        <v>156</v>
      </c>
    </row>
    <row r="132" spans="2:65" s="13" customFormat="1" x14ac:dyDescent="0.2">
      <c r="B132" s="154"/>
      <c r="D132" s="148" t="s">
        <v>169</v>
      </c>
      <c r="E132" s="155" t="s">
        <v>3</v>
      </c>
      <c r="F132" s="156" t="s">
        <v>2026</v>
      </c>
      <c r="H132" s="157">
        <v>10.387</v>
      </c>
      <c r="I132" s="158"/>
      <c r="L132" s="154"/>
      <c r="M132" s="159"/>
      <c r="T132" s="160"/>
      <c r="AT132" s="155" t="s">
        <v>169</v>
      </c>
      <c r="AU132" s="155" t="s">
        <v>88</v>
      </c>
      <c r="AV132" s="13" t="s">
        <v>88</v>
      </c>
      <c r="AW132" s="13" t="s">
        <v>40</v>
      </c>
      <c r="AX132" s="13" t="s">
        <v>78</v>
      </c>
      <c r="AY132" s="155" t="s">
        <v>156</v>
      </c>
    </row>
    <row r="133" spans="2:65" s="15" customFormat="1" x14ac:dyDescent="0.2">
      <c r="B133" s="168"/>
      <c r="D133" s="148" t="s">
        <v>169</v>
      </c>
      <c r="E133" s="169" t="s">
        <v>3</v>
      </c>
      <c r="F133" s="170" t="s">
        <v>180</v>
      </c>
      <c r="H133" s="171">
        <v>10.387</v>
      </c>
      <c r="I133" s="172"/>
      <c r="L133" s="168"/>
      <c r="M133" s="173"/>
      <c r="T133" s="174"/>
      <c r="AT133" s="169" t="s">
        <v>169</v>
      </c>
      <c r="AU133" s="169" t="s">
        <v>88</v>
      </c>
      <c r="AV133" s="15" t="s">
        <v>157</v>
      </c>
      <c r="AW133" s="15" t="s">
        <v>40</v>
      </c>
      <c r="AX133" s="15" t="s">
        <v>78</v>
      </c>
      <c r="AY133" s="169" t="s">
        <v>156</v>
      </c>
    </row>
    <row r="134" spans="2:65" s="12" customFormat="1" x14ac:dyDescent="0.2">
      <c r="B134" s="147"/>
      <c r="D134" s="148" t="s">
        <v>169</v>
      </c>
      <c r="E134" s="149" t="s">
        <v>3</v>
      </c>
      <c r="F134" s="150" t="s">
        <v>2027</v>
      </c>
      <c r="H134" s="149" t="s">
        <v>3</v>
      </c>
      <c r="I134" s="151"/>
      <c r="L134" s="147"/>
      <c r="M134" s="152"/>
      <c r="T134" s="153"/>
      <c r="AT134" s="149" t="s">
        <v>169</v>
      </c>
      <c r="AU134" s="149" t="s">
        <v>88</v>
      </c>
      <c r="AV134" s="12" t="s">
        <v>86</v>
      </c>
      <c r="AW134" s="12" t="s">
        <v>40</v>
      </c>
      <c r="AX134" s="12" t="s">
        <v>78</v>
      </c>
      <c r="AY134" s="149" t="s">
        <v>156</v>
      </c>
    </row>
    <row r="135" spans="2:65" s="13" customFormat="1" x14ac:dyDescent="0.2">
      <c r="B135" s="154"/>
      <c r="D135" s="148" t="s">
        <v>169</v>
      </c>
      <c r="E135" s="155" t="s">
        <v>3</v>
      </c>
      <c r="F135" s="156" t="s">
        <v>2026</v>
      </c>
      <c r="H135" s="157">
        <v>10.387</v>
      </c>
      <c r="I135" s="158"/>
      <c r="L135" s="154"/>
      <c r="M135" s="159"/>
      <c r="T135" s="160"/>
      <c r="AT135" s="155" t="s">
        <v>169</v>
      </c>
      <c r="AU135" s="155" t="s">
        <v>88</v>
      </c>
      <c r="AV135" s="13" t="s">
        <v>88</v>
      </c>
      <c r="AW135" s="13" t="s">
        <v>40</v>
      </c>
      <c r="AX135" s="13" t="s">
        <v>78</v>
      </c>
      <c r="AY135" s="155" t="s">
        <v>156</v>
      </c>
    </row>
    <row r="136" spans="2:65" s="15" customFormat="1" x14ac:dyDescent="0.2">
      <c r="B136" s="168"/>
      <c r="D136" s="148" t="s">
        <v>169</v>
      </c>
      <c r="E136" s="169" t="s">
        <v>3</v>
      </c>
      <c r="F136" s="170" t="s">
        <v>180</v>
      </c>
      <c r="H136" s="171">
        <v>10.387</v>
      </c>
      <c r="I136" s="172"/>
      <c r="L136" s="168"/>
      <c r="M136" s="173"/>
      <c r="T136" s="174"/>
      <c r="AT136" s="169" t="s">
        <v>169</v>
      </c>
      <c r="AU136" s="169" t="s">
        <v>88</v>
      </c>
      <c r="AV136" s="15" t="s">
        <v>157</v>
      </c>
      <c r="AW136" s="15" t="s">
        <v>40</v>
      </c>
      <c r="AX136" s="15" t="s">
        <v>78</v>
      </c>
      <c r="AY136" s="169" t="s">
        <v>156</v>
      </c>
    </row>
    <row r="137" spans="2:65" s="12" customFormat="1" x14ac:dyDescent="0.2">
      <c r="B137" s="147"/>
      <c r="D137" s="148" t="s">
        <v>169</v>
      </c>
      <c r="E137" s="149" t="s">
        <v>3</v>
      </c>
      <c r="F137" s="150" t="s">
        <v>2028</v>
      </c>
      <c r="H137" s="149" t="s">
        <v>3</v>
      </c>
      <c r="I137" s="151"/>
      <c r="L137" s="147"/>
      <c r="M137" s="152"/>
      <c r="T137" s="153"/>
      <c r="AT137" s="149" t="s">
        <v>169</v>
      </c>
      <c r="AU137" s="149" t="s">
        <v>88</v>
      </c>
      <c r="AV137" s="12" t="s">
        <v>86</v>
      </c>
      <c r="AW137" s="12" t="s">
        <v>40</v>
      </c>
      <c r="AX137" s="12" t="s">
        <v>78</v>
      </c>
      <c r="AY137" s="149" t="s">
        <v>156</v>
      </c>
    </row>
    <row r="138" spans="2:65" s="13" customFormat="1" x14ac:dyDescent="0.2">
      <c r="B138" s="154"/>
      <c r="D138" s="148" t="s">
        <v>169</v>
      </c>
      <c r="E138" s="155" t="s">
        <v>3</v>
      </c>
      <c r="F138" s="156" t="s">
        <v>2029</v>
      </c>
      <c r="H138" s="157">
        <v>37.591000000000001</v>
      </c>
      <c r="I138" s="158"/>
      <c r="L138" s="154"/>
      <c r="M138" s="159"/>
      <c r="T138" s="160"/>
      <c r="AT138" s="155" t="s">
        <v>169</v>
      </c>
      <c r="AU138" s="155" t="s">
        <v>88</v>
      </c>
      <c r="AV138" s="13" t="s">
        <v>88</v>
      </c>
      <c r="AW138" s="13" t="s">
        <v>40</v>
      </c>
      <c r="AX138" s="13" t="s">
        <v>78</v>
      </c>
      <c r="AY138" s="155" t="s">
        <v>156</v>
      </c>
    </row>
    <row r="139" spans="2:65" s="13" customFormat="1" x14ac:dyDescent="0.2">
      <c r="B139" s="154"/>
      <c r="D139" s="148" t="s">
        <v>169</v>
      </c>
      <c r="E139" s="155" t="s">
        <v>3</v>
      </c>
      <c r="F139" s="156" t="s">
        <v>2030</v>
      </c>
      <c r="H139" s="157">
        <v>15.506</v>
      </c>
      <c r="I139" s="158"/>
      <c r="L139" s="154"/>
      <c r="M139" s="159"/>
      <c r="T139" s="160"/>
      <c r="AT139" s="155" t="s">
        <v>169</v>
      </c>
      <c r="AU139" s="155" t="s">
        <v>88</v>
      </c>
      <c r="AV139" s="13" t="s">
        <v>88</v>
      </c>
      <c r="AW139" s="13" t="s">
        <v>40</v>
      </c>
      <c r="AX139" s="13" t="s">
        <v>78</v>
      </c>
      <c r="AY139" s="155" t="s">
        <v>156</v>
      </c>
    </row>
    <row r="140" spans="2:65" s="13" customFormat="1" x14ac:dyDescent="0.2">
      <c r="B140" s="154"/>
      <c r="D140" s="148" t="s">
        <v>169</v>
      </c>
      <c r="E140" s="155" t="s">
        <v>3</v>
      </c>
      <c r="F140" s="156" t="s">
        <v>2031</v>
      </c>
      <c r="H140" s="157">
        <v>29.690999999999999</v>
      </c>
      <c r="I140" s="158"/>
      <c r="L140" s="154"/>
      <c r="M140" s="159"/>
      <c r="T140" s="160"/>
      <c r="AT140" s="155" t="s">
        <v>169</v>
      </c>
      <c r="AU140" s="155" t="s">
        <v>88</v>
      </c>
      <c r="AV140" s="13" t="s">
        <v>88</v>
      </c>
      <c r="AW140" s="13" t="s">
        <v>40</v>
      </c>
      <c r="AX140" s="13" t="s">
        <v>78</v>
      </c>
      <c r="AY140" s="155" t="s">
        <v>156</v>
      </c>
    </row>
    <row r="141" spans="2:65" s="13" customFormat="1" x14ac:dyDescent="0.2">
      <c r="B141" s="154"/>
      <c r="D141" s="148" t="s">
        <v>169</v>
      </c>
      <c r="E141" s="155" t="s">
        <v>3</v>
      </c>
      <c r="F141" s="156" t="s">
        <v>2032</v>
      </c>
      <c r="H141" s="157">
        <v>-10.387</v>
      </c>
      <c r="I141" s="158"/>
      <c r="L141" s="154"/>
      <c r="M141" s="159"/>
      <c r="T141" s="160"/>
      <c r="AT141" s="155" t="s">
        <v>169</v>
      </c>
      <c r="AU141" s="155" t="s">
        <v>88</v>
      </c>
      <c r="AV141" s="13" t="s">
        <v>88</v>
      </c>
      <c r="AW141" s="13" t="s">
        <v>40</v>
      </c>
      <c r="AX141" s="13" t="s">
        <v>78</v>
      </c>
      <c r="AY141" s="155" t="s">
        <v>156</v>
      </c>
    </row>
    <row r="142" spans="2:65" s="15" customFormat="1" x14ac:dyDescent="0.2">
      <c r="B142" s="168"/>
      <c r="D142" s="148" t="s">
        <v>169</v>
      </c>
      <c r="E142" s="169" t="s">
        <v>3</v>
      </c>
      <c r="F142" s="170" t="s">
        <v>180</v>
      </c>
      <c r="H142" s="171">
        <v>72.400999999999996</v>
      </c>
      <c r="I142" s="172"/>
      <c r="L142" s="168"/>
      <c r="M142" s="173"/>
      <c r="T142" s="174"/>
      <c r="AT142" s="169" t="s">
        <v>169</v>
      </c>
      <c r="AU142" s="169" t="s">
        <v>88</v>
      </c>
      <c r="AV142" s="15" t="s">
        <v>157</v>
      </c>
      <c r="AW142" s="15" t="s">
        <v>40</v>
      </c>
      <c r="AX142" s="15" t="s">
        <v>78</v>
      </c>
      <c r="AY142" s="169" t="s">
        <v>156</v>
      </c>
    </row>
    <row r="143" spans="2:65" s="14" customFormat="1" x14ac:dyDescent="0.2">
      <c r="B143" s="161"/>
      <c r="D143" s="148" t="s">
        <v>169</v>
      </c>
      <c r="E143" s="162" t="s">
        <v>3</v>
      </c>
      <c r="F143" s="163" t="s">
        <v>172</v>
      </c>
      <c r="H143" s="164">
        <v>93.174999999999997</v>
      </c>
      <c r="I143" s="165"/>
      <c r="L143" s="161"/>
      <c r="M143" s="166"/>
      <c r="T143" s="167"/>
      <c r="AT143" s="162" t="s">
        <v>169</v>
      </c>
      <c r="AU143" s="162" t="s">
        <v>88</v>
      </c>
      <c r="AV143" s="14" t="s">
        <v>165</v>
      </c>
      <c r="AW143" s="14" t="s">
        <v>40</v>
      </c>
      <c r="AX143" s="14" t="s">
        <v>86</v>
      </c>
      <c r="AY143" s="162" t="s">
        <v>156</v>
      </c>
    </row>
    <row r="144" spans="2:65" s="1" customFormat="1" ht="33" customHeight="1" x14ac:dyDescent="0.2">
      <c r="B144" s="129"/>
      <c r="C144" s="130" t="s">
        <v>973</v>
      </c>
      <c r="D144" s="130" t="s">
        <v>160</v>
      </c>
      <c r="E144" s="131" t="s">
        <v>2033</v>
      </c>
      <c r="F144" s="132" t="s">
        <v>2034</v>
      </c>
      <c r="G144" s="133" t="s">
        <v>163</v>
      </c>
      <c r="H144" s="134">
        <v>113.949</v>
      </c>
      <c r="I144" s="135"/>
      <c r="J144" s="136">
        <f>ROUND(I144*H144,2)</f>
        <v>0</v>
      </c>
      <c r="K144" s="132" t="s">
        <v>164</v>
      </c>
      <c r="L144" s="34"/>
      <c r="M144" s="137" t="s">
        <v>3</v>
      </c>
      <c r="N144" s="138" t="s">
        <v>49</v>
      </c>
      <c r="P144" s="139">
        <f>O144*H144</f>
        <v>0</v>
      </c>
      <c r="Q144" s="139">
        <v>0</v>
      </c>
      <c r="R144" s="139">
        <f>Q144*H144</f>
        <v>0</v>
      </c>
      <c r="S144" s="139">
        <v>0</v>
      </c>
      <c r="T144" s="140">
        <f>S144*H144</f>
        <v>0</v>
      </c>
      <c r="AR144" s="141" t="s">
        <v>165</v>
      </c>
      <c r="AT144" s="141" t="s">
        <v>160</v>
      </c>
      <c r="AU144" s="141" t="s">
        <v>88</v>
      </c>
      <c r="AY144" s="18" t="s">
        <v>156</v>
      </c>
      <c r="BE144" s="142">
        <f>IF(N144="základní",J144,0)</f>
        <v>0</v>
      </c>
      <c r="BF144" s="142">
        <f>IF(N144="snížená",J144,0)</f>
        <v>0</v>
      </c>
      <c r="BG144" s="142">
        <f>IF(N144="zákl. přenesená",J144,0)</f>
        <v>0</v>
      </c>
      <c r="BH144" s="142">
        <f>IF(N144="sníž. přenesená",J144,0)</f>
        <v>0</v>
      </c>
      <c r="BI144" s="142">
        <f>IF(N144="nulová",J144,0)</f>
        <v>0</v>
      </c>
      <c r="BJ144" s="18" t="s">
        <v>86</v>
      </c>
      <c r="BK144" s="142">
        <f>ROUND(I144*H144,2)</f>
        <v>0</v>
      </c>
      <c r="BL144" s="18" t="s">
        <v>165</v>
      </c>
      <c r="BM144" s="141" t="s">
        <v>2035</v>
      </c>
    </row>
    <row r="145" spans="2:65" s="1" customFormat="1" x14ac:dyDescent="0.2">
      <c r="B145" s="34"/>
      <c r="D145" s="143" t="s">
        <v>167</v>
      </c>
      <c r="F145" s="144" t="s">
        <v>2036</v>
      </c>
      <c r="I145" s="145"/>
      <c r="L145" s="34"/>
      <c r="M145" s="146"/>
      <c r="T145" s="55"/>
      <c r="AT145" s="18" t="s">
        <v>167</v>
      </c>
      <c r="AU145" s="18" t="s">
        <v>88</v>
      </c>
    </row>
    <row r="146" spans="2:65" s="12" customFormat="1" x14ac:dyDescent="0.2">
      <c r="B146" s="147"/>
      <c r="D146" s="148" t="s">
        <v>169</v>
      </c>
      <c r="E146" s="149" t="s">
        <v>3</v>
      </c>
      <c r="F146" s="150" t="s">
        <v>2037</v>
      </c>
      <c r="H146" s="149" t="s">
        <v>3</v>
      </c>
      <c r="I146" s="151"/>
      <c r="L146" s="147"/>
      <c r="M146" s="152"/>
      <c r="T146" s="153"/>
      <c r="AT146" s="149" t="s">
        <v>169</v>
      </c>
      <c r="AU146" s="149" t="s">
        <v>88</v>
      </c>
      <c r="AV146" s="12" t="s">
        <v>86</v>
      </c>
      <c r="AW146" s="12" t="s">
        <v>40</v>
      </c>
      <c r="AX146" s="12" t="s">
        <v>78</v>
      </c>
      <c r="AY146" s="149" t="s">
        <v>156</v>
      </c>
    </row>
    <row r="147" spans="2:65" s="12" customFormat="1" x14ac:dyDescent="0.2">
      <c r="B147" s="147"/>
      <c r="D147" s="148" t="s">
        <v>169</v>
      </c>
      <c r="E147" s="149" t="s">
        <v>3</v>
      </c>
      <c r="F147" s="150" t="s">
        <v>2025</v>
      </c>
      <c r="H147" s="149" t="s">
        <v>3</v>
      </c>
      <c r="I147" s="151"/>
      <c r="L147" s="147"/>
      <c r="M147" s="152"/>
      <c r="T147" s="153"/>
      <c r="AT147" s="149" t="s">
        <v>169</v>
      </c>
      <c r="AU147" s="149" t="s">
        <v>88</v>
      </c>
      <c r="AV147" s="12" t="s">
        <v>86</v>
      </c>
      <c r="AW147" s="12" t="s">
        <v>40</v>
      </c>
      <c r="AX147" s="12" t="s">
        <v>78</v>
      </c>
      <c r="AY147" s="149" t="s">
        <v>156</v>
      </c>
    </row>
    <row r="148" spans="2:65" s="13" customFormat="1" x14ac:dyDescent="0.2">
      <c r="B148" s="154"/>
      <c r="D148" s="148" t="s">
        <v>169</v>
      </c>
      <c r="E148" s="155" t="s">
        <v>3</v>
      </c>
      <c r="F148" s="156" t="s">
        <v>2038</v>
      </c>
      <c r="H148" s="157">
        <v>20.774000000000001</v>
      </c>
      <c r="I148" s="158"/>
      <c r="L148" s="154"/>
      <c r="M148" s="159"/>
      <c r="T148" s="160"/>
      <c r="AT148" s="155" t="s">
        <v>169</v>
      </c>
      <c r="AU148" s="155" t="s">
        <v>88</v>
      </c>
      <c r="AV148" s="13" t="s">
        <v>88</v>
      </c>
      <c r="AW148" s="13" t="s">
        <v>40</v>
      </c>
      <c r="AX148" s="13" t="s">
        <v>78</v>
      </c>
      <c r="AY148" s="155" t="s">
        <v>156</v>
      </c>
    </row>
    <row r="149" spans="2:65" s="15" customFormat="1" x14ac:dyDescent="0.2">
      <c r="B149" s="168"/>
      <c r="D149" s="148" t="s">
        <v>169</v>
      </c>
      <c r="E149" s="169" t="s">
        <v>3</v>
      </c>
      <c r="F149" s="170" t="s">
        <v>180</v>
      </c>
      <c r="H149" s="171">
        <v>20.774000000000001</v>
      </c>
      <c r="I149" s="172"/>
      <c r="L149" s="168"/>
      <c r="M149" s="173"/>
      <c r="T149" s="174"/>
      <c r="AT149" s="169" t="s">
        <v>169</v>
      </c>
      <c r="AU149" s="169" t="s">
        <v>88</v>
      </c>
      <c r="AV149" s="15" t="s">
        <v>157</v>
      </c>
      <c r="AW149" s="15" t="s">
        <v>40</v>
      </c>
      <c r="AX149" s="15" t="s">
        <v>78</v>
      </c>
      <c r="AY149" s="169" t="s">
        <v>156</v>
      </c>
    </row>
    <row r="150" spans="2:65" s="12" customFormat="1" x14ac:dyDescent="0.2">
      <c r="B150" s="147"/>
      <c r="D150" s="148" t="s">
        <v>169</v>
      </c>
      <c r="E150" s="149" t="s">
        <v>3</v>
      </c>
      <c r="F150" s="150" t="s">
        <v>2027</v>
      </c>
      <c r="H150" s="149" t="s">
        <v>3</v>
      </c>
      <c r="I150" s="151"/>
      <c r="L150" s="147"/>
      <c r="M150" s="152"/>
      <c r="T150" s="153"/>
      <c r="AT150" s="149" t="s">
        <v>169</v>
      </c>
      <c r="AU150" s="149" t="s">
        <v>88</v>
      </c>
      <c r="AV150" s="12" t="s">
        <v>86</v>
      </c>
      <c r="AW150" s="12" t="s">
        <v>40</v>
      </c>
      <c r="AX150" s="12" t="s">
        <v>78</v>
      </c>
      <c r="AY150" s="149" t="s">
        <v>156</v>
      </c>
    </row>
    <row r="151" spans="2:65" s="13" customFormat="1" x14ac:dyDescent="0.2">
      <c r="B151" s="154"/>
      <c r="D151" s="148" t="s">
        <v>169</v>
      </c>
      <c r="E151" s="155" t="s">
        <v>3</v>
      </c>
      <c r="F151" s="156" t="s">
        <v>2038</v>
      </c>
      <c r="H151" s="157">
        <v>20.774000000000001</v>
      </c>
      <c r="I151" s="158"/>
      <c r="L151" s="154"/>
      <c r="M151" s="159"/>
      <c r="T151" s="160"/>
      <c r="AT151" s="155" t="s">
        <v>169</v>
      </c>
      <c r="AU151" s="155" t="s">
        <v>88</v>
      </c>
      <c r="AV151" s="13" t="s">
        <v>88</v>
      </c>
      <c r="AW151" s="13" t="s">
        <v>40</v>
      </c>
      <c r="AX151" s="13" t="s">
        <v>78</v>
      </c>
      <c r="AY151" s="155" t="s">
        <v>156</v>
      </c>
    </row>
    <row r="152" spans="2:65" s="15" customFormat="1" x14ac:dyDescent="0.2">
      <c r="B152" s="168"/>
      <c r="D152" s="148" t="s">
        <v>169</v>
      </c>
      <c r="E152" s="169" t="s">
        <v>3</v>
      </c>
      <c r="F152" s="170" t="s">
        <v>180</v>
      </c>
      <c r="H152" s="171">
        <v>20.774000000000001</v>
      </c>
      <c r="I152" s="172"/>
      <c r="L152" s="168"/>
      <c r="M152" s="173"/>
      <c r="T152" s="174"/>
      <c r="AT152" s="169" t="s">
        <v>169</v>
      </c>
      <c r="AU152" s="169" t="s">
        <v>88</v>
      </c>
      <c r="AV152" s="15" t="s">
        <v>157</v>
      </c>
      <c r="AW152" s="15" t="s">
        <v>40</v>
      </c>
      <c r="AX152" s="15" t="s">
        <v>78</v>
      </c>
      <c r="AY152" s="169" t="s">
        <v>156</v>
      </c>
    </row>
    <row r="153" spans="2:65" s="12" customFormat="1" x14ac:dyDescent="0.2">
      <c r="B153" s="147"/>
      <c r="D153" s="148" t="s">
        <v>169</v>
      </c>
      <c r="E153" s="149" t="s">
        <v>3</v>
      </c>
      <c r="F153" s="150" t="s">
        <v>2028</v>
      </c>
      <c r="H153" s="149" t="s">
        <v>3</v>
      </c>
      <c r="I153" s="151"/>
      <c r="L153" s="147"/>
      <c r="M153" s="152"/>
      <c r="T153" s="153"/>
      <c r="AT153" s="149" t="s">
        <v>169</v>
      </c>
      <c r="AU153" s="149" t="s">
        <v>88</v>
      </c>
      <c r="AV153" s="12" t="s">
        <v>86</v>
      </c>
      <c r="AW153" s="12" t="s">
        <v>40</v>
      </c>
      <c r="AX153" s="12" t="s">
        <v>78</v>
      </c>
      <c r="AY153" s="149" t="s">
        <v>156</v>
      </c>
    </row>
    <row r="154" spans="2:65" s="13" customFormat="1" x14ac:dyDescent="0.2">
      <c r="B154" s="154"/>
      <c r="D154" s="148" t="s">
        <v>169</v>
      </c>
      <c r="E154" s="155" t="s">
        <v>3</v>
      </c>
      <c r="F154" s="156" t="s">
        <v>2029</v>
      </c>
      <c r="H154" s="157">
        <v>37.591000000000001</v>
      </c>
      <c r="I154" s="158"/>
      <c r="L154" s="154"/>
      <c r="M154" s="159"/>
      <c r="T154" s="160"/>
      <c r="AT154" s="155" t="s">
        <v>169</v>
      </c>
      <c r="AU154" s="155" t="s">
        <v>88</v>
      </c>
      <c r="AV154" s="13" t="s">
        <v>88</v>
      </c>
      <c r="AW154" s="13" t="s">
        <v>40</v>
      </c>
      <c r="AX154" s="13" t="s">
        <v>78</v>
      </c>
      <c r="AY154" s="155" t="s">
        <v>156</v>
      </c>
    </row>
    <row r="155" spans="2:65" s="13" customFormat="1" x14ac:dyDescent="0.2">
      <c r="B155" s="154"/>
      <c r="D155" s="148" t="s">
        <v>169</v>
      </c>
      <c r="E155" s="155" t="s">
        <v>3</v>
      </c>
      <c r="F155" s="156" t="s">
        <v>2030</v>
      </c>
      <c r="H155" s="157">
        <v>15.506</v>
      </c>
      <c r="I155" s="158"/>
      <c r="L155" s="154"/>
      <c r="M155" s="159"/>
      <c r="T155" s="160"/>
      <c r="AT155" s="155" t="s">
        <v>169</v>
      </c>
      <c r="AU155" s="155" t="s">
        <v>88</v>
      </c>
      <c r="AV155" s="13" t="s">
        <v>88</v>
      </c>
      <c r="AW155" s="13" t="s">
        <v>40</v>
      </c>
      <c r="AX155" s="13" t="s">
        <v>78</v>
      </c>
      <c r="AY155" s="155" t="s">
        <v>156</v>
      </c>
    </row>
    <row r="156" spans="2:65" s="13" customFormat="1" x14ac:dyDescent="0.2">
      <c r="B156" s="154"/>
      <c r="D156" s="148" t="s">
        <v>169</v>
      </c>
      <c r="E156" s="155" t="s">
        <v>3</v>
      </c>
      <c r="F156" s="156" t="s">
        <v>2031</v>
      </c>
      <c r="H156" s="157">
        <v>29.690999999999999</v>
      </c>
      <c r="I156" s="158"/>
      <c r="L156" s="154"/>
      <c r="M156" s="159"/>
      <c r="T156" s="160"/>
      <c r="AT156" s="155" t="s">
        <v>169</v>
      </c>
      <c r="AU156" s="155" t="s">
        <v>88</v>
      </c>
      <c r="AV156" s="13" t="s">
        <v>88</v>
      </c>
      <c r="AW156" s="13" t="s">
        <v>40</v>
      </c>
      <c r="AX156" s="13" t="s">
        <v>78</v>
      </c>
      <c r="AY156" s="155" t="s">
        <v>156</v>
      </c>
    </row>
    <row r="157" spans="2:65" s="13" customFormat="1" x14ac:dyDescent="0.2">
      <c r="B157" s="154"/>
      <c r="D157" s="148" t="s">
        <v>169</v>
      </c>
      <c r="E157" s="155" t="s">
        <v>3</v>
      </c>
      <c r="F157" s="156" t="s">
        <v>2032</v>
      </c>
      <c r="H157" s="157">
        <v>-10.387</v>
      </c>
      <c r="I157" s="158"/>
      <c r="L157" s="154"/>
      <c r="M157" s="159"/>
      <c r="T157" s="160"/>
      <c r="AT157" s="155" t="s">
        <v>169</v>
      </c>
      <c r="AU157" s="155" t="s">
        <v>88</v>
      </c>
      <c r="AV157" s="13" t="s">
        <v>88</v>
      </c>
      <c r="AW157" s="13" t="s">
        <v>40</v>
      </c>
      <c r="AX157" s="13" t="s">
        <v>78</v>
      </c>
      <c r="AY157" s="155" t="s">
        <v>156</v>
      </c>
    </row>
    <row r="158" spans="2:65" s="15" customFormat="1" x14ac:dyDescent="0.2">
      <c r="B158" s="168"/>
      <c r="D158" s="148" t="s">
        <v>169</v>
      </c>
      <c r="E158" s="169" t="s">
        <v>3</v>
      </c>
      <c r="F158" s="170" t="s">
        <v>180</v>
      </c>
      <c r="H158" s="171">
        <v>72.400999999999996</v>
      </c>
      <c r="I158" s="172"/>
      <c r="L158" s="168"/>
      <c r="M158" s="173"/>
      <c r="T158" s="174"/>
      <c r="AT158" s="169" t="s">
        <v>169</v>
      </c>
      <c r="AU158" s="169" t="s">
        <v>88</v>
      </c>
      <c r="AV158" s="15" t="s">
        <v>157</v>
      </c>
      <c r="AW158" s="15" t="s">
        <v>40</v>
      </c>
      <c r="AX158" s="15" t="s">
        <v>78</v>
      </c>
      <c r="AY158" s="169" t="s">
        <v>156</v>
      </c>
    </row>
    <row r="159" spans="2:65" s="14" customFormat="1" x14ac:dyDescent="0.2">
      <c r="B159" s="161"/>
      <c r="D159" s="148" t="s">
        <v>169</v>
      </c>
      <c r="E159" s="162" t="s">
        <v>3</v>
      </c>
      <c r="F159" s="163" t="s">
        <v>172</v>
      </c>
      <c r="H159" s="164">
        <v>113.949</v>
      </c>
      <c r="I159" s="165"/>
      <c r="L159" s="161"/>
      <c r="M159" s="166"/>
      <c r="T159" s="167"/>
      <c r="AT159" s="162" t="s">
        <v>169</v>
      </c>
      <c r="AU159" s="162" t="s">
        <v>88</v>
      </c>
      <c r="AV159" s="14" t="s">
        <v>165</v>
      </c>
      <c r="AW159" s="14" t="s">
        <v>40</v>
      </c>
      <c r="AX159" s="14" t="s">
        <v>86</v>
      </c>
      <c r="AY159" s="162" t="s">
        <v>156</v>
      </c>
    </row>
    <row r="160" spans="2:65" s="1" customFormat="1" ht="24.2" customHeight="1" x14ac:dyDescent="0.2">
      <c r="B160" s="129"/>
      <c r="C160" s="130" t="s">
        <v>219</v>
      </c>
      <c r="D160" s="130" t="s">
        <v>160</v>
      </c>
      <c r="E160" s="131" t="s">
        <v>2039</v>
      </c>
      <c r="F160" s="132" t="s">
        <v>2040</v>
      </c>
      <c r="G160" s="133" t="s">
        <v>163</v>
      </c>
      <c r="H160" s="134">
        <v>10.387</v>
      </c>
      <c r="I160" s="135"/>
      <c r="J160" s="136">
        <f>ROUND(I160*H160,2)</f>
        <v>0</v>
      </c>
      <c r="K160" s="132" t="s">
        <v>164</v>
      </c>
      <c r="L160" s="34"/>
      <c r="M160" s="137" t="s">
        <v>3</v>
      </c>
      <c r="N160" s="138" t="s">
        <v>49</v>
      </c>
      <c r="P160" s="139">
        <f>O160*H160</f>
        <v>0</v>
      </c>
      <c r="Q160" s="139">
        <v>0</v>
      </c>
      <c r="R160" s="139">
        <f>Q160*H160</f>
        <v>0</v>
      </c>
      <c r="S160" s="139">
        <v>0</v>
      </c>
      <c r="T160" s="140">
        <f>S160*H160</f>
        <v>0</v>
      </c>
      <c r="AR160" s="141" t="s">
        <v>165</v>
      </c>
      <c r="AT160" s="141" t="s">
        <v>160</v>
      </c>
      <c r="AU160" s="141" t="s">
        <v>88</v>
      </c>
      <c r="AY160" s="18" t="s">
        <v>156</v>
      </c>
      <c r="BE160" s="142">
        <f>IF(N160="základní",J160,0)</f>
        <v>0</v>
      </c>
      <c r="BF160" s="142">
        <f>IF(N160="snížená",J160,0)</f>
        <v>0</v>
      </c>
      <c r="BG160" s="142">
        <f>IF(N160="zákl. přenesená",J160,0)</f>
        <v>0</v>
      </c>
      <c r="BH160" s="142">
        <f>IF(N160="sníž. přenesená",J160,0)</f>
        <v>0</v>
      </c>
      <c r="BI160" s="142">
        <f>IF(N160="nulová",J160,0)</f>
        <v>0</v>
      </c>
      <c r="BJ160" s="18" t="s">
        <v>86</v>
      </c>
      <c r="BK160" s="142">
        <f>ROUND(I160*H160,2)</f>
        <v>0</v>
      </c>
      <c r="BL160" s="18" t="s">
        <v>165</v>
      </c>
      <c r="BM160" s="141" t="s">
        <v>2041</v>
      </c>
    </row>
    <row r="161" spans="2:65" s="1" customFormat="1" x14ac:dyDescent="0.2">
      <c r="B161" s="34"/>
      <c r="D161" s="143" t="s">
        <v>167</v>
      </c>
      <c r="F161" s="144" t="s">
        <v>2042</v>
      </c>
      <c r="I161" s="145"/>
      <c r="L161" s="34"/>
      <c r="M161" s="146"/>
      <c r="T161" s="55"/>
      <c r="AT161" s="18" t="s">
        <v>167</v>
      </c>
      <c r="AU161" s="18" t="s">
        <v>88</v>
      </c>
    </row>
    <row r="162" spans="2:65" s="12" customFormat="1" x14ac:dyDescent="0.2">
      <c r="B162" s="147"/>
      <c r="D162" s="148" t="s">
        <v>169</v>
      </c>
      <c r="E162" s="149" t="s">
        <v>3</v>
      </c>
      <c r="F162" s="150" t="s">
        <v>2043</v>
      </c>
      <c r="H162" s="149" t="s">
        <v>3</v>
      </c>
      <c r="I162" s="151"/>
      <c r="L162" s="147"/>
      <c r="M162" s="152"/>
      <c r="T162" s="153"/>
      <c r="AT162" s="149" t="s">
        <v>169</v>
      </c>
      <c r="AU162" s="149" t="s">
        <v>88</v>
      </c>
      <c r="AV162" s="12" t="s">
        <v>86</v>
      </c>
      <c r="AW162" s="12" t="s">
        <v>40</v>
      </c>
      <c r="AX162" s="12" t="s">
        <v>78</v>
      </c>
      <c r="AY162" s="149" t="s">
        <v>156</v>
      </c>
    </row>
    <row r="163" spans="2:65" s="13" customFormat="1" x14ac:dyDescent="0.2">
      <c r="B163" s="154"/>
      <c r="D163" s="148" t="s">
        <v>169</v>
      </c>
      <c r="E163" s="155" t="s">
        <v>3</v>
      </c>
      <c r="F163" s="156" t="s">
        <v>2026</v>
      </c>
      <c r="H163" s="157">
        <v>10.387</v>
      </c>
      <c r="I163" s="158"/>
      <c r="L163" s="154"/>
      <c r="M163" s="159"/>
      <c r="T163" s="160"/>
      <c r="AT163" s="155" t="s">
        <v>169</v>
      </c>
      <c r="AU163" s="155" t="s">
        <v>88</v>
      </c>
      <c r="AV163" s="13" t="s">
        <v>88</v>
      </c>
      <c r="AW163" s="13" t="s">
        <v>40</v>
      </c>
      <c r="AX163" s="13" t="s">
        <v>78</v>
      </c>
      <c r="AY163" s="155" t="s">
        <v>156</v>
      </c>
    </row>
    <row r="164" spans="2:65" s="14" customFormat="1" x14ac:dyDescent="0.2">
      <c r="B164" s="161"/>
      <c r="D164" s="148" t="s">
        <v>169</v>
      </c>
      <c r="E164" s="162" t="s">
        <v>3</v>
      </c>
      <c r="F164" s="163" t="s">
        <v>172</v>
      </c>
      <c r="H164" s="164">
        <v>10.387</v>
      </c>
      <c r="I164" s="165"/>
      <c r="L164" s="161"/>
      <c r="M164" s="166"/>
      <c r="T164" s="167"/>
      <c r="AT164" s="162" t="s">
        <v>169</v>
      </c>
      <c r="AU164" s="162" t="s">
        <v>88</v>
      </c>
      <c r="AV164" s="14" t="s">
        <v>165</v>
      </c>
      <c r="AW164" s="14" t="s">
        <v>40</v>
      </c>
      <c r="AX164" s="14" t="s">
        <v>86</v>
      </c>
      <c r="AY164" s="162" t="s">
        <v>156</v>
      </c>
    </row>
    <row r="165" spans="2:65" s="1" customFormat="1" ht="24.2" customHeight="1" x14ac:dyDescent="0.2">
      <c r="B165" s="129"/>
      <c r="C165" s="130" t="s">
        <v>1366</v>
      </c>
      <c r="D165" s="130" t="s">
        <v>160</v>
      </c>
      <c r="E165" s="131" t="s">
        <v>2044</v>
      </c>
      <c r="F165" s="132" t="s">
        <v>2045</v>
      </c>
      <c r="G165" s="133" t="s">
        <v>163</v>
      </c>
      <c r="H165" s="134">
        <v>10.387</v>
      </c>
      <c r="I165" s="135"/>
      <c r="J165" s="136">
        <f>ROUND(I165*H165,2)</f>
        <v>0</v>
      </c>
      <c r="K165" s="132" t="s">
        <v>164</v>
      </c>
      <c r="L165" s="34"/>
      <c r="M165" s="137" t="s">
        <v>3</v>
      </c>
      <c r="N165" s="138" t="s">
        <v>49</v>
      </c>
      <c r="P165" s="139">
        <f>O165*H165</f>
        <v>0</v>
      </c>
      <c r="Q165" s="139">
        <v>0</v>
      </c>
      <c r="R165" s="139">
        <f>Q165*H165</f>
        <v>0</v>
      </c>
      <c r="S165" s="139">
        <v>0</v>
      </c>
      <c r="T165" s="140">
        <f>S165*H165</f>
        <v>0</v>
      </c>
      <c r="AR165" s="141" t="s">
        <v>165</v>
      </c>
      <c r="AT165" s="141" t="s">
        <v>160</v>
      </c>
      <c r="AU165" s="141" t="s">
        <v>88</v>
      </c>
      <c r="AY165" s="18" t="s">
        <v>156</v>
      </c>
      <c r="BE165" s="142">
        <f>IF(N165="základní",J165,0)</f>
        <v>0</v>
      </c>
      <c r="BF165" s="142">
        <f>IF(N165="snížená",J165,0)</f>
        <v>0</v>
      </c>
      <c r="BG165" s="142">
        <f>IF(N165="zákl. přenesená",J165,0)</f>
        <v>0</v>
      </c>
      <c r="BH165" s="142">
        <f>IF(N165="sníž. přenesená",J165,0)</f>
        <v>0</v>
      </c>
      <c r="BI165" s="142">
        <f>IF(N165="nulová",J165,0)</f>
        <v>0</v>
      </c>
      <c r="BJ165" s="18" t="s">
        <v>86</v>
      </c>
      <c r="BK165" s="142">
        <f>ROUND(I165*H165,2)</f>
        <v>0</v>
      </c>
      <c r="BL165" s="18" t="s">
        <v>165</v>
      </c>
      <c r="BM165" s="141" t="s">
        <v>2046</v>
      </c>
    </row>
    <row r="166" spans="2:65" s="1" customFormat="1" x14ac:dyDescent="0.2">
      <c r="B166" s="34"/>
      <c r="D166" s="143" t="s">
        <v>167</v>
      </c>
      <c r="F166" s="144" t="s">
        <v>2047</v>
      </c>
      <c r="I166" s="145"/>
      <c r="L166" s="34"/>
      <c r="M166" s="146"/>
      <c r="T166" s="55"/>
      <c r="AT166" s="18" t="s">
        <v>167</v>
      </c>
      <c r="AU166" s="18" t="s">
        <v>88</v>
      </c>
    </row>
    <row r="167" spans="2:65" s="12" customFormat="1" x14ac:dyDescent="0.2">
      <c r="B167" s="147"/>
      <c r="D167" s="148" t="s">
        <v>169</v>
      </c>
      <c r="E167" s="149" t="s">
        <v>3</v>
      </c>
      <c r="F167" s="150" t="s">
        <v>2016</v>
      </c>
      <c r="H167" s="149" t="s">
        <v>3</v>
      </c>
      <c r="I167" s="151"/>
      <c r="L167" s="147"/>
      <c r="M167" s="152"/>
      <c r="T167" s="153"/>
      <c r="AT167" s="149" t="s">
        <v>169</v>
      </c>
      <c r="AU167" s="149" t="s">
        <v>88</v>
      </c>
      <c r="AV167" s="12" t="s">
        <v>86</v>
      </c>
      <c r="AW167" s="12" t="s">
        <v>40</v>
      </c>
      <c r="AX167" s="12" t="s">
        <v>78</v>
      </c>
      <c r="AY167" s="149" t="s">
        <v>156</v>
      </c>
    </row>
    <row r="168" spans="2:65" s="13" customFormat="1" x14ac:dyDescent="0.2">
      <c r="B168" s="154"/>
      <c r="D168" s="148" t="s">
        <v>169</v>
      </c>
      <c r="E168" s="155" t="s">
        <v>3</v>
      </c>
      <c r="F168" s="156" t="s">
        <v>2048</v>
      </c>
      <c r="H168" s="157">
        <v>6.09</v>
      </c>
      <c r="I168" s="158"/>
      <c r="L168" s="154"/>
      <c r="M168" s="159"/>
      <c r="T168" s="160"/>
      <c r="AT168" s="155" t="s">
        <v>169</v>
      </c>
      <c r="AU168" s="155" t="s">
        <v>88</v>
      </c>
      <c r="AV168" s="13" t="s">
        <v>88</v>
      </c>
      <c r="AW168" s="13" t="s">
        <v>40</v>
      </c>
      <c r="AX168" s="13" t="s">
        <v>78</v>
      </c>
      <c r="AY168" s="155" t="s">
        <v>156</v>
      </c>
    </row>
    <row r="169" spans="2:65" s="15" customFormat="1" x14ac:dyDescent="0.2">
      <c r="B169" s="168"/>
      <c r="D169" s="148" t="s">
        <v>169</v>
      </c>
      <c r="E169" s="169" t="s">
        <v>3</v>
      </c>
      <c r="F169" s="170" t="s">
        <v>180</v>
      </c>
      <c r="H169" s="171">
        <v>6.09</v>
      </c>
      <c r="I169" s="172"/>
      <c r="L169" s="168"/>
      <c r="M169" s="173"/>
      <c r="T169" s="174"/>
      <c r="AT169" s="169" t="s">
        <v>169</v>
      </c>
      <c r="AU169" s="169" t="s">
        <v>88</v>
      </c>
      <c r="AV169" s="15" t="s">
        <v>157</v>
      </c>
      <c r="AW169" s="15" t="s">
        <v>40</v>
      </c>
      <c r="AX169" s="15" t="s">
        <v>78</v>
      </c>
      <c r="AY169" s="169" t="s">
        <v>156</v>
      </c>
    </row>
    <row r="170" spans="2:65" s="12" customFormat="1" x14ac:dyDescent="0.2">
      <c r="B170" s="147"/>
      <c r="D170" s="148" t="s">
        <v>169</v>
      </c>
      <c r="E170" s="149" t="s">
        <v>3</v>
      </c>
      <c r="F170" s="150" t="s">
        <v>2010</v>
      </c>
      <c r="H170" s="149" t="s">
        <v>3</v>
      </c>
      <c r="I170" s="151"/>
      <c r="L170" s="147"/>
      <c r="M170" s="152"/>
      <c r="T170" s="153"/>
      <c r="AT170" s="149" t="s">
        <v>169</v>
      </c>
      <c r="AU170" s="149" t="s">
        <v>88</v>
      </c>
      <c r="AV170" s="12" t="s">
        <v>86</v>
      </c>
      <c r="AW170" s="12" t="s">
        <v>40</v>
      </c>
      <c r="AX170" s="12" t="s">
        <v>78</v>
      </c>
      <c r="AY170" s="149" t="s">
        <v>156</v>
      </c>
    </row>
    <row r="171" spans="2:65" s="13" customFormat="1" x14ac:dyDescent="0.2">
      <c r="B171" s="154"/>
      <c r="D171" s="148" t="s">
        <v>169</v>
      </c>
      <c r="E171" s="155" t="s">
        <v>3</v>
      </c>
      <c r="F171" s="156" t="s">
        <v>2049</v>
      </c>
      <c r="H171" s="157">
        <v>4.2969999999999997</v>
      </c>
      <c r="I171" s="158"/>
      <c r="L171" s="154"/>
      <c r="M171" s="159"/>
      <c r="T171" s="160"/>
      <c r="AT171" s="155" t="s">
        <v>169</v>
      </c>
      <c r="AU171" s="155" t="s">
        <v>88</v>
      </c>
      <c r="AV171" s="13" t="s">
        <v>88</v>
      </c>
      <c r="AW171" s="13" t="s">
        <v>40</v>
      </c>
      <c r="AX171" s="13" t="s">
        <v>78</v>
      </c>
      <c r="AY171" s="155" t="s">
        <v>156</v>
      </c>
    </row>
    <row r="172" spans="2:65" s="15" customFormat="1" x14ac:dyDescent="0.2">
      <c r="B172" s="168"/>
      <c r="D172" s="148" t="s">
        <v>169</v>
      </c>
      <c r="E172" s="169" t="s">
        <v>3</v>
      </c>
      <c r="F172" s="170" t="s">
        <v>180</v>
      </c>
      <c r="H172" s="171">
        <v>4.2969999999999997</v>
      </c>
      <c r="I172" s="172"/>
      <c r="L172" s="168"/>
      <c r="M172" s="173"/>
      <c r="T172" s="174"/>
      <c r="AT172" s="169" t="s">
        <v>169</v>
      </c>
      <c r="AU172" s="169" t="s">
        <v>88</v>
      </c>
      <c r="AV172" s="15" t="s">
        <v>157</v>
      </c>
      <c r="AW172" s="15" t="s">
        <v>40</v>
      </c>
      <c r="AX172" s="15" t="s">
        <v>78</v>
      </c>
      <c r="AY172" s="169" t="s">
        <v>156</v>
      </c>
    </row>
    <row r="173" spans="2:65" s="14" customFormat="1" x14ac:dyDescent="0.2">
      <c r="B173" s="161"/>
      <c r="D173" s="148" t="s">
        <v>169</v>
      </c>
      <c r="E173" s="162" t="s">
        <v>3</v>
      </c>
      <c r="F173" s="163" t="s">
        <v>172</v>
      </c>
      <c r="H173" s="164">
        <v>10.387</v>
      </c>
      <c r="I173" s="165"/>
      <c r="L173" s="161"/>
      <c r="M173" s="166"/>
      <c r="T173" s="167"/>
      <c r="AT173" s="162" t="s">
        <v>169</v>
      </c>
      <c r="AU173" s="162" t="s">
        <v>88</v>
      </c>
      <c r="AV173" s="14" t="s">
        <v>165</v>
      </c>
      <c r="AW173" s="14" t="s">
        <v>40</v>
      </c>
      <c r="AX173" s="14" t="s">
        <v>86</v>
      </c>
      <c r="AY173" s="162" t="s">
        <v>156</v>
      </c>
    </row>
    <row r="174" spans="2:65" s="1" customFormat="1" ht="21.75" customHeight="1" x14ac:dyDescent="0.2">
      <c r="B174" s="129"/>
      <c r="C174" s="130" t="s">
        <v>389</v>
      </c>
      <c r="D174" s="130" t="s">
        <v>160</v>
      </c>
      <c r="E174" s="131" t="s">
        <v>2050</v>
      </c>
      <c r="F174" s="132" t="s">
        <v>2051</v>
      </c>
      <c r="G174" s="133" t="s">
        <v>209</v>
      </c>
      <c r="H174" s="134">
        <v>167.40899999999999</v>
      </c>
      <c r="I174" s="135"/>
      <c r="J174" s="136">
        <f>ROUND(I174*H174,2)</f>
        <v>0</v>
      </c>
      <c r="K174" s="132" t="s">
        <v>164</v>
      </c>
      <c r="L174" s="34"/>
      <c r="M174" s="137" t="s">
        <v>3</v>
      </c>
      <c r="N174" s="138" t="s">
        <v>49</v>
      </c>
      <c r="P174" s="139">
        <f>O174*H174</f>
        <v>0</v>
      </c>
      <c r="Q174" s="139">
        <v>0</v>
      </c>
      <c r="R174" s="139">
        <f>Q174*H174</f>
        <v>0</v>
      </c>
      <c r="S174" s="139">
        <v>0</v>
      </c>
      <c r="T174" s="140">
        <f>S174*H174</f>
        <v>0</v>
      </c>
      <c r="AR174" s="141" t="s">
        <v>165</v>
      </c>
      <c r="AT174" s="141" t="s">
        <v>160</v>
      </c>
      <c r="AU174" s="141" t="s">
        <v>88</v>
      </c>
      <c r="AY174" s="18" t="s">
        <v>156</v>
      </c>
      <c r="BE174" s="142">
        <f>IF(N174="základní",J174,0)</f>
        <v>0</v>
      </c>
      <c r="BF174" s="142">
        <f>IF(N174="snížená",J174,0)</f>
        <v>0</v>
      </c>
      <c r="BG174" s="142">
        <f>IF(N174="zákl. přenesená",J174,0)</f>
        <v>0</v>
      </c>
      <c r="BH174" s="142">
        <f>IF(N174="sníž. přenesená",J174,0)</f>
        <v>0</v>
      </c>
      <c r="BI174" s="142">
        <f>IF(N174="nulová",J174,0)</f>
        <v>0</v>
      </c>
      <c r="BJ174" s="18" t="s">
        <v>86</v>
      </c>
      <c r="BK174" s="142">
        <f>ROUND(I174*H174,2)</f>
        <v>0</v>
      </c>
      <c r="BL174" s="18" t="s">
        <v>165</v>
      </c>
      <c r="BM174" s="141" t="s">
        <v>2052</v>
      </c>
    </row>
    <row r="175" spans="2:65" s="1" customFormat="1" x14ac:dyDescent="0.2">
      <c r="B175" s="34"/>
      <c r="D175" s="143" t="s">
        <v>167</v>
      </c>
      <c r="F175" s="144" t="s">
        <v>2053</v>
      </c>
      <c r="I175" s="145"/>
      <c r="L175" s="34"/>
      <c r="M175" s="146"/>
      <c r="T175" s="55"/>
      <c r="AT175" s="18" t="s">
        <v>167</v>
      </c>
      <c r="AU175" s="18" t="s">
        <v>88</v>
      </c>
    </row>
    <row r="176" spans="2:65" s="12" customFormat="1" x14ac:dyDescent="0.2">
      <c r="B176" s="147"/>
      <c r="D176" s="148" t="s">
        <v>169</v>
      </c>
      <c r="E176" s="149" t="s">
        <v>3</v>
      </c>
      <c r="F176" s="150" t="s">
        <v>2054</v>
      </c>
      <c r="H176" s="149" t="s">
        <v>3</v>
      </c>
      <c r="I176" s="151"/>
      <c r="L176" s="147"/>
      <c r="M176" s="152"/>
      <c r="T176" s="153"/>
      <c r="AT176" s="149" t="s">
        <v>169</v>
      </c>
      <c r="AU176" s="149" t="s">
        <v>88</v>
      </c>
      <c r="AV176" s="12" t="s">
        <v>86</v>
      </c>
      <c r="AW176" s="12" t="s">
        <v>40</v>
      </c>
      <c r="AX176" s="12" t="s">
        <v>78</v>
      </c>
      <c r="AY176" s="149" t="s">
        <v>156</v>
      </c>
    </row>
    <row r="177" spans="2:65" s="13" customFormat="1" x14ac:dyDescent="0.2">
      <c r="B177" s="154"/>
      <c r="D177" s="148" t="s">
        <v>169</v>
      </c>
      <c r="E177" s="155" t="s">
        <v>3</v>
      </c>
      <c r="F177" s="156" t="s">
        <v>2055</v>
      </c>
      <c r="H177" s="157">
        <v>127.32</v>
      </c>
      <c r="I177" s="158"/>
      <c r="L177" s="154"/>
      <c r="M177" s="159"/>
      <c r="T177" s="160"/>
      <c r="AT177" s="155" t="s">
        <v>169</v>
      </c>
      <c r="AU177" s="155" t="s">
        <v>88</v>
      </c>
      <c r="AV177" s="13" t="s">
        <v>88</v>
      </c>
      <c r="AW177" s="13" t="s">
        <v>40</v>
      </c>
      <c r="AX177" s="13" t="s">
        <v>78</v>
      </c>
      <c r="AY177" s="155" t="s">
        <v>156</v>
      </c>
    </row>
    <row r="178" spans="2:65" s="15" customFormat="1" x14ac:dyDescent="0.2">
      <c r="B178" s="168"/>
      <c r="D178" s="148" t="s">
        <v>169</v>
      </c>
      <c r="E178" s="169" t="s">
        <v>3</v>
      </c>
      <c r="F178" s="170" t="s">
        <v>180</v>
      </c>
      <c r="H178" s="171">
        <v>127.32</v>
      </c>
      <c r="I178" s="172"/>
      <c r="L178" s="168"/>
      <c r="M178" s="173"/>
      <c r="T178" s="174"/>
      <c r="AT178" s="169" t="s">
        <v>169</v>
      </c>
      <c r="AU178" s="169" t="s">
        <v>88</v>
      </c>
      <c r="AV178" s="15" t="s">
        <v>157</v>
      </c>
      <c r="AW178" s="15" t="s">
        <v>40</v>
      </c>
      <c r="AX178" s="15" t="s">
        <v>78</v>
      </c>
      <c r="AY178" s="169" t="s">
        <v>156</v>
      </c>
    </row>
    <row r="179" spans="2:65" s="12" customFormat="1" x14ac:dyDescent="0.2">
      <c r="B179" s="147"/>
      <c r="D179" s="148" t="s">
        <v>169</v>
      </c>
      <c r="E179" s="149" t="s">
        <v>3</v>
      </c>
      <c r="F179" s="150" t="s">
        <v>2056</v>
      </c>
      <c r="H179" s="149" t="s">
        <v>3</v>
      </c>
      <c r="I179" s="151"/>
      <c r="L179" s="147"/>
      <c r="M179" s="152"/>
      <c r="T179" s="153"/>
      <c r="AT179" s="149" t="s">
        <v>169</v>
      </c>
      <c r="AU179" s="149" t="s">
        <v>88</v>
      </c>
      <c r="AV179" s="12" t="s">
        <v>86</v>
      </c>
      <c r="AW179" s="12" t="s">
        <v>40</v>
      </c>
      <c r="AX179" s="12" t="s">
        <v>78</v>
      </c>
      <c r="AY179" s="149" t="s">
        <v>156</v>
      </c>
    </row>
    <row r="180" spans="2:65" s="13" customFormat="1" x14ac:dyDescent="0.2">
      <c r="B180" s="154"/>
      <c r="D180" s="148" t="s">
        <v>169</v>
      </c>
      <c r="E180" s="155" t="s">
        <v>3</v>
      </c>
      <c r="F180" s="156" t="s">
        <v>2057</v>
      </c>
      <c r="H180" s="157">
        <v>27.65</v>
      </c>
      <c r="I180" s="158"/>
      <c r="L180" s="154"/>
      <c r="M180" s="159"/>
      <c r="T180" s="160"/>
      <c r="AT180" s="155" t="s">
        <v>169</v>
      </c>
      <c r="AU180" s="155" t="s">
        <v>88</v>
      </c>
      <c r="AV180" s="13" t="s">
        <v>88</v>
      </c>
      <c r="AW180" s="13" t="s">
        <v>40</v>
      </c>
      <c r="AX180" s="13" t="s">
        <v>78</v>
      </c>
      <c r="AY180" s="155" t="s">
        <v>156</v>
      </c>
    </row>
    <row r="181" spans="2:65" s="15" customFormat="1" x14ac:dyDescent="0.2">
      <c r="B181" s="168"/>
      <c r="D181" s="148" t="s">
        <v>169</v>
      </c>
      <c r="E181" s="169" t="s">
        <v>3</v>
      </c>
      <c r="F181" s="170" t="s">
        <v>180</v>
      </c>
      <c r="H181" s="171">
        <v>27.65</v>
      </c>
      <c r="I181" s="172"/>
      <c r="L181" s="168"/>
      <c r="M181" s="173"/>
      <c r="T181" s="174"/>
      <c r="AT181" s="169" t="s">
        <v>169</v>
      </c>
      <c r="AU181" s="169" t="s">
        <v>88</v>
      </c>
      <c r="AV181" s="15" t="s">
        <v>157</v>
      </c>
      <c r="AW181" s="15" t="s">
        <v>40</v>
      </c>
      <c r="AX181" s="15" t="s">
        <v>78</v>
      </c>
      <c r="AY181" s="169" t="s">
        <v>156</v>
      </c>
    </row>
    <row r="182" spans="2:65" s="12" customFormat="1" x14ac:dyDescent="0.2">
      <c r="B182" s="147"/>
      <c r="D182" s="148" t="s">
        <v>169</v>
      </c>
      <c r="E182" s="149" t="s">
        <v>3</v>
      </c>
      <c r="F182" s="150" t="s">
        <v>2058</v>
      </c>
      <c r="H182" s="149" t="s">
        <v>3</v>
      </c>
      <c r="I182" s="151"/>
      <c r="L182" s="147"/>
      <c r="M182" s="152"/>
      <c r="T182" s="153"/>
      <c r="AT182" s="149" t="s">
        <v>169</v>
      </c>
      <c r="AU182" s="149" t="s">
        <v>88</v>
      </c>
      <c r="AV182" s="12" t="s">
        <v>86</v>
      </c>
      <c r="AW182" s="12" t="s">
        <v>40</v>
      </c>
      <c r="AX182" s="12" t="s">
        <v>78</v>
      </c>
      <c r="AY182" s="149" t="s">
        <v>156</v>
      </c>
    </row>
    <row r="183" spans="2:65" s="13" customFormat="1" x14ac:dyDescent="0.2">
      <c r="B183" s="154"/>
      <c r="D183" s="148" t="s">
        <v>169</v>
      </c>
      <c r="E183" s="155" t="s">
        <v>3</v>
      </c>
      <c r="F183" s="156" t="s">
        <v>2059</v>
      </c>
      <c r="H183" s="157">
        <v>0.78</v>
      </c>
      <c r="I183" s="158"/>
      <c r="L183" s="154"/>
      <c r="M183" s="159"/>
      <c r="T183" s="160"/>
      <c r="AT183" s="155" t="s">
        <v>169</v>
      </c>
      <c r="AU183" s="155" t="s">
        <v>88</v>
      </c>
      <c r="AV183" s="13" t="s">
        <v>88</v>
      </c>
      <c r="AW183" s="13" t="s">
        <v>40</v>
      </c>
      <c r="AX183" s="13" t="s">
        <v>78</v>
      </c>
      <c r="AY183" s="155" t="s">
        <v>156</v>
      </c>
    </row>
    <row r="184" spans="2:65" s="15" customFormat="1" x14ac:dyDescent="0.2">
      <c r="B184" s="168"/>
      <c r="D184" s="148" t="s">
        <v>169</v>
      </c>
      <c r="E184" s="169" t="s">
        <v>3</v>
      </c>
      <c r="F184" s="170" t="s">
        <v>180</v>
      </c>
      <c r="H184" s="171">
        <v>0.78</v>
      </c>
      <c r="I184" s="172"/>
      <c r="L184" s="168"/>
      <c r="M184" s="173"/>
      <c r="T184" s="174"/>
      <c r="AT184" s="169" t="s">
        <v>169</v>
      </c>
      <c r="AU184" s="169" t="s">
        <v>88</v>
      </c>
      <c r="AV184" s="15" t="s">
        <v>157</v>
      </c>
      <c r="AW184" s="15" t="s">
        <v>40</v>
      </c>
      <c r="AX184" s="15" t="s">
        <v>78</v>
      </c>
      <c r="AY184" s="169" t="s">
        <v>156</v>
      </c>
    </row>
    <row r="185" spans="2:65" s="12" customFormat="1" x14ac:dyDescent="0.2">
      <c r="B185" s="147"/>
      <c r="D185" s="148" t="s">
        <v>169</v>
      </c>
      <c r="E185" s="149" t="s">
        <v>3</v>
      </c>
      <c r="F185" s="150" t="s">
        <v>2010</v>
      </c>
      <c r="H185" s="149" t="s">
        <v>3</v>
      </c>
      <c r="I185" s="151"/>
      <c r="L185" s="147"/>
      <c r="M185" s="152"/>
      <c r="T185" s="153"/>
      <c r="AT185" s="149" t="s">
        <v>169</v>
      </c>
      <c r="AU185" s="149" t="s">
        <v>88</v>
      </c>
      <c r="AV185" s="12" t="s">
        <v>86</v>
      </c>
      <c r="AW185" s="12" t="s">
        <v>40</v>
      </c>
      <c r="AX185" s="12" t="s">
        <v>78</v>
      </c>
      <c r="AY185" s="149" t="s">
        <v>156</v>
      </c>
    </row>
    <row r="186" spans="2:65" s="13" customFormat="1" x14ac:dyDescent="0.2">
      <c r="B186" s="154"/>
      <c r="D186" s="148" t="s">
        <v>169</v>
      </c>
      <c r="E186" s="155" t="s">
        <v>3</v>
      </c>
      <c r="F186" s="156" t="s">
        <v>2060</v>
      </c>
      <c r="H186" s="157">
        <v>11.659000000000001</v>
      </c>
      <c r="I186" s="158"/>
      <c r="L186" s="154"/>
      <c r="M186" s="159"/>
      <c r="T186" s="160"/>
      <c r="AT186" s="155" t="s">
        <v>169</v>
      </c>
      <c r="AU186" s="155" t="s">
        <v>88</v>
      </c>
      <c r="AV186" s="13" t="s">
        <v>88</v>
      </c>
      <c r="AW186" s="13" t="s">
        <v>40</v>
      </c>
      <c r="AX186" s="13" t="s">
        <v>78</v>
      </c>
      <c r="AY186" s="155" t="s">
        <v>156</v>
      </c>
    </row>
    <row r="187" spans="2:65" s="15" customFormat="1" x14ac:dyDescent="0.2">
      <c r="B187" s="168"/>
      <c r="D187" s="148" t="s">
        <v>169</v>
      </c>
      <c r="E187" s="169" t="s">
        <v>3</v>
      </c>
      <c r="F187" s="170" t="s">
        <v>180</v>
      </c>
      <c r="H187" s="171">
        <v>11.659000000000001</v>
      </c>
      <c r="I187" s="172"/>
      <c r="L187" s="168"/>
      <c r="M187" s="173"/>
      <c r="T187" s="174"/>
      <c r="AT187" s="169" t="s">
        <v>169</v>
      </c>
      <c r="AU187" s="169" t="s">
        <v>88</v>
      </c>
      <c r="AV187" s="15" t="s">
        <v>157</v>
      </c>
      <c r="AW187" s="15" t="s">
        <v>40</v>
      </c>
      <c r="AX187" s="15" t="s">
        <v>78</v>
      </c>
      <c r="AY187" s="169" t="s">
        <v>156</v>
      </c>
    </row>
    <row r="188" spans="2:65" s="14" customFormat="1" x14ac:dyDescent="0.2">
      <c r="B188" s="161"/>
      <c r="D188" s="148" t="s">
        <v>169</v>
      </c>
      <c r="E188" s="162" t="s">
        <v>3</v>
      </c>
      <c r="F188" s="163" t="s">
        <v>172</v>
      </c>
      <c r="H188" s="164">
        <v>167.40899999999999</v>
      </c>
      <c r="I188" s="165"/>
      <c r="L188" s="161"/>
      <c r="M188" s="166"/>
      <c r="T188" s="167"/>
      <c r="AT188" s="162" t="s">
        <v>169</v>
      </c>
      <c r="AU188" s="162" t="s">
        <v>88</v>
      </c>
      <c r="AV188" s="14" t="s">
        <v>165</v>
      </c>
      <c r="AW188" s="14" t="s">
        <v>40</v>
      </c>
      <c r="AX188" s="14" t="s">
        <v>86</v>
      </c>
      <c r="AY188" s="162" t="s">
        <v>156</v>
      </c>
    </row>
    <row r="189" spans="2:65" s="1" customFormat="1" ht="37.9" customHeight="1" x14ac:dyDescent="0.2">
      <c r="B189" s="129"/>
      <c r="C189" s="130" t="s">
        <v>234</v>
      </c>
      <c r="D189" s="130" t="s">
        <v>160</v>
      </c>
      <c r="E189" s="131" t="s">
        <v>2061</v>
      </c>
      <c r="F189" s="132" t="s">
        <v>2062</v>
      </c>
      <c r="G189" s="133" t="s">
        <v>163</v>
      </c>
      <c r="H189" s="134">
        <v>72.400999999999996</v>
      </c>
      <c r="I189" s="135"/>
      <c r="J189" s="136">
        <f>ROUND(I189*H189,2)</f>
        <v>0</v>
      </c>
      <c r="K189" s="132" t="s">
        <v>164</v>
      </c>
      <c r="L189" s="34"/>
      <c r="M189" s="137" t="s">
        <v>3</v>
      </c>
      <c r="N189" s="138" t="s">
        <v>49</v>
      </c>
      <c r="P189" s="139">
        <f>O189*H189</f>
        <v>0</v>
      </c>
      <c r="Q189" s="139">
        <v>0</v>
      </c>
      <c r="R189" s="139">
        <f>Q189*H189</f>
        <v>0</v>
      </c>
      <c r="S189" s="139">
        <v>0</v>
      </c>
      <c r="T189" s="140">
        <f>S189*H189</f>
        <v>0</v>
      </c>
      <c r="AR189" s="141" t="s">
        <v>165</v>
      </c>
      <c r="AT189" s="141" t="s">
        <v>160</v>
      </c>
      <c r="AU189" s="141" t="s">
        <v>88</v>
      </c>
      <c r="AY189" s="18" t="s">
        <v>156</v>
      </c>
      <c r="BE189" s="142">
        <f>IF(N189="základní",J189,0)</f>
        <v>0</v>
      </c>
      <c r="BF189" s="142">
        <f>IF(N189="snížená",J189,0)</f>
        <v>0</v>
      </c>
      <c r="BG189" s="142">
        <f>IF(N189="zákl. přenesená",J189,0)</f>
        <v>0</v>
      </c>
      <c r="BH189" s="142">
        <f>IF(N189="sníž. přenesená",J189,0)</f>
        <v>0</v>
      </c>
      <c r="BI189" s="142">
        <f>IF(N189="nulová",J189,0)</f>
        <v>0</v>
      </c>
      <c r="BJ189" s="18" t="s">
        <v>86</v>
      </c>
      <c r="BK189" s="142">
        <f>ROUND(I189*H189,2)</f>
        <v>0</v>
      </c>
      <c r="BL189" s="18" t="s">
        <v>165</v>
      </c>
      <c r="BM189" s="141" t="s">
        <v>2063</v>
      </c>
    </row>
    <row r="190" spans="2:65" s="1" customFormat="1" x14ac:dyDescent="0.2">
      <c r="B190" s="34"/>
      <c r="D190" s="143" t="s">
        <v>167</v>
      </c>
      <c r="F190" s="144" t="s">
        <v>2064</v>
      </c>
      <c r="I190" s="145"/>
      <c r="L190" s="34"/>
      <c r="M190" s="146"/>
      <c r="T190" s="55"/>
      <c r="AT190" s="18" t="s">
        <v>167</v>
      </c>
      <c r="AU190" s="18" t="s">
        <v>88</v>
      </c>
    </row>
    <row r="191" spans="2:65" s="12" customFormat="1" x14ac:dyDescent="0.2">
      <c r="B191" s="147"/>
      <c r="D191" s="148" t="s">
        <v>169</v>
      </c>
      <c r="E191" s="149" t="s">
        <v>3</v>
      </c>
      <c r="F191" s="150" t="s">
        <v>2065</v>
      </c>
      <c r="H191" s="149" t="s">
        <v>3</v>
      </c>
      <c r="I191" s="151"/>
      <c r="L191" s="147"/>
      <c r="M191" s="152"/>
      <c r="T191" s="153"/>
      <c r="AT191" s="149" t="s">
        <v>169</v>
      </c>
      <c r="AU191" s="149" t="s">
        <v>88</v>
      </c>
      <c r="AV191" s="12" t="s">
        <v>86</v>
      </c>
      <c r="AW191" s="12" t="s">
        <v>40</v>
      </c>
      <c r="AX191" s="12" t="s">
        <v>78</v>
      </c>
      <c r="AY191" s="149" t="s">
        <v>156</v>
      </c>
    </row>
    <row r="192" spans="2:65" s="13" customFormat="1" x14ac:dyDescent="0.2">
      <c r="B192" s="154"/>
      <c r="D192" s="148" t="s">
        <v>169</v>
      </c>
      <c r="E192" s="155" t="s">
        <v>3</v>
      </c>
      <c r="F192" s="156" t="s">
        <v>2066</v>
      </c>
      <c r="H192" s="157">
        <v>37.591000000000001</v>
      </c>
      <c r="I192" s="158"/>
      <c r="L192" s="154"/>
      <c r="M192" s="159"/>
      <c r="T192" s="160"/>
      <c r="AT192" s="155" t="s">
        <v>169</v>
      </c>
      <c r="AU192" s="155" t="s">
        <v>88</v>
      </c>
      <c r="AV192" s="13" t="s">
        <v>88</v>
      </c>
      <c r="AW192" s="13" t="s">
        <v>40</v>
      </c>
      <c r="AX192" s="13" t="s">
        <v>78</v>
      </c>
      <c r="AY192" s="155" t="s">
        <v>156</v>
      </c>
    </row>
    <row r="193" spans="2:65" s="15" customFormat="1" x14ac:dyDescent="0.2">
      <c r="B193" s="168"/>
      <c r="D193" s="148" t="s">
        <v>169</v>
      </c>
      <c r="E193" s="169" t="s">
        <v>3</v>
      </c>
      <c r="F193" s="170" t="s">
        <v>180</v>
      </c>
      <c r="H193" s="171">
        <v>37.591000000000001</v>
      </c>
      <c r="I193" s="172"/>
      <c r="L193" s="168"/>
      <c r="M193" s="173"/>
      <c r="T193" s="174"/>
      <c r="AT193" s="169" t="s">
        <v>169</v>
      </c>
      <c r="AU193" s="169" t="s">
        <v>88</v>
      </c>
      <c r="AV193" s="15" t="s">
        <v>157</v>
      </c>
      <c r="AW193" s="15" t="s">
        <v>40</v>
      </c>
      <c r="AX193" s="15" t="s">
        <v>78</v>
      </c>
      <c r="AY193" s="169" t="s">
        <v>156</v>
      </c>
    </row>
    <row r="194" spans="2:65" s="12" customFormat="1" x14ac:dyDescent="0.2">
      <c r="B194" s="147"/>
      <c r="D194" s="148" t="s">
        <v>169</v>
      </c>
      <c r="E194" s="149" t="s">
        <v>3</v>
      </c>
      <c r="F194" s="150" t="s">
        <v>2067</v>
      </c>
      <c r="H194" s="149" t="s">
        <v>3</v>
      </c>
      <c r="I194" s="151"/>
      <c r="L194" s="147"/>
      <c r="M194" s="152"/>
      <c r="T194" s="153"/>
      <c r="AT194" s="149" t="s">
        <v>169</v>
      </c>
      <c r="AU194" s="149" t="s">
        <v>88</v>
      </c>
      <c r="AV194" s="12" t="s">
        <v>86</v>
      </c>
      <c r="AW194" s="12" t="s">
        <v>40</v>
      </c>
      <c r="AX194" s="12" t="s">
        <v>78</v>
      </c>
      <c r="AY194" s="149" t="s">
        <v>156</v>
      </c>
    </row>
    <row r="195" spans="2:65" s="13" customFormat="1" x14ac:dyDescent="0.2">
      <c r="B195" s="154"/>
      <c r="D195" s="148" t="s">
        <v>169</v>
      </c>
      <c r="E195" s="155" t="s">
        <v>3</v>
      </c>
      <c r="F195" s="156" t="s">
        <v>2068</v>
      </c>
      <c r="H195" s="157">
        <v>15.506</v>
      </c>
      <c r="I195" s="158"/>
      <c r="L195" s="154"/>
      <c r="M195" s="159"/>
      <c r="T195" s="160"/>
      <c r="AT195" s="155" t="s">
        <v>169</v>
      </c>
      <c r="AU195" s="155" t="s">
        <v>88</v>
      </c>
      <c r="AV195" s="13" t="s">
        <v>88</v>
      </c>
      <c r="AW195" s="13" t="s">
        <v>40</v>
      </c>
      <c r="AX195" s="13" t="s">
        <v>78</v>
      </c>
      <c r="AY195" s="155" t="s">
        <v>156</v>
      </c>
    </row>
    <row r="196" spans="2:65" s="15" customFormat="1" x14ac:dyDescent="0.2">
      <c r="B196" s="168"/>
      <c r="D196" s="148" t="s">
        <v>169</v>
      </c>
      <c r="E196" s="169" t="s">
        <v>3</v>
      </c>
      <c r="F196" s="170" t="s">
        <v>180</v>
      </c>
      <c r="H196" s="171">
        <v>15.506</v>
      </c>
      <c r="I196" s="172"/>
      <c r="L196" s="168"/>
      <c r="M196" s="173"/>
      <c r="T196" s="174"/>
      <c r="AT196" s="169" t="s">
        <v>169</v>
      </c>
      <c r="AU196" s="169" t="s">
        <v>88</v>
      </c>
      <c r="AV196" s="15" t="s">
        <v>157</v>
      </c>
      <c r="AW196" s="15" t="s">
        <v>40</v>
      </c>
      <c r="AX196" s="15" t="s">
        <v>78</v>
      </c>
      <c r="AY196" s="169" t="s">
        <v>156</v>
      </c>
    </row>
    <row r="197" spans="2:65" s="12" customFormat="1" x14ac:dyDescent="0.2">
      <c r="B197" s="147"/>
      <c r="D197" s="148" t="s">
        <v>169</v>
      </c>
      <c r="E197" s="149" t="s">
        <v>3</v>
      </c>
      <c r="F197" s="150" t="s">
        <v>2069</v>
      </c>
      <c r="H197" s="149" t="s">
        <v>3</v>
      </c>
      <c r="I197" s="151"/>
      <c r="L197" s="147"/>
      <c r="M197" s="152"/>
      <c r="T197" s="153"/>
      <c r="AT197" s="149" t="s">
        <v>169</v>
      </c>
      <c r="AU197" s="149" t="s">
        <v>88</v>
      </c>
      <c r="AV197" s="12" t="s">
        <v>86</v>
      </c>
      <c r="AW197" s="12" t="s">
        <v>40</v>
      </c>
      <c r="AX197" s="12" t="s">
        <v>78</v>
      </c>
      <c r="AY197" s="149" t="s">
        <v>156</v>
      </c>
    </row>
    <row r="198" spans="2:65" s="13" customFormat="1" x14ac:dyDescent="0.2">
      <c r="B198" s="154"/>
      <c r="D198" s="148" t="s">
        <v>169</v>
      </c>
      <c r="E198" s="155" t="s">
        <v>3</v>
      </c>
      <c r="F198" s="156" t="s">
        <v>2070</v>
      </c>
      <c r="H198" s="157">
        <v>29.690999999999999</v>
      </c>
      <c r="I198" s="158"/>
      <c r="L198" s="154"/>
      <c r="M198" s="159"/>
      <c r="T198" s="160"/>
      <c r="AT198" s="155" t="s">
        <v>169</v>
      </c>
      <c r="AU198" s="155" t="s">
        <v>88</v>
      </c>
      <c r="AV198" s="13" t="s">
        <v>88</v>
      </c>
      <c r="AW198" s="13" t="s">
        <v>40</v>
      </c>
      <c r="AX198" s="13" t="s">
        <v>78</v>
      </c>
      <c r="AY198" s="155" t="s">
        <v>156</v>
      </c>
    </row>
    <row r="199" spans="2:65" s="15" customFormat="1" x14ac:dyDescent="0.2">
      <c r="B199" s="168"/>
      <c r="D199" s="148" t="s">
        <v>169</v>
      </c>
      <c r="E199" s="169" t="s">
        <v>3</v>
      </c>
      <c r="F199" s="170" t="s">
        <v>180</v>
      </c>
      <c r="H199" s="171">
        <v>29.690999999999999</v>
      </c>
      <c r="I199" s="172"/>
      <c r="L199" s="168"/>
      <c r="M199" s="173"/>
      <c r="T199" s="174"/>
      <c r="AT199" s="169" t="s">
        <v>169</v>
      </c>
      <c r="AU199" s="169" t="s">
        <v>88</v>
      </c>
      <c r="AV199" s="15" t="s">
        <v>157</v>
      </c>
      <c r="AW199" s="15" t="s">
        <v>40</v>
      </c>
      <c r="AX199" s="15" t="s">
        <v>78</v>
      </c>
      <c r="AY199" s="169" t="s">
        <v>156</v>
      </c>
    </row>
    <row r="200" spans="2:65" s="12" customFormat="1" x14ac:dyDescent="0.2">
      <c r="B200" s="147"/>
      <c r="D200" s="148" t="s">
        <v>169</v>
      </c>
      <c r="E200" s="149" t="s">
        <v>3</v>
      </c>
      <c r="F200" s="150" t="s">
        <v>2071</v>
      </c>
      <c r="H200" s="149" t="s">
        <v>3</v>
      </c>
      <c r="I200" s="151"/>
      <c r="L200" s="147"/>
      <c r="M200" s="152"/>
      <c r="T200" s="153"/>
      <c r="AT200" s="149" t="s">
        <v>169</v>
      </c>
      <c r="AU200" s="149" t="s">
        <v>88</v>
      </c>
      <c r="AV200" s="12" t="s">
        <v>86</v>
      </c>
      <c r="AW200" s="12" t="s">
        <v>40</v>
      </c>
      <c r="AX200" s="12" t="s">
        <v>78</v>
      </c>
      <c r="AY200" s="149" t="s">
        <v>156</v>
      </c>
    </row>
    <row r="201" spans="2:65" s="13" customFormat="1" x14ac:dyDescent="0.2">
      <c r="B201" s="154"/>
      <c r="D201" s="148" t="s">
        <v>169</v>
      </c>
      <c r="E201" s="155" t="s">
        <v>3</v>
      </c>
      <c r="F201" s="156" t="s">
        <v>2072</v>
      </c>
      <c r="H201" s="157">
        <v>-10.387</v>
      </c>
      <c r="I201" s="158"/>
      <c r="L201" s="154"/>
      <c r="M201" s="159"/>
      <c r="T201" s="160"/>
      <c r="AT201" s="155" t="s">
        <v>169</v>
      </c>
      <c r="AU201" s="155" t="s">
        <v>88</v>
      </c>
      <c r="AV201" s="13" t="s">
        <v>88</v>
      </c>
      <c r="AW201" s="13" t="s">
        <v>40</v>
      </c>
      <c r="AX201" s="13" t="s">
        <v>78</v>
      </c>
      <c r="AY201" s="155" t="s">
        <v>156</v>
      </c>
    </row>
    <row r="202" spans="2:65" s="15" customFormat="1" x14ac:dyDescent="0.2">
      <c r="B202" s="168"/>
      <c r="D202" s="148" t="s">
        <v>169</v>
      </c>
      <c r="E202" s="169" t="s">
        <v>3</v>
      </c>
      <c r="F202" s="170" t="s">
        <v>180</v>
      </c>
      <c r="H202" s="171">
        <v>-10.387</v>
      </c>
      <c r="I202" s="172"/>
      <c r="L202" s="168"/>
      <c r="M202" s="173"/>
      <c r="T202" s="174"/>
      <c r="AT202" s="169" t="s">
        <v>169</v>
      </c>
      <c r="AU202" s="169" t="s">
        <v>88</v>
      </c>
      <c r="AV202" s="15" t="s">
        <v>157</v>
      </c>
      <c r="AW202" s="15" t="s">
        <v>40</v>
      </c>
      <c r="AX202" s="15" t="s">
        <v>78</v>
      </c>
      <c r="AY202" s="169" t="s">
        <v>156</v>
      </c>
    </row>
    <row r="203" spans="2:65" s="14" customFormat="1" x14ac:dyDescent="0.2">
      <c r="B203" s="161"/>
      <c r="D203" s="148" t="s">
        <v>169</v>
      </c>
      <c r="E203" s="162" t="s">
        <v>3</v>
      </c>
      <c r="F203" s="163" t="s">
        <v>172</v>
      </c>
      <c r="H203" s="164">
        <v>72.400999999999996</v>
      </c>
      <c r="I203" s="165"/>
      <c r="L203" s="161"/>
      <c r="M203" s="166"/>
      <c r="T203" s="167"/>
      <c r="AT203" s="162" t="s">
        <v>169</v>
      </c>
      <c r="AU203" s="162" t="s">
        <v>88</v>
      </c>
      <c r="AV203" s="14" t="s">
        <v>165</v>
      </c>
      <c r="AW203" s="14" t="s">
        <v>40</v>
      </c>
      <c r="AX203" s="14" t="s">
        <v>86</v>
      </c>
      <c r="AY203" s="162" t="s">
        <v>156</v>
      </c>
    </row>
    <row r="204" spans="2:65" s="1" customFormat="1" ht="37.9" customHeight="1" x14ac:dyDescent="0.2">
      <c r="B204" s="129"/>
      <c r="C204" s="130" t="s">
        <v>1385</v>
      </c>
      <c r="D204" s="130" t="s">
        <v>160</v>
      </c>
      <c r="E204" s="131" t="s">
        <v>2073</v>
      </c>
      <c r="F204" s="132" t="s">
        <v>2074</v>
      </c>
      <c r="G204" s="133" t="s">
        <v>163</v>
      </c>
      <c r="H204" s="134">
        <v>362.005</v>
      </c>
      <c r="I204" s="135"/>
      <c r="J204" s="136">
        <f>ROUND(I204*H204,2)</f>
        <v>0</v>
      </c>
      <c r="K204" s="132" t="s">
        <v>164</v>
      </c>
      <c r="L204" s="34"/>
      <c r="M204" s="137" t="s">
        <v>3</v>
      </c>
      <c r="N204" s="138" t="s">
        <v>49</v>
      </c>
      <c r="P204" s="139">
        <f>O204*H204</f>
        <v>0</v>
      </c>
      <c r="Q204" s="139">
        <v>0</v>
      </c>
      <c r="R204" s="139">
        <f>Q204*H204</f>
        <v>0</v>
      </c>
      <c r="S204" s="139">
        <v>0</v>
      </c>
      <c r="T204" s="140">
        <f>S204*H204</f>
        <v>0</v>
      </c>
      <c r="AR204" s="141" t="s">
        <v>165</v>
      </c>
      <c r="AT204" s="141" t="s">
        <v>160</v>
      </c>
      <c r="AU204" s="141" t="s">
        <v>88</v>
      </c>
      <c r="AY204" s="18" t="s">
        <v>156</v>
      </c>
      <c r="BE204" s="142">
        <f>IF(N204="základní",J204,0)</f>
        <v>0</v>
      </c>
      <c r="BF204" s="142">
        <f>IF(N204="snížená",J204,0)</f>
        <v>0</v>
      </c>
      <c r="BG204" s="142">
        <f>IF(N204="zákl. přenesená",J204,0)</f>
        <v>0</v>
      </c>
      <c r="BH204" s="142">
        <f>IF(N204="sníž. přenesená",J204,0)</f>
        <v>0</v>
      </c>
      <c r="BI204" s="142">
        <f>IF(N204="nulová",J204,0)</f>
        <v>0</v>
      </c>
      <c r="BJ204" s="18" t="s">
        <v>86</v>
      </c>
      <c r="BK204" s="142">
        <f>ROUND(I204*H204,2)</f>
        <v>0</v>
      </c>
      <c r="BL204" s="18" t="s">
        <v>165</v>
      </c>
      <c r="BM204" s="141" t="s">
        <v>2075</v>
      </c>
    </row>
    <row r="205" spans="2:65" s="1" customFormat="1" x14ac:dyDescent="0.2">
      <c r="B205" s="34"/>
      <c r="D205" s="143" t="s">
        <v>167</v>
      </c>
      <c r="F205" s="144" t="s">
        <v>2076</v>
      </c>
      <c r="I205" s="145"/>
      <c r="L205" s="34"/>
      <c r="M205" s="146"/>
      <c r="T205" s="55"/>
      <c r="AT205" s="18" t="s">
        <v>167</v>
      </c>
      <c r="AU205" s="18" t="s">
        <v>88</v>
      </c>
    </row>
    <row r="206" spans="2:65" s="12" customFormat="1" x14ac:dyDescent="0.2">
      <c r="B206" s="147"/>
      <c r="D206" s="148" t="s">
        <v>169</v>
      </c>
      <c r="E206" s="149" t="s">
        <v>3</v>
      </c>
      <c r="F206" s="150" t="s">
        <v>260</v>
      </c>
      <c r="H206" s="149" t="s">
        <v>3</v>
      </c>
      <c r="I206" s="151"/>
      <c r="L206" s="147"/>
      <c r="M206" s="152"/>
      <c r="T206" s="153"/>
      <c r="AT206" s="149" t="s">
        <v>169</v>
      </c>
      <c r="AU206" s="149" t="s">
        <v>88</v>
      </c>
      <c r="AV206" s="12" t="s">
        <v>86</v>
      </c>
      <c r="AW206" s="12" t="s">
        <v>40</v>
      </c>
      <c r="AX206" s="12" t="s">
        <v>78</v>
      </c>
      <c r="AY206" s="149" t="s">
        <v>156</v>
      </c>
    </row>
    <row r="207" spans="2:65" s="13" customFormat="1" x14ac:dyDescent="0.2">
      <c r="B207" s="154"/>
      <c r="D207" s="148" t="s">
        <v>169</v>
      </c>
      <c r="E207" s="155" t="s">
        <v>3</v>
      </c>
      <c r="F207" s="156" t="s">
        <v>2077</v>
      </c>
      <c r="H207" s="157">
        <v>362.005</v>
      </c>
      <c r="I207" s="158"/>
      <c r="L207" s="154"/>
      <c r="M207" s="159"/>
      <c r="T207" s="160"/>
      <c r="AT207" s="155" t="s">
        <v>169</v>
      </c>
      <c r="AU207" s="155" t="s">
        <v>88</v>
      </c>
      <c r="AV207" s="13" t="s">
        <v>88</v>
      </c>
      <c r="AW207" s="13" t="s">
        <v>40</v>
      </c>
      <c r="AX207" s="13" t="s">
        <v>78</v>
      </c>
      <c r="AY207" s="155" t="s">
        <v>156</v>
      </c>
    </row>
    <row r="208" spans="2:65" s="14" customFormat="1" x14ac:dyDescent="0.2">
      <c r="B208" s="161"/>
      <c r="D208" s="148" t="s">
        <v>169</v>
      </c>
      <c r="E208" s="162" t="s">
        <v>3</v>
      </c>
      <c r="F208" s="163" t="s">
        <v>172</v>
      </c>
      <c r="H208" s="164">
        <v>362.005</v>
      </c>
      <c r="I208" s="165"/>
      <c r="L208" s="161"/>
      <c r="M208" s="166"/>
      <c r="T208" s="167"/>
      <c r="AT208" s="162" t="s">
        <v>169</v>
      </c>
      <c r="AU208" s="162" t="s">
        <v>88</v>
      </c>
      <c r="AV208" s="14" t="s">
        <v>165</v>
      </c>
      <c r="AW208" s="14" t="s">
        <v>40</v>
      </c>
      <c r="AX208" s="14" t="s">
        <v>86</v>
      </c>
      <c r="AY208" s="162" t="s">
        <v>156</v>
      </c>
    </row>
    <row r="209" spans="2:65" s="1" customFormat="1" ht="24.2" customHeight="1" x14ac:dyDescent="0.2">
      <c r="B209" s="129"/>
      <c r="C209" s="130" t="s">
        <v>1391</v>
      </c>
      <c r="D209" s="130" t="s">
        <v>160</v>
      </c>
      <c r="E209" s="131" t="s">
        <v>2078</v>
      </c>
      <c r="F209" s="132" t="s">
        <v>2079</v>
      </c>
      <c r="G209" s="133" t="s">
        <v>163</v>
      </c>
      <c r="H209" s="134">
        <v>72.400999999999996</v>
      </c>
      <c r="I209" s="135"/>
      <c r="J209" s="136">
        <f>ROUND(I209*H209,2)</f>
        <v>0</v>
      </c>
      <c r="K209" s="132" t="s">
        <v>164</v>
      </c>
      <c r="L209" s="34"/>
      <c r="M209" s="137" t="s">
        <v>3</v>
      </c>
      <c r="N209" s="138" t="s">
        <v>49</v>
      </c>
      <c r="P209" s="139">
        <f>O209*H209</f>
        <v>0</v>
      </c>
      <c r="Q209" s="139">
        <v>0</v>
      </c>
      <c r="R209" s="139">
        <f>Q209*H209</f>
        <v>0</v>
      </c>
      <c r="S209" s="139">
        <v>0</v>
      </c>
      <c r="T209" s="140">
        <f>S209*H209</f>
        <v>0</v>
      </c>
      <c r="AR209" s="141" t="s">
        <v>165</v>
      </c>
      <c r="AT209" s="141" t="s">
        <v>160</v>
      </c>
      <c r="AU209" s="141" t="s">
        <v>88</v>
      </c>
      <c r="AY209" s="18" t="s">
        <v>156</v>
      </c>
      <c r="BE209" s="142">
        <f>IF(N209="základní",J209,0)</f>
        <v>0</v>
      </c>
      <c r="BF209" s="142">
        <f>IF(N209="snížená",J209,0)</f>
        <v>0</v>
      </c>
      <c r="BG209" s="142">
        <f>IF(N209="zákl. přenesená",J209,0)</f>
        <v>0</v>
      </c>
      <c r="BH209" s="142">
        <f>IF(N209="sníž. přenesená",J209,0)</f>
        <v>0</v>
      </c>
      <c r="BI209" s="142">
        <f>IF(N209="nulová",J209,0)</f>
        <v>0</v>
      </c>
      <c r="BJ209" s="18" t="s">
        <v>86</v>
      </c>
      <c r="BK209" s="142">
        <f>ROUND(I209*H209,2)</f>
        <v>0</v>
      </c>
      <c r="BL209" s="18" t="s">
        <v>165</v>
      </c>
      <c r="BM209" s="141" t="s">
        <v>2080</v>
      </c>
    </row>
    <row r="210" spans="2:65" s="1" customFormat="1" x14ac:dyDescent="0.2">
      <c r="B210" s="34"/>
      <c r="D210" s="143" t="s">
        <v>167</v>
      </c>
      <c r="F210" s="144" t="s">
        <v>2081</v>
      </c>
      <c r="I210" s="145"/>
      <c r="L210" s="34"/>
      <c r="M210" s="146"/>
      <c r="T210" s="55"/>
      <c r="AT210" s="18" t="s">
        <v>167</v>
      </c>
      <c r="AU210" s="18" t="s">
        <v>88</v>
      </c>
    </row>
    <row r="211" spans="2:65" s="13" customFormat="1" x14ac:dyDescent="0.2">
      <c r="B211" s="154"/>
      <c r="D211" s="148" t="s">
        <v>169</v>
      </c>
      <c r="E211" s="155" t="s">
        <v>3</v>
      </c>
      <c r="F211" s="156" t="s">
        <v>2082</v>
      </c>
      <c r="H211" s="157">
        <v>72.400999999999996</v>
      </c>
      <c r="I211" s="158"/>
      <c r="L211" s="154"/>
      <c r="M211" s="159"/>
      <c r="T211" s="160"/>
      <c r="AT211" s="155" t="s">
        <v>169</v>
      </c>
      <c r="AU211" s="155" t="s">
        <v>88</v>
      </c>
      <c r="AV211" s="13" t="s">
        <v>88</v>
      </c>
      <c r="AW211" s="13" t="s">
        <v>40</v>
      </c>
      <c r="AX211" s="13" t="s">
        <v>78</v>
      </c>
      <c r="AY211" s="155" t="s">
        <v>156</v>
      </c>
    </row>
    <row r="212" spans="2:65" s="14" customFormat="1" x14ac:dyDescent="0.2">
      <c r="B212" s="161"/>
      <c r="D212" s="148" t="s">
        <v>169</v>
      </c>
      <c r="E212" s="162" t="s">
        <v>3</v>
      </c>
      <c r="F212" s="163" t="s">
        <v>172</v>
      </c>
      <c r="H212" s="164">
        <v>72.400999999999996</v>
      </c>
      <c r="I212" s="165"/>
      <c r="L212" s="161"/>
      <c r="M212" s="166"/>
      <c r="T212" s="167"/>
      <c r="AT212" s="162" t="s">
        <v>169</v>
      </c>
      <c r="AU212" s="162" t="s">
        <v>88</v>
      </c>
      <c r="AV212" s="14" t="s">
        <v>165</v>
      </c>
      <c r="AW212" s="14" t="s">
        <v>40</v>
      </c>
      <c r="AX212" s="14" t="s">
        <v>86</v>
      </c>
      <c r="AY212" s="162" t="s">
        <v>156</v>
      </c>
    </row>
    <row r="213" spans="2:65" s="1" customFormat="1" ht="24.2" customHeight="1" x14ac:dyDescent="0.2">
      <c r="B213" s="129"/>
      <c r="C213" s="130" t="s">
        <v>9</v>
      </c>
      <c r="D213" s="130" t="s">
        <v>160</v>
      </c>
      <c r="E213" s="131" t="s">
        <v>2083</v>
      </c>
      <c r="F213" s="132" t="s">
        <v>2084</v>
      </c>
      <c r="G213" s="133" t="s">
        <v>193</v>
      </c>
      <c r="H213" s="134">
        <v>130.322</v>
      </c>
      <c r="I213" s="135"/>
      <c r="J213" s="136">
        <f>ROUND(I213*H213,2)</f>
        <v>0</v>
      </c>
      <c r="K213" s="132" t="s">
        <v>164</v>
      </c>
      <c r="L213" s="34"/>
      <c r="M213" s="137" t="s">
        <v>3</v>
      </c>
      <c r="N213" s="138" t="s">
        <v>49</v>
      </c>
      <c r="P213" s="139">
        <f>O213*H213</f>
        <v>0</v>
      </c>
      <c r="Q213" s="139">
        <v>0</v>
      </c>
      <c r="R213" s="139">
        <f>Q213*H213</f>
        <v>0</v>
      </c>
      <c r="S213" s="139">
        <v>0</v>
      </c>
      <c r="T213" s="140">
        <f>S213*H213</f>
        <v>0</v>
      </c>
      <c r="AR213" s="141" t="s">
        <v>165</v>
      </c>
      <c r="AT213" s="141" t="s">
        <v>160</v>
      </c>
      <c r="AU213" s="141" t="s">
        <v>88</v>
      </c>
      <c r="AY213" s="18" t="s">
        <v>156</v>
      </c>
      <c r="BE213" s="142">
        <f>IF(N213="základní",J213,0)</f>
        <v>0</v>
      </c>
      <c r="BF213" s="142">
        <f>IF(N213="snížená",J213,0)</f>
        <v>0</v>
      </c>
      <c r="BG213" s="142">
        <f>IF(N213="zákl. přenesená",J213,0)</f>
        <v>0</v>
      </c>
      <c r="BH213" s="142">
        <f>IF(N213="sníž. přenesená",J213,0)</f>
        <v>0</v>
      </c>
      <c r="BI213" s="142">
        <f>IF(N213="nulová",J213,0)</f>
        <v>0</v>
      </c>
      <c r="BJ213" s="18" t="s">
        <v>86</v>
      </c>
      <c r="BK213" s="142">
        <f>ROUND(I213*H213,2)</f>
        <v>0</v>
      </c>
      <c r="BL213" s="18" t="s">
        <v>165</v>
      </c>
      <c r="BM213" s="141" t="s">
        <v>2085</v>
      </c>
    </row>
    <row r="214" spans="2:65" s="1" customFormat="1" x14ac:dyDescent="0.2">
      <c r="B214" s="34"/>
      <c r="D214" s="143" t="s">
        <v>167</v>
      </c>
      <c r="F214" s="144" t="s">
        <v>2086</v>
      </c>
      <c r="I214" s="145"/>
      <c r="L214" s="34"/>
      <c r="M214" s="146"/>
      <c r="T214" s="55"/>
      <c r="AT214" s="18" t="s">
        <v>167</v>
      </c>
      <c r="AU214" s="18" t="s">
        <v>88</v>
      </c>
    </row>
    <row r="215" spans="2:65" s="13" customFormat="1" x14ac:dyDescent="0.2">
      <c r="B215" s="154"/>
      <c r="D215" s="148" t="s">
        <v>169</v>
      </c>
      <c r="E215" s="155" t="s">
        <v>3</v>
      </c>
      <c r="F215" s="156" t="s">
        <v>2087</v>
      </c>
      <c r="H215" s="157">
        <v>130.322</v>
      </c>
      <c r="I215" s="158"/>
      <c r="L215" s="154"/>
      <c r="M215" s="159"/>
      <c r="T215" s="160"/>
      <c r="AT215" s="155" t="s">
        <v>169</v>
      </c>
      <c r="AU215" s="155" t="s">
        <v>88</v>
      </c>
      <c r="AV215" s="13" t="s">
        <v>88</v>
      </c>
      <c r="AW215" s="13" t="s">
        <v>40</v>
      </c>
      <c r="AX215" s="13" t="s">
        <v>78</v>
      </c>
      <c r="AY215" s="155" t="s">
        <v>156</v>
      </c>
    </row>
    <row r="216" spans="2:65" s="14" customFormat="1" x14ac:dyDescent="0.2">
      <c r="B216" s="161"/>
      <c r="D216" s="148" t="s">
        <v>169</v>
      </c>
      <c r="E216" s="162" t="s">
        <v>3</v>
      </c>
      <c r="F216" s="163" t="s">
        <v>172</v>
      </c>
      <c r="H216" s="164">
        <v>130.322</v>
      </c>
      <c r="I216" s="165"/>
      <c r="L216" s="161"/>
      <c r="M216" s="166"/>
      <c r="T216" s="167"/>
      <c r="AT216" s="162" t="s">
        <v>169</v>
      </c>
      <c r="AU216" s="162" t="s">
        <v>88</v>
      </c>
      <c r="AV216" s="14" t="s">
        <v>165</v>
      </c>
      <c r="AW216" s="14" t="s">
        <v>40</v>
      </c>
      <c r="AX216" s="14" t="s">
        <v>86</v>
      </c>
      <c r="AY216" s="162" t="s">
        <v>156</v>
      </c>
    </row>
    <row r="217" spans="2:65" s="11" customFormat="1" ht="22.9" customHeight="1" x14ac:dyDescent="0.2">
      <c r="B217" s="117"/>
      <c r="D217" s="118" t="s">
        <v>77</v>
      </c>
      <c r="E217" s="127" t="s">
        <v>88</v>
      </c>
      <c r="F217" s="127" t="s">
        <v>2088</v>
      </c>
      <c r="I217" s="120"/>
      <c r="J217" s="128">
        <f>BK217</f>
        <v>0</v>
      </c>
      <c r="L217" s="117"/>
      <c r="M217" s="122"/>
      <c r="P217" s="123">
        <f>SUM(P218:P362)</f>
        <v>0</v>
      </c>
      <c r="R217" s="123">
        <f>SUM(R218:R362)</f>
        <v>102.98615270000001</v>
      </c>
      <c r="T217" s="124">
        <f>SUM(T218:T362)</f>
        <v>0</v>
      </c>
      <c r="AR217" s="118" t="s">
        <v>86</v>
      </c>
      <c r="AT217" s="125" t="s">
        <v>77</v>
      </c>
      <c r="AU217" s="125" t="s">
        <v>86</v>
      </c>
      <c r="AY217" s="118" t="s">
        <v>156</v>
      </c>
      <c r="BK217" s="126">
        <f>SUM(BK218:BK362)</f>
        <v>0</v>
      </c>
    </row>
    <row r="218" spans="2:65" s="1" customFormat="1" ht="16.5" customHeight="1" x14ac:dyDescent="0.2">
      <c r="B218" s="129"/>
      <c r="C218" s="130" t="s">
        <v>1402</v>
      </c>
      <c r="D218" s="130" t="s">
        <v>160</v>
      </c>
      <c r="E218" s="131" t="s">
        <v>2089</v>
      </c>
      <c r="F218" s="132" t="s">
        <v>2090</v>
      </c>
      <c r="G218" s="133" t="s">
        <v>163</v>
      </c>
      <c r="H218" s="134">
        <v>2.0270000000000001</v>
      </c>
      <c r="I218" s="135"/>
      <c r="J218" s="136">
        <f>ROUND(I218*H218,2)</f>
        <v>0</v>
      </c>
      <c r="K218" s="132" t="s">
        <v>164</v>
      </c>
      <c r="L218" s="34"/>
      <c r="M218" s="137" t="s">
        <v>3</v>
      </c>
      <c r="N218" s="138" t="s">
        <v>49</v>
      </c>
      <c r="P218" s="139">
        <f>O218*H218</f>
        <v>0</v>
      </c>
      <c r="Q218" s="139">
        <v>1.98</v>
      </c>
      <c r="R218" s="139">
        <f>Q218*H218</f>
        <v>4.0134600000000002</v>
      </c>
      <c r="S218" s="139">
        <v>0</v>
      </c>
      <c r="T218" s="140">
        <f>S218*H218</f>
        <v>0</v>
      </c>
      <c r="AR218" s="141" t="s">
        <v>165</v>
      </c>
      <c r="AT218" s="141" t="s">
        <v>160</v>
      </c>
      <c r="AU218" s="141" t="s">
        <v>88</v>
      </c>
      <c r="AY218" s="18" t="s">
        <v>156</v>
      </c>
      <c r="BE218" s="142">
        <f>IF(N218="základní",J218,0)</f>
        <v>0</v>
      </c>
      <c r="BF218" s="142">
        <f>IF(N218="snížená",J218,0)</f>
        <v>0</v>
      </c>
      <c r="BG218" s="142">
        <f>IF(N218="zákl. přenesená",J218,0)</f>
        <v>0</v>
      </c>
      <c r="BH218" s="142">
        <f>IF(N218="sníž. přenesená",J218,0)</f>
        <v>0</v>
      </c>
      <c r="BI218" s="142">
        <f>IF(N218="nulová",J218,0)</f>
        <v>0</v>
      </c>
      <c r="BJ218" s="18" t="s">
        <v>86</v>
      </c>
      <c r="BK218" s="142">
        <f>ROUND(I218*H218,2)</f>
        <v>0</v>
      </c>
      <c r="BL218" s="18" t="s">
        <v>165</v>
      </c>
      <c r="BM218" s="141" t="s">
        <v>2091</v>
      </c>
    </row>
    <row r="219" spans="2:65" s="1" customFormat="1" x14ac:dyDescent="0.2">
      <c r="B219" s="34"/>
      <c r="D219" s="143" t="s">
        <v>167</v>
      </c>
      <c r="F219" s="144" t="s">
        <v>2092</v>
      </c>
      <c r="I219" s="145"/>
      <c r="L219" s="34"/>
      <c r="M219" s="146"/>
      <c r="T219" s="55"/>
      <c r="AT219" s="18" t="s">
        <v>167</v>
      </c>
      <c r="AU219" s="18" t="s">
        <v>88</v>
      </c>
    </row>
    <row r="220" spans="2:65" s="12" customFormat="1" x14ac:dyDescent="0.2">
      <c r="B220" s="147"/>
      <c r="D220" s="148" t="s">
        <v>169</v>
      </c>
      <c r="E220" s="149" t="s">
        <v>3</v>
      </c>
      <c r="F220" s="150" t="s">
        <v>2016</v>
      </c>
      <c r="H220" s="149" t="s">
        <v>3</v>
      </c>
      <c r="I220" s="151"/>
      <c r="L220" s="147"/>
      <c r="M220" s="152"/>
      <c r="T220" s="153"/>
      <c r="AT220" s="149" t="s">
        <v>169</v>
      </c>
      <c r="AU220" s="149" t="s">
        <v>88</v>
      </c>
      <c r="AV220" s="12" t="s">
        <v>86</v>
      </c>
      <c r="AW220" s="12" t="s">
        <v>40</v>
      </c>
      <c r="AX220" s="12" t="s">
        <v>78</v>
      </c>
      <c r="AY220" s="149" t="s">
        <v>156</v>
      </c>
    </row>
    <row r="221" spans="2:65" s="13" customFormat="1" x14ac:dyDescent="0.2">
      <c r="B221" s="154"/>
      <c r="D221" s="148" t="s">
        <v>169</v>
      </c>
      <c r="E221" s="155" t="s">
        <v>3</v>
      </c>
      <c r="F221" s="156" t="s">
        <v>2093</v>
      </c>
      <c r="H221" s="157">
        <v>1.0860000000000001</v>
      </c>
      <c r="I221" s="158"/>
      <c r="L221" s="154"/>
      <c r="M221" s="159"/>
      <c r="T221" s="160"/>
      <c r="AT221" s="155" t="s">
        <v>169</v>
      </c>
      <c r="AU221" s="155" t="s">
        <v>88</v>
      </c>
      <c r="AV221" s="13" t="s">
        <v>88</v>
      </c>
      <c r="AW221" s="13" t="s">
        <v>40</v>
      </c>
      <c r="AX221" s="13" t="s">
        <v>78</v>
      </c>
      <c r="AY221" s="155" t="s">
        <v>156</v>
      </c>
    </row>
    <row r="222" spans="2:65" s="13" customFormat="1" x14ac:dyDescent="0.2">
      <c r="B222" s="154"/>
      <c r="D222" s="148" t="s">
        <v>169</v>
      </c>
      <c r="E222" s="155" t="s">
        <v>3</v>
      </c>
      <c r="F222" s="156" t="s">
        <v>2094</v>
      </c>
      <c r="H222" s="157">
        <v>0.36</v>
      </c>
      <c r="I222" s="158"/>
      <c r="L222" s="154"/>
      <c r="M222" s="159"/>
      <c r="T222" s="160"/>
      <c r="AT222" s="155" t="s">
        <v>169</v>
      </c>
      <c r="AU222" s="155" t="s">
        <v>88</v>
      </c>
      <c r="AV222" s="13" t="s">
        <v>88</v>
      </c>
      <c r="AW222" s="13" t="s">
        <v>40</v>
      </c>
      <c r="AX222" s="13" t="s">
        <v>78</v>
      </c>
      <c r="AY222" s="155" t="s">
        <v>156</v>
      </c>
    </row>
    <row r="223" spans="2:65" s="13" customFormat="1" x14ac:dyDescent="0.2">
      <c r="B223" s="154"/>
      <c r="D223" s="148" t="s">
        <v>169</v>
      </c>
      <c r="E223" s="155" t="s">
        <v>3</v>
      </c>
      <c r="F223" s="156" t="s">
        <v>2095</v>
      </c>
      <c r="H223" s="157">
        <v>0.58099999999999996</v>
      </c>
      <c r="I223" s="158"/>
      <c r="L223" s="154"/>
      <c r="M223" s="159"/>
      <c r="T223" s="160"/>
      <c r="AT223" s="155" t="s">
        <v>169</v>
      </c>
      <c r="AU223" s="155" t="s">
        <v>88</v>
      </c>
      <c r="AV223" s="13" t="s">
        <v>88</v>
      </c>
      <c r="AW223" s="13" t="s">
        <v>40</v>
      </c>
      <c r="AX223" s="13" t="s">
        <v>78</v>
      </c>
      <c r="AY223" s="155" t="s">
        <v>156</v>
      </c>
    </row>
    <row r="224" spans="2:65" s="14" customFormat="1" x14ac:dyDescent="0.2">
      <c r="B224" s="161"/>
      <c r="D224" s="148" t="s">
        <v>169</v>
      </c>
      <c r="E224" s="162" t="s">
        <v>3</v>
      </c>
      <c r="F224" s="163" t="s">
        <v>172</v>
      </c>
      <c r="H224" s="164">
        <v>2.0270000000000001</v>
      </c>
      <c r="I224" s="165"/>
      <c r="L224" s="161"/>
      <c r="M224" s="166"/>
      <c r="T224" s="167"/>
      <c r="AT224" s="162" t="s">
        <v>169</v>
      </c>
      <c r="AU224" s="162" t="s">
        <v>88</v>
      </c>
      <c r="AV224" s="14" t="s">
        <v>165</v>
      </c>
      <c r="AW224" s="14" t="s">
        <v>40</v>
      </c>
      <c r="AX224" s="14" t="s">
        <v>86</v>
      </c>
      <c r="AY224" s="162" t="s">
        <v>156</v>
      </c>
    </row>
    <row r="225" spans="2:65" s="1" customFormat="1" ht="44.25" customHeight="1" x14ac:dyDescent="0.2">
      <c r="B225" s="129"/>
      <c r="C225" s="130" t="s">
        <v>1406</v>
      </c>
      <c r="D225" s="130" t="s">
        <v>160</v>
      </c>
      <c r="E225" s="131" t="s">
        <v>2096</v>
      </c>
      <c r="F225" s="132" t="s">
        <v>2097</v>
      </c>
      <c r="G225" s="133" t="s">
        <v>163</v>
      </c>
      <c r="H225" s="134">
        <v>0.122</v>
      </c>
      <c r="I225" s="135"/>
      <c r="J225" s="136">
        <f>ROUND(I225*H225,2)</f>
        <v>0</v>
      </c>
      <c r="K225" s="132" t="s">
        <v>164</v>
      </c>
      <c r="L225" s="34"/>
      <c r="M225" s="137" t="s">
        <v>3</v>
      </c>
      <c r="N225" s="138" t="s">
        <v>49</v>
      </c>
      <c r="P225" s="139">
        <f>O225*H225</f>
        <v>0</v>
      </c>
      <c r="Q225" s="139">
        <v>3.4215800000000001</v>
      </c>
      <c r="R225" s="139">
        <f>Q225*H225</f>
        <v>0.41743276000000001</v>
      </c>
      <c r="S225" s="139">
        <v>0</v>
      </c>
      <c r="T225" s="140">
        <f>S225*H225</f>
        <v>0</v>
      </c>
      <c r="AR225" s="141" t="s">
        <v>165</v>
      </c>
      <c r="AT225" s="141" t="s">
        <v>160</v>
      </c>
      <c r="AU225" s="141" t="s">
        <v>88</v>
      </c>
      <c r="AY225" s="18" t="s">
        <v>156</v>
      </c>
      <c r="BE225" s="142">
        <f>IF(N225="základní",J225,0)</f>
        <v>0</v>
      </c>
      <c r="BF225" s="142">
        <f>IF(N225="snížená",J225,0)</f>
        <v>0</v>
      </c>
      <c r="BG225" s="142">
        <f>IF(N225="zákl. přenesená",J225,0)</f>
        <v>0</v>
      </c>
      <c r="BH225" s="142">
        <f>IF(N225="sníž. přenesená",J225,0)</f>
        <v>0</v>
      </c>
      <c r="BI225" s="142">
        <f>IF(N225="nulová",J225,0)</f>
        <v>0</v>
      </c>
      <c r="BJ225" s="18" t="s">
        <v>86</v>
      </c>
      <c r="BK225" s="142">
        <f>ROUND(I225*H225,2)</f>
        <v>0</v>
      </c>
      <c r="BL225" s="18" t="s">
        <v>165</v>
      </c>
      <c r="BM225" s="141" t="s">
        <v>2098</v>
      </c>
    </row>
    <row r="226" spans="2:65" s="1" customFormat="1" x14ac:dyDescent="0.2">
      <c r="B226" s="34"/>
      <c r="D226" s="143" t="s">
        <v>167</v>
      </c>
      <c r="F226" s="144" t="s">
        <v>2099</v>
      </c>
      <c r="I226" s="145"/>
      <c r="L226" s="34"/>
      <c r="M226" s="146"/>
      <c r="T226" s="55"/>
      <c r="AT226" s="18" t="s">
        <v>167</v>
      </c>
      <c r="AU226" s="18" t="s">
        <v>88</v>
      </c>
    </row>
    <row r="227" spans="2:65" s="12" customFormat="1" x14ac:dyDescent="0.2">
      <c r="B227" s="147"/>
      <c r="D227" s="148" t="s">
        <v>169</v>
      </c>
      <c r="E227" s="149" t="s">
        <v>3</v>
      </c>
      <c r="F227" s="150" t="s">
        <v>2100</v>
      </c>
      <c r="H227" s="149" t="s">
        <v>3</v>
      </c>
      <c r="I227" s="151"/>
      <c r="L227" s="147"/>
      <c r="M227" s="152"/>
      <c r="T227" s="153"/>
      <c r="AT227" s="149" t="s">
        <v>169</v>
      </c>
      <c r="AU227" s="149" t="s">
        <v>88</v>
      </c>
      <c r="AV227" s="12" t="s">
        <v>86</v>
      </c>
      <c r="AW227" s="12" t="s">
        <v>40</v>
      </c>
      <c r="AX227" s="12" t="s">
        <v>78</v>
      </c>
      <c r="AY227" s="149" t="s">
        <v>156</v>
      </c>
    </row>
    <row r="228" spans="2:65" s="13" customFormat="1" x14ac:dyDescent="0.2">
      <c r="B228" s="154"/>
      <c r="D228" s="148" t="s">
        <v>169</v>
      </c>
      <c r="E228" s="155" t="s">
        <v>3</v>
      </c>
      <c r="F228" s="156" t="s">
        <v>2101</v>
      </c>
      <c r="H228" s="157">
        <v>6.8000000000000005E-2</v>
      </c>
      <c r="I228" s="158"/>
      <c r="L228" s="154"/>
      <c r="M228" s="159"/>
      <c r="T228" s="160"/>
      <c r="AT228" s="155" t="s">
        <v>169</v>
      </c>
      <c r="AU228" s="155" t="s">
        <v>88</v>
      </c>
      <c r="AV228" s="13" t="s">
        <v>88</v>
      </c>
      <c r="AW228" s="13" t="s">
        <v>40</v>
      </c>
      <c r="AX228" s="13" t="s">
        <v>78</v>
      </c>
      <c r="AY228" s="155" t="s">
        <v>156</v>
      </c>
    </row>
    <row r="229" spans="2:65" s="13" customFormat="1" x14ac:dyDescent="0.2">
      <c r="B229" s="154"/>
      <c r="D229" s="148" t="s">
        <v>169</v>
      </c>
      <c r="E229" s="155" t="s">
        <v>3</v>
      </c>
      <c r="F229" s="156" t="s">
        <v>2102</v>
      </c>
      <c r="H229" s="157">
        <v>5.3999999999999999E-2</v>
      </c>
      <c r="I229" s="158"/>
      <c r="L229" s="154"/>
      <c r="M229" s="159"/>
      <c r="T229" s="160"/>
      <c r="AT229" s="155" t="s">
        <v>169</v>
      </c>
      <c r="AU229" s="155" t="s">
        <v>88</v>
      </c>
      <c r="AV229" s="13" t="s">
        <v>88</v>
      </c>
      <c r="AW229" s="13" t="s">
        <v>40</v>
      </c>
      <c r="AX229" s="13" t="s">
        <v>78</v>
      </c>
      <c r="AY229" s="155" t="s">
        <v>156</v>
      </c>
    </row>
    <row r="230" spans="2:65" s="14" customFormat="1" x14ac:dyDescent="0.2">
      <c r="B230" s="161"/>
      <c r="D230" s="148" t="s">
        <v>169</v>
      </c>
      <c r="E230" s="162" t="s">
        <v>3</v>
      </c>
      <c r="F230" s="163" t="s">
        <v>172</v>
      </c>
      <c r="H230" s="164">
        <v>0.122</v>
      </c>
      <c r="I230" s="165"/>
      <c r="L230" s="161"/>
      <c r="M230" s="166"/>
      <c r="T230" s="167"/>
      <c r="AT230" s="162" t="s">
        <v>169</v>
      </c>
      <c r="AU230" s="162" t="s">
        <v>88</v>
      </c>
      <c r="AV230" s="14" t="s">
        <v>165</v>
      </c>
      <c r="AW230" s="14" t="s">
        <v>40</v>
      </c>
      <c r="AX230" s="14" t="s">
        <v>86</v>
      </c>
      <c r="AY230" s="162" t="s">
        <v>156</v>
      </c>
    </row>
    <row r="231" spans="2:65" s="1" customFormat="1" ht="16.5" customHeight="1" x14ac:dyDescent="0.2">
      <c r="B231" s="129"/>
      <c r="C231" s="130" t="s">
        <v>1408</v>
      </c>
      <c r="D231" s="130" t="s">
        <v>160</v>
      </c>
      <c r="E231" s="131" t="s">
        <v>2103</v>
      </c>
      <c r="F231" s="132" t="s">
        <v>2104</v>
      </c>
      <c r="G231" s="133" t="s">
        <v>193</v>
      </c>
      <c r="H231" s="134">
        <v>1.4E-2</v>
      </c>
      <c r="I231" s="135"/>
      <c r="J231" s="136">
        <f>ROUND(I231*H231,2)</f>
        <v>0</v>
      </c>
      <c r="K231" s="132" t="s">
        <v>164</v>
      </c>
      <c r="L231" s="34"/>
      <c r="M231" s="137" t="s">
        <v>3</v>
      </c>
      <c r="N231" s="138" t="s">
        <v>49</v>
      </c>
      <c r="P231" s="139">
        <f>O231*H231</f>
        <v>0</v>
      </c>
      <c r="Q231" s="139">
        <v>1.0606199999999999</v>
      </c>
      <c r="R231" s="139">
        <f>Q231*H231</f>
        <v>1.484868E-2</v>
      </c>
      <c r="S231" s="139">
        <v>0</v>
      </c>
      <c r="T231" s="140">
        <f>S231*H231</f>
        <v>0</v>
      </c>
      <c r="AR231" s="141" t="s">
        <v>165</v>
      </c>
      <c r="AT231" s="141" t="s">
        <v>160</v>
      </c>
      <c r="AU231" s="141" t="s">
        <v>88</v>
      </c>
      <c r="AY231" s="18" t="s">
        <v>156</v>
      </c>
      <c r="BE231" s="142">
        <f>IF(N231="základní",J231,0)</f>
        <v>0</v>
      </c>
      <c r="BF231" s="142">
        <f>IF(N231="snížená",J231,0)</f>
        <v>0</v>
      </c>
      <c r="BG231" s="142">
        <f>IF(N231="zákl. přenesená",J231,0)</f>
        <v>0</v>
      </c>
      <c r="BH231" s="142">
        <f>IF(N231="sníž. přenesená",J231,0)</f>
        <v>0</v>
      </c>
      <c r="BI231" s="142">
        <f>IF(N231="nulová",J231,0)</f>
        <v>0</v>
      </c>
      <c r="BJ231" s="18" t="s">
        <v>86</v>
      </c>
      <c r="BK231" s="142">
        <f>ROUND(I231*H231,2)</f>
        <v>0</v>
      </c>
      <c r="BL231" s="18" t="s">
        <v>165</v>
      </c>
      <c r="BM231" s="141" t="s">
        <v>2105</v>
      </c>
    </row>
    <row r="232" spans="2:65" s="1" customFormat="1" x14ac:dyDescent="0.2">
      <c r="B232" s="34"/>
      <c r="D232" s="143" t="s">
        <v>167</v>
      </c>
      <c r="F232" s="144" t="s">
        <v>2106</v>
      </c>
      <c r="I232" s="145"/>
      <c r="L232" s="34"/>
      <c r="M232" s="146"/>
      <c r="T232" s="55"/>
      <c r="AT232" s="18" t="s">
        <v>167</v>
      </c>
      <c r="AU232" s="18" t="s">
        <v>88</v>
      </c>
    </row>
    <row r="233" spans="2:65" s="12" customFormat="1" x14ac:dyDescent="0.2">
      <c r="B233" s="147"/>
      <c r="D233" s="148" t="s">
        <v>169</v>
      </c>
      <c r="E233" s="149" t="s">
        <v>3</v>
      </c>
      <c r="F233" s="150" t="s">
        <v>2100</v>
      </c>
      <c r="H233" s="149" t="s">
        <v>3</v>
      </c>
      <c r="I233" s="151"/>
      <c r="L233" s="147"/>
      <c r="M233" s="152"/>
      <c r="T233" s="153"/>
      <c r="AT233" s="149" t="s">
        <v>169</v>
      </c>
      <c r="AU233" s="149" t="s">
        <v>88</v>
      </c>
      <c r="AV233" s="12" t="s">
        <v>86</v>
      </c>
      <c r="AW233" s="12" t="s">
        <v>40</v>
      </c>
      <c r="AX233" s="12" t="s">
        <v>78</v>
      </c>
      <c r="AY233" s="149" t="s">
        <v>156</v>
      </c>
    </row>
    <row r="234" spans="2:65" s="13" customFormat="1" x14ac:dyDescent="0.2">
      <c r="B234" s="154"/>
      <c r="D234" s="148" t="s">
        <v>169</v>
      </c>
      <c r="E234" s="155" t="s">
        <v>3</v>
      </c>
      <c r="F234" s="156" t="s">
        <v>2107</v>
      </c>
      <c r="H234" s="157">
        <v>8.0000000000000002E-3</v>
      </c>
      <c r="I234" s="158"/>
      <c r="L234" s="154"/>
      <c r="M234" s="159"/>
      <c r="T234" s="160"/>
      <c r="AT234" s="155" t="s">
        <v>169</v>
      </c>
      <c r="AU234" s="155" t="s">
        <v>88</v>
      </c>
      <c r="AV234" s="13" t="s">
        <v>88</v>
      </c>
      <c r="AW234" s="13" t="s">
        <v>40</v>
      </c>
      <c r="AX234" s="13" t="s">
        <v>78</v>
      </c>
      <c r="AY234" s="155" t="s">
        <v>156</v>
      </c>
    </row>
    <row r="235" spans="2:65" s="13" customFormat="1" x14ac:dyDescent="0.2">
      <c r="B235" s="154"/>
      <c r="D235" s="148" t="s">
        <v>169</v>
      </c>
      <c r="E235" s="155" t="s">
        <v>3</v>
      </c>
      <c r="F235" s="156" t="s">
        <v>2108</v>
      </c>
      <c r="H235" s="157">
        <v>6.0000000000000001E-3</v>
      </c>
      <c r="I235" s="158"/>
      <c r="L235" s="154"/>
      <c r="M235" s="159"/>
      <c r="T235" s="160"/>
      <c r="AT235" s="155" t="s">
        <v>169</v>
      </c>
      <c r="AU235" s="155" t="s">
        <v>88</v>
      </c>
      <c r="AV235" s="13" t="s">
        <v>88</v>
      </c>
      <c r="AW235" s="13" t="s">
        <v>40</v>
      </c>
      <c r="AX235" s="13" t="s">
        <v>78</v>
      </c>
      <c r="AY235" s="155" t="s">
        <v>156</v>
      </c>
    </row>
    <row r="236" spans="2:65" s="14" customFormat="1" x14ac:dyDescent="0.2">
      <c r="B236" s="161"/>
      <c r="D236" s="148" t="s">
        <v>169</v>
      </c>
      <c r="E236" s="162" t="s">
        <v>3</v>
      </c>
      <c r="F236" s="163" t="s">
        <v>172</v>
      </c>
      <c r="H236" s="164">
        <v>1.4E-2</v>
      </c>
      <c r="I236" s="165"/>
      <c r="L236" s="161"/>
      <c r="M236" s="166"/>
      <c r="T236" s="167"/>
      <c r="AT236" s="162" t="s">
        <v>169</v>
      </c>
      <c r="AU236" s="162" t="s">
        <v>88</v>
      </c>
      <c r="AV236" s="14" t="s">
        <v>165</v>
      </c>
      <c r="AW236" s="14" t="s">
        <v>40</v>
      </c>
      <c r="AX236" s="14" t="s">
        <v>86</v>
      </c>
      <c r="AY236" s="162" t="s">
        <v>156</v>
      </c>
    </row>
    <row r="237" spans="2:65" s="1" customFormat="1" ht="21.75" customHeight="1" x14ac:dyDescent="0.2">
      <c r="B237" s="129"/>
      <c r="C237" s="130" t="s">
        <v>301</v>
      </c>
      <c r="D237" s="130" t="s">
        <v>160</v>
      </c>
      <c r="E237" s="131" t="s">
        <v>2109</v>
      </c>
      <c r="F237" s="132" t="s">
        <v>2110</v>
      </c>
      <c r="G237" s="133" t="s">
        <v>163</v>
      </c>
      <c r="H237" s="134">
        <v>1.4570000000000001</v>
      </c>
      <c r="I237" s="135"/>
      <c r="J237" s="136">
        <f>ROUND(I237*H237,2)</f>
        <v>0</v>
      </c>
      <c r="K237" s="132" t="s">
        <v>164</v>
      </c>
      <c r="L237" s="34"/>
      <c r="M237" s="137" t="s">
        <v>3</v>
      </c>
      <c r="N237" s="138" t="s">
        <v>49</v>
      </c>
      <c r="P237" s="139">
        <f>O237*H237</f>
        <v>0</v>
      </c>
      <c r="Q237" s="139">
        <v>1.8109599999999999</v>
      </c>
      <c r="R237" s="139">
        <f>Q237*H237</f>
        <v>2.6385687199999999</v>
      </c>
      <c r="S237" s="139">
        <v>0</v>
      </c>
      <c r="T237" s="140">
        <f>S237*H237</f>
        <v>0</v>
      </c>
      <c r="AR237" s="141" t="s">
        <v>165</v>
      </c>
      <c r="AT237" s="141" t="s">
        <v>160</v>
      </c>
      <c r="AU237" s="141" t="s">
        <v>88</v>
      </c>
      <c r="AY237" s="18" t="s">
        <v>156</v>
      </c>
      <c r="BE237" s="142">
        <f>IF(N237="základní",J237,0)</f>
        <v>0</v>
      </c>
      <c r="BF237" s="142">
        <f>IF(N237="snížená",J237,0)</f>
        <v>0</v>
      </c>
      <c r="BG237" s="142">
        <f>IF(N237="zákl. přenesená",J237,0)</f>
        <v>0</v>
      </c>
      <c r="BH237" s="142">
        <f>IF(N237="sníž. přenesená",J237,0)</f>
        <v>0</v>
      </c>
      <c r="BI237" s="142">
        <f>IF(N237="nulová",J237,0)</f>
        <v>0</v>
      </c>
      <c r="BJ237" s="18" t="s">
        <v>86</v>
      </c>
      <c r="BK237" s="142">
        <f>ROUND(I237*H237,2)</f>
        <v>0</v>
      </c>
      <c r="BL237" s="18" t="s">
        <v>165</v>
      </c>
      <c r="BM237" s="141" t="s">
        <v>2111</v>
      </c>
    </row>
    <row r="238" spans="2:65" s="1" customFormat="1" x14ac:dyDescent="0.2">
      <c r="B238" s="34"/>
      <c r="D238" s="143" t="s">
        <v>167</v>
      </c>
      <c r="F238" s="144" t="s">
        <v>2112</v>
      </c>
      <c r="I238" s="145"/>
      <c r="L238" s="34"/>
      <c r="M238" s="146"/>
      <c r="T238" s="55"/>
      <c r="AT238" s="18" t="s">
        <v>167</v>
      </c>
      <c r="AU238" s="18" t="s">
        <v>88</v>
      </c>
    </row>
    <row r="239" spans="2:65" s="12" customFormat="1" x14ac:dyDescent="0.2">
      <c r="B239" s="147"/>
      <c r="D239" s="148" t="s">
        <v>169</v>
      </c>
      <c r="E239" s="149" t="s">
        <v>3</v>
      </c>
      <c r="F239" s="150" t="s">
        <v>2010</v>
      </c>
      <c r="H239" s="149" t="s">
        <v>3</v>
      </c>
      <c r="I239" s="151"/>
      <c r="L239" s="147"/>
      <c r="M239" s="152"/>
      <c r="T239" s="153"/>
      <c r="AT239" s="149" t="s">
        <v>169</v>
      </c>
      <c r="AU239" s="149" t="s">
        <v>88</v>
      </c>
      <c r="AV239" s="12" t="s">
        <v>86</v>
      </c>
      <c r="AW239" s="12" t="s">
        <v>40</v>
      </c>
      <c r="AX239" s="12" t="s">
        <v>78</v>
      </c>
      <c r="AY239" s="149" t="s">
        <v>156</v>
      </c>
    </row>
    <row r="240" spans="2:65" s="13" customFormat="1" x14ac:dyDescent="0.2">
      <c r="B240" s="154"/>
      <c r="D240" s="148" t="s">
        <v>169</v>
      </c>
      <c r="E240" s="155" t="s">
        <v>3</v>
      </c>
      <c r="F240" s="156" t="s">
        <v>2113</v>
      </c>
      <c r="H240" s="157">
        <v>1.4570000000000001</v>
      </c>
      <c r="I240" s="158"/>
      <c r="L240" s="154"/>
      <c r="M240" s="159"/>
      <c r="T240" s="160"/>
      <c r="AT240" s="155" t="s">
        <v>169</v>
      </c>
      <c r="AU240" s="155" t="s">
        <v>88</v>
      </c>
      <c r="AV240" s="13" t="s">
        <v>88</v>
      </c>
      <c r="AW240" s="13" t="s">
        <v>40</v>
      </c>
      <c r="AX240" s="13" t="s">
        <v>78</v>
      </c>
      <c r="AY240" s="155" t="s">
        <v>156</v>
      </c>
    </row>
    <row r="241" spans="2:65" s="14" customFormat="1" x14ac:dyDescent="0.2">
      <c r="B241" s="161"/>
      <c r="D241" s="148" t="s">
        <v>169</v>
      </c>
      <c r="E241" s="162" t="s">
        <v>3</v>
      </c>
      <c r="F241" s="163" t="s">
        <v>172</v>
      </c>
      <c r="H241" s="164">
        <v>1.4570000000000001</v>
      </c>
      <c r="I241" s="165"/>
      <c r="L241" s="161"/>
      <c r="M241" s="166"/>
      <c r="T241" s="167"/>
      <c r="AT241" s="162" t="s">
        <v>169</v>
      </c>
      <c r="AU241" s="162" t="s">
        <v>88</v>
      </c>
      <c r="AV241" s="14" t="s">
        <v>165</v>
      </c>
      <c r="AW241" s="14" t="s">
        <v>40</v>
      </c>
      <c r="AX241" s="14" t="s">
        <v>86</v>
      </c>
      <c r="AY241" s="162" t="s">
        <v>156</v>
      </c>
    </row>
    <row r="242" spans="2:65" s="1" customFormat="1" ht="16.5" customHeight="1" x14ac:dyDescent="0.2">
      <c r="B242" s="129"/>
      <c r="C242" s="130" t="s">
        <v>1421</v>
      </c>
      <c r="D242" s="130" t="s">
        <v>160</v>
      </c>
      <c r="E242" s="131" t="s">
        <v>2114</v>
      </c>
      <c r="F242" s="132" t="s">
        <v>2115</v>
      </c>
      <c r="G242" s="133" t="s">
        <v>163</v>
      </c>
      <c r="H242" s="134">
        <v>9.1170000000000009</v>
      </c>
      <c r="I242" s="135"/>
      <c r="J242" s="136">
        <f>ROUND(I242*H242,2)</f>
        <v>0</v>
      </c>
      <c r="K242" s="132" t="s">
        <v>164</v>
      </c>
      <c r="L242" s="34"/>
      <c r="M242" s="137" t="s">
        <v>3</v>
      </c>
      <c r="N242" s="138" t="s">
        <v>49</v>
      </c>
      <c r="P242" s="139">
        <f>O242*H242</f>
        <v>0</v>
      </c>
      <c r="Q242" s="139">
        <v>2.3010199999999998</v>
      </c>
      <c r="R242" s="139">
        <f>Q242*H242</f>
        <v>20.978399339999999</v>
      </c>
      <c r="S242" s="139">
        <v>0</v>
      </c>
      <c r="T242" s="140">
        <f>S242*H242</f>
        <v>0</v>
      </c>
      <c r="AR242" s="141" t="s">
        <v>165</v>
      </c>
      <c r="AT242" s="141" t="s">
        <v>160</v>
      </c>
      <c r="AU242" s="141" t="s">
        <v>88</v>
      </c>
      <c r="AY242" s="18" t="s">
        <v>156</v>
      </c>
      <c r="BE242" s="142">
        <f>IF(N242="základní",J242,0)</f>
        <v>0</v>
      </c>
      <c r="BF242" s="142">
        <f>IF(N242="snížená",J242,0)</f>
        <v>0</v>
      </c>
      <c r="BG242" s="142">
        <f>IF(N242="zákl. přenesená",J242,0)</f>
        <v>0</v>
      </c>
      <c r="BH242" s="142">
        <f>IF(N242="sníž. přenesená",J242,0)</f>
        <v>0</v>
      </c>
      <c r="BI242" s="142">
        <f>IF(N242="nulová",J242,0)</f>
        <v>0</v>
      </c>
      <c r="BJ242" s="18" t="s">
        <v>86</v>
      </c>
      <c r="BK242" s="142">
        <f>ROUND(I242*H242,2)</f>
        <v>0</v>
      </c>
      <c r="BL242" s="18" t="s">
        <v>165</v>
      </c>
      <c r="BM242" s="141" t="s">
        <v>2116</v>
      </c>
    </row>
    <row r="243" spans="2:65" s="1" customFormat="1" x14ac:dyDescent="0.2">
      <c r="B243" s="34"/>
      <c r="D243" s="143" t="s">
        <v>167</v>
      </c>
      <c r="F243" s="144" t="s">
        <v>2117</v>
      </c>
      <c r="I243" s="145"/>
      <c r="L243" s="34"/>
      <c r="M243" s="146"/>
      <c r="T243" s="55"/>
      <c r="AT243" s="18" t="s">
        <v>167</v>
      </c>
      <c r="AU243" s="18" t="s">
        <v>88</v>
      </c>
    </row>
    <row r="244" spans="2:65" s="12" customFormat="1" x14ac:dyDescent="0.2">
      <c r="B244" s="147"/>
      <c r="D244" s="148" t="s">
        <v>169</v>
      </c>
      <c r="E244" s="149" t="s">
        <v>3</v>
      </c>
      <c r="F244" s="150" t="s">
        <v>2054</v>
      </c>
      <c r="H244" s="149" t="s">
        <v>3</v>
      </c>
      <c r="I244" s="151"/>
      <c r="L244" s="147"/>
      <c r="M244" s="152"/>
      <c r="T244" s="153"/>
      <c r="AT244" s="149" t="s">
        <v>169</v>
      </c>
      <c r="AU244" s="149" t="s">
        <v>88</v>
      </c>
      <c r="AV244" s="12" t="s">
        <v>86</v>
      </c>
      <c r="AW244" s="12" t="s">
        <v>40</v>
      </c>
      <c r="AX244" s="12" t="s">
        <v>78</v>
      </c>
      <c r="AY244" s="149" t="s">
        <v>156</v>
      </c>
    </row>
    <row r="245" spans="2:65" s="13" customFormat="1" x14ac:dyDescent="0.2">
      <c r="B245" s="154"/>
      <c r="D245" s="148" t="s">
        <v>169</v>
      </c>
      <c r="E245" s="155" t="s">
        <v>3</v>
      </c>
      <c r="F245" s="156" t="s">
        <v>2118</v>
      </c>
      <c r="H245" s="157">
        <v>6.3659999999999997</v>
      </c>
      <c r="I245" s="158"/>
      <c r="L245" s="154"/>
      <c r="M245" s="159"/>
      <c r="T245" s="160"/>
      <c r="AT245" s="155" t="s">
        <v>169</v>
      </c>
      <c r="AU245" s="155" t="s">
        <v>88</v>
      </c>
      <c r="AV245" s="13" t="s">
        <v>88</v>
      </c>
      <c r="AW245" s="13" t="s">
        <v>40</v>
      </c>
      <c r="AX245" s="13" t="s">
        <v>78</v>
      </c>
      <c r="AY245" s="155" t="s">
        <v>156</v>
      </c>
    </row>
    <row r="246" spans="2:65" s="15" customFormat="1" x14ac:dyDescent="0.2">
      <c r="B246" s="168"/>
      <c r="D246" s="148" t="s">
        <v>169</v>
      </c>
      <c r="E246" s="169" t="s">
        <v>3</v>
      </c>
      <c r="F246" s="170" t="s">
        <v>180</v>
      </c>
      <c r="H246" s="171">
        <v>6.3659999999999997</v>
      </c>
      <c r="I246" s="172"/>
      <c r="L246" s="168"/>
      <c r="M246" s="173"/>
      <c r="T246" s="174"/>
      <c r="AT246" s="169" t="s">
        <v>169</v>
      </c>
      <c r="AU246" s="169" t="s">
        <v>88</v>
      </c>
      <c r="AV246" s="15" t="s">
        <v>157</v>
      </c>
      <c r="AW246" s="15" t="s">
        <v>40</v>
      </c>
      <c r="AX246" s="15" t="s">
        <v>78</v>
      </c>
      <c r="AY246" s="169" t="s">
        <v>156</v>
      </c>
    </row>
    <row r="247" spans="2:65" s="12" customFormat="1" x14ac:dyDescent="0.2">
      <c r="B247" s="147"/>
      <c r="D247" s="148" t="s">
        <v>169</v>
      </c>
      <c r="E247" s="149" t="s">
        <v>3</v>
      </c>
      <c r="F247" s="150" t="s">
        <v>2056</v>
      </c>
      <c r="H247" s="149" t="s">
        <v>3</v>
      </c>
      <c r="I247" s="151"/>
      <c r="L247" s="147"/>
      <c r="M247" s="152"/>
      <c r="T247" s="153"/>
      <c r="AT247" s="149" t="s">
        <v>169</v>
      </c>
      <c r="AU247" s="149" t="s">
        <v>88</v>
      </c>
      <c r="AV247" s="12" t="s">
        <v>86</v>
      </c>
      <c r="AW247" s="12" t="s">
        <v>40</v>
      </c>
      <c r="AX247" s="12" t="s">
        <v>78</v>
      </c>
      <c r="AY247" s="149" t="s">
        <v>156</v>
      </c>
    </row>
    <row r="248" spans="2:65" s="13" customFormat="1" x14ac:dyDescent="0.2">
      <c r="B248" s="154"/>
      <c r="D248" s="148" t="s">
        <v>169</v>
      </c>
      <c r="E248" s="155" t="s">
        <v>3</v>
      </c>
      <c r="F248" s="156" t="s">
        <v>2119</v>
      </c>
      <c r="H248" s="157">
        <v>1.383</v>
      </c>
      <c r="I248" s="158"/>
      <c r="L248" s="154"/>
      <c r="M248" s="159"/>
      <c r="T248" s="160"/>
      <c r="AT248" s="155" t="s">
        <v>169</v>
      </c>
      <c r="AU248" s="155" t="s">
        <v>88</v>
      </c>
      <c r="AV248" s="13" t="s">
        <v>88</v>
      </c>
      <c r="AW248" s="13" t="s">
        <v>40</v>
      </c>
      <c r="AX248" s="13" t="s">
        <v>78</v>
      </c>
      <c r="AY248" s="155" t="s">
        <v>156</v>
      </c>
    </row>
    <row r="249" spans="2:65" s="15" customFormat="1" x14ac:dyDescent="0.2">
      <c r="B249" s="168"/>
      <c r="D249" s="148" t="s">
        <v>169</v>
      </c>
      <c r="E249" s="169" t="s">
        <v>3</v>
      </c>
      <c r="F249" s="170" t="s">
        <v>180</v>
      </c>
      <c r="H249" s="171">
        <v>1.383</v>
      </c>
      <c r="I249" s="172"/>
      <c r="L249" s="168"/>
      <c r="M249" s="173"/>
      <c r="T249" s="174"/>
      <c r="AT249" s="169" t="s">
        <v>169</v>
      </c>
      <c r="AU249" s="169" t="s">
        <v>88</v>
      </c>
      <c r="AV249" s="15" t="s">
        <v>157</v>
      </c>
      <c r="AW249" s="15" t="s">
        <v>40</v>
      </c>
      <c r="AX249" s="15" t="s">
        <v>78</v>
      </c>
      <c r="AY249" s="169" t="s">
        <v>156</v>
      </c>
    </row>
    <row r="250" spans="2:65" s="12" customFormat="1" x14ac:dyDescent="0.2">
      <c r="B250" s="147"/>
      <c r="D250" s="148" t="s">
        <v>169</v>
      </c>
      <c r="E250" s="149" t="s">
        <v>3</v>
      </c>
      <c r="F250" s="150" t="s">
        <v>2058</v>
      </c>
      <c r="H250" s="149" t="s">
        <v>3</v>
      </c>
      <c r="I250" s="151"/>
      <c r="L250" s="147"/>
      <c r="M250" s="152"/>
      <c r="T250" s="153"/>
      <c r="AT250" s="149" t="s">
        <v>169</v>
      </c>
      <c r="AU250" s="149" t="s">
        <v>88</v>
      </c>
      <c r="AV250" s="12" t="s">
        <v>86</v>
      </c>
      <c r="AW250" s="12" t="s">
        <v>40</v>
      </c>
      <c r="AX250" s="12" t="s">
        <v>78</v>
      </c>
      <c r="AY250" s="149" t="s">
        <v>156</v>
      </c>
    </row>
    <row r="251" spans="2:65" s="13" customFormat="1" x14ac:dyDescent="0.2">
      <c r="B251" s="154"/>
      <c r="D251" s="148" t="s">
        <v>169</v>
      </c>
      <c r="E251" s="155" t="s">
        <v>3</v>
      </c>
      <c r="F251" s="156" t="s">
        <v>2120</v>
      </c>
      <c r="H251" s="157">
        <v>3.9E-2</v>
      </c>
      <c r="I251" s="158"/>
      <c r="L251" s="154"/>
      <c r="M251" s="159"/>
      <c r="T251" s="160"/>
      <c r="AT251" s="155" t="s">
        <v>169</v>
      </c>
      <c r="AU251" s="155" t="s">
        <v>88</v>
      </c>
      <c r="AV251" s="13" t="s">
        <v>88</v>
      </c>
      <c r="AW251" s="13" t="s">
        <v>40</v>
      </c>
      <c r="AX251" s="13" t="s">
        <v>78</v>
      </c>
      <c r="AY251" s="155" t="s">
        <v>156</v>
      </c>
    </row>
    <row r="252" spans="2:65" s="15" customFormat="1" x14ac:dyDescent="0.2">
      <c r="B252" s="168"/>
      <c r="D252" s="148" t="s">
        <v>169</v>
      </c>
      <c r="E252" s="169" t="s">
        <v>3</v>
      </c>
      <c r="F252" s="170" t="s">
        <v>180</v>
      </c>
      <c r="H252" s="171">
        <v>3.9E-2</v>
      </c>
      <c r="I252" s="172"/>
      <c r="L252" s="168"/>
      <c r="M252" s="173"/>
      <c r="T252" s="174"/>
      <c r="AT252" s="169" t="s">
        <v>169</v>
      </c>
      <c r="AU252" s="169" t="s">
        <v>88</v>
      </c>
      <c r="AV252" s="15" t="s">
        <v>157</v>
      </c>
      <c r="AW252" s="15" t="s">
        <v>40</v>
      </c>
      <c r="AX252" s="15" t="s">
        <v>78</v>
      </c>
      <c r="AY252" s="169" t="s">
        <v>156</v>
      </c>
    </row>
    <row r="253" spans="2:65" s="12" customFormat="1" x14ac:dyDescent="0.2">
      <c r="B253" s="147"/>
      <c r="D253" s="148" t="s">
        <v>169</v>
      </c>
      <c r="E253" s="149" t="s">
        <v>3</v>
      </c>
      <c r="F253" s="150" t="s">
        <v>2010</v>
      </c>
      <c r="H253" s="149" t="s">
        <v>3</v>
      </c>
      <c r="I253" s="151"/>
      <c r="L253" s="147"/>
      <c r="M253" s="152"/>
      <c r="T253" s="153"/>
      <c r="AT253" s="149" t="s">
        <v>169</v>
      </c>
      <c r="AU253" s="149" t="s">
        <v>88</v>
      </c>
      <c r="AV253" s="12" t="s">
        <v>86</v>
      </c>
      <c r="AW253" s="12" t="s">
        <v>40</v>
      </c>
      <c r="AX253" s="12" t="s">
        <v>78</v>
      </c>
      <c r="AY253" s="149" t="s">
        <v>156</v>
      </c>
    </row>
    <row r="254" spans="2:65" s="13" customFormat="1" x14ac:dyDescent="0.2">
      <c r="B254" s="154"/>
      <c r="D254" s="148" t="s">
        <v>169</v>
      </c>
      <c r="E254" s="155" t="s">
        <v>3</v>
      </c>
      <c r="F254" s="156" t="s">
        <v>2121</v>
      </c>
      <c r="H254" s="157">
        <v>1.329</v>
      </c>
      <c r="I254" s="158"/>
      <c r="L254" s="154"/>
      <c r="M254" s="159"/>
      <c r="T254" s="160"/>
      <c r="AT254" s="155" t="s">
        <v>169</v>
      </c>
      <c r="AU254" s="155" t="s">
        <v>88</v>
      </c>
      <c r="AV254" s="13" t="s">
        <v>88</v>
      </c>
      <c r="AW254" s="13" t="s">
        <v>40</v>
      </c>
      <c r="AX254" s="13" t="s">
        <v>78</v>
      </c>
      <c r="AY254" s="155" t="s">
        <v>156</v>
      </c>
    </row>
    <row r="255" spans="2:65" s="15" customFormat="1" x14ac:dyDescent="0.2">
      <c r="B255" s="168"/>
      <c r="D255" s="148" t="s">
        <v>169</v>
      </c>
      <c r="E255" s="169" t="s">
        <v>3</v>
      </c>
      <c r="F255" s="170" t="s">
        <v>180</v>
      </c>
      <c r="H255" s="171">
        <v>1.329</v>
      </c>
      <c r="I255" s="172"/>
      <c r="L255" s="168"/>
      <c r="M255" s="173"/>
      <c r="T255" s="174"/>
      <c r="AT255" s="169" t="s">
        <v>169</v>
      </c>
      <c r="AU255" s="169" t="s">
        <v>88</v>
      </c>
      <c r="AV255" s="15" t="s">
        <v>157</v>
      </c>
      <c r="AW255" s="15" t="s">
        <v>40</v>
      </c>
      <c r="AX255" s="15" t="s">
        <v>78</v>
      </c>
      <c r="AY255" s="169" t="s">
        <v>156</v>
      </c>
    </row>
    <row r="256" spans="2:65" s="14" customFormat="1" x14ac:dyDescent="0.2">
      <c r="B256" s="161"/>
      <c r="D256" s="148" t="s">
        <v>169</v>
      </c>
      <c r="E256" s="162" t="s">
        <v>3</v>
      </c>
      <c r="F256" s="163" t="s">
        <v>172</v>
      </c>
      <c r="H256" s="164">
        <v>9.1170000000000009</v>
      </c>
      <c r="I256" s="165"/>
      <c r="L256" s="161"/>
      <c r="M256" s="166"/>
      <c r="T256" s="167"/>
      <c r="AT256" s="162" t="s">
        <v>169</v>
      </c>
      <c r="AU256" s="162" t="s">
        <v>88</v>
      </c>
      <c r="AV256" s="14" t="s">
        <v>165</v>
      </c>
      <c r="AW256" s="14" t="s">
        <v>40</v>
      </c>
      <c r="AX256" s="14" t="s">
        <v>86</v>
      </c>
      <c r="AY256" s="162" t="s">
        <v>156</v>
      </c>
    </row>
    <row r="257" spans="2:65" s="1" customFormat="1" ht="16.5" customHeight="1" x14ac:dyDescent="0.2">
      <c r="B257" s="129"/>
      <c r="C257" s="130" t="s">
        <v>1425</v>
      </c>
      <c r="D257" s="130" t="s">
        <v>160</v>
      </c>
      <c r="E257" s="131" t="s">
        <v>2122</v>
      </c>
      <c r="F257" s="132" t="s">
        <v>2123</v>
      </c>
      <c r="G257" s="133" t="s">
        <v>163</v>
      </c>
      <c r="H257" s="134">
        <v>0.44900000000000001</v>
      </c>
      <c r="I257" s="135"/>
      <c r="J257" s="136">
        <f>ROUND(I257*H257,2)</f>
        <v>0</v>
      </c>
      <c r="K257" s="132" t="s">
        <v>164</v>
      </c>
      <c r="L257" s="34"/>
      <c r="M257" s="137" t="s">
        <v>3</v>
      </c>
      <c r="N257" s="138" t="s">
        <v>49</v>
      </c>
      <c r="P257" s="139">
        <f>O257*H257</f>
        <v>0</v>
      </c>
      <c r="Q257" s="139">
        <v>2.5018699999999998</v>
      </c>
      <c r="R257" s="139">
        <f>Q257*H257</f>
        <v>1.12333963</v>
      </c>
      <c r="S257" s="139">
        <v>0</v>
      </c>
      <c r="T257" s="140">
        <f>S257*H257</f>
        <v>0</v>
      </c>
      <c r="AR257" s="141" t="s">
        <v>165</v>
      </c>
      <c r="AT257" s="141" t="s">
        <v>160</v>
      </c>
      <c r="AU257" s="141" t="s">
        <v>88</v>
      </c>
      <c r="AY257" s="18" t="s">
        <v>156</v>
      </c>
      <c r="BE257" s="142">
        <f>IF(N257="základní",J257,0)</f>
        <v>0</v>
      </c>
      <c r="BF257" s="142">
        <f>IF(N257="snížená",J257,0)</f>
        <v>0</v>
      </c>
      <c r="BG257" s="142">
        <f>IF(N257="zákl. přenesená",J257,0)</f>
        <v>0</v>
      </c>
      <c r="BH257" s="142">
        <f>IF(N257="sníž. přenesená",J257,0)</f>
        <v>0</v>
      </c>
      <c r="BI257" s="142">
        <f>IF(N257="nulová",J257,0)</f>
        <v>0</v>
      </c>
      <c r="BJ257" s="18" t="s">
        <v>86</v>
      </c>
      <c r="BK257" s="142">
        <f>ROUND(I257*H257,2)</f>
        <v>0</v>
      </c>
      <c r="BL257" s="18" t="s">
        <v>165</v>
      </c>
      <c r="BM257" s="141" t="s">
        <v>2124</v>
      </c>
    </row>
    <row r="258" spans="2:65" s="1" customFormat="1" x14ac:dyDescent="0.2">
      <c r="B258" s="34"/>
      <c r="D258" s="143" t="s">
        <v>167</v>
      </c>
      <c r="F258" s="144" t="s">
        <v>2125</v>
      </c>
      <c r="I258" s="145"/>
      <c r="L258" s="34"/>
      <c r="M258" s="146"/>
      <c r="T258" s="55"/>
      <c r="AT258" s="18" t="s">
        <v>167</v>
      </c>
      <c r="AU258" s="18" t="s">
        <v>88</v>
      </c>
    </row>
    <row r="259" spans="2:65" s="12" customFormat="1" x14ac:dyDescent="0.2">
      <c r="B259" s="147"/>
      <c r="D259" s="148" t="s">
        <v>169</v>
      </c>
      <c r="E259" s="149" t="s">
        <v>3</v>
      </c>
      <c r="F259" s="150" t="s">
        <v>2016</v>
      </c>
      <c r="H259" s="149" t="s">
        <v>3</v>
      </c>
      <c r="I259" s="151"/>
      <c r="L259" s="147"/>
      <c r="M259" s="152"/>
      <c r="T259" s="153"/>
      <c r="AT259" s="149" t="s">
        <v>169</v>
      </c>
      <c r="AU259" s="149" t="s">
        <v>88</v>
      </c>
      <c r="AV259" s="12" t="s">
        <v>86</v>
      </c>
      <c r="AW259" s="12" t="s">
        <v>40</v>
      </c>
      <c r="AX259" s="12" t="s">
        <v>78</v>
      </c>
      <c r="AY259" s="149" t="s">
        <v>156</v>
      </c>
    </row>
    <row r="260" spans="2:65" s="13" customFormat="1" x14ac:dyDescent="0.2">
      <c r="B260" s="154"/>
      <c r="D260" s="148" t="s">
        <v>169</v>
      </c>
      <c r="E260" s="155" t="s">
        <v>3</v>
      </c>
      <c r="F260" s="156" t="s">
        <v>2126</v>
      </c>
      <c r="H260" s="157">
        <v>0.159</v>
      </c>
      <c r="I260" s="158"/>
      <c r="L260" s="154"/>
      <c r="M260" s="159"/>
      <c r="T260" s="160"/>
      <c r="AT260" s="155" t="s">
        <v>169</v>
      </c>
      <c r="AU260" s="155" t="s">
        <v>88</v>
      </c>
      <c r="AV260" s="13" t="s">
        <v>88</v>
      </c>
      <c r="AW260" s="13" t="s">
        <v>40</v>
      </c>
      <c r="AX260" s="13" t="s">
        <v>78</v>
      </c>
      <c r="AY260" s="155" t="s">
        <v>156</v>
      </c>
    </row>
    <row r="261" spans="2:65" s="13" customFormat="1" x14ac:dyDescent="0.2">
      <c r="B261" s="154"/>
      <c r="D261" s="148" t="s">
        <v>169</v>
      </c>
      <c r="E261" s="155" t="s">
        <v>3</v>
      </c>
      <c r="F261" s="156" t="s">
        <v>2127</v>
      </c>
      <c r="H261" s="157">
        <v>0.28999999999999998</v>
      </c>
      <c r="I261" s="158"/>
      <c r="L261" s="154"/>
      <c r="M261" s="159"/>
      <c r="T261" s="160"/>
      <c r="AT261" s="155" t="s">
        <v>169</v>
      </c>
      <c r="AU261" s="155" t="s">
        <v>88</v>
      </c>
      <c r="AV261" s="13" t="s">
        <v>88</v>
      </c>
      <c r="AW261" s="13" t="s">
        <v>40</v>
      </c>
      <c r="AX261" s="13" t="s">
        <v>78</v>
      </c>
      <c r="AY261" s="155" t="s">
        <v>156</v>
      </c>
    </row>
    <row r="262" spans="2:65" s="14" customFormat="1" x14ac:dyDescent="0.2">
      <c r="B262" s="161"/>
      <c r="D262" s="148" t="s">
        <v>169</v>
      </c>
      <c r="E262" s="162" t="s">
        <v>3</v>
      </c>
      <c r="F262" s="163" t="s">
        <v>172</v>
      </c>
      <c r="H262" s="164">
        <v>0.44900000000000001</v>
      </c>
      <c r="I262" s="165"/>
      <c r="L262" s="161"/>
      <c r="M262" s="166"/>
      <c r="T262" s="167"/>
      <c r="AT262" s="162" t="s">
        <v>169</v>
      </c>
      <c r="AU262" s="162" t="s">
        <v>88</v>
      </c>
      <c r="AV262" s="14" t="s">
        <v>165</v>
      </c>
      <c r="AW262" s="14" t="s">
        <v>40</v>
      </c>
      <c r="AX262" s="14" t="s">
        <v>86</v>
      </c>
      <c r="AY262" s="162" t="s">
        <v>156</v>
      </c>
    </row>
    <row r="263" spans="2:65" s="1" customFormat="1" ht="21.75" customHeight="1" x14ac:dyDescent="0.2">
      <c r="B263" s="129"/>
      <c r="C263" s="130" t="s">
        <v>1446</v>
      </c>
      <c r="D263" s="130" t="s">
        <v>160</v>
      </c>
      <c r="E263" s="131" t="s">
        <v>2128</v>
      </c>
      <c r="F263" s="132" t="s">
        <v>2129</v>
      </c>
      <c r="G263" s="133" t="s">
        <v>163</v>
      </c>
      <c r="H263" s="134">
        <v>27.292000000000002</v>
      </c>
      <c r="I263" s="135"/>
      <c r="J263" s="136">
        <f>ROUND(I263*H263,2)</f>
        <v>0</v>
      </c>
      <c r="K263" s="132" t="s">
        <v>164</v>
      </c>
      <c r="L263" s="34"/>
      <c r="M263" s="137" t="s">
        <v>3</v>
      </c>
      <c r="N263" s="138" t="s">
        <v>49</v>
      </c>
      <c r="P263" s="139">
        <f>O263*H263</f>
        <v>0</v>
      </c>
      <c r="Q263" s="139">
        <v>2.5018699999999998</v>
      </c>
      <c r="R263" s="139">
        <f>Q263*H263</f>
        <v>68.281036040000004</v>
      </c>
      <c r="S263" s="139">
        <v>0</v>
      </c>
      <c r="T263" s="140">
        <f>S263*H263</f>
        <v>0</v>
      </c>
      <c r="AR263" s="141" t="s">
        <v>165</v>
      </c>
      <c r="AT263" s="141" t="s">
        <v>160</v>
      </c>
      <c r="AU263" s="141" t="s">
        <v>88</v>
      </c>
      <c r="AY263" s="18" t="s">
        <v>156</v>
      </c>
      <c r="BE263" s="142">
        <f>IF(N263="základní",J263,0)</f>
        <v>0</v>
      </c>
      <c r="BF263" s="142">
        <f>IF(N263="snížená",J263,0)</f>
        <v>0</v>
      </c>
      <c r="BG263" s="142">
        <f>IF(N263="zákl. přenesená",J263,0)</f>
        <v>0</v>
      </c>
      <c r="BH263" s="142">
        <f>IF(N263="sníž. přenesená",J263,0)</f>
        <v>0</v>
      </c>
      <c r="BI263" s="142">
        <f>IF(N263="nulová",J263,0)</f>
        <v>0</v>
      </c>
      <c r="BJ263" s="18" t="s">
        <v>86</v>
      </c>
      <c r="BK263" s="142">
        <f>ROUND(I263*H263,2)</f>
        <v>0</v>
      </c>
      <c r="BL263" s="18" t="s">
        <v>165</v>
      </c>
      <c r="BM263" s="141" t="s">
        <v>2130</v>
      </c>
    </row>
    <row r="264" spans="2:65" s="1" customFormat="1" x14ac:dyDescent="0.2">
      <c r="B264" s="34"/>
      <c r="D264" s="143" t="s">
        <v>167</v>
      </c>
      <c r="F264" s="144" t="s">
        <v>2131</v>
      </c>
      <c r="I264" s="145"/>
      <c r="L264" s="34"/>
      <c r="M264" s="146"/>
      <c r="T264" s="55"/>
      <c r="AT264" s="18" t="s">
        <v>167</v>
      </c>
      <c r="AU264" s="18" t="s">
        <v>88</v>
      </c>
    </row>
    <row r="265" spans="2:65" s="12" customFormat="1" x14ac:dyDescent="0.2">
      <c r="B265" s="147"/>
      <c r="D265" s="148" t="s">
        <v>169</v>
      </c>
      <c r="E265" s="149" t="s">
        <v>3</v>
      </c>
      <c r="F265" s="150" t="s">
        <v>2016</v>
      </c>
      <c r="H265" s="149" t="s">
        <v>3</v>
      </c>
      <c r="I265" s="151"/>
      <c r="L265" s="147"/>
      <c r="M265" s="152"/>
      <c r="T265" s="153"/>
      <c r="AT265" s="149" t="s">
        <v>169</v>
      </c>
      <c r="AU265" s="149" t="s">
        <v>88</v>
      </c>
      <c r="AV265" s="12" t="s">
        <v>86</v>
      </c>
      <c r="AW265" s="12" t="s">
        <v>40</v>
      </c>
      <c r="AX265" s="12" t="s">
        <v>78</v>
      </c>
      <c r="AY265" s="149" t="s">
        <v>156</v>
      </c>
    </row>
    <row r="266" spans="2:65" s="13" customFormat="1" x14ac:dyDescent="0.2">
      <c r="B266" s="154"/>
      <c r="D266" s="148" t="s">
        <v>169</v>
      </c>
      <c r="E266" s="155" t="s">
        <v>3</v>
      </c>
      <c r="F266" s="156" t="s">
        <v>2132</v>
      </c>
      <c r="H266" s="157">
        <v>0.63600000000000001</v>
      </c>
      <c r="I266" s="158"/>
      <c r="L266" s="154"/>
      <c r="M266" s="159"/>
      <c r="T266" s="160"/>
      <c r="AT266" s="155" t="s">
        <v>169</v>
      </c>
      <c r="AU266" s="155" t="s">
        <v>88</v>
      </c>
      <c r="AV266" s="13" t="s">
        <v>88</v>
      </c>
      <c r="AW266" s="13" t="s">
        <v>40</v>
      </c>
      <c r="AX266" s="13" t="s">
        <v>78</v>
      </c>
      <c r="AY266" s="155" t="s">
        <v>156</v>
      </c>
    </row>
    <row r="267" spans="2:65" s="13" customFormat="1" x14ac:dyDescent="0.2">
      <c r="B267" s="154"/>
      <c r="D267" s="148" t="s">
        <v>169</v>
      </c>
      <c r="E267" s="155" t="s">
        <v>3</v>
      </c>
      <c r="F267" s="156" t="s">
        <v>2133</v>
      </c>
      <c r="H267" s="157">
        <v>1.1599999999999999</v>
      </c>
      <c r="I267" s="158"/>
      <c r="L267" s="154"/>
      <c r="M267" s="159"/>
      <c r="T267" s="160"/>
      <c r="AT267" s="155" t="s">
        <v>169</v>
      </c>
      <c r="AU267" s="155" t="s">
        <v>88</v>
      </c>
      <c r="AV267" s="13" t="s">
        <v>88</v>
      </c>
      <c r="AW267" s="13" t="s">
        <v>40</v>
      </c>
      <c r="AX267" s="13" t="s">
        <v>78</v>
      </c>
      <c r="AY267" s="155" t="s">
        <v>156</v>
      </c>
    </row>
    <row r="268" spans="2:65" s="15" customFormat="1" x14ac:dyDescent="0.2">
      <c r="B268" s="168"/>
      <c r="D268" s="148" t="s">
        <v>169</v>
      </c>
      <c r="E268" s="169" t="s">
        <v>3</v>
      </c>
      <c r="F268" s="170" t="s">
        <v>180</v>
      </c>
      <c r="H268" s="171">
        <v>1.796</v>
      </c>
      <c r="I268" s="172"/>
      <c r="L268" s="168"/>
      <c r="M268" s="173"/>
      <c r="T268" s="174"/>
      <c r="AT268" s="169" t="s">
        <v>169</v>
      </c>
      <c r="AU268" s="169" t="s">
        <v>88</v>
      </c>
      <c r="AV268" s="15" t="s">
        <v>157</v>
      </c>
      <c r="AW268" s="15" t="s">
        <v>40</v>
      </c>
      <c r="AX268" s="15" t="s">
        <v>78</v>
      </c>
      <c r="AY268" s="169" t="s">
        <v>156</v>
      </c>
    </row>
    <row r="269" spans="2:65" s="12" customFormat="1" x14ac:dyDescent="0.2">
      <c r="B269" s="147"/>
      <c r="D269" s="148" t="s">
        <v>169</v>
      </c>
      <c r="E269" s="149" t="s">
        <v>3</v>
      </c>
      <c r="F269" s="150" t="s">
        <v>2054</v>
      </c>
      <c r="H269" s="149" t="s">
        <v>3</v>
      </c>
      <c r="I269" s="151"/>
      <c r="L269" s="147"/>
      <c r="M269" s="152"/>
      <c r="T269" s="153"/>
      <c r="AT269" s="149" t="s">
        <v>169</v>
      </c>
      <c r="AU269" s="149" t="s">
        <v>88</v>
      </c>
      <c r="AV269" s="12" t="s">
        <v>86</v>
      </c>
      <c r="AW269" s="12" t="s">
        <v>40</v>
      </c>
      <c r="AX269" s="12" t="s">
        <v>78</v>
      </c>
      <c r="AY269" s="149" t="s">
        <v>156</v>
      </c>
    </row>
    <row r="270" spans="2:65" s="13" customFormat="1" x14ac:dyDescent="0.2">
      <c r="B270" s="154"/>
      <c r="D270" s="148" t="s">
        <v>169</v>
      </c>
      <c r="E270" s="155" t="s">
        <v>3</v>
      </c>
      <c r="F270" s="156" t="s">
        <v>2134</v>
      </c>
      <c r="H270" s="157">
        <v>19.097999999999999</v>
      </c>
      <c r="I270" s="158"/>
      <c r="L270" s="154"/>
      <c r="M270" s="159"/>
      <c r="T270" s="160"/>
      <c r="AT270" s="155" t="s">
        <v>169</v>
      </c>
      <c r="AU270" s="155" t="s">
        <v>88</v>
      </c>
      <c r="AV270" s="13" t="s">
        <v>88</v>
      </c>
      <c r="AW270" s="13" t="s">
        <v>40</v>
      </c>
      <c r="AX270" s="13" t="s">
        <v>78</v>
      </c>
      <c r="AY270" s="155" t="s">
        <v>156</v>
      </c>
    </row>
    <row r="271" spans="2:65" s="15" customFormat="1" x14ac:dyDescent="0.2">
      <c r="B271" s="168"/>
      <c r="D271" s="148" t="s">
        <v>169</v>
      </c>
      <c r="E271" s="169" t="s">
        <v>3</v>
      </c>
      <c r="F271" s="170" t="s">
        <v>180</v>
      </c>
      <c r="H271" s="171">
        <v>19.097999999999999</v>
      </c>
      <c r="I271" s="172"/>
      <c r="L271" s="168"/>
      <c r="M271" s="173"/>
      <c r="T271" s="174"/>
      <c r="AT271" s="169" t="s">
        <v>169</v>
      </c>
      <c r="AU271" s="169" t="s">
        <v>88</v>
      </c>
      <c r="AV271" s="15" t="s">
        <v>157</v>
      </c>
      <c r="AW271" s="15" t="s">
        <v>40</v>
      </c>
      <c r="AX271" s="15" t="s">
        <v>78</v>
      </c>
      <c r="AY271" s="169" t="s">
        <v>156</v>
      </c>
    </row>
    <row r="272" spans="2:65" s="12" customFormat="1" x14ac:dyDescent="0.2">
      <c r="B272" s="147"/>
      <c r="D272" s="148" t="s">
        <v>169</v>
      </c>
      <c r="E272" s="149" t="s">
        <v>3</v>
      </c>
      <c r="F272" s="150" t="s">
        <v>2056</v>
      </c>
      <c r="H272" s="149" t="s">
        <v>3</v>
      </c>
      <c r="I272" s="151"/>
      <c r="L272" s="147"/>
      <c r="M272" s="152"/>
      <c r="T272" s="153"/>
      <c r="AT272" s="149" t="s">
        <v>169</v>
      </c>
      <c r="AU272" s="149" t="s">
        <v>88</v>
      </c>
      <c r="AV272" s="12" t="s">
        <v>86</v>
      </c>
      <c r="AW272" s="12" t="s">
        <v>40</v>
      </c>
      <c r="AX272" s="12" t="s">
        <v>78</v>
      </c>
      <c r="AY272" s="149" t="s">
        <v>156</v>
      </c>
    </row>
    <row r="273" spans="2:65" s="13" customFormat="1" x14ac:dyDescent="0.2">
      <c r="B273" s="154"/>
      <c r="D273" s="148" t="s">
        <v>169</v>
      </c>
      <c r="E273" s="155" t="s">
        <v>3</v>
      </c>
      <c r="F273" s="156" t="s">
        <v>2135</v>
      </c>
      <c r="H273" s="157">
        <v>4.1479999999999997</v>
      </c>
      <c r="I273" s="158"/>
      <c r="L273" s="154"/>
      <c r="M273" s="159"/>
      <c r="T273" s="160"/>
      <c r="AT273" s="155" t="s">
        <v>169</v>
      </c>
      <c r="AU273" s="155" t="s">
        <v>88</v>
      </c>
      <c r="AV273" s="13" t="s">
        <v>88</v>
      </c>
      <c r="AW273" s="13" t="s">
        <v>40</v>
      </c>
      <c r="AX273" s="13" t="s">
        <v>78</v>
      </c>
      <c r="AY273" s="155" t="s">
        <v>156</v>
      </c>
    </row>
    <row r="274" spans="2:65" s="15" customFormat="1" x14ac:dyDescent="0.2">
      <c r="B274" s="168"/>
      <c r="D274" s="148" t="s">
        <v>169</v>
      </c>
      <c r="E274" s="169" t="s">
        <v>3</v>
      </c>
      <c r="F274" s="170" t="s">
        <v>180</v>
      </c>
      <c r="H274" s="171">
        <v>4.1479999999999997</v>
      </c>
      <c r="I274" s="172"/>
      <c r="L274" s="168"/>
      <c r="M274" s="173"/>
      <c r="T274" s="174"/>
      <c r="AT274" s="169" t="s">
        <v>169</v>
      </c>
      <c r="AU274" s="169" t="s">
        <v>88</v>
      </c>
      <c r="AV274" s="15" t="s">
        <v>157</v>
      </c>
      <c r="AW274" s="15" t="s">
        <v>40</v>
      </c>
      <c r="AX274" s="15" t="s">
        <v>78</v>
      </c>
      <c r="AY274" s="169" t="s">
        <v>156</v>
      </c>
    </row>
    <row r="275" spans="2:65" s="12" customFormat="1" x14ac:dyDescent="0.2">
      <c r="B275" s="147"/>
      <c r="D275" s="148" t="s">
        <v>169</v>
      </c>
      <c r="E275" s="149" t="s">
        <v>3</v>
      </c>
      <c r="F275" s="150" t="s">
        <v>2058</v>
      </c>
      <c r="H275" s="149" t="s">
        <v>3</v>
      </c>
      <c r="I275" s="151"/>
      <c r="L275" s="147"/>
      <c r="M275" s="152"/>
      <c r="T275" s="153"/>
      <c r="AT275" s="149" t="s">
        <v>169</v>
      </c>
      <c r="AU275" s="149" t="s">
        <v>88</v>
      </c>
      <c r="AV275" s="12" t="s">
        <v>86</v>
      </c>
      <c r="AW275" s="12" t="s">
        <v>40</v>
      </c>
      <c r="AX275" s="12" t="s">
        <v>78</v>
      </c>
      <c r="AY275" s="149" t="s">
        <v>156</v>
      </c>
    </row>
    <row r="276" spans="2:65" s="13" customFormat="1" x14ac:dyDescent="0.2">
      <c r="B276" s="154"/>
      <c r="D276" s="148" t="s">
        <v>169</v>
      </c>
      <c r="E276" s="155" t="s">
        <v>3</v>
      </c>
      <c r="F276" s="156" t="s">
        <v>2136</v>
      </c>
      <c r="H276" s="157">
        <v>0.11700000000000001</v>
      </c>
      <c r="I276" s="158"/>
      <c r="L276" s="154"/>
      <c r="M276" s="159"/>
      <c r="T276" s="160"/>
      <c r="AT276" s="155" t="s">
        <v>169</v>
      </c>
      <c r="AU276" s="155" t="s">
        <v>88</v>
      </c>
      <c r="AV276" s="13" t="s">
        <v>88</v>
      </c>
      <c r="AW276" s="13" t="s">
        <v>40</v>
      </c>
      <c r="AX276" s="13" t="s">
        <v>78</v>
      </c>
      <c r="AY276" s="155" t="s">
        <v>156</v>
      </c>
    </row>
    <row r="277" spans="2:65" s="15" customFormat="1" x14ac:dyDescent="0.2">
      <c r="B277" s="168"/>
      <c r="D277" s="148" t="s">
        <v>169</v>
      </c>
      <c r="E277" s="169" t="s">
        <v>3</v>
      </c>
      <c r="F277" s="170" t="s">
        <v>180</v>
      </c>
      <c r="H277" s="171">
        <v>0.11700000000000001</v>
      </c>
      <c r="I277" s="172"/>
      <c r="L277" s="168"/>
      <c r="M277" s="173"/>
      <c r="T277" s="174"/>
      <c r="AT277" s="169" t="s">
        <v>169</v>
      </c>
      <c r="AU277" s="169" t="s">
        <v>88</v>
      </c>
      <c r="AV277" s="15" t="s">
        <v>157</v>
      </c>
      <c r="AW277" s="15" t="s">
        <v>40</v>
      </c>
      <c r="AX277" s="15" t="s">
        <v>78</v>
      </c>
      <c r="AY277" s="169" t="s">
        <v>156</v>
      </c>
    </row>
    <row r="278" spans="2:65" s="12" customFormat="1" x14ac:dyDescent="0.2">
      <c r="B278" s="147"/>
      <c r="D278" s="148" t="s">
        <v>169</v>
      </c>
      <c r="E278" s="149" t="s">
        <v>3</v>
      </c>
      <c r="F278" s="150" t="s">
        <v>2010</v>
      </c>
      <c r="H278" s="149" t="s">
        <v>3</v>
      </c>
      <c r="I278" s="151"/>
      <c r="L278" s="147"/>
      <c r="M278" s="152"/>
      <c r="T278" s="153"/>
      <c r="AT278" s="149" t="s">
        <v>169</v>
      </c>
      <c r="AU278" s="149" t="s">
        <v>88</v>
      </c>
      <c r="AV278" s="12" t="s">
        <v>86</v>
      </c>
      <c r="AW278" s="12" t="s">
        <v>40</v>
      </c>
      <c r="AX278" s="12" t="s">
        <v>78</v>
      </c>
      <c r="AY278" s="149" t="s">
        <v>156</v>
      </c>
    </row>
    <row r="279" spans="2:65" s="13" customFormat="1" x14ac:dyDescent="0.2">
      <c r="B279" s="154"/>
      <c r="D279" s="148" t="s">
        <v>169</v>
      </c>
      <c r="E279" s="155" t="s">
        <v>3</v>
      </c>
      <c r="F279" s="156" t="s">
        <v>2137</v>
      </c>
      <c r="H279" s="157">
        <v>1.798</v>
      </c>
      <c r="I279" s="158"/>
      <c r="L279" s="154"/>
      <c r="M279" s="159"/>
      <c r="T279" s="160"/>
      <c r="AT279" s="155" t="s">
        <v>169</v>
      </c>
      <c r="AU279" s="155" t="s">
        <v>88</v>
      </c>
      <c r="AV279" s="13" t="s">
        <v>88</v>
      </c>
      <c r="AW279" s="13" t="s">
        <v>40</v>
      </c>
      <c r="AX279" s="13" t="s">
        <v>78</v>
      </c>
      <c r="AY279" s="155" t="s">
        <v>156</v>
      </c>
    </row>
    <row r="280" spans="2:65" s="15" customFormat="1" x14ac:dyDescent="0.2">
      <c r="B280" s="168"/>
      <c r="D280" s="148" t="s">
        <v>169</v>
      </c>
      <c r="E280" s="169" t="s">
        <v>3</v>
      </c>
      <c r="F280" s="170" t="s">
        <v>180</v>
      </c>
      <c r="H280" s="171">
        <v>1.798</v>
      </c>
      <c r="I280" s="172"/>
      <c r="L280" s="168"/>
      <c r="M280" s="173"/>
      <c r="T280" s="174"/>
      <c r="AT280" s="169" t="s">
        <v>169</v>
      </c>
      <c r="AU280" s="169" t="s">
        <v>88</v>
      </c>
      <c r="AV280" s="15" t="s">
        <v>157</v>
      </c>
      <c r="AW280" s="15" t="s">
        <v>40</v>
      </c>
      <c r="AX280" s="15" t="s">
        <v>78</v>
      </c>
      <c r="AY280" s="169" t="s">
        <v>156</v>
      </c>
    </row>
    <row r="281" spans="2:65" s="12" customFormat="1" x14ac:dyDescent="0.2">
      <c r="B281" s="147"/>
      <c r="D281" s="148" t="s">
        <v>169</v>
      </c>
      <c r="E281" s="149" t="s">
        <v>3</v>
      </c>
      <c r="F281" s="150" t="s">
        <v>617</v>
      </c>
      <c r="H281" s="149" t="s">
        <v>3</v>
      </c>
      <c r="I281" s="151"/>
      <c r="L281" s="147"/>
      <c r="M281" s="152"/>
      <c r="T281" s="153"/>
      <c r="AT281" s="149" t="s">
        <v>169</v>
      </c>
      <c r="AU281" s="149" t="s">
        <v>88</v>
      </c>
      <c r="AV281" s="12" t="s">
        <v>86</v>
      </c>
      <c r="AW281" s="12" t="s">
        <v>40</v>
      </c>
      <c r="AX281" s="12" t="s">
        <v>78</v>
      </c>
      <c r="AY281" s="149" t="s">
        <v>156</v>
      </c>
    </row>
    <row r="282" spans="2:65" s="13" customFormat="1" x14ac:dyDescent="0.2">
      <c r="B282" s="154"/>
      <c r="D282" s="148" t="s">
        <v>169</v>
      </c>
      <c r="E282" s="155" t="s">
        <v>3</v>
      </c>
      <c r="F282" s="156" t="s">
        <v>2138</v>
      </c>
      <c r="H282" s="157">
        <v>0.17299999999999999</v>
      </c>
      <c r="I282" s="158"/>
      <c r="L282" s="154"/>
      <c r="M282" s="159"/>
      <c r="T282" s="160"/>
      <c r="AT282" s="155" t="s">
        <v>169</v>
      </c>
      <c r="AU282" s="155" t="s">
        <v>88</v>
      </c>
      <c r="AV282" s="13" t="s">
        <v>88</v>
      </c>
      <c r="AW282" s="13" t="s">
        <v>40</v>
      </c>
      <c r="AX282" s="13" t="s">
        <v>78</v>
      </c>
      <c r="AY282" s="155" t="s">
        <v>156</v>
      </c>
    </row>
    <row r="283" spans="2:65" s="13" customFormat="1" x14ac:dyDescent="0.2">
      <c r="B283" s="154"/>
      <c r="D283" s="148" t="s">
        <v>169</v>
      </c>
      <c r="E283" s="155" t="s">
        <v>3</v>
      </c>
      <c r="F283" s="156" t="s">
        <v>2139</v>
      </c>
      <c r="H283" s="157">
        <v>0.108</v>
      </c>
      <c r="I283" s="158"/>
      <c r="L283" s="154"/>
      <c r="M283" s="159"/>
      <c r="T283" s="160"/>
      <c r="AT283" s="155" t="s">
        <v>169</v>
      </c>
      <c r="AU283" s="155" t="s">
        <v>88</v>
      </c>
      <c r="AV283" s="13" t="s">
        <v>88</v>
      </c>
      <c r="AW283" s="13" t="s">
        <v>40</v>
      </c>
      <c r="AX283" s="13" t="s">
        <v>78</v>
      </c>
      <c r="AY283" s="155" t="s">
        <v>156</v>
      </c>
    </row>
    <row r="284" spans="2:65" s="13" customFormat="1" x14ac:dyDescent="0.2">
      <c r="B284" s="154"/>
      <c r="D284" s="148" t="s">
        <v>169</v>
      </c>
      <c r="E284" s="155" t="s">
        <v>3</v>
      </c>
      <c r="F284" s="156" t="s">
        <v>2140</v>
      </c>
      <c r="H284" s="157">
        <v>5.3999999999999999E-2</v>
      </c>
      <c r="I284" s="158"/>
      <c r="L284" s="154"/>
      <c r="M284" s="159"/>
      <c r="T284" s="160"/>
      <c r="AT284" s="155" t="s">
        <v>169</v>
      </c>
      <c r="AU284" s="155" t="s">
        <v>88</v>
      </c>
      <c r="AV284" s="13" t="s">
        <v>88</v>
      </c>
      <c r="AW284" s="13" t="s">
        <v>40</v>
      </c>
      <c r="AX284" s="13" t="s">
        <v>78</v>
      </c>
      <c r="AY284" s="155" t="s">
        <v>156</v>
      </c>
    </row>
    <row r="285" spans="2:65" s="15" customFormat="1" x14ac:dyDescent="0.2">
      <c r="B285" s="168"/>
      <c r="D285" s="148" t="s">
        <v>169</v>
      </c>
      <c r="E285" s="169" t="s">
        <v>3</v>
      </c>
      <c r="F285" s="170" t="s">
        <v>180</v>
      </c>
      <c r="H285" s="171">
        <v>0.33500000000000002</v>
      </c>
      <c r="I285" s="172"/>
      <c r="L285" s="168"/>
      <c r="M285" s="173"/>
      <c r="T285" s="174"/>
      <c r="AT285" s="169" t="s">
        <v>169</v>
      </c>
      <c r="AU285" s="169" t="s">
        <v>88</v>
      </c>
      <c r="AV285" s="15" t="s">
        <v>157</v>
      </c>
      <c r="AW285" s="15" t="s">
        <v>40</v>
      </c>
      <c r="AX285" s="15" t="s">
        <v>78</v>
      </c>
      <c r="AY285" s="169" t="s">
        <v>156</v>
      </c>
    </row>
    <row r="286" spans="2:65" s="14" customFormat="1" x14ac:dyDescent="0.2">
      <c r="B286" s="161"/>
      <c r="D286" s="148" t="s">
        <v>169</v>
      </c>
      <c r="E286" s="162" t="s">
        <v>3</v>
      </c>
      <c r="F286" s="163" t="s">
        <v>172</v>
      </c>
      <c r="H286" s="164">
        <v>27.292000000000002</v>
      </c>
      <c r="I286" s="165"/>
      <c r="L286" s="161"/>
      <c r="M286" s="166"/>
      <c r="T286" s="167"/>
      <c r="AT286" s="162" t="s">
        <v>169</v>
      </c>
      <c r="AU286" s="162" t="s">
        <v>88</v>
      </c>
      <c r="AV286" s="14" t="s">
        <v>165</v>
      </c>
      <c r="AW286" s="14" t="s">
        <v>40</v>
      </c>
      <c r="AX286" s="14" t="s">
        <v>86</v>
      </c>
      <c r="AY286" s="162" t="s">
        <v>156</v>
      </c>
    </row>
    <row r="287" spans="2:65" s="1" customFormat="1" ht="16.5" customHeight="1" x14ac:dyDescent="0.2">
      <c r="B287" s="129"/>
      <c r="C287" s="130" t="s">
        <v>1547</v>
      </c>
      <c r="D287" s="130" t="s">
        <v>160</v>
      </c>
      <c r="E287" s="131" t="s">
        <v>2141</v>
      </c>
      <c r="F287" s="132" t="s">
        <v>2142</v>
      </c>
      <c r="G287" s="133" t="s">
        <v>209</v>
      </c>
      <c r="H287" s="134">
        <v>4.79</v>
      </c>
      <c r="I287" s="135"/>
      <c r="J287" s="136">
        <f>ROUND(I287*H287,2)</f>
        <v>0</v>
      </c>
      <c r="K287" s="132" t="s">
        <v>164</v>
      </c>
      <c r="L287" s="34"/>
      <c r="M287" s="137" t="s">
        <v>3</v>
      </c>
      <c r="N287" s="138" t="s">
        <v>49</v>
      </c>
      <c r="P287" s="139">
        <f>O287*H287</f>
        <v>0</v>
      </c>
      <c r="Q287" s="139">
        <v>2.9399999999999999E-3</v>
      </c>
      <c r="R287" s="139">
        <f>Q287*H287</f>
        <v>1.4082599999999999E-2</v>
      </c>
      <c r="S287" s="139">
        <v>0</v>
      </c>
      <c r="T287" s="140">
        <f>S287*H287</f>
        <v>0</v>
      </c>
      <c r="AR287" s="141" t="s">
        <v>165</v>
      </c>
      <c r="AT287" s="141" t="s">
        <v>160</v>
      </c>
      <c r="AU287" s="141" t="s">
        <v>88</v>
      </c>
      <c r="AY287" s="18" t="s">
        <v>156</v>
      </c>
      <c r="BE287" s="142">
        <f>IF(N287="základní",J287,0)</f>
        <v>0</v>
      </c>
      <c r="BF287" s="142">
        <f>IF(N287="snížená",J287,0)</f>
        <v>0</v>
      </c>
      <c r="BG287" s="142">
        <f>IF(N287="zákl. přenesená",J287,0)</f>
        <v>0</v>
      </c>
      <c r="BH287" s="142">
        <f>IF(N287="sníž. přenesená",J287,0)</f>
        <v>0</v>
      </c>
      <c r="BI287" s="142">
        <f>IF(N287="nulová",J287,0)</f>
        <v>0</v>
      </c>
      <c r="BJ287" s="18" t="s">
        <v>86</v>
      </c>
      <c r="BK287" s="142">
        <f>ROUND(I287*H287,2)</f>
        <v>0</v>
      </c>
      <c r="BL287" s="18" t="s">
        <v>165</v>
      </c>
      <c r="BM287" s="141" t="s">
        <v>2143</v>
      </c>
    </row>
    <row r="288" spans="2:65" s="1" customFormat="1" x14ac:dyDescent="0.2">
      <c r="B288" s="34"/>
      <c r="D288" s="143" t="s">
        <v>167</v>
      </c>
      <c r="F288" s="144" t="s">
        <v>2144</v>
      </c>
      <c r="I288" s="145"/>
      <c r="L288" s="34"/>
      <c r="M288" s="146"/>
      <c r="T288" s="55"/>
      <c r="AT288" s="18" t="s">
        <v>167</v>
      </c>
      <c r="AU288" s="18" t="s">
        <v>88</v>
      </c>
    </row>
    <row r="289" spans="2:65" s="12" customFormat="1" x14ac:dyDescent="0.2">
      <c r="B289" s="147"/>
      <c r="D289" s="148" t="s">
        <v>169</v>
      </c>
      <c r="E289" s="149" t="s">
        <v>3</v>
      </c>
      <c r="F289" s="150" t="s">
        <v>2010</v>
      </c>
      <c r="H289" s="149" t="s">
        <v>3</v>
      </c>
      <c r="I289" s="151"/>
      <c r="L289" s="147"/>
      <c r="M289" s="152"/>
      <c r="T289" s="153"/>
      <c r="AT289" s="149" t="s">
        <v>169</v>
      </c>
      <c r="AU289" s="149" t="s">
        <v>88</v>
      </c>
      <c r="AV289" s="12" t="s">
        <v>86</v>
      </c>
      <c r="AW289" s="12" t="s">
        <v>40</v>
      </c>
      <c r="AX289" s="12" t="s">
        <v>78</v>
      </c>
      <c r="AY289" s="149" t="s">
        <v>156</v>
      </c>
    </row>
    <row r="290" spans="2:65" s="13" customFormat="1" x14ac:dyDescent="0.2">
      <c r="B290" s="154"/>
      <c r="D290" s="148" t="s">
        <v>169</v>
      </c>
      <c r="E290" s="155" t="s">
        <v>3</v>
      </c>
      <c r="F290" s="156" t="s">
        <v>2145</v>
      </c>
      <c r="H290" s="157">
        <v>1.31</v>
      </c>
      <c r="I290" s="158"/>
      <c r="L290" s="154"/>
      <c r="M290" s="159"/>
      <c r="T290" s="160"/>
      <c r="AT290" s="155" t="s">
        <v>169</v>
      </c>
      <c r="AU290" s="155" t="s">
        <v>88</v>
      </c>
      <c r="AV290" s="13" t="s">
        <v>88</v>
      </c>
      <c r="AW290" s="13" t="s">
        <v>40</v>
      </c>
      <c r="AX290" s="13" t="s">
        <v>78</v>
      </c>
      <c r="AY290" s="155" t="s">
        <v>156</v>
      </c>
    </row>
    <row r="291" spans="2:65" s="15" customFormat="1" x14ac:dyDescent="0.2">
      <c r="B291" s="168"/>
      <c r="D291" s="148" t="s">
        <v>169</v>
      </c>
      <c r="E291" s="169" t="s">
        <v>3</v>
      </c>
      <c r="F291" s="170" t="s">
        <v>180</v>
      </c>
      <c r="H291" s="171">
        <v>1.31</v>
      </c>
      <c r="I291" s="172"/>
      <c r="L291" s="168"/>
      <c r="M291" s="173"/>
      <c r="T291" s="174"/>
      <c r="AT291" s="169" t="s">
        <v>169</v>
      </c>
      <c r="AU291" s="169" t="s">
        <v>88</v>
      </c>
      <c r="AV291" s="15" t="s">
        <v>157</v>
      </c>
      <c r="AW291" s="15" t="s">
        <v>40</v>
      </c>
      <c r="AX291" s="15" t="s">
        <v>78</v>
      </c>
      <c r="AY291" s="169" t="s">
        <v>156</v>
      </c>
    </row>
    <row r="292" spans="2:65" s="12" customFormat="1" x14ac:dyDescent="0.2">
      <c r="B292" s="147"/>
      <c r="D292" s="148" t="s">
        <v>169</v>
      </c>
      <c r="E292" s="149" t="s">
        <v>3</v>
      </c>
      <c r="F292" s="150" t="s">
        <v>617</v>
      </c>
      <c r="H292" s="149" t="s">
        <v>3</v>
      </c>
      <c r="I292" s="151"/>
      <c r="L292" s="147"/>
      <c r="M292" s="152"/>
      <c r="T292" s="153"/>
      <c r="AT292" s="149" t="s">
        <v>169</v>
      </c>
      <c r="AU292" s="149" t="s">
        <v>88</v>
      </c>
      <c r="AV292" s="12" t="s">
        <v>86</v>
      </c>
      <c r="AW292" s="12" t="s">
        <v>40</v>
      </c>
      <c r="AX292" s="12" t="s">
        <v>78</v>
      </c>
      <c r="AY292" s="149" t="s">
        <v>156</v>
      </c>
    </row>
    <row r="293" spans="2:65" s="13" customFormat="1" x14ac:dyDescent="0.2">
      <c r="B293" s="154"/>
      <c r="D293" s="148" t="s">
        <v>169</v>
      </c>
      <c r="E293" s="155" t="s">
        <v>3</v>
      </c>
      <c r="F293" s="156" t="s">
        <v>2146</v>
      </c>
      <c r="H293" s="157">
        <v>1.68</v>
      </c>
      <c r="I293" s="158"/>
      <c r="L293" s="154"/>
      <c r="M293" s="159"/>
      <c r="T293" s="160"/>
      <c r="AT293" s="155" t="s">
        <v>169</v>
      </c>
      <c r="AU293" s="155" t="s">
        <v>88</v>
      </c>
      <c r="AV293" s="13" t="s">
        <v>88</v>
      </c>
      <c r="AW293" s="13" t="s">
        <v>40</v>
      </c>
      <c r="AX293" s="13" t="s">
        <v>78</v>
      </c>
      <c r="AY293" s="155" t="s">
        <v>156</v>
      </c>
    </row>
    <row r="294" spans="2:65" s="13" customFormat="1" x14ac:dyDescent="0.2">
      <c r="B294" s="154"/>
      <c r="D294" s="148" t="s">
        <v>169</v>
      </c>
      <c r="E294" s="155" t="s">
        <v>3</v>
      </c>
      <c r="F294" s="156" t="s">
        <v>2147</v>
      </c>
      <c r="H294" s="157">
        <v>1.08</v>
      </c>
      <c r="I294" s="158"/>
      <c r="L294" s="154"/>
      <c r="M294" s="159"/>
      <c r="T294" s="160"/>
      <c r="AT294" s="155" t="s">
        <v>169</v>
      </c>
      <c r="AU294" s="155" t="s">
        <v>88</v>
      </c>
      <c r="AV294" s="13" t="s">
        <v>88</v>
      </c>
      <c r="AW294" s="13" t="s">
        <v>40</v>
      </c>
      <c r="AX294" s="13" t="s">
        <v>78</v>
      </c>
      <c r="AY294" s="155" t="s">
        <v>156</v>
      </c>
    </row>
    <row r="295" spans="2:65" s="13" customFormat="1" x14ac:dyDescent="0.2">
      <c r="B295" s="154"/>
      <c r="D295" s="148" t="s">
        <v>169</v>
      </c>
      <c r="E295" s="155" t="s">
        <v>3</v>
      </c>
      <c r="F295" s="156" t="s">
        <v>2148</v>
      </c>
      <c r="H295" s="157">
        <v>0.72</v>
      </c>
      <c r="I295" s="158"/>
      <c r="L295" s="154"/>
      <c r="M295" s="159"/>
      <c r="T295" s="160"/>
      <c r="AT295" s="155" t="s">
        <v>169</v>
      </c>
      <c r="AU295" s="155" t="s">
        <v>88</v>
      </c>
      <c r="AV295" s="13" t="s">
        <v>88</v>
      </c>
      <c r="AW295" s="13" t="s">
        <v>40</v>
      </c>
      <c r="AX295" s="13" t="s">
        <v>78</v>
      </c>
      <c r="AY295" s="155" t="s">
        <v>156</v>
      </c>
    </row>
    <row r="296" spans="2:65" s="15" customFormat="1" x14ac:dyDescent="0.2">
      <c r="B296" s="168"/>
      <c r="D296" s="148" t="s">
        <v>169</v>
      </c>
      <c r="E296" s="169" t="s">
        <v>3</v>
      </c>
      <c r="F296" s="170" t="s">
        <v>180</v>
      </c>
      <c r="H296" s="171">
        <v>3.48</v>
      </c>
      <c r="I296" s="172"/>
      <c r="L296" s="168"/>
      <c r="M296" s="173"/>
      <c r="T296" s="174"/>
      <c r="AT296" s="169" t="s">
        <v>169</v>
      </c>
      <c r="AU296" s="169" t="s">
        <v>88</v>
      </c>
      <c r="AV296" s="15" t="s">
        <v>157</v>
      </c>
      <c r="AW296" s="15" t="s">
        <v>40</v>
      </c>
      <c r="AX296" s="15" t="s">
        <v>78</v>
      </c>
      <c r="AY296" s="169" t="s">
        <v>156</v>
      </c>
    </row>
    <row r="297" spans="2:65" s="14" customFormat="1" x14ac:dyDescent="0.2">
      <c r="B297" s="161"/>
      <c r="D297" s="148" t="s">
        <v>169</v>
      </c>
      <c r="E297" s="162" t="s">
        <v>3</v>
      </c>
      <c r="F297" s="163" t="s">
        <v>172</v>
      </c>
      <c r="H297" s="164">
        <v>4.79</v>
      </c>
      <c r="I297" s="165"/>
      <c r="L297" s="161"/>
      <c r="M297" s="166"/>
      <c r="T297" s="167"/>
      <c r="AT297" s="162" t="s">
        <v>169</v>
      </c>
      <c r="AU297" s="162" t="s">
        <v>88</v>
      </c>
      <c r="AV297" s="14" t="s">
        <v>165</v>
      </c>
      <c r="AW297" s="14" t="s">
        <v>40</v>
      </c>
      <c r="AX297" s="14" t="s">
        <v>86</v>
      </c>
      <c r="AY297" s="162" t="s">
        <v>156</v>
      </c>
    </row>
    <row r="298" spans="2:65" s="1" customFormat="1" ht="16.5" customHeight="1" x14ac:dyDescent="0.2">
      <c r="B298" s="129"/>
      <c r="C298" s="130" t="s">
        <v>8</v>
      </c>
      <c r="D298" s="130" t="s">
        <v>160</v>
      </c>
      <c r="E298" s="131" t="s">
        <v>2149</v>
      </c>
      <c r="F298" s="132" t="s">
        <v>2150</v>
      </c>
      <c r="G298" s="133" t="s">
        <v>209</v>
      </c>
      <c r="H298" s="134">
        <v>4.79</v>
      </c>
      <c r="I298" s="135"/>
      <c r="J298" s="136">
        <f>ROUND(I298*H298,2)</f>
        <v>0</v>
      </c>
      <c r="K298" s="132" t="s">
        <v>164</v>
      </c>
      <c r="L298" s="34"/>
      <c r="M298" s="137" t="s">
        <v>3</v>
      </c>
      <c r="N298" s="138" t="s">
        <v>49</v>
      </c>
      <c r="P298" s="139">
        <f>O298*H298</f>
        <v>0</v>
      </c>
      <c r="Q298" s="139">
        <v>0</v>
      </c>
      <c r="R298" s="139">
        <f>Q298*H298</f>
        <v>0</v>
      </c>
      <c r="S298" s="139">
        <v>0</v>
      </c>
      <c r="T298" s="140">
        <f>S298*H298</f>
        <v>0</v>
      </c>
      <c r="AR298" s="141" t="s">
        <v>165</v>
      </c>
      <c r="AT298" s="141" t="s">
        <v>160</v>
      </c>
      <c r="AU298" s="141" t="s">
        <v>88</v>
      </c>
      <c r="AY298" s="18" t="s">
        <v>156</v>
      </c>
      <c r="BE298" s="142">
        <f>IF(N298="základní",J298,0)</f>
        <v>0</v>
      </c>
      <c r="BF298" s="142">
        <f>IF(N298="snížená",J298,0)</f>
        <v>0</v>
      </c>
      <c r="BG298" s="142">
        <f>IF(N298="zákl. přenesená",J298,0)</f>
        <v>0</v>
      </c>
      <c r="BH298" s="142">
        <f>IF(N298="sníž. přenesená",J298,0)</f>
        <v>0</v>
      </c>
      <c r="BI298" s="142">
        <f>IF(N298="nulová",J298,0)</f>
        <v>0</v>
      </c>
      <c r="BJ298" s="18" t="s">
        <v>86</v>
      </c>
      <c r="BK298" s="142">
        <f>ROUND(I298*H298,2)</f>
        <v>0</v>
      </c>
      <c r="BL298" s="18" t="s">
        <v>165</v>
      </c>
      <c r="BM298" s="141" t="s">
        <v>2151</v>
      </c>
    </row>
    <row r="299" spans="2:65" s="1" customFormat="1" x14ac:dyDescent="0.2">
      <c r="B299" s="34"/>
      <c r="D299" s="143" t="s">
        <v>167</v>
      </c>
      <c r="F299" s="144" t="s">
        <v>2152</v>
      </c>
      <c r="I299" s="145"/>
      <c r="L299" s="34"/>
      <c r="M299" s="146"/>
      <c r="T299" s="55"/>
      <c r="AT299" s="18" t="s">
        <v>167</v>
      </c>
      <c r="AU299" s="18" t="s">
        <v>88</v>
      </c>
    </row>
    <row r="300" spans="2:65" s="12" customFormat="1" x14ac:dyDescent="0.2">
      <c r="B300" s="147"/>
      <c r="D300" s="148" t="s">
        <v>169</v>
      </c>
      <c r="E300" s="149" t="s">
        <v>3</v>
      </c>
      <c r="F300" s="150" t="s">
        <v>2010</v>
      </c>
      <c r="H300" s="149" t="s">
        <v>3</v>
      </c>
      <c r="I300" s="151"/>
      <c r="L300" s="147"/>
      <c r="M300" s="152"/>
      <c r="T300" s="153"/>
      <c r="AT300" s="149" t="s">
        <v>169</v>
      </c>
      <c r="AU300" s="149" t="s">
        <v>88</v>
      </c>
      <c r="AV300" s="12" t="s">
        <v>86</v>
      </c>
      <c r="AW300" s="12" t="s">
        <v>40</v>
      </c>
      <c r="AX300" s="12" t="s">
        <v>78</v>
      </c>
      <c r="AY300" s="149" t="s">
        <v>156</v>
      </c>
    </row>
    <row r="301" spans="2:65" s="13" customFormat="1" x14ac:dyDescent="0.2">
      <c r="B301" s="154"/>
      <c r="D301" s="148" t="s">
        <v>169</v>
      </c>
      <c r="E301" s="155" t="s">
        <v>3</v>
      </c>
      <c r="F301" s="156" t="s">
        <v>2145</v>
      </c>
      <c r="H301" s="157">
        <v>1.31</v>
      </c>
      <c r="I301" s="158"/>
      <c r="L301" s="154"/>
      <c r="M301" s="159"/>
      <c r="T301" s="160"/>
      <c r="AT301" s="155" t="s">
        <v>169</v>
      </c>
      <c r="AU301" s="155" t="s">
        <v>88</v>
      </c>
      <c r="AV301" s="13" t="s">
        <v>88</v>
      </c>
      <c r="AW301" s="13" t="s">
        <v>40</v>
      </c>
      <c r="AX301" s="13" t="s">
        <v>78</v>
      </c>
      <c r="AY301" s="155" t="s">
        <v>156</v>
      </c>
    </row>
    <row r="302" spans="2:65" s="15" customFormat="1" x14ac:dyDescent="0.2">
      <c r="B302" s="168"/>
      <c r="D302" s="148" t="s">
        <v>169</v>
      </c>
      <c r="E302" s="169" t="s">
        <v>3</v>
      </c>
      <c r="F302" s="170" t="s">
        <v>180</v>
      </c>
      <c r="H302" s="171">
        <v>1.31</v>
      </c>
      <c r="I302" s="172"/>
      <c r="L302" s="168"/>
      <c r="M302" s="173"/>
      <c r="T302" s="174"/>
      <c r="AT302" s="169" t="s">
        <v>169</v>
      </c>
      <c r="AU302" s="169" t="s">
        <v>88</v>
      </c>
      <c r="AV302" s="15" t="s">
        <v>157</v>
      </c>
      <c r="AW302" s="15" t="s">
        <v>40</v>
      </c>
      <c r="AX302" s="15" t="s">
        <v>78</v>
      </c>
      <c r="AY302" s="169" t="s">
        <v>156</v>
      </c>
    </row>
    <row r="303" spans="2:65" s="12" customFormat="1" x14ac:dyDescent="0.2">
      <c r="B303" s="147"/>
      <c r="D303" s="148" t="s">
        <v>169</v>
      </c>
      <c r="E303" s="149" t="s">
        <v>3</v>
      </c>
      <c r="F303" s="150" t="s">
        <v>617</v>
      </c>
      <c r="H303" s="149" t="s">
        <v>3</v>
      </c>
      <c r="I303" s="151"/>
      <c r="L303" s="147"/>
      <c r="M303" s="152"/>
      <c r="T303" s="153"/>
      <c r="AT303" s="149" t="s">
        <v>169</v>
      </c>
      <c r="AU303" s="149" t="s">
        <v>88</v>
      </c>
      <c r="AV303" s="12" t="s">
        <v>86</v>
      </c>
      <c r="AW303" s="12" t="s">
        <v>40</v>
      </c>
      <c r="AX303" s="12" t="s">
        <v>78</v>
      </c>
      <c r="AY303" s="149" t="s">
        <v>156</v>
      </c>
    </row>
    <row r="304" spans="2:65" s="13" customFormat="1" x14ac:dyDescent="0.2">
      <c r="B304" s="154"/>
      <c r="D304" s="148" t="s">
        <v>169</v>
      </c>
      <c r="E304" s="155" t="s">
        <v>3</v>
      </c>
      <c r="F304" s="156" t="s">
        <v>2146</v>
      </c>
      <c r="H304" s="157">
        <v>1.68</v>
      </c>
      <c r="I304" s="158"/>
      <c r="L304" s="154"/>
      <c r="M304" s="159"/>
      <c r="T304" s="160"/>
      <c r="AT304" s="155" t="s">
        <v>169</v>
      </c>
      <c r="AU304" s="155" t="s">
        <v>88</v>
      </c>
      <c r="AV304" s="13" t="s">
        <v>88</v>
      </c>
      <c r="AW304" s="13" t="s">
        <v>40</v>
      </c>
      <c r="AX304" s="13" t="s">
        <v>78</v>
      </c>
      <c r="AY304" s="155" t="s">
        <v>156</v>
      </c>
    </row>
    <row r="305" spans="2:65" s="13" customFormat="1" x14ac:dyDescent="0.2">
      <c r="B305" s="154"/>
      <c r="D305" s="148" t="s">
        <v>169</v>
      </c>
      <c r="E305" s="155" t="s">
        <v>3</v>
      </c>
      <c r="F305" s="156" t="s">
        <v>2147</v>
      </c>
      <c r="H305" s="157">
        <v>1.08</v>
      </c>
      <c r="I305" s="158"/>
      <c r="L305" s="154"/>
      <c r="M305" s="159"/>
      <c r="T305" s="160"/>
      <c r="AT305" s="155" t="s">
        <v>169</v>
      </c>
      <c r="AU305" s="155" t="s">
        <v>88</v>
      </c>
      <c r="AV305" s="13" t="s">
        <v>88</v>
      </c>
      <c r="AW305" s="13" t="s">
        <v>40</v>
      </c>
      <c r="AX305" s="13" t="s">
        <v>78</v>
      </c>
      <c r="AY305" s="155" t="s">
        <v>156</v>
      </c>
    </row>
    <row r="306" spans="2:65" s="13" customFormat="1" x14ac:dyDescent="0.2">
      <c r="B306" s="154"/>
      <c r="D306" s="148" t="s">
        <v>169</v>
      </c>
      <c r="E306" s="155" t="s">
        <v>3</v>
      </c>
      <c r="F306" s="156" t="s">
        <v>2148</v>
      </c>
      <c r="H306" s="157">
        <v>0.72</v>
      </c>
      <c r="I306" s="158"/>
      <c r="L306" s="154"/>
      <c r="M306" s="159"/>
      <c r="T306" s="160"/>
      <c r="AT306" s="155" t="s">
        <v>169</v>
      </c>
      <c r="AU306" s="155" t="s">
        <v>88</v>
      </c>
      <c r="AV306" s="13" t="s">
        <v>88</v>
      </c>
      <c r="AW306" s="13" t="s">
        <v>40</v>
      </c>
      <c r="AX306" s="13" t="s">
        <v>78</v>
      </c>
      <c r="AY306" s="155" t="s">
        <v>156</v>
      </c>
    </row>
    <row r="307" spans="2:65" s="15" customFormat="1" x14ac:dyDescent="0.2">
      <c r="B307" s="168"/>
      <c r="D307" s="148" t="s">
        <v>169</v>
      </c>
      <c r="E307" s="169" t="s">
        <v>3</v>
      </c>
      <c r="F307" s="170" t="s">
        <v>180</v>
      </c>
      <c r="H307" s="171">
        <v>3.48</v>
      </c>
      <c r="I307" s="172"/>
      <c r="L307" s="168"/>
      <c r="M307" s="173"/>
      <c r="T307" s="174"/>
      <c r="AT307" s="169" t="s">
        <v>169</v>
      </c>
      <c r="AU307" s="169" t="s">
        <v>88</v>
      </c>
      <c r="AV307" s="15" t="s">
        <v>157</v>
      </c>
      <c r="AW307" s="15" t="s">
        <v>40</v>
      </c>
      <c r="AX307" s="15" t="s">
        <v>78</v>
      </c>
      <c r="AY307" s="169" t="s">
        <v>156</v>
      </c>
    </row>
    <row r="308" spans="2:65" s="14" customFormat="1" x14ac:dyDescent="0.2">
      <c r="B308" s="161"/>
      <c r="D308" s="148" t="s">
        <v>169</v>
      </c>
      <c r="E308" s="162" t="s">
        <v>3</v>
      </c>
      <c r="F308" s="163" t="s">
        <v>172</v>
      </c>
      <c r="H308" s="164">
        <v>4.79</v>
      </c>
      <c r="I308" s="165"/>
      <c r="L308" s="161"/>
      <c r="M308" s="166"/>
      <c r="T308" s="167"/>
      <c r="AT308" s="162" t="s">
        <v>169</v>
      </c>
      <c r="AU308" s="162" t="s">
        <v>88</v>
      </c>
      <c r="AV308" s="14" t="s">
        <v>165</v>
      </c>
      <c r="AW308" s="14" t="s">
        <v>40</v>
      </c>
      <c r="AX308" s="14" t="s">
        <v>86</v>
      </c>
      <c r="AY308" s="162" t="s">
        <v>156</v>
      </c>
    </row>
    <row r="309" spans="2:65" s="1" customFormat="1" ht="16.5" customHeight="1" x14ac:dyDescent="0.2">
      <c r="B309" s="129"/>
      <c r="C309" s="130" t="s">
        <v>1555</v>
      </c>
      <c r="D309" s="130" t="s">
        <v>160</v>
      </c>
      <c r="E309" s="131" t="s">
        <v>2153</v>
      </c>
      <c r="F309" s="132" t="s">
        <v>2154</v>
      </c>
      <c r="G309" s="133" t="s">
        <v>193</v>
      </c>
      <c r="H309" s="134">
        <v>0.39200000000000002</v>
      </c>
      <c r="I309" s="135"/>
      <c r="J309" s="136">
        <f>ROUND(I309*H309,2)</f>
        <v>0</v>
      </c>
      <c r="K309" s="132" t="s">
        <v>164</v>
      </c>
      <c r="L309" s="34"/>
      <c r="M309" s="137" t="s">
        <v>3</v>
      </c>
      <c r="N309" s="138" t="s">
        <v>49</v>
      </c>
      <c r="P309" s="139">
        <f>O309*H309</f>
        <v>0</v>
      </c>
      <c r="Q309" s="139">
        <v>1.06277</v>
      </c>
      <c r="R309" s="139">
        <f>Q309*H309</f>
        <v>0.41660584000000001</v>
      </c>
      <c r="S309" s="139">
        <v>0</v>
      </c>
      <c r="T309" s="140">
        <f>S309*H309</f>
        <v>0</v>
      </c>
      <c r="AR309" s="141" t="s">
        <v>165</v>
      </c>
      <c r="AT309" s="141" t="s">
        <v>160</v>
      </c>
      <c r="AU309" s="141" t="s">
        <v>88</v>
      </c>
      <c r="AY309" s="18" t="s">
        <v>156</v>
      </c>
      <c r="BE309" s="142">
        <f>IF(N309="základní",J309,0)</f>
        <v>0</v>
      </c>
      <c r="BF309" s="142">
        <f>IF(N309="snížená",J309,0)</f>
        <v>0</v>
      </c>
      <c r="BG309" s="142">
        <f>IF(N309="zákl. přenesená",J309,0)</f>
        <v>0</v>
      </c>
      <c r="BH309" s="142">
        <f>IF(N309="sníž. přenesená",J309,0)</f>
        <v>0</v>
      </c>
      <c r="BI309" s="142">
        <f>IF(N309="nulová",J309,0)</f>
        <v>0</v>
      </c>
      <c r="BJ309" s="18" t="s">
        <v>86</v>
      </c>
      <c r="BK309" s="142">
        <f>ROUND(I309*H309,2)</f>
        <v>0</v>
      </c>
      <c r="BL309" s="18" t="s">
        <v>165</v>
      </c>
      <c r="BM309" s="141" t="s">
        <v>2155</v>
      </c>
    </row>
    <row r="310" spans="2:65" s="1" customFormat="1" x14ac:dyDescent="0.2">
      <c r="B310" s="34"/>
      <c r="D310" s="143" t="s">
        <v>167</v>
      </c>
      <c r="F310" s="144" t="s">
        <v>2156</v>
      </c>
      <c r="I310" s="145"/>
      <c r="L310" s="34"/>
      <c r="M310" s="146"/>
      <c r="T310" s="55"/>
      <c r="AT310" s="18" t="s">
        <v>167</v>
      </c>
      <c r="AU310" s="18" t="s">
        <v>88</v>
      </c>
    </row>
    <row r="311" spans="2:65" s="12" customFormat="1" x14ac:dyDescent="0.2">
      <c r="B311" s="147"/>
      <c r="D311" s="148" t="s">
        <v>169</v>
      </c>
      <c r="E311" s="149" t="s">
        <v>3</v>
      </c>
      <c r="F311" s="150" t="s">
        <v>2054</v>
      </c>
      <c r="H311" s="149" t="s">
        <v>3</v>
      </c>
      <c r="I311" s="151"/>
      <c r="L311" s="147"/>
      <c r="M311" s="152"/>
      <c r="T311" s="153"/>
      <c r="AT311" s="149" t="s">
        <v>169</v>
      </c>
      <c r="AU311" s="149" t="s">
        <v>88</v>
      </c>
      <c r="AV311" s="12" t="s">
        <v>86</v>
      </c>
      <c r="AW311" s="12" t="s">
        <v>40</v>
      </c>
      <c r="AX311" s="12" t="s">
        <v>78</v>
      </c>
      <c r="AY311" s="149" t="s">
        <v>156</v>
      </c>
    </row>
    <row r="312" spans="2:65" s="12" customFormat="1" x14ac:dyDescent="0.2">
      <c r="B312" s="147"/>
      <c r="D312" s="148" t="s">
        <v>169</v>
      </c>
      <c r="E312" s="149" t="s">
        <v>3</v>
      </c>
      <c r="F312" s="150" t="s">
        <v>2157</v>
      </c>
      <c r="H312" s="149" t="s">
        <v>3</v>
      </c>
      <c r="I312" s="151"/>
      <c r="L312" s="147"/>
      <c r="M312" s="152"/>
      <c r="T312" s="153"/>
      <c r="AT312" s="149" t="s">
        <v>169</v>
      </c>
      <c r="AU312" s="149" t="s">
        <v>88</v>
      </c>
      <c r="AV312" s="12" t="s">
        <v>86</v>
      </c>
      <c r="AW312" s="12" t="s">
        <v>40</v>
      </c>
      <c r="AX312" s="12" t="s">
        <v>78</v>
      </c>
      <c r="AY312" s="149" t="s">
        <v>156</v>
      </c>
    </row>
    <row r="313" spans="2:65" s="13" customFormat="1" x14ac:dyDescent="0.2">
      <c r="B313" s="154"/>
      <c r="D313" s="148" t="s">
        <v>169</v>
      </c>
      <c r="E313" s="155" t="s">
        <v>3</v>
      </c>
      <c r="F313" s="156" t="s">
        <v>2158</v>
      </c>
      <c r="H313" s="157">
        <v>0.32200000000000001</v>
      </c>
      <c r="I313" s="158"/>
      <c r="L313" s="154"/>
      <c r="M313" s="159"/>
      <c r="T313" s="160"/>
      <c r="AT313" s="155" t="s">
        <v>169</v>
      </c>
      <c r="AU313" s="155" t="s">
        <v>88</v>
      </c>
      <c r="AV313" s="13" t="s">
        <v>88</v>
      </c>
      <c r="AW313" s="13" t="s">
        <v>40</v>
      </c>
      <c r="AX313" s="13" t="s">
        <v>78</v>
      </c>
      <c r="AY313" s="155" t="s">
        <v>156</v>
      </c>
    </row>
    <row r="314" spans="2:65" s="15" customFormat="1" x14ac:dyDescent="0.2">
      <c r="B314" s="168"/>
      <c r="D314" s="148" t="s">
        <v>169</v>
      </c>
      <c r="E314" s="169" t="s">
        <v>3</v>
      </c>
      <c r="F314" s="170" t="s">
        <v>180</v>
      </c>
      <c r="H314" s="171">
        <v>0.32200000000000001</v>
      </c>
      <c r="I314" s="172"/>
      <c r="L314" s="168"/>
      <c r="M314" s="173"/>
      <c r="T314" s="174"/>
      <c r="AT314" s="169" t="s">
        <v>169</v>
      </c>
      <c r="AU314" s="169" t="s">
        <v>88</v>
      </c>
      <c r="AV314" s="15" t="s">
        <v>157</v>
      </c>
      <c r="AW314" s="15" t="s">
        <v>40</v>
      </c>
      <c r="AX314" s="15" t="s">
        <v>78</v>
      </c>
      <c r="AY314" s="169" t="s">
        <v>156</v>
      </c>
    </row>
    <row r="315" spans="2:65" s="12" customFormat="1" x14ac:dyDescent="0.2">
      <c r="B315" s="147"/>
      <c r="D315" s="148" t="s">
        <v>169</v>
      </c>
      <c r="E315" s="149" t="s">
        <v>3</v>
      </c>
      <c r="F315" s="150" t="s">
        <v>2056</v>
      </c>
      <c r="H315" s="149" t="s">
        <v>3</v>
      </c>
      <c r="I315" s="151"/>
      <c r="L315" s="147"/>
      <c r="M315" s="152"/>
      <c r="T315" s="153"/>
      <c r="AT315" s="149" t="s">
        <v>169</v>
      </c>
      <c r="AU315" s="149" t="s">
        <v>88</v>
      </c>
      <c r="AV315" s="12" t="s">
        <v>86</v>
      </c>
      <c r="AW315" s="12" t="s">
        <v>40</v>
      </c>
      <c r="AX315" s="12" t="s">
        <v>78</v>
      </c>
      <c r="AY315" s="149" t="s">
        <v>156</v>
      </c>
    </row>
    <row r="316" spans="2:65" s="12" customFormat="1" x14ac:dyDescent="0.2">
      <c r="B316" s="147"/>
      <c r="D316" s="148" t="s">
        <v>169</v>
      </c>
      <c r="E316" s="149" t="s">
        <v>3</v>
      </c>
      <c r="F316" s="150" t="s">
        <v>2157</v>
      </c>
      <c r="H316" s="149" t="s">
        <v>3</v>
      </c>
      <c r="I316" s="151"/>
      <c r="L316" s="147"/>
      <c r="M316" s="152"/>
      <c r="T316" s="153"/>
      <c r="AT316" s="149" t="s">
        <v>169</v>
      </c>
      <c r="AU316" s="149" t="s">
        <v>88</v>
      </c>
      <c r="AV316" s="12" t="s">
        <v>86</v>
      </c>
      <c r="AW316" s="12" t="s">
        <v>40</v>
      </c>
      <c r="AX316" s="12" t="s">
        <v>78</v>
      </c>
      <c r="AY316" s="149" t="s">
        <v>156</v>
      </c>
    </row>
    <row r="317" spans="2:65" s="13" customFormat="1" x14ac:dyDescent="0.2">
      <c r="B317" s="154"/>
      <c r="D317" s="148" t="s">
        <v>169</v>
      </c>
      <c r="E317" s="155" t="s">
        <v>3</v>
      </c>
      <c r="F317" s="156" t="s">
        <v>2159</v>
      </c>
      <c r="H317" s="157">
        <v>7.0000000000000007E-2</v>
      </c>
      <c r="I317" s="158"/>
      <c r="L317" s="154"/>
      <c r="M317" s="159"/>
      <c r="T317" s="160"/>
      <c r="AT317" s="155" t="s">
        <v>169</v>
      </c>
      <c r="AU317" s="155" t="s">
        <v>88</v>
      </c>
      <c r="AV317" s="13" t="s">
        <v>88</v>
      </c>
      <c r="AW317" s="13" t="s">
        <v>40</v>
      </c>
      <c r="AX317" s="13" t="s">
        <v>78</v>
      </c>
      <c r="AY317" s="155" t="s">
        <v>156</v>
      </c>
    </row>
    <row r="318" spans="2:65" s="15" customFormat="1" x14ac:dyDescent="0.2">
      <c r="B318" s="168"/>
      <c r="D318" s="148" t="s">
        <v>169</v>
      </c>
      <c r="E318" s="169" t="s">
        <v>3</v>
      </c>
      <c r="F318" s="170" t="s">
        <v>180</v>
      </c>
      <c r="H318" s="171">
        <v>7.0000000000000007E-2</v>
      </c>
      <c r="I318" s="172"/>
      <c r="L318" s="168"/>
      <c r="M318" s="173"/>
      <c r="T318" s="174"/>
      <c r="AT318" s="169" t="s">
        <v>169</v>
      </c>
      <c r="AU318" s="169" t="s">
        <v>88</v>
      </c>
      <c r="AV318" s="15" t="s">
        <v>157</v>
      </c>
      <c r="AW318" s="15" t="s">
        <v>40</v>
      </c>
      <c r="AX318" s="15" t="s">
        <v>78</v>
      </c>
      <c r="AY318" s="169" t="s">
        <v>156</v>
      </c>
    </row>
    <row r="319" spans="2:65" s="12" customFormat="1" x14ac:dyDescent="0.2">
      <c r="B319" s="147"/>
      <c r="D319" s="148" t="s">
        <v>169</v>
      </c>
      <c r="E319" s="149" t="s">
        <v>3</v>
      </c>
      <c r="F319" s="150" t="s">
        <v>2058</v>
      </c>
      <c r="H319" s="149" t="s">
        <v>3</v>
      </c>
      <c r="I319" s="151"/>
      <c r="L319" s="147"/>
      <c r="M319" s="152"/>
      <c r="T319" s="153"/>
      <c r="AT319" s="149" t="s">
        <v>169</v>
      </c>
      <c r="AU319" s="149" t="s">
        <v>88</v>
      </c>
      <c r="AV319" s="12" t="s">
        <v>86</v>
      </c>
      <c r="AW319" s="12" t="s">
        <v>40</v>
      </c>
      <c r="AX319" s="12" t="s">
        <v>78</v>
      </c>
      <c r="AY319" s="149" t="s">
        <v>156</v>
      </c>
    </row>
    <row r="320" spans="2:65" s="12" customFormat="1" x14ac:dyDescent="0.2">
      <c r="B320" s="147"/>
      <c r="D320" s="148" t="s">
        <v>169</v>
      </c>
      <c r="E320" s="149" t="s">
        <v>3</v>
      </c>
      <c r="F320" s="150" t="s">
        <v>2157</v>
      </c>
      <c r="H320" s="149" t="s">
        <v>3</v>
      </c>
      <c r="I320" s="151"/>
      <c r="L320" s="147"/>
      <c r="M320" s="152"/>
      <c r="T320" s="153"/>
      <c r="AT320" s="149" t="s">
        <v>169</v>
      </c>
      <c r="AU320" s="149" t="s">
        <v>88</v>
      </c>
      <c r="AV320" s="12" t="s">
        <v>86</v>
      </c>
      <c r="AW320" s="12" t="s">
        <v>40</v>
      </c>
      <c r="AX320" s="12" t="s">
        <v>78</v>
      </c>
      <c r="AY320" s="149" t="s">
        <v>156</v>
      </c>
    </row>
    <row r="321" spans="2:65" s="13" customFormat="1" x14ac:dyDescent="0.2">
      <c r="B321" s="154"/>
      <c r="D321" s="148" t="s">
        <v>169</v>
      </c>
      <c r="E321" s="155" t="s">
        <v>3</v>
      </c>
      <c r="F321" s="156" t="s">
        <v>2160</v>
      </c>
      <c r="H321" s="157">
        <v>0</v>
      </c>
      <c r="I321" s="158"/>
      <c r="L321" s="154"/>
      <c r="M321" s="159"/>
      <c r="T321" s="160"/>
      <c r="AT321" s="155" t="s">
        <v>169</v>
      </c>
      <c r="AU321" s="155" t="s">
        <v>88</v>
      </c>
      <c r="AV321" s="13" t="s">
        <v>88</v>
      </c>
      <c r="AW321" s="13" t="s">
        <v>40</v>
      </c>
      <c r="AX321" s="13" t="s">
        <v>78</v>
      </c>
      <c r="AY321" s="155" t="s">
        <v>156</v>
      </c>
    </row>
    <row r="322" spans="2:65" s="15" customFormat="1" x14ac:dyDescent="0.2">
      <c r="B322" s="168"/>
      <c r="D322" s="148" t="s">
        <v>169</v>
      </c>
      <c r="E322" s="169" t="s">
        <v>3</v>
      </c>
      <c r="F322" s="170" t="s">
        <v>180</v>
      </c>
      <c r="H322" s="171">
        <v>0</v>
      </c>
      <c r="I322" s="172"/>
      <c r="L322" s="168"/>
      <c r="M322" s="173"/>
      <c r="T322" s="174"/>
      <c r="AT322" s="169" t="s">
        <v>169</v>
      </c>
      <c r="AU322" s="169" t="s">
        <v>88</v>
      </c>
      <c r="AV322" s="15" t="s">
        <v>157</v>
      </c>
      <c r="AW322" s="15" t="s">
        <v>40</v>
      </c>
      <c r="AX322" s="15" t="s">
        <v>78</v>
      </c>
      <c r="AY322" s="169" t="s">
        <v>156</v>
      </c>
    </row>
    <row r="323" spans="2:65" s="14" customFormat="1" x14ac:dyDescent="0.2">
      <c r="B323" s="161"/>
      <c r="D323" s="148" t="s">
        <v>169</v>
      </c>
      <c r="E323" s="162" t="s">
        <v>3</v>
      </c>
      <c r="F323" s="163" t="s">
        <v>172</v>
      </c>
      <c r="H323" s="164">
        <v>0.39200000000000002</v>
      </c>
      <c r="I323" s="165"/>
      <c r="L323" s="161"/>
      <c r="M323" s="166"/>
      <c r="T323" s="167"/>
      <c r="AT323" s="162" t="s">
        <v>169</v>
      </c>
      <c r="AU323" s="162" t="s">
        <v>88</v>
      </c>
      <c r="AV323" s="14" t="s">
        <v>165</v>
      </c>
      <c r="AW323" s="14" t="s">
        <v>40</v>
      </c>
      <c r="AX323" s="14" t="s">
        <v>86</v>
      </c>
      <c r="AY323" s="162" t="s">
        <v>156</v>
      </c>
    </row>
    <row r="324" spans="2:65" s="1" customFormat="1" ht="16.5" customHeight="1" x14ac:dyDescent="0.2">
      <c r="B324" s="129"/>
      <c r="C324" s="130" t="s">
        <v>1572</v>
      </c>
      <c r="D324" s="130" t="s">
        <v>160</v>
      </c>
      <c r="E324" s="131" t="s">
        <v>2161</v>
      </c>
      <c r="F324" s="132" t="s">
        <v>2162</v>
      </c>
      <c r="G324" s="133" t="s">
        <v>193</v>
      </c>
      <c r="H324" s="134">
        <v>0.48499999999999999</v>
      </c>
      <c r="I324" s="135"/>
      <c r="J324" s="136">
        <f>ROUND(I324*H324,2)</f>
        <v>0</v>
      </c>
      <c r="K324" s="132" t="s">
        <v>164</v>
      </c>
      <c r="L324" s="34"/>
      <c r="M324" s="137" t="s">
        <v>3</v>
      </c>
      <c r="N324" s="138" t="s">
        <v>49</v>
      </c>
      <c r="P324" s="139">
        <f>O324*H324</f>
        <v>0</v>
      </c>
      <c r="Q324" s="139">
        <v>1.0606199999999999</v>
      </c>
      <c r="R324" s="139">
        <f>Q324*H324</f>
        <v>0.51440069999999993</v>
      </c>
      <c r="S324" s="139">
        <v>0</v>
      </c>
      <c r="T324" s="140">
        <f>S324*H324</f>
        <v>0</v>
      </c>
      <c r="AR324" s="141" t="s">
        <v>165</v>
      </c>
      <c r="AT324" s="141" t="s">
        <v>160</v>
      </c>
      <c r="AU324" s="141" t="s">
        <v>88</v>
      </c>
      <c r="AY324" s="18" t="s">
        <v>156</v>
      </c>
      <c r="BE324" s="142">
        <f>IF(N324="základní",J324,0)</f>
        <v>0</v>
      </c>
      <c r="BF324" s="142">
        <f>IF(N324="snížená",J324,0)</f>
        <v>0</v>
      </c>
      <c r="BG324" s="142">
        <f>IF(N324="zákl. přenesená",J324,0)</f>
        <v>0</v>
      </c>
      <c r="BH324" s="142">
        <f>IF(N324="sníž. přenesená",J324,0)</f>
        <v>0</v>
      </c>
      <c r="BI324" s="142">
        <f>IF(N324="nulová",J324,0)</f>
        <v>0</v>
      </c>
      <c r="BJ324" s="18" t="s">
        <v>86</v>
      </c>
      <c r="BK324" s="142">
        <f>ROUND(I324*H324,2)</f>
        <v>0</v>
      </c>
      <c r="BL324" s="18" t="s">
        <v>165</v>
      </c>
      <c r="BM324" s="141" t="s">
        <v>2163</v>
      </c>
    </row>
    <row r="325" spans="2:65" s="1" customFormat="1" x14ac:dyDescent="0.2">
      <c r="B325" s="34"/>
      <c r="D325" s="143" t="s">
        <v>167</v>
      </c>
      <c r="F325" s="144" t="s">
        <v>2164</v>
      </c>
      <c r="I325" s="145"/>
      <c r="L325" s="34"/>
      <c r="M325" s="146"/>
      <c r="T325" s="55"/>
      <c r="AT325" s="18" t="s">
        <v>167</v>
      </c>
      <c r="AU325" s="18" t="s">
        <v>88</v>
      </c>
    </row>
    <row r="326" spans="2:65" s="12" customFormat="1" x14ac:dyDescent="0.2">
      <c r="B326" s="147"/>
      <c r="D326" s="148" t="s">
        <v>169</v>
      </c>
      <c r="E326" s="149" t="s">
        <v>3</v>
      </c>
      <c r="F326" s="150" t="s">
        <v>2165</v>
      </c>
      <c r="H326" s="149" t="s">
        <v>3</v>
      </c>
      <c r="I326" s="151"/>
      <c r="L326" s="147"/>
      <c r="M326" s="152"/>
      <c r="T326" s="153"/>
      <c r="AT326" s="149" t="s">
        <v>169</v>
      </c>
      <c r="AU326" s="149" t="s">
        <v>88</v>
      </c>
      <c r="AV326" s="12" t="s">
        <v>86</v>
      </c>
      <c r="AW326" s="12" t="s">
        <v>40</v>
      </c>
      <c r="AX326" s="12" t="s">
        <v>78</v>
      </c>
      <c r="AY326" s="149" t="s">
        <v>156</v>
      </c>
    </row>
    <row r="327" spans="2:65" s="12" customFormat="1" x14ac:dyDescent="0.2">
      <c r="B327" s="147"/>
      <c r="D327" s="148" t="s">
        <v>169</v>
      </c>
      <c r="E327" s="149" t="s">
        <v>3</v>
      </c>
      <c r="F327" s="150" t="s">
        <v>2016</v>
      </c>
      <c r="H327" s="149" t="s">
        <v>3</v>
      </c>
      <c r="I327" s="151"/>
      <c r="L327" s="147"/>
      <c r="M327" s="152"/>
      <c r="T327" s="153"/>
      <c r="AT327" s="149" t="s">
        <v>169</v>
      </c>
      <c r="AU327" s="149" t="s">
        <v>88</v>
      </c>
      <c r="AV327" s="12" t="s">
        <v>86</v>
      </c>
      <c r="AW327" s="12" t="s">
        <v>40</v>
      </c>
      <c r="AX327" s="12" t="s">
        <v>78</v>
      </c>
      <c r="AY327" s="149" t="s">
        <v>156</v>
      </c>
    </row>
    <row r="328" spans="2:65" s="13" customFormat="1" x14ac:dyDescent="0.2">
      <c r="B328" s="154"/>
      <c r="D328" s="148" t="s">
        <v>169</v>
      </c>
      <c r="E328" s="155" t="s">
        <v>3</v>
      </c>
      <c r="F328" s="156" t="s">
        <v>2166</v>
      </c>
      <c r="H328" s="157">
        <v>7.5999999999999998E-2</v>
      </c>
      <c r="I328" s="158"/>
      <c r="L328" s="154"/>
      <c r="M328" s="159"/>
      <c r="T328" s="160"/>
      <c r="AT328" s="155" t="s">
        <v>169</v>
      </c>
      <c r="AU328" s="155" t="s">
        <v>88</v>
      </c>
      <c r="AV328" s="13" t="s">
        <v>88</v>
      </c>
      <c r="AW328" s="13" t="s">
        <v>40</v>
      </c>
      <c r="AX328" s="13" t="s">
        <v>78</v>
      </c>
      <c r="AY328" s="155" t="s">
        <v>156</v>
      </c>
    </row>
    <row r="329" spans="2:65" s="13" customFormat="1" x14ac:dyDescent="0.2">
      <c r="B329" s="154"/>
      <c r="D329" s="148" t="s">
        <v>169</v>
      </c>
      <c r="E329" s="155" t="s">
        <v>3</v>
      </c>
      <c r="F329" s="156" t="s">
        <v>2167</v>
      </c>
      <c r="H329" s="157">
        <v>0.13900000000000001</v>
      </c>
      <c r="I329" s="158"/>
      <c r="L329" s="154"/>
      <c r="M329" s="159"/>
      <c r="T329" s="160"/>
      <c r="AT329" s="155" t="s">
        <v>169</v>
      </c>
      <c r="AU329" s="155" t="s">
        <v>88</v>
      </c>
      <c r="AV329" s="13" t="s">
        <v>88</v>
      </c>
      <c r="AW329" s="13" t="s">
        <v>40</v>
      </c>
      <c r="AX329" s="13" t="s">
        <v>78</v>
      </c>
      <c r="AY329" s="155" t="s">
        <v>156</v>
      </c>
    </row>
    <row r="330" spans="2:65" s="15" customFormat="1" x14ac:dyDescent="0.2">
      <c r="B330" s="168"/>
      <c r="D330" s="148" t="s">
        <v>169</v>
      </c>
      <c r="E330" s="169" t="s">
        <v>3</v>
      </c>
      <c r="F330" s="170" t="s">
        <v>180</v>
      </c>
      <c r="H330" s="171">
        <v>0.215</v>
      </c>
      <c r="I330" s="172"/>
      <c r="L330" s="168"/>
      <c r="M330" s="173"/>
      <c r="T330" s="174"/>
      <c r="AT330" s="169" t="s">
        <v>169</v>
      </c>
      <c r="AU330" s="169" t="s">
        <v>88</v>
      </c>
      <c r="AV330" s="15" t="s">
        <v>157</v>
      </c>
      <c r="AW330" s="15" t="s">
        <v>40</v>
      </c>
      <c r="AX330" s="15" t="s">
        <v>78</v>
      </c>
      <c r="AY330" s="169" t="s">
        <v>156</v>
      </c>
    </row>
    <row r="331" spans="2:65" s="12" customFormat="1" x14ac:dyDescent="0.2">
      <c r="B331" s="147"/>
      <c r="D331" s="148" t="s">
        <v>169</v>
      </c>
      <c r="E331" s="149" t="s">
        <v>3</v>
      </c>
      <c r="F331" s="150" t="s">
        <v>2010</v>
      </c>
      <c r="H331" s="149" t="s">
        <v>3</v>
      </c>
      <c r="I331" s="151"/>
      <c r="L331" s="147"/>
      <c r="M331" s="152"/>
      <c r="T331" s="153"/>
      <c r="AT331" s="149" t="s">
        <v>169</v>
      </c>
      <c r="AU331" s="149" t="s">
        <v>88</v>
      </c>
      <c r="AV331" s="12" t="s">
        <v>86</v>
      </c>
      <c r="AW331" s="12" t="s">
        <v>40</v>
      </c>
      <c r="AX331" s="12" t="s">
        <v>78</v>
      </c>
      <c r="AY331" s="149" t="s">
        <v>156</v>
      </c>
    </row>
    <row r="332" spans="2:65" s="12" customFormat="1" x14ac:dyDescent="0.2">
      <c r="B332" s="147"/>
      <c r="D332" s="148" t="s">
        <v>169</v>
      </c>
      <c r="E332" s="149" t="s">
        <v>3</v>
      </c>
      <c r="F332" s="150" t="s">
        <v>2168</v>
      </c>
      <c r="H332" s="149" t="s">
        <v>3</v>
      </c>
      <c r="I332" s="151"/>
      <c r="L332" s="147"/>
      <c r="M332" s="152"/>
      <c r="T332" s="153"/>
      <c r="AT332" s="149" t="s">
        <v>169</v>
      </c>
      <c r="AU332" s="149" t="s">
        <v>88</v>
      </c>
      <c r="AV332" s="12" t="s">
        <v>86</v>
      </c>
      <c r="AW332" s="12" t="s">
        <v>40</v>
      </c>
      <c r="AX332" s="12" t="s">
        <v>78</v>
      </c>
      <c r="AY332" s="149" t="s">
        <v>156</v>
      </c>
    </row>
    <row r="333" spans="2:65" s="13" customFormat="1" x14ac:dyDescent="0.2">
      <c r="B333" s="154"/>
      <c r="D333" s="148" t="s">
        <v>169</v>
      </c>
      <c r="E333" s="155" t="s">
        <v>3</v>
      </c>
      <c r="F333" s="156" t="s">
        <v>2169</v>
      </c>
      <c r="H333" s="157">
        <v>0.22700000000000001</v>
      </c>
      <c r="I333" s="158"/>
      <c r="L333" s="154"/>
      <c r="M333" s="159"/>
      <c r="T333" s="160"/>
      <c r="AT333" s="155" t="s">
        <v>169</v>
      </c>
      <c r="AU333" s="155" t="s">
        <v>88</v>
      </c>
      <c r="AV333" s="13" t="s">
        <v>88</v>
      </c>
      <c r="AW333" s="13" t="s">
        <v>40</v>
      </c>
      <c r="AX333" s="13" t="s">
        <v>78</v>
      </c>
      <c r="AY333" s="155" t="s">
        <v>156</v>
      </c>
    </row>
    <row r="334" spans="2:65" s="15" customFormat="1" x14ac:dyDescent="0.2">
      <c r="B334" s="168"/>
      <c r="D334" s="148" t="s">
        <v>169</v>
      </c>
      <c r="E334" s="169" t="s">
        <v>3</v>
      </c>
      <c r="F334" s="170" t="s">
        <v>180</v>
      </c>
      <c r="H334" s="171">
        <v>0.22700000000000001</v>
      </c>
      <c r="I334" s="172"/>
      <c r="L334" s="168"/>
      <c r="M334" s="173"/>
      <c r="T334" s="174"/>
      <c r="AT334" s="169" t="s">
        <v>169</v>
      </c>
      <c r="AU334" s="169" t="s">
        <v>88</v>
      </c>
      <c r="AV334" s="15" t="s">
        <v>157</v>
      </c>
      <c r="AW334" s="15" t="s">
        <v>40</v>
      </c>
      <c r="AX334" s="15" t="s">
        <v>78</v>
      </c>
      <c r="AY334" s="169" t="s">
        <v>156</v>
      </c>
    </row>
    <row r="335" spans="2:65" s="12" customFormat="1" x14ac:dyDescent="0.2">
      <c r="B335" s="147"/>
      <c r="D335" s="148" t="s">
        <v>169</v>
      </c>
      <c r="E335" s="149" t="s">
        <v>3</v>
      </c>
      <c r="F335" s="150" t="s">
        <v>617</v>
      </c>
      <c r="H335" s="149" t="s">
        <v>3</v>
      </c>
      <c r="I335" s="151"/>
      <c r="L335" s="147"/>
      <c r="M335" s="152"/>
      <c r="T335" s="153"/>
      <c r="AT335" s="149" t="s">
        <v>169</v>
      </c>
      <c r="AU335" s="149" t="s">
        <v>88</v>
      </c>
      <c r="AV335" s="12" t="s">
        <v>86</v>
      </c>
      <c r="AW335" s="12" t="s">
        <v>40</v>
      </c>
      <c r="AX335" s="12" t="s">
        <v>78</v>
      </c>
      <c r="AY335" s="149" t="s">
        <v>156</v>
      </c>
    </row>
    <row r="336" spans="2:65" s="12" customFormat="1" x14ac:dyDescent="0.2">
      <c r="B336" s="147"/>
      <c r="D336" s="148" t="s">
        <v>169</v>
      </c>
      <c r="E336" s="149" t="s">
        <v>3</v>
      </c>
      <c r="F336" s="150" t="s">
        <v>2168</v>
      </c>
      <c r="H336" s="149" t="s">
        <v>3</v>
      </c>
      <c r="I336" s="151"/>
      <c r="L336" s="147"/>
      <c r="M336" s="152"/>
      <c r="T336" s="153"/>
      <c r="AT336" s="149" t="s">
        <v>169</v>
      </c>
      <c r="AU336" s="149" t="s">
        <v>88</v>
      </c>
      <c r="AV336" s="12" t="s">
        <v>86</v>
      </c>
      <c r="AW336" s="12" t="s">
        <v>40</v>
      </c>
      <c r="AX336" s="12" t="s">
        <v>78</v>
      </c>
      <c r="AY336" s="149" t="s">
        <v>156</v>
      </c>
    </row>
    <row r="337" spans="2:65" s="13" customFormat="1" x14ac:dyDescent="0.2">
      <c r="B337" s="154"/>
      <c r="D337" s="148" t="s">
        <v>169</v>
      </c>
      <c r="E337" s="155" t="s">
        <v>3</v>
      </c>
      <c r="F337" s="156" t="s">
        <v>2170</v>
      </c>
      <c r="H337" s="157">
        <v>2.1999999999999999E-2</v>
      </c>
      <c r="I337" s="158"/>
      <c r="L337" s="154"/>
      <c r="M337" s="159"/>
      <c r="T337" s="160"/>
      <c r="AT337" s="155" t="s">
        <v>169</v>
      </c>
      <c r="AU337" s="155" t="s">
        <v>88</v>
      </c>
      <c r="AV337" s="13" t="s">
        <v>88</v>
      </c>
      <c r="AW337" s="13" t="s">
        <v>40</v>
      </c>
      <c r="AX337" s="13" t="s">
        <v>78</v>
      </c>
      <c r="AY337" s="155" t="s">
        <v>156</v>
      </c>
    </row>
    <row r="338" spans="2:65" s="13" customFormat="1" x14ac:dyDescent="0.2">
      <c r="B338" s="154"/>
      <c r="D338" s="148" t="s">
        <v>169</v>
      </c>
      <c r="E338" s="155" t="s">
        <v>3</v>
      </c>
      <c r="F338" s="156" t="s">
        <v>2171</v>
      </c>
      <c r="H338" s="157">
        <v>1.4E-2</v>
      </c>
      <c r="I338" s="158"/>
      <c r="L338" s="154"/>
      <c r="M338" s="159"/>
      <c r="T338" s="160"/>
      <c r="AT338" s="155" t="s">
        <v>169</v>
      </c>
      <c r="AU338" s="155" t="s">
        <v>88</v>
      </c>
      <c r="AV338" s="13" t="s">
        <v>88</v>
      </c>
      <c r="AW338" s="13" t="s">
        <v>40</v>
      </c>
      <c r="AX338" s="13" t="s">
        <v>78</v>
      </c>
      <c r="AY338" s="155" t="s">
        <v>156</v>
      </c>
    </row>
    <row r="339" spans="2:65" s="13" customFormat="1" x14ac:dyDescent="0.2">
      <c r="B339" s="154"/>
      <c r="D339" s="148" t="s">
        <v>169</v>
      </c>
      <c r="E339" s="155" t="s">
        <v>3</v>
      </c>
      <c r="F339" s="156" t="s">
        <v>2172</v>
      </c>
      <c r="H339" s="157">
        <v>7.0000000000000001E-3</v>
      </c>
      <c r="I339" s="158"/>
      <c r="L339" s="154"/>
      <c r="M339" s="159"/>
      <c r="T339" s="160"/>
      <c r="AT339" s="155" t="s">
        <v>169</v>
      </c>
      <c r="AU339" s="155" t="s">
        <v>88</v>
      </c>
      <c r="AV339" s="13" t="s">
        <v>88</v>
      </c>
      <c r="AW339" s="13" t="s">
        <v>40</v>
      </c>
      <c r="AX339" s="13" t="s">
        <v>78</v>
      </c>
      <c r="AY339" s="155" t="s">
        <v>156</v>
      </c>
    </row>
    <row r="340" spans="2:65" s="15" customFormat="1" x14ac:dyDescent="0.2">
      <c r="B340" s="168"/>
      <c r="D340" s="148" t="s">
        <v>169</v>
      </c>
      <c r="E340" s="169" t="s">
        <v>3</v>
      </c>
      <c r="F340" s="170" t="s">
        <v>180</v>
      </c>
      <c r="H340" s="171">
        <v>4.2999999999999997E-2</v>
      </c>
      <c r="I340" s="172"/>
      <c r="L340" s="168"/>
      <c r="M340" s="173"/>
      <c r="T340" s="174"/>
      <c r="AT340" s="169" t="s">
        <v>169</v>
      </c>
      <c r="AU340" s="169" t="s">
        <v>88</v>
      </c>
      <c r="AV340" s="15" t="s">
        <v>157</v>
      </c>
      <c r="AW340" s="15" t="s">
        <v>40</v>
      </c>
      <c r="AX340" s="15" t="s">
        <v>78</v>
      </c>
      <c r="AY340" s="169" t="s">
        <v>156</v>
      </c>
    </row>
    <row r="341" spans="2:65" s="14" customFormat="1" x14ac:dyDescent="0.2">
      <c r="B341" s="161"/>
      <c r="D341" s="148" t="s">
        <v>169</v>
      </c>
      <c r="E341" s="162" t="s">
        <v>3</v>
      </c>
      <c r="F341" s="163" t="s">
        <v>172</v>
      </c>
      <c r="H341" s="164">
        <v>0.48499999999999999</v>
      </c>
      <c r="I341" s="165"/>
      <c r="L341" s="161"/>
      <c r="M341" s="166"/>
      <c r="T341" s="167"/>
      <c r="AT341" s="162" t="s">
        <v>169</v>
      </c>
      <c r="AU341" s="162" t="s">
        <v>88</v>
      </c>
      <c r="AV341" s="14" t="s">
        <v>165</v>
      </c>
      <c r="AW341" s="14" t="s">
        <v>40</v>
      </c>
      <c r="AX341" s="14" t="s">
        <v>86</v>
      </c>
      <c r="AY341" s="162" t="s">
        <v>156</v>
      </c>
    </row>
    <row r="342" spans="2:65" s="1" customFormat="1" ht="16.5" customHeight="1" x14ac:dyDescent="0.2">
      <c r="B342" s="129"/>
      <c r="C342" s="130" t="s">
        <v>1578</v>
      </c>
      <c r="D342" s="130" t="s">
        <v>160</v>
      </c>
      <c r="E342" s="131" t="s">
        <v>2173</v>
      </c>
      <c r="F342" s="132" t="s">
        <v>2174</v>
      </c>
      <c r="G342" s="133" t="s">
        <v>163</v>
      </c>
      <c r="H342" s="134">
        <v>1.7270000000000001</v>
      </c>
      <c r="I342" s="135"/>
      <c r="J342" s="136">
        <f>ROUND(I342*H342,2)</f>
        <v>0</v>
      </c>
      <c r="K342" s="132" t="s">
        <v>164</v>
      </c>
      <c r="L342" s="34"/>
      <c r="M342" s="137" t="s">
        <v>3</v>
      </c>
      <c r="N342" s="138" t="s">
        <v>49</v>
      </c>
      <c r="P342" s="139">
        <f>O342*H342</f>
        <v>0</v>
      </c>
      <c r="Q342" s="139">
        <v>2.5018699999999998</v>
      </c>
      <c r="R342" s="139">
        <f>Q342*H342</f>
        <v>4.3207294899999997</v>
      </c>
      <c r="S342" s="139">
        <v>0</v>
      </c>
      <c r="T342" s="140">
        <f>S342*H342</f>
        <v>0</v>
      </c>
      <c r="AR342" s="141" t="s">
        <v>165</v>
      </c>
      <c r="AT342" s="141" t="s">
        <v>160</v>
      </c>
      <c r="AU342" s="141" t="s">
        <v>88</v>
      </c>
      <c r="AY342" s="18" t="s">
        <v>156</v>
      </c>
      <c r="BE342" s="142">
        <f>IF(N342="základní",J342,0)</f>
        <v>0</v>
      </c>
      <c r="BF342" s="142">
        <f>IF(N342="snížená",J342,0)</f>
        <v>0</v>
      </c>
      <c r="BG342" s="142">
        <f>IF(N342="zákl. přenesená",J342,0)</f>
        <v>0</v>
      </c>
      <c r="BH342" s="142">
        <f>IF(N342="sníž. přenesená",J342,0)</f>
        <v>0</v>
      </c>
      <c r="BI342" s="142">
        <f>IF(N342="nulová",J342,0)</f>
        <v>0</v>
      </c>
      <c r="BJ342" s="18" t="s">
        <v>86</v>
      </c>
      <c r="BK342" s="142">
        <f>ROUND(I342*H342,2)</f>
        <v>0</v>
      </c>
      <c r="BL342" s="18" t="s">
        <v>165</v>
      </c>
      <c r="BM342" s="141" t="s">
        <v>2175</v>
      </c>
    </row>
    <row r="343" spans="2:65" s="1" customFormat="1" x14ac:dyDescent="0.2">
      <c r="B343" s="34"/>
      <c r="D343" s="143" t="s">
        <v>167</v>
      </c>
      <c r="F343" s="144" t="s">
        <v>2176</v>
      </c>
      <c r="I343" s="145"/>
      <c r="L343" s="34"/>
      <c r="M343" s="146"/>
      <c r="T343" s="55"/>
      <c r="AT343" s="18" t="s">
        <v>167</v>
      </c>
      <c r="AU343" s="18" t="s">
        <v>88</v>
      </c>
    </row>
    <row r="344" spans="2:65" s="12" customFormat="1" x14ac:dyDescent="0.2">
      <c r="B344" s="147"/>
      <c r="D344" s="148" t="s">
        <v>169</v>
      </c>
      <c r="E344" s="149" t="s">
        <v>3</v>
      </c>
      <c r="F344" s="150" t="s">
        <v>2010</v>
      </c>
      <c r="H344" s="149" t="s">
        <v>3</v>
      </c>
      <c r="I344" s="151"/>
      <c r="L344" s="147"/>
      <c r="M344" s="152"/>
      <c r="T344" s="153"/>
      <c r="AT344" s="149" t="s">
        <v>169</v>
      </c>
      <c r="AU344" s="149" t="s">
        <v>88</v>
      </c>
      <c r="AV344" s="12" t="s">
        <v>86</v>
      </c>
      <c r="AW344" s="12" t="s">
        <v>40</v>
      </c>
      <c r="AX344" s="12" t="s">
        <v>78</v>
      </c>
      <c r="AY344" s="149" t="s">
        <v>156</v>
      </c>
    </row>
    <row r="345" spans="2:65" s="13" customFormat="1" x14ac:dyDescent="0.2">
      <c r="B345" s="154"/>
      <c r="D345" s="148" t="s">
        <v>169</v>
      </c>
      <c r="E345" s="155" t="s">
        <v>3</v>
      </c>
      <c r="F345" s="156" t="s">
        <v>2177</v>
      </c>
      <c r="H345" s="157">
        <v>1.7270000000000001</v>
      </c>
      <c r="I345" s="158"/>
      <c r="L345" s="154"/>
      <c r="M345" s="159"/>
      <c r="T345" s="160"/>
      <c r="AT345" s="155" t="s">
        <v>169</v>
      </c>
      <c r="AU345" s="155" t="s">
        <v>88</v>
      </c>
      <c r="AV345" s="13" t="s">
        <v>88</v>
      </c>
      <c r="AW345" s="13" t="s">
        <v>40</v>
      </c>
      <c r="AX345" s="13" t="s">
        <v>78</v>
      </c>
      <c r="AY345" s="155" t="s">
        <v>156</v>
      </c>
    </row>
    <row r="346" spans="2:65" s="14" customFormat="1" x14ac:dyDescent="0.2">
      <c r="B346" s="161"/>
      <c r="D346" s="148" t="s">
        <v>169</v>
      </c>
      <c r="E346" s="162" t="s">
        <v>3</v>
      </c>
      <c r="F346" s="163" t="s">
        <v>172</v>
      </c>
      <c r="H346" s="164">
        <v>1.7270000000000001</v>
      </c>
      <c r="I346" s="165"/>
      <c r="L346" s="161"/>
      <c r="M346" s="166"/>
      <c r="T346" s="167"/>
      <c r="AT346" s="162" t="s">
        <v>169</v>
      </c>
      <c r="AU346" s="162" t="s">
        <v>88</v>
      </c>
      <c r="AV346" s="14" t="s">
        <v>165</v>
      </c>
      <c r="AW346" s="14" t="s">
        <v>40</v>
      </c>
      <c r="AX346" s="14" t="s">
        <v>86</v>
      </c>
      <c r="AY346" s="162" t="s">
        <v>156</v>
      </c>
    </row>
    <row r="347" spans="2:65" s="1" customFormat="1" ht="16.5" customHeight="1" x14ac:dyDescent="0.2">
      <c r="B347" s="129"/>
      <c r="C347" s="130" t="s">
        <v>1585</v>
      </c>
      <c r="D347" s="130" t="s">
        <v>160</v>
      </c>
      <c r="E347" s="131" t="s">
        <v>2178</v>
      </c>
      <c r="F347" s="132" t="s">
        <v>2179</v>
      </c>
      <c r="G347" s="133" t="s">
        <v>209</v>
      </c>
      <c r="H347" s="134">
        <v>6.4450000000000003</v>
      </c>
      <c r="I347" s="135"/>
      <c r="J347" s="136">
        <f>ROUND(I347*H347,2)</f>
        <v>0</v>
      </c>
      <c r="K347" s="132" t="s">
        <v>164</v>
      </c>
      <c r="L347" s="34"/>
      <c r="M347" s="137" t="s">
        <v>3</v>
      </c>
      <c r="N347" s="138" t="s">
        <v>49</v>
      </c>
      <c r="P347" s="139">
        <f>O347*H347</f>
        <v>0</v>
      </c>
      <c r="Q347" s="139">
        <v>3.46E-3</v>
      </c>
      <c r="R347" s="139">
        <f>Q347*H347</f>
        <v>2.2299700000000002E-2</v>
      </c>
      <c r="S347" s="139">
        <v>0</v>
      </c>
      <c r="T347" s="140">
        <f>S347*H347</f>
        <v>0</v>
      </c>
      <c r="AR347" s="141" t="s">
        <v>165</v>
      </c>
      <c r="AT347" s="141" t="s">
        <v>160</v>
      </c>
      <c r="AU347" s="141" t="s">
        <v>88</v>
      </c>
      <c r="AY347" s="18" t="s">
        <v>156</v>
      </c>
      <c r="BE347" s="142">
        <f>IF(N347="základní",J347,0)</f>
        <v>0</v>
      </c>
      <c r="BF347" s="142">
        <f>IF(N347="snížená",J347,0)</f>
        <v>0</v>
      </c>
      <c r="BG347" s="142">
        <f>IF(N347="zákl. přenesená",J347,0)</f>
        <v>0</v>
      </c>
      <c r="BH347" s="142">
        <f>IF(N347="sníž. přenesená",J347,0)</f>
        <v>0</v>
      </c>
      <c r="BI347" s="142">
        <f>IF(N347="nulová",J347,0)</f>
        <v>0</v>
      </c>
      <c r="BJ347" s="18" t="s">
        <v>86</v>
      </c>
      <c r="BK347" s="142">
        <f>ROUND(I347*H347,2)</f>
        <v>0</v>
      </c>
      <c r="BL347" s="18" t="s">
        <v>165</v>
      </c>
      <c r="BM347" s="141" t="s">
        <v>2180</v>
      </c>
    </row>
    <row r="348" spans="2:65" s="1" customFormat="1" x14ac:dyDescent="0.2">
      <c r="B348" s="34"/>
      <c r="D348" s="143" t="s">
        <v>167</v>
      </c>
      <c r="F348" s="144" t="s">
        <v>2181</v>
      </c>
      <c r="I348" s="145"/>
      <c r="L348" s="34"/>
      <c r="M348" s="146"/>
      <c r="T348" s="55"/>
      <c r="AT348" s="18" t="s">
        <v>167</v>
      </c>
      <c r="AU348" s="18" t="s">
        <v>88</v>
      </c>
    </row>
    <row r="349" spans="2:65" s="12" customFormat="1" x14ac:dyDescent="0.2">
      <c r="B349" s="147"/>
      <c r="D349" s="148" t="s">
        <v>169</v>
      </c>
      <c r="E349" s="149" t="s">
        <v>3</v>
      </c>
      <c r="F349" s="150" t="s">
        <v>2010</v>
      </c>
      <c r="H349" s="149" t="s">
        <v>3</v>
      </c>
      <c r="I349" s="151"/>
      <c r="L349" s="147"/>
      <c r="M349" s="152"/>
      <c r="T349" s="153"/>
      <c r="AT349" s="149" t="s">
        <v>169</v>
      </c>
      <c r="AU349" s="149" t="s">
        <v>88</v>
      </c>
      <c r="AV349" s="12" t="s">
        <v>86</v>
      </c>
      <c r="AW349" s="12" t="s">
        <v>40</v>
      </c>
      <c r="AX349" s="12" t="s">
        <v>78</v>
      </c>
      <c r="AY349" s="149" t="s">
        <v>156</v>
      </c>
    </row>
    <row r="350" spans="2:65" s="13" customFormat="1" x14ac:dyDescent="0.2">
      <c r="B350" s="154"/>
      <c r="D350" s="148" t="s">
        <v>169</v>
      </c>
      <c r="E350" s="155" t="s">
        <v>3</v>
      </c>
      <c r="F350" s="156" t="s">
        <v>2182</v>
      </c>
      <c r="H350" s="157">
        <v>6.4450000000000003</v>
      </c>
      <c r="I350" s="158"/>
      <c r="L350" s="154"/>
      <c r="M350" s="159"/>
      <c r="T350" s="160"/>
      <c r="AT350" s="155" t="s">
        <v>169</v>
      </c>
      <c r="AU350" s="155" t="s">
        <v>88</v>
      </c>
      <c r="AV350" s="13" t="s">
        <v>88</v>
      </c>
      <c r="AW350" s="13" t="s">
        <v>40</v>
      </c>
      <c r="AX350" s="13" t="s">
        <v>78</v>
      </c>
      <c r="AY350" s="155" t="s">
        <v>156</v>
      </c>
    </row>
    <row r="351" spans="2:65" s="14" customFormat="1" x14ac:dyDescent="0.2">
      <c r="B351" s="161"/>
      <c r="D351" s="148" t="s">
        <v>169</v>
      </c>
      <c r="E351" s="162" t="s">
        <v>3</v>
      </c>
      <c r="F351" s="163" t="s">
        <v>172</v>
      </c>
      <c r="H351" s="164">
        <v>6.4450000000000003</v>
      </c>
      <c r="I351" s="165"/>
      <c r="L351" s="161"/>
      <c r="M351" s="166"/>
      <c r="T351" s="167"/>
      <c r="AT351" s="162" t="s">
        <v>169</v>
      </c>
      <c r="AU351" s="162" t="s">
        <v>88</v>
      </c>
      <c r="AV351" s="14" t="s">
        <v>165</v>
      </c>
      <c r="AW351" s="14" t="s">
        <v>40</v>
      </c>
      <c r="AX351" s="14" t="s">
        <v>86</v>
      </c>
      <c r="AY351" s="162" t="s">
        <v>156</v>
      </c>
    </row>
    <row r="352" spans="2:65" s="1" customFormat="1" ht="16.5" customHeight="1" x14ac:dyDescent="0.2">
      <c r="B352" s="129"/>
      <c r="C352" s="130" t="s">
        <v>1590</v>
      </c>
      <c r="D352" s="130" t="s">
        <v>160</v>
      </c>
      <c r="E352" s="131" t="s">
        <v>2183</v>
      </c>
      <c r="F352" s="132" t="s">
        <v>2184</v>
      </c>
      <c r="G352" s="133" t="s">
        <v>209</v>
      </c>
      <c r="H352" s="134">
        <v>6.4450000000000003</v>
      </c>
      <c r="I352" s="135"/>
      <c r="J352" s="136">
        <f>ROUND(I352*H352,2)</f>
        <v>0</v>
      </c>
      <c r="K352" s="132" t="s">
        <v>164</v>
      </c>
      <c r="L352" s="34"/>
      <c r="M352" s="137" t="s">
        <v>3</v>
      </c>
      <c r="N352" s="138" t="s">
        <v>49</v>
      </c>
      <c r="P352" s="139">
        <f>O352*H352</f>
        <v>0</v>
      </c>
      <c r="Q352" s="139">
        <v>0</v>
      </c>
      <c r="R352" s="139">
        <f>Q352*H352</f>
        <v>0</v>
      </c>
      <c r="S352" s="139">
        <v>0</v>
      </c>
      <c r="T352" s="140">
        <f>S352*H352</f>
        <v>0</v>
      </c>
      <c r="AR352" s="141" t="s">
        <v>165</v>
      </c>
      <c r="AT352" s="141" t="s">
        <v>160</v>
      </c>
      <c r="AU352" s="141" t="s">
        <v>88</v>
      </c>
      <c r="AY352" s="18" t="s">
        <v>156</v>
      </c>
      <c r="BE352" s="142">
        <f>IF(N352="základní",J352,0)</f>
        <v>0</v>
      </c>
      <c r="BF352" s="142">
        <f>IF(N352="snížená",J352,0)</f>
        <v>0</v>
      </c>
      <c r="BG352" s="142">
        <f>IF(N352="zákl. přenesená",J352,0)</f>
        <v>0</v>
      </c>
      <c r="BH352" s="142">
        <f>IF(N352="sníž. přenesená",J352,0)</f>
        <v>0</v>
      </c>
      <c r="BI352" s="142">
        <f>IF(N352="nulová",J352,0)</f>
        <v>0</v>
      </c>
      <c r="BJ352" s="18" t="s">
        <v>86</v>
      </c>
      <c r="BK352" s="142">
        <f>ROUND(I352*H352,2)</f>
        <v>0</v>
      </c>
      <c r="BL352" s="18" t="s">
        <v>165</v>
      </c>
      <c r="BM352" s="141" t="s">
        <v>2185</v>
      </c>
    </row>
    <row r="353" spans="2:65" s="1" customFormat="1" x14ac:dyDescent="0.2">
      <c r="B353" s="34"/>
      <c r="D353" s="143" t="s">
        <v>167</v>
      </c>
      <c r="F353" s="144" t="s">
        <v>2186</v>
      </c>
      <c r="I353" s="145"/>
      <c r="L353" s="34"/>
      <c r="M353" s="146"/>
      <c r="T353" s="55"/>
      <c r="AT353" s="18" t="s">
        <v>167</v>
      </c>
      <c r="AU353" s="18" t="s">
        <v>88</v>
      </c>
    </row>
    <row r="354" spans="2:65" s="12" customFormat="1" x14ac:dyDescent="0.2">
      <c r="B354" s="147"/>
      <c r="D354" s="148" t="s">
        <v>169</v>
      </c>
      <c r="E354" s="149" t="s">
        <v>3</v>
      </c>
      <c r="F354" s="150" t="s">
        <v>2010</v>
      </c>
      <c r="H354" s="149" t="s">
        <v>3</v>
      </c>
      <c r="I354" s="151"/>
      <c r="L354" s="147"/>
      <c r="M354" s="152"/>
      <c r="T354" s="153"/>
      <c r="AT354" s="149" t="s">
        <v>169</v>
      </c>
      <c r="AU354" s="149" t="s">
        <v>88</v>
      </c>
      <c r="AV354" s="12" t="s">
        <v>86</v>
      </c>
      <c r="AW354" s="12" t="s">
        <v>40</v>
      </c>
      <c r="AX354" s="12" t="s">
        <v>78</v>
      </c>
      <c r="AY354" s="149" t="s">
        <v>156</v>
      </c>
    </row>
    <row r="355" spans="2:65" s="13" customFormat="1" x14ac:dyDescent="0.2">
      <c r="B355" s="154"/>
      <c r="D355" s="148" t="s">
        <v>169</v>
      </c>
      <c r="E355" s="155" t="s">
        <v>3</v>
      </c>
      <c r="F355" s="156" t="s">
        <v>2182</v>
      </c>
      <c r="H355" s="157">
        <v>6.4450000000000003</v>
      </c>
      <c r="I355" s="158"/>
      <c r="L355" s="154"/>
      <c r="M355" s="159"/>
      <c r="T355" s="160"/>
      <c r="AT355" s="155" t="s">
        <v>169</v>
      </c>
      <c r="AU355" s="155" t="s">
        <v>88</v>
      </c>
      <c r="AV355" s="13" t="s">
        <v>88</v>
      </c>
      <c r="AW355" s="13" t="s">
        <v>40</v>
      </c>
      <c r="AX355" s="13" t="s">
        <v>78</v>
      </c>
      <c r="AY355" s="155" t="s">
        <v>156</v>
      </c>
    </row>
    <row r="356" spans="2:65" s="14" customFormat="1" x14ac:dyDescent="0.2">
      <c r="B356" s="161"/>
      <c r="D356" s="148" t="s">
        <v>169</v>
      </c>
      <c r="E356" s="162" t="s">
        <v>3</v>
      </c>
      <c r="F356" s="163" t="s">
        <v>172</v>
      </c>
      <c r="H356" s="164">
        <v>6.4450000000000003</v>
      </c>
      <c r="I356" s="165"/>
      <c r="L356" s="161"/>
      <c r="M356" s="166"/>
      <c r="T356" s="167"/>
      <c r="AT356" s="162" t="s">
        <v>169</v>
      </c>
      <c r="AU356" s="162" t="s">
        <v>88</v>
      </c>
      <c r="AV356" s="14" t="s">
        <v>165</v>
      </c>
      <c r="AW356" s="14" t="s">
        <v>40</v>
      </c>
      <c r="AX356" s="14" t="s">
        <v>86</v>
      </c>
      <c r="AY356" s="162" t="s">
        <v>156</v>
      </c>
    </row>
    <row r="357" spans="2:65" s="1" customFormat="1" ht="33" customHeight="1" x14ac:dyDescent="0.2">
      <c r="B357" s="129"/>
      <c r="C357" s="130" t="s">
        <v>1599</v>
      </c>
      <c r="D357" s="130" t="s">
        <v>160</v>
      </c>
      <c r="E357" s="131" t="s">
        <v>2187</v>
      </c>
      <c r="F357" s="132" t="s">
        <v>2188</v>
      </c>
      <c r="G357" s="133" t="s">
        <v>193</v>
      </c>
      <c r="H357" s="134">
        <v>0.218</v>
      </c>
      <c r="I357" s="135"/>
      <c r="J357" s="136">
        <f>ROUND(I357*H357,2)</f>
        <v>0</v>
      </c>
      <c r="K357" s="132" t="s">
        <v>164</v>
      </c>
      <c r="L357" s="34"/>
      <c r="M357" s="137" t="s">
        <v>3</v>
      </c>
      <c r="N357" s="138" t="s">
        <v>49</v>
      </c>
      <c r="P357" s="139">
        <f>O357*H357</f>
        <v>0</v>
      </c>
      <c r="Q357" s="139">
        <v>1.0593999999999999</v>
      </c>
      <c r="R357" s="139">
        <f>Q357*H357</f>
        <v>0.23094919999999997</v>
      </c>
      <c r="S357" s="139">
        <v>0</v>
      </c>
      <c r="T357" s="140">
        <f>S357*H357</f>
        <v>0</v>
      </c>
      <c r="AR357" s="141" t="s">
        <v>165</v>
      </c>
      <c r="AT357" s="141" t="s">
        <v>160</v>
      </c>
      <c r="AU357" s="141" t="s">
        <v>88</v>
      </c>
      <c r="AY357" s="18" t="s">
        <v>156</v>
      </c>
      <c r="BE357" s="142">
        <f>IF(N357="základní",J357,0)</f>
        <v>0</v>
      </c>
      <c r="BF357" s="142">
        <f>IF(N357="snížená",J357,0)</f>
        <v>0</v>
      </c>
      <c r="BG357" s="142">
        <f>IF(N357="zákl. přenesená",J357,0)</f>
        <v>0</v>
      </c>
      <c r="BH357" s="142">
        <f>IF(N357="sníž. přenesená",J357,0)</f>
        <v>0</v>
      </c>
      <c r="BI357" s="142">
        <f>IF(N357="nulová",J357,0)</f>
        <v>0</v>
      </c>
      <c r="BJ357" s="18" t="s">
        <v>86</v>
      </c>
      <c r="BK357" s="142">
        <f>ROUND(I357*H357,2)</f>
        <v>0</v>
      </c>
      <c r="BL357" s="18" t="s">
        <v>165</v>
      </c>
      <c r="BM357" s="141" t="s">
        <v>2189</v>
      </c>
    </row>
    <row r="358" spans="2:65" s="1" customFormat="1" x14ac:dyDescent="0.2">
      <c r="B358" s="34"/>
      <c r="D358" s="143" t="s">
        <v>167</v>
      </c>
      <c r="F358" s="144" t="s">
        <v>2190</v>
      </c>
      <c r="I358" s="145"/>
      <c r="L358" s="34"/>
      <c r="M358" s="146"/>
      <c r="T358" s="55"/>
      <c r="AT358" s="18" t="s">
        <v>167</v>
      </c>
      <c r="AU358" s="18" t="s">
        <v>88</v>
      </c>
    </row>
    <row r="359" spans="2:65" s="12" customFormat="1" x14ac:dyDescent="0.2">
      <c r="B359" s="147"/>
      <c r="D359" s="148" t="s">
        <v>169</v>
      </c>
      <c r="E359" s="149" t="s">
        <v>3</v>
      </c>
      <c r="F359" s="150" t="s">
        <v>2010</v>
      </c>
      <c r="H359" s="149" t="s">
        <v>3</v>
      </c>
      <c r="I359" s="151"/>
      <c r="L359" s="147"/>
      <c r="M359" s="152"/>
      <c r="T359" s="153"/>
      <c r="AT359" s="149" t="s">
        <v>169</v>
      </c>
      <c r="AU359" s="149" t="s">
        <v>88</v>
      </c>
      <c r="AV359" s="12" t="s">
        <v>86</v>
      </c>
      <c r="AW359" s="12" t="s">
        <v>40</v>
      </c>
      <c r="AX359" s="12" t="s">
        <v>78</v>
      </c>
      <c r="AY359" s="149" t="s">
        <v>156</v>
      </c>
    </row>
    <row r="360" spans="2:65" s="12" customFormat="1" x14ac:dyDescent="0.2">
      <c r="B360" s="147"/>
      <c r="D360" s="148" t="s">
        <v>169</v>
      </c>
      <c r="E360" s="149" t="s">
        <v>3</v>
      </c>
      <c r="F360" s="150" t="s">
        <v>2168</v>
      </c>
      <c r="H360" s="149" t="s">
        <v>3</v>
      </c>
      <c r="I360" s="151"/>
      <c r="L360" s="147"/>
      <c r="M360" s="152"/>
      <c r="T360" s="153"/>
      <c r="AT360" s="149" t="s">
        <v>169</v>
      </c>
      <c r="AU360" s="149" t="s">
        <v>88</v>
      </c>
      <c r="AV360" s="12" t="s">
        <v>86</v>
      </c>
      <c r="AW360" s="12" t="s">
        <v>40</v>
      </c>
      <c r="AX360" s="12" t="s">
        <v>78</v>
      </c>
      <c r="AY360" s="149" t="s">
        <v>156</v>
      </c>
    </row>
    <row r="361" spans="2:65" s="13" customFormat="1" x14ac:dyDescent="0.2">
      <c r="B361" s="154"/>
      <c r="D361" s="148" t="s">
        <v>169</v>
      </c>
      <c r="E361" s="155" t="s">
        <v>3</v>
      </c>
      <c r="F361" s="156" t="s">
        <v>2191</v>
      </c>
      <c r="H361" s="157">
        <v>0.218</v>
      </c>
      <c r="I361" s="158"/>
      <c r="L361" s="154"/>
      <c r="M361" s="159"/>
      <c r="T361" s="160"/>
      <c r="AT361" s="155" t="s">
        <v>169</v>
      </c>
      <c r="AU361" s="155" t="s">
        <v>88</v>
      </c>
      <c r="AV361" s="13" t="s">
        <v>88</v>
      </c>
      <c r="AW361" s="13" t="s">
        <v>40</v>
      </c>
      <c r="AX361" s="13" t="s">
        <v>78</v>
      </c>
      <c r="AY361" s="155" t="s">
        <v>156</v>
      </c>
    </row>
    <row r="362" spans="2:65" s="14" customFormat="1" x14ac:dyDescent="0.2">
      <c r="B362" s="161"/>
      <c r="D362" s="148" t="s">
        <v>169</v>
      </c>
      <c r="E362" s="162" t="s">
        <v>3</v>
      </c>
      <c r="F362" s="163" t="s">
        <v>172</v>
      </c>
      <c r="H362" s="164">
        <v>0.218</v>
      </c>
      <c r="I362" s="165"/>
      <c r="L362" s="161"/>
      <c r="M362" s="166"/>
      <c r="T362" s="167"/>
      <c r="AT362" s="162" t="s">
        <v>169</v>
      </c>
      <c r="AU362" s="162" t="s">
        <v>88</v>
      </c>
      <c r="AV362" s="14" t="s">
        <v>165</v>
      </c>
      <c r="AW362" s="14" t="s">
        <v>40</v>
      </c>
      <c r="AX362" s="14" t="s">
        <v>86</v>
      </c>
      <c r="AY362" s="162" t="s">
        <v>156</v>
      </c>
    </row>
    <row r="363" spans="2:65" s="11" customFormat="1" ht="22.9" customHeight="1" x14ac:dyDescent="0.2">
      <c r="B363" s="117"/>
      <c r="D363" s="118" t="s">
        <v>77</v>
      </c>
      <c r="E363" s="127" t="s">
        <v>157</v>
      </c>
      <c r="F363" s="127" t="s">
        <v>158</v>
      </c>
      <c r="I363" s="120"/>
      <c r="J363" s="128">
        <f>BK363</f>
        <v>0</v>
      </c>
      <c r="L363" s="117"/>
      <c r="M363" s="122"/>
      <c r="P363" s="123">
        <f>SUM(P364:P621)</f>
        <v>0</v>
      </c>
      <c r="R363" s="123">
        <f>SUM(R364:R621)</f>
        <v>103.31324992999998</v>
      </c>
      <c r="T363" s="124">
        <f>SUM(T364:T621)</f>
        <v>3.2100000000000001E-5</v>
      </c>
      <c r="AR363" s="118" t="s">
        <v>86</v>
      </c>
      <c r="AT363" s="125" t="s">
        <v>77</v>
      </c>
      <c r="AU363" s="125" t="s">
        <v>86</v>
      </c>
      <c r="AY363" s="118" t="s">
        <v>156</v>
      </c>
      <c r="BK363" s="126">
        <f>SUM(BK364:BK621)</f>
        <v>0</v>
      </c>
    </row>
    <row r="364" spans="2:65" s="1" customFormat="1" ht="21.75" customHeight="1" x14ac:dyDescent="0.2">
      <c r="B364" s="129"/>
      <c r="C364" s="130" t="s">
        <v>1608</v>
      </c>
      <c r="D364" s="130" t="s">
        <v>160</v>
      </c>
      <c r="E364" s="131" t="s">
        <v>2192</v>
      </c>
      <c r="F364" s="132" t="s">
        <v>2193</v>
      </c>
      <c r="G364" s="133" t="s">
        <v>209</v>
      </c>
      <c r="H364" s="134">
        <v>15.025</v>
      </c>
      <c r="I364" s="135"/>
      <c r="J364" s="136">
        <f>ROUND(I364*H364,2)</f>
        <v>0</v>
      </c>
      <c r="K364" s="132" t="s">
        <v>164</v>
      </c>
      <c r="L364" s="34"/>
      <c r="M364" s="137" t="s">
        <v>3</v>
      </c>
      <c r="N364" s="138" t="s">
        <v>49</v>
      </c>
      <c r="P364" s="139">
        <f>O364*H364</f>
        <v>0</v>
      </c>
      <c r="Q364" s="139">
        <v>0.1938</v>
      </c>
      <c r="R364" s="139">
        <f>Q364*H364</f>
        <v>2.911845</v>
      </c>
      <c r="S364" s="139">
        <v>0</v>
      </c>
      <c r="T364" s="140">
        <f>S364*H364</f>
        <v>0</v>
      </c>
      <c r="AR364" s="141" t="s">
        <v>165</v>
      </c>
      <c r="AT364" s="141" t="s">
        <v>160</v>
      </c>
      <c r="AU364" s="141" t="s">
        <v>88</v>
      </c>
      <c r="AY364" s="18" t="s">
        <v>156</v>
      </c>
      <c r="BE364" s="142">
        <f>IF(N364="základní",J364,0)</f>
        <v>0</v>
      </c>
      <c r="BF364" s="142">
        <f>IF(N364="snížená",J364,0)</f>
        <v>0</v>
      </c>
      <c r="BG364" s="142">
        <f>IF(N364="zákl. přenesená",J364,0)</f>
        <v>0</v>
      </c>
      <c r="BH364" s="142">
        <f>IF(N364="sníž. přenesená",J364,0)</f>
        <v>0</v>
      </c>
      <c r="BI364" s="142">
        <f>IF(N364="nulová",J364,0)</f>
        <v>0</v>
      </c>
      <c r="BJ364" s="18" t="s">
        <v>86</v>
      </c>
      <c r="BK364" s="142">
        <f>ROUND(I364*H364,2)</f>
        <v>0</v>
      </c>
      <c r="BL364" s="18" t="s">
        <v>165</v>
      </c>
      <c r="BM364" s="141" t="s">
        <v>2194</v>
      </c>
    </row>
    <row r="365" spans="2:65" s="1" customFormat="1" x14ac:dyDescent="0.2">
      <c r="B365" s="34"/>
      <c r="D365" s="143" t="s">
        <v>167</v>
      </c>
      <c r="F365" s="144" t="s">
        <v>2195</v>
      </c>
      <c r="I365" s="145"/>
      <c r="L365" s="34"/>
      <c r="M365" s="146"/>
      <c r="T365" s="55"/>
      <c r="AT365" s="18" t="s">
        <v>167</v>
      </c>
      <c r="AU365" s="18" t="s">
        <v>88</v>
      </c>
    </row>
    <row r="366" spans="2:65" s="13" customFormat="1" x14ac:dyDescent="0.2">
      <c r="B366" s="154"/>
      <c r="D366" s="148" t="s">
        <v>169</v>
      </c>
      <c r="E366" s="155" t="s">
        <v>3</v>
      </c>
      <c r="F366" s="156" t="s">
        <v>2196</v>
      </c>
      <c r="H366" s="157">
        <v>2.415</v>
      </c>
      <c r="I366" s="158"/>
      <c r="L366" s="154"/>
      <c r="M366" s="159"/>
      <c r="T366" s="160"/>
      <c r="AT366" s="155" t="s">
        <v>169</v>
      </c>
      <c r="AU366" s="155" t="s">
        <v>88</v>
      </c>
      <c r="AV366" s="13" t="s">
        <v>88</v>
      </c>
      <c r="AW366" s="13" t="s">
        <v>40</v>
      </c>
      <c r="AX366" s="13" t="s">
        <v>78</v>
      </c>
      <c r="AY366" s="155" t="s">
        <v>156</v>
      </c>
    </row>
    <row r="367" spans="2:65" s="13" customFormat="1" x14ac:dyDescent="0.2">
      <c r="B367" s="154"/>
      <c r="D367" s="148" t="s">
        <v>169</v>
      </c>
      <c r="E367" s="155" t="s">
        <v>3</v>
      </c>
      <c r="F367" s="156" t="s">
        <v>2197</v>
      </c>
      <c r="H367" s="157">
        <v>2.1</v>
      </c>
      <c r="I367" s="158"/>
      <c r="L367" s="154"/>
      <c r="M367" s="159"/>
      <c r="T367" s="160"/>
      <c r="AT367" s="155" t="s">
        <v>169</v>
      </c>
      <c r="AU367" s="155" t="s">
        <v>88</v>
      </c>
      <c r="AV367" s="13" t="s">
        <v>88</v>
      </c>
      <c r="AW367" s="13" t="s">
        <v>40</v>
      </c>
      <c r="AX367" s="13" t="s">
        <v>78</v>
      </c>
      <c r="AY367" s="155" t="s">
        <v>156</v>
      </c>
    </row>
    <row r="368" spans="2:65" s="13" customFormat="1" x14ac:dyDescent="0.2">
      <c r="B368" s="154"/>
      <c r="D368" s="148" t="s">
        <v>169</v>
      </c>
      <c r="E368" s="155" t="s">
        <v>3</v>
      </c>
      <c r="F368" s="156" t="s">
        <v>2198</v>
      </c>
      <c r="H368" s="157">
        <v>2.52</v>
      </c>
      <c r="I368" s="158"/>
      <c r="L368" s="154"/>
      <c r="M368" s="159"/>
      <c r="T368" s="160"/>
      <c r="AT368" s="155" t="s">
        <v>169</v>
      </c>
      <c r="AU368" s="155" t="s">
        <v>88</v>
      </c>
      <c r="AV368" s="13" t="s">
        <v>88</v>
      </c>
      <c r="AW368" s="13" t="s">
        <v>40</v>
      </c>
      <c r="AX368" s="13" t="s">
        <v>78</v>
      </c>
      <c r="AY368" s="155" t="s">
        <v>156</v>
      </c>
    </row>
    <row r="369" spans="2:65" s="13" customFormat="1" x14ac:dyDescent="0.2">
      <c r="B369" s="154"/>
      <c r="D369" s="148" t="s">
        <v>169</v>
      </c>
      <c r="E369" s="155" t="s">
        <v>3</v>
      </c>
      <c r="F369" s="156" t="s">
        <v>2199</v>
      </c>
      <c r="H369" s="157">
        <v>1.615</v>
      </c>
      <c r="I369" s="158"/>
      <c r="L369" s="154"/>
      <c r="M369" s="159"/>
      <c r="T369" s="160"/>
      <c r="AT369" s="155" t="s">
        <v>169</v>
      </c>
      <c r="AU369" s="155" t="s">
        <v>88</v>
      </c>
      <c r="AV369" s="13" t="s">
        <v>88</v>
      </c>
      <c r="AW369" s="13" t="s">
        <v>40</v>
      </c>
      <c r="AX369" s="13" t="s">
        <v>78</v>
      </c>
      <c r="AY369" s="155" t="s">
        <v>156</v>
      </c>
    </row>
    <row r="370" spans="2:65" s="13" customFormat="1" x14ac:dyDescent="0.2">
      <c r="B370" s="154"/>
      <c r="D370" s="148" t="s">
        <v>169</v>
      </c>
      <c r="E370" s="155" t="s">
        <v>3</v>
      </c>
      <c r="F370" s="156" t="s">
        <v>2200</v>
      </c>
      <c r="H370" s="157">
        <v>1.615</v>
      </c>
      <c r="I370" s="158"/>
      <c r="L370" s="154"/>
      <c r="M370" s="159"/>
      <c r="T370" s="160"/>
      <c r="AT370" s="155" t="s">
        <v>169</v>
      </c>
      <c r="AU370" s="155" t="s">
        <v>88</v>
      </c>
      <c r="AV370" s="13" t="s">
        <v>88</v>
      </c>
      <c r="AW370" s="13" t="s">
        <v>40</v>
      </c>
      <c r="AX370" s="13" t="s">
        <v>78</v>
      </c>
      <c r="AY370" s="155" t="s">
        <v>156</v>
      </c>
    </row>
    <row r="371" spans="2:65" s="13" customFormat="1" x14ac:dyDescent="0.2">
      <c r="B371" s="154"/>
      <c r="D371" s="148" t="s">
        <v>169</v>
      </c>
      <c r="E371" s="155" t="s">
        <v>3</v>
      </c>
      <c r="F371" s="156" t="s">
        <v>2201</v>
      </c>
      <c r="H371" s="157">
        <v>2.2949999999999999</v>
      </c>
      <c r="I371" s="158"/>
      <c r="L371" s="154"/>
      <c r="M371" s="159"/>
      <c r="T371" s="160"/>
      <c r="AT371" s="155" t="s">
        <v>169</v>
      </c>
      <c r="AU371" s="155" t="s">
        <v>88</v>
      </c>
      <c r="AV371" s="13" t="s">
        <v>88</v>
      </c>
      <c r="AW371" s="13" t="s">
        <v>40</v>
      </c>
      <c r="AX371" s="13" t="s">
        <v>78</v>
      </c>
      <c r="AY371" s="155" t="s">
        <v>156</v>
      </c>
    </row>
    <row r="372" spans="2:65" s="13" customFormat="1" x14ac:dyDescent="0.2">
      <c r="B372" s="154"/>
      <c r="D372" s="148" t="s">
        <v>169</v>
      </c>
      <c r="E372" s="155" t="s">
        <v>3</v>
      </c>
      <c r="F372" s="156" t="s">
        <v>2202</v>
      </c>
      <c r="H372" s="157">
        <v>2.4649999999999999</v>
      </c>
      <c r="I372" s="158"/>
      <c r="L372" s="154"/>
      <c r="M372" s="159"/>
      <c r="T372" s="160"/>
      <c r="AT372" s="155" t="s">
        <v>169</v>
      </c>
      <c r="AU372" s="155" t="s">
        <v>88</v>
      </c>
      <c r="AV372" s="13" t="s">
        <v>88</v>
      </c>
      <c r="AW372" s="13" t="s">
        <v>40</v>
      </c>
      <c r="AX372" s="13" t="s">
        <v>78</v>
      </c>
      <c r="AY372" s="155" t="s">
        <v>156</v>
      </c>
    </row>
    <row r="373" spans="2:65" s="14" customFormat="1" x14ac:dyDescent="0.2">
      <c r="B373" s="161"/>
      <c r="D373" s="148" t="s">
        <v>169</v>
      </c>
      <c r="E373" s="162" t="s">
        <v>3</v>
      </c>
      <c r="F373" s="163" t="s">
        <v>172</v>
      </c>
      <c r="H373" s="164">
        <v>15.025</v>
      </c>
      <c r="I373" s="165"/>
      <c r="L373" s="161"/>
      <c r="M373" s="166"/>
      <c r="T373" s="167"/>
      <c r="AT373" s="162" t="s">
        <v>169</v>
      </c>
      <c r="AU373" s="162" t="s">
        <v>88</v>
      </c>
      <c r="AV373" s="14" t="s">
        <v>165</v>
      </c>
      <c r="AW373" s="14" t="s">
        <v>40</v>
      </c>
      <c r="AX373" s="14" t="s">
        <v>86</v>
      </c>
      <c r="AY373" s="162" t="s">
        <v>156</v>
      </c>
    </row>
    <row r="374" spans="2:65" s="1" customFormat="1" ht="21.75" customHeight="1" x14ac:dyDescent="0.2">
      <c r="B374" s="129"/>
      <c r="C374" s="130" t="s">
        <v>1613</v>
      </c>
      <c r="D374" s="130" t="s">
        <v>160</v>
      </c>
      <c r="E374" s="131" t="s">
        <v>2203</v>
      </c>
      <c r="F374" s="132" t="s">
        <v>2204</v>
      </c>
      <c r="G374" s="133" t="s">
        <v>209</v>
      </c>
      <c r="H374" s="134">
        <v>15.025</v>
      </c>
      <c r="I374" s="135"/>
      <c r="J374" s="136">
        <f>ROUND(I374*H374,2)</f>
        <v>0</v>
      </c>
      <c r="K374" s="132" t="s">
        <v>164</v>
      </c>
      <c r="L374" s="34"/>
      <c r="M374" s="137" t="s">
        <v>3</v>
      </c>
      <c r="N374" s="138" t="s">
        <v>49</v>
      </c>
      <c r="P374" s="139">
        <f>O374*H374</f>
        <v>0</v>
      </c>
      <c r="Q374" s="139">
        <v>0.27010000000000001</v>
      </c>
      <c r="R374" s="139">
        <f>Q374*H374</f>
        <v>4.0582525</v>
      </c>
      <c r="S374" s="139">
        <v>0</v>
      </c>
      <c r="T374" s="140">
        <f>S374*H374</f>
        <v>0</v>
      </c>
      <c r="AR374" s="141" t="s">
        <v>165</v>
      </c>
      <c r="AT374" s="141" t="s">
        <v>160</v>
      </c>
      <c r="AU374" s="141" t="s">
        <v>88</v>
      </c>
      <c r="AY374" s="18" t="s">
        <v>156</v>
      </c>
      <c r="BE374" s="142">
        <f>IF(N374="základní",J374,0)</f>
        <v>0</v>
      </c>
      <c r="BF374" s="142">
        <f>IF(N374="snížená",J374,0)</f>
        <v>0</v>
      </c>
      <c r="BG374" s="142">
        <f>IF(N374="zákl. přenesená",J374,0)</f>
        <v>0</v>
      </c>
      <c r="BH374" s="142">
        <f>IF(N374="sníž. přenesená",J374,0)</f>
        <v>0</v>
      </c>
      <c r="BI374" s="142">
        <f>IF(N374="nulová",J374,0)</f>
        <v>0</v>
      </c>
      <c r="BJ374" s="18" t="s">
        <v>86</v>
      </c>
      <c r="BK374" s="142">
        <f>ROUND(I374*H374,2)</f>
        <v>0</v>
      </c>
      <c r="BL374" s="18" t="s">
        <v>165</v>
      </c>
      <c r="BM374" s="141" t="s">
        <v>2205</v>
      </c>
    </row>
    <row r="375" spans="2:65" s="1" customFormat="1" x14ac:dyDescent="0.2">
      <c r="B375" s="34"/>
      <c r="D375" s="143" t="s">
        <v>167</v>
      </c>
      <c r="F375" s="144" t="s">
        <v>2206</v>
      </c>
      <c r="I375" s="145"/>
      <c r="L375" s="34"/>
      <c r="M375" s="146"/>
      <c r="T375" s="55"/>
      <c r="AT375" s="18" t="s">
        <v>167</v>
      </c>
      <c r="AU375" s="18" t="s">
        <v>88</v>
      </c>
    </row>
    <row r="376" spans="2:65" s="13" customFormat="1" x14ac:dyDescent="0.2">
      <c r="B376" s="154"/>
      <c r="D376" s="148" t="s">
        <v>169</v>
      </c>
      <c r="E376" s="155" t="s">
        <v>3</v>
      </c>
      <c r="F376" s="156" t="s">
        <v>2196</v>
      </c>
      <c r="H376" s="157">
        <v>2.415</v>
      </c>
      <c r="I376" s="158"/>
      <c r="L376" s="154"/>
      <c r="M376" s="159"/>
      <c r="T376" s="160"/>
      <c r="AT376" s="155" t="s">
        <v>169</v>
      </c>
      <c r="AU376" s="155" t="s">
        <v>88</v>
      </c>
      <c r="AV376" s="13" t="s">
        <v>88</v>
      </c>
      <c r="AW376" s="13" t="s">
        <v>40</v>
      </c>
      <c r="AX376" s="13" t="s">
        <v>78</v>
      </c>
      <c r="AY376" s="155" t="s">
        <v>156</v>
      </c>
    </row>
    <row r="377" spans="2:65" s="13" customFormat="1" x14ac:dyDescent="0.2">
      <c r="B377" s="154"/>
      <c r="D377" s="148" t="s">
        <v>169</v>
      </c>
      <c r="E377" s="155" t="s">
        <v>3</v>
      </c>
      <c r="F377" s="156" t="s">
        <v>2197</v>
      </c>
      <c r="H377" s="157">
        <v>2.1</v>
      </c>
      <c r="I377" s="158"/>
      <c r="L377" s="154"/>
      <c r="M377" s="159"/>
      <c r="T377" s="160"/>
      <c r="AT377" s="155" t="s">
        <v>169</v>
      </c>
      <c r="AU377" s="155" t="s">
        <v>88</v>
      </c>
      <c r="AV377" s="13" t="s">
        <v>88</v>
      </c>
      <c r="AW377" s="13" t="s">
        <v>40</v>
      </c>
      <c r="AX377" s="13" t="s">
        <v>78</v>
      </c>
      <c r="AY377" s="155" t="s">
        <v>156</v>
      </c>
    </row>
    <row r="378" spans="2:65" s="13" customFormat="1" x14ac:dyDescent="0.2">
      <c r="B378" s="154"/>
      <c r="D378" s="148" t="s">
        <v>169</v>
      </c>
      <c r="E378" s="155" t="s">
        <v>3</v>
      </c>
      <c r="F378" s="156" t="s">
        <v>2198</v>
      </c>
      <c r="H378" s="157">
        <v>2.52</v>
      </c>
      <c r="I378" s="158"/>
      <c r="L378" s="154"/>
      <c r="M378" s="159"/>
      <c r="T378" s="160"/>
      <c r="AT378" s="155" t="s">
        <v>169</v>
      </c>
      <c r="AU378" s="155" t="s">
        <v>88</v>
      </c>
      <c r="AV378" s="13" t="s">
        <v>88</v>
      </c>
      <c r="AW378" s="13" t="s">
        <v>40</v>
      </c>
      <c r="AX378" s="13" t="s">
        <v>78</v>
      </c>
      <c r="AY378" s="155" t="s">
        <v>156</v>
      </c>
    </row>
    <row r="379" spans="2:65" s="13" customFormat="1" x14ac:dyDescent="0.2">
      <c r="B379" s="154"/>
      <c r="D379" s="148" t="s">
        <v>169</v>
      </c>
      <c r="E379" s="155" t="s">
        <v>3</v>
      </c>
      <c r="F379" s="156" t="s">
        <v>2199</v>
      </c>
      <c r="H379" s="157">
        <v>1.615</v>
      </c>
      <c r="I379" s="158"/>
      <c r="L379" s="154"/>
      <c r="M379" s="159"/>
      <c r="T379" s="160"/>
      <c r="AT379" s="155" t="s">
        <v>169</v>
      </c>
      <c r="AU379" s="155" t="s">
        <v>88</v>
      </c>
      <c r="AV379" s="13" t="s">
        <v>88</v>
      </c>
      <c r="AW379" s="13" t="s">
        <v>40</v>
      </c>
      <c r="AX379" s="13" t="s">
        <v>78</v>
      </c>
      <c r="AY379" s="155" t="s">
        <v>156</v>
      </c>
    </row>
    <row r="380" spans="2:65" s="13" customFormat="1" x14ac:dyDescent="0.2">
      <c r="B380" s="154"/>
      <c r="D380" s="148" t="s">
        <v>169</v>
      </c>
      <c r="E380" s="155" t="s">
        <v>3</v>
      </c>
      <c r="F380" s="156" t="s">
        <v>2200</v>
      </c>
      <c r="H380" s="157">
        <v>1.615</v>
      </c>
      <c r="I380" s="158"/>
      <c r="L380" s="154"/>
      <c r="M380" s="159"/>
      <c r="T380" s="160"/>
      <c r="AT380" s="155" t="s">
        <v>169</v>
      </c>
      <c r="AU380" s="155" t="s">
        <v>88</v>
      </c>
      <c r="AV380" s="13" t="s">
        <v>88</v>
      </c>
      <c r="AW380" s="13" t="s">
        <v>40</v>
      </c>
      <c r="AX380" s="13" t="s">
        <v>78</v>
      </c>
      <c r="AY380" s="155" t="s">
        <v>156</v>
      </c>
    </row>
    <row r="381" spans="2:65" s="13" customFormat="1" x14ac:dyDescent="0.2">
      <c r="B381" s="154"/>
      <c r="D381" s="148" t="s">
        <v>169</v>
      </c>
      <c r="E381" s="155" t="s">
        <v>3</v>
      </c>
      <c r="F381" s="156" t="s">
        <v>2201</v>
      </c>
      <c r="H381" s="157">
        <v>2.2949999999999999</v>
      </c>
      <c r="I381" s="158"/>
      <c r="L381" s="154"/>
      <c r="M381" s="159"/>
      <c r="T381" s="160"/>
      <c r="AT381" s="155" t="s">
        <v>169</v>
      </c>
      <c r="AU381" s="155" t="s">
        <v>88</v>
      </c>
      <c r="AV381" s="13" t="s">
        <v>88</v>
      </c>
      <c r="AW381" s="13" t="s">
        <v>40</v>
      </c>
      <c r="AX381" s="13" t="s">
        <v>78</v>
      </c>
      <c r="AY381" s="155" t="s">
        <v>156</v>
      </c>
    </row>
    <row r="382" spans="2:65" s="13" customFormat="1" x14ac:dyDescent="0.2">
      <c r="B382" s="154"/>
      <c r="D382" s="148" t="s">
        <v>169</v>
      </c>
      <c r="E382" s="155" t="s">
        <v>3</v>
      </c>
      <c r="F382" s="156" t="s">
        <v>2202</v>
      </c>
      <c r="H382" s="157">
        <v>2.4649999999999999</v>
      </c>
      <c r="I382" s="158"/>
      <c r="L382" s="154"/>
      <c r="M382" s="159"/>
      <c r="T382" s="160"/>
      <c r="AT382" s="155" t="s">
        <v>169</v>
      </c>
      <c r="AU382" s="155" t="s">
        <v>88</v>
      </c>
      <c r="AV382" s="13" t="s">
        <v>88</v>
      </c>
      <c r="AW382" s="13" t="s">
        <v>40</v>
      </c>
      <c r="AX382" s="13" t="s">
        <v>78</v>
      </c>
      <c r="AY382" s="155" t="s">
        <v>156</v>
      </c>
    </row>
    <row r="383" spans="2:65" s="14" customFormat="1" x14ac:dyDescent="0.2">
      <c r="B383" s="161"/>
      <c r="D383" s="148" t="s">
        <v>169</v>
      </c>
      <c r="E383" s="162" t="s">
        <v>3</v>
      </c>
      <c r="F383" s="163" t="s">
        <v>172</v>
      </c>
      <c r="H383" s="164">
        <v>15.025</v>
      </c>
      <c r="I383" s="165"/>
      <c r="L383" s="161"/>
      <c r="M383" s="166"/>
      <c r="T383" s="167"/>
      <c r="AT383" s="162" t="s">
        <v>169</v>
      </c>
      <c r="AU383" s="162" t="s">
        <v>88</v>
      </c>
      <c r="AV383" s="14" t="s">
        <v>165</v>
      </c>
      <c r="AW383" s="14" t="s">
        <v>40</v>
      </c>
      <c r="AX383" s="14" t="s">
        <v>86</v>
      </c>
      <c r="AY383" s="162" t="s">
        <v>156</v>
      </c>
    </row>
    <row r="384" spans="2:65" s="1" customFormat="1" ht="24.2" customHeight="1" x14ac:dyDescent="0.2">
      <c r="B384" s="129"/>
      <c r="C384" s="130" t="s">
        <v>1618</v>
      </c>
      <c r="D384" s="130" t="s">
        <v>160</v>
      </c>
      <c r="E384" s="131" t="s">
        <v>2207</v>
      </c>
      <c r="F384" s="132" t="s">
        <v>2208</v>
      </c>
      <c r="G384" s="133" t="s">
        <v>209</v>
      </c>
      <c r="H384" s="134">
        <v>8.734</v>
      </c>
      <c r="I384" s="135"/>
      <c r="J384" s="136">
        <f>ROUND(I384*H384,2)</f>
        <v>0</v>
      </c>
      <c r="K384" s="132" t="s">
        <v>164</v>
      </c>
      <c r="L384" s="34"/>
      <c r="M384" s="137" t="s">
        <v>3</v>
      </c>
      <c r="N384" s="138" t="s">
        <v>49</v>
      </c>
      <c r="P384" s="139">
        <f>O384*H384</f>
        <v>0</v>
      </c>
      <c r="Q384" s="139">
        <v>0.35370000000000001</v>
      </c>
      <c r="R384" s="139">
        <f>Q384*H384</f>
        <v>3.0892158000000003</v>
      </c>
      <c r="S384" s="139">
        <v>0</v>
      </c>
      <c r="T384" s="140">
        <f>S384*H384</f>
        <v>0</v>
      </c>
      <c r="AR384" s="141" t="s">
        <v>165</v>
      </c>
      <c r="AT384" s="141" t="s">
        <v>160</v>
      </c>
      <c r="AU384" s="141" t="s">
        <v>88</v>
      </c>
      <c r="AY384" s="18" t="s">
        <v>156</v>
      </c>
      <c r="BE384" s="142">
        <f>IF(N384="základní",J384,0)</f>
        <v>0</v>
      </c>
      <c r="BF384" s="142">
        <f>IF(N384="snížená",J384,0)</f>
        <v>0</v>
      </c>
      <c r="BG384" s="142">
        <f>IF(N384="zákl. přenesená",J384,0)</f>
        <v>0</v>
      </c>
      <c r="BH384" s="142">
        <f>IF(N384="sníž. přenesená",J384,0)</f>
        <v>0</v>
      </c>
      <c r="BI384" s="142">
        <f>IF(N384="nulová",J384,0)</f>
        <v>0</v>
      </c>
      <c r="BJ384" s="18" t="s">
        <v>86</v>
      </c>
      <c r="BK384" s="142">
        <f>ROUND(I384*H384,2)</f>
        <v>0</v>
      </c>
      <c r="BL384" s="18" t="s">
        <v>165</v>
      </c>
      <c r="BM384" s="141" t="s">
        <v>2209</v>
      </c>
    </row>
    <row r="385" spans="2:51" s="1" customFormat="1" x14ac:dyDescent="0.2">
      <c r="B385" s="34"/>
      <c r="D385" s="143" t="s">
        <v>167</v>
      </c>
      <c r="F385" s="144" t="s">
        <v>2210</v>
      </c>
      <c r="I385" s="145"/>
      <c r="L385" s="34"/>
      <c r="M385" s="146"/>
      <c r="T385" s="55"/>
      <c r="AT385" s="18" t="s">
        <v>167</v>
      </c>
      <c r="AU385" s="18" t="s">
        <v>88</v>
      </c>
    </row>
    <row r="386" spans="2:51" s="13" customFormat="1" x14ac:dyDescent="0.2">
      <c r="B386" s="154"/>
      <c r="D386" s="148" t="s">
        <v>169</v>
      </c>
      <c r="E386" s="155" t="s">
        <v>3</v>
      </c>
      <c r="F386" s="156" t="s">
        <v>2211</v>
      </c>
      <c r="H386" s="157">
        <v>0.35</v>
      </c>
      <c r="I386" s="158"/>
      <c r="L386" s="154"/>
      <c r="M386" s="159"/>
      <c r="T386" s="160"/>
      <c r="AT386" s="155" t="s">
        <v>169</v>
      </c>
      <c r="AU386" s="155" t="s">
        <v>88</v>
      </c>
      <c r="AV386" s="13" t="s">
        <v>88</v>
      </c>
      <c r="AW386" s="13" t="s">
        <v>40</v>
      </c>
      <c r="AX386" s="13" t="s">
        <v>78</v>
      </c>
      <c r="AY386" s="155" t="s">
        <v>156</v>
      </c>
    </row>
    <row r="387" spans="2:51" s="13" customFormat="1" x14ac:dyDescent="0.2">
      <c r="B387" s="154"/>
      <c r="D387" s="148" t="s">
        <v>169</v>
      </c>
      <c r="E387" s="155" t="s">
        <v>3</v>
      </c>
      <c r="F387" s="156" t="s">
        <v>2212</v>
      </c>
      <c r="H387" s="157">
        <v>0.9</v>
      </c>
      <c r="I387" s="158"/>
      <c r="L387" s="154"/>
      <c r="M387" s="159"/>
      <c r="T387" s="160"/>
      <c r="AT387" s="155" t="s">
        <v>169</v>
      </c>
      <c r="AU387" s="155" t="s">
        <v>88</v>
      </c>
      <c r="AV387" s="13" t="s">
        <v>88</v>
      </c>
      <c r="AW387" s="13" t="s">
        <v>40</v>
      </c>
      <c r="AX387" s="13" t="s">
        <v>78</v>
      </c>
      <c r="AY387" s="155" t="s">
        <v>156</v>
      </c>
    </row>
    <row r="388" spans="2:51" s="13" customFormat="1" x14ac:dyDescent="0.2">
      <c r="B388" s="154"/>
      <c r="D388" s="148" t="s">
        <v>169</v>
      </c>
      <c r="E388" s="155" t="s">
        <v>3</v>
      </c>
      <c r="F388" s="156" t="s">
        <v>2213</v>
      </c>
      <c r="H388" s="157">
        <v>0.22500000000000001</v>
      </c>
      <c r="I388" s="158"/>
      <c r="L388" s="154"/>
      <c r="M388" s="159"/>
      <c r="T388" s="160"/>
      <c r="AT388" s="155" t="s">
        <v>169</v>
      </c>
      <c r="AU388" s="155" t="s">
        <v>88</v>
      </c>
      <c r="AV388" s="13" t="s">
        <v>88</v>
      </c>
      <c r="AW388" s="13" t="s">
        <v>40</v>
      </c>
      <c r="AX388" s="13" t="s">
        <v>78</v>
      </c>
      <c r="AY388" s="155" t="s">
        <v>156</v>
      </c>
    </row>
    <row r="389" spans="2:51" s="13" customFormat="1" x14ac:dyDescent="0.2">
      <c r="B389" s="154"/>
      <c r="D389" s="148" t="s">
        <v>169</v>
      </c>
      <c r="E389" s="155" t="s">
        <v>3</v>
      </c>
      <c r="F389" s="156" t="s">
        <v>2214</v>
      </c>
      <c r="H389" s="157">
        <v>0.55000000000000004</v>
      </c>
      <c r="I389" s="158"/>
      <c r="L389" s="154"/>
      <c r="M389" s="159"/>
      <c r="T389" s="160"/>
      <c r="AT389" s="155" t="s">
        <v>169</v>
      </c>
      <c r="AU389" s="155" t="s">
        <v>88</v>
      </c>
      <c r="AV389" s="13" t="s">
        <v>88</v>
      </c>
      <c r="AW389" s="13" t="s">
        <v>40</v>
      </c>
      <c r="AX389" s="13" t="s">
        <v>78</v>
      </c>
      <c r="AY389" s="155" t="s">
        <v>156</v>
      </c>
    </row>
    <row r="390" spans="2:51" s="13" customFormat="1" x14ac:dyDescent="0.2">
      <c r="B390" s="154"/>
      <c r="D390" s="148" t="s">
        <v>169</v>
      </c>
      <c r="E390" s="155" t="s">
        <v>3</v>
      </c>
      <c r="F390" s="156" t="s">
        <v>2215</v>
      </c>
      <c r="H390" s="157">
        <v>0.22500000000000001</v>
      </c>
      <c r="I390" s="158"/>
      <c r="L390" s="154"/>
      <c r="M390" s="159"/>
      <c r="T390" s="160"/>
      <c r="AT390" s="155" t="s">
        <v>169</v>
      </c>
      <c r="AU390" s="155" t="s">
        <v>88</v>
      </c>
      <c r="AV390" s="13" t="s">
        <v>88</v>
      </c>
      <c r="AW390" s="13" t="s">
        <v>40</v>
      </c>
      <c r="AX390" s="13" t="s">
        <v>78</v>
      </c>
      <c r="AY390" s="155" t="s">
        <v>156</v>
      </c>
    </row>
    <row r="391" spans="2:51" s="13" customFormat="1" x14ac:dyDescent="0.2">
      <c r="B391" s="154"/>
      <c r="D391" s="148" t="s">
        <v>169</v>
      </c>
      <c r="E391" s="155" t="s">
        <v>3</v>
      </c>
      <c r="F391" s="156" t="s">
        <v>2216</v>
      </c>
      <c r="H391" s="157">
        <v>0.55000000000000004</v>
      </c>
      <c r="I391" s="158"/>
      <c r="L391" s="154"/>
      <c r="M391" s="159"/>
      <c r="T391" s="160"/>
      <c r="AT391" s="155" t="s">
        <v>169</v>
      </c>
      <c r="AU391" s="155" t="s">
        <v>88</v>
      </c>
      <c r="AV391" s="13" t="s">
        <v>88</v>
      </c>
      <c r="AW391" s="13" t="s">
        <v>40</v>
      </c>
      <c r="AX391" s="13" t="s">
        <v>78</v>
      </c>
      <c r="AY391" s="155" t="s">
        <v>156</v>
      </c>
    </row>
    <row r="392" spans="2:51" s="13" customFormat="1" x14ac:dyDescent="0.2">
      <c r="B392" s="154"/>
      <c r="D392" s="148" t="s">
        <v>169</v>
      </c>
      <c r="E392" s="155" t="s">
        <v>3</v>
      </c>
      <c r="F392" s="156" t="s">
        <v>2217</v>
      </c>
      <c r="H392" s="157">
        <v>0.35</v>
      </c>
      <c r="I392" s="158"/>
      <c r="L392" s="154"/>
      <c r="M392" s="159"/>
      <c r="T392" s="160"/>
      <c r="AT392" s="155" t="s">
        <v>169</v>
      </c>
      <c r="AU392" s="155" t="s">
        <v>88</v>
      </c>
      <c r="AV392" s="13" t="s">
        <v>88</v>
      </c>
      <c r="AW392" s="13" t="s">
        <v>40</v>
      </c>
      <c r="AX392" s="13" t="s">
        <v>78</v>
      </c>
      <c r="AY392" s="155" t="s">
        <v>156</v>
      </c>
    </row>
    <row r="393" spans="2:51" s="13" customFormat="1" x14ac:dyDescent="0.2">
      <c r="B393" s="154"/>
      <c r="D393" s="148" t="s">
        <v>169</v>
      </c>
      <c r="E393" s="155" t="s">
        <v>3</v>
      </c>
      <c r="F393" s="156" t="s">
        <v>2218</v>
      </c>
      <c r="H393" s="157">
        <v>0.9</v>
      </c>
      <c r="I393" s="158"/>
      <c r="L393" s="154"/>
      <c r="M393" s="159"/>
      <c r="T393" s="160"/>
      <c r="AT393" s="155" t="s">
        <v>169</v>
      </c>
      <c r="AU393" s="155" t="s">
        <v>88</v>
      </c>
      <c r="AV393" s="13" t="s">
        <v>88</v>
      </c>
      <c r="AW393" s="13" t="s">
        <v>40</v>
      </c>
      <c r="AX393" s="13" t="s">
        <v>78</v>
      </c>
      <c r="AY393" s="155" t="s">
        <v>156</v>
      </c>
    </row>
    <row r="394" spans="2:51" s="13" customFormat="1" x14ac:dyDescent="0.2">
      <c r="B394" s="154"/>
      <c r="D394" s="148" t="s">
        <v>169</v>
      </c>
      <c r="E394" s="155" t="s">
        <v>3</v>
      </c>
      <c r="F394" s="156" t="s">
        <v>2219</v>
      </c>
      <c r="H394" s="157">
        <v>0.35</v>
      </c>
      <c r="I394" s="158"/>
      <c r="L394" s="154"/>
      <c r="M394" s="159"/>
      <c r="T394" s="160"/>
      <c r="AT394" s="155" t="s">
        <v>169</v>
      </c>
      <c r="AU394" s="155" t="s">
        <v>88</v>
      </c>
      <c r="AV394" s="13" t="s">
        <v>88</v>
      </c>
      <c r="AW394" s="13" t="s">
        <v>40</v>
      </c>
      <c r="AX394" s="13" t="s">
        <v>78</v>
      </c>
      <c r="AY394" s="155" t="s">
        <v>156</v>
      </c>
    </row>
    <row r="395" spans="2:51" s="13" customFormat="1" x14ac:dyDescent="0.2">
      <c r="B395" s="154"/>
      <c r="D395" s="148" t="s">
        <v>169</v>
      </c>
      <c r="E395" s="155" t="s">
        <v>3</v>
      </c>
      <c r="F395" s="156" t="s">
        <v>2220</v>
      </c>
      <c r="H395" s="157">
        <v>0.9</v>
      </c>
      <c r="I395" s="158"/>
      <c r="L395" s="154"/>
      <c r="M395" s="159"/>
      <c r="T395" s="160"/>
      <c r="AT395" s="155" t="s">
        <v>169</v>
      </c>
      <c r="AU395" s="155" t="s">
        <v>88</v>
      </c>
      <c r="AV395" s="13" t="s">
        <v>88</v>
      </c>
      <c r="AW395" s="13" t="s">
        <v>40</v>
      </c>
      <c r="AX395" s="13" t="s">
        <v>78</v>
      </c>
      <c r="AY395" s="155" t="s">
        <v>156</v>
      </c>
    </row>
    <row r="396" spans="2:51" s="13" customFormat="1" x14ac:dyDescent="0.2">
      <c r="B396" s="154"/>
      <c r="D396" s="148" t="s">
        <v>169</v>
      </c>
      <c r="E396" s="155" t="s">
        <v>3</v>
      </c>
      <c r="F396" s="156" t="s">
        <v>2221</v>
      </c>
      <c r="H396" s="157">
        <v>0.35</v>
      </c>
      <c r="I396" s="158"/>
      <c r="L396" s="154"/>
      <c r="M396" s="159"/>
      <c r="T396" s="160"/>
      <c r="AT396" s="155" t="s">
        <v>169</v>
      </c>
      <c r="AU396" s="155" t="s">
        <v>88</v>
      </c>
      <c r="AV396" s="13" t="s">
        <v>88</v>
      </c>
      <c r="AW396" s="13" t="s">
        <v>40</v>
      </c>
      <c r="AX396" s="13" t="s">
        <v>78</v>
      </c>
      <c r="AY396" s="155" t="s">
        <v>156</v>
      </c>
    </row>
    <row r="397" spans="2:51" s="13" customFormat="1" x14ac:dyDescent="0.2">
      <c r="B397" s="154"/>
      <c r="D397" s="148" t="s">
        <v>169</v>
      </c>
      <c r="E397" s="155" t="s">
        <v>3</v>
      </c>
      <c r="F397" s="156" t="s">
        <v>2222</v>
      </c>
      <c r="H397" s="157">
        <v>0.9</v>
      </c>
      <c r="I397" s="158"/>
      <c r="L397" s="154"/>
      <c r="M397" s="159"/>
      <c r="T397" s="160"/>
      <c r="AT397" s="155" t="s">
        <v>169</v>
      </c>
      <c r="AU397" s="155" t="s">
        <v>88</v>
      </c>
      <c r="AV397" s="13" t="s">
        <v>88</v>
      </c>
      <c r="AW397" s="13" t="s">
        <v>40</v>
      </c>
      <c r="AX397" s="13" t="s">
        <v>78</v>
      </c>
      <c r="AY397" s="155" t="s">
        <v>156</v>
      </c>
    </row>
    <row r="398" spans="2:51" s="13" customFormat="1" x14ac:dyDescent="0.2">
      <c r="B398" s="154"/>
      <c r="D398" s="148" t="s">
        <v>169</v>
      </c>
      <c r="E398" s="155" t="s">
        <v>3</v>
      </c>
      <c r="F398" s="156" t="s">
        <v>2223</v>
      </c>
      <c r="H398" s="157">
        <v>0.33</v>
      </c>
      <c r="I398" s="158"/>
      <c r="L398" s="154"/>
      <c r="M398" s="159"/>
      <c r="T398" s="160"/>
      <c r="AT398" s="155" t="s">
        <v>169</v>
      </c>
      <c r="AU398" s="155" t="s">
        <v>88</v>
      </c>
      <c r="AV398" s="13" t="s">
        <v>88</v>
      </c>
      <c r="AW398" s="13" t="s">
        <v>40</v>
      </c>
      <c r="AX398" s="13" t="s">
        <v>78</v>
      </c>
      <c r="AY398" s="155" t="s">
        <v>156</v>
      </c>
    </row>
    <row r="399" spans="2:51" s="13" customFormat="1" x14ac:dyDescent="0.2">
      <c r="B399" s="154"/>
      <c r="D399" s="148" t="s">
        <v>169</v>
      </c>
      <c r="E399" s="155" t="s">
        <v>3</v>
      </c>
      <c r="F399" s="156" t="s">
        <v>2224</v>
      </c>
      <c r="H399" s="157">
        <v>0.72</v>
      </c>
      <c r="I399" s="158"/>
      <c r="L399" s="154"/>
      <c r="M399" s="159"/>
      <c r="T399" s="160"/>
      <c r="AT399" s="155" t="s">
        <v>169</v>
      </c>
      <c r="AU399" s="155" t="s">
        <v>88</v>
      </c>
      <c r="AV399" s="13" t="s">
        <v>88</v>
      </c>
      <c r="AW399" s="13" t="s">
        <v>40</v>
      </c>
      <c r="AX399" s="13" t="s">
        <v>78</v>
      </c>
      <c r="AY399" s="155" t="s">
        <v>156</v>
      </c>
    </row>
    <row r="400" spans="2:51" s="13" customFormat="1" x14ac:dyDescent="0.2">
      <c r="B400" s="154"/>
      <c r="D400" s="148" t="s">
        <v>169</v>
      </c>
      <c r="E400" s="155" t="s">
        <v>3</v>
      </c>
      <c r="F400" s="156" t="s">
        <v>2225</v>
      </c>
      <c r="H400" s="157">
        <v>0.26900000000000002</v>
      </c>
      <c r="I400" s="158"/>
      <c r="L400" s="154"/>
      <c r="M400" s="159"/>
      <c r="T400" s="160"/>
      <c r="AT400" s="155" t="s">
        <v>169</v>
      </c>
      <c r="AU400" s="155" t="s">
        <v>88</v>
      </c>
      <c r="AV400" s="13" t="s">
        <v>88</v>
      </c>
      <c r="AW400" s="13" t="s">
        <v>40</v>
      </c>
      <c r="AX400" s="13" t="s">
        <v>78</v>
      </c>
      <c r="AY400" s="155" t="s">
        <v>156</v>
      </c>
    </row>
    <row r="401" spans="2:65" s="13" customFormat="1" x14ac:dyDescent="0.2">
      <c r="B401" s="154"/>
      <c r="D401" s="148" t="s">
        <v>169</v>
      </c>
      <c r="E401" s="155" t="s">
        <v>3</v>
      </c>
      <c r="F401" s="156" t="s">
        <v>2226</v>
      </c>
      <c r="H401" s="157">
        <v>7.2999999999999995E-2</v>
      </c>
      <c r="I401" s="158"/>
      <c r="L401" s="154"/>
      <c r="M401" s="159"/>
      <c r="T401" s="160"/>
      <c r="AT401" s="155" t="s">
        <v>169</v>
      </c>
      <c r="AU401" s="155" t="s">
        <v>88</v>
      </c>
      <c r="AV401" s="13" t="s">
        <v>88</v>
      </c>
      <c r="AW401" s="13" t="s">
        <v>40</v>
      </c>
      <c r="AX401" s="13" t="s">
        <v>78</v>
      </c>
      <c r="AY401" s="155" t="s">
        <v>156</v>
      </c>
    </row>
    <row r="402" spans="2:65" s="13" customFormat="1" x14ac:dyDescent="0.2">
      <c r="B402" s="154"/>
      <c r="D402" s="148" t="s">
        <v>169</v>
      </c>
      <c r="E402" s="155" t="s">
        <v>3</v>
      </c>
      <c r="F402" s="156" t="s">
        <v>2227</v>
      </c>
      <c r="H402" s="157">
        <v>0.29799999999999999</v>
      </c>
      <c r="I402" s="158"/>
      <c r="L402" s="154"/>
      <c r="M402" s="159"/>
      <c r="T402" s="160"/>
      <c r="AT402" s="155" t="s">
        <v>169</v>
      </c>
      <c r="AU402" s="155" t="s">
        <v>88</v>
      </c>
      <c r="AV402" s="13" t="s">
        <v>88</v>
      </c>
      <c r="AW402" s="13" t="s">
        <v>40</v>
      </c>
      <c r="AX402" s="13" t="s">
        <v>78</v>
      </c>
      <c r="AY402" s="155" t="s">
        <v>156</v>
      </c>
    </row>
    <row r="403" spans="2:65" s="13" customFormat="1" x14ac:dyDescent="0.2">
      <c r="B403" s="154"/>
      <c r="D403" s="148" t="s">
        <v>169</v>
      </c>
      <c r="E403" s="155" t="s">
        <v>3</v>
      </c>
      <c r="F403" s="156" t="s">
        <v>2228</v>
      </c>
      <c r="H403" s="157">
        <v>0.11899999999999999</v>
      </c>
      <c r="I403" s="158"/>
      <c r="L403" s="154"/>
      <c r="M403" s="159"/>
      <c r="T403" s="160"/>
      <c r="AT403" s="155" t="s">
        <v>169</v>
      </c>
      <c r="AU403" s="155" t="s">
        <v>88</v>
      </c>
      <c r="AV403" s="13" t="s">
        <v>88</v>
      </c>
      <c r="AW403" s="13" t="s">
        <v>40</v>
      </c>
      <c r="AX403" s="13" t="s">
        <v>78</v>
      </c>
      <c r="AY403" s="155" t="s">
        <v>156</v>
      </c>
    </row>
    <row r="404" spans="2:65" s="13" customFormat="1" x14ac:dyDescent="0.2">
      <c r="B404" s="154"/>
      <c r="D404" s="148" t="s">
        <v>169</v>
      </c>
      <c r="E404" s="155" t="s">
        <v>3</v>
      </c>
      <c r="F404" s="156" t="s">
        <v>2229</v>
      </c>
      <c r="H404" s="157">
        <v>0.15</v>
      </c>
      <c r="I404" s="158"/>
      <c r="L404" s="154"/>
      <c r="M404" s="159"/>
      <c r="T404" s="160"/>
      <c r="AT404" s="155" t="s">
        <v>169</v>
      </c>
      <c r="AU404" s="155" t="s">
        <v>88</v>
      </c>
      <c r="AV404" s="13" t="s">
        <v>88</v>
      </c>
      <c r="AW404" s="13" t="s">
        <v>40</v>
      </c>
      <c r="AX404" s="13" t="s">
        <v>78</v>
      </c>
      <c r="AY404" s="155" t="s">
        <v>156</v>
      </c>
    </row>
    <row r="405" spans="2:65" s="13" customFormat="1" x14ac:dyDescent="0.2">
      <c r="B405" s="154"/>
      <c r="D405" s="148" t="s">
        <v>169</v>
      </c>
      <c r="E405" s="155" t="s">
        <v>3</v>
      </c>
      <c r="F405" s="156" t="s">
        <v>2230</v>
      </c>
      <c r="H405" s="157">
        <v>0.22500000000000001</v>
      </c>
      <c r="I405" s="158"/>
      <c r="L405" s="154"/>
      <c r="M405" s="159"/>
      <c r="T405" s="160"/>
      <c r="AT405" s="155" t="s">
        <v>169</v>
      </c>
      <c r="AU405" s="155" t="s">
        <v>88</v>
      </c>
      <c r="AV405" s="13" t="s">
        <v>88</v>
      </c>
      <c r="AW405" s="13" t="s">
        <v>40</v>
      </c>
      <c r="AX405" s="13" t="s">
        <v>78</v>
      </c>
      <c r="AY405" s="155" t="s">
        <v>156</v>
      </c>
    </row>
    <row r="406" spans="2:65" s="14" customFormat="1" x14ac:dyDescent="0.2">
      <c r="B406" s="161"/>
      <c r="D406" s="148" t="s">
        <v>169</v>
      </c>
      <c r="E406" s="162" t="s">
        <v>3</v>
      </c>
      <c r="F406" s="163" t="s">
        <v>172</v>
      </c>
      <c r="H406" s="164">
        <v>8.734</v>
      </c>
      <c r="I406" s="165"/>
      <c r="L406" s="161"/>
      <c r="M406" s="166"/>
      <c r="T406" s="167"/>
      <c r="AT406" s="162" t="s">
        <v>169</v>
      </c>
      <c r="AU406" s="162" t="s">
        <v>88</v>
      </c>
      <c r="AV406" s="14" t="s">
        <v>165</v>
      </c>
      <c r="AW406" s="14" t="s">
        <v>40</v>
      </c>
      <c r="AX406" s="14" t="s">
        <v>86</v>
      </c>
      <c r="AY406" s="162" t="s">
        <v>156</v>
      </c>
    </row>
    <row r="407" spans="2:65" s="1" customFormat="1" ht="24.2" customHeight="1" x14ac:dyDescent="0.2">
      <c r="B407" s="129"/>
      <c r="C407" s="130" t="s">
        <v>1623</v>
      </c>
      <c r="D407" s="130" t="s">
        <v>160</v>
      </c>
      <c r="E407" s="131" t="s">
        <v>2231</v>
      </c>
      <c r="F407" s="132" t="s">
        <v>2232</v>
      </c>
      <c r="G407" s="133" t="s">
        <v>209</v>
      </c>
      <c r="H407" s="134">
        <v>18.149999999999999</v>
      </c>
      <c r="I407" s="135"/>
      <c r="J407" s="136">
        <f>ROUND(I407*H407,2)</f>
        <v>0</v>
      </c>
      <c r="K407" s="132" t="s">
        <v>164</v>
      </c>
      <c r="L407" s="34"/>
      <c r="M407" s="137" t="s">
        <v>3</v>
      </c>
      <c r="N407" s="138" t="s">
        <v>49</v>
      </c>
      <c r="P407" s="139">
        <f>O407*H407</f>
        <v>0</v>
      </c>
      <c r="Q407" s="139">
        <v>0.34839999999999999</v>
      </c>
      <c r="R407" s="139">
        <f>Q407*H407</f>
        <v>6.323459999999999</v>
      </c>
      <c r="S407" s="139">
        <v>0</v>
      </c>
      <c r="T407" s="140">
        <f>S407*H407</f>
        <v>0</v>
      </c>
      <c r="AR407" s="141" t="s">
        <v>165</v>
      </c>
      <c r="AT407" s="141" t="s">
        <v>160</v>
      </c>
      <c r="AU407" s="141" t="s">
        <v>88</v>
      </c>
      <c r="AY407" s="18" t="s">
        <v>156</v>
      </c>
      <c r="BE407" s="142">
        <f>IF(N407="základní",J407,0)</f>
        <v>0</v>
      </c>
      <c r="BF407" s="142">
        <f>IF(N407="snížená",J407,0)</f>
        <v>0</v>
      </c>
      <c r="BG407" s="142">
        <f>IF(N407="zákl. přenesená",J407,0)</f>
        <v>0</v>
      </c>
      <c r="BH407" s="142">
        <f>IF(N407="sníž. přenesená",J407,0)</f>
        <v>0</v>
      </c>
      <c r="BI407" s="142">
        <f>IF(N407="nulová",J407,0)</f>
        <v>0</v>
      </c>
      <c r="BJ407" s="18" t="s">
        <v>86</v>
      </c>
      <c r="BK407" s="142">
        <f>ROUND(I407*H407,2)</f>
        <v>0</v>
      </c>
      <c r="BL407" s="18" t="s">
        <v>165</v>
      </c>
      <c r="BM407" s="141" t="s">
        <v>2233</v>
      </c>
    </row>
    <row r="408" spans="2:65" s="1" customFormat="1" x14ac:dyDescent="0.2">
      <c r="B408" s="34"/>
      <c r="D408" s="143" t="s">
        <v>167</v>
      </c>
      <c r="F408" s="144" t="s">
        <v>2234</v>
      </c>
      <c r="I408" s="145"/>
      <c r="L408" s="34"/>
      <c r="M408" s="146"/>
      <c r="T408" s="55"/>
      <c r="AT408" s="18" t="s">
        <v>167</v>
      </c>
      <c r="AU408" s="18" t="s">
        <v>88</v>
      </c>
    </row>
    <row r="409" spans="2:65" s="13" customFormat="1" x14ac:dyDescent="0.2">
      <c r="B409" s="154"/>
      <c r="D409" s="148" t="s">
        <v>169</v>
      </c>
      <c r="E409" s="155" t="s">
        <v>3</v>
      </c>
      <c r="F409" s="156" t="s">
        <v>2235</v>
      </c>
      <c r="H409" s="157">
        <v>2.1</v>
      </c>
      <c r="I409" s="158"/>
      <c r="L409" s="154"/>
      <c r="M409" s="159"/>
      <c r="T409" s="160"/>
      <c r="AT409" s="155" t="s">
        <v>169</v>
      </c>
      <c r="AU409" s="155" t="s">
        <v>88</v>
      </c>
      <c r="AV409" s="13" t="s">
        <v>88</v>
      </c>
      <c r="AW409" s="13" t="s">
        <v>40</v>
      </c>
      <c r="AX409" s="13" t="s">
        <v>78</v>
      </c>
      <c r="AY409" s="155" t="s">
        <v>156</v>
      </c>
    </row>
    <row r="410" spans="2:65" s="13" customFormat="1" x14ac:dyDescent="0.2">
      <c r="B410" s="154"/>
      <c r="D410" s="148" t="s">
        <v>169</v>
      </c>
      <c r="E410" s="155" t="s">
        <v>3</v>
      </c>
      <c r="F410" s="156" t="s">
        <v>2236</v>
      </c>
      <c r="H410" s="157">
        <v>4.2</v>
      </c>
      <c r="I410" s="158"/>
      <c r="L410" s="154"/>
      <c r="M410" s="159"/>
      <c r="T410" s="160"/>
      <c r="AT410" s="155" t="s">
        <v>169</v>
      </c>
      <c r="AU410" s="155" t="s">
        <v>88</v>
      </c>
      <c r="AV410" s="13" t="s">
        <v>88</v>
      </c>
      <c r="AW410" s="13" t="s">
        <v>40</v>
      </c>
      <c r="AX410" s="13" t="s">
        <v>78</v>
      </c>
      <c r="AY410" s="155" t="s">
        <v>156</v>
      </c>
    </row>
    <row r="411" spans="2:65" s="13" customFormat="1" x14ac:dyDescent="0.2">
      <c r="B411" s="154"/>
      <c r="D411" s="148" t="s">
        <v>169</v>
      </c>
      <c r="E411" s="155" t="s">
        <v>3</v>
      </c>
      <c r="F411" s="156" t="s">
        <v>2237</v>
      </c>
      <c r="H411" s="157">
        <v>4.2</v>
      </c>
      <c r="I411" s="158"/>
      <c r="L411" s="154"/>
      <c r="M411" s="159"/>
      <c r="T411" s="160"/>
      <c r="AT411" s="155" t="s">
        <v>169</v>
      </c>
      <c r="AU411" s="155" t="s">
        <v>88</v>
      </c>
      <c r="AV411" s="13" t="s">
        <v>88</v>
      </c>
      <c r="AW411" s="13" t="s">
        <v>40</v>
      </c>
      <c r="AX411" s="13" t="s">
        <v>78</v>
      </c>
      <c r="AY411" s="155" t="s">
        <v>156</v>
      </c>
    </row>
    <row r="412" spans="2:65" s="13" customFormat="1" x14ac:dyDescent="0.2">
      <c r="B412" s="154"/>
      <c r="D412" s="148" t="s">
        <v>169</v>
      </c>
      <c r="E412" s="155" t="s">
        <v>3</v>
      </c>
      <c r="F412" s="156" t="s">
        <v>2238</v>
      </c>
      <c r="H412" s="157">
        <v>1.4450000000000001</v>
      </c>
      <c r="I412" s="158"/>
      <c r="L412" s="154"/>
      <c r="M412" s="159"/>
      <c r="T412" s="160"/>
      <c r="AT412" s="155" t="s">
        <v>169</v>
      </c>
      <c r="AU412" s="155" t="s">
        <v>88</v>
      </c>
      <c r="AV412" s="13" t="s">
        <v>88</v>
      </c>
      <c r="AW412" s="13" t="s">
        <v>40</v>
      </c>
      <c r="AX412" s="13" t="s">
        <v>78</v>
      </c>
      <c r="AY412" s="155" t="s">
        <v>156</v>
      </c>
    </row>
    <row r="413" spans="2:65" s="13" customFormat="1" x14ac:dyDescent="0.2">
      <c r="B413" s="154"/>
      <c r="D413" s="148" t="s">
        <v>169</v>
      </c>
      <c r="E413" s="155" t="s">
        <v>3</v>
      </c>
      <c r="F413" s="156" t="s">
        <v>2239</v>
      </c>
      <c r="H413" s="157">
        <v>1.4450000000000001</v>
      </c>
      <c r="I413" s="158"/>
      <c r="L413" s="154"/>
      <c r="M413" s="159"/>
      <c r="T413" s="160"/>
      <c r="AT413" s="155" t="s">
        <v>169</v>
      </c>
      <c r="AU413" s="155" t="s">
        <v>88</v>
      </c>
      <c r="AV413" s="13" t="s">
        <v>88</v>
      </c>
      <c r="AW413" s="13" t="s">
        <v>40</v>
      </c>
      <c r="AX413" s="13" t="s">
        <v>78</v>
      </c>
      <c r="AY413" s="155" t="s">
        <v>156</v>
      </c>
    </row>
    <row r="414" spans="2:65" s="13" customFormat="1" x14ac:dyDescent="0.2">
      <c r="B414" s="154"/>
      <c r="D414" s="148" t="s">
        <v>169</v>
      </c>
      <c r="E414" s="155" t="s">
        <v>3</v>
      </c>
      <c r="F414" s="156" t="s">
        <v>2201</v>
      </c>
      <c r="H414" s="157">
        <v>2.2949999999999999</v>
      </c>
      <c r="I414" s="158"/>
      <c r="L414" s="154"/>
      <c r="M414" s="159"/>
      <c r="T414" s="160"/>
      <c r="AT414" s="155" t="s">
        <v>169</v>
      </c>
      <c r="AU414" s="155" t="s">
        <v>88</v>
      </c>
      <c r="AV414" s="13" t="s">
        <v>88</v>
      </c>
      <c r="AW414" s="13" t="s">
        <v>40</v>
      </c>
      <c r="AX414" s="13" t="s">
        <v>78</v>
      </c>
      <c r="AY414" s="155" t="s">
        <v>156</v>
      </c>
    </row>
    <row r="415" spans="2:65" s="13" customFormat="1" x14ac:dyDescent="0.2">
      <c r="B415" s="154"/>
      <c r="D415" s="148" t="s">
        <v>169</v>
      </c>
      <c r="E415" s="155" t="s">
        <v>3</v>
      </c>
      <c r="F415" s="156" t="s">
        <v>2202</v>
      </c>
      <c r="H415" s="157">
        <v>2.4649999999999999</v>
      </c>
      <c r="I415" s="158"/>
      <c r="L415" s="154"/>
      <c r="M415" s="159"/>
      <c r="T415" s="160"/>
      <c r="AT415" s="155" t="s">
        <v>169</v>
      </c>
      <c r="AU415" s="155" t="s">
        <v>88</v>
      </c>
      <c r="AV415" s="13" t="s">
        <v>88</v>
      </c>
      <c r="AW415" s="13" t="s">
        <v>40</v>
      </c>
      <c r="AX415" s="13" t="s">
        <v>78</v>
      </c>
      <c r="AY415" s="155" t="s">
        <v>156</v>
      </c>
    </row>
    <row r="416" spans="2:65" s="14" customFormat="1" x14ac:dyDescent="0.2">
      <c r="B416" s="161"/>
      <c r="D416" s="148" t="s">
        <v>169</v>
      </c>
      <c r="E416" s="162" t="s">
        <v>3</v>
      </c>
      <c r="F416" s="163" t="s">
        <v>172</v>
      </c>
      <c r="H416" s="164">
        <v>18.149999999999999</v>
      </c>
      <c r="I416" s="165"/>
      <c r="L416" s="161"/>
      <c r="M416" s="166"/>
      <c r="T416" s="167"/>
      <c r="AT416" s="162" t="s">
        <v>169</v>
      </c>
      <c r="AU416" s="162" t="s">
        <v>88</v>
      </c>
      <c r="AV416" s="14" t="s">
        <v>165</v>
      </c>
      <c r="AW416" s="14" t="s">
        <v>40</v>
      </c>
      <c r="AX416" s="14" t="s">
        <v>86</v>
      </c>
      <c r="AY416" s="162" t="s">
        <v>156</v>
      </c>
    </row>
    <row r="417" spans="2:65" s="1" customFormat="1" ht="24.2" customHeight="1" x14ac:dyDescent="0.2">
      <c r="B417" s="129"/>
      <c r="C417" s="130" t="s">
        <v>309</v>
      </c>
      <c r="D417" s="130" t="s">
        <v>160</v>
      </c>
      <c r="E417" s="131" t="s">
        <v>2240</v>
      </c>
      <c r="F417" s="132" t="s">
        <v>2241</v>
      </c>
      <c r="G417" s="133" t="s">
        <v>201</v>
      </c>
      <c r="H417" s="134">
        <v>3</v>
      </c>
      <c r="I417" s="135"/>
      <c r="J417" s="136">
        <f>ROUND(I417*H417,2)</f>
        <v>0</v>
      </c>
      <c r="K417" s="132" t="s">
        <v>164</v>
      </c>
      <c r="L417" s="34"/>
      <c r="M417" s="137" t="s">
        <v>3</v>
      </c>
      <c r="N417" s="138" t="s">
        <v>49</v>
      </c>
      <c r="P417" s="139">
        <f>O417*H417</f>
        <v>0</v>
      </c>
      <c r="Q417" s="139">
        <v>3.193E-2</v>
      </c>
      <c r="R417" s="139">
        <f>Q417*H417</f>
        <v>9.579E-2</v>
      </c>
      <c r="S417" s="139">
        <v>0</v>
      </c>
      <c r="T417" s="140">
        <f>S417*H417</f>
        <v>0</v>
      </c>
      <c r="AR417" s="141" t="s">
        <v>165</v>
      </c>
      <c r="AT417" s="141" t="s">
        <v>160</v>
      </c>
      <c r="AU417" s="141" t="s">
        <v>88</v>
      </c>
      <c r="AY417" s="18" t="s">
        <v>156</v>
      </c>
      <c r="BE417" s="142">
        <f>IF(N417="základní",J417,0)</f>
        <v>0</v>
      </c>
      <c r="BF417" s="142">
        <f>IF(N417="snížená",J417,0)</f>
        <v>0</v>
      </c>
      <c r="BG417" s="142">
        <f>IF(N417="zákl. přenesená",J417,0)</f>
        <v>0</v>
      </c>
      <c r="BH417" s="142">
        <f>IF(N417="sníž. přenesená",J417,0)</f>
        <v>0</v>
      </c>
      <c r="BI417" s="142">
        <f>IF(N417="nulová",J417,0)</f>
        <v>0</v>
      </c>
      <c r="BJ417" s="18" t="s">
        <v>86</v>
      </c>
      <c r="BK417" s="142">
        <f>ROUND(I417*H417,2)</f>
        <v>0</v>
      </c>
      <c r="BL417" s="18" t="s">
        <v>165</v>
      </c>
      <c r="BM417" s="141" t="s">
        <v>2242</v>
      </c>
    </row>
    <row r="418" spans="2:65" s="1" customFormat="1" x14ac:dyDescent="0.2">
      <c r="B418" s="34"/>
      <c r="D418" s="143" t="s">
        <v>167</v>
      </c>
      <c r="F418" s="144" t="s">
        <v>2243</v>
      </c>
      <c r="I418" s="145"/>
      <c r="L418" s="34"/>
      <c r="M418" s="146"/>
      <c r="T418" s="55"/>
      <c r="AT418" s="18" t="s">
        <v>167</v>
      </c>
      <c r="AU418" s="18" t="s">
        <v>88</v>
      </c>
    </row>
    <row r="419" spans="2:65" s="13" customFormat="1" x14ac:dyDescent="0.2">
      <c r="B419" s="154"/>
      <c r="D419" s="148" t="s">
        <v>169</v>
      </c>
      <c r="E419" s="155" t="s">
        <v>3</v>
      </c>
      <c r="F419" s="156" t="s">
        <v>2244</v>
      </c>
      <c r="H419" s="157">
        <v>1</v>
      </c>
      <c r="I419" s="158"/>
      <c r="L419" s="154"/>
      <c r="M419" s="159"/>
      <c r="T419" s="160"/>
      <c r="AT419" s="155" t="s">
        <v>169</v>
      </c>
      <c r="AU419" s="155" t="s">
        <v>88</v>
      </c>
      <c r="AV419" s="13" t="s">
        <v>88</v>
      </c>
      <c r="AW419" s="13" t="s">
        <v>40</v>
      </c>
      <c r="AX419" s="13" t="s">
        <v>78</v>
      </c>
      <c r="AY419" s="155" t="s">
        <v>156</v>
      </c>
    </row>
    <row r="420" spans="2:65" s="13" customFormat="1" x14ac:dyDescent="0.2">
      <c r="B420" s="154"/>
      <c r="D420" s="148" t="s">
        <v>169</v>
      </c>
      <c r="E420" s="155" t="s">
        <v>3</v>
      </c>
      <c r="F420" s="156" t="s">
        <v>2245</v>
      </c>
      <c r="H420" s="157">
        <v>1</v>
      </c>
      <c r="I420" s="158"/>
      <c r="L420" s="154"/>
      <c r="M420" s="159"/>
      <c r="T420" s="160"/>
      <c r="AT420" s="155" t="s">
        <v>169</v>
      </c>
      <c r="AU420" s="155" t="s">
        <v>88</v>
      </c>
      <c r="AV420" s="13" t="s">
        <v>88</v>
      </c>
      <c r="AW420" s="13" t="s">
        <v>40</v>
      </c>
      <c r="AX420" s="13" t="s">
        <v>78</v>
      </c>
      <c r="AY420" s="155" t="s">
        <v>156</v>
      </c>
    </row>
    <row r="421" spans="2:65" s="13" customFormat="1" x14ac:dyDescent="0.2">
      <c r="B421" s="154"/>
      <c r="D421" s="148" t="s">
        <v>169</v>
      </c>
      <c r="E421" s="155" t="s">
        <v>3</v>
      </c>
      <c r="F421" s="156" t="s">
        <v>2246</v>
      </c>
      <c r="H421" s="157">
        <v>1</v>
      </c>
      <c r="I421" s="158"/>
      <c r="L421" s="154"/>
      <c r="M421" s="159"/>
      <c r="T421" s="160"/>
      <c r="AT421" s="155" t="s">
        <v>169</v>
      </c>
      <c r="AU421" s="155" t="s">
        <v>88</v>
      </c>
      <c r="AV421" s="13" t="s">
        <v>88</v>
      </c>
      <c r="AW421" s="13" t="s">
        <v>40</v>
      </c>
      <c r="AX421" s="13" t="s">
        <v>78</v>
      </c>
      <c r="AY421" s="155" t="s">
        <v>156</v>
      </c>
    </row>
    <row r="422" spans="2:65" s="14" customFormat="1" x14ac:dyDescent="0.2">
      <c r="B422" s="161"/>
      <c r="D422" s="148" t="s">
        <v>169</v>
      </c>
      <c r="E422" s="162" t="s">
        <v>3</v>
      </c>
      <c r="F422" s="163" t="s">
        <v>172</v>
      </c>
      <c r="H422" s="164">
        <v>3</v>
      </c>
      <c r="I422" s="165"/>
      <c r="L422" s="161"/>
      <c r="M422" s="166"/>
      <c r="T422" s="167"/>
      <c r="AT422" s="162" t="s">
        <v>169</v>
      </c>
      <c r="AU422" s="162" t="s">
        <v>88</v>
      </c>
      <c r="AV422" s="14" t="s">
        <v>165</v>
      </c>
      <c r="AW422" s="14" t="s">
        <v>40</v>
      </c>
      <c r="AX422" s="14" t="s">
        <v>86</v>
      </c>
      <c r="AY422" s="162" t="s">
        <v>156</v>
      </c>
    </row>
    <row r="423" spans="2:65" s="1" customFormat="1" ht="16.5" customHeight="1" x14ac:dyDescent="0.2">
      <c r="B423" s="129"/>
      <c r="C423" s="130" t="s">
        <v>1633</v>
      </c>
      <c r="D423" s="130" t="s">
        <v>160</v>
      </c>
      <c r="E423" s="131" t="s">
        <v>1341</v>
      </c>
      <c r="F423" s="132" t="s">
        <v>1342</v>
      </c>
      <c r="G423" s="133" t="s">
        <v>163</v>
      </c>
      <c r="H423" s="134">
        <v>1.958</v>
      </c>
      <c r="I423" s="135"/>
      <c r="J423" s="136">
        <f>ROUND(I423*H423,2)</f>
        <v>0</v>
      </c>
      <c r="K423" s="132" t="s">
        <v>164</v>
      </c>
      <c r="L423" s="34"/>
      <c r="M423" s="137" t="s">
        <v>3</v>
      </c>
      <c r="N423" s="138" t="s">
        <v>49</v>
      </c>
      <c r="P423" s="139">
        <f>O423*H423</f>
        <v>0</v>
      </c>
      <c r="Q423" s="139">
        <v>1.94302</v>
      </c>
      <c r="R423" s="139">
        <f>Q423*H423</f>
        <v>3.8044331599999999</v>
      </c>
      <c r="S423" s="139">
        <v>0</v>
      </c>
      <c r="T423" s="140">
        <f>S423*H423</f>
        <v>0</v>
      </c>
      <c r="AR423" s="141" t="s">
        <v>165</v>
      </c>
      <c r="AT423" s="141" t="s">
        <v>160</v>
      </c>
      <c r="AU423" s="141" t="s">
        <v>88</v>
      </c>
      <c r="AY423" s="18" t="s">
        <v>156</v>
      </c>
      <c r="BE423" s="142">
        <f>IF(N423="základní",J423,0)</f>
        <v>0</v>
      </c>
      <c r="BF423" s="142">
        <f>IF(N423="snížená",J423,0)</f>
        <v>0</v>
      </c>
      <c r="BG423" s="142">
        <f>IF(N423="zákl. přenesená",J423,0)</f>
        <v>0</v>
      </c>
      <c r="BH423" s="142">
        <f>IF(N423="sníž. přenesená",J423,0)</f>
        <v>0</v>
      </c>
      <c r="BI423" s="142">
        <f>IF(N423="nulová",J423,0)</f>
        <v>0</v>
      </c>
      <c r="BJ423" s="18" t="s">
        <v>86</v>
      </c>
      <c r="BK423" s="142">
        <f>ROUND(I423*H423,2)</f>
        <v>0</v>
      </c>
      <c r="BL423" s="18" t="s">
        <v>165</v>
      </c>
      <c r="BM423" s="141" t="s">
        <v>1343</v>
      </c>
    </row>
    <row r="424" spans="2:65" s="1" customFormat="1" x14ac:dyDescent="0.2">
      <c r="B424" s="34"/>
      <c r="D424" s="143" t="s">
        <v>167</v>
      </c>
      <c r="F424" s="144" t="s">
        <v>1344</v>
      </c>
      <c r="I424" s="145"/>
      <c r="L424" s="34"/>
      <c r="M424" s="146"/>
      <c r="T424" s="55"/>
      <c r="AT424" s="18" t="s">
        <v>167</v>
      </c>
      <c r="AU424" s="18" t="s">
        <v>88</v>
      </c>
    </row>
    <row r="425" spans="2:65" s="12" customFormat="1" x14ac:dyDescent="0.2">
      <c r="B425" s="147"/>
      <c r="D425" s="148" t="s">
        <v>169</v>
      </c>
      <c r="E425" s="149" t="s">
        <v>3</v>
      </c>
      <c r="F425" s="150" t="s">
        <v>2247</v>
      </c>
      <c r="H425" s="149" t="s">
        <v>3</v>
      </c>
      <c r="I425" s="151"/>
      <c r="L425" s="147"/>
      <c r="M425" s="152"/>
      <c r="T425" s="153"/>
      <c r="AT425" s="149" t="s">
        <v>169</v>
      </c>
      <c r="AU425" s="149" t="s">
        <v>88</v>
      </c>
      <c r="AV425" s="12" t="s">
        <v>86</v>
      </c>
      <c r="AW425" s="12" t="s">
        <v>40</v>
      </c>
      <c r="AX425" s="12" t="s">
        <v>78</v>
      </c>
      <c r="AY425" s="149" t="s">
        <v>156</v>
      </c>
    </row>
    <row r="426" spans="2:65" s="13" customFormat="1" x14ac:dyDescent="0.2">
      <c r="B426" s="154"/>
      <c r="D426" s="148" t="s">
        <v>169</v>
      </c>
      <c r="E426" s="155" t="s">
        <v>3</v>
      </c>
      <c r="F426" s="156" t="s">
        <v>2248</v>
      </c>
      <c r="H426" s="157">
        <v>0.28799999999999998</v>
      </c>
      <c r="I426" s="158"/>
      <c r="L426" s="154"/>
      <c r="M426" s="159"/>
      <c r="T426" s="160"/>
      <c r="AT426" s="155" t="s">
        <v>169</v>
      </c>
      <c r="AU426" s="155" t="s">
        <v>88</v>
      </c>
      <c r="AV426" s="13" t="s">
        <v>88</v>
      </c>
      <c r="AW426" s="13" t="s">
        <v>40</v>
      </c>
      <c r="AX426" s="13" t="s">
        <v>78</v>
      </c>
      <c r="AY426" s="155" t="s">
        <v>156</v>
      </c>
    </row>
    <row r="427" spans="2:65" s="13" customFormat="1" x14ac:dyDescent="0.2">
      <c r="B427" s="154"/>
      <c r="D427" s="148" t="s">
        <v>169</v>
      </c>
      <c r="E427" s="155" t="s">
        <v>3</v>
      </c>
      <c r="F427" s="156" t="s">
        <v>2249</v>
      </c>
      <c r="H427" s="157">
        <v>0.13500000000000001</v>
      </c>
      <c r="I427" s="158"/>
      <c r="L427" s="154"/>
      <c r="M427" s="159"/>
      <c r="T427" s="160"/>
      <c r="AT427" s="155" t="s">
        <v>169</v>
      </c>
      <c r="AU427" s="155" t="s">
        <v>88</v>
      </c>
      <c r="AV427" s="13" t="s">
        <v>88</v>
      </c>
      <c r="AW427" s="13" t="s">
        <v>40</v>
      </c>
      <c r="AX427" s="13" t="s">
        <v>78</v>
      </c>
      <c r="AY427" s="155" t="s">
        <v>156</v>
      </c>
    </row>
    <row r="428" spans="2:65" s="13" customFormat="1" x14ac:dyDescent="0.2">
      <c r="B428" s="154"/>
      <c r="D428" s="148" t="s">
        <v>169</v>
      </c>
      <c r="E428" s="155" t="s">
        <v>3</v>
      </c>
      <c r="F428" s="156" t="s">
        <v>2250</v>
      </c>
      <c r="H428" s="157">
        <v>0.13100000000000001</v>
      </c>
      <c r="I428" s="158"/>
      <c r="L428" s="154"/>
      <c r="M428" s="159"/>
      <c r="T428" s="160"/>
      <c r="AT428" s="155" t="s">
        <v>169</v>
      </c>
      <c r="AU428" s="155" t="s">
        <v>88</v>
      </c>
      <c r="AV428" s="13" t="s">
        <v>88</v>
      </c>
      <c r="AW428" s="13" t="s">
        <v>40</v>
      </c>
      <c r="AX428" s="13" t="s">
        <v>78</v>
      </c>
      <c r="AY428" s="155" t="s">
        <v>156</v>
      </c>
    </row>
    <row r="429" spans="2:65" s="13" customFormat="1" x14ac:dyDescent="0.2">
      <c r="B429" s="154"/>
      <c r="D429" s="148" t="s">
        <v>169</v>
      </c>
      <c r="E429" s="155" t="s">
        <v>3</v>
      </c>
      <c r="F429" s="156" t="s">
        <v>2251</v>
      </c>
      <c r="H429" s="157">
        <v>0.32400000000000001</v>
      </c>
      <c r="I429" s="158"/>
      <c r="L429" s="154"/>
      <c r="M429" s="159"/>
      <c r="T429" s="160"/>
      <c r="AT429" s="155" t="s">
        <v>169</v>
      </c>
      <c r="AU429" s="155" t="s">
        <v>88</v>
      </c>
      <c r="AV429" s="13" t="s">
        <v>88</v>
      </c>
      <c r="AW429" s="13" t="s">
        <v>40</v>
      </c>
      <c r="AX429" s="13" t="s">
        <v>78</v>
      </c>
      <c r="AY429" s="155" t="s">
        <v>156</v>
      </c>
    </row>
    <row r="430" spans="2:65" s="13" customFormat="1" x14ac:dyDescent="0.2">
      <c r="B430" s="154"/>
      <c r="D430" s="148" t="s">
        <v>169</v>
      </c>
      <c r="E430" s="155" t="s">
        <v>3</v>
      </c>
      <c r="F430" s="156" t="s">
        <v>2252</v>
      </c>
      <c r="H430" s="157">
        <v>0.40500000000000003</v>
      </c>
      <c r="I430" s="158"/>
      <c r="L430" s="154"/>
      <c r="M430" s="159"/>
      <c r="T430" s="160"/>
      <c r="AT430" s="155" t="s">
        <v>169</v>
      </c>
      <c r="AU430" s="155" t="s">
        <v>88</v>
      </c>
      <c r="AV430" s="13" t="s">
        <v>88</v>
      </c>
      <c r="AW430" s="13" t="s">
        <v>40</v>
      </c>
      <c r="AX430" s="13" t="s">
        <v>78</v>
      </c>
      <c r="AY430" s="155" t="s">
        <v>156</v>
      </c>
    </row>
    <row r="431" spans="2:65" s="13" customFormat="1" x14ac:dyDescent="0.2">
      <c r="B431" s="154"/>
      <c r="D431" s="148" t="s">
        <v>169</v>
      </c>
      <c r="E431" s="155" t="s">
        <v>3</v>
      </c>
      <c r="F431" s="156" t="s">
        <v>2253</v>
      </c>
      <c r="H431" s="157">
        <v>0.05</v>
      </c>
      <c r="I431" s="158"/>
      <c r="L431" s="154"/>
      <c r="M431" s="159"/>
      <c r="T431" s="160"/>
      <c r="AT431" s="155" t="s">
        <v>169</v>
      </c>
      <c r="AU431" s="155" t="s">
        <v>88</v>
      </c>
      <c r="AV431" s="13" t="s">
        <v>88</v>
      </c>
      <c r="AW431" s="13" t="s">
        <v>40</v>
      </c>
      <c r="AX431" s="13" t="s">
        <v>78</v>
      </c>
      <c r="AY431" s="155" t="s">
        <v>156</v>
      </c>
    </row>
    <row r="432" spans="2:65" s="13" customFormat="1" x14ac:dyDescent="0.2">
      <c r="B432" s="154"/>
      <c r="D432" s="148" t="s">
        <v>169</v>
      </c>
      <c r="E432" s="155" t="s">
        <v>3</v>
      </c>
      <c r="F432" s="156" t="s">
        <v>2254</v>
      </c>
      <c r="H432" s="157">
        <v>5.2999999999999999E-2</v>
      </c>
      <c r="I432" s="158"/>
      <c r="L432" s="154"/>
      <c r="M432" s="159"/>
      <c r="T432" s="160"/>
      <c r="AT432" s="155" t="s">
        <v>169</v>
      </c>
      <c r="AU432" s="155" t="s">
        <v>88</v>
      </c>
      <c r="AV432" s="13" t="s">
        <v>88</v>
      </c>
      <c r="AW432" s="13" t="s">
        <v>40</v>
      </c>
      <c r="AX432" s="13" t="s">
        <v>78</v>
      </c>
      <c r="AY432" s="155" t="s">
        <v>156</v>
      </c>
    </row>
    <row r="433" spans="2:65" s="13" customFormat="1" x14ac:dyDescent="0.2">
      <c r="B433" s="154"/>
      <c r="D433" s="148" t="s">
        <v>169</v>
      </c>
      <c r="E433" s="155" t="s">
        <v>3</v>
      </c>
      <c r="F433" s="156" t="s">
        <v>2255</v>
      </c>
      <c r="H433" s="157">
        <v>0.22500000000000001</v>
      </c>
      <c r="I433" s="158"/>
      <c r="L433" s="154"/>
      <c r="M433" s="159"/>
      <c r="T433" s="160"/>
      <c r="AT433" s="155" t="s">
        <v>169</v>
      </c>
      <c r="AU433" s="155" t="s">
        <v>88</v>
      </c>
      <c r="AV433" s="13" t="s">
        <v>88</v>
      </c>
      <c r="AW433" s="13" t="s">
        <v>40</v>
      </c>
      <c r="AX433" s="13" t="s">
        <v>78</v>
      </c>
      <c r="AY433" s="155" t="s">
        <v>156</v>
      </c>
    </row>
    <row r="434" spans="2:65" s="13" customFormat="1" x14ac:dyDescent="0.2">
      <c r="B434" s="154"/>
      <c r="D434" s="148" t="s">
        <v>169</v>
      </c>
      <c r="E434" s="155" t="s">
        <v>3</v>
      </c>
      <c r="F434" s="156" t="s">
        <v>2256</v>
      </c>
      <c r="H434" s="157">
        <v>7.0000000000000007E-2</v>
      </c>
      <c r="I434" s="158"/>
      <c r="L434" s="154"/>
      <c r="M434" s="159"/>
      <c r="T434" s="160"/>
      <c r="AT434" s="155" t="s">
        <v>169</v>
      </c>
      <c r="AU434" s="155" t="s">
        <v>88</v>
      </c>
      <c r="AV434" s="13" t="s">
        <v>88</v>
      </c>
      <c r="AW434" s="13" t="s">
        <v>40</v>
      </c>
      <c r="AX434" s="13" t="s">
        <v>78</v>
      </c>
      <c r="AY434" s="155" t="s">
        <v>156</v>
      </c>
    </row>
    <row r="435" spans="2:65" s="13" customFormat="1" x14ac:dyDescent="0.2">
      <c r="B435" s="154"/>
      <c r="D435" s="148" t="s">
        <v>169</v>
      </c>
      <c r="E435" s="155" t="s">
        <v>3</v>
      </c>
      <c r="F435" s="156" t="s">
        <v>2257</v>
      </c>
      <c r="H435" s="157">
        <v>9.7000000000000003E-2</v>
      </c>
      <c r="I435" s="158"/>
      <c r="L435" s="154"/>
      <c r="M435" s="159"/>
      <c r="T435" s="160"/>
      <c r="AT435" s="155" t="s">
        <v>169</v>
      </c>
      <c r="AU435" s="155" t="s">
        <v>88</v>
      </c>
      <c r="AV435" s="13" t="s">
        <v>88</v>
      </c>
      <c r="AW435" s="13" t="s">
        <v>40</v>
      </c>
      <c r="AX435" s="13" t="s">
        <v>78</v>
      </c>
      <c r="AY435" s="155" t="s">
        <v>156</v>
      </c>
    </row>
    <row r="436" spans="2:65" s="13" customFormat="1" x14ac:dyDescent="0.2">
      <c r="B436" s="154"/>
      <c r="D436" s="148" t="s">
        <v>169</v>
      </c>
      <c r="E436" s="155" t="s">
        <v>3</v>
      </c>
      <c r="F436" s="156" t="s">
        <v>2258</v>
      </c>
      <c r="H436" s="157">
        <v>0.18</v>
      </c>
      <c r="I436" s="158"/>
      <c r="L436" s="154"/>
      <c r="M436" s="159"/>
      <c r="T436" s="160"/>
      <c r="AT436" s="155" t="s">
        <v>169</v>
      </c>
      <c r="AU436" s="155" t="s">
        <v>88</v>
      </c>
      <c r="AV436" s="13" t="s">
        <v>88</v>
      </c>
      <c r="AW436" s="13" t="s">
        <v>40</v>
      </c>
      <c r="AX436" s="13" t="s">
        <v>78</v>
      </c>
      <c r="AY436" s="155" t="s">
        <v>156</v>
      </c>
    </row>
    <row r="437" spans="2:65" s="14" customFormat="1" x14ac:dyDescent="0.2">
      <c r="B437" s="161"/>
      <c r="D437" s="148" t="s">
        <v>169</v>
      </c>
      <c r="E437" s="162" t="s">
        <v>3</v>
      </c>
      <c r="F437" s="163" t="s">
        <v>172</v>
      </c>
      <c r="H437" s="164">
        <v>1.958</v>
      </c>
      <c r="I437" s="165"/>
      <c r="L437" s="161"/>
      <c r="M437" s="166"/>
      <c r="T437" s="167"/>
      <c r="AT437" s="162" t="s">
        <v>169</v>
      </c>
      <c r="AU437" s="162" t="s">
        <v>88</v>
      </c>
      <c r="AV437" s="14" t="s">
        <v>165</v>
      </c>
      <c r="AW437" s="14" t="s">
        <v>40</v>
      </c>
      <c r="AX437" s="14" t="s">
        <v>86</v>
      </c>
      <c r="AY437" s="162" t="s">
        <v>156</v>
      </c>
    </row>
    <row r="438" spans="2:65" s="1" customFormat="1" ht="16.5" customHeight="1" x14ac:dyDescent="0.2">
      <c r="B438" s="129"/>
      <c r="C438" s="130" t="s">
        <v>159</v>
      </c>
      <c r="D438" s="130" t="s">
        <v>160</v>
      </c>
      <c r="E438" s="131" t="s">
        <v>2259</v>
      </c>
      <c r="F438" s="132" t="s">
        <v>2260</v>
      </c>
      <c r="G438" s="133" t="s">
        <v>163</v>
      </c>
      <c r="H438" s="134">
        <v>0.44400000000000001</v>
      </c>
      <c r="I438" s="135"/>
      <c r="J438" s="136">
        <f>ROUND(I438*H438,2)</f>
        <v>0</v>
      </c>
      <c r="K438" s="132" t="s">
        <v>164</v>
      </c>
      <c r="L438" s="34"/>
      <c r="M438" s="137" t="s">
        <v>3</v>
      </c>
      <c r="N438" s="138" t="s">
        <v>49</v>
      </c>
      <c r="P438" s="139">
        <f>O438*H438</f>
        <v>0</v>
      </c>
      <c r="Q438" s="139">
        <v>2.5018799999999999</v>
      </c>
      <c r="R438" s="139">
        <f>Q438*H438</f>
        <v>1.1108347199999999</v>
      </c>
      <c r="S438" s="139">
        <v>0</v>
      </c>
      <c r="T438" s="140">
        <f>S438*H438</f>
        <v>0</v>
      </c>
      <c r="AR438" s="141" t="s">
        <v>165</v>
      </c>
      <c r="AT438" s="141" t="s">
        <v>160</v>
      </c>
      <c r="AU438" s="141" t="s">
        <v>88</v>
      </c>
      <c r="AY438" s="18" t="s">
        <v>156</v>
      </c>
      <c r="BE438" s="142">
        <f>IF(N438="základní",J438,0)</f>
        <v>0</v>
      </c>
      <c r="BF438" s="142">
        <f>IF(N438="snížená",J438,0)</f>
        <v>0</v>
      </c>
      <c r="BG438" s="142">
        <f>IF(N438="zákl. přenesená",J438,0)</f>
        <v>0</v>
      </c>
      <c r="BH438" s="142">
        <f>IF(N438="sníž. přenesená",J438,0)</f>
        <v>0</v>
      </c>
      <c r="BI438" s="142">
        <f>IF(N438="nulová",J438,0)</f>
        <v>0</v>
      </c>
      <c r="BJ438" s="18" t="s">
        <v>86</v>
      </c>
      <c r="BK438" s="142">
        <f>ROUND(I438*H438,2)</f>
        <v>0</v>
      </c>
      <c r="BL438" s="18" t="s">
        <v>165</v>
      </c>
      <c r="BM438" s="141" t="s">
        <v>2261</v>
      </c>
    </row>
    <row r="439" spans="2:65" s="1" customFormat="1" x14ac:dyDescent="0.2">
      <c r="B439" s="34"/>
      <c r="D439" s="143" t="s">
        <v>167</v>
      </c>
      <c r="F439" s="144" t="s">
        <v>2262</v>
      </c>
      <c r="I439" s="145"/>
      <c r="L439" s="34"/>
      <c r="M439" s="146"/>
      <c r="T439" s="55"/>
      <c r="AT439" s="18" t="s">
        <v>167</v>
      </c>
      <c r="AU439" s="18" t="s">
        <v>88</v>
      </c>
    </row>
    <row r="440" spans="2:65" s="12" customFormat="1" x14ac:dyDescent="0.2">
      <c r="B440" s="147"/>
      <c r="D440" s="148" t="s">
        <v>169</v>
      </c>
      <c r="E440" s="149" t="s">
        <v>3</v>
      </c>
      <c r="F440" s="150" t="s">
        <v>2247</v>
      </c>
      <c r="H440" s="149" t="s">
        <v>3</v>
      </c>
      <c r="I440" s="151"/>
      <c r="L440" s="147"/>
      <c r="M440" s="152"/>
      <c r="T440" s="153"/>
      <c r="AT440" s="149" t="s">
        <v>169</v>
      </c>
      <c r="AU440" s="149" t="s">
        <v>88</v>
      </c>
      <c r="AV440" s="12" t="s">
        <v>86</v>
      </c>
      <c r="AW440" s="12" t="s">
        <v>40</v>
      </c>
      <c r="AX440" s="12" t="s">
        <v>78</v>
      </c>
      <c r="AY440" s="149" t="s">
        <v>156</v>
      </c>
    </row>
    <row r="441" spans="2:65" s="13" customFormat="1" x14ac:dyDescent="0.2">
      <c r="B441" s="154"/>
      <c r="D441" s="148" t="s">
        <v>169</v>
      </c>
      <c r="E441" s="155" t="s">
        <v>3</v>
      </c>
      <c r="F441" s="156" t="s">
        <v>2263</v>
      </c>
      <c r="H441" s="157">
        <v>0.222</v>
      </c>
      <c r="I441" s="158"/>
      <c r="L441" s="154"/>
      <c r="M441" s="159"/>
      <c r="T441" s="160"/>
      <c r="AT441" s="155" t="s">
        <v>169</v>
      </c>
      <c r="AU441" s="155" t="s">
        <v>88</v>
      </c>
      <c r="AV441" s="13" t="s">
        <v>88</v>
      </c>
      <c r="AW441" s="13" t="s">
        <v>40</v>
      </c>
      <c r="AX441" s="13" t="s">
        <v>78</v>
      </c>
      <c r="AY441" s="155" t="s">
        <v>156</v>
      </c>
    </row>
    <row r="442" spans="2:65" s="13" customFormat="1" x14ac:dyDescent="0.2">
      <c r="B442" s="154"/>
      <c r="D442" s="148" t="s">
        <v>169</v>
      </c>
      <c r="E442" s="155" t="s">
        <v>3</v>
      </c>
      <c r="F442" s="156" t="s">
        <v>2264</v>
      </c>
      <c r="H442" s="157">
        <v>0.222</v>
      </c>
      <c r="I442" s="158"/>
      <c r="L442" s="154"/>
      <c r="M442" s="159"/>
      <c r="T442" s="160"/>
      <c r="AT442" s="155" t="s">
        <v>169</v>
      </c>
      <c r="AU442" s="155" t="s">
        <v>88</v>
      </c>
      <c r="AV442" s="13" t="s">
        <v>88</v>
      </c>
      <c r="AW442" s="13" t="s">
        <v>40</v>
      </c>
      <c r="AX442" s="13" t="s">
        <v>78</v>
      </c>
      <c r="AY442" s="155" t="s">
        <v>156</v>
      </c>
    </row>
    <row r="443" spans="2:65" s="14" customFormat="1" x14ac:dyDescent="0.2">
      <c r="B443" s="161"/>
      <c r="D443" s="148" t="s">
        <v>169</v>
      </c>
      <c r="E443" s="162" t="s">
        <v>3</v>
      </c>
      <c r="F443" s="163" t="s">
        <v>172</v>
      </c>
      <c r="H443" s="164">
        <v>0.44400000000000001</v>
      </c>
      <c r="I443" s="165"/>
      <c r="L443" s="161"/>
      <c r="M443" s="166"/>
      <c r="T443" s="167"/>
      <c r="AT443" s="162" t="s">
        <v>169</v>
      </c>
      <c r="AU443" s="162" t="s">
        <v>88</v>
      </c>
      <c r="AV443" s="14" t="s">
        <v>165</v>
      </c>
      <c r="AW443" s="14" t="s">
        <v>40</v>
      </c>
      <c r="AX443" s="14" t="s">
        <v>86</v>
      </c>
      <c r="AY443" s="162" t="s">
        <v>156</v>
      </c>
    </row>
    <row r="444" spans="2:65" s="1" customFormat="1" ht="33" customHeight="1" x14ac:dyDescent="0.2">
      <c r="B444" s="129"/>
      <c r="C444" s="130" t="s">
        <v>173</v>
      </c>
      <c r="D444" s="130" t="s">
        <v>160</v>
      </c>
      <c r="E444" s="131" t="s">
        <v>2265</v>
      </c>
      <c r="F444" s="132" t="s">
        <v>2266</v>
      </c>
      <c r="G444" s="133" t="s">
        <v>209</v>
      </c>
      <c r="H444" s="134">
        <v>3.7</v>
      </c>
      <c r="I444" s="135"/>
      <c r="J444" s="136">
        <f>ROUND(I444*H444,2)</f>
        <v>0</v>
      </c>
      <c r="K444" s="132" t="s">
        <v>164</v>
      </c>
      <c r="L444" s="34"/>
      <c r="M444" s="137" t="s">
        <v>3</v>
      </c>
      <c r="N444" s="138" t="s">
        <v>49</v>
      </c>
      <c r="P444" s="139">
        <f>O444*H444</f>
        <v>0</v>
      </c>
      <c r="Q444" s="139">
        <v>1.409E-2</v>
      </c>
      <c r="R444" s="139">
        <f>Q444*H444</f>
        <v>5.2133000000000006E-2</v>
      </c>
      <c r="S444" s="139">
        <v>0</v>
      </c>
      <c r="T444" s="140">
        <f>S444*H444</f>
        <v>0</v>
      </c>
      <c r="AR444" s="141" t="s">
        <v>165</v>
      </c>
      <c r="AT444" s="141" t="s">
        <v>160</v>
      </c>
      <c r="AU444" s="141" t="s">
        <v>88</v>
      </c>
      <c r="AY444" s="18" t="s">
        <v>156</v>
      </c>
      <c r="BE444" s="142">
        <f>IF(N444="základní",J444,0)</f>
        <v>0</v>
      </c>
      <c r="BF444" s="142">
        <f>IF(N444="snížená",J444,0)</f>
        <v>0</v>
      </c>
      <c r="BG444" s="142">
        <f>IF(N444="zákl. přenesená",J444,0)</f>
        <v>0</v>
      </c>
      <c r="BH444" s="142">
        <f>IF(N444="sníž. přenesená",J444,0)</f>
        <v>0</v>
      </c>
      <c r="BI444" s="142">
        <f>IF(N444="nulová",J444,0)</f>
        <v>0</v>
      </c>
      <c r="BJ444" s="18" t="s">
        <v>86</v>
      </c>
      <c r="BK444" s="142">
        <f>ROUND(I444*H444,2)</f>
        <v>0</v>
      </c>
      <c r="BL444" s="18" t="s">
        <v>165</v>
      </c>
      <c r="BM444" s="141" t="s">
        <v>2267</v>
      </c>
    </row>
    <row r="445" spans="2:65" s="1" customFormat="1" x14ac:dyDescent="0.2">
      <c r="B445" s="34"/>
      <c r="D445" s="143" t="s">
        <v>167</v>
      </c>
      <c r="F445" s="144" t="s">
        <v>2268</v>
      </c>
      <c r="I445" s="145"/>
      <c r="L445" s="34"/>
      <c r="M445" s="146"/>
      <c r="T445" s="55"/>
      <c r="AT445" s="18" t="s">
        <v>167</v>
      </c>
      <c r="AU445" s="18" t="s">
        <v>88</v>
      </c>
    </row>
    <row r="446" spans="2:65" s="12" customFormat="1" x14ac:dyDescent="0.2">
      <c r="B446" s="147"/>
      <c r="D446" s="148" t="s">
        <v>169</v>
      </c>
      <c r="E446" s="149" t="s">
        <v>3</v>
      </c>
      <c r="F446" s="150" t="s">
        <v>2247</v>
      </c>
      <c r="H446" s="149" t="s">
        <v>3</v>
      </c>
      <c r="I446" s="151"/>
      <c r="L446" s="147"/>
      <c r="M446" s="152"/>
      <c r="T446" s="153"/>
      <c r="AT446" s="149" t="s">
        <v>169</v>
      </c>
      <c r="AU446" s="149" t="s">
        <v>88</v>
      </c>
      <c r="AV446" s="12" t="s">
        <v>86</v>
      </c>
      <c r="AW446" s="12" t="s">
        <v>40</v>
      </c>
      <c r="AX446" s="12" t="s">
        <v>78</v>
      </c>
      <c r="AY446" s="149" t="s">
        <v>156</v>
      </c>
    </row>
    <row r="447" spans="2:65" s="13" customFormat="1" x14ac:dyDescent="0.2">
      <c r="B447" s="154"/>
      <c r="D447" s="148" t="s">
        <v>169</v>
      </c>
      <c r="E447" s="155" t="s">
        <v>3</v>
      </c>
      <c r="F447" s="156" t="s">
        <v>2269</v>
      </c>
      <c r="H447" s="157">
        <v>0.74</v>
      </c>
      <c r="I447" s="158"/>
      <c r="L447" s="154"/>
      <c r="M447" s="159"/>
      <c r="T447" s="160"/>
      <c r="AT447" s="155" t="s">
        <v>169</v>
      </c>
      <c r="AU447" s="155" t="s">
        <v>88</v>
      </c>
      <c r="AV447" s="13" t="s">
        <v>88</v>
      </c>
      <c r="AW447" s="13" t="s">
        <v>40</v>
      </c>
      <c r="AX447" s="13" t="s">
        <v>78</v>
      </c>
      <c r="AY447" s="155" t="s">
        <v>156</v>
      </c>
    </row>
    <row r="448" spans="2:65" s="13" customFormat="1" x14ac:dyDescent="0.2">
      <c r="B448" s="154"/>
      <c r="D448" s="148" t="s">
        <v>169</v>
      </c>
      <c r="E448" s="155" t="s">
        <v>3</v>
      </c>
      <c r="F448" s="156" t="s">
        <v>2270</v>
      </c>
      <c r="H448" s="157">
        <v>1.1100000000000001</v>
      </c>
      <c r="I448" s="158"/>
      <c r="L448" s="154"/>
      <c r="M448" s="159"/>
      <c r="T448" s="160"/>
      <c r="AT448" s="155" t="s">
        <v>169</v>
      </c>
      <c r="AU448" s="155" t="s">
        <v>88</v>
      </c>
      <c r="AV448" s="13" t="s">
        <v>88</v>
      </c>
      <c r="AW448" s="13" t="s">
        <v>40</v>
      </c>
      <c r="AX448" s="13" t="s">
        <v>78</v>
      </c>
      <c r="AY448" s="155" t="s">
        <v>156</v>
      </c>
    </row>
    <row r="449" spans="2:65" s="13" customFormat="1" x14ac:dyDescent="0.2">
      <c r="B449" s="154"/>
      <c r="D449" s="148" t="s">
        <v>169</v>
      </c>
      <c r="E449" s="155" t="s">
        <v>3</v>
      </c>
      <c r="F449" s="156" t="s">
        <v>2271</v>
      </c>
      <c r="H449" s="157">
        <v>0.74</v>
      </c>
      <c r="I449" s="158"/>
      <c r="L449" s="154"/>
      <c r="M449" s="159"/>
      <c r="T449" s="160"/>
      <c r="AT449" s="155" t="s">
        <v>169</v>
      </c>
      <c r="AU449" s="155" t="s">
        <v>88</v>
      </c>
      <c r="AV449" s="13" t="s">
        <v>88</v>
      </c>
      <c r="AW449" s="13" t="s">
        <v>40</v>
      </c>
      <c r="AX449" s="13" t="s">
        <v>78</v>
      </c>
      <c r="AY449" s="155" t="s">
        <v>156</v>
      </c>
    </row>
    <row r="450" spans="2:65" s="13" customFormat="1" x14ac:dyDescent="0.2">
      <c r="B450" s="154"/>
      <c r="D450" s="148" t="s">
        <v>169</v>
      </c>
      <c r="E450" s="155" t="s">
        <v>3</v>
      </c>
      <c r="F450" s="156" t="s">
        <v>2272</v>
      </c>
      <c r="H450" s="157">
        <v>1.1100000000000001</v>
      </c>
      <c r="I450" s="158"/>
      <c r="L450" s="154"/>
      <c r="M450" s="159"/>
      <c r="T450" s="160"/>
      <c r="AT450" s="155" t="s">
        <v>169</v>
      </c>
      <c r="AU450" s="155" t="s">
        <v>88</v>
      </c>
      <c r="AV450" s="13" t="s">
        <v>88</v>
      </c>
      <c r="AW450" s="13" t="s">
        <v>40</v>
      </c>
      <c r="AX450" s="13" t="s">
        <v>78</v>
      </c>
      <c r="AY450" s="155" t="s">
        <v>156</v>
      </c>
    </row>
    <row r="451" spans="2:65" s="14" customFormat="1" x14ac:dyDescent="0.2">
      <c r="B451" s="161"/>
      <c r="D451" s="148" t="s">
        <v>169</v>
      </c>
      <c r="E451" s="162" t="s">
        <v>3</v>
      </c>
      <c r="F451" s="163" t="s">
        <v>172</v>
      </c>
      <c r="H451" s="164">
        <v>3.7</v>
      </c>
      <c r="I451" s="165"/>
      <c r="L451" s="161"/>
      <c r="M451" s="166"/>
      <c r="T451" s="167"/>
      <c r="AT451" s="162" t="s">
        <v>169</v>
      </c>
      <c r="AU451" s="162" t="s">
        <v>88</v>
      </c>
      <c r="AV451" s="14" t="s">
        <v>165</v>
      </c>
      <c r="AW451" s="14" t="s">
        <v>40</v>
      </c>
      <c r="AX451" s="14" t="s">
        <v>86</v>
      </c>
      <c r="AY451" s="162" t="s">
        <v>156</v>
      </c>
    </row>
    <row r="452" spans="2:65" s="1" customFormat="1" ht="33" customHeight="1" x14ac:dyDescent="0.2">
      <c r="B452" s="129"/>
      <c r="C452" s="130" t="s">
        <v>1652</v>
      </c>
      <c r="D452" s="130" t="s">
        <v>160</v>
      </c>
      <c r="E452" s="131" t="s">
        <v>2273</v>
      </c>
      <c r="F452" s="132" t="s">
        <v>2274</v>
      </c>
      <c r="G452" s="133" t="s">
        <v>209</v>
      </c>
      <c r="H452" s="134">
        <v>3.7</v>
      </c>
      <c r="I452" s="135"/>
      <c r="J452" s="136">
        <f>ROUND(I452*H452,2)</f>
        <v>0</v>
      </c>
      <c r="K452" s="132" t="s">
        <v>164</v>
      </c>
      <c r="L452" s="34"/>
      <c r="M452" s="137" t="s">
        <v>3</v>
      </c>
      <c r="N452" s="138" t="s">
        <v>49</v>
      </c>
      <c r="P452" s="139">
        <f>O452*H452</f>
        <v>0</v>
      </c>
      <c r="Q452" s="139">
        <v>0</v>
      </c>
      <c r="R452" s="139">
        <f>Q452*H452</f>
        <v>0</v>
      </c>
      <c r="S452" s="139">
        <v>0</v>
      </c>
      <c r="T452" s="140">
        <f>S452*H452</f>
        <v>0</v>
      </c>
      <c r="AR452" s="141" t="s">
        <v>165</v>
      </c>
      <c r="AT452" s="141" t="s">
        <v>160</v>
      </c>
      <c r="AU452" s="141" t="s">
        <v>88</v>
      </c>
      <c r="AY452" s="18" t="s">
        <v>156</v>
      </c>
      <c r="BE452" s="142">
        <f>IF(N452="základní",J452,0)</f>
        <v>0</v>
      </c>
      <c r="BF452" s="142">
        <f>IF(N452="snížená",J452,0)</f>
        <v>0</v>
      </c>
      <c r="BG452" s="142">
        <f>IF(N452="zákl. přenesená",J452,0)</f>
        <v>0</v>
      </c>
      <c r="BH452" s="142">
        <f>IF(N452="sníž. přenesená",J452,0)</f>
        <v>0</v>
      </c>
      <c r="BI452" s="142">
        <f>IF(N452="nulová",J452,0)</f>
        <v>0</v>
      </c>
      <c r="BJ452" s="18" t="s">
        <v>86</v>
      </c>
      <c r="BK452" s="142">
        <f>ROUND(I452*H452,2)</f>
        <v>0</v>
      </c>
      <c r="BL452" s="18" t="s">
        <v>165</v>
      </c>
      <c r="BM452" s="141" t="s">
        <v>2275</v>
      </c>
    </row>
    <row r="453" spans="2:65" s="1" customFormat="1" x14ac:dyDescent="0.2">
      <c r="B453" s="34"/>
      <c r="D453" s="143" t="s">
        <v>167</v>
      </c>
      <c r="F453" s="144" t="s">
        <v>2276</v>
      </c>
      <c r="I453" s="145"/>
      <c r="L453" s="34"/>
      <c r="M453" s="146"/>
      <c r="T453" s="55"/>
      <c r="AT453" s="18" t="s">
        <v>167</v>
      </c>
      <c r="AU453" s="18" t="s">
        <v>88</v>
      </c>
    </row>
    <row r="454" spans="2:65" s="12" customFormat="1" x14ac:dyDescent="0.2">
      <c r="B454" s="147"/>
      <c r="D454" s="148" t="s">
        <v>169</v>
      </c>
      <c r="E454" s="149" t="s">
        <v>3</v>
      </c>
      <c r="F454" s="150" t="s">
        <v>2247</v>
      </c>
      <c r="H454" s="149" t="s">
        <v>3</v>
      </c>
      <c r="I454" s="151"/>
      <c r="L454" s="147"/>
      <c r="M454" s="152"/>
      <c r="T454" s="153"/>
      <c r="AT454" s="149" t="s">
        <v>169</v>
      </c>
      <c r="AU454" s="149" t="s">
        <v>88</v>
      </c>
      <c r="AV454" s="12" t="s">
        <v>86</v>
      </c>
      <c r="AW454" s="12" t="s">
        <v>40</v>
      </c>
      <c r="AX454" s="12" t="s">
        <v>78</v>
      </c>
      <c r="AY454" s="149" t="s">
        <v>156</v>
      </c>
    </row>
    <row r="455" spans="2:65" s="13" customFormat="1" x14ac:dyDescent="0.2">
      <c r="B455" s="154"/>
      <c r="D455" s="148" t="s">
        <v>169</v>
      </c>
      <c r="E455" s="155" t="s">
        <v>3</v>
      </c>
      <c r="F455" s="156" t="s">
        <v>2269</v>
      </c>
      <c r="H455" s="157">
        <v>0.74</v>
      </c>
      <c r="I455" s="158"/>
      <c r="L455" s="154"/>
      <c r="M455" s="159"/>
      <c r="T455" s="160"/>
      <c r="AT455" s="155" t="s">
        <v>169</v>
      </c>
      <c r="AU455" s="155" t="s">
        <v>88</v>
      </c>
      <c r="AV455" s="13" t="s">
        <v>88</v>
      </c>
      <c r="AW455" s="13" t="s">
        <v>40</v>
      </c>
      <c r="AX455" s="13" t="s">
        <v>78</v>
      </c>
      <c r="AY455" s="155" t="s">
        <v>156</v>
      </c>
    </row>
    <row r="456" spans="2:65" s="13" customFormat="1" x14ac:dyDescent="0.2">
      <c r="B456" s="154"/>
      <c r="D456" s="148" t="s">
        <v>169</v>
      </c>
      <c r="E456" s="155" t="s">
        <v>3</v>
      </c>
      <c r="F456" s="156" t="s">
        <v>2270</v>
      </c>
      <c r="H456" s="157">
        <v>1.1100000000000001</v>
      </c>
      <c r="I456" s="158"/>
      <c r="L456" s="154"/>
      <c r="M456" s="159"/>
      <c r="T456" s="160"/>
      <c r="AT456" s="155" t="s">
        <v>169</v>
      </c>
      <c r="AU456" s="155" t="s">
        <v>88</v>
      </c>
      <c r="AV456" s="13" t="s">
        <v>88</v>
      </c>
      <c r="AW456" s="13" t="s">
        <v>40</v>
      </c>
      <c r="AX456" s="13" t="s">
        <v>78</v>
      </c>
      <c r="AY456" s="155" t="s">
        <v>156</v>
      </c>
    </row>
    <row r="457" spans="2:65" s="13" customFormat="1" x14ac:dyDescent="0.2">
      <c r="B457" s="154"/>
      <c r="D457" s="148" t="s">
        <v>169</v>
      </c>
      <c r="E457" s="155" t="s">
        <v>3</v>
      </c>
      <c r="F457" s="156" t="s">
        <v>2271</v>
      </c>
      <c r="H457" s="157">
        <v>0.74</v>
      </c>
      <c r="I457" s="158"/>
      <c r="L457" s="154"/>
      <c r="M457" s="159"/>
      <c r="T457" s="160"/>
      <c r="AT457" s="155" t="s">
        <v>169</v>
      </c>
      <c r="AU457" s="155" t="s">
        <v>88</v>
      </c>
      <c r="AV457" s="13" t="s">
        <v>88</v>
      </c>
      <c r="AW457" s="13" t="s">
        <v>40</v>
      </c>
      <c r="AX457" s="13" t="s">
        <v>78</v>
      </c>
      <c r="AY457" s="155" t="s">
        <v>156</v>
      </c>
    </row>
    <row r="458" spans="2:65" s="13" customFormat="1" x14ac:dyDescent="0.2">
      <c r="B458" s="154"/>
      <c r="D458" s="148" t="s">
        <v>169</v>
      </c>
      <c r="E458" s="155" t="s">
        <v>3</v>
      </c>
      <c r="F458" s="156" t="s">
        <v>2272</v>
      </c>
      <c r="H458" s="157">
        <v>1.1100000000000001</v>
      </c>
      <c r="I458" s="158"/>
      <c r="L458" s="154"/>
      <c r="M458" s="159"/>
      <c r="T458" s="160"/>
      <c r="AT458" s="155" t="s">
        <v>169</v>
      </c>
      <c r="AU458" s="155" t="s">
        <v>88</v>
      </c>
      <c r="AV458" s="13" t="s">
        <v>88</v>
      </c>
      <c r="AW458" s="13" t="s">
        <v>40</v>
      </c>
      <c r="AX458" s="13" t="s">
        <v>78</v>
      </c>
      <c r="AY458" s="155" t="s">
        <v>156</v>
      </c>
    </row>
    <row r="459" spans="2:65" s="14" customFormat="1" x14ac:dyDescent="0.2">
      <c r="B459" s="161"/>
      <c r="D459" s="148" t="s">
        <v>169</v>
      </c>
      <c r="E459" s="162" t="s">
        <v>3</v>
      </c>
      <c r="F459" s="163" t="s">
        <v>172</v>
      </c>
      <c r="H459" s="164">
        <v>3.7</v>
      </c>
      <c r="I459" s="165"/>
      <c r="L459" s="161"/>
      <c r="M459" s="166"/>
      <c r="T459" s="167"/>
      <c r="AT459" s="162" t="s">
        <v>169</v>
      </c>
      <c r="AU459" s="162" t="s">
        <v>88</v>
      </c>
      <c r="AV459" s="14" t="s">
        <v>165</v>
      </c>
      <c r="AW459" s="14" t="s">
        <v>40</v>
      </c>
      <c r="AX459" s="14" t="s">
        <v>86</v>
      </c>
      <c r="AY459" s="162" t="s">
        <v>156</v>
      </c>
    </row>
    <row r="460" spans="2:65" s="1" customFormat="1" ht="21.75" customHeight="1" x14ac:dyDescent="0.2">
      <c r="B460" s="129"/>
      <c r="C460" s="130" t="s">
        <v>1659</v>
      </c>
      <c r="D460" s="130" t="s">
        <v>160</v>
      </c>
      <c r="E460" s="131" t="s">
        <v>2277</v>
      </c>
      <c r="F460" s="132" t="s">
        <v>2278</v>
      </c>
      <c r="G460" s="133" t="s">
        <v>193</v>
      </c>
      <c r="H460" s="134">
        <v>9.4E-2</v>
      </c>
      <c r="I460" s="135"/>
      <c r="J460" s="136">
        <f>ROUND(I460*H460,2)</f>
        <v>0</v>
      </c>
      <c r="K460" s="132" t="s">
        <v>164</v>
      </c>
      <c r="L460" s="34"/>
      <c r="M460" s="137" t="s">
        <v>3</v>
      </c>
      <c r="N460" s="138" t="s">
        <v>49</v>
      </c>
      <c r="P460" s="139">
        <f>O460*H460</f>
        <v>0</v>
      </c>
      <c r="Q460" s="139">
        <v>1.04575</v>
      </c>
      <c r="R460" s="139">
        <f>Q460*H460</f>
        <v>9.8300499999999999E-2</v>
      </c>
      <c r="S460" s="139">
        <v>0</v>
      </c>
      <c r="T460" s="140">
        <f>S460*H460</f>
        <v>0</v>
      </c>
      <c r="AR460" s="141" t="s">
        <v>165</v>
      </c>
      <c r="AT460" s="141" t="s">
        <v>160</v>
      </c>
      <c r="AU460" s="141" t="s">
        <v>88</v>
      </c>
      <c r="AY460" s="18" t="s">
        <v>156</v>
      </c>
      <c r="BE460" s="142">
        <f>IF(N460="základní",J460,0)</f>
        <v>0</v>
      </c>
      <c r="BF460" s="142">
        <f>IF(N460="snížená",J460,0)</f>
        <v>0</v>
      </c>
      <c r="BG460" s="142">
        <f>IF(N460="zákl. přenesená",J460,0)</f>
        <v>0</v>
      </c>
      <c r="BH460" s="142">
        <f>IF(N460="sníž. přenesená",J460,0)</f>
        <v>0</v>
      </c>
      <c r="BI460" s="142">
        <f>IF(N460="nulová",J460,0)</f>
        <v>0</v>
      </c>
      <c r="BJ460" s="18" t="s">
        <v>86</v>
      </c>
      <c r="BK460" s="142">
        <f>ROUND(I460*H460,2)</f>
        <v>0</v>
      </c>
      <c r="BL460" s="18" t="s">
        <v>165</v>
      </c>
      <c r="BM460" s="141" t="s">
        <v>2279</v>
      </c>
    </row>
    <row r="461" spans="2:65" s="1" customFormat="1" x14ac:dyDescent="0.2">
      <c r="B461" s="34"/>
      <c r="D461" s="143" t="s">
        <v>167</v>
      </c>
      <c r="F461" s="144" t="s">
        <v>2280</v>
      </c>
      <c r="I461" s="145"/>
      <c r="L461" s="34"/>
      <c r="M461" s="146"/>
      <c r="T461" s="55"/>
      <c r="AT461" s="18" t="s">
        <v>167</v>
      </c>
      <c r="AU461" s="18" t="s">
        <v>88</v>
      </c>
    </row>
    <row r="462" spans="2:65" s="12" customFormat="1" x14ac:dyDescent="0.2">
      <c r="B462" s="147"/>
      <c r="D462" s="148" t="s">
        <v>169</v>
      </c>
      <c r="E462" s="149" t="s">
        <v>3</v>
      </c>
      <c r="F462" s="150" t="s">
        <v>2247</v>
      </c>
      <c r="H462" s="149" t="s">
        <v>3</v>
      </c>
      <c r="I462" s="151"/>
      <c r="L462" s="147"/>
      <c r="M462" s="152"/>
      <c r="T462" s="153"/>
      <c r="AT462" s="149" t="s">
        <v>169</v>
      </c>
      <c r="AU462" s="149" t="s">
        <v>88</v>
      </c>
      <c r="AV462" s="12" t="s">
        <v>86</v>
      </c>
      <c r="AW462" s="12" t="s">
        <v>40</v>
      </c>
      <c r="AX462" s="12" t="s">
        <v>78</v>
      </c>
      <c r="AY462" s="149" t="s">
        <v>156</v>
      </c>
    </row>
    <row r="463" spans="2:65" s="13" customFormat="1" x14ac:dyDescent="0.2">
      <c r="B463" s="154"/>
      <c r="D463" s="148" t="s">
        <v>169</v>
      </c>
      <c r="E463" s="155" t="s">
        <v>3</v>
      </c>
      <c r="F463" s="156" t="s">
        <v>2281</v>
      </c>
      <c r="H463" s="157">
        <v>4.7E-2</v>
      </c>
      <c r="I463" s="158"/>
      <c r="L463" s="154"/>
      <c r="M463" s="159"/>
      <c r="T463" s="160"/>
      <c r="AT463" s="155" t="s">
        <v>169</v>
      </c>
      <c r="AU463" s="155" t="s">
        <v>88</v>
      </c>
      <c r="AV463" s="13" t="s">
        <v>88</v>
      </c>
      <c r="AW463" s="13" t="s">
        <v>40</v>
      </c>
      <c r="AX463" s="13" t="s">
        <v>78</v>
      </c>
      <c r="AY463" s="155" t="s">
        <v>156</v>
      </c>
    </row>
    <row r="464" spans="2:65" s="13" customFormat="1" x14ac:dyDescent="0.2">
      <c r="B464" s="154"/>
      <c r="D464" s="148" t="s">
        <v>169</v>
      </c>
      <c r="E464" s="155" t="s">
        <v>3</v>
      </c>
      <c r="F464" s="156" t="s">
        <v>2282</v>
      </c>
      <c r="H464" s="157">
        <v>4.7E-2</v>
      </c>
      <c r="I464" s="158"/>
      <c r="L464" s="154"/>
      <c r="M464" s="159"/>
      <c r="T464" s="160"/>
      <c r="AT464" s="155" t="s">
        <v>169</v>
      </c>
      <c r="AU464" s="155" t="s">
        <v>88</v>
      </c>
      <c r="AV464" s="13" t="s">
        <v>88</v>
      </c>
      <c r="AW464" s="13" t="s">
        <v>40</v>
      </c>
      <c r="AX464" s="13" t="s">
        <v>78</v>
      </c>
      <c r="AY464" s="155" t="s">
        <v>156</v>
      </c>
    </row>
    <row r="465" spans="2:65" s="14" customFormat="1" x14ac:dyDescent="0.2">
      <c r="B465" s="161"/>
      <c r="D465" s="148" t="s">
        <v>169</v>
      </c>
      <c r="E465" s="162" t="s">
        <v>3</v>
      </c>
      <c r="F465" s="163" t="s">
        <v>172</v>
      </c>
      <c r="H465" s="164">
        <v>9.4E-2</v>
      </c>
      <c r="I465" s="165"/>
      <c r="L465" s="161"/>
      <c r="M465" s="166"/>
      <c r="T465" s="167"/>
      <c r="AT465" s="162" t="s">
        <v>169</v>
      </c>
      <c r="AU465" s="162" t="s">
        <v>88</v>
      </c>
      <c r="AV465" s="14" t="s">
        <v>165</v>
      </c>
      <c r="AW465" s="14" t="s">
        <v>40</v>
      </c>
      <c r="AX465" s="14" t="s">
        <v>86</v>
      </c>
      <c r="AY465" s="162" t="s">
        <v>156</v>
      </c>
    </row>
    <row r="466" spans="2:65" s="1" customFormat="1" ht="16.5" customHeight="1" x14ac:dyDescent="0.2">
      <c r="B466" s="129"/>
      <c r="C466" s="130" t="s">
        <v>1666</v>
      </c>
      <c r="D466" s="130" t="s">
        <v>160</v>
      </c>
      <c r="E466" s="131" t="s">
        <v>1348</v>
      </c>
      <c r="F466" s="132" t="s">
        <v>1349</v>
      </c>
      <c r="G466" s="133" t="s">
        <v>193</v>
      </c>
      <c r="H466" s="134">
        <v>0.748</v>
      </c>
      <c r="I466" s="135"/>
      <c r="J466" s="136">
        <f>ROUND(I466*H466,2)</f>
        <v>0</v>
      </c>
      <c r="K466" s="132" t="s">
        <v>164</v>
      </c>
      <c r="L466" s="34"/>
      <c r="M466" s="137" t="s">
        <v>3</v>
      </c>
      <c r="N466" s="138" t="s">
        <v>49</v>
      </c>
      <c r="P466" s="139">
        <f>O466*H466</f>
        <v>0</v>
      </c>
      <c r="Q466" s="139">
        <v>1.0900000000000001</v>
      </c>
      <c r="R466" s="139">
        <f>Q466*H466</f>
        <v>0.81532000000000004</v>
      </c>
      <c r="S466" s="139">
        <v>0</v>
      </c>
      <c r="T466" s="140">
        <f>S466*H466</f>
        <v>0</v>
      </c>
      <c r="AR466" s="141" t="s">
        <v>165</v>
      </c>
      <c r="AT466" s="141" t="s">
        <v>160</v>
      </c>
      <c r="AU466" s="141" t="s">
        <v>88</v>
      </c>
      <c r="AY466" s="18" t="s">
        <v>156</v>
      </c>
      <c r="BE466" s="142">
        <f>IF(N466="základní",J466,0)</f>
        <v>0</v>
      </c>
      <c r="BF466" s="142">
        <f>IF(N466="snížená",J466,0)</f>
        <v>0</v>
      </c>
      <c r="BG466" s="142">
        <f>IF(N466="zákl. přenesená",J466,0)</f>
        <v>0</v>
      </c>
      <c r="BH466" s="142">
        <f>IF(N466="sníž. přenesená",J466,0)</f>
        <v>0</v>
      </c>
      <c r="BI466" s="142">
        <f>IF(N466="nulová",J466,0)</f>
        <v>0</v>
      </c>
      <c r="BJ466" s="18" t="s">
        <v>86</v>
      </c>
      <c r="BK466" s="142">
        <f>ROUND(I466*H466,2)</f>
        <v>0</v>
      </c>
      <c r="BL466" s="18" t="s">
        <v>165</v>
      </c>
      <c r="BM466" s="141" t="s">
        <v>1350</v>
      </c>
    </row>
    <row r="467" spans="2:65" s="1" customFormat="1" x14ac:dyDescent="0.2">
      <c r="B467" s="34"/>
      <c r="D467" s="143" t="s">
        <v>167</v>
      </c>
      <c r="F467" s="144" t="s">
        <v>1351</v>
      </c>
      <c r="I467" s="145"/>
      <c r="L467" s="34"/>
      <c r="M467" s="146"/>
      <c r="T467" s="55"/>
      <c r="AT467" s="18" t="s">
        <v>167</v>
      </c>
      <c r="AU467" s="18" t="s">
        <v>88</v>
      </c>
    </row>
    <row r="468" spans="2:65" s="12" customFormat="1" x14ac:dyDescent="0.2">
      <c r="B468" s="147"/>
      <c r="D468" s="148" t="s">
        <v>169</v>
      </c>
      <c r="E468" s="149" t="s">
        <v>3</v>
      </c>
      <c r="F468" s="150" t="s">
        <v>2247</v>
      </c>
      <c r="H468" s="149" t="s">
        <v>3</v>
      </c>
      <c r="I468" s="151"/>
      <c r="L468" s="147"/>
      <c r="M468" s="152"/>
      <c r="T468" s="153"/>
      <c r="AT468" s="149" t="s">
        <v>169</v>
      </c>
      <c r="AU468" s="149" t="s">
        <v>88</v>
      </c>
      <c r="AV468" s="12" t="s">
        <v>86</v>
      </c>
      <c r="AW468" s="12" t="s">
        <v>40</v>
      </c>
      <c r="AX468" s="12" t="s">
        <v>78</v>
      </c>
      <c r="AY468" s="149" t="s">
        <v>156</v>
      </c>
    </row>
    <row r="469" spans="2:65" s="13" customFormat="1" x14ac:dyDescent="0.2">
      <c r="B469" s="154"/>
      <c r="D469" s="148" t="s">
        <v>169</v>
      </c>
      <c r="E469" s="155" t="s">
        <v>3</v>
      </c>
      <c r="F469" s="156" t="s">
        <v>2283</v>
      </c>
      <c r="H469" s="157">
        <v>0.14599999999999999</v>
      </c>
      <c r="I469" s="158"/>
      <c r="L469" s="154"/>
      <c r="M469" s="159"/>
      <c r="T469" s="160"/>
      <c r="AT469" s="155" t="s">
        <v>169</v>
      </c>
      <c r="AU469" s="155" t="s">
        <v>88</v>
      </c>
      <c r="AV469" s="13" t="s">
        <v>88</v>
      </c>
      <c r="AW469" s="13" t="s">
        <v>40</v>
      </c>
      <c r="AX469" s="13" t="s">
        <v>78</v>
      </c>
      <c r="AY469" s="155" t="s">
        <v>156</v>
      </c>
    </row>
    <row r="470" spans="2:65" s="13" customFormat="1" x14ac:dyDescent="0.2">
      <c r="B470" s="154"/>
      <c r="D470" s="148" t="s">
        <v>169</v>
      </c>
      <c r="E470" s="155" t="s">
        <v>3</v>
      </c>
      <c r="F470" s="156" t="s">
        <v>2284</v>
      </c>
      <c r="H470" s="157">
        <v>5.7000000000000002E-2</v>
      </c>
      <c r="I470" s="158"/>
      <c r="L470" s="154"/>
      <c r="M470" s="159"/>
      <c r="T470" s="160"/>
      <c r="AT470" s="155" t="s">
        <v>169</v>
      </c>
      <c r="AU470" s="155" t="s">
        <v>88</v>
      </c>
      <c r="AV470" s="13" t="s">
        <v>88</v>
      </c>
      <c r="AW470" s="13" t="s">
        <v>40</v>
      </c>
      <c r="AX470" s="13" t="s">
        <v>78</v>
      </c>
      <c r="AY470" s="155" t="s">
        <v>156</v>
      </c>
    </row>
    <row r="471" spans="2:65" s="13" customFormat="1" x14ac:dyDescent="0.2">
      <c r="B471" s="154"/>
      <c r="D471" s="148" t="s">
        <v>169</v>
      </c>
      <c r="E471" s="155" t="s">
        <v>3</v>
      </c>
      <c r="F471" s="156" t="s">
        <v>2285</v>
      </c>
      <c r="H471" s="157">
        <v>7.1999999999999995E-2</v>
      </c>
      <c r="I471" s="158"/>
      <c r="L471" s="154"/>
      <c r="M471" s="159"/>
      <c r="T471" s="160"/>
      <c r="AT471" s="155" t="s">
        <v>169</v>
      </c>
      <c r="AU471" s="155" t="s">
        <v>88</v>
      </c>
      <c r="AV471" s="13" t="s">
        <v>88</v>
      </c>
      <c r="AW471" s="13" t="s">
        <v>40</v>
      </c>
      <c r="AX471" s="13" t="s">
        <v>78</v>
      </c>
      <c r="AY471" s="155" t="s">
        <v>156</v>
      </c>
    </row>
    <row r="472" spans="2:65" s="13" customFormat="1" x14ac:dyDescent="0.2">
      <c r="B472" s="154"/>
      <c r="D472" s="148" t="s">
        <v>169</v>
      </c>
      <c r="E472" s="155" t="s">
        <v>3</v>
      </c>
      <c r="F472" s="156" t="s">
        <v>2286</v>
      </c>
      <c r="H472" s="157">
        <v>0.13800000000000001</v>
      </c>
      <c r="I472" s="158"/>
      <c r="L472" s="154"/>
      <c r="M472" s="159"/>
      <c r="T472" s="160"/>
      <c r="AT472" s="155" t="s">
        <v>169</v>
      </c>
      <c r="AU472" s="155" t="s">
        <v>88</v>
      </c>
      <c r="AV472" s="13" t="s">
        <v>88</v>
      </c>
      <c r="AW472" s="13" t="s">
        <v>40</v>
      </c>
      <c r="AX472" s="13" t="s">
        <v>78</v>
      </c>
      <c r="AY472" s="155" t="s">
        <v>156</v>
      </c>
    </row>
    <row r="473" spans="2:65" s="13" customFormat="1" x14ac:dyDescent="0.2">
      <c r="B473" s="154"/>
      <c r="D473" s="148" t="s">
        <v>169</v>
      </c>
      <c r="E473" s="155" t="s">
        <v>3</v>
      </c>
      <c r="F473" s="156" t="s">
        <v>2287</v>
      </c>
      <c r="H473" s="157">
        <v>0.17</v>
      </c>
      <c r="I473" s="158"/>
      <c r="L473" s="154"/>
      <c r="M473" s="159"/>
      <c r="T473" s="160"/>
      <c r="AT473" s="155" t="s">
        <v>169</v>
      </c>
      <c r="AU473" s="155" t="s">
        <v>88</v>
      </c>
      <c r="AV473" s="13" t="s">
        <v>88</v>
      </c>
      <c r="AW473" s="13" t="s">
        <v>40</v>
      </c>
      <c r="AX473" s="13" t="s">
        <v>78</v>
      </c>
      <c r="AY473" s="155" t="s">
        <v>156</v>
      </c>
    </row>
    <row r="474" spans="2:65" s="13" customFormat="1" x14ac:dyDescent="0.2">
      <c r="B474" s="154"/>
      <c r="D474" s="148" t="s">
        <v>169</v>
      </c>
      <c r="E474" s="155" t="s">
        <v>3</v>
      </c>
      <c r="F474" s="156" t="s">
        <v>2288</v>
      </c>
      <c r="H474" s="157">
        <v>2.5000000000000001E-2</v>
      </c>
      <c r="I474" s="158"/>
      <c r="L474" s="154"/>
      <c r="M474" s="159"/>
      <c r="T474" s="160"/>
      <c r="AT474" s="155" t="s">
        <v>169</v>
      </c>
      <c r="AU474" s="155" t="s">
        <v>88</v>
      </c>
      <c r="AV474" s="13" t="s">
        <v>88</v>
      </c>
      <c r="AW474" s="13" t="s">
        <v>40</v>
      </c>
      <c r="AX474" s="13" t="s">
        <v>78</v>
      </c>
      <c r="AY474" s="155" t="s">
        <v>156</v>
      </c>
    </row>
    <row r="475" spans="2:65" s="13" customFormat="1" x14ac:dyDescent="0.2">
      <c r="B475" s="154"/>
      <c r="D475" s="148" t="s">
        <v>169</v>
      </c>
      <c r="E475" s="155" t="s">
        <v>3</v>
      </c>
      <c r="F475" s="156" t="s">
        <v>2289</v>
      </c>
      <c r="H475" s="157">
        <v>2.7E-2</v>
      </c>
      <c r="I475" s="158"/>
      <c r="L475" s="154"/>
      <c r="M475" s="159"/>
      <c r="T475" s="160"/>
      <c r="AT475" s="155" t="s">
        <v>169</v>
      </c>
      <c r="AU475" s="155" t="s">
        <v>88</v>
      </c>
      <c r="AV475" s="13" t="s">
        <v>88</v>
      </c>
      <c r="AW475" s="13" t="s">
        <v>40</v>
      </c>
      <c r="AX475" s="13" t="s">
        <v>78</v>
      </c>
      <c r="AY475" s="155" t="s">
        <v>156</v>
      </c>
    </row>
    <row r="476" spans="2:65" s="13" customFormat="1" x14ac:dyDescent="0.2">
      <c r="B476" s="154"/>
      <c r="D476" s="148" t="s">
        <v>169</v>
      </c>
      <c r="E476" s="155" t="s">
        <v>3</v>
      </c>
      <c r="F476" s="156" t="s">
        <v>2290</v>
      </c>
      <c r="H476" s="157">
        <v>0.113</v>
      </c>
      <c r="I476" s="158"/>
      <c r="L476" s="154"/>
      <c r="M476" s="159"/>
      <c r="T476" s="160"/>
      <c r="AT476" s="155" t="s">
        <v>169</v>
      </c>
      <c r="AU476" s="155" t="s">
        <v>88</v>
      </c>
      <c r="AV476" s="13" t="s">
        <v>88</v>
      </c>
      <c r="AW476" s="13" t="s">
        <v>40</v>
      </c>
      <c r="AX476" s="13" t="s">
        <v>78</v>
      </c>
      <c r="AY476" s="155" t="s">
        <v>156</v>
      </c>
    </row>
    <row r="477" spans="2:65" s="14" customFormat="1" x14ac:dyDescent="0.2">
      <c r="B477" s="161"/>
      <c r="D477" s="148" t="s">
        <v>169</v>
      </c>
      <c r="E477" s="162" t="s">
        <v>3</v>
      </c>
      <c r="F477" s="163" t="s">
        <v>172</v>
      </c>
      <c r="H477" s="164">
        <v>0.748</v>
      </c>
      <c r="I477" s="165"/>
      <c r="L477" s="161"/>
      <c r="M477" s="166"/>
      <c r="T477" s="167"/>
      <c r="AT477" s="162" t="s">
        <v>169</v>
      </c>
      <c r="AU477" s="162" t="s">
        <v>88</v>
      </c>
      <c r="AV477" s="14" t="s">
        <v>165</v>
      </c>
      <c r="AW477" s="14" t="s">
        <v>40</v>
      </c>
      <c r="AX477" s="14" t="s">
        <v>86</v>
      </c>
      <c r="AY477" s="162" t="s">
        <v>156</v>
      </c>
    </row>
    <row r="478" spans="2:65" s="1" customFormat="1" ht="16.5" customHeight="1" x14ac:dyDescent="0.2">
      <c r="B478" s="129"/>
      <c r="C478" s="130" t="s">
        <v>1671</v>
      </c>
      <c r="D478" s="130" t="s">
        <v>160</v>
      </c>
      <c r="E478" s="131" t="s">
        <v>2291</v>
      </c>
      <c r="F478" s="132" t="s">
        <v>2292</v>
      </c>
      <c r="G478" s="133" t="s">
        <v>193</v>
      </c>
      <c r="H478" s="134">
        <v>0.20899999999999999</v>
      </c>
      <c r="I478" s="135"/>
      <c r="J478" s="136">
        <f>ROUND(I478*H478,2)</f>
        <v>0</v>
      </c>
      <c r="K478" s="132" t="s">
        <v>164</v>
      </c>
      <c r="L478" s="34"/>
      <c r="M478" s="137" t="s">
        <v>3</v>
      </c>
      <c r="N478" s="138" t="s">
        <v>49</v>
      </c>
      <c r="P478" s="139">
        <f>O478*H478</f>
        <v>0</v>
      </c>
      <c r="Q478" s="139">
        <v>1.0900000000000001</v>
      </c>
      <c r="R478" s="139">
        <f>Q478*H478</f>
        <v>0.22781000000000001</v>
      </c>
      <c r="S478" s="139">
        <v>0</v>
      </c>
      <c r="T478" s="140">
        <f>S478*H478</f>
        <v>0</v>
      </c>
      <c r="AR478" s="141" t="s">
        <v>165</v>
      </c>
      <c r="AT478" s="141" t="s">
        <v>160</v>
      </c>
      <c r="AU478" s="141" t="s">
        <v>88</v>
      </c>
      <c r="AY478" s="18" t="s">
        <v>156</v>
      </c>
      <c r="BE478" s="142">
        <f>IF(N478="základní",J478,0)</f>
        <v>0</v>
      </c>
      <c r="BF478" s="142">
        <f>IF(N478="snížená",J478,0)</f>
        <v>0</v>
      </c>
      <c r="BG478" s="142">
        <f>IF(N478="zákl. přenesená",J478,0)</f>
        <v>0</v>
      </c>
      <c r="BH478" s="142">
        <f>IF(N478="sníž. přenesená",J478,0)</f>
        <v>0</v>
      </c>
      <c r="BI478" s="142">
        <f>IF(N478="nulová",J478,0)</f>
        <v>0</v>
      </c>
      <c r="BJ478" s="18" t="s">
        <v>86</v>
      </c>
      <c r="BK478" s="142">
        <f>ROUND(I478*H478,2)</f>
        <v>0</v>
      </c>
      <c r="BL478" s="18" t="s">
        <v>165</v>
      </c>
      <c r="BM478" s="141" t="s">
        <v>2293</v>
      </c>
    </row>
    <row r="479" spans="2:65" s="1" customFormat="1" x14ac:dyDescent="0.2">
      <c r="B479" s="34"/>
      <c r="D479" s="143" t="s">
        <v>167</v>
      </c>
      <c r="F479" s="144" t="s">
        <v>2294</v>
      </c>
      <c r="I479" s="145"/>
      <c r="L479" s="34"/>
      <c r="M479" s="146"/>
      <c r="T479" s="55"/>
      <c r="AT479" s="18" t="s">
        <v>167</v>
      </c>
      <c r="AU479" s="18" t="s">
        <v>88</v>
      </c>
    </row>
    <row r="480" spans="2:65" s="12" customFormat="1" x14ac:dyDescent="0.2">
      <c r="B480" s="147"/>
      <c r="D480" s="148" t="s">
        <v>169</v>
      </c>
      <c r="E480" s="149" t="s">
        <v>3</v>
      </c>
      <c r="F480" s="150" t="s">
        <v>2247</v>
      </c>
      <c r="H480" s="149" t="s">
        <v>3</v>
      </c>
      <c r="I480" s="151"/>
      <c r="L480" s="147"/>
      <c r="M480" s="152"/>
      <c r="T480" s="153"/>
      <c r="AT480" s="149" t="s">
        <v>169</v>
      </c>
      <c r="AU480" s="149" t="s">
        <v>88</v>
      </c>
      <c r="AV480" s="12" t="s">
        <v>86</v>
      </c>
      <c r="AW480" s="12" t="s">
        <v>40</v>
      </c>
      <c r="AX480" s="12" t="s">
        <v>78</v>
      </c>
      <c r="AY480" s="149" t="s">
        <v>156</v>
      </c>
    </row>
    <row r="481" spans="2:65" s="13" customFormat="1" x14ac:dyDescent="0.2">
      <c r="B481" s="154"/>
      <c r="D481" s="148" t="s">
        <v>169</v>
      </c>
      <c r="E481" s="155" t="s">
        <v>3</v>
      </c>
      <c r="F481" s="156" t="s">
        <v>2295</v>
      </c>
      <c r="H481" s="157">
        <v>4.3999999999999997E-2</v>
      </c>
      <c r="I481" s="158"/>
      <c r="L481" s="154"/>
      <c r="M481" s="159"/>
      <c r="T481" s="160"/>
      <c r="AT481" s="155" t="s">
        <v>169</v>
      </c>
      <c r="AU481" s="155" t="s">
        <v>88</v>
      </c>
      <c r="AV481" s="13" t="s">
        <v>88</v>
      </c>
      <c r="AW481" s="13" t="s">
        <v>40</v>
      </c>
      <c r="AX481" s="13" t="s">
        <v>78</v>
      </c>
      <c r="AY481" s="155" t="s">
        <v>156</v>
      </c>
    </row>
    <row r="482" spans="2:65" s="13" customFormat="1" x14ac:dyDescent="0.2">
      <c r="B482" s="154"/>
      <c r="D482" s="148" t="s">
        <v>169</v>
      </c>
      <c r="E482" s="155" t="s">
        <v>3</v>
      </c>
      <c r="F482" s="156" t="s">
        <v>2296</v>
      </c>
      <c r="H482" s="157">
        <v>6.6000000000000003E-2</v>
      </c>
      <c r="I482" s="158"/>
      <c r="L482" s="154"/>
      <c r="M482" s="159"/>
      <c r="T482" s="160"/>
      <c r="AT482" s="155" t="s">
        <v>169</v>
      </c>
      <c r="AU482" s="155" t="s">
        <v>88</v>
      </c>
      <c r="AV482" s="13" t="s">
        <v>88</v>
      </c>
      <c r="AW482" s="13" t="s">
        <v>40</v>
      </c>
      <c r="AX482" s="13" t="s">
        <v>78</v>
      </c>
      <c r="AY482" s="155" t="s">
        <v>156</v>
      </c>
    </row>
    <row r="483" spans="2:65" s="13" customFormat="1" x14ac:dyDescent="0.2">
      <c r="B483" s="154"/>
      <c r="D483" s="148" t="s">
        <v>169</v>
      </c>
      <c r="E483" s="155" t="s">
        <v>3</v>
      </c>
      <c r="F483" s="156" t="s">
        <v>2297</v>
      </c>
      <c r="H483" s="157">
        <v>9.9000000000000005E-2</v>
      </c>
      <c r="I483" s="158"/>
      <c r="L483" s="154"/>
      <c r="M483" s="159"/>
      <c r="T483" s="160"/>
      <c r="AT483" s="155" t="s">
        <v>169</v>
      </c>
      <c r="AU483" s="155" t="s">
        <v>88</v>
      </c>
      <c r="AV483" s="13" t="s">
        <v>88</v>
      </c>
      <c r="AW483" s="13" t="s">
        <v>40</v>
      </c>
      <c r="AX483" s="13" t="s">
        <v>78</v>
      </c>
      <c r="AY483" s="155" t="s">
        <v>156</v>
      </c>
    </row>
    <row r="484" spans="2:65" s="14" customFormat="1" x14ac:dyDescent="0.2">
      <c r="B484" s="161"/>
      <c r="D484" s="148" t="s">
        <v>169</v>
      </c>
      <c r="E484" s="162" t="s">
        <v>3</v>
      </c>
      <c r="F484" s="163" t="s">
        <v>172</v>
      </c>
      <c r="H484" s="164">
        <v>0.20899999999999999</v>
      </c>
      <c r="I484" s="165"/>
      <c r="L484" s="161"/>
      <c r="M484" s="166"/>
      <c r="T484" s="167"/>
      <c r="AT484" s="162" t="s">
        <v>169</v>
      </c>
      <c r="AU484" s="162" t="s">
        <v>88</v>
      </c>
      <c r="AV484" s="14" t="s">
        <v>165</v>
      </c>
      <c r="AW484" s="14" t="s">
        <v>40</v>
      </c>
      <c r="AX484" s="14" t="s">
        <v>86</v>
      </c>
      <c r="AY484" s="162" t="s">
        <v>156</v>
      </c>
    </row>
    <row r="485" spans="2:65" s="1" customFormat="1" ht="24.2" customHeight="1" x14ac:dyDescent="0.2">
      <c r="B485" s="129"/>
      <c r="C485" s="130" t="s">
        <v>1676</v>
      </c>
      <c r="D485" s="130" t="s">
        <v>160</v>
      </c>
      <c r="E485" s="131" t="s">
        <v>2298</v>
      </c>
      <c r="F485" s="132" t="s">
        <v>2299</v>
      </c>
      <c r="G485" s="133" t="s">
        <v>356</v>
      </c>
      <c r="H485" s="134">
        <v>3.21</v>
      </c>
      <c r="I485" s="135"/>
      <c r="J485" s="136">
        <f>ROUND(I485*H485,2)</f>
        <v>0</v>
      </c>
      <c r="K485" s="132" t="s">
        <v>164</v>
      </c>
      <c r="L485" s="34"/>
      <c r="M485" s="137" t="s">
        <v>3</v>
      </c>
      <c r="N485" s="138" t="s">
        <v>49</v>
      </c>
      <c r="P485" s="139">
        <f>O485*H485</f>
        <v>0</v>
      </c>
      <c r="Q485" s="139">
        <v>2.1900000000000001E-3</v>
      </c>
      <c r="R485" s="139">
        <f>Q485*H485</f>
        <v>7.0299000000000004E-3</v>
      </c>
      <c r="S485" s="139">
        <v>1.0000000000000001E-5</v>
      </c>
      <c r="T485" s="140">
        <f>S485*H485</f>
        <v>3.2100000000000001E-5</v>
      </c>
      <c r="AR485" s="141" t="s">
        <v>165</v>
      </c>
      <c r="AT485" s="141" t="s">
        <v>160</v>
      </c>
      <c r="AU485" s="141" t="s">
        <v>88</v>
      </c>
      <c r="AY485" s="18" t="s">
        <v>156</v>
      </c>
      <c r="BE485" s="142">
        <f>IF(N485="základní",J485,0)</f>
        <v>0</v>
      </c>
      <c r="BF485" s="142">
        <f>IF(N485="snížená",J485,0)</f>
        <v>0</v>
      </c>
      <c r="BG485" s="142">
        <f>IF(N485="zákl. přenesená",J485,0)</f>
        <v>0</v>
      </c>
      <c r="BH485" s="142">
        <f>IF(N485="sníž. přenesená",J485,0)</f>
        <v>0</v>
      </c>
      <c r="BI485" s="142">
        <f>IF(N485="nulová",J485,0)</f>
        <v>0</v>
      </c>
      <c r="BJ485" s="18" t="s">
        <v>86</v>
      </c>
      <c r="BK485" s="142">
        <f>ROUND(I485*H485,2)</f>
        <v>0</v>
      </c>
      <c r="BL485" s="18" t="s">
        <v>165</v>
      </c>
      <c r="BM485" s="141" t="s">
        <v>2300</v>
      </c>
    </row>
    <row r="486" spans="2:65" s="1" customFormat="1" x14ac:dyDescent="0.2">
      <c r="B486" s="34"/>
      <c r="D486" s="143" t="s">
        <v>167</v>
      </c>
      <c r="F486" s="144" t="s">
        <v>2301</v>
      </c>
      <c r="I486" s="145"/>
      <c r="L486" s="34"/>
      <c r="M486" s="146"/>
      <c r="T486" s="55"/>
      <c r="AT486" s="18" t="s">
        <v>167</v>
      </c>
      <c r="AU486" s="18" t="s">
        <v>88</v>
      </c>
    </row>
    <row r="487" spans="2:65" s="12" customFormat="1" x14ac:dyDescent="0.2">
      <c r="B487" s="147"/>
      <c r="D487" s="148" t="s">
        <v>169</v>
      </c>
      <c r="E487" s="149" t="s">
        <v>3</v>
      </c>
      <c r="F487" s="150" t="s">
        <v>2010</v>
      </c>
      <c r="H487" s="149" t="s">
        <v>3</v>
      </c>
      <c r="I487" s="151"/>
      <c r="L487" s="147"/>
      <c r="M487" s="152"/>
      <c r="T487" s="153"/>
      <c r="AT487" s="149" t="s">
        <v>169</v>
      </c>
      <c r="AU487" s="149" t="s">
        <v>88</v>
      </c>
      <c r="AV487" s="12" t="s">
        <v>86</v>
      </c>
      <c r="AW487" s="12" t="s">
        <v>40</v>
      </c>
      <c r="AX487" s="12" t="s">
        <v>78</v>
      </c>
      <c r="AY487" s="149" t="s">
        <v>156</v>
      </c>
    </row>
    <row r="488" spans="2:65" s="13" customFormat="1" x14ac:dyDescent="0.2">
      <c r="B488" s="154"/>
      <c r="D488" s="148" t="s">
        <v>169</v>
      </c>
      <c r="E488" s="155" t="s">
        <v>3</v>
      </c>
      <c r="F488" s="156" t="s">
        <v>2302</v>
      </c>
      <c r="H488" s="157">
        <v>3.21</v>
      </c>
      <c r="I488" s="158"/>
      <c r="L488" s="154"/>
      <c r="M488" s="159"/>
      <c r="T488" s="160"/>
      <c r="AT488" s="155" t="s">
        <v>169</v>
      </c>
      <c r="AU488" s="155" t="s">
        <v>88</v>
      </c>
      <c r="AV488" s="13" t="s">
        <v>88</v>
      </c>
      <c r="AW488" s="13" t="s">
        <v>40</v>
      </c>
      <c r="AX488" s="13" t="s">
        <v>78</v>
      </c>
      <c r="AY488" s="155" t="s">
        <v>156</v>
      </c>
    </row>
    <row r="489" spans="2:65" s="14" customFormat="1" x14ac:dyDescent="0.2">
      <c r="B489" s="161"/>
      <c r="D489" s="148" t="s">
        <v>169</v>
      </c>
      <c r="E489" s="162" t="s">
        <v>3</v>
      </c>
      <c r="F489" s="163" t="s">
        <v>172</v>
      </c>
      <c r="H489" s="164">
        <v>3.21</v>
      </c>
      <c r="I489" s="165"/>
      <c r="L489" s="161"/>
      <c r="M489" s="166"/>
      <c r="T489" s="167"/>
      <c r="AT489" s="162" t="s">
        <v>169</v>
      </c>
      <c r="AU489" s="162" t="s">
        <v>88</v>
      </c>
      <c r="AV489" s="14" t="s">
        <v>165</v>
      </c>
      <c r="AW489" s="14" t="s">
        <v>40</v>
      </c>
      <c r="AX489" s="14" t="s">
        <v>86</v>
      </c>
      <c r="AY489" s="162" t="s">
        <v>156</v>
      </c>
    </row>
    <row r="490" spans="2:65" s="1" customFormat="1" ht="16.5" customHeight="1" x14ac:dyDescent="0.2">
      <c r="B490" s="129"/>
      <c r="C490" s="130" t="s">
        <v>1681</v>
      </c>
      <c r="D490" s="130" t="s">
        <v>160</v>
      </c>
      <c r="E490" s="131" t="s">
        <v>2303</v>
      </c>
      <c r="F490" s="132" t="s">
        <v>2304</v>
      </c>
      <c r="G490" s="133" t="s">
        <v>201</v>
      </c>
      <c r="H490" s="134">
        <v>123</v>
      </c>
      <c r="I490" s="135"/>
      <c r="J490" s="136">
        <f>ROUND(I490*H490,2)</f>
        <v>0</v>
      </c>
      <c r="K490" s="132" t="s">
        <v>164</v>
      </c>
      <c r="L490" s="34"/>
      <c r="M490" s="137" t="s">
        <v>3</v>
      </c>
      <c r="N490" s="138" t="s">
        <v>49</v>
      </c>
      <c r="P490" s="139">
        <f>O490*H490</f>
        <v>0</v>
      </c>
      <c r="Q490" s="139">
        <v>1.6060000000000001E-2</v>
      </c>
      <c r="R490" s="139">
        <f>Q490*H490</f>
        <v>1.9753800000000001</v>
      </c>
      <c r="S490" s="139">
        <v>0</v>
      </c>
      <c r="T490" s="140">
        <f>S490*H490</f>
        <v>0</v>
      </c>
      <c r="AR490" s="141" t="s">
        <v>165</v>
      </c>
      <c r="AT490" s="141" t="s">
        <v>160</v>
      </c>
      <c r="AU490" s="141" t="s">
        <v>88</v>
      </c>
      <c r="AY490" s="18" t="s">
        <v>156</v>
      </c>
      <c r="BE490" s="142">
        <f>IF(N490="základní",J490,0)</f>
        <v>0</v>
      </c>
      <c r="BF490" s="142">
        <f>IF(N490="snížená",J490,0)</f>
        <v>0</v>
      </c>
      <c r="BG490" s="142">
        <f>IF(N490="zákl. přenesená",J490,0)</f>
        <v>0</v>
      </c>
      <c r="BH490" s="142">
        <f>IF(N490="sníž. přenesená",J490,0)</f>
        <v>0</v>
      </c>
      <c r="BI490" s="142">
        <f>IF(N490="nulová",J490,0)</f>
        <v>0</v>
      </c>
      <c r="BJ490" s="18" t="s">
        <v>86</v>
      </c>
      <c r="BK490" s="142">
        <f>ROUND(I490*H490,2)</f>
        <v>0</v>
      </c>
      <c r="BL490" s="18" t="s">
        <v>165</v>
      </c>
      <c r="BM490" s="141" t="s">
        <v>2305</v>
      </c>
    </row>
    <row r="491" spans="2:65" s="1" customFormat="1" x14ac:dyDescent="0.2">
      <c r="B491" s="34"/>
      <c r="D491" s="143" t="s">
        <v>167</v>
      </c>
      <c r="F491" s="144" t="s">
        <v>2306</v>
      </c>
      <c r="I491" s="145"/>
      <c r="L491" s="34"/>
      <c r="M491" s="146"/>
      <c r="T491" s="55"/>
      <c r="AT491" s="18" t="s">
        <v>167</v>
      </c>
      <c r="AU491" s="18" t="s">
        <v>88</v>
      </c>
    </row>
    <row r="492" spans="2:65" s="12" customFormat="1" x14ac:dyDescent="0.2">
      <c r="B492" s="147"/>
      <c r="D492" s="148" t="s">
        <v>169</v>
      </c>
      <c r="E492" s="149" t="s">
        <v>3</v>
      </c>
      <c r="F492" s="150" t="s">
        <v>2016</v>
      </c>
      <c r="H492" s="149" t="s">
        <v>3</v>
      </c>
      <c r="I492" s="151"/>
      <c r="L492" s="147"/>
      <c r="M492" s="152"/>
      <c r="T492" s="153"/>
      <c r="AT492" s="149" t="s">
        <v>169</v>
      </c>
      <c r="AU492" s="149" t="s">
        <v>88</v>
      </c>
      <c r="AV492" s="12" t="s">
        <v>86</v>
      </c>
      <c r="AW492" s="12" t="s">
        <v>40</v>
      </c>
      <c r="AX492" s="12" t="s">
        <v>78</v>
      </c>
      <c r="AY492" s="149" t="s">
        <v>156</v>
      </c>
    </row>
    <row r="493" spans="2:65" s="13" customFormat="1" x14ac:dyDescent="0.2">
      <c r="B493" s="154"/>
      <c r="D493" s="148" t="s">
        <v>169</v>
      </c>
      <c r="E493" s="155" t="s">
        <v>3</v>
      </c>
      <c r="F493" s="156" t="s">
        <v>2307</v>
      </c>
      <c r="H493" s="157">
        <v>9</v>
      </c>
      <c r="I493" s="158"/>
      <c r="L493" s="154"/>
      <c r="M493" s="159"/>
      <c r="T493" s="160"/>
      <c r="AT493" s="155" t="s">
        <v>169</v>
      </c>
      <c r="AU493" s="155" t="s">
        <v>88</v>
      </c>
      <c r="AV493" s="13" t="s">
        <v>88</v>
      </c>
      <c r="AW493" s="13" t="s">
        <v>40</v>
      </c>
      <c r="AX493" s="13" t="s">
        <v>78</v>
      </c>
      <c r="AY493" s="155" t="s">
        <v>156</v>
      </c>
    </row>
    <row r="494" spans="2:65" s="13" customFormat="1" x14ac:dyDescent="0.2">
      <c r="B494" s="154"/>
      <c r="D494" s="148" t="s">
        <v>169</v>
      </c>
      <c r="E494" s="155" t="s">
        <v>3</v>
      </c>
      <c r="F494" s="156" t="s">
        <v>2308</v>
      </c>
      <c r="H494" s="157">
        <v>61</v>
      </c>
      <c r="I494" s="158"/>
      <c r="L494" s="154"/>
      <c r="M494" s="159"/>
      <c r="T494" s="160"/>
      <c r="AT494" s="155" t="s">
        <v>169</v>
      </c>
      <c r="AU494" s="155" t="s">
        <v>88</v>
      </c>
      <c r="AV494" s="13" t="s">
        <v>88</v>
      </c>
      <c r="AW494" s="13" t="s">
        <v>40</v>
      </c>
      <c r="AX494" s="13" t="s">
        <v>78</v>
      </c>
      <c r="AY494" s="155" t="s">
        <v>156</v>
      </c>
    </row>
    <row r="495" spans="2:65" s="13" customFormat="1" x14ac:dyDescent="0.2">
      <c r="B495" s="154"/>
      <c r="D495" s="148" t="s">
        <v>169</v>
      </c>
      <c r="E495" s="155" t="s">
        <v>3</v>
      </c>
      <c r="F495" s="156" t="s">
        <v>2309</v>
      </c>
      <c r="H495" s="157">
        <v>20</v>
      </c>
      <c r="I495" s="158"/>
      <c r="L495" s="154"/>
      <c r="M495" s="159"/>
      <c r="T495" s="160"/>
      <c r="AT495" s="155" t="s">
        <v>169</v>
      </c>
      <c r="AU495" s="155" t="s">
        <v>88</v>
      </c>
      <c r="AV495" s="13" t="s">
        <v>88</v>
      </c>
      <c r="AW495" s="13" t="s">
        <v>40</v>
      </c>
      <c r="AX495" s="13" t="s">
        <v>78</v>
      </c>
      <c r="AY495" s="155" t="s">
        <v>156</v>
      </c>
    </row>
    <row r="496" spans="2:65" s="13" customFormat="1" x14ac:dyDescent="0.2">
      <c r="B496" s="154"/>
      <c r="D496" s="148" t="s">
        <v>169</v>
      </c>
      <c r="E496" s="155" t="s">
        <v>3</v>
      </c>
      <c r="F496" s="156" t="s">
        <v>2310</v>
      </c>
      <c r="H496" s="157">
        <v>33</v>
      </c>
      <c r="I496" s="158"/>
      <c r="L496" s="154"/>
      <c r="M496" s="159"/>
      <c r="T496" s="160"/>
      <c r="AT496" s="155" t="s">
        <v>169</v>
      </c>
      <c r="AU496" s="155" t="s">
        <v>88</v>
      </c>
      <c r="AV496" s="13" t="s">
        <v>88</v>
      </c>
      <c r="AW496" s="13" t="s">
        <v>40</v>
      </c>
      <c r="AX496" s="13" t="s">
        <v>78</v>
      </c>
      <c r="AY496" s="155" t="s">
        <v>156</v>
      </c>
    </row>
    <row r="497" spans="2:65" s="14" customFormat="1" x14ac:dyDescent="0.2">
      <c r="B497" s="161"/>
      <c r="D497" s="148" t="s">
        <v>169</v>
      </c>
      <c r="E497" s="162" t="s">
        <v>3</v>
      </c>
      <c r="F497" s="163" t="s">
        <v>172</v>
      </c>
      <c r="H497" s="164">
        <v>123</v>
      </c>
      <c r="I497" s="165"/>
      <c r="L497" s="161"/>
      <c r="M497" s="166"/>
      <c r="T497" s="167"/>
      <c r="AT497" s="162" t="s">
        <v>169</v>
      </c>
      <c r="AU497" s="162" t="s">
        <v>88</v>
      </c>
      <c r="AV497" s="14" t="s">
        <v>165</v>
      </c>
      <c r="AW497" s="14" t="s">
        <v>40</v>
      </c>
      <c r="AX497" s="14" t="s">
        <v>86</v>
      </c>
      <c r="AY497" s="162" t="s">
        <v>156</v>
      </c>
    </row>
    <row r="498" spans="2:65" s="1" customFormat="1" ht="16.5" customHeight="1" x14ac:dyDescent="0.2">
      <c r="B498" s="129"/>
      <c r="C498" s="175" t="s">
        <v>1685</v>
      </c>
      <c r="D498" s="175" t="s">
        <v>306</v>
      </c>
      <c r="E498" s="176" t="s">
        <v>2311</v>
      </c>
      <c r="F498" s="177" t="s">
        <v>2312</v>
      </c>
      <c r="G498" s="178" t="s">
        <v>201</v>
      </c>
      <c r="H498" s="179">
        <v>123</v>
      </c>
      <c r="I498" s="180"/>
      <c r="J498" s="181">
        <f>ROUND(I498*H498,2)</f>
        <v>0</v>
      </c>
      <c r="K498" s="177" t="s">
        <v>164</v>
      </c>
      <c r="L498" s="182"/>
      <c r="M498" s="183" t="s">
        <v>3</v>
      </c>
      <c r="N498" s="184" t="s">
        <v>49</v>
      </c>
      <c r="P498" s="139">
        <f>O498*H498</f>
        <v>0</v>
      </c>
      <c r="Q498" s="139">
        <v>7.8E-2</v>
      </c>
      <c r="R498" s="139">
        <f>Q498*H498</f>
        <v>9.5939999999999994</v>
      </c>
      <c r="S498" s="139">
        <v>0</v>
      </c>
      <c r="T498" s="140">
        <f>S498*H498</f>
        <v>0</v>
      </c>
      <c r="AR498" s="141" t="s">
        <v>389</v>
      </c>
      <c r="AT498" s="141" t="s">
        <v>306</v>
      </c>
      <c r="AU498" s="141" t="s">
        <v>88</v>
      </c>
      <c r="AY498" s="18" t="s">
        <v>156</v>
      </c>
      <c r="BE498" s="142">
        <f>IF(N498="základní",J498,0)</f>
        <v>0</v>
      </c>
      <c r="BF498" s="142">
        <f>IF(N498="snížená",J498,0)</f>
        <v>0</v>
      </c>
      <c r="BG498" s="142">
        <f>IF(N498="zákl. přenesená",J498,0)</f>
        <v>0</v>
      </c>
      <c r="BH498" s="142">
        <f>IF(N498="sníž. přenesená",J498,0)</f>
        <v>0</v>
      </c>
      <c r="BI498" s="142">
        <f>IF(N498="nulová",J498,0)</f>
        <v>0</v>
      </c>
      <c r="BJ498" s="18" t="s">
        <v>86</v>
      </c>
      <c r="BK498" s="142">
        <f>ROUND(I498*H498,2)</f>
        <v>0</v>
      </c>
      <c r="BL498" s="18" t="s">
        <v>165</v>
      </c>
      <c r="BM498" s="141" t="s">
        <v>2313</v>
      </c>
    </row>
    <row r="499" spans="2:65" s="12" customFormat="1" x14ac:dyDescent="0.2">
      <c r="B499" s="147"/>
      <c r="D499" s="148" t="s">
        <v>169</v>
      </c>
      <c r="E499" s="149" t="s">
        <v>3</v>
      </c>
      <c r="F499" s="150" t="s">
        <v>2016</v>
      </c>
      <c r="H499" s="149" t="s">
        <v>3</v>
      </c>
      <c r="I499" s="151"/>
      <c r="L499" s="147"/>
      <c r="M499" s="152"/>
      <c r="T499" s="153"/>
      <c r="AT499" s="149" t="s">
        <v>169</v>
      </c>
      <c r="AU499" s="149" t="s">
        <v>88</v>
      </c>
      <c r="AV499" s="12" t="s">
        <v>86</v>
      </c>
      <c r="AW499" s="12" t="s">
        <v>40</v>
      </c>
      <c r="AX499" s="12" t="s">
        <v>78</v>
      </c>
      <c r="AY499" s="149" t="s">
        <v>156</v>
      </c>
    </row>
    <row r="500" spans="2:65" s="13" customFormat="1" x14ac:dyDescent="0.2">
      <c r="B500" s="154"/>
      <c r="D500" s="148" t="s">
        <v>169</v>
      </c>
      <c r="E500" s="155" t="s">
        <v>3</v>
      </c>
      <c r="F500" s="156" t="s">
        <v>2307</v>
      </c>
      <c r="H500" s="157">
        <v>9</v>
      </c>
      <c r="I500" s="158"/>
      <c r="L500" s="154"/>
      <c r="M500" s="159"/>
      <c r="T500" s="160"/>
      <c r="AT500" s="155" t="s">
        <v>169</v>
      </c>
      <c r="AU500" s="155" t="s">
        <v>88</v>
      </c>
      <c r="AV500" s="13" t="s">
        <v>88</v>
      </c>
      <c r="AW500" s="13" t="s">
        <v>40</v>
      </c>
      <c r="AX500" s="13" t="s">
        <v>78</v>
      </c>
      <c r="AY500" s="155" t="s">
        <v>156</v>
      </c>
    </row>
    <row r="501" spans="2:65" s="13" customFormat="1" x14ac:dyDescent="0.2">
      <c r="B501" s="154"/>
      <c r="D501" s="148" t="s">
        <v>169</v>
      </c>
      <c r="E501" s="155" t="s">
        <v>3</v>
      </c>
      <c r="F501" s="156" t="s">
        <v>2308</v>
      </c>
      <c r="H501" s="157">
        <v>61</v>
      </c>
      <c r="I501" s="158"/>
      <c r="L501" s="154"/>
      <c r="M501" s="159"/>
      <c r="T501" s="160"/>
      <c r="AT501" s="155" t="s">
        <v>169</v>
      </c>
      <c r="AU501" s="155" t="s">
        <v>88</v>
      </c>
      <c r="AV501" s="13" t="s">
        <v>88</v>
      </c>
      <c r="AW501" s="13" t="s">
        <v>40</v>
      </c>
      <c r="AX501" s="13" t="s">
        <v>78</v>
      </c>
      <c r="AY501" s="155" t="s">
        <v>156</v>
      </c>
    </row>
    <row r="502" spans="2:65" s="13" customFormat="1" x14ac:dyDescent="0.2">
      <c r="B502" s="154"/>
      <c r="D502" s="148" t="s">
        <v>169</v>
      </c>
      <c r="E502" s="155" t="s">
        <v>3</v>
      </c>
      <c r="F502" s="156" t="s">
        <v>2309</v>
      </c>
      <c r="H502" s="157">
        <v>20</v>
      </c>
      <c r="I502" s="158"/>
      <c r="L502" s="154"/>
      <c r="M502" s="159"/>
      <c r="T502" s="160"/>
      <c r="AT502" s="155" t="s">
        <v>169</v>
      </c>
      <c r="AU502" s="155" t="s">
        <v>88</v>
      </c>
      <c r="AV502" s="13" t="s">
        <v>88</v>
      </c>
      <c r="AW502" s="13" t="s">
        <v>40</v>
      </c>
      <c r="AX502" s="13" t="s">
        <v>78</v>
      </c>
      <c r="AY502" s="155" t="s">
        <v>156</v>
      </c>
    </row>
    <row r="503" spans="2:65" s="13" customFormat="1" x14ac:dyDescent="0.2">
      <c r="B503" s="154"/>
      <c r="D503" s="148" t="s">
        <v>169</v>
      </c>
      <c r="E503" s="155" t="s">
        <v>3</v>
      </c>
      <c r="F503" s="156" t="s">
        <v>2310</v>
      </c>
      <c r="H503" s="157">
        <v>33</v>
      </c>
      <c r="I503" s="158"/>
      <c r="L503" s="154"/>
      <c r="M503" s="159"/>
      <c r="T503" s="160"/>
      <c r="AT503" s="155" t="s">
        <v>169</v>
      </c>
      <c r="AU503" s="155" t="s">
        <v>88</v>
      </c>
      <c r="AV503" s="13" t="s">
        <v>88</v>
      </c>
      <c r="AW503" s="13" t="s">
        <v>40</v>
      </c>
      <c r="AX503" s="13" t="s">
        <v>78</v>
      </c>
      <c r="AY503" s="155" t="s">
        <v>156</v>
      </c>
    </row>
    <row r="504" spans="2:65" s="14" customFormat="1" x14ac:dyDescent="0.2">
      <c r="B504" s="161"/>
      <c r="D504" s="148" t="s">
        <v>169</v>
      </c>
      <c r="E504" s="162" t="s">
        <v>3</v>
      </c>
      <c r="F504" s="163" t="s">
        <v>172</v>
      </c>
      <c r="H504" s="164">
        <v>123</v>
      </c>
      <c r="I504" s="165"/>
      <c r="L504" s="161"/>
      <c r="M504" s="166"/>
      <c r="T504" s="167"/>
      <c r="AT504" s="162" t="s">
        <v>169</v>
      </c>
      <c r="AU504" s="162" t="s">
        <v>88</v>
      </c>
      <c r="AV504" s="14" t="s">
        <v>165</v>
      </c>
      <c r="AW504" s="14" t="s">
        <v>40</v>
      </c>
      <c r="AX504" s="14" t="s">
        <v>86</v>
      </c>
      <c r="AY504" s="162" t="s">
        <v>156</v>
      </c>
    </row>
    <row r="505" spans="2:65" s="1" customFormat="1" ht="24.2" customHeight="1" x14ac:dyDescent="0.2">
      <c r="B505" s="129"/>
      <c r="C505" s="130" t="s">
        <v>1690</v>
      </c>
      <c r="D505" s="130" t="s">
        <v>160</v>
      </c>
      <c r="E505" s="131" t="s">
        <v>2314</v>
      </c>
      <c r="F505" s="132" t="s">
        <v>2315</v>
      </c>
      <c r="G505" s="133" t="s">
        <v>209</v>
      </c>
      <c r="H505" s="134">
        <v>0.70499999999999996</v>
      </c>
      <c r="I505" s="135"/>
      <c r="J505" s="136">
        <f>ROUND(I505*H505,2)</f>
        <v>0</v>
      </c>
      <c r="K505" s="132" t="s">
        <v>164</v>
      </c>
      <c r="L505" s="34"/>
      <c r="M505" s="137" t="s">
        <v>3</v>
      </c>
      <c r="N505" s="138" t="s">
        <v>49</v>
      </c>
      <c r="P505" s="139">
        <f>O505*H505</f>
        <v>0</v>
      </c>
      <c r="Q505" s="139">
        <v>6.1719999999999997E-2</v>
      </c>
      <c r="R505" s="139">
        <f>Q505*H505</f>
        <v>4.3512599999999999E-2</v>
      </c>
      <c r="S505" s="139">
        <v>0</v>
      </c>
      <c r="T505" s="140">
        <f>S505*H505</f>
        <v>0</v>
      </c>
      <c r="AR505" s="141" t="s">
        <v>165</v>
      </c>
      <c r="AT505" s="141" t="s">
        <v>160</v>
      </c>
      <c r="AU505" s="141" t="s">
        <v>88</v>
      </c>
      <c r="AY505" s="18" t="s">
        <v>156</v>
      </c>
      <c r="BE505" s="142">
        <f>IF(N505="základní",J505,0)</f>
        <v>0</v>
      </c>
      <c r="BF505" s="142">
        <f>IF(N505="snížená",J505,0)</f>
        <v>0</v>
      </c>
      <c r="BG505" s="142">
        <f>IF(N505="zákl. přenesená",J505,0)</f>
        <v>0</v>
      </c>
      <c r="BH505" s="142">
        <f>IF(N505="sníž. přenesená",J505,0)</f>
        <v>0</v>
      </c>
      <c r="BI505" s="142">
        <f>IF(N505="nulová",J505,0)</f>
        <v>0</v>
      </c>
      <c r="BJ505" s="18" t="s">
        <v>86</v>
      </c>
      <c r="BK505" s="142">
        <f>ROUND(I505*H505,2)</f>
        <v>0</v>
      </c>
      <c r="BL505" s="18" t="s">
        <v>165</v>
      </c>
      <c r="BM505" s="141" t="s">
        <v>2316</v>
      </c>
    </row>
    <row r="506" spans="2:65" s="1" customFormat="1" x14ac:dyDescent="0.2">
      <c r="B506" s="34"/>
      <c r="D506" s="143" t="s">
        <v>167</v>
      </c>
      <c r="F506" s="144" t="s">
        <v>2317</v>
      </c>
      <c r="I506" s="145"/>
      <c r="L506" s="34"/>
      <c r="M506" s="146"/>
      <c r="T506" s="55"/>
      <c r="AT506" s="18" t="s">
        <v>167</v>
      </c>
      <c r="AU506" s="18" t="s">
        <v>88</v>
      </c>
    </row>
    <row r="507" spans="2:65" s="13" customFormat="1" x14ac:dyDescent="0.2">
      <c r="B507" s="154"/>
      <c r="D507" s="148" t="s">
        <v>169</v>
      </c>
      <c r="E507" s="155" t="s">
        <v>3</v>
      </c>
      <c r="F507" s="156" t="s">
        <v>2318</v>
      </c>
      <c r="H507" s="157">
        <v>0.45500000000000002</v>
      </c>
      <c r="I507" s="158"/>
      <c r="L507" s="154"/>
      <c r="M507" s="159"/>
      <c r="T507" s="160"/>
      <c r="AT507" s="155" t="s">
        <v>169</v>
      </c>
      <c r="AU507" s="155" t="s">
        <v>88</v>
      </c>
      <c r="AV507" s="13" t="s">
        <v>88</v>
      </c>
      <c r="AW507" s="13" t="s">
        <v>40</v>
      </c>
      <c r="AX507" s="13" t="s">
        <v>78</v>
      </c>
      <c r="AY507" s="155" t="s">
        <v>156</v>
      </c>
    </row>
    <row r="508" spans="2:65" s="13" customFormat="1" x14ac:dyDescent="0.2">
      <c r="B508" s="154"/>
      <c r="D508" s="148" t="s">
        <v>169</v>
      </c>
      <c r="E508" s="155" t="s">
        <v>3</v>
      </c>
      <c r="F508" s="156" t="s">
        <v>2319</v>
      </c>
      <c r="H508" s="157">
        <v>0.25</v>
      </c>
      <c r="I508" s="158"/>
      <c r="L508" s="154"/>
      <c r="M508" s="159"/>
      <c r="T508" s="160"/>
      <c r="AT508" s="155" t="s">
        <v>169</v>
      </c>
      <c r="AU508" s="155" t="s">
        <v>88</v>
      </c>
      <c r="AV508" s="13" t="s">
        <v>88</v>
      </c>
      <c r="AW508" s="13" t="s">
        <v>40</v>
      </c>
      <c r="AX508" s="13" t="s">
        <v>78</v>
      </c>
      <c r="AY508" s="155" t="s">
        <v>156</v>
      </c>
    </row>
    <row r="509" spans="2:65" s="14" customFormat="1" x14ac:dyDescent="0.2">
      <c r="B509" s="161"/>
      <c r="D509" s="148" t="s">
        <v>169</v>
      </c>
      <c r="E509" s="162" t="s">
        <v>3</v>
      </c>
      <c r="F509" s="163" t="s">
        <v>172</v>
      </c>
      <c r="H509" s="164">
        <v>0.70499999999999996</v>
      </c>
      <c r="I509" s="165"/>
      <c r="L509" s="161"/>
      <c r="M509" s="166"/>
      <c r="T509" s="167"/>
      <c r="AT509" s="162" t="s">
        <v>169</v>
      </c>
      <c r="AU509" s="162" t="s">
        <v>88</v>
      </c>
      <c r="AV509" s="14" t="s">
        <v>165</v>
      </c>
      <c r="AW509" s="14" t="s">
        <v>40</v>
      </c>
      <c r="AX509" s="14" t="s">
        <v>86</v>
      </c>
      <c r="AY509" s="162" t="s">
        <v>156</v>
      </c>
    </row>
    <row r="510" spans="2:65" s="1" customFormat="1" ht="24.2" customHeight="1" x14ac:dyDescent="0.2">
      <c r="B510" s="129"/>
      <c r="C510" s="130" t="s">
        <v>1691</v>
      </c>
      <c r="D510" s="130" t="s">
        <v>160</v>
      </c>
      <c r="E510" s="131" t="s">
        <v>2320</v>
      </c>
      <c r="F510" s="132" t="s">
        <v>2321</v>
      </c>
      <c r="G510" s="133" t="s">
        <v>209</v>
      </c>
      <c r="H510" s="134">
        <v>3.2629999999999999</v>
      </c>
      <c r="I510" s="135"/>
      <c r="J510" s="136">
        <f>ROUND(I510*H510,2)</f>
        <v>0</v>
      </c>
      <c r="K510" s="132" t="s">
        <v>164</v>
      </c>
      <c r="L510" s="34"/>
      <c r="M510" s="137" t="s">
        <v>3</v>
      </c>
      <c r="N510" s="138" t="s">
        <v>49</v>
      </c>
      <c r="P510" s="139">
        <f>O510*H510</f>
        <v>0</v>
      </c>
      <c r="Q510" s="139">
        <v>7.9210000000000003E-2</v>
      </c>
      <c r="R510" s="139">
        <f>Q510*H510</f>
        <v>0.25846223000000002</v>
      </c>
      <c r="S510" s="139">
        <v>0</v>
      </c>
      <c r="T510" s="140">
        <f>S510*H510</f>
        <v>0</v>
      </c>
      <c r="AR510" s="141" t="s">
        <v>165</v>
      </c>
      <c r="AT510" s="141" t="s">
        <v>160</v>
      </c>
      <c r="AU510" s="141" t="s">
        <v>88</v>
      </c>
      <c r="AY510" s="18" t="s">
        <v>156</v>
      </c>
      <c r="BE510" s="142">
        <f>IF(N510="základní",J510,0)</f>
        <v>0</v>
      </c>
      <c r="BF510" s="142">
        <f>IF(N510="snížená",J510,0)</f>
        <v>0</v>
      </c>
      <c r="BG510" s="142">
        <f>IF(N510="zákl. přenesená",J510,0)</f>
        <v>0</v>
      </c>
      <c r="BH510" s="142">
        <f>IF(N510="sníž. přenesená",J510,0)</f>
        <v>0</v>
      </c>
      <c r="BI510" s="142">
        <f>IF(N510="nulová",J510,0)</f>
        <v>0</v>
      </c>
      <c r="BJ510" s="18" t="s">
        <v>86</v>
      </c>
      <c r="BK510" s="142">
        <f>ROUND(I510*H510,2)</f>
        <v>0</v>
      </c>
      <c r="BL510" s="18" t="s">
        <v>165</v>
      </c>
      <c r="BM510" s="141" t="s">
        <v>2322</v>
      </c>
    </row>
    <row r="511" spans="2:65" s="1" customFormat="1" x14ac:dyDescent="0.2">
      <c r="B511" s="34"/>
      <c r="D511" s="143" t="s">
        <v>167</v>
      </c>
      <c r="F511" s="144" t="s">
        <v>2323</v>
      </c>
      <c r="I511" s="145"/>
      <c r="L511" s="34"/>
      <c r="M511" s="146"/>
      <c r="T511" s="55"/>
      <c r="AT511" s="18" t="s">
        <v>167</v>
      </c>
      <c r="AU511" s="18" t="s">
        <v>88</v>
      </c>
    </row>
    <row r="512" spans="2:65" s="13" customFormat="1" x14ac:dyDescent="0.2">
      <c r="B512" s="154"/>
      <c r="D512" s="148" t="s">
        <v>169</v>
      </c>
      <c r="E512" s="155" t="s">
        <v>3</v>
      </c>
      <c r="F512" s="156" t="s">
        <v>2324</v>
      </c>
      <c r="H512" s="157">
        <v>3.2629999999999999</v>
      </c>
      <c r="I512" s="158"/>
      <c r="L512" s="154"/>
      <c r="M512" s="159"/>
      <c r="T512" s="160"/>
      <c r="AT512" s="155" t="s">
        <v>169</v>
      </c>
      <c r="AU512" s="155" t="s">
        <v>88</v>
      </c>
      <c r="AV512" s="13" t="s">
        <v>88</v>
      </c>
      <c r="AW512" s="13" t="s">
        <v>40</v>
      </c>
      <c r="AX512" s="13" t="s">
        <v>78</v>
      </c>
      <c r="AY512" s="155" t="s">
        <v>156</v>
      </c>
    </row>
    <row r="513" spans="2:65" s="14" customFormat="1" x14ac:dyDescent="0.2">
      <c r="B513" s="161"/>
      <c r="D513" s="148" t="s">
        <v>169</v>
      </c>
      <c r="E513" s="162" t="s">
        <v>3</v>
      </c>
      <c r="F513" s="163" t="s">
        <v>172</v>
      </c>
      <c r="H513" s="164">
        <v>3.2629999999999999</v>
      </c>
      <c r="I513" s="165"/>
      <c r="L513" s="161"/>
      <c r="M513" s="166"/>
      <c r="T513" s="167"/>
      <c r="AT513" s="162" t="s">
        <v>169</v>
      </c>
      <c r="AU513" s="162" t="s">
        <v>88</v>
      </c>
      <c r="AV513" s="14" t="s">
        <v>165</v>
      </c>
      <c r="AW513" s="14" t="s">
        <v>40</v>
      </c>
      <c r="AX513" s="14" t="s">
        <v>86</v>
      </c>
      <c r="AY513" s="162" t="s">
        <v>156</v>
      </c>
    </row>
    <row r="514" spans="2:65" s="1" customFormat="1" ht="16.5" customHeight="1" x14ac:dyDescent="0.2">
      <c r="B514" s="129"/>
      <c r="C514" s="130" t="s">
        <v>1692</v>
      </c>
      <c r="D514" s="130" t="s">
        <v>160</v>
      </c>
      <c r="E514" s="131" t="s">
        <v>2325</v>
      </c>
      <c r="F514" s="132" t="s">
        <v>2326</v>
      </c>
      <c r="G514" s="133" t="s">
        <v>356</v>
      </c>
      <c r="H514" s="134">
        <v>15.7</v>
      </c>
      <c r="I514" s="135"/>
      <c r="J514" s="136">
        <f>ROUND(I514*H514,2)</f>
        <v>0</v>
      </c>
      <c r="K514" s="132" t="s">
        <v>164</v>
      </c>
      <c r="L514" s="34"/>
      <c r="M514" s="137" t="s">
        <v>3</v>
      </c>
      <c r="N514" s="138" t="s">
        <v>49</v>
      </c>
      <c r="P514" s="139">
        <f>O514*H514</f>
        <v>0</v>
      </c>
      <c r="Q514" s="139">
        <v>1.3999999999999999E-4</v>
      </c>
      <c r="R514" s="139">
        <f>Q514*H514</f>
        <v>2.1979999999999999E-3</v>
      </c>
      <c r="S514" s="139">
        <v>0</v>
      </c>
      <c r="T514" s="140">
        <f>S514*H514</f>
        <v>0</v>
      </c>
      <c r="AR514" s="141" t="s">
        <v>165</v>
      </c>
      <c r="AT514" s="141" t="s">
        <v>160</v>
      </c>
      <c r="AU514" s="141" t="s">
        <v>88</v>
      </c>
      <c r="AY514" s="18" t="s">
        <v>156</v>
      </c>
      <c r="BE514" s="142">
        <f>IF(N514="základní",J514,0)</f>
        <v>0</v>
      </c>
      <c r="BF514" s="142">
        <f>IF(N514="snížená",J514,0)</f>
        <v>0</v>
      </c>
      <c r="BG514" s="142">
        <f>IF(N514="zákl. přenesená",J514,0)</f>
        <v>0</v>
      </c>
      <c r="BH514" s="142">
        <f>IF(N514="sníž. přenesená",J514,0)</f>
        <v>0</v>
      </c>
      <c r="BI514" s="142">
        <f>IF(N514="nulová",J514,0)</f>
        <v>0</v>
      </c>
      <c r="BJ514" s="18" t="s">
        <v>86</v>
      </c>
      <c r="BK514" s="142">
        <f>ROUND(I514*H514,2)</f>
        <v>0</v>
      </c>
      <c r="BL514" s="18" t="s">
        <v>165</v>
      </c>
      <c r="BM514" s="141" t="s">
        <v>2327</v>
      </c>
    </row>
    <row r="515" spans="2:65" s="1" customFormat="1" x14ac:dyDescent="0.2">
      <c r="B515" s="34"/>
      <c r="D515" s="143" t="s">
        <v>167</v>
      </c>
      <c r="F515" s="144" t="s">
        <v>2328</v>
      </c>
      <c r="I515" s="145"/>
      <c r="L515" s="34"/>
      <c r="M515" s="146"/>
      <c r="T515" s="55"/>
      <c r="AT515" s="18" t="s">
        <v>167</v>
      </c>
      <c r="AU515" s="18" t="s">
        <v>88</v>
      </c>
    </row>
    <row r="516" spans="2:65" s="13" customFormat="1" x14ac:dyDescent="0.2">
      <c r="B516" s="154"/>
      <c r="D516" s="148" t="s">
        <v>169</v>
      </c>
      <c r="E516" s="155" t="s">
        <v>3</v>
      </c>
      <c r="F516" s="156" t="s">
        <v>2329</v>
      </c>
      <c r="H516" s="157">
        <v>7.5</v>
      </c>
      <c r="I516" s="158"/>
      <c r="L516" s="154"/>
      <c r="M516" s="159"/>
      <c r="T516" s="160"/>
      <c r="AT516" s="155" t="s">
        <v>169</v>
      </c>
      <c r="AU516" s="155" t="s">
        <v>88</v>
      </c>
      <c r="AV516" s="13" t="s">
        <v>88</v>
      </c>
      <c r="AW516" s="13" t="s">
        <v>40</v>
      </c>
      <c r="AX516" s="13" t="s">
        <v>78</v>
      </c>
      <c r="AY516" s="155" t="s">
        <v>156</v>
      </c>
    </row>
    <row r="517" spans="2:65" s="13" customFormat="1" x14ac:dyDescent="0.2">
      <c r="B517" s="154"/>
      <c r="D517" s="148" t="s">
        <v>169</v>
      </c>
      <c r="E517" s="155" t="s">
        <v>3</v>
      </c>
      <c r="F517" s="156" t="s">
        <v>2330</v>
      </c>
      <c r="H517" s="157">
        <v>4.0999999999999996</v>
      </c>
      <c r="I517" s="158"/>
      <c r="L517" s="154"/>
      <c r="M517" s="159"/>
      <c r="T517" s="160"/>
      <c r="AT517" s="155" t="s">
        <v>169</v>
      </c>
      <c r="AU517" s="155" t="s">
        <v>88</v>
      </c>
      <c r="AV517" s="13" t="s">
        <v>88</v>
      </c>
      <c r="AW517" s="13" t="s">
        <v>40</v>
      </c>
      <c r="AX517" s="13" t="s">
        <v>78</v>
      </c>
      <c r="AY517" s="155" t="s">
        <v>156</v>
      </c>
    </row>
    <row r="518" spans="2:65" s="13" customFormat="1" x14ac:dyDescent="0.2">
      <c r="B518" s="154"/>
      <c r="D518" s="148" t="s">
        <v>169</v>
      </c>
      <c r="E518" s="155" t="s">
        <v>3</v>
      </c>
      <c r="F518" s="156" t="s">
        <v>2331</v>
      </c>
      <c r="H518" s="157">
        <v>4.0999999999999996</v>
      </c>
      <c r="I518" s="158"/>
      <c r="L518" s="154"/>
      <c r="M518" s="159"/>
      <c r="T518" s="160"/>
      <c r="AT518" s="155" t="s">
        <v>169</v>
      </c>
      <c r="AU518" s="155" t="s">
        <v>88</v>
      </c>
      <c r="AV518" s="13" t="s">
        <v>88</v>
      </c>
      <c r="AW518" s="13" t="s">
        <v>40</v>
      </c>
      <c r="AX518" s="13" t="s">
        <v>78</v>
      </c>
      <c r="AY518" s="155" t="s">
        <v>156</v>
      </c>
    </row>
    <row r="519" spans="2:65" s="14" customFormat="1" x14ac:dyDescent="0.2">
      <c r="B519" s="161"/>
      <c r="D519" s="148" t="s">
        <v>169</v>
      </c>
      <c r="E519" s="162" t="s">
        <v>3</v>
      </c>
      <c r="F519" s="163" t="s">
        <v>172</v>
      </c>
      <c r="H519" s="164">
        <v>15.7</v>
      </c>
      <c r="I519" s="165"/>
      <c r="L519" s="161"/>
      <c r="M519" s="166"/>
      <c r="T519" s="167"/>
      <c r="AT519" s="162" t="s">
        <v>169</v>
      </c>
      <c r="AU519" s="162" t="s">
        <v>88</v>
      </c>
      <c r="AV519" s="14" t="s">
        <v>165</v>
      </c>
      <c r="AW519" s="14" t="s">
        <v>40</v>
      </c>
      <c r="AX519" s="14" t="s">
        <v>86</v>
      </c>
      <c r="AY519" s="162" t="s">
        <v>156</v>
      </c>
    </row>
    <row r="520" spans="2:65" s="1" customFormat="1" ht="21.75" customHeight="1" x14ac:dyDescent="0.2">
      <c r="B520" s="129"/>
      <c r="C520" s="130" t="s">
        <v>1694</v>
      </c>
      <c r="D520" s="130" t="s">
        <v>160</v>
      </c>
      <c r="E520" s="131" t="s">
        <v>1354</v>
      </c>
      <c r="F520" s="132" t="s">
        <v>1355</v>
      </c>
      <c r="G520" s="133" t="s">
        <v>209</v>
      </c>
      <c r="H520" s="134">
        <v>8.3170000000000002</v>
      </c>
      <c r="I520" s="135"/>
      <c r="J520" s="136">
        <f>ROUND(I520*H520,2)</f>
        <v>0</v>
      </c>
      <c r="K520" s="132" t="s">
        <v>164</v>
      </c>
      <c r="L520" s="34"/>
      <c r="M520" s="137" t="s">
        <v>3</v>
      </c>
      <c r="N520" s="138" t="s">
        <v>49</v>
      </c>
      <c r="P520" s="139">
        <f>O520*H520</f>
        <v>0</v>
      </c>
      <c r="Q520" s="139">
        <v>0.17818000000000001</v>
      </c>
      <c r="R520" s="139">
        <f>Q520*H520</f>
        <v>1.4819230600000002</v>
      </c>
      <c r="S520" s="139">
        <v>0</v>
      </c>
      <c r="T520" s="140">
        <f>S520*H520</f>
        <v>0</v>
      </c>
      <c r="AR520" s="141" t="s">
        <v>165</v>
      </c>
      <c r="AT520" s="141" t="s">
        <v>160</v>
      </c>
      <c r="AU520" s="141" t="s">
        <v>88</v>
      </c>
      <c r="AY520" s="18" t="s">
        <v>156</v>
      </c>
      <c r="BE520" s="142">
        <f>IF(N520="základní",J520,0)</f>
        <v>0</v>
      </c>
      <c r="BF520" s="142">
        <f>IF(N520="snížená",J520,0)</f>
        <v>0</v>
      </c>
      <c r="BG520" s="142">
        <f>IF(N520="zákl. přenesená",J520,0)</f>
        <v>0</v>
      </c>
      <c r="BH520" s="142">
        <f>IF(N520="sníž. přenesená",J520,0)</f>
        <v>0</v>
      </c>
      <c r="BI520" s="142">
        <f>IF(N520="nulová",J520,0)</f>
        <v>0</v>
      </c>
      <c r="BJ520" s="18" t="s">
        <v>86</v>
      </c>
      <c r="BK520" s="142">
        <f>ROUND(I520*H520,2)</f>
        <v>0</v>
      </c>
      <c r="BL520" s="18" t="s">
        <v>165</v>
      </c>
      <c r="BM520" s="141" t="s">
        <v>1356</v>
      </c>
    </row>
    <row r="521" spans="2:65" s="1" customFormat="1" x14ac:dyDescent="0.2">
      <c r="B521" s="34"/>
      <c r="D521" s="143" t="s">
        <v>167</v>
      </c>
      <c r="F521" s="144" t="s">
        <v>1357</v>
      </c>
      <c r="I521" s="145"/>
      <c r="L521" s="34"/>
      <c r="M521" s="146"/>
      <c r="T521" s="55"/>
      <c r="AT521" s="18" t="s">
        <v>167</v>
      </c>
      <c r="AU521" s="18" t="s">
        <v>88</v>
      </c>
    </row>
    <row r="522" spans="2:65" s="12" customFormat="1" x14ac:dyDescent="0.2">
      <c r="B522" s="147"/>
      <c r="D522" s="148" t="s">
        <v>169</v>
      </c>
      <c r="E522" s="149" t="s">
        <v>3</v>
      </c>
      <c r="F522" s="150" t="s">
        <v>2332</v>
      </c>
      <c r="H522" s="149" t="s">
        <v>3</v>
      </c>
      <c r="I522" s="151"/>
      <c r="L522" s="147"/>
      <c r="M522" s="152"/>
      <c r="T522" s="153"/>
      <c r="AT522" s="149" t="s">
        <v>169</v>
      </c>
      <c r="AU522" s="149" t="s">
        <v>88</v>
      </c>
      <c r="AV522" s="12" t="s">
        <v>86</v>
      </c>
      <c r="AW522" s="12" t="s">
        <v>40</v>
      </c>
      <c r="AX522" s="12" t="s">
        <v>78</v>
      </c>
      <c r="AY522" s="149" t="s">
        <v>156</v>
      </c>
    </row>
    <row r="523" spans="2:65" s="13" customFormat="1" x14ac:dyDescent="0.2">
      <c r="B523" s="154"/>
      <c r="D523" s="148" t="s">
        <v>169</v>
      </c>
      <c r="E523" s="155" t="s">
        <v>3</v>
      </c>
      <c r="F523" s="156" t="s">
        <v>2333</v>
      </c>
      <c r="H523" s="157">
        <v>1.25</v>
      </c>
      <c r="I523" s="158"/>
      <c r="L523" s="154"/>
      <c r="M523" s="159"/>
      <c r="T523" s="160"/>
      <c r="AT523" s="155" t="s">
        <v>169</v>
      </c>
      <c r="AU523" s="155" t="s">
        <v>88</v>
      </c>
      <c r="AV523" s="13" t="s">
        <v>88</v>
      </c>
      <c r="AW523" s="13" t="s">
        <v>40</v>
      </c>
      <c r="AX523" s="13" t="s">
        <v>78</v>
      </c>
      <c r="AY523" s="155" t="s">
        <v>156</v>
      </c>
    </row>
    <row r="524" spans="2:65" s="13" customFormat="1" x14ac:dyDescent="0.2">
      <c r="B524" s="154"/>
      <c r="D524" s="148" t="s">
        <v>169</v>
      </c>
      <c r="E524" s="155" t="s">
        <v>3</v>
      </c>
      <c r="F524" s="156" t="s">
        <v>2334</v>
      </c>
      <c r="H524" s="157">
        <v>0.3</v>
      </c>
      <c r="I524" s="158"/>
      <c r="L524" s="154"/>
      <c r="M524" s="159"/>
      <c r="T524" s="160"/>
      <c r="AT524" s="155" t="s">
        <v>169</v>
      </c>
      <c r="AU524" s="155" t="s">
        <v>88</v>
      </c>
      <c r="AV524" s="13" t="s">
        <v>88</v>
      </c>
      <c r="AW524" s="13" t="s">
        <v>40</v>
      </c>
      <c r="AX524" s="13" t="s">
        <v>78</v>
      </c>
      <c r="AY524" s="155" t="s">
        <v>156</v>
      </c>
    </row>
    <row r="525" spans="2:65" s="15" customFormat="1" x14ac:dyDescent="0.2">
      <c r="B525" s="168"/>
      <c r="D525" s="148" t="s">
        <v>169</v>
      </c>
      <c r="E525" s="169" t="s">
        <v>3</v>
      </c>
      <c r="F525" s="170" t="s">
        <v>180</v>
      </c>
      <c r="H525" s="171">
        <v>1.55</v>
      </c>
      <c r="I525" s="172"/>
      <c r="L525" s="168"/>
      <c r="M525" s="173"/>
      <c r="T525" s="174"/>
      <c r="AT525" s="169" t="s">
        <v>169</v>
      </c>
      <c r="AU525" s="169" t="s">
        <v>88</v>
      </c>
      <c r="AV525" s="15" t="s">
        <v>157</v>
      </c>
      <c r="AW525" s="15" t="s">
        <v>40</v>
      </c>
      <c r="AX525" s="15" t="s">
        <v>78</v>
      </c>
      <c r="AY525" s="169" t="s">
        <v>156</v>
      </c>
    </row>
    <row r="526" spans="2:65" s="12" customFormat="1" x14ac:dyDescent="0.2">
      <c r="B526" s="147"/>
      <c r="D526" s="148" t="s">
        <v>169</v>
      </c>
      <c r="E526" s="149" t="s">
        <v>3</v>
      </c>
      <c r="F526" s="150" t="s">
        <v>2247</v>
      </c>
      <c r="H526" s="149" t="s">
        <v>3</v>
      </c>
      <c r="I526" s="151"/>
      <c r="L526" s="147"/>
      <c r="M526" s="152"/>
      <c r="T526" s="153"/>
      <c r="AT526" s="149" t="s">
        <v>169</v>
      </c>
      <c r="AU526" s="149" t="s">
        <v>88</v>
      </c>
      <c r="AV526" s="12" t="s">
        <v>86</v>
      </c>
      <c r="AW526" s="12" t="s">
        <v>40</v>
      </c>
      <c r="AX526" s="12" t="s">
        <v>78</v>
      </c>
      <c r="AY526" s="149" t="s">
        <v>156</v>
      </c>
    </row>
    <row r="527" spans="2:65" s="13" customFormat="1" x14ac:dyDescent="0.2">
      <c r="B527" s="154"/>
      <c r="D527" s="148" t="s">
        <v>169</v>
      </c>
      <c r="E527" s="155" t="s">
        <v>3</v>
      </c>
      <c r="F527" s="156" t="s">
        <v>2335</v>
      </c>
      <c r="H527" s="157">
        <v>0.96</v>
      </c>
      <c r="I527" s="158"/>
      <c r="L527" s="154"/>
      <c r="M527" s="159"/>
      <c r="T527" s="160"/>
      <c r="AT527" s="155" t="s">
        <v>169</v>
      </c>
      <c r="AU527" s="155" t="s">
        <v>88</v>
      </c>
      <c r="AV527" s="13" t="s">
        <v>88</v>
      </c>
      <c r="AW527" s="13" t="s">
        <v>40</v>
      </c>
      <c r="AX527" s="13" t="s">
        <v>78</v>
      </c>
      <c r="AY527" s="155" t="s">
        <v>156</v>
      </c>
    </row>
    <row r="528" spans="2:65" s="13" customFormat="1" x14ac:dyDescent="0.2">
      <c r="B528" s="154"/>
      <c r="D528" s="148" t="s">
        <v>169</v>
      </c>
      <c r="E528" s="155" t="s">
        <v>3</v>
      </c>
      <c r="F528" s="156" t="s">
        <v>2336</v>
      </c>
      <c r="H528" s="157">
        <v>0.3</v>
      </c>
      <c r="I528" s="158"/>
      <c r="L528" s="154"/>
      <c r="M528" s="159"/>
      <c r="T528" s="160"/>
      <c r="AT528" s="155" t="s">
        <v>169</v>
      </c>
      <c r="AU528" s="155" t="s">
        <v>88</v>
      </c>
      <c r="AV528" s="13" t="s">
        <v>88</v>
      </c>
      <c r="AW528" s="13" t="s">
        <v>40</v>
      </c>
      <c r="AX528" s="13" t="s">
        <v>78</v>
      </c>
      <c r="AY528" s="155" t="s">
        <v>156</v>
      </c>
    </row>
    <row r="529" spans="2:65" s="13" customFormat="1" x14ac:dyDescent="0.2">
      <c r="B529" s="154"/>
      <c r="D529" s="148" t="s">
        <v>169</v>
      </c>
      <c r="E529" s="155" t="s">
        <v>3</v>
      </c>
      <c r="F529" s="156" t="s">
        <v>2337</v>
      </c>
      <c r="H529" s="157">
        <v>0.28999999999999998</v>
      </c>
      <c r="I529" s="158"/>
      <c r="L529" s="154"/>
      <c r="M529" s="159"/>
      <c r="T529" s="160"/>
      <c r="AT529" s="155" t="s">
        <v>169</v>
      </c>
      <c r="AU529" s="155" t="s">
        <v>88</v>
      </c>
      <c r="AV529" s="13" t="s">
        <v>88</v>
      </c>
      <c r="AW529" s="13" t="s">
        <v>40</v>
      </c>
      <c r="AX529" s="13" t="s">
        <v>78</v>
      </c>
      <c r="AY529" s="155" t="s">
        <v>156</v>
      </c>
    </row>
    <row r="530" spans="2:65" s="13" customFormat="1" x14ac:dyDescent="0.2">
      <c r="B530" s="154"/>
      <c r="D530" s="148" t="s">
        <v>169</v>
      </c>
      <c r="E530" s="155" t="s">
        <v>3</v>
      </c>
      <c r="F530" s="156" t="s">
        <v>2338</v>
      </c>
      <c r="H530" s="157">
        <v>0.72</v>
      </c>
      <c r="I530" s="158"/>
      <c r="L530" s="154"/>
      <c r="M530" s="159"/>
      <c r="T530" s="160"/>
      <c r="AT530" s="155" t="s">
        <v>169</v>
      </c>
      <c r="AU530" s="155" t="s">
        <v>88</v>
      </c>
      <c r="AV530" s="13" t="s">
        <v>88</v>
      </c>
      <c r="AW530" s="13" t="s">
        <v>40</v>
      </c>
      <c r="AX530" s="13" t="s">
        <v>78</v>
      </c>
      <c r="AY530" s="155" t="s">
        <v>156</v>
      </c>
    </row>
    <row r="531" spans="2:65" s="13" customFormat="1" x14ac:dyDescent="0.2">
      <c r="B531" s="154"/>
      <c r="D531" s="148" t="s">
        <v>169</v>
      </c>
      <c r="E531" s="155" t="s">
        <v>3</v>
      </c>
      <c r="F531" s="156" t="s">
        <v>2339</v>
      </c>
      <c r="H531" s="157">
        <v>0.9</v>
      </c>
      <c r="I531" s="158"/>
      <c r="L531" s="154"/>
      <c r="M531" s="159"/>
      <c r="T531" s="160"/>
      <c r="AT531" s="155" t="s">
        <v>169</v>
      </c>
      <c r="AU531" s="155" t="s">
        <v>88</v>
      </c>
      <c r="AV531" s="13" t="s">
        <v>88</v>
      </c>
      <c r="AW531" s="13" t="s">
        <v>40</v>
      </c>
      <c r="AX531" s="13" t="s">
        <v>78</v>
      </c>
      <c r="AY531" s="155" t="s">
        <v>156</v>
      </c>
    </row>
    <row r="532" spans="2:65" s="13" customFormat="1" x14ac:dyDescent="0.2">
      <c r="B532" s="154"/>
      <c r="D532" s="148" t="s">
        <v>169</v>
      </c>
      <c r="E532" s="155" t="s">
        <v>3</v>
      </c>
      <c r="F532" s="156" t="s">
        <v>2340</v>
      </c>
      <c r="H532" s="157">
        <v>0.33</v>
      </c>
      <c r="I532" s="158"/>
      <c r="L532" s="154"/>
      <c r="M532" s="159"/>
      <c r="T532" s="160"/>
      <c r="AT532" s="155" t="s">
        <v>169</v>
      </c>
      <c r="AU532" s="155" t="s">
        <v>88</v>
      </c>
      <c r="AV532" s="13" t="s">
        <v>88</v>
      </c>
      <c r="AW532" s="13" t="s">
        <v>40</v>
      </c>
      <c r="AX532" s="13" t="s">
        <v>78</v>
      </c>
      <c r="AY532" s="155" t="s">
        <v>156</v>
      </c>
    </row>
    <row r="533" spans="2:65" s="13" customFormat="1" x14ac:dyDescent="0.2">
      <c r="B533" s="154"/>
      <c r="D533" s="148" t="s">
        <v>169</v>
      </c>
      <c r="E533" s="155" t="s">
        <v>3</v>
      </c>
      <c r="F533" s="156" t="s">
        <v>2341</v>
      </c>
      <c r="H533" s="157">
        <v>0.35499999999999998</v>
      </c>
      <c r="I533" s="158"/>
      <c r="L533" s="154"/>
      <c r="M533" s="159"/>
      <c r="T533" s="160"/>
      <c r="AT533" s="155" t="s">
        <v>169</v>
      </c>
      <c r="AU533" s="155" t="s">
        <v>88</v>
      </c>
      <c r="AV533" s="13" t="s">
        <v>88</v>
      </c>
      <c r="AW533" s="13" t="s">
        <v>40</v>
      </c>
      <c r="AX533" s="13" t="s">
        <v>78</v>
      </c>
      <c r="AY533" s="155" t="s">
        <v>156</v>
      </c>
    </row>
    <row r="534" spans="2:65" s="13" customFormat="1" x14ac:dyDescent="0.2">
      <c r="B534" s="154"/>
      <c r="D534" s="148" t="s">
        <v>169</v>
      </c>
      <c r="E534" s="155" t="s">
        <v>3</v>
      </c>
      <c r="F534" s="156" t="s">
        <v>2342</v>
      </c>
      <c r="H534" s="157">
        <v>0.6</v>
      </c>
      <c r="I534" s="158"/>
      <c r="L534" s="154"/>
      <c r="M534" s="159"/>
      <c r="T534" s="160"/>
      <c r="AT534" s="155" t="s">
        <v>169</v>
      </c>
      <c r="AU534" s="155" t="s">
        <v>88</v>
      </c>
      <c r="AV534" s="13" t="s">
        <v>88</v>
      </c>
      <c r="AW534" s="13" t="s">
        <v>40</v>
      </c>
      <c r="AX534" s="13" t="s">
        <v>78</v>
      </c>
      <c r="AY534" s="155" t="s">
        <v>156</v>
      </c>
    </row>
    <row r="535" spans="2:65" s="13" customFormat="1" x14ac:dyDescent="0.2">
      <c r="B535" s="154"/>
      <c r="D535" s="148" t="s">
        <v>169</v>
      </c>
      <c r="E535" s="155" t="s">
        <v>3</v>
      </c>
      <c r="F535" s="156" t="s">
        <v>2343</v>
      </c>
      <c r="H535" s="157">
        <v>0.46400000000000002</v>
      </c>
      <c r="I535" s="158"/>
      <c r="L535" s="154"/>
      <c r="M535" s="159"/>
      <c r="T535" s="160"/>
      <c r="AT535" s="155" t="s">
        <v>169</v>
      </c>
      <c r="AU535" s="155" t="s">
        <v>88</v>
      </c>
      <c r="AV535" s="13" t="s">
        <v>88</v>
      </c>
      <c r="AW535" s="13" t="s">
        <v>40</v>
      </c>
      <c r="AX535" s="13" t="s">
        <v>78</v>
      </c>
      <c r="AY535" s="155" t="s">
        <v>156</v>
      </c>
    </row>
    <row r="536" spans="2:65" s="13" customFormat="1" x14ac:dyDescent="0.2">
      <c r="B536" s="154"/>
      <c r="D536" s="148" t="s">
        <v>169</v>
      </c>
      <c r="E536" s="155" t="s">
        <v>3</v>
      </c>
      <c r="F536" s="156" t="s">
        <v>2344</v>
      </c>
      <c r="H536" s="157">
        <v>0.64800000000000002</v>
      </c>
      <c r="I536" s="158"/>
      <c r="L536" s="154"/>
      <c r="M536" s="159"/>
      <c r="T536" s="160"/>
      <c r="AT536" s="155" t="s">
        <v>169</v>
      </c>
      <c r="AU536" s="155" t="s">
        <v>88</v>
      </c>
      <c r="AV536" s="13" t="s">
        <v>88</v>
      </c>
      <c r="AW536" s="13" t="s">
        <v>40</v>
      </c>
      <c r="AX536" s="13" t="s">
        <v>78</v>
      </c>
      <c r="AY536" s="155" t="s">
        <v>156</v>
      </c>
    </row>
    <row r="537" spans="2:65" s="13" customFormat="1" x14ac:dyDescent="0.2">
      <c r="B537" s="154"/>
      <c r="D537" s="148" t="s">
        <v>169</v>
      </c>
      <c r="E537" s="155" t="s">
        <v>3</v>
      </c>
      <c r="F537" s="156" t="s">
        <v>2345</v>
      </c>
      <c r="H537" s="157">
        <v>1.2</v>
      </c>
      <c r="I537" s="158"/>
      <c r="L537" s="154"/>
      <c r="M537" s="159"/>
      <c r="T537" s="160"/>
      <c r="AT537" s="155" t="s">
        <v>169</v>
      </c>
      <c r="AU537" s="155" t="s">
        <v>88</v>
      </c>
      <c r="AV537" s="13" t="s">
        <v>88</v>
      </c>
      <c r="AW537" s="13" t="s">
        <v>40</v>
      </c>
      <c r="AX537" s="13" t="s">
        <v>78</v>
      </c>
      <c r="AY537" s="155" t="s">
        <v>156</v>
      </c>
    </row>
    <row r="538" spans="2:65" s="15" customFormat="1" x14ac:dyDescent="0.2">
      <c r="B538" s="168"/>
      <c r="D538" s="148" t="s">
        <v>169</v>
      </c>
      <c r="E538" s="169" t="s">
        <v>3</v>
      </c>
      <c r="F538" s="170" t="s">
        <v>180</v>
      </c>
      <c r="H538" s="171">
        <v>6.7670000000000003</v>
      </c>
      <c r="I538" s="172"/>
      <c r="L538" s="168"/>
      <c r="M538" s="173"/>
      <c r="T538" s="174"/>
      <c r="AT538" s="169" t="s">
        <v>169</v>
      </c>
      <c r="AU538" s="169" t="s">
        <v>88</v>
      </c>
      <c r="AV538" s="15" t="s">
        <v>157</v>
      </c>
      <c r="AW538" s="15" t="s">
        <v>40</v>
      </c>
      <c r="AX538" s="15" t="s">
        <v>78</v>
      </c>
      <c r="AY538" s="169" t="s">
        <v>156</v>
      </c>
    </row>
    <row r="539" spans="2:65" s="14" customFormat="1" x14ac:dyDescent="0.2">
      <c r="B539" s="161"/>
      <c r="D539" s="148" t="s">
        <v>169</v>
      </c>
      <c r="E539" s="162" t="s">
        <v>3</v>
      </c>
      <c r="F539" s="163" t="s">
        <v>172</v>
      </c>
      <c r="H539" s="164">
        <v>8.3170000000000002</v>
      </c>
      <c r="I539" s="165"/>
      <c r="L539" s="161"/>
      <c r="M539" s="166"/>
      <c r="T539" s="167"/>
      <c r="AT539" s="162" t="s">
        <v>169</v>
      </c>
      <c r="AU539" s="162" t="s">
        <v>88</v>
      </c>
      <c r="AV539" s="14" t="s">
        <v>165</v>
      </c>
      <c r="AW539" s="14" t="s">
        <v>40</v>
      </c>
      <c r="AX539" s="14" t="s">
        <v>86</v>
      </c>
      <c r="AY539" s="162" t="s">
        <v>156</v>
      </c>
    </row>
    <row r="540" spans="2:65" s="1" customFormat="1" ht="24.2" customHeight="1" x14ac:dyDescent="0.2">
      <c r="B540" s="129"/>
      <c r="C540" s="130" t="s">
        <v>1695</v>
      </c>
      <c r="D540" s="130" t="s">
        <v>160</v>
      </c>
      <c r="E540" s="131" t="s">
        <v>2346</v>
      </c>
      <c r="F540" s="132" t="s">
        <v>2347</v>
      </c>
      <c r="G540" s="133" t="s">
        <v>209</v>
      </c>
      <c r="H540" s="134">
        <v>20.175000000000001</v>
      </c>
      <c r="I540" s="135"/>
      <c r="J540" s="136">
        <f>ROUND(I540*H540,2)</f>
        <v>0</v>
      </c>
      <c r="K540" s="132" t="s">
        <v>164</v>
      </c>
      <c r="L540" s="34"/>
      <c r="M540" s="137" t="s">
        <v>3</v>
      </c>
      <c r="N540" s="138" t="s">
        <v>49</v>
      </c>
      <c r="P540" s="139">
        <f>O540*H540</f>
        <v>0</v>
      </c>
      <c r="Q540" s="139">
        <v>4.5670000000000002E-2</v>
      </c>
      <c r="R540" s="139">
        <f>Q540*H540</f>
        <v>0.92139225000000002</v>
      </c>
      <c r="S540" s="139">
        <v>0</v>
      </c>
      <c r="T540" s="140">
        <f>S540*H540</f>
        <v>0</v>
      </c>
      <c r="AR540" s="141" t="s">
        <v>165</v>
      </c>
      <c r="AT540" s="141" t="s">
        <v>160</v>
      </c>
      <c r="AU540" s="141" t="s">
        <v>88</v>
      </c>
      <c r="AY540" s="18" t="s">
        <v>156</v>
      </c>
      <c r="BE540" s="142">
        <f>IF(N540="základní",J540,0)</f>
        <v>0</v>
      </c>
      <c r="BF540" s="142">
        <f>IF(N540="snížená",J540,0)</f>
        <v>0</v>
      </c>
      <c r="BG540" s="142">
        <f>IF(N540="zákl. přenesená",J540,0)</f>
        <v>0</v>
      </c>
      <c r="BH540" s="142">
        <f>IF(N540="sníž. přenesená",J540,0)</f>
        <v>0</v>
      </c>
      <c r="BI540" s="142">
        <f>IF(N540="nulová",J540,0)</f>
        <v>0</v>
      </c>
      <c r="BJ540" s="18" t="s">
        <v>86</v>
      </c>
      <c r="BK540" s="142">
        <f>ROUND(I540*H540,2)</f>
        <v>0</v>
      </c>
      <c r="BL540" s="18" t="s">
        <v>165</v>
      </c>
      <c r="BM540" s="141" t="s">
        <v>2348</v>
      </c>
    </row>
    <row r="541" spans="2:65" s="1" customFormat="1" x14ac:dyDescent="0.2">
      <c r="B541" s="34"/>
      <c r="D541" s="143" t="s">
        <v>167</v>
      </c>
      <c r="F541" s="144" t="s">
        <v>2349</v>
      </c>
      <c r="I541" s="145"/>
      <c r="L541" s="34"/>
      <c r="M541" s="146"/>
      <c r="T541" s="55"/>
      <c r="AT541" s="18" t="s">
        <v>167</v>
      </c>
      <c r="AU541" s="18" t="s">
        <v>88</v>
      </c>
    </row>
    <row r="542" spans="2:65" s="13" customFormat="1" x14ac:dyDescent="0.2">
      <c r="B542" s="154"/>
      <c r="D542" s="148" t="s">
        <v>169</v>
      </c>
      <c r="E542" s="155" t="s">
        <v>3</v>
      </c>
      <c r="F542" s="156" t="s">
        <v>2350</v>
      </c>
      <c r="H542" s="157">
        <v>1.89</v>
      </c>
      <c r="I542" s="158"/>
      <c r="L542" s="154"/>
      <c r="M542" s="159"/>
      <c r="T542" s="160"/>
      <c r="AT542" s="155" t="s">
        <v>169</v>
      </c>
      <c r="AU542" s="155" t="s">
        <v>88</v>
      </c>
      <c r="AV542" s="13" t="s">
        <v>88</v>
      </c>
      <c r="AW542" s="13" t="s">
        <v>40</v>
      </c>
      <c r="AX542" s="13" t="s">
        <v>78</v>
      </c>
      <c r="AY542" s="155" t="s">
        <v>156</v>
      </c>
    </row>
    <row r="543" spans="2:65" s="13" customFormat="1" x14ac:dyDescent="0.2">
      <c r="B543" s="154"/>
      <c r="D543" s="148" t="s">
        <v>169</v>
      </c>
      <c r="E543" s="155" t="s">
        <v>3</v>
      </c>
      <c r="F543" s="156" t="s">
        <v>2351</v>
      </c>
      <c r="H543" s="157">
        <v>1.26</v>
      </c>
      <c r="I543" s="158"/>
      <c r="L543" s="154"/>
      <c r="M543" s="159"/>
      <c r="T543" s="160"/>
      <c r="AT543" s="155" t="s">
        <v>169</v>
      </c>
      <c r="AU543" s="155" t="s">
        <v>88</v>
      </c>
      <c r="AV543" s="13" t="s">
        <v>88</v>
      </c>
      <c r="AW543" s="13" t="s">
        <v>40</v>
      </c>
      <c r="AX543" s="13" t="s">
        <v>78</v>
      </c>
      <c r="AY543" s="155" t="s">
        <v>156</v>
      </c>
    </row>
    <row r="544" spans="2:65" s="13" customFormat="1" x14ac:dyDescent="0.2">
      <c r="B544" s="154"/>
      <c r="D544" s="148" t="s">
        <v>169</v>
      </c>
      <c r="E544" s="155" t="s">
        <v>3</v>
      </c>
      <c r="F544" s="156" t="s">
        <v>2352</v>
      </c>
      <c r="H544" s="157">
        <v>2.2799999999999998</v>
      </c>
      <c r="I544" s="158"/>
      <c r="L544" s="154"/>
      <c r="M544" s="159"/>
      <c r="T544" s="160"/>
      <c r="AT544" s="155" t="s">
        <v>169</v>
      </c>
      <c r="AU544" s="155" t="s">
        <v>88</v>
      </c>
      <c r="AV544" s="13" t="s">
        <v>88</v>
      </c>
      <c r="AW544" s="13" t="s">
        <v>40</v>
      </c>
      <c r="AX544" s="13" t="s">
        <v>78</v>
      </c>
      <c r="AY544" s="155" t="s">
        <v>156</v>
      </c>
    </row>
    <row r="545" spans="2:65" s="13" customFormat="1" x14ac:dyDescent="0.2">
      <c r="B545" s="154"/>
      <c r="D545" s="148" t="s">
        <v>169</v>
      </c>
      <c r="E545" s="155" t="s">
        <v>3</v>
      </c>
      <c r="F545" s="156" t="s">
        <v>2353</v>
      </c>
      <c r="H545" s="157">
        <v>2.2799999999999998</v>
      </c>
      <c r="I545" s="158"/>
      <c r="L545" s="154"/>
      <c r="M545" s="159"/>
      <c r="T545" s="160"/>
      <c r="AT545" s="155" t="s">
        <v>169</v>
      </c>
      <c r="AU545" s="155" t="s">
        <v>88</v>
      </c>
      <c r="AV545" s="13" t="s">
        <v>88</v>
      </c>
      <c r="AW545" s="13" t="s">
        <v>40</v>
      </c>
      <c r="AX545" s="13" t="s">
        <v>78</v>
      </c>
      <c r="AY545" s="155" t="s">
        <v>156</v>
      </c>
    </row>
    <row r="546" spans="2:65" s="13" customFormat="1" x14ac:dyDescent="0.2">
      <c r="B546" s="154"/>
      <c r="D546" s="148" t="s">
        <v>169</v>
      </c>
      <c r="E546" s="155" t="s">
        <v>3</v>
      </c>
      <c r="F546" s="156" t="s">
        <v>2354</v>
      </c>
      <c r="H546" s="157">
        <v>1.665</v>
      </c>
      <c r="I546" s="158"/>
      <c r="L546" s="154"/>
      <c r="M546" s="159"/>
      <c r="T546" s="160"/>
      <c r="AT546" s="155" t="s">
        <v>169</v>
      </c>
      <c r="AU546" s="155" t="s">
        <v>88</v>
      </c>
      <c r="AV546" s="13" t="s">
        <v>88</v>
      </c>
      <c r="AW546" s="13" t="s">
        <v>40</v>
      </c>
      <c r="AX546" s="13" t="s">
        <v>78</v>
      </c>
      <c r="AY546" s="155" t="s">
        <v>156</v>
      </c>
    </row>
    <row r="547" spans="2:65" s="13" customFormat="1" x14ac:dyDescent="0.2">
      <c r="B547" s="154"/>
      <c r="D547" s="148" t="s">
        <v>169</v>
      </c>
      <c r="E547" s="155" t="s">
        <v>3</v>
      </c>
      <c r="F547" s="156" t="s">
        <v>2355</v>
      </c>
      <c r="H547" s="157">
        <v>1.665</v>
      </c>
      <c r="I547" s="158"/>
      <c r="L547" s="154"/>
      <c r="M547" s="159"/>
      <c r="T547" s="160"/>
      <c r="AT547" s="155" t="s">
        <v>169</v>
      </c>
      <c r="AU547" s="155" t="s">
        <v>88</v>
      </c>
      <c r="AV547" s="13" t="s">
        <v>88</v>
      </c>
      <c r="AW547" s="13" t="s">
        <v>40</v>
      </c>
      <c r="AX547" s="13" t="s">
        <v>78</v>
      </c>
      <c r="AY547" s="155" t="s">
        <v>156</v>
      </c>
    </row>
    <row r="548" spans="2:65" s="13" customFormat="1" x14ac:dyDescent="0.2">
      <c r="B548" s="154"/>
      <c r="D548" s="148" t="s">
        <v>169</v>
      </c>
      <c r="E548" s="155" t="s">
        <v>3</v>
      </c>
      <c r="F548" s="156" t="s">
        <v>2356</v>
      </c>
      <c r="H548" s="157">
        <v>0.55500000000000005</v>
      </c>
      <c r="I548" s="158"/>
      <c r="L548" s="154"/>
      <c r="M548" s="159"/>
      <c r="T548" s="160"/>
      <c r="AT548" s="155" t="s">
        <v>169</v>
      </c>
      <c r="AU548" s="155" t="s">
        <v>88</v>
      </c>
      <c r="AV548" s="13" t="s">
        <v>88</v>
      </c>
      <c r="AW548" s="13" t="s">
        <v>40</v>
      </c>
      <c r="AX548" s="13" t="s">
        <v>78</v>
      </c>
      <c r="AY548" s="155" t="s">
        <v>156</v>
      </c>
    </row>
    <row r="549" spans="2:65" s="13" customFormat="1" x14ac:dyDescent="0.2">
      <c r="B549" s="154"/>
      <c r="D549" s="148" t="s">
        <v>169</v>
      </c>
      <c r="E549" s="155" t="s">
        <v>3</v>
      </c>
      <c r="F549" s="156" t="s">
        <v>2357</v>
      </c>
      <c r="H549" s="157">
        <v>0.63</v>
      </c>
      <c r="I549" s="158"/>
      <c r="L549" s="154"/>
      <c r="M549" s="159"/>
      <c r="T549" s="160"/>
      <c r="AT549" s="155" t="s">
        <v>169</v>
      </c>
      <c r="AU549" s="155" t="s">
        <v>88</v>
      </c>
      <c r="AV549" s="13" t="s">
        <v>88</v>
      </c>
      <c r="AW549" s="13" t="s">
        <v>40</v>
      </c>
      <c r="AX549" s="13" t="s">
        <v>78</v>
      </c>
      <c r="AY549" s="155" t="s">
        <v>156</v>
      </c>
    </row>
    <row r="550" spans="2:65" s="13" customFormat="1" x14ac:dyDescent="0.2">
      <c r="B550" s="154"/>
      <c r="D550" s="148" t="s">
        <v>169</v>
      </c>
      <c r="E550" s="155" t="s">
        <v>3</v>
      </c>
      <c r="F550" s="156" t="s">
        <v>2358</v>
      </c>
      <c r="H550" s="157">
        <v>0.63</v>
      </c>
      <c r="I550" s="158"/>
      <c r="L550" s="154"/>
      <c r="M550" s="159"/>
      <c r="T550" s="160"/>
      <c r="AT550" s="155" t="s">
        <v>169</v>
      </c>
      <c r="AU550" s="155" t="s">
        <v>88</v>
      </c>
      <c r="AV550" s="13" t="s">
        <v>88</v>
      </c>
      <c r="AW550" s="13" t="s">
        <v>40</v>
      </c>
      <c r="AX550" s="13" t="s">
        <v>78</v>
      </c>
      <c r="AY550" s="155" t="s">
        <v>156</v>
      </c>
    </row>
    <row r="551" spans="2:65" s="13" customFormat="1" x14ac:dyDescent="0.2">
      <c r="B551" s="154"/>
      <c r="D551" s="148" t="s">
        <v>169</v>
      </c>
      <c r="E551" s="155" t="s">
        <v>3</v>
      </c>
      <c r="F551" s="156" t="s">
        <v>2359</v>
      </c>
      <c r="H551" s="157">
        <v>1.89</v>
      </c>
      <c r="I551" s="158"/>
      <c r="L551" s="154"/>
      <c r="M551" s="159"/>
      <c r="T551" s="160"/>
      <c r="AT551" s="155" t="s">
        <v>169</v>
      </c>
      <c r="AU551" s="155" t="s">
        <v>88</v>
      </c>
      <c r="AV551" s="13" t="s">
        <v>88</v>
      </c>
      <c r="AW551" s="13" t="s">
        <v>40</v>
      </c>
      <c r="AX551" s="13" t="s">
        <v>78</v>
      </c>
      <c r="AY551" s="155" t="s">
        <v>156</v>
      </c>
    </row>
    <row r="552" spans="2:65" s="13" customFormat="1" x14ac:dyDescent="0.2">
      <c r="B552" s="154"/>
      <c r="D552" s="148" t="s">
        <v>169</v>
      </c>
      <c r="E552" s="155" t="s">
        <v>3</v>
      </c>
      <c r="F552" s="156" t="s">
        <v>2360</v>
      </c>
      <c r="H552" s="157">
        <v>0.94499999999999995</v>
      </c>
      <c r="I552" s="158"/>
      <c r="L552" s="154"/>
      <c r="M552" s="159"/>
      <c r="T552" s="160"/>
      <c r="AT552" s="155" t="s">
        <v>169</v>
      </c>
      <c r="AU552" s="155" t="s">
        <v>88</v>
      </c>
      <c r="AV552" s="13" t="s">
        <v>88</v>
      </c>
      <c r="AW552" s="13" t="s">
        <v>40</v>
      </c>
      <c r="AX552" s="13" t="s">
        <v>78</v>
      </c>
      <c r="AY552" s="155" t="s">
        <v>156</v>
      </c>
    </row>
    <row r="553" spans="2:65" s="13" customFormat="1" x14ac:dyDescent="0.2">
      <c r="B553" s="154"/>
      <c r="D553" s="148" t="s">
        <v>169</v>
      </c>
      <c r="E553" s="155" t="s">
        <v>3</v>
      </c>
      <c r="F553" s="156" t="s">
        <v>2361</v>
      </c>
      <c r="H553" s="157">
        <v>0.94499999999999995</v>
      </c>
      <c r="I553" s="158"/>
      <c r="L553" s="154"/>
      <c r="M553" s="159"/>
      <c r="T553" s="160"/>
      <c r="AT553" s="155" t="s">
        <v>169</v>
      </c>
      <c r="AU553" s="155" t="s">
        <v>88</v>
      </c>
      <c r="AV553" s="13" t="s">
        <v>88</v>
      </c>
      <c r="AW553" s="13" t="s">
        <v>40</v>
      </c>
      <c r="AX553" s="13" t="s">
        <v>78</v>
      </c>
      <c r="AY553" s="155" t="s">
        <v>156</v>
      </c>
    </row>
    <row r="554" spans="2:65" s="13" customFormat="1" x14ac:dyDescent="0.2">
      <c r="B554" s="154"/>
      <c r="D554" s="148" t="s">
        <v>169</v>
      </c>
      <c r="E554" s="155" t="s">
        <v>3</v>
      </c>
      <c r="F554" s="156" t="s">
        <v>2362</v>
      </c>
      <c r="H554" s="157">
        <v>1.89</v>
      </c>
      <c r="I554" s="158"/>
      <c r="L554" s="154"/>
      <c r="M554" s="159"/>
      <c r="T554" s="160"/>
      <c r="AT554" s="155" t="s">
        <v>169</v>
      </c>
      <c r="AU554" s="155" t="s">
        <v>88</v>
      </c>
      <c r="AV554" s="13" t="s">
        <v>88</v>
      </c>
      <c r="AW554" s="13" t="s">
        <v>40</v>
      </c>
      <c r="AX554" s="13" t="s">
        <v>78</v>
      </c>
      <c r="AY554" s="155" t="s">
        <v>156</v>
      </c>
    </row>
    <row r="555" spans="2:65" s="13" customFormat="1" x14ac:dyDescent="0.2">
      <c r="B555" s="154"/>
      <c r="D555" s="148" t="s">
        <v>169</v>
      </c>
      <c r="E555" s="155" t="s">
        <v>3</v>
      </c>
      <c r="F555" s="156" t="s">
        <v>2363</v>
      </c>
      <c r="H555" s="157">
        <v>0.69</v>
      </c>
      <c r="I555" s="158"/>
      <c r="L555" s="154"/>
      <c r="M555" s="159"/>
      <c r="T555" s="160"/>
      <c r="AT555" s="155" t="s">
        <v>169</v>
      </c>
      <c r="AU555" s="155" t="s">
        <v>88</v>
      </c>
      <c r="AV555" s="13" t="s">
        <v>88</v>
      </c>
      <c r="AW555" s="13" t="s">
        <v>40</v>
      </c>
      <c r="AX555" s="13" t="s">
        <v>78</v>
      </c>
      <c r="AY555" s="155" t="s">
        <v>156</v>
      </c>
    </row>
    <row r="556" spans="2:65" s="13" customFormat="1" x14ac:dyDescent="0.2">
      <c r="B556" s="154"/>
      <c r="D556" s="148" t="s">
        <v>169</v>
      </c>
      <c r="E556" s="155" t="s">
        <v>3</v>
      </c>
      <c r="F556" s="156" t="s">
        <v>2364</v>
      </c>
      <c r="H556" s="157">
        <v>0.42</v>
      </c>
      <c r="I556" s="158"/>
      <c r="L556" s="154"/>
      <c r="M556" s="159"/>
      <c r="T556" s="160"/>
      <c r="AT556" s="155" t="s">
        <v>169</v>
      </c>
      <c r="AU556" s="155" t="s">
        <v>88</v>
      </c>
      <c r="AV556" s="13" t="s">
        <v>88</v>
      </c>
      <c r="AW556" s="13" t="s">
        <v>40</v>
      </c>
      <c r="AX556" s="13" t="s">
        <v>78</v>
      </c>
      <c r="AY556" s="155" t="s">
        <v>156</v>
      </c>
    </row>
    <row r="557" spans="2:65" s="13" customFormat="1" x14ac:dyDescent="0.2">
      <c r="B557" s="154"/>
      <c r="D557" s="148" t="s">
        <v>169</v>
      </c>
      <c r="E557" s="155" t="s">
        <v>3</v>
      </c>
      <c r="F557" s="156" t="s">
        <v>2365</v>
      </c>
      <c r="H557" s="157">
        <v>0.54</v>
      </c>
      <c r="I557" s="158"/>
      <c r="L557" s="154"/>
      <c r="M557" s="159"/>
      <c r="T557" s="160"/>
      <c r="AT557" s="155" t="s">
        <v>169</v>
      </c>
      <c r="AU557" s="155" t="s">
        <v>88</v>
      </c>
      <c r="AV557" s="13" t="s">
        <v>88</v>
      </c>
      <c r="AW557" s="13" t="s">
        <v>40</v>
      </c>
      <c r="AX557" s="13" t="s">
        <v>78</v>
      </c>
      <c r="AY557" s="155" t="s">
        <v>156</v>
      </c>
    </row>
    <row r="558" spans="2:65" s="14" customFormat="1" x14ac:dyDescent="0.2">
      <c r="B558" s="161"/>
      <c r="D558" s="148" t="s">
        <v>169</v>
      </c>
      <c r="E558" s="162" t="s">
        <v>3</v>
      </c>
      <c r="F558" s="163" t="s">
        <v>172</v>
      </c>
      <c r="H558" s="164">
        <v>20.175000000000001</v>
      </c>
      <c r="I558" s="165"/>
      <c r="L558" s="161"/>
      <c r="M558" s="166"/>
      <c r="T558" s="167"/>
      <c r="AT558" s="162" t="s">
        <v>169</v>
      </c>
      <c r="AU558" s="162" t="s">
        <v>88</v>
      </c>
      <c r="AV558" s="14" t="s">
        <v>165</v>
      </c>
      <c r="AW558" s="14" t="s">
        <v>40</v>
      </c>
      <c r="AX558" s="14" t="s">
        <v>86</v>
      </c>
      <c r="AY558" s="162" t="s">
        <v>156</v>
      </c>
    </row>
    <row r="559" spans="2:65" s="1" customFormat="1" ht="24.2" customHeight="1" x14ac:dyDescent="0.2">
      <c r="B559" s="129"/>
      <c r="C559" s="130" t="s">
        <v>1696</v>
      </c>
      <c r="D559" s="130" t="s">
        <v>160</v>
      </c>
      <c r="E559" s="131" t="s">
        <v>2366</v>
      </c>
      <c r="F559" s="132" t="s">
        <v>2367</v>
      </c>
      <c r="G559" s="133" t="s">
        <v>209</v>
      </c>
      <c r="H559" s="134">
        <v>8.3330000000000002</v>
      </c>
      <c r="I559" s="135"/>
      <c r="J559" s="136">
        <f>ROUND(I559*H559,2)</f>
        <v>0</v>
      </c>
      <c r="K559" s="132" t="s">
        <v>164</v>
      </c>
      <c r="L559" s="34"/>
      <c r="M559" s="137" t="s">
        <v>3</v>
      </c>
      <c r="N559" s="138" t="s">
        <v>49</v>
      </c>
      <c r="P559" s="139">
        <f>O559*H559</f>
        <v>0</v>
      </c>
      <c r="Q559" s="139">
        <v>6.4519999999999994E-2</v>
      </c>
      <c r="R559" s="139">
        <f>Q559*H559</f>
        <v>0.53764515999999996</v>
      </c>
      <c r="S559" s="139">
        <v>0</v>
      </c>
      <c r="T559" s="140">
        <f>S559*H559</f>
        <v>0</v>
      </c>
      <c r="AR559" s="141" t="s">
        <v>165</v>
      </c>
      <c r="AT559" s="141" t="s">
        <v>160</v>
      </c>
      <c r="AU559" s="141" t="s">
        <v>88</v>
      </c>
      <c r="AY559" s="18" t="s">
        <v>156</v>
      </c>
      <c r="BE559" s="142">
        <f>IF(N559="základní",J559,0)</f>
        <v>0</v>
      </c>
      <c r="BF559" s="142">
        <f>IF(N559="snížená",J559,0)</f>
        <v>0</v>
      </c>
      <c r="BG559" s="142">
        <f>IF(N559="zákl. přenesená",J559,0)</f>
        <v>0</v>
      </c>
      <c r="BH559" s="142">
        <f>IF(N559="sníž. přenesená",J559,0)</f>
        <v>0</v>
      </c>
      <c r="BI559" s="142">
        <f>IF(N559="nulová",J559,0)</f>
        <v>0</v>
      </c>
      <c r="BJ559" s="18" t="s">
        <v>86</v>
      </c>
      <c r="BK559" s="142">
        <f>ROUND(I559*H559,2)</f>
        <v>0</v>
      </c>
      <c r="BL559" s="18" t="s">
        <v>165</v>
      </c>
      <c r="BM559" s="141" t="s">
        <v>2368</v>
      </c>
    </row>
    <row r="560" spans="2:65" s="1" customFormat="1" x14ac:dyDescent="0.2">
      <c r="B560" s="34"/>
      <c r="D560" s="143" t="s">
        <v>167</v>
      </c>
      <c r="F560" s="144" t="s">
        <v>2369</v>
      </c>
      <c r="I560" s="145"/>
      <c r="L560" s="34"/>
      <c r="M560" s="146"/>
      <c r="T560" s="55"/>
      <c r="AT560" s="18" t="s">
        <v>167</v>
      </c>
      <c r="AU560" s="18" t="s">
        <v>88</v>
      </c>
    </row>
    <row r="561" spans="2:51" s="13" customFormat="1" x14ac:dyDescent="0.2">
      <c r="B561" s="154"/>
      <c r="D561" s="148" t="s">
        <v>169</v>
      </c>
      <c r="E561" s="155" t="s">
        <v>3</v>
      </c>
      <c r="F561" s="156" t="s">
        <v>2370</v>
      </c>
      <c r="H561" s="157">
        <v>1.1399999999999999</v>
      </c>
      <c r="I561" s="158"/>
      <c r="L561" s="154"/>
      <c r="M561" s="159"/>
      <c r="T561" s="160"/>
      <c r="AT561" s="155" t="s">
        <v>169</v>
      </c>
      <c r="AU561" s="155" t="s">
        <v>88</v>
      </c>
      <c r="AV561" s="13" t="s">
        <v>88</v>
      </c>
      <c r="AW561" s="13" t="s">
        <v>40</v>
      </c>
      <c r="AX561" s="13" t="s">
        <v>78</v>
      </c>
      <c r="AY561" s="155" t="s">
        <v>156</v>
      </c>
    </row>
    <row r="562" spans="2:51" s="13" customFormat="1" x14ac:dyDescent="0.2">
      <c r="B562" s="154"/>
      <c r="D562" s="148" t="s">
        <v>169</v>
      </c>
      <c r="E562" s="155" t="s">
        <v>3</v>
      </c>
      <c r="F562" s="156" t="s">
        <v>2371</v>
      </c>
      <c r="H562" s="157">
        <v>0.83299999999999996</v>
      </c>
      <c r="I562" s="158"/>
      <c r="L562" s="154"/>
      <c r="M562" s="159"/>
      <c r="T562" s="160"/>
      <c r="AT562" s="155" t="s">
        <v>169</v>
      </c>
      <c r="AU562" s="155" t="s">
        <v>88</v>
      </c>
      <c r="AV562" s="13" t="s">
        <v>88</v>
      </c>
      <c r="AW562" s="13" t="s">
        <v>40</v>
      </c>
      <c r="AX562" s="13" t="s">
        <v>78</v>
      </c>
      <c r="AY562" s="155" t="s">
        <v>156</v>
      </c>
    </row>
    <row r="563" spans="2:51" s="13" customFormat="1" x14ac:dyDescent="0.2">
      <c r="B563" s="154"/>
      <c r="D563" s="148" t="s">
        <v>169</v>
      </c>
      <c r="E563" s="155" t="s">
        <v>3</v>
      </c>
      <c r="F563" s="156" t="s">
        <v>2372</v>
      </c>
      <c r="H563" s="157">
        <v>0.94499999999999995</v>
      </c>
      <c r="I563" s="158"/>
      <c r="L563" s="154"/>
      <c r="M563" s="159"/>
      <c r="T563" s="160"/>
      <c r="AT563" s="155" t="s">
        <v>169</v>
      </c>
      <c r="AU563" s="155" t="s">
        <v>88</v>
      </c>
      <c r="AV563" s="13" t="s">
        <v>88</v>
      </c>
      <c r="AW563" s="13" t="s">
        <v>40</v>
      </c>
      <c r="AX563" s="13" t="s">
        <v>78</v>
      </c>
      <c r="AY563" s="155" t="s">
        <v>156</v>
      </c>
    </row>
    <row r="564" spans="2:51" s="13" customFormat="1" x14ac:dyDescent="0.2">
      <c r="B564" s="154"/>
      <c r="D564" s="148" t="s">
        <v>169</v>
      </c>
      <c r="E564" s="155" t="s">
        <v>3</v>
      </c>
      <c r="F564" s="156" t="s">
        <v>2373</v>
      </c>
      <c r="H564" s="157">
        <v>0.51800000000000002</v>
      </c>
      <c r="I564" s="158"/>
      <c r="L564" s="154"/>
      <c r="M564" s="159"/>
      <c r="T564" s="160"/>
      <c r="AT564" s="155" t="s">
        <v>169</v>
      </c>
      <c r="AU564" s="155" t="s">
        <v>88</v>
      </c>
      <c r="AV564" s="13" t="s">
        <v>88</v>
      </c>
      <c r="AW564" s="13" t="s">
        <v>40</v>
      </c>
      <c r="AX564" s="13" t="s">
        <v>78</v>
      </c>
      <c r="AY564" s="155" t="s">
        <v>156</v>
      </c>
    </row>
    <row r="565" spans="2:51" s="13" customFormat="1" x14ac:dyDescent="0.2">
      <c r="B565" s="154"/>
      <c r="D565" s="148" t="s">
        <v>169</v>
      </c>
      <c r="E565" s="155" t="s">
        <v>3</v>
      </c>
      <c r="F565" s="156" t="s">
        <v>2374</v>
      </c>
      <c r="H565" s="157">
        <v>0.51800000000000002</v>
      </c>
      <c r="I565" s="158"/>
      <c r="L565" s="154"/>
      <c r="M565" s="159"/>
      <c r="T565" s="160"/>
      <c r="AT565" s="155" t="s">
        <v>169</v>
      </c>
      <c r="AU565" s="155" t="s">
        <v>88</v>
      </c>
      <c r="AV565" s="13" t="s">
        <v>88</v>
      </c>
      <c r="AW565" s="13" t="s">
        <v>40</v>
      </c>
      <c r="AX565" s="13" t="s">
        <v>78</v>
      </c>
      <c r="AY565" s="155" t="s">
        <v>156</v>
      </c>
    </row>
    <row r="566" spans="2:51" s="13" customFormat="1" x14ac:dyDescent="0.2">
      <c r="B566" s="154"/>
      <c r="D566" s="148" t="s">
        <v>169</v>
      </c>
      <c r="E566" s="155" t="s">
        <v>3</v>
      </c>
      <c r="F566" s="156" t="s">
        <v>2375</v>
      </c>
      <c r="H566" s="157">
        <v>0.52900000000000003</v>
      </c>
      <c r="I566" s="158"/>
      <c r="L566" s="154"/>
      <c r="M566" s="159"/>
      <c r="T566" s="160"/>
      <c r="AT566" s="155" t="s">
        <v>169</v>
      </c>
      <c r="AU566" s="155" t="s">
        <v>88</v>
      </c>
      <c r="AV566" s="13" t="s">
        <v>88</v>
      </c>
      <c r="AW566" s="13" t="s">
        <v>40</v>
      </c>
      <c r="AX566" s="13" t="s">
        <v>78</v>
      </c>
      <c r="AY566" s="155" t="s">
        <v>156</v>
      </c>
    </row>
    <row r="567" spans="2:51" s="13" customFormat="1" x14ac:dyDescent="0.2">
      <c r="B567" s="154"/>
      <c r="D567" s="148" t="s">
        <v>169</v>
      </c>
      <c r="E567" s="155" t="s">
        <v>3</v>
      </c>
      <c r="F567" s="156" t="s">
        <v>2376</v>
      </c>
      <c r="H567" s="157">
        <v>0.18</v>
      </c>
      <c r="I567" s="158"/>
      <c r="L567" s="154"/>
      <c r="M567" s="159"/>
      <c r="T567" s="160"/>
      <c r="AT567" s="155" t="s">
        <v>169</v>
      </c>
      <c r="AU567" s="155" t="s">
        <v>88</v>
      </c>
      <c r="AV567" s="13" t="s">
        <v>88</v>
      </c>
      <c r="AW567" s="13" t="s">
        <v>40</v>
      </c>
      <c r="AX567" s="13" t="s">
        <v>78</v>
      </c>
      <c r="AY567" s="155" t="s">
        <v>156</v>
      </c>
    </row>
    <row r="568" spans="2:51" s="13" customFormat="1" x14ac:dyDescent="0.2">
      <c r="B568" s="154"/>
      <c r="D568" s="148" t="s">
        <v>169</v>
      </c>
      <c r="E568" s="155" t="s">
        <v>3</v>
      </c>
      <c r="F568" s="156" t="s">
        <v>2377</v>
      </c>
      <c r="H568" s="157">
        <v>0.18</v>
      </c>
      <c r="I568" s="158"/>
      <c r="L568" s="154"/>
      <c r="M568" s="159"/>
      <c r="T568" s="160"/>
      <c r="AT568" s="155" t="s">
        <v>169</v>
      </c>
      <c r="AU568" s="155" t="s">
        <v>88</v>
      </c>
      <c r="AV568" s="13" t="s">
        <v>88</v>
      </c>
      <c r="AW568" s="13" t="s">
        <v>40</v>
      </c>
      <c r="AX568" s="13" t="s">
        <v>78</v>
      </c>
      <c r="AY568" s="155" t="s">
        <v>156</v>
      </c>
    </row>
    <row r="569" spans="2:51" s="13" customFormat="1" x14ac:dyDescent="0.2">
      <c r="B569" s="154"/>
      <c r="D569" s="148" t="s">
        <v>169</v>
      </c>
      <c r="E569" s="155" t="s">
        <v>3</v>
      </c>
      <c r="F569" s="156" t="s">
        <v>2378</v>
      </c>
      <c r="H569" s="157">
        <v>0.54</v>
      </c>
      <c r="I569" s="158"/>
      <c r="L569" s="154"/>
      <c r="M569" s="159"/>
      <c r="T569" s="160"/>
      <c r="AT569" s="155" t="s">
        <v>169</v>
      </c>
      <c r="AU569" s="155" t="s">
        <v>88</v>
      </c>
      <c r="AV569" s="13" t="s">
        <v>88</v>
      </c>
      <c r="AW569" s="13" t="s">
        <v>40</v>
      </c>
      <c r="AX569" s="13" t="s">
        <v>78</v>
      </c>
      <c r="AY569" s="155" t="s">
        <v>156</v>
      </c>
    </row>
    <row r="570" spans="2:51" s="13" customFormat="1" x14ac:dyDescent="0.2">
      <c r="B570" s="154"/>
      <c r="D570" s="148" t="s">
        <v>169</v>
      </c>
      <c r="E570" s="155" t="s">
        <v>3</v>
      </c>
      <c r="F570" s="156" t="s">
        <v>2379</v>
      </c>
      <c r="H570" s="157">
        <v>0.51800000000000002</v>
      </c>
      <c r="I570" s="158"/>
      <c r="L570" s="154"/>
      <c r="M570" s="159"/>
      <c r="T570" s="160"/>
      <c r="AT570" s="155" t="s">
        <v>169</v>
      </c>
      <c r="AU570" s="155" t="s">
        <v>88</v>
      </c>
      <c r="AV570" s="13" t="s">
        <v>88</v>
      </c>
      <c r="AW570" s="13" t="s">
        <v>40</v>
      </c>
      <c r="AX570" s="13" t="s">
        <v>78</v>
      </c>
      <c r="AY570" s="155" t="s">
        <v>156</v>
      </c>
    </row>
    <row r="571" spans="2:51" s="13" customFormat="1" x14ac:dyDescent="0.2">
      <c r="B571" s="154"/>
      <c r="D571" s="148" t="s">
        <v>169</v>
      </c>
      <c r="E571" s="155" t="s">
        <v>3</v>
      </c>
      <c r="F571" s="156" t="s">
        <v>2380</v>
      </c>
      <c r="H571" s="157">
        <v>0.51800000000000002</v>
      </c>
      <c r="I571" s="158"/>
      <c r="L571" s="154"/>
      <c r="M571" s="159"/>
      <c r="T571" s="160"/>
      <c r="AT571" s="155" t="s">
        <v>169</v>
      </c>
      <c r="AU571" s="155" t="s">
        <v>88</v>
      </c>
      <c r="AV571" s="13" t="s">
        <v>88</v>
      </c>
      <c r="AW571" s="13" t="s">
        <v>40</v>
      </c>
      <c r="AX571" s="13" t="s">
        <v>78</v>
      </c>
      <c r="AY571" s="155" t="s">
        <v>156</v>
      </c>
    </row>
    <row r="572" spans="2:51" s="13" customFormat="1" x14ac:dyDescent="0.2">
      <c r="B572" s="154"/>
      <c r="D572" s="148" t="s">
        <v>169</v>
      </c>
      <c r="E572" s="155" t="s">
        <v>3</v>
      </c>
      <c r="F572" s="156" t="s">
        <v>2381</v>
      </c>
      <c r="H572" s="157">
        <v>0.51800000000000002</v>
      </c>
      <c r="I572" s="158"/>
      <c r="L572" s="154"/>
      <c r="M572" s="159"/>
      <c r="T572" s="160"/>
      <c r="AT572" s="155" t="s">
        <v>169</v>
      </c>
      <c r="AU572" s="155" t="s">
        <v>88</v>
      </c>
      <c r="AV572" s="13" t="s">
        <v>88</v>
      </c>
      <c r="AW572" s="13" t="s">
        <v>40</v>
      </c>
      <c r="AX572" s="13" t="s">
        <v>78</v>
      </c>
      <c r="AY572" s="155" t="s">
        <v>156</v>
      </c>
    </row>
    <row r="573" spans="2:51" s="13" customFormat="1" x14ac:dyDescent="0.2">
      <c r="B573" s="154"/>
      <c r="D573" s="148" t="s">
        <v>169</v>
      </c>
      <c r="E573" s="155" t="s">
        <v>3</v>
      </c>
      <c r="F573" s="156" t="s">
        <v>2382</v>
      </c>
      <c r="H573" s="157">
        <v>0.51800000000000002</v>
      </c>
      <c r="I573" s="158"/>
      <c r="L573" s="154"/>
      <c r="M573" s="159"/>
      <c r="T573" s="160"/>
      <c r="AT573" s="155" t="s">
        <v>169</v>
      </c>
      <c r="AU573" s="155" t="s">
        <v>88</v>
      </c>
      <c r="AV573" s="13" t="s">
        <v>88</v>
      </c>
      <c r="AW573" s="13" t="s">
        <v>40</v>
      </c>
      <c r="AX573" s="13" t="s">
        <v>78</v>
      </c>
      <c r="AY573" s="155" t="s">
        <v>156</v>
      </c>
    </row>
    <row r="574" spans="2:51" s="13" customFormat="1" x14ac:dyDescent="0.2">
      <c r="B574" s="154"/>
      <c r="D574" s="148" t="s">
        <v>169</v>
      </c>
      <c r="E574" s="155" t="s">
        <v>3</v>
      </c>
      <c r="F574" s="156" t="s">
        <v>2383</v>
      </c>
      <c r="H574" s="157">
        <v>0.51800000000000002</v>
      </c>
      <c r="I574" s="158"/>
      <c r="L574" s="154"/>
      <c r="M574" s="159"/>
      <c r="T574" s="160"/>
      <c r="AT574" s="155" t="s">
        <v>169</v>
      </c>
      <c r="AU574" s="155" t="s">
        <v>88</v>
      </c>
      <c r="AV574" s="13" t="s">
        <v>88</v>
      </c>
      <c r="AW574" s="13" t="s">
        <v>40</v>
      </c>
      <c r="AX574" s="13" t="s">
        <v>78</v>
      </c>
      <c r="AY574" s="155" t="s">
        <v>156</v>
      </c>
    </row>
    <row r="575" spans="2:51" s="13" customFormat="1" x14ac:dyDescent="0.2">
      <c r="B575" s="154"/>
      <c r="D575" s="148" t="s">
        <v>169</v>
      </c>
      <c r="E575" s="155" t="s">
        <v>3</v>
      </c>
      <c r="F575" s="156" t="s">
        <v>2384</v>
      </c>
      <c r="H575" s="157">
        <v>0.18</v>
      </c>
      <c r="I575" s="158"/>
      <c r="L575" s="154"/>
      <c r="M575" s="159"/>
      <c r="T575" s="160"/>
      <c r="AT575" s="155" t="s">
        <v>169</v>
      </c>
      <c r="AU575" s="155" t="s">
        <v>88</v>
      </c>
      <c r="AV575" s="13" t="s">
        <v>88</v>
      </c>
      <c r="AW575" s="13" t="s">
        <v>40</v>
      </c>
      <c r="AX575" s="13" t="s">
        <v>78</v>
      </c>
      <c r="AY575" s="155" t="s">
        <v>156</v>
      </c>
    </row>
    <row r="576" spans="2:51" s="13" customFormat="1" x14ac:dyDescent="0.2">
      <c r="B576" s="154"/>
      <c r="D576" s="148" t="s">
        <v>169</v>
      </c>
      <c r="E576" s="155" t="s">
        <v>3</v>
      </c>
      <c r="F576" s="156" t="s">
        <v>2385</v>
      </c>
      <c r="H576" s="157">
        <v>0.18</v>
      </c>
      <c r="I576" s="158"/>
      <c r="L576" s="154"/>
      <c r="M576" s="159"/>
      <c r="T576" s="160"/>
      <c r="AT576" s="155" t="s">
        <v>169</v>
      </c>
      <c r="AU576" s="155" t="s">
        <v>88</v>
      </c>
      <c r="AV576" s="13" t="s">
        <v>88</v>
      </c>
      <c r="AW576" s="13" t="s">
        <v>40</v>
      </c>
      <c r="AX576" s="13" t="s">
        <v>78</v>
      </c>
      <c r="AY576" s="155" t="s">
        <v>156</v>
      </c>
    </row>
    <row r="577" spans="2:65" s="14" customFormat="1" x14ac:dyDescent="0.2">
      <c r="B577" s="161"/>
      <c r="D577" s="148" t="s">
        <v>169</v>
      </c>
      <c r="E577" s="162" t="s">
        <v>3</v>
      </c>
      <c r="F577" s="163" t="s">
        <v>172</v>
      </c>
      <c r="H577" s="164">
        <v>8.3330000000000002</v>
      </c>
      <c r="I577" s="165"/>
      <c r="L577" s="161"/>
      <c r="M577" s="166"/>
      <c r="T577" s="167"/>
      <c r="AT577" s="162" t="s">
        <v>169</v>
      </c>
      <c r="AU577" s="162" t="s">
        <v>88</v>
      </c>
      <c r="AV577" s="14" t="s">
        <v>165</v>
      </c>
      <c r="AW577" s="14" t="s">
        <v>40</v>
      </c>
      <c r="AX577" s="14" t="s">
        <v>86</v>
      </c>
      <c r="AY577" s="162" t="s">
        <v>156</v>
      </c>
    </row>
    <row r="578" spans="2:65" s="1" customFormat="1" ht="24.2" customHeight="1" x14ac:dyDescent="0.2">
      <c r="B578" s="129"/>
      <c r="C578" s="130" t="s">
        <v>1697</v>
      </c>
      <c r="D578" s="130" t="s">
        <v>160</v>
      </c>
      <c r="E578" s="131" t="s">
        <v>2386</v>
      </c>
      <c r="F578" s="132" t="s">
        <v>2387</v>
      </c>
      <c r="G578" s="133" t="s">
        <v>209</v>
      </c>
      <c r="H578" s="134">
        <v>10.154999999999999</v>
      </c>
      <c r="I578" s="135"/>
      <c r="J578" s="136">
        <f>ROUND(I578*H578,2)</f>
        <v>0</v>
      </c>
      <c r="K578" s="132" t="s">
        <v>164</v>
      </c>
      <c r="L578" s="34"/>
      <c r="M578" s="137" t="s">
        <v>3</v>
      </c>
      <c r="N578" s="138" t="s">
        <v>49</v>
      </c>
      <c r="P578" s="139">
        <f>O578*H578</f>
        <v>0</v>
      </c>
      <c r="Q578" s="139">
        <v>8.3409999999999998E-2</v>
      </c>
      <c r="R578" s="139">
        <f>Q578*H578</f>
        <v>0.84702854999999988</v>
      </c>
      <c r="S578" s="139">
        <v>0</v>
      </c>
      <c r="T578" s="140">
        <f>S578*H578</f>
        <v>0</v>
      </c>
      <c r="AR578" s="141" t="s">
        <v>165</v>
      </c>
      <c r="AT578" s="141" t="s">
        <v>160</v>
      </c>
      <c r="AU578" s="141" t="s">
        <v>88</v>
      </c>
      <c r="AY578" s="18" t="s">
        <v>156</v>
      </c>
      <c r="BE578" s="142">
        <f>IF(N578="základní",J578,0)</f>
        <v>0</v>
      </c>
      <c r="BF578" s="142">
        <f>IF(N578="snížená",J578,0)</f>
        <v>0</v>
      </c>
      <c r="BG578" s="142">
        <f>IF(N578="zákl. přenesená",J578,0)</f>
        <v>0</v>
      </c>
      <c r="BH578" s="142">
        <f>IF(N578="sníž. přenesená",J578,0)</f>
        <v>0</v>
      </c>
      <c r="BI578" s="142">
        <f>IF(N578="nulová",J578,0)</f>
        <v>0</v>
      </c>
      <c r="BJ578" s="18" t="s">
        <v>86</v>
      </c>
      <c r="BK578" s="142">
        <f>ROUND(I578*H578,2)</f>
        <v>0</v>
      </c>
      <c r="BL578" s="18" t="s">
        <v>165</v>
      </c>
      <c r="BM578" s="141" t="s">
        <v>2388</v>
      </c>
    </row>
    <row r="579" spans="2:65" s="1" customFormat="1" x14ac:dyDescent="0.2">
      <c r="B579" s="34"/>
      <c r="D579" s="143" t="s">
        <v>167</v>
      </c>
      <c r="F579" s="144" t="s">
        <v>2389</v>
      </c>
      <c r="I579" s="145"/>
      <c r="L579" s="34"/>
      <c r="M579" s="146"/>
      <c r="T579" s="55"/>
      <c r="AT579" s="18" t="s">
        <v>167</v>
      </c>
      <c r="AU579" s="18" t="s">
        <v>88</v>
      </c>
    </row>
    <row r="580" spans="2:65" s="13" customFormat="1" x14ac:dyDescent="0.2">
      <c r="B580" s="154"/>
      <c r="D580" s="148" t="s">
        <v>169</v>
      </c>
      <c r="E580" s="155" t="s">
        <v>3</v>
      </c>
      <c r="F580" s="156" t="s">
        <v>2390</v>
      </c>
      <c r="H580" s="157">
        <v>0.06</v>
      </c>
      <c r="I580" s="158"/>
      <c r="L580" s="154"/>
      <c r="M580" s="159"/>
      <c r="T580" s="160"/>
      <c r="AT580" s="155" t="s">
        <v>169</v>
      </c>
      <c r="AU580" s="155" t="s">
        <v>88</v>
      </c>
      <c r="AV580" s="13" t="s">
        <v>88</v>
      </c>
      <c r="AW580" s="13" t="s">
        <v>40</v>
      </c>
      <c r="AX580" s="13" t="s">
        <v>78</v>
      </c>
      <c r="AY580" s="155" t="s">
        <v>156</v>
      </c>
    </row>
    <row r="581" spans="2:65" s="13" customFormat="1" x14ac:dyDescent="0.2">
      <c r="B581" s="154"/>
      <c r="D581" s="148" t="s">
        <v>169</v>
      </c>
      <c r="E581" s="155" t="s">
        <v>3</v>
      </c>
      <c r="F581" s="156" t="s">
        <v>2391</v>
      </c>
      <c r="H581" s="157">
        <v>0.06</v>
      </c>
      <c r="I581" s="158"/>
      <c r="L581" s="154"/>
      <c r="M581" s="159"/>
      <c r="T581" s="160"/>
      <c r="AT581" s="155" t="s">
        <v>169</v>
      </c>
      <c r="AU581" s="155" t="s">
        <v>88</v>
      </c>
      <c r="AV581" s="13" t="s">
        <v>88</v>
      </c>
      <c r="AW581" s="13" t="s">
        <v>40</v>
      </c>
      <c r="AX581" s="13" t="s">
        <v>78</v>
      </c>
      <c r="AY581" s="155" t="s">
        <v>156</v>
      </c>
    </row>
    <row r="582" spans="2:65" s="13" customFormat="1" x14ac:dyDescent="0.2">
      <c r="B582" s="154"/>
      <c r="D582" s="148" t="s">
        <v>169</v>
      </c>
      <c r="E582" s="155" t="s">
        <v>3</v>
      </c>
      <c r="F582" s="156" t="s">
        <v>2392</v>
      </c>
      <c r="H582" s="157">
        <v>2.625</v>
      </c>
      <c r="I582" s="158"/>
      <c r="L582" s="154"/>
      <c r="M582" s="159"/>
      <c r="T582" s="160"/>
      <c r="AT582" s="155" t="s">
        <v>169</v>
      </c>
      <c r="AU582" s="155" t="s">
        <v>88</v>
      </c>
      <c r="AV582" s="13" t="s">
        <v>88</v>
      </c>
      <c r="AW582" s="13" t="s">
        <v>40</v>
      </c>
      <c r="AX582" s="13" t="s">
        <v>78</v>
      </c>
      <c r="AY582" s="155" t="s">
        <v>156</v>
      </c>
    </row>
    <row r="583" spans="2:65" s="13" customFormat="1" x14ac:dyDescent="0.2">
      <c r="B583" s="154"/>
      <c r="D583" s="148" t="s">
        <v>169</v>
      </c>
      <c r="E583" s="155" t="s">
        <v>3</v>
      </c>
      <c r="F583" s="156" t="s">
        <v>2393</v>
      </c>
      <c r="H583" s="157">
        <v>2.625</v>
      </c>
      <c r="I583" s="158"/>
      <c r="L583" s="154"/>
      <c r="M583" s="159"/>
      <c r="T583" s="160"/>
      <c r="AT583" s="155" t="s">
        <v>169</v>
      </c>
      <c r="AU583" s="155" t="s">
        <v>88</v>
      </c>
      <c r="AV583" s="13" t="s">
        <v>88</v>
      </c>
      <c r="AW583" s="13" t="s">
        <v>40</v>
      </c>
      <c r="AX583" s="13" t="s">
        <v>78</v>
      </c>
      <c r="AY583" s="155" t="s">
        <v>156</v>
      </c>
    </row>
    <row r="584" spans="2:65" s="13" customFormat="1" x14ac:dyDescent="0.2">
      <c r="B584" s="154"/>
      <c r="D584" s="148" t="s">
        <v>169</v>
      </c>
      <c r="E584" s="155" t="s">
        <v>3</v>
      </c>
      <c r="F584" s="156" t="s">
        <v>2394</v>
      </c>
      <c r="H584" s="157">
        <v>0.94499999999999995</v>
      </c>
      <c r="I584" s="158"/>
      <c r="L584" s="154"/>
      <c r="M584" s="159"/>
      <c r="T584" s="160"/>
      <c r="AT584" s="155" t="s">
        <v>169</v>
      </c>
      <c r="AU584" s="155" t="s">
        <v>88</v>
      </c>
      <c r="AV584" s="13" t="s">
        <v>88</v>
      </c>
      <c r="AW584" s="13" t="s">
        <v>40</v>
      </c>
      <c r="AX584" s="13" t="s">
        <v>78</v>
      </c>
      <c r="AY584" s="155" t="s">
        <v>156</v>
      </c>
    </row>
    <row r="585" spans="2:65" s="13" customFormat="1" x14ac:dyDescent="0.2">
      <c r="B585" s="154"/>
      <c r="D585" s="148" t="s">
        <v>169</v>
      </c>
      <c r="E585" s="155" t="s">
        <v>3</v>
      </c>
      <c r="F585" s="156" t="s">
        <v>2395</v>
      </c>
      <c r="H585" s="157">
        <v>0.06</v>
      </c>
      <c r="I585" s="158"/>
      <c r="L585" s="154"/>
      <c r="M585" s="159"/>
      <c r="T585" s="160"/>
      <c r="AT585" s="155" t="s">
        <v>169</v>
      </c>
      <c r="AU585" s="155" t="s">
        <v>88</v>
      </c>
      <c r="AV585" s="13" t="s">
        <v>88</v>
      </c>
      <c r="AW585" s="13" t="s">
        <v>40</v>
      </c>
      <c r="AX585" s="13" t="s">
        <v>78</v>
      </c>
      <c r="AY585" s="155" t="s">
        <v>156</v>
      </c>
    </row>
    <row r="586" spans="2:65" s="13" customFormat="1" x14ac:dyDescent="0.2">
      <c r="B586" s="154"/>
      <c r="D586" s="148" t="s">
        <v>169</v>
      </c>
      <c r="E586" s="155" t="s">
        <v>3</v>
      </c>
      <c r="F586" s="156" t="s">
        <v>2396</v>
      </c>
      <c r="H586" s="157">
        <v>0.06</v>
      </c>
      <c r="I586" s="158"/>
      <c r="L586" s="154"/>
      <c r="M586" s="159"/>
      <c r="T586" s="160"/>
      <c r="AT586" s="155" t="s">
        <v>169</v>
      </c>
      <c r="AU586" s="155" t="s">
        <v>88</v>
      </c>
      <c r="AV586" s="13" t="s">
        <v>88</v>
      </c>
      <c r="AW586" s="13" t="s">
        <v>40</v>
      </c>
      <c r="AX586" s="13" t="s">
        <v>78</v>
      </c>
      <c r="AY586" s="155" t="s">
        <v>156</v>
      </c>
    </row>
    <row r="587" spans="2:65" s="13" customFormat="1" x14ac:dyDescent="0.2">
      <c r="B587" s="154"/>
      <c r="D587" s="148" t="s">
        <v>169</v>
      </c>
      <c r="E587" s="155" t="s">
        <v>3</v>
      </c>
      <c r="F587" s="156" t="s">
        <v>2397</v>
      </c>
      <c r="H587" s="157">
        <v>0.66</v>
      </c>
      <c r="I587" s="158"/>
      <c r="L587" s="154"/>
      <c r="M587" s="159"/>
      <c r="T587" s="160"/>
      <c r="AT587" s="155" t="s">
        <v>169</v>
      </c>
      <c r="AU587" s="155" t="s">
        <v>88</v>
      </c>
      <c r="AV587" s="13" t="s">
        <v>88</v>
      </c>
      <c r="AW587" s="13" t="s">
        <v>40</v>
      </c>
      <c r="AX587" s="13" t="s">
        <v>78</v>
      </c>
      <c r="AY587" s="155" t="s">
        <v>156</v>
      </c>
    </row>
    <row r="588" spans="2:65" s="13" customFormat="1" x14ac:dyDescent="0.2">
      <c r="B588" s="154"/>
      <c r="D588" s="148" t="s">
        <v>169</v>
      </c>
      <c r="E588" s="155" t="s">
        <v>3</v>
      </c>
      <c r="F588" s="156" t="s">
        <v>2398</v>
      </c>
      <c r="H588" s="157">
        <v>0.33</v>
      </c>
      <c r="I588" s="158"/>
      <c r="L588" s="154"/>
      <c r="M588" s="159"/>
      <c r="T588" s="160"/>
      <c r="AT588" s="155" t="s">
        <v>169</v>
      </c>
      <c r="AU588" s="155" t="s">
        <v>88</v>
      </c>
      <c r="AV588" s="13" t="s">
        <v>88</v>
      </c>
      <c r="AW588" s="13" t="s">
        <v>40</v>
      </c>
      <c r="AX588" s="13" t="s">
        <v>78</v>
      </c>
      <c r="AY588" s="155" t="s">
        <v>156</v>
      </c>
    </row>
    <row r="589" spans="2:65" s="13" customFormat="1" x14ac:dyDescent="0.2">
      <c r="B589" s="154"/>
      <c r="D589" s="148" t="s">
        <v>169</v>
      </c>
      <c r="E589" s="155" t="s">
        <v>3</v>
      </c>
      <c r="F589" s="156" t="s">
        <v>2399</v>
      </c>
      <c r="H589" s="157">
        <v>0.66</v>
      </c>
      <c r="I589" s="158"/>
      <c r="L589" s="154"/>
      <c r="M589" s="159"/>
      <c r="T589" s="160"/>
      <c r="AT589" s="155" t="s">
        <v>169</v>
      </c>
      <c r="AU589" s="155" t="s">
        <v>88</v>
      </c>
      <c r="AV589" s="13" t="s">
        <v>88</v>
      </c>
      <c r="AW589" s="13" t="s">
        <v>40</v>
      </c>
      <c r="AX589" s="13" t="s">
        <v>78</v>
      </c>
      <c r="AY589" s="155" t="s">
        <v>156</v>
      </c>
    </row>
    <row r="590" spans="2:65" s="13" customFormat="1" x14ac:dyDescent="0.2">
      <c r="B590" s="154"/>
      <c r="D590" s="148" t="s">
        <v>169</v>
      </c>
      <c r="E590" s="155" t="s">
        <v>3</v>
      </c>
      <c r="F590" s="156" t="s">
        <v>2400</v>
      </c>
      <c r="H590" s="157">
        <v>0.69</v>
      </c>
      <c r="I590" s="158"/>
      <c r="L590" s="154"/>
      <c r="M590" s="159"/>
      <c r="T590" s="160"/>
      <c r="AT590" s="155" t="s">
        <v>169</v>
      </c>
      <c r="AU590" s="155" t="s">
        <v>88</v>
      </c>
      <c r="AV590" s="13" t="s">
        <v>88</v>
      </c>
      <c r="AW590" s="13" t="s">
        <v>40</v>
      </c>
      <c r="AX590" s="13" t="s">
        <v>78</v>
      </c>
      <c r="AY590" s="155" t="s">
        <v>156</v>
      </c>
    </row>
    <row r="591" spans="2:65" s="13" customFormat="1" x14ac:dyDescent="0.2">
      <c r="B591" s="154"/>
      <c r="D591" s="148" t="s">
        <v>169</v>
      </c>
      <c r="E591" s="155" t="s">
        <v>3</v>
      </c>
      <c r="F591" s="156" t="s">
        <v>2401</v>
      </c>
      <c r="H591" s="157">
        <v>0.66</v>
      </c>
      <c r="I591" s="158"/>
      <c r="L591" s="154"/>
      <c r="M591" s="159"/>
      <c r="T591" s="160"/>
      <c r="AT591" s="155" t="s">
        <v>169</v>
      </c>
      <c r="AU591" s="155" t="s">
        <v>88</v>
      </c>
      <c r="AV591" s="13" t="s">
        <v>88</v>
      </c>
      <c r="AW591" s="13" t="s">
        <v>40</v>
      </c>
      <c r="AX591" s="13" t="s">
        <v>78</v>
      </c>
      <c r="AY591" s="155" t="s">
        <v>156</v>
      </c>
    </row>
    <row r="592" spans="2:65" s="13" customFormat="1" x14ac:dyDescent="0.2">
      <c r="B592" s="154"/>
      <c r="D592" s="148" t="s">
        <v>169</v>
      </c>
      <c r="E592" s="155" t="s">
        <v>3</v>
      </c>
      <c r="F592" s="156" t="s">
        <v>2402</v>
      </c>
      <c r="H592" s="157">
        <v>0.72</v>
      </c>
      <c r="I592" s="158"/>
      <c r="L592" s="154"/>
      <c r="M592" s="159"/>
      <c r="T592" s="160"/>
      <c r="AT592" s="155" t="s">
        <v>169</v>
      </c>
      <c r="AU592" s="155" t="s">
        <v>88</v>
      </c>
      <c r="AV592" s="13" t="s">
        <v>88</v>
      </c>
      <c r="AW592" s="13" t="s">
        <v>40</v>
      </c>
      <c r="AX592" s="13" t="s">
        <v>78</v>
      </c>
      <c r="AY592" s="155" t="s">
        <v>156</v>
      </c>
    </row>
    <row r="593" spans="2:65" s="14" customFormat="1" x14ac:dyDescent="0.2">
      <c r="B593" s="161"/>
      <c r="D593" s="148" t="s">
        <v>169</v>
      </c>
      <c r="E593" s="162" t="s">
        <v>3</v>
      </c>
      <c r="F593" s="163" t="s">
        <v>172</v>
      </c>
      <c r="H593" s="164">
        <v>10.154999999999999</v>
      </c>
      <c r="I593" s="165"/>
      <c r="L593" s="161"/>
      <c r="M593" s="166"/>
      <c r="T593" s="167"/>
      <c r="AT593" s="162" t="s">
        <v>169</v>
      </c>
      <c r="AU593" s="162" t="s">
        <v>88</v>
      </c>
      <c r="AV593" s="14" t="s">
        <v>165</v>
      </c>
      <c r="AW593" s="14" t="s">
        <v>40</v>
      </c>
      <c r="AX593" s="14" t="s">
        <v>86</v>
      </c>
      <c r="AY593" s="162" t="s">
        <v>156</v>
      </c>
    </row>
    <row r="594" spans="2:65" s="1" customFormat="1" ht="24.2" customHeight="1" x14ac:dyDescent="0.2">
      <c r="B594" s="129"/>
      <c r="C594" s="130" t="s">
        <v>1711</v>
      </c>
      <c r="D594" s="130" t="s">
        <v>160</v>
      </c>
      <c r="E594" s="131" t="s">
        <v>1360</v>
      </c>
      <c r="F594" s="132" t="s">
        <v>1361</v>
      </c>
      <c r="G594" s="133" t="s">
        <v>209</v>
      </c>
      <c r="H594" s="134">
        <v>24.97</v>
      </c>
      <c r="I594" s="135"/>
      <c r="J594" s="136">
        <f>ROUND(I594*H594,2)</f>
        <v>0</v>
      </c>
      <c r="K594" s="132" t="s">
        <v>164</v>
      </c>
      <c r="L594" s="34"/>
      <c r="M594" s="137" t="s">
        <v>3</v>
      </c>
      <c r="N594" s="138" t="s">
        <v>49</v>
      </c>
      <c r="P594" s="139">
        <f>O594*H594</f>
        <v>0</v>
      </c>
      <c r="Q594" s="139">
        <v>7.8499999999999993E-3</v>
      </c>
      <c r="R594" s="139">
        <f>Q594*H594</f>
        <v>0.19601449999999998</v>
      </c>
      <c r="S594" s="139">
        <v>0</v>
      </c>
      <c r="T594" s="140">
        <f>S594*H594</f>
        <v>0</v>
      </c>
      <c r="AR594" s="141" t="s">
        <v>165</v>
      </c>
      <c r="AT594" s="141" t="s">
        <v>160</v>
      </c>
      <c r="AU594" s="141" t="s">
        <v>88</v>
      </c>
      <c r="AY594" s="18" t="s">
        <v>156</v>
      </c>
      <c r="BE594" s="142">
        <f>IF(N594="základní",J594,0)</f>
        <v>0</v>
      </c>
      <c r="BF594" s="142">
        <f>IF(N594="snížená",J594,0)</f>
        <v>0</v>
      </c>
      <c r="BG594" s="142">
        <f>IF(N594="zákl. přenesená",J594,0)</f>
        <v>0</v>
      </c>
      <c r="BH594" s="142">
        <f>IF(N594="sníž. přenesená",J594,0)</f>
        <v>0</v>
      </c>
      <c r="BI594" s="142">
        <f>IF(N594="nulová",J594,0)</f>
        <v>0</v>
      </c>
      <c r="BJ594" s="18" t="s">
        <v>86</v>
      </c>
      <c r="BK594" s="142">
        <f>ROUND(I594*H594,2)</f>
        <v>0</v>
      </c>
      <c r="BL594" s="18" t="s">
        <v>165</v>
      </c>
      <c r="BM594" s="141" t="s">
        <v>1362</v>
      </c>
    </row>
    <row r="595" spans="2:65" s="1" customFormat="1" x14ac:dyDescent="0.2">
      <c r="B595" s="34"/>
      <c r="D595" s="143" t="s">
        <v>167</v>
      </c>
      <c r="F595" s="144" t="s">
        <v>1363</v>
      </c>
      <c r="I595" s="145"/>
      <c r="L595" s="34"/>
      <c r="M595" s="146"/>
      <c r="T595" s="55"/>
      <c r="AT595" s="18" t="s">
        <v>167</v>
      </c>
      <c r="AU595" s="18" t="s">
        <v>88</v>
      </c>
    </row>
    <row r="596" spans="2:65" s="13" customFormat="1" x14ac:dyDescent="0.2">
      <c r="B596" s="154"/>
      <c r="D596" s="148" t="s">
        <v>169</v>
      </c>
      <c r="E596" s="155" t="s">
        <v>3</v>
      </c>
      <c r="F596" s="156" t="s">
        <v>2403</v>
      </c>
      <c r="H596" s="157">
        <v>3.84</v>
      </c>
      <c r="I596" s="158"/>
      <c r="L596" s="154"/>
      <c r="M596" s="159"/>
      <c r="T596" s="160"/>
      <c r="AT596" s="155" t="s">
        <v>169</v>
      </c>
      <c r="AU596" s="155" t="s">
        <v>88</v>
      </c>
      <c r="AV596" s="13" t="s">
        <v>88</v>
      </c>
      <c r="AW596" s="13" t="s">
        <v>40</v>
      </c>
      <c r="AX596" s="13" t="s">
        <v>78</v>
      </c>
      <c r="AY596" s="155" t="s">
        <v>156</v>
      </c>
    </row>
    <row r="597" spans="2:65" s="13" customFormat="1" x14ac:dyDescent="0.2">
      <c r="B597" s="154"/>
      <c r="D597" s="148" t="s">
        <v>169</v>
      </c>
      <c r="E597" s="155" t="s">
        <v>3</v>
      </c>
      <c r="F597" s="156" t="s">
        <v>2404</v>
      </c>
      <c r="H597" s="157">
        <v>1.65</v>
      </c>
      <c r="I597" s="158"/>
      <c r="L597" s="154"/>
      <c r="M597" s="159"/>
      <c r="T597" s="160"/>
      <c r="AT597" s="155" t="s">
        <v>169</v>
      </c>
      <c r="AU597" s="155" t="s">
        <v>88</v>
      </c>
      <c r="AV597" s="13" t="s">
        <v>88</v>
      </c>
      <c r="AW597" s="13" t="s">
        <v>40</v>
      </c>
      <c r="AX597" s="13" t="s">
        <v>78</v>
      </c>
      <c r="AY597" s="155" t="s">
        <v>156</v>
      </c>
    </row>
    <row r="598" spans="2:65" s="13" customFormat="1" x14ac:dyDescent="0.2">
      <c r="B598" s="154"/>
      <c r="D598" s="148" t="s">
        <v>169</v>
      </c>
      <c r="E598" s="155" t="s">
        <v>3</v>
      </c>
      <c r="F598" s="156" t="s">
        <v>2405</v>
      </c>
      <c r="H598" s="157">
        <v>1.595</v>
      </c>
      <c r="I598" s="158"/>
      <c r="L598" s="154"/>
      <c r="M598" s="159"/>
      <c r="T598" s="160"/>
      <c r="AT598" s="155" t="s">
        <v>169</v>
      </c>
      <c r="AU598" s="155" t="s">
        <v>88</v>
      </c>
      <c r="AV598" s="13" t="s">
        <v>88</v>
      </c>
      <c r="AW598" s="13" t="s">
        <v>40</v>
      </c>
      <c r="AX598" s="13" t="s">
        <v>78</v>
      </c>
      <c r="AY598" s="155" t="s">
        <v>156</v>
      </c>
    </row>
    <row r="599" spans="2:65" s="13" customFormat="1" x14ac:dyDescent="0.2">
      <c r="B599" s="154"/>
      <c r="D599" s="148" t="s">
        <v>169</v>
      </c>
      <c r="E599" s="155" t="s">
        <v>3</v>
      </c>
      <c r="F599" s="156" t="s">
        <v>2406</v>
      </c>
      <c r="H599" s="157">
        <v>3.96</v>
      </c>
      <c r="I599" s="158"/>
      <c r="L599" s="154"/>
      <c r="M599" s="159"/>
      <c r="T599" s="160"/>
      <c r="AT599" s="155" t="s">
        <v>169</v>
      </c>
      <c r="AU599" s="155" t="s">
        <v>88</v>
      </c>
      <c r="AV599" s="13" t="s">
        <v>88</v>
      </c>
      <c r="AW599" s="13" t="s">
        <v>40</v>
      </c>
      <c r="AX599" s="13" t="s">
        <v>78</v>
      </c>
      <c r="AY599" s="155" t="s">
        <v>156</v>
      </c>
    </row>
    <row r="600" spans="2:65" s="13" customFormat="1" x14ac:dyDescent="0.2">
      <c r="B600" s="154"/>
      <c r="D600" s="148" t="s">
        <v>169</v>
      </c>
      <c r="E600" s="155" t="s">
        <v>3</v>
      </c>
      <c r="F600" s="156" t="s">
        <v>2407</v>
      </c>
      <c r="H600" s="157">
        <v>4.95</v>
      </c>
      <c r="I600" s="158"/>
      <c r="L600" s="154"/>
      <c r="M600" s="159"/>
      <c r="T600" s="160"/>
      <c r="AT600" s="155" t="s">
        <v>169</v>
      </c>
      <c r="AU600" s="155" t="s">
        <v>88</v>
      </c>
      <c r="AV600" s="13" t="s">
        <v>88</v>
      </c>
      <c r="AW600" s="13" t="s">
        <v>40</v>
      </c>
      <c r="AX600" s="13" t="s">
        <v>78</v>
      </c>
      <c r="AY600" s="155" t="s">
        <v>156</v>
      </c>
    </row>
    <row r="601" spans="2:65" s="13" customFormat="1" x14ac:dyDescent="0.2">
      <c r="B601" s="154"/>
      <c r="D601" s="148" t="s">
        <v>169</v>
      </c>
      <c r="E601" s="155" t="s">
        <v>3</v>
      </c>
      <c r="F601" s="156" t="s">
        <v>2408</v>
      </c>
      <c r="H601" s="157">
        <v>0.82499999999999996</v>
      </c>
      <c r="I601" s="158"/>
      <c r="L601" s="154"/>
      <c r="M601" s="159"/>
      <c r="T601" s="160"/>
      <c r="AT601" s="155" t="s">
        <v>169</v>
      </c>
      <c r="AU601" s="155" t="s">
        <v>88</v>
      </c>
      <c r="AV601" s="13" t="s">
        <v>88</v>
      </c>
      <c r="AW601" s="13" t="s">
        <v>40</v>
      </c>
      <c r="AX601" s="13" t="s">
        <v>78</v>
      </c>
      <c r="AY601" s="155" t="s">
        <v>156</v>
      </c>
    </row>
    <row r="602" spans="2:65" s="13" customFormat="1" x14ac:dyDescent="0.2">
      <c r="B602" s="154"/>
      <c r="D602" s="148" t="s">
        <v>169</v>
      </c>
      <c r="E602" s="155" t="s">
        <v>3</v>
      </c>
      <c r="F602" s="156" t="s">
        <v>2409</v>
      </c>
      <c r="H602" s="157">
        <v>0.88800000000000001</v>
      </c>
      <c r="I602" s="158"/>
      <c r="L602" s="154"/>
      <c r="M602" s="159"/>
      <c r="T602" s="160"/>
      <c r="AT602" s="155" t="s">
        <v>169</v>
      </c>
      <c r="AU602" s="155" t="s">
        <v>88</v>
      </c>
      <c r="AV602" s="13" t="s">
        <v>88</v>
      </c>
      <c r="AW602" s="13" t="s">
        <v>40</v>
      </c>
      <c r="AX602" s="13" t="s">
        <v>78</v>
      </c>
      <c r="AY602" s="155" t="s">
        <v>156</v>
      </c>
    </row>
    <row r="603" spans="2:65" s="13" customFormat="1" x14ac:dyDescent="0.2">
      <c r="B603" s="154"/>
      <c r="D603" s="148" t="s">
        <v>169</v>
      </c>
      <c r="E603" s="155" t="s">
        <v>3</v>
      </c>
      <c r="F603" s="156" t="s">
        <v>2410</v>
      </c>
      <c r="H603" s="157">
        <v>2.85</v>
      </c>
      <c r="I603" s="158"/>
      <c r="L603" s="154"/>
      <c r="M603" s="159"/>
      <c r="T603" s="160"/>
      <c r="AT603" s="155" t="s">
        <v>169</v>
      </c>
      <c r="AU603" s="155" t="s">
        <v>88</v>
      </c>
      <c r="AV603" s="13" t="s">
        <v>88</v>
      </c>
      <c r="AW603" s="13" t="s">
        <v>40</v>
      </c>
      <c r="AX603" s="13" t="s">
        <v>78</v>
      </c>
      <c r="AY603" s="155" t="s">
        <v>156</v>
      </c>
    </row>
    <row r="604" spans="2:65" s="13" customFormat="1" x14ac:dyDescent="0.2">
      <c r="B604" s="154"/>
      <c r="D604" s="148" t="s">
        <v>169</v>
      </c>
      <c r="E604" s="155" t="s">
        <v>3</v>
      </c>
      <c r="F604" s="156" t="s">
        <v>2411</v>
      </c>
      <c r="H604" s="157">
        <v>0.89900000000000002</v>
      </c>
      <c r="I604" s="158"/>
      <c r="L604" s="154"/>
      <c r="M604" s="159"/>
      <c r="T604" s="160"/>
      <c r="AT604" s="155" t="s">
        <v>169</v>
      </c>
      <c r="AU604" s="155" t="s">
        <v>88</v>
      </c>
      <c r="AV604" s="13" t="s">
        <v>88</v>
      </c>
      <c r="AW604" s="13" t="s">
        <v>40</v>
      </c>
      <c r="AX604" s="13" t="s">
        <v>78</v>
      </c>
      <c r="AY604" s="155" t="s">
        <v>156</v>
      </c>
    </row>
    <row r="605" spans="2:65" s="13" customFormat="1" x14ac:dyDescent="0.2">
      <c r="B605" s="154"/>
      <c r="D605" s="148" t="s">
        <v>169</v>
      </c>
      <c r="E605" s="155" t="s">
        <v>3</v>
      </c>
      <c r="F605" s="156" t="s">
        <v>2412</v>
      </c>
      <c r="H605" s="157">
        <v>1.1879999999999999</v>
      </c>
      <c r="I605" s="158"/>
      <c r="L605" s="154"/>
      <c r="M605" s="159"/>
      <c r="T605" s="160"/>
      <c r="AT605" s="155" t="s">
        <v>169</v>
      </c>
      <c r="AU605" s="155" t="s">
        <v>88</v>
      </c>
      <c r="AV605" s="13" t="s">
        <v>88</v>
      </c>
      <c r="AW605" s="13" t="s">
        <v>40</v>
      </c>
      <c r="AX605" s="13" t="s">
        <v>78</v>
      </c>
      <c r="AY605" s="155" t="s">
        <v>156</v>
      </c>
    </row>
    <row r="606" spans="2:65" s="13" customFormat="1" x14ac:dyDescent="0.2">
      <c r="B606" s="154"/>
      <c r="D606" s="148" t="s">
        <v>169</v>
      </c>
      <c r="E606" s="155" t="s">
        <v>3</v>
      </c>
      <c r="F606" s="156" t="s">
        <v>2413</v>
      </c>
      <c r="H606" s="157">
        <v>2.3250000000000002</v>
      </c>
      <c r="I606" s="158"/>
      <c r="L606" s="154"/>
      <c r="M606" s="159"/>
      <c r="T606" s="160"/>
      <c r="AT606" s="155" t="s">
        <v>169</v>
      </c>
      <c r="AU606" s="155" t="s">
        <v>88</v>
      </c>
      <c r="AV606" s="13" t="s">
        <v>88</v>
      </c>
      <c r="AW606" s="13" t="s">
        <v>40</v>
      </c>
      <c r="AX606" s="13" t="s">
        <v>78</v>
      </c>
      <c r="AY606" s="155" t="s">
        <v>156</v>
      </c>
    </row>
    <row r="607" spans="2:65" s="14" customFormat="1" x14ac:dyDescent="0.2">
      <c r="B607" s="161"/>
      <c r="D607" s="148" t="s">
        <v>169</v>
      </c>
      <c r="E607" s="162" t="s">
        <v>3</v>
      </c>
      <c r="F607" s="163" t="s">
        <v>172</v>
      </c>
      <c r="H607" s="164">
        <v>24.97</v>
      </c>
      <c r="I607" s="165"/>
      <c r="L607" s="161"/>
      <c r="M607" s="166"/>
      <c r="T607" s="167"/>
      <c r="AT607" s="162" t="s">
        <v>169</v>
      </c>
      <c r="AU607" s="162" t="s">
        <v>88</v>
      </c>
      <c r="AV607" s="14" t="s">
        <v>165</v>
      </c>
      <c r="AW607" s="14" t="s">
        <v>40</v>
      </c>
      <c r="AX607" s="14" t="s">
        <v>86</v>
      </c>
      <c r="AY607" s="162" t="s">
        <v>156</v>
      </c>
    </row>
    <row r="608" spans="2:65" s="1" customFormat="1" ht="49.15" customHeight="1" x14ac:dyDescent="0.2">
      <c r="B608" s="129"/>
      <c r="C608" s="130" t="s">
        <v>1732</v>
      </c>
      <c r="D608" s="130" t="s">
        <v>160</v>
      </c>
      <c r="E608" s="131" t="s">
        <v>2414</v>
      </c>
      <c r="F608" s="132" t="s">
        <v>2415</v>
      </c>
      <c r="G608" s="133" t="s">
        <v>356</v>
      </c>
      <c r="H608" s="134">
        <v>36.424999999999997</v>
      </c>
      <c r="I608" s="135"/>
      <c r="J608" s="136">
        <f>ROUND(I608*H608,2)</f>
        <v>0</v>
      </c>
      <c r="K608" s="132" t="s">
        <v>164</v>
      </c>
      <c r="L608" s="34"/>
      <c r="M608" s="137" t="s">
        <v>3</v>
      </c>
      <c r="N608" s="138" t="s">
        <v>49</v>
      </c>
      <c r="P608" s="139">
        <f>O608*H608</f>
        <v>0</v>
      </c>
      <c r="Q608" s="139">
        <v>1.78068</v>
      </c>
      <c r="R608" s="139">
        <f>Q608*H608</f>
        <v>64.861268999999993</v>
      </c>
      <c r="S608" s="139">
        <v>0</v>
      </c>
      <c r="T608" s="140">
        <f>S608*H608</f>
        <v>0</v>
      </c>
      <c r="AR608" s="141" t="s">
        <v>165</v>
      </c>
      <c r="AT608" s="141" t="s">
        <v>160</v>
      </c>
      <c r="AU608" s="141" t="s">
        <v>88</v>
      </c>
      <c r="AY608" s="18" t="s">
        <v>156</v>
      </c>
      <c r="BE608" s="142">
        <f>IF(N608="základní",J608,0)</f>
        <v>0</v>
      </c>
      <c r="BF608" s="142">
        <f>IF(N608="snížená",J608,0)</f>
        <v>0</v>
      </c>
      <c r="BG608" s="142">
        <f>IF(N608="zákl. přenesená",J608,0)</f>
        <v>0</v>
      </c>
      <c r="BH608" s="142">
        <f>IF(N608="sníž. přenesená",J608,0)</f>
        <v>0</v>
      </c>
      <c r="BI608" s="142">
        <f>IF(N608="nulová",J608,0)</f>
        <v>0</v>
      </c>
      <c r="BJ608" s="18" t="s">
        <v>86</v>
      </c>
      <c r="BK608" s="142">
        <f>ROUND(I608*H608,2)</f>
        <v>0</v>
      </c>
      <c r="BL608" s="18" t="s">
        <v>165</v>
      </c>
      <c r="BM608" s="141" t="s">
        <v>2416</v>
      </c>
    </row>
    <row r="609" spans="2:65" s="1" customFormat="1" x14ac:dyDescent="0.2">
      <c r="B609" s="34"/>
      <c r="D609" s="143" t="s">
        <v>167</v>
      </c>
      <c r="F609" s="144" t="s">
        <v>2417</v>
      </c>
      <c r="I609" s="145"/>
      <c r="L609" s="34"/>
      <c r="M609" s="146"/>
      <c r="T609" s="55"/>
      <c r="AT609" s="18" t="s">
        <v>167</v>
      </c>
      <c r="AU609" s="18" t="s">
        <v>88</v>
      </c>
    </row>
    <row r="610" spans="2:65" s="1" customFormat="1" ht="19.5" x14ac:dyDescent="0.2">
      <c r="B610" s="34"/>
      <c r="D610" s="148" t="s">
        <v>761</v>
      </c>
      <c r="F610" s="185" t="s">
        <v>2418</v>
      </c>
      <c r="I610" s="145"/>
      <c r="L610" s="34"/>
      <c r="M610" s="146"/>
      <c r="T610" s="55"/>
      <c r="AT610" s="18" t="s">
        <v>761</v>
      </c>
      <c r="AU610" s="18" t="s">
        <v>88</v>
      </c>
    </row>
    <row r="611" spans="2:65" s="12" customFormat="1" x14ac:dyDescent="0.2">
      <c r="B611" s="147"/>
      <c r="D611" s="148" t="s">
        <v>169</v>
      </c>
      <c r="E611" s="149" t="s">
        <v>3</v>
      </c>
      <c r="F611" s="150" t="s">
        <v>2016</v>
      </c>
      <c r="H611" s="149" t="s">
        <v>3</v>
      </c>
      <c r="I611" s="151"/>
      <c r="L611" s="147"/>
      <c r="M611" s="152"/>
      <c r="T611" s="153"/>
      <c r="AT611" s="149" t="s">
        <v>169</v>
      </c>
      <c r="AU611" s="149" t="s">
        <v>88</v>
      </c>
      <c r="AV611" s="12" t="s">
        <v>86</v>
      </c>
      <c r="AW611" s="12" t="s">
        <v>40</v>
      </c>
      <c r="AX611" s="12" t="s">
        <v>78</v>
      </c>
      <c r="AY611" s="149" t="s">
        <v>156</v>
      </c>
    </row>
    <row r="612" spans="2:65" s="13" customFormat="1" x14ac:dyDescent="0.2">
      <c r="B612" s="154"/>
      <c r="D612" s="148" t="s">
        <v>169</v>
      </c>
      <c r="E612" s="155" t="s">
        <v>3</v>
      </c>
      <c r="F612" s="156" t="s">
        <v>2419</v>
      </c>
      <c r="H612" s="157">
        <v>2.65</v>
      </c>
      <c r="I612" s="158"/>
      <c r="L612" s="154"/>
      <c r="M612" s="159"/>
      <c r="T612" s="160"/>
      <c r="AT612" s="155" t="s">
        <v>169</v>
      </c>
      <c r="AU612" s="155" t="s">
        <v>88</v>
      </c>
      <c r="AV612" s="13" t="s">
        <v>88</v>
      </c>
      <c r="AW612" s="13" t="s">
        <v>40</v>
      </c>
      <c r="AX612" s="13" t="s">
        <v>78</v>
      </c>
      <c r="AY612" s="155" t="s">
        <v>156</v>
      </c>
    </row>
    <row r="613" spans="2:65" s="13" customFormat="1" x14ac:dyDescent="0.2">
      <c r="B613" s="154"/>
      <c r="D613" s="148" t="s">
        <v>169</v>
      </c>
      <c r="E613" s="155" t="s">
        <v>3</v>
      </c>
      <c r="F613" s="156" t="s">
        <v>2420</v>
      </c>
      <c r="H613" s="157">
        <v>18.100000000000001</v>
      </c>
      <c r="I613" s="158"/>
      <c r="L613" s="154"/>
      <c r="M613" s="159"/>
      <c r="T613" s="160"/>
      <c r="AT613" s="155" t="s">
        <v>169</v>
      </c>
      <c r="AU613" s="155" t="s">
        <v>88</v>
      </c>
      <c r="AV613" s="13" t="s">
        <v>88</v>
      </c>
      <c r="AW613" s="13" t="s">
        <v>40</v>
      </c>
      <c r="AX613" s="13" t="s">
        <v>78</v>
      </c>
      <c r="AY613" s="155" t="s">
        <v>156</v>
      </c>
    </row>
    <row r="614" spans="2:65" s="13" customFormat="1" x14ac:dyDescent="0.2">
      <c r="B614" s="154"/>
      <c r="D614" s="148" t="s">
        <v>169</v>
      </c>
      <c r="E614" s="155" t="s">
        <v>3</v>
      </c>
      <c r="F614" s="156" t="s">
        <v>2421</v>
      </c>
      <c r="H614" s="157">
        <v>6</v>
      </c>
      <c r="I614" s="158"/>
      <c r="L614" s="154"/>
      <c r="M614" s="159"/>
      <c r="T614" s="160"/>
      <c r="AT614" s="155" t="s">
        <v>169</v>
      </c>
      <c r="AU614" s="155" t="s">
        <v>88</v>
      </c>
      <c r="AV614" s="13" t="s">
        <v>88</v>
      </c>
      <c r="AW614" s="13" t="s">
        <v>40</v>
      </c>
      <c r="AX614" s="13" t="s">
        <v>78</v>
      </c>
      <c r="AY614" s="155" t="s">
        <v>156</v>
      </c>
    </row>
    <row r="615" spans="2:65" s="13" customFormat="1" x14ac:dyDescent="0.2">
      <c r="B615" s="154"/>
      <c r="D615" s="148" t="s">
        <v>169</v>
      </c>
      <c r="E615" s="155" t="s">
        <v>3</v>
      </c>
      <c r="F615" s="156" t="s">
        <v>2422</v>
      </c>
      <c r="H615" s="157">
        <v>9.6750000000000007</v>
      </c>
      <c r="I615" s="158"/>
      <c r="L615" s="154"/>
      <c r="M615" s="159"/>
      <c r="T615" s="160"/>
      <c r="AT615" s="155" t="s">
        <v>169</v>
      </c>
      <c r="AU615" s="155" t="s">
        <v>88</v>
      </c>
      <c r="AV615" s="13" t="s">
        <v>88</v>
      </c>
      <c r="AW615" s="13" t="s">
        <v>40</v>
      </c>
      <c r="AX615" s="13" t="s">
        <v>78</v>
      </c>
      <c r="AY615" s="155" t="s">
        <v>156</v>
      </c>
    </row>
    <row r="616" spans="2:65" s="14" customFormat="1" x14ac:dyDescent="0.2">
      <c r="B616" s="161"/>
      <c r="D616" s="148" t="s">
        <v>169</v>
      </c>
      <c r="E616" s="162" t="s">
        <v>3</v>
      </c>
      <c r="F616" s="163" t="s">
        <v>172</v>
      </c>
      <c r="H616" s="164">
        <v>36.424999999999997</v>
      </c>
      <c r="I616" s="165"/>
      <c r="L616" s="161"/>
      <c r="M616" s="166"/>
      <c r="T616" s="167"/>
      <c r="AT616" s="162" t="s">
        <v>169</v>
      </c>
      <c r="AU616" s="162" t="s">
        <v>88</v>
      </c>
      <c r="AV616" s="14" t="s">
        <v>165</v>
      </c>
      <c r="AW616" s="14" t="s">
        <v>40</v>
      </c>
      <c r="AX616" s="14" t="s">
        <v>86</v>
      </c>
      <c r="AY616" s="162" t="s">
        <v>156</v>
      </c>
    </row>
    <row r="617" spans="2:65" s="1" customFormat="1" ht="24.2" customHeight="1" x14ac:dyDescent="0.2">
      <c r="B617" s="129"/>
      <c r="C617" s="130" t="s">
        <v>1741</v>
      </c>
      <c r="D617" s="130" t="s">
        <v>160</v>
      </c>
      <c r="E617" s="131" t="s">
        <v>2423</v>
      </c>
      <c r="F617" s="132" t="s">
        <v>2424</v>
      </c>
      <c r="G617" s="133" t="s">
        <v>2425</v>
      </c>
      <c r="H617" s="134">
        <v>4</v>
      </c>
      <c r="I617" s="135"/>
      <c r="J617" s="136">
        <f>ROUND(I617*H617,2)</f>
        <v>0</v>
      </c>
      <c r="K617" s="132" t="s">
        <v>3</v>
      </c>
      <c r="L617" s="34"/>
      <c r="M617" s="137" t="s">
        <v>3</v>
      </c>
      <c r="N617" s="138" t="s">
        <v>49</v>
      </c>
      <c r="P617" s="139">
        <f>O617*H617</f>
        <v>0</v>
      </c>
      <c r="Q617" s="139">
        <v>0</v>
      </c>
      <c r="R617" s="139">
        <f>Q617*H617</f>
        <v>0</v>
      </c>
      <c r="S617" s="139">
        <v>0</v>
      </c>
      <c r="T617" s="140">
        <f>S617*H617</f>
        <v>0</v>
      </c>
      <c r="AR617" s="141" t="s">
        <v>165</v>
      </c>
      <c r="AT617" s="141" t="s">
        <v>160</v>
      </c>
      <c r="AU617" s="141" t="s">
        <v>88</v>
      </c>
      <c r="AY617" s="18" t="s">
        <v>156</v>
      </c>
      <c r="BE617" s="142">
        <f>IF(N617="základní",J617,0)</f>
        <v>0</v>
      </c>
      <c r="BF617" s="142">
        <f>IF(N617="snížená",J617,0)</f>
        <v>0</v>
      </c>
      <c r="BG617" s="142">
        <f>IF(N617="zákl. přenesená",J617,0)</f>
        <v>0</v>
      </c>
      <c r="BH617" s="142">
        <f>IF(N617="sníž. přenesená",J617,0)</f>
        <v>0</v>
      </c>
      <c r="BI617" s="142">
        <f>IF(N617="nulová",J617,0)</f>
        <v>0</v>
      </c>
      <c r="BJ617" s="18" t="s">
        <v>86</v>
      </c>
      <c r="BK617" s="142">
        <f>ROUND(I617*H617,2)</f>
        <v>0</v>
      </c>
      <c r="BL617" s="18" t="s">
        <v>165</v>
      </c>
      <c r="BM617" s="141" t="s">
        <v>2426</v>
      </c>
    </row>
    <row r="618" spans="2:65" s="1" customFormat="1" ht="68.25" x14ac:dyDescent="0.2">
      <c r="B618" s="34"/>
      <c r="D618" s="148" t="s">
        <v>761</v>
      </c>
      <c r="F618" s="185" t="s">
        <v>2427</v>
      </c>
      <c r="I618" s="145"/>
      <c r="L618" s="34"/>
      <c r="M618" s="146"/>
      <c r="T618" s="55"/>
      <c r="AT618" s="18" t="s">
        <v>761</v>
      </c>
      <c r="AU618" s="18" t="s">
        <v>88</v>
      </c>
    </row>
    <row r="619" spans="2:65" s="12" customFormat="1" x14ac:dyDescent="0.2">
      <c r="B619" s="147"/>
      <c r="D619" s="148" t="s">
        <v>169</v>
      </c>
      <c r="E619" s="149" t="s">
        <v>3</v>
      </c>
      <c r="F619" s="150" t="s">
        <v>2016</v>
      </c>
      <c r="H619" s="149" t="s">
        <v>3</v>
      </c>
      <c r="I619" s="151"/>
      <c r="L619" s="147"/>
      <c r="M619" s="152"/>
      <c r="T619" s="153"/>
      <c r="AT619" s="149" t="s">
        <v>169</v>
      </c>
      <c r="AU619" s="149" t="s">
        <v>88</v>
      </c>
      <c r="AV619" s="12" t="s">
        <v>86</v>
      </c>
      <c r="AW619" s="12" t="s">
        <v>40</v>
      </c>
      <c r="AX619" s="12" t="s">
        <v>78</v>
      </c>
      <c r="AY619" s="149" t="s">
        <v>156</v>
      </c>
    </row>
    <row r="620" spans="2:65" s="13" customFormat="1" x14ac:dyDescent="0.2">
      <c r="B620" s="154"/>
      <c r="D620" s="148" t="s">
        <v>169</v>
      </c>
      <c r="E620" s="155" t="s">
        <v>3</v>
      </c>
      <c r="F620" s="156" t="s">
        <v>165</v>
      </c>
      <c r="H620" s="157">
        <v>4</v>
      </c>
      <c r="I620" s="158"/>
      <c r="L620" s="154"/>
      <c r="M620" s="159"/>
      <c r="T620" s="160"/>
      <c r="AT620" s="155" t="s">
        <v>169</v>
      </c>
      <c r="AU620" s="155" t="s">
        <v>88</v>
      </c>
      <c r="AV620" s="13" t="s">
        <v>88</v>
      </c>
      <c r="AW620" s="13" t="s">
        <v>40</v>
      </c>
      <c r="AX620" s="13" t="s">
        <v>78</v>
      </c>
      <c r="AY620" s="155" t="s">
        <v>156</v>
      </c>
    </row>
    <row r="621" spans="2:65" s="14" customFormat="1" x14ac:dyDescent="0.2">
      <c r="B621" s="161"/>
      <c r="D621" s="148" t="s">
        <v>169</v>
      </c>
      <c r="E621" s="162" t="s">
        <v>3</v>
      </c>
      <c r="F621" s="163" t="s">
        <v>172</v>
      </c>
      <c r="H621" s="164">
        <v>4</v>
      </c>
      <c r="I621" s="165"/>
      <c r="L621" s="161"/>
      <c r="M621" s="166"/>
      <c r="T621" s="167"/>
      <c r="AT621" s="162" t="s">
        <v>169</v>
      </c>
      <c r="AU621" s="162" t="s">
        <v>88</v>
      </c>
      <c r="AV621" s="14" t="s">
        <v>165</v>
      </c>
      <c r="AW621" s="14" t="s">
        <v>40</v>
      </c>
      <c r="AX621" s="14" t="s">
        <v>86</v>
      </c>
      <c r="AY621" s="162" t="s">
        <v>156</v>
      </c>
    </row>
    <row r="622" spans="2:65" s="11" customFormat="1" ht="22.9" customHeight="1" x14ac:dyDescent="0.2">
      <c r="B622" s="117"/>
      <c r="D622" s="118" t="s">
        <v>77</v>
      </c>
      <c r="E622" s="127" t="s">
        <v>165</v>
      </c>
      <c r="F622" s="127" t="s">
        <v>183</v>
      </c>
      <c r="I622" s="120"/>
      <c r="J622" s="128">
        <f>BK622</f>
        <v>0</v>
      </c>
      <c r="L622" s="117"/>
      <c r="M622" s="122"/>
      <c r="P622" s="123">
        <f>SUM(P623:P817)</f>
        <v>0</v>
      </c>
      <c r="R622" s="123">
        <f>SUM(R623:R817)</f>
        <v>23.472231719999996</v>
      </c>
      <c r="T622" s="124">
        <f>SUM(T623:T817)</f>
        <v>0.74399999999999999</v>
      </c>
      <c r="AR622" s="118" t="s">
        <v>86</v>
      </c>
      <c r="AT622" s="125" t="s">
        <v>77</v>
      </c>
      <c r="AU622" s="125" t="s">
        <v>86</v>
      </c>
      <c r="AY622" s="118" t="s">
        <v>156</v>
      </c>
      <c r="BK622" s="126">
        <f>SUM(BK623:BK817)</f>
        <v>0</v>
      </c>
    </row>
    <row r="623" spans="2:65" s="1" customFormat="1" ht="24.2" customHeight="1" x14ac:dyDescent="0.2">
      <c r="B623" s="129"/>
      <c r="C623" s="130" t="s">
        <v>1750</v>
      </c>
      <c r="D623" s="130" t="s">
        <v>160</v>
      </c>
      <c r="E623" s="131" t="s">
        <v>2428</v>
      </c>
      <c r="F623" s="132" t="s">
        <v>2429</v>
      </c>
      <c r="G623" s="133" t="s">
        <v>163</v>
      </c>
      <c r="H623" s="134">
        <v>4.8890000000000002</v>
      </c>
      <c r="I623" s="135"/>
      <c r="J623" s="136">
        <f>ROUND(I623*H623,2)</f>
        <v>0</v>
      </c>
      <c r="K623" s="132" t="s">
        <v>164</v>
      </c>
      <c r="L623" s="34"/>
      <c r="M623" s="137" t="s">
        <v>3</v>
      </c>
      <c r="N623" s="138" t="s">
        <v>49</v>
      </c>
      <c r="P623" s="139">
        <f>O623*H623</f>
        <v>0</v>
      </c>
      <c r="Q623" s="139">
        <v>2.5020099999999998</v>
      </c>
      <c r="R623" s="139">
        <f>Q623*H623</f>
        <v>12.23232689</v>
      </c>
      <c r="S623" s="139">
        <v>0</v>
      </c>
      <c r="T623" s="140">
        <f>S623*H623</f>
        <v>0</v>
      </c>
      <c r="AR623" s="141" t="s">
        <v>165</v>
      </c>
      <c r="AT623" s="141" t="s">
        <v>160</v>
      </c>
      <c r="AU623" s="141" t="s">
        <v>88</v>
      </c>
      <c r="AY623" s="18" t="s">
        <v>156</v>
      </c>
      <c r="BE623" s="142">
        <f>IF(N623="základní",J623,0)</f>
        <v>0</v>
      </c>
      <c r="BF623" s="142">
        <f>IF(N623="snížená",J623,0)</f>
        <v>0</v>
      </c>
      <c r="BG623" s="142">
        <f>IF(N623="zákl. přenesená",J623,0)</f>
        <v>0</v>
      </c>
      <c r="BH623" s="142">
        <f>IF(N623="sníž. přenesená",J623,0)</f>
        <v>0</v>
      </c>
      <c r="BI623" s="142">
        <f>IF(N623="nulová",J623,0)</f>
        <v>0</v>
      </c>
      <c r="BJ623" s="18" t="s">
        <v>86</v>
      </c>
      <c r="BK623" s="142">
        <f>ROUND(I623*H623,2)</f>
        <v>0</v>
      </c>
      <c r="BL623" s="18" t="s">
        <v>165</v>
      </c>
      <c r="BM623" s="141" t="s">
        <v>2430</v>
      </c>
    </row>
    <row r="624" spans="2:65" s="1" customFormat="1" x14ac:dyDescent="0.2">
      <c r="B624" s="34"/>
      <c r="D624" s="143" t="s">
        <v>167</v>
      </c>
      <c r="F624" s="144" t="s">
        <v>2431</v>
      </c>
      <c r="I624" s="145"/>
      <c r="L624" s="34"/>
      <c r="M624" s="146"/>
      <c r="T624" s="55"/>
      <c r="AT624" s="18" t="s">
        <v>167</v>
      </c>
      <c r="AU624" s="18" t="s">
        <v>88</v>
      </c>
    </row>
    <row r="625" spans="2:65" s="12" customFormat="1" x14ac:dyDescent="0.2">
      <c r="B625" s="147"/>
      <c r="D625" s="148" t="s">
        <v>169</v>
      </c>
      <c r="E625" s="149" t="s">
        <v>3</v>
      </c>
      <c r="F625" s="150" t="s">
        <v>2332</v>
      </c>
      <c r="H625" s="149" t="s">
        <v>3</v>
      </c>
      <c r="I625" s="151"/>
      <c r="L625" s="147"/>
      <c r="M625" s="152"/>
      <c r="T625" s="153"/>
      <c r="AT625" s="149" t="s">
        <v>169</v>
      </c>
      <c r="AU625" s="149" t="s">
        <v>88</v>
      </c>
      <c r="AV625" s="12" t="s">
        <v>86</v>
      </c>
      <c r="AW625" s="12" t="s">
        <v>40</v>
      </c>
      <c r="AX625" s="12" t="s">
        <v>78</v>
      </c>
      <c r="AY625" s="149" t="s">
        <v>156</v>
      </c>
    </row>
    <row r="626" spans="2:65" s="13" customFormat="1" x14ac:dyDescent="0.2">
      <c r="B626" s="154"/>
      <c r="D626" s="148" t="s">
        <v>169</v>
      </c>
      <c r="E626" s="155" t="s">
        <v>3</v>
      </c>
      <c r="F626" s="156" t="s">
        <v>2432</v>
      </c>
      <c r="H626" s="157">
        <v>4.0110000000000001</v>
      </c>
      <c r="I626" s="158"/>
      <c r="L626" s="154"/>
      <c r="M626" s="159"/>
      <c r="T626" s="160"/>
      <c r="AT626" s="155" t="s">
        <v>169</v>
      </c>
      <c r="AU626" s="155" t="s">
        <v>88</v>
      </c>
      <c r="AV626" s="13" t="s">
        <v>88</v>
      </c>
      <c r="AW626" s="13" t="s">
        <v>40</v>
      </c>
      <c r="AX626" s="13" t="s">
        <v>78</v>
      </c>
      <c r="AY626" s="155" t="s">
        <v>156</v>
      </c>
    </row>
    <row r="627" spans="2:65" s="13" customFormat="1" x14ac:dyDescent="0.2">
      <c r="B627" s="154"/>
      <c r="D627" s="148" t="s">
        <v>169</v>
      </c>
      <c r="E627" s="155" t="s">
        <v>3</v>
      </c>
      <c r="F627" s="156" t="s">
        <v>2433</v>
      </c>
      <c r="H627" s="157">
        <v>0.35299999999999998</v>
      </c>
      <c r="I627" s="158"/>
      <c r="L627" s="154"/>
      <c r="M627" s="159"/>
      <c r="T627" s="160"/>
      <c r="AT627" s="155" t="s">
        <v>169</v>
      </c>
      <c r="AU627" s="155" t="s">
        <v>88</v>
      </c>
      <c r="AV627" s="13" t="s">
        <v>88</v>
      </c>
      <c r="AW627" s="13" t="s">
        <v>40</v>
      </c>
      <c r="AX627" s="13" t="s">
        <v>78</v>
      </c>
      <c r="AY627" s="155" t="s">
        <v>156</v>
      </c>
    </row>
    <row r="628" spans="2:65" s="12" customFormat="1" x14ac:dyDescent="0.2">
      <c r="B628" s="147"/>
      <c r="D628" s="148" t="s">
        <v>169</v>
      </c>
      <c r="E628" s="149" t="s">
        <v>3</v>
      </c>
      <c r="F628" s="150" t="s">
        <v>2434</v>
      </c>
      <c r="H628" s="149" t="s">
        <v>3</v>
      </c>
      <c r="I628" s="151"/>
      <c r="L628" s="147"/>
      <c r="M628" s="152"/>
      <c r="T628" s="153"/>
      <c r="AT628" s="149" t="s">
        <v>169</v>
      </c>
      <c r="AU628" s="149" t="s">
        <v>88</v>
      </c>
      <c r="AV628" s="12" t="s">
        <v>86</v>
      </c>
      <c r="AW628" s="12" t="s">
        <v>40</v>
      </c>
      <c r="AX628" s="12" t="s">
        <v>78</v>
      </c>
      <c r="AY628" s="149" t="s">
        <v>156</v>
      </c>
    </row>
    <row r="629" spans="2:65" s="13" customFormat="1" x14ac:dyDescent="0.2">
      <c r="B629" s="154"/>
      <c r="D629" s="148" t="s">
        <v>169</v>
      </c>
      <c r="E629" s="155" t="s">
        <v>3</v>
      </c>
      <c r="F629" s="156" t="s">
        <v>2435</v>
      </c>
      <c r="H629" s="157">
        <v>0.52500000000000002</v>
      </c>
      <c r="I629" s="158"/>
      <c r="L629" s="154"/>
      <c r="M629" s="159"/>
      <c r="T629" s="160"/>
      <c r="AT629" s="155" t="s">
        <v>169</v>
      </c>
      <c r="AU629" s="155" t="s">
        <v>88</v>
      </c>
      <c r="AV629" s="13" t="s">
        <v>88</v>
      </c>
      <c r="AW629" s="13" t="s">
        <v>40</v>
      </c>
      <c r="AX629" s="13" t="s">
        <v>78</v>
      </c>
      <c r="AY629" s="155" t="s">
        <v>156</v>
      </c>
    </row>
    <row r="630" spans="2:65" s="15" customFormat="1" x14ac:dyDescent="0.2">
      <c r="B630" s="168"/>
      <c r="D630" s="148" t="s">
        <v>169</v>
      </c>
      <c r="E630" s="169" t="s">
        <v>3</v>
      </c>
      <c r="F630" s="170" t="s">
        <v>180</v>
      </c>
      <c r="H630" s="171">
        <v>4.8890000000000002</v>
      </c>
      <c r="I630" s="172"/>
      <c r="L630" s="168"/>
      <c r="M630" s="173"/>
      <c r="T630" s="174"/>
      <c r="AT630" s="169" t="s">
        <v>169</v>
      </c>
      <c r="AU630" s="169" t="s">
        <v>88</v>
      </c>
      <c r="AV630" s="15" t="s">
        <v>157</v>
      </c>
      <c r="AW630" s="15" t="s">
        <v>40</v>
      </c>
      <c r="AX630" s="15" t="s">
        <v>78</v>
      </c>
      <c r="AY630" s="169" t="s">
        <v>156</v>
      </c>
    </row>
    <row r="631" spans="2:65" s="14" customFormat="1" x14ac:dyDescent="0.2">
      <c r="B631" s="161"/>
      <c r="D631" s="148" t="s">
        <v>169</v>
      </c>
      <c r="E631" s="162" t="s">
        <v>3</v>
      </c>
      <c r="F631" s="163" t="s">
        <v>172</v>
      </c>
      <c r="H631" s="164">
        <v>4.8890000000000002</v>
      </c>
      <c r="I631" s="165"/>
      <c r="L631" s="161"/>
      <c r="M631" s="166"/>
      <c r="T631" s="167"/>
      <c r="AT631" s="162" t="s">
        <v>169</v>
      </c>
      <c r="AU631" s="162" t="s">
        <v>88</v>
      </c>
      <c r="AV631" s="14" t="s">
        <v>165</v>
      </c>
      <c r="AW631" s="14" t="s">
        <v>40</v>
      </c>
      <c r="AX631" s="14" t="s">
        <v>86</v>
      </c>
      <c r="AY631" s="162" t="s">
        <v>156</v>
      </c>
    </row>
    <row r="632" spans="2:65" s="1" customFormat="1" ht="49.15" customHeight="1" x14ac:dyDescent="0.2">
      <c r="B632" s="129"/>
      <c r="C632" s="130" t="s">
        <v>1758</v>
      </c>
      <c r="D632" s="130" t="s">
        <v>160</v>
      </c>
      <c r="E632" s="131" t="s">
        <v>2436</v>
      </c>
      <c r="F632" s="132" t="s">
        <v>2437</v>
      </c>
      <c r="G632" s="133" t="s">
        <v>209</v>
      </c>
      <c r="H632" s="134">
        <v>31.17</v>
      </c>
      <c r="I632" s="135"/>
      <c r="J632" s="136">
        <f>ROUND(I632*H632,2)</f>
        <v>0</v>
      </c>
      <c r="K632" s="132" t="s">
        <v>164</v>
      </c>
      <c r="L632" s="34"/>
      <c r="M632" s="137" t="s">
        <v>3</v>
      </c>
      <c r="N632" s="138" t="s">
        <v>49</v>
      </c>
      <c r="P632" s="139">
        <f>O632*H632</f>
        <v>0</v>
      </c>
      <c r="Q632" s="139">
        <v>8.94E-3</v>
      </c>
      <c r="R632" s="139">
        <f>Q632*H632</f>
        <v>0.27865980000000001</v>
      </c>
      <c r="S632" s="139">
        <v>0</v>
      </c>
      <c r="T632" s="140">
        <f>S632*H632</f>
        <v>0</v>
      </c>
      <c r="AR632" s="141" t="s">
        <v>165</v>
      </c>
      <c r="AT632" s="141" t="s">
        <v>160</v>
      </c>
      <c r="AU632" s="141" t="s">
        <v>88</v>
      </c>
      <c r="AY632" s="18" t="s">
        <v>156</v>
      </c>
      <c r="BE632" s="142">
        <f>IF(N632="základní",J632,0)</f>
        <v>0</v>
      </c>
      <c r="BF632" s="142">
        <f>IF(N632="snížená",J632,0)</f>
        <v>0</v>
      </c>
      <c r="BG632" s="142">
        <f>IF(N632="zákl. přenesená",J632,0)</f>
        <v>0</v>
      </c>
      <c r="BH632" s="142">
        <f>IF(N632="sníž. přenesená",J632,0)</f>
        <v>0</v>
      </c>
      <c r="BI632" s="142">
        <f>IF(N632="nulová",J632,0)</f>
        <v>0</v>
      </c>
      <c r="BJ632" s="18" t="s">
        <v>86</v>
      </c>
      <c r="BK632" s="142">
        <f>ROUND(I632*H632,2)</f>
        <v>0</v>
      </c>
      <c r="BL632" s="18" t="s">
        <v>165</v>
      </c>
      <c r="BM632" s="141" t="s">
        <v>2438</v>
      </c>
    </row>
    <row r="633" spans="2:65" s="1" customFormat="1" x14ac:dyDescent="0.2">
      <c r="B633" s="34"/>
      <c r="D633" s="143" t="s">
        <v>167</v>
      </c>
      <c r="F633" s="144" t="s">
        <v>2439</v>
      </c>
      <c r="I633" s="145"/>
      <c r="L633" s="34"/>
      <c r="M633" s="146"/>
      <c r="T633" s="55"/>
      <c r="AT633" s="18" t="s">
        <v>167</v>
      </c>
      <c r="AU633" s="18" t="s">
        <v>88</v>
      </c>
    </row>
    <row r="634" spans="2:65" s="1" customFormat="1" ht="19.5" x14ac:dyDescent="0.2">
      <c r="B634" s="34"/>
      <c r="D634" s="148" t="s">
        <v>761</v>
      </c>
      <c r="F634" s="185" t="s">
        <v>2440</v>
      </c>
      <c r="I634" s="145"/>
      <c r="L634" s="34"/>
      <c r="M634" s="146"/>
      <c r="T634" s="55"/>
      <c r="AT634" s="18" t="s">
        <v>761</v>
      </c>
      <c r="AU634" s="18" t="s">
        <v>88</v>
      </c>
    </row>
    <row r="635" spans="2:65" s="12" customFormat="1" x14ac:dyDescent="0.2">
      <c r="B635" s="147"/>
      <c r="D635" s="148" t="s">
        <v>169</v>
      </c>
      <c r="E635" s="149" t="s">
        <v>3</v>
      </c>
      <c r="F635" s="150" t="s">
        <v>2332</v>
      </c>
      <c r="H635" s="149" t="s">
        <v>3</v>
      </c>
      <c r="I635" s="151"/>
      <c r="L635" s="147"/>
      <c r="M635" s="152"/>
      <c r="T635" s="153"/>
      <c r="AT635" s="149" t="s">
        <v>169</v>
      </c>
      <c r="AU635" s="149" t="s">
        <v>88</v>
      </c>
      <c r="AV635" s="12" t="s">
        <v>86</v>
      </c>
      <c r="AW635" s="12" t="s">
        <v>40</v>
      </c>
      <c r="AX635" s="12" t="s">
        <v>78</v>
      </c>
      <c r="AY635" s="149" t="s">
        <v>156</v>
      </c>
    </row>
    <row r="636" spans="2:65" s="13" customFormat="1" x14ac:dyDescent="0.2">
      <c r="B636" s="154"/>
      <c r="D636" s="148" t="s">
        <v>169</v>
      </c>
      <c r="E636" s="155" t="s">
        <v>3</v>
      </c>
      <c r="F636" s="156" t="s">
        <v>2441</v>
      </c>
      <c r="H636" s="157">
        <v>28.65</v>
      </c>
      <c r="I636" s="158"/>
      <c r="L636" s="154"/>
      <c r="M636" s="159"/>
      <c r="T636" s="160"/>
      <c r="AT636" s="155" t="s">
        <v>169</v>
      </c>
      <c r="AU636" s="155" t="s">
        <v>88</v>
      </c>
      <c r="AV636" s="13" t="s">
        <v>88</v>
      </c>
      <c r="AW636" s="13" t="s">
        <v>40</v>
      </c>
      <c r="AX636" s="13" t="s">
        <v>78</v>
      </c>
      <c r="AY636" s="155" t="s">
        <v>156</v>
      </c>
    </row>
    <row r="637" spans="2:65" s="13" customFormat="1" x14ac:dyDescent="0.2">
      <c r="B637" s="154"/>
      <c r="D637" s="148" t="s">
        <v>169</v>
      </c>
      <c r="E637" s="155" t="s">
        <v>3</v>
      </c>
      <c r="F637" s="156" t="s">
        <v>2442</v>
      </c>
      <c r="H637" s="157">
        <v>2.52</v>
      </c>
      <c r="I637" s="158"/>
      <c r="L637" s="154"/>
      <c r="M637" s="159"/>
      <c r="T637" s="160"/>
      <c r="AT637" s="155" t="s">
        <v>169</v>
      </c>
      <c r="AU637" s="155" t="s">
        <v>88</v>
      </c>
      <c r="AV637" s="13" t="s">
        <v>88</v>
      </c>
      <c r="AW637" s="13" t="s">
        <v>40</v>
      </c>
      <c r="AX637" s="13" t="s">
        <v>78</v>
      </c>
      <c r="AY637" s="155" t="s">
        <v>156</v>
      </c>
    </row>
    <row r="638" spans="2:65" s="14" customFormat="1" x14ac:dyDescent="0.2">
      <c r="B638" s="161"/>
      <c r="D638" s="148" t="s">
        <v>169</v>
      </c>
      <c r="E638" s="162" t="s">
        <v>3</v>
      </c>
      <c r="F638" s="163" t="s">
        <v>172</v>
      </c>
      <c r="H638" s="164">
        <v>31.17</v>
      </c>
      <c r="I638" s="165"/>
      <c r="L638" s="161"/>
      <c r="M638" s="166"/>
      <c r="T638" s="167"/>
      <c r="AT638" s="162" t="s">
        <v>169</v>
      </c>
      <c r="AU638" s="162" t="s">
        <v>88</v>
      </c>
      <c r="AV638" s="14" t="s">
        <v>165</v>
      </c>
      <c r="AW638" s="14" t="s">
        <v>40</v>
      </c>
      <c r="AX638" s="14" t="s">
        <v>86</v>
      </c>
      <c r="AY638" s="162" t="s">
        <v>156</v>
      </c>
    </row>
    <row r="639" spans="2:65" s="1" customFormat="1" ht="24.2" customHeight="1" x14ac:dyDescent="0.2">
      <c r="B639" s="129"/>
      <c r="C639" s="130" t="s">
        <v>1772</v>
      </c>
      <c r="D639" s="130" t="s">
        <v>160</v>
      </c>
      <c r="E639" s="131" t="s">
        <v>2443</v>
      </c>
      <c r="F639" s="132" t="s">
        <v>2444</v>
      </c>
      <c r="G639" s="133" t="s">
        <v>209</v>
      </c>
      <c r="H639" s="134">
        <v>33.488</v>
      </c>
      <c r="I639" s="135"/>
      <c r="J639" s="136">
        <f>ROUND(I639*H639,2)</f>
        <v>0</v>
      </c>
      <c r="K639" s="132" t="s">
        <v>164</v>
      </c>
      <c r="L639" s="34"/>
      <c r="M639" s="137" t="s">
        <v>3</v>
      </c>
      <c r="N639" s="138" t="s">
        <v>49</v>
      </c>
      <c r="P639" s="139">
        <f>O639*H639</f>
        <v>0</v>
      </c>
      <c r="Q639" s="139">
        <v>8.0999999999999996E-4</v>
      </c>
      <c r="R639" s="139">
        <f>Q639*H639</f>
        <v>2.7125279999999998E-2</v>
      </c>
      <c r="S639" s="139">
        <v>0</v>
      </c>
      <c r="T639" s="140">
        <f>S639*H639</f>
        <v>0</v>
      </c>
      <c r="AR639" s="141" t="s">
        <v>165</v>
      </c>
      <c r="AT639" s="141" t="s">
        <v>160</v>
      </c>
      <c r="AU639" s="141" t="s">
        <v>88</v>
      </c>
      <c r="AY639" s="18" t="s">
        <v>156</v>
      </c>
      <c r="BE639" s="142">
        <f>IF(N639="základní",J639,0)</f>
        <v>0</v>
      </c>
      <c r="BF639" s="142">
        <f>IF(N639="snížená",J639,0)</f>
        <v>0</v>
      </c>
      <c r="BG639" s="142">
        <f>IF(N639="zákl. přenesená",J639,0)</f>
        <v>0</v>
      </c>
      <c r="BH639" s="142">
        <f>IF(N639="sníž. přenesená",J639,0)</f>
        <v>0</v>
      </c>
      <c r="BI639" s="142">
        <f>IF(N639="nulová",J639,0)</f>
        <v>0</v>
      </c>
      <c r="BJ639" s="18" t="s">
        <v>86</v>
      </c>
      <c r="BK639" s="142">
        <f>ROUND(I639*H639,2)</f>
        <v>0</v>
      </c>
      <c r="BL639" s="18" t="s">
        <v>165</v>
      </c>
      <c r="BM639" s="141" t="s">
        <v>2445</v>
      </c>
    </row>
    <row r="640" spans="2:65" s="1" customFormat="1" x14ac:dyDescent="0.2">
      <c r="B640" s="34"/>
      <c r="D640" s="143" t="s">
        <v>167</v>
      </c>
      <c r="F640" s="144" t="s">
        <v>2446</v>
      </c>
      <c r="I640" s="145"/>
      <c r="L640" s="34"/>
      <c r="M640" s="146"/>
      <c r="T640" s="55"/>
      <c r="AT640" s="18" t="s">
        <v>167</v>
      </c>
      <c r="AU640" s="18" t="s">
        <v>88</v>
      </c>
    </row>
    <row r="641" spans="2:65" s="12" customFormat="1" x14ac:dyDescent="0.2">
      <c r="B641" s="147"/>
      <c r="D641" s="148" t="s">
        <v>169</v>
      </c>
      <c r="E641" s="149" t="s">
        <v>3</v>
      </c>
      <c r="F641" s="150" t="s">
        <v>2332</v>
      </c>
      <c r="H641" s="149" t="s">
        <v>3</v>
      </c>
      <c r="I641" s="151"/>
      <c r="L641" s="147"/>
      <c r="M641" s="152"/>
      <c r="T641" s="153"/>
      <c r="AT641" s="149" t="s">
        <v>169</v>
      </c>
      <c r="AU641" s="149" t="s">
        <v>88</v>
      </c>
      <c r="AV641" s="12" t="s">
        <v>86</v>
      </c>
      <c r="AW641" s="12" t="s">
        <v>40</v>
      </c>
      <c r="AX641" s="12" t="s">
        <v>78</v>
      </c>
      <c r="AY641" s="149" t="s">
        <v>156</v>
      </c>
    </row>
    <row r="642" spans="2:65" s="13" customFormat="1" x14ac:dyDescent="0.2">
      <c r="B642" s="154"/>
      <c r="D642" s="148" t="s">
        <v>169</v>
      </c>
      <c r="E642" s="155" t="s">
        <v>3</v>
      </c>
      <c r="F642" s="156" t="s">
        <v>2447</v>
      </c>
      <c r="H642" s="157">
        <v>27.218</v>
      </c>
      <c r="I642" s="158"/>
      <c r="L642" s="154"/>
      <c r="M642" s="159"/>
      <c r="T642" s="160"/>
      <c r="AT642" s="155" t="s">
        <v>169</v>
      </c>
      <c r="AU642" s="155" t="s">
        <v>88</v>
      </c>
      <c r="AV642" s="13" t="s">
        <v>88</v>
      </c>
      <c r="AW642" s="13" t="s">
        <v>40</v>
      </c>
      <c r="AX642" s="13" t="s">
        <v>78</v>
      </c>
      <c r="AY642" s="155" t="s">
        <v>156</v>
      </c>
    </row>
    <row r="643" spans="2:65" s="13" customFormat="1" x14ac:dyDescent="0.2">
      <c r="B643" s="154"/>
      <c r="D643" s="148" t="s">
        <v>169</v>
      </c>
      <c r="E643" s="155" t="s">
        <v>3</v>
      </c>
      <c r="F643" s="156" t="s">
        <v>2442</v>
      </c>
      <c r="H643" s="157">
        <v>2.52</v>
      </c>
      <c r="I643" s="158"/>
      <c r="L643" s="154"/>
      <c r="M643" s="159"/>
      <c r="T643" s="160"/>
      <c r="AT643" s="155" t="s">
        <v>169</v>
      </c>
      <c r="AU643" s="155" t="s">
        <v>88</v>
      </c>
      <c r="AV643" s="13" t="s">
        <v>88</v>
      </c>
      <c r="AW643" s="13" t="s">
        <v>40</v>
      </c>
      <c r="AX643" s="13" t="s">
        <v>78</v>
      </c>
      <c r="AY643" s="155" t="s">
        <v>156</v>
      </c>
    </row>
    <row r="644" spans="2:65" s="15" customFormat="1" x14ac:dyDescent="0.2">
      <c r="B644" s="168"/>
      <c r="D644" s="148" t="s">
        <v>169</v>
      </c>
      <c r="E644" s="169" t="s">
        <v>3</v>
      </c>
      <c r="F644" s="170" t="s">
        <v>180</v>
      </c>
      <c r="H644" s="171">
        <v>29.738</v>
      </c>
      <c r="I644" s="172"/>
      <c r="L644" s="168"/>
      <c r="M644" s="173"/>
      <c r="T644" s="174"/>
      <c r="AT644" s="169" t="s">
        <v>169</v>
      </c>
      <c r="AU644" s="169" t="s">
        <v>88</v>
      </c>
      <c r="AV644" s="15" t="s">
        <v>157</v>
      </c>
      <c r="AW644" s="15" t="s">
        <v>40</v>
      </c>
      <c r="AX644" s="15" t="s">
        <v>78</v>
      </c>
      <c r="AY644" s="169" t="s">
        <v>156</v>
      </c>
    </row>
    <row r="645" spans="2:65" s="12" customFormat="1" x14ac:dyDescent="0.2">
      <c r="B645" s="147"/>
      <c r="D645" s="148" t="s">
        <v>169</v>
      </c>
      <c r="E645" s="149" t="s">
        <v>3</v>
      </c>
      <c r="F645" s="150" t="s">
        <v>2434</v>
      </c>
      <c r="H645" s="149" t="s">
        <v>3</v>
      </c>
      <c r="I645" s="151"/>
      <c r="L645" s="147"/>
      <c r="M645" s="152"/>
      <c r="T645" s="153"/>
      <c r="AT645" s="149" t="s">
        <v>169</v>
      </c>
      <c r="AU645" s="149" t="s">
        <v>88</v>
      </c>
      <c r="AV645" s="12" t="s">
        <v>86</v>
      </c>
      <c r="AW645" s="12" t="s">
        <v>40</v>
      </c>
      <c r="AX645" s="12" t="s">
        <v>78</v>
      </c>
      <c r="AY645" s="149" t="s">
        <v>156</v>
      </c>
    </row>
    <row r="646" spans="2:65" s="13" customFormat="1" x14ac:dyDescent="0.2">
      <c r="B646" s="154"/>
      <c r="D646" s="148" t="s">
        <v>169</v>
      </c>
      <c r="E646" s="155" t="s">
        <v>3</v>
      </c>
      <c r="F646" s="156" t="s">
        <v>2448</v>
      </c>
      <c r="H646" s="157">
        <v>3.75</v>
      </c>
      <c r="I646" s="158"/>
      <c r="L646" s="154"/>
      <c r="M646" s="159"/>
      <c r="T646" s="160"/>
      <c r="AT646" s="155" t="s">
        <v>169</v>
      </c>
      <c r="AU646" s="155" t="s">
        <v>88</v>
      </c>
      <c r="AV646" s="13" t="s">
        <v>88</v>
      </c>
      <c r="AW646" s="13" t="s">
        <v>40</v>
      </c>
      <c r="AX646" s="13" t="s">
        <v>78</v>
      </c>
      <c r="AY646" s="155" t="s">
        <v>156</v>
      </c>
    </row>
    <row r="647" spans="2:65" s="15" customFormat="1" x14ac:dyDescent="0.2">
      <c r="B647" s="168"/>
      <c r="D647" s="148" t="s">
        <v>169</v>
      </c>
      <c r="E647" s="169" t="s">
        <v>3</v>
      </c>
      <c r="F647" s="170" t="s">
        <v>180</v>
      </c>
      <c r="H647" s="171">
        <v>3.75</v>
      </c>
      <c r="I647" s="172"/>
      <c r="L647" s="168"/>
      <c r="M647" s="173"/>
      <c r="T647" s="174"/>
      <c r="AT647" s="169" t="s">
        <v>169</v>
      </c>
      <c r="AU647" s="169" t="s">
        <v>88</v>
      </c>
      <c r="AV647" s="15" t="s">
        <v>157</v>
      </c>
      <c r="AW647" s="15" t="s">
        <v>40</v>
      </c>
      <c r="AX647" s="15" t="s">
        <v>78</v>
      </c>
      <c r="AY647" s="169" t="s">
        <v>156</v>
      </c>
    </row>
    <row r="648" spans="2:65" s="14" customFormat="1" x14ac:dyDescent="0.2">
      <c r="B648" s="161"/>
      <c r="D648" s="148" t="s">
        <v>169</v>
      </c>
      <c r="E648" s="162" t="s">
        <v>3</v>
      </c>
      <c r="F648" s="163" t="s">
        <v>172</v>
      </c>
      <c r="H648" s="164">
        <v>33.488</v>
      </c>
      <c r="I648" s="165"/>
      <c r="L648" s="161"/>
      <c r="M648" s="166"/>
      <c r="T648" s="167"/>
      <c r="AT648" s="162" t="s">
        <v>169</v>
      </c>
      <c r="AU648" s="162" t="s">
        <v>88</v>
      </c>
      <c r="AV648" s="14" t="s">
        <v>165</v>
      </c>
      <c r="AW648" s="14" t="s">
        <v>40</v>
      </c>
      <c r="AX648" s="14" t="s">
        <v>86</v>
      </c>
      <c r="AY648" s="162" t="s">
        <v>156</v>
      </c>
    </row>
    <row r="649" spans="2:65" s="1" customFormat="1" ht="24.2" customHeight="1" x14ac:dyDescent="0.2">
      <c r="B649" s="129"/>
      <c r="C649" s="130" t="s">
        <v>1779</v>
      </c>
      <c r="D649" s="130" t="s">
        <v>160</v>
      </c>
      <c r="E649" s="131" t="s">
        <v>2449</v>
      </c>
      <c r="F649" s="132" t="s">
        <v>2450</v>
      </c>
      <c r="G649" s="133" t="s">
        <v>209</v>
      </c>
      <c r="H649" s="134">
        <v>33.488</v>
      </c>
      <c r="I649" s="135"/>
      <c r="J649" s="136">
        <f>ROUND(I649*H649,2)</f>
        <v>0</v>
      </c>
      <c r="K649" s="132" t="s">
        <v>164</v>
      </c>
      <c r="L649" s="34"/>
      <c r="M649" s="137" t="s">
        <v>3</v>
      </c>
      <c r="N649" s="138" t="s">
        <v>49</v>
      </c>
      <c r="P649" s="139">
        <f>O649*H649</f>
        <v>0</v>
      </c>
      <c r="Q649" s="139">
        <v>0</v>
      </c>
      <c r="R649" s="139">
        <f>Q649*H649</f>
        <v>0</v>
      </c>
      <c r="S649" s="139">
        <v>0</v>
      </c>
      <c r="T649" s="140">
        <f>S649*H649</f>
        <v>0</v>
      </c>
      <c r="AR649" s="141" t="s">
        <v>165</v>
      </c>
      <c r="AT649" s="141" t="s">
        <v>160</v>
      </c>
      <c r="AU649" s="141" t="s">
        <v>88</v>
      </c>
      <c r="AY649" s="18" t="s">
        <v>156</v>
      </c>
      <c r="BE649" s="142">
        <f>IF(N649="základní",J649,0)</f>
        <v>0</v>
      </c>
      <c r="BF649" s="142">
        <f>IF(N649="snížená",J649,0)</f>
        <v>0</v>
      </c>
      <c r="BG649" s="142">
        <f>IF(N649="zákl. přenesená",J649,0)</f>
        <v>0</v>
      </c>
      <c r="BH649" s="142">
        <f>IF(N649="sníž. přenesená",J649,0)</f>
        <v>0</v>
      </c>
      <c r="BI649" s="142">
        <f>IF(N649="nulová",J649,0)</f>
        <v>0</v>
      </c>
      <c r="BJ649" s="18" t="s">
        <v>86</v>
      </c>
      <c r="BK649" s="142">
        <f>ROUND(I649*H649,2)</f>
        <v>0</v>
      </c>
      <c r="BL649" s="18" t="s">
        <v>165</v>
      </c>
      <c r="BM649" s="141" t="s">
        <v>2451</v>
      </c>
    </row>
    <row r="650" spans="2:65" s="1" customFormat="1" x14ac:dyDescent="0.2">
      <c r="B650" s="34"/>
      <c r="D650" s="143" t="s">
        <v>167</v>
      </c>
      <c r="F650" s="144" t="s">
        <v>2452</v>
      </c>
      <c r="I650" s="145"/>
      <c r="L650" s="34"/>
      <c r="M650" s="146"/>
      <c r="T650" s="55"/>
      <c r="AT650" s="18" t="s">
        <v>167</v>
      </c>
      <c r="AU650" s="18" t="s">
        <v>88</v>
      </c>
    </row>
    <row r="651" spans="2:65" s="12" customFormat="1" x14ac:dyDescent="0.2">
      <c r="B651" s="147"/>
      <c r="D651" s="148" t="s">
        <v>169</v>
      </c>
      <c r="E651" s="149" t="s">
        <v>3</v>
      </c>
      <c r="F651" s="150" t="s">
        <v>2332</v>
      </c>
      <c r="H651" s="149" t="s">
        <v>3</v>
      </c>
      <c r="I651" s="151"/>
      <c r="L651" s="147"/>
      <c r="M651" s="152"/>
      <c r="T651" s="153"/>
      <c r="AT651" s="149" t="s">
        <v>169</v>
      </c>
      <c r="AU651" s="149" t="s">
        <v>88</v>
      </c>
      <c r="AV651" s="12" t="s">
        <v>86</v>
      </c>
      <c r="AW651" s="12" t="s">
        <v>40</v>
      </c>
      <c r="AX651" s="12" t="s">
        <v>78</v>
      </c>
      <c r="AY651" s="149" t="s">
        <v>156</v>
      </c>
    </row>
    <row r="652" spans="2:65" s="13" customFormat="1" x14ac:dyDescent="0.2">
      <c r="B652" s="154"/>
      <c r="D652" s="148" t="s">
        <v>169</v>
      </c>
      <c r="E652" s="155" t="s">
        <v>3</v>
      </c>
      <c r="F652" s="156" t="s">
        <v>2447</v>
      </c>
      <c r="H652" s="157">
        <v>27.218</v>
      </c>
      <c r="I652" s="158"/>
      <c r="L652" s="154"/>
      <c r="M652" s="159"/>
      <c r="T652" s="160"/>
      <c r="AT652" s="155" t="s">
        <v>169</v>
      </c>
      <c r="AU652" s="155" t="s">
        <v>88</v>
      </c>
      <c r="AV652" s="13" t="s">
        <v>88</v>
      </c>
      <c r="AW652" s="13" t="s">
        <v>40</v>
      </c>
      <c r="AX652" s="13" t="s">
        <v>78</v>
      </c>
      <c r="AY652" s="155" t="s">
        <v>156</v>
      </c>
    </row>
    <row r="653" spans="2:65" s="13" customFormat="1" x14ac:dyDescent="0.2">
      <c r="B653" s="154"/>
      <c r="D653" s="148" t="s">
        <v>169</v>
      </c>
      <c r="E653" s="155" t="s">
        <v>3</v>
      </c>
      <c r="F653" s="156" t="s">
        <v>2442</v>
      </c>
      <c r="H653" s="157">
        <v>2.52</v>
      </c>
      <c r="I653" s="158"/>
      <c r="L653" s="154"/>
      <c r="M653" s="159"/>
      <c r="T653" s="160"/>
      <c r="AT653" s="155" t="s">
        <v>169</v>
      </c>
      <c r="AU653" s="155" t="s">
        <v>88</v>
      </c>
      <c r="AV653" s="13" t="s">
        <v>88</v>
      </c>
      <c r="AW653" s="13" t="s">
        <v>40</v>
      </c>
      <c r="AX653" s="13" t="s">
        <v>78</v>
      </c>
      <c r="AY653" s="155" t="s">
        <v>156</v>
      </c>
    </row>
    <row r="654" spans="2:65" s="15" customFormat="1" x14ac:dyDescent="0.2">
      <c r="B654" s="168"/>
      <c r="D654" s="148" t="s">
        <v>169</v>
      </c>
      <c r="E654" s="169" t="s">
        <v>3</v>
      </c>
      <c r="F654" s="170" t="s">
        <v>180</v>
      </c>
      <c r="H654" s="171">
        <v>29.738</v>
      </c>
      <c r="I654" s="172"/>
      <c r="L654" s="168"/>
      <c r="M654" s="173"/>
      <c r="T654" s="174"/>
      <c r="AT654" s="169" t="s">
        <v>169</v>
      </c>
      <c r="AU654" s="169" t="s">
        <v>88</v>
      </c>
      <c r="AV654" s="15" t="s">
        <v>157</v>
      </c>
      <c r="AW654" s="15" t="s">
        <v>40</v>
      </c>
      <c r="AX654" s="15" t="s">
        <v>78</v>
      </c>
      <c r="AY654" s="169" t="s">
        <v>156</v>
      </c>
    </row>
    <row r="655" spans="2:65" s="12" customFormat="1" x14ac:dyDescent="0.2">
      <c r="B655" s="147"/>
      <c r="D655" s="148" t="s">
        <v>169</v>
      </c>
      <c r="E655" s="149" t="s">
        <v>3</v>
      </c>
      <c r="F655" s="150" t="s">
        <v>2434</v>
      </c>
      <c r="H655" s="149" t="s">
        <v>3</v>
      </c>
      <c r="I655" s="151"/>
      <c r="L655" s="147"/>
      <c r="M655" s="152"/>
      <c r="T655" s="153"/>
      <c r="AT655" s="149" t="s">
        <v>169</v>
      </c>
      <c r="AU655" s="149" t="s">
        <v>88</v>
      </c>
      <c r="AV655" s="12" t="s">
        <v>86</v>
      </c>
      <c r="AW655" s="12" t="s">
        <v>40</v>
      </c>
      <c r="AX655" s="12" t="s">
        <v>78</v>
      </c>
      <c r="AY655" s="149" t="s">
        <v>156</v>
      </c>
    </row>
    <row r="656" spans="2:65" s="13" customFormat="1" x14ac:dyDescent="0.2">
      <c r="B656" s="154"/>
      <c r="D656" s="148" t="s">
        <v>169</v>
      </c>
      <c r="E656" s="155" t="s">
        <v>3</v>
      </c>
      <c r="F656" s="156" t="s">
        <v>2448</v>
      </c>
      <c r="H656" s="157">
        <v>3.75</v>
      </c>
      <c r="I656" s="158"/>
      <c r="L656" s="154"/>
      <c r="M656" s="159"/>
      <c r="T656" s="160"/>
      <c r="AT656" s="155" t="s">
        <v>169</v>
      </c>
      <c r="AU656" s="155" t="s">
        <v>88</v>
      </c>
      <c r="AV656" s="13" t="s">
        <v>88</v>
      </c>
      <c r="AW656" s="13" t="s">
        <v>40</v>
      </c>
      <c r="AX656" s="13" t="s">
        <v>78</v>
      </c>
      <c r="AY656" s="155" t="s">
        <v>156</v>
      </c>
    </row>
    <row r="657" spans="2:65" s="15" customFormat="1" x14ac:dyDescent="0.2">
      <c r="B657" s="168"/>
      <c r="D657" s="148" t="s">
        <v>169</v>
      </c>
      <c r="E657" s="169" t="s">
        <v>3</v>
      </c>
      <c r="F657" s="170" t="s">
        <v>180</v>
      </c>
      <c r="H657" s="171">
        <v>3.75</v>
      </c>
      <c r="I657" s="172"/>
      <c r="L657" s="168"/>
      <c r="M657" s="173"/>
      <c r="T657" s="174"/>
      <c r="AT657" s="169" t="s">
        <v>169</v>
      </c>
      <c r="AU657" s="169" t="s">
        <v>88</v>
      </c>
      <c r="AV657" s="15" t="s">
        <v>157</v>
      </c>
      <c r="AW657" s="15" t="s">
        <v>40</v>
      </c>
      <c r="AX657" s="15" t="s">
        <v>78</v>
      </c>
      <c r="AY657" s="169" t="s">
        <v>156</v>
      </c>
    </row>
    <row r="658" spans="2:65" s="14" customFormat="1" x14ac:dyDescent="0.2">
      <c r="B658" s="161"/>
      <c r="D658" s="148" t="s">
        <v>169</v>
      </c>
      <c r="E658" s="162" t="s">
        <v>3</v>
      </c>
      <c r="F658" s="163" t="s">
        <v>172</v>
      </c>
      <c r="H658" s="164">
        <v>33.488</v>
      </c>
      <c r="I658" s="165"/>
      <c r="L658" s="161"/>
      <c r="M658" s="166"/>
      <c r="T658" s="167"/>
      <c r="AT658" s="162" t="s">
        <v>169</v>
      </c>
      <c r="AU658" s="162" t="s">
        <v>88</v>
      </c>
      <c r="AV658" s="14" t="s">
        <v>165</v>
      </c>
      <c r="AW658" s="14" t="s">
        <v>40</v>
      </c>
      <c r="AX658" s="14" t="s">
        <v>86</v>
      </c>
      <c r="AY658" s="162" t="s">
        <v>156</v>
      </c>
    </row>
    <row r="659" spans="2:65" s="1" customFormat="1" ht="44.25" customHeight="1" x14ac:dyDescent="0.2">
      <c r="B659" s="129"/>
      <c r="C659" s="130" t="s">
        <v>1789</v>
      </c>
      <c r="D659" s="130" t="s">
        <v>160</v>
      </c>
      <c r="E659" s="131" t="s">
        <v>2453</v>
      </c>
      <c r="F659" s="132" t="s">
        <v>2454</v>
      </c>
      <c r="G659" s="133" t="s">
        <v>193</v>
      </c>
      <c r="H659" s="134">
        <v>0.77100000000000002</v>
      </c>
      <c r="I659" s="135"/>
      <c r="J659" s="136">
        <f>ROUND(I659*H659,2)</f>
        <v>0</v>
      </c>
      <c r="K659" s="132" t="s">
        <v>164</v>
      </c>
      <c r="L659" s="34"/>
      <c r="M659" s="137" t="s">
        <v>3</v>
      </c>
      <c r="N659" s="138" t="s">
        <v>49</v>
      </c>
      <c r="P659" s="139">
        <f>O659*H659</f>
        <v>0</v>
      </c>
      <c r="Q659" s="139">
        <v>1.05555</v>
      </c>
      <c r="R659" s="139">
        <f>Q659*H659</f>
        <v>0.81382905000000005</v>
      </c>
      <c r="S659" s="139">
        <v>0</v>
      </c>
      <c r="T659" s="140">
        <f>S659*H659</f>
        <v>0</v>
      </c>
      <c r="AR659" s="141" t="s">
        <v>165</v>
      </c>
      <c r="AT659" s="141" t="s">
        <v>160</v>
      </c>
      <c r="AU659" s="141" t="s">
        <v>88</v>
      </c>
      <c r="AY659" s="18" t="s">
        <v>156</v>
      </c>
      <c r="BE659" s="142">
        <f>IF(N659="základní",J659,0)</f>
        <v>0</v>
      </c>
      <c r="BF659" s="142">
        <f>IF(N659="snížená",J659,0)</f>
        <v>0</v>
      </c>
      <c r="BG659" s="142">
        <f>IF(N659="zákl. přenesená",J659,0)</f>
        <v>0</v>
      </c>
      <c r="BH659" s="142">
        <f>IF(N659="sníž. přenesená",J659,0)</f>
        <v>0</v>
      </c>
      <c r="BI659" s="142">
        <f>IF(N659="nulová",J659,0)</f>
        <v>0</v>
      </c>
      <c r="BJ659" s="18" t="s">
        <v>86</v>
      </c>
      <c r="BK659" s="142">
        <f>ROUND(I659*H659,2)</f>
        <v>0</v>
      </c>
      <c r="BL659" s="18" t="s">
        <v>165</v>
      </c>
      <c r="BM659" s="141" t="s">
        <v>2455</v>
      </c>
    </row>
    <row r="660" spans="2:65" s="1" customFormat="1" x14ac:dyDescent="0.2">
      <c r="B660" s="34"/>
      <c r="D660" s="143" t="s">
        <v>167</v>
      </c>
      <c r="F660" s="144" t="s">
        <v>2456</v>
      </c>
      <c r="I660" s="145"/>
      <c r="L660" s="34"/>
      <c r="M660" s="146"/>
      <c r="T660" s="55"/>
      <c r="AT660" s="18" t="s">
        <v>167</v>
      </c>
      <c r="AU660" s="18" t="s">
        <v>88</v>
      </c>
    </row>
    <row r="661" spans="2:65" s="12" customFormat="1" x14ac:dyDescent="0.2">
      <c r="B661" s="147"/>
      <c r="D661" s="148" t="s">
        <v>169</v>
      </c>
      <c r="E661" s="149" t="s">
        <v>3</v>
      </c>
      <c r="F661" s="150" t="s">
        <v>2332</v>
      </c>
      <c r="H661" s="149" t="s">
        <v>3</v>
      </c>
      <c r="I661" s="151"/>
      <c r="L661" s="147"/>
      <c r="M661" s="152"/>
      <c r="T661" s="153"/>
      <c r="AT661" s="149" t="s">
        <v>169</v>
      </c>
      <c r="AU661" s="149" t="s">
        <v>88</v>
      </c>
      <c r="AV661" s="12" t="s">
        <v>86</v>
      </c>
      <c r="AW661" s="12" t="s">
        <v>40</v>
      </c>
      <c r="AX661" s="12" t="s">
        <v>78</v>
      </c>
      <c r="AY661" s="149" t="s">
        <v>156</v>
      </c>
    </row>
    <row r="662" spans="2:65" s="12" customFormat="1" x14ac:dyDescent="0.2">
      <c r="B662" s="147"/>
      <c r="D662" s="148" t="s">
        <v>169</v>
      </c>
      <c r="E662" s="149" t="s">
        <v>3</v>
      </c>
      <c r="F662" s="150" t="s">
        <v>2457</v>
      </c>
      <c r="H662" s="149" t="s">
        <v>3</v>
      </c>
      <c r="I662" s="151"/>
      <c r="L662" s="147"/>
      <c r="M662" s="152"/>
      <c r="T662" s="153"/>
      <c r="AT662" s="149" t="s">
        <v>169</v>
      </c>
      <c r="AU662" s="149" t="s">
        <v>88</v>
      </c>
      <c r="AV662" s="12" t="s">
        <v>86</v>
      </c>
      <c r="AW662" s="12" t="s">
        <v>40</v>
      </c>
      <c r="AX662" s="12" t="s">
        <v>78</v>
      </c>
      <c r="AY662" s="149" t="s">
        <v>156</v>
      </c>
    </row>
    <row r="663" spans="2:65" s="13" customFormat="1" x14ac:dyDescent="0.2">
      <c r="B663" s="154"/>
      <c r="D663" s="148" t="s">
        <v>169</v>
      </c>
      <c r="E663" s="155" t="s">
        <v>3</v>
      </c>
      <c r="F663" s="156" t="s">
        <v>2458</v>
      </c>
      <c r="H663" s="157">
        <v>0.63200000000000001</v>
      </c>
      <c r="I663" s="158"/>
      <c r="L663" s="154"/>
      <c r="M663" s="159"/>
      <c r="T663" s="160"/>
      <c r="AT663" s="155" t="s">
        <v>169</v>
      </c>
      <c r="AU663" s="155" t="s">
        <v>88</v>
      </c>
      <c r="AV663" s="13" t="s">
        <v>88</v>
      </c>
      <c r="AW663" s="13" t="s">
        <v>40</v>
      </c>
      <c r="AX663" s="13" t="s">
        <v>78</v>
      </c>
      <c r="AY663" s="155" t="s">
        <v>156</v>
      </c>
    </row>
    <row r="664" spans="2:65" s="13" customFormat="1" x14ac:dyDescent="0.2">
      <c r="B664" s="154"/>
      <c r="D664" s="148" t="s">
        <v>169</v>
      </c>
      <c r="E664" s="155" t="s">
        <v>3</v>
      </c>
      <c r="F664" s="156" t="s">
        <v>2459</v>
      </c>
      <c r="H664" s="157">
        <v>5.6000000000000001E-2</v>
      </c>
      <c r="I664" s="158"/>
      <c r="L664" s="154"/>
      <c r="M664" s="159"/>
      <c r="T664" s="160"/>
      <c r="AT664" s="155" t="s">
        <v>169</v>
      </c>
      <c r="AU664" s="155" t="s">
        <v>88</v>
      </c>
      <c r="AV664" s="13" t="s">
        <v>88</v>
      </c>
      <c r="AW664" s="13" t="s">
        <v>40</v>
      </c>
      <c r="AX664" s="13" t="s">
        <v>78</v>
      </c>
      <c r="AY664" s="155" t="s">
        <v>156</v>
      </c>
    </row>
    <row r="665" spans="2:65" s="15" customFormat="1" x14ac:dyDescent="0.2">
      <c r="B665" s="168"/>
      <c r="D665" s="148" t="s">
        <v>169</v>
      </c>
      <c r="E665" s="169" t="s">
        <v>3</v>
      </c>
      <c r="F665" s="170" t="s">
        <v>180</v>
      </c>
      <c r="H665" s="171">
        <v>0.68799999999999994</v>
      </c>
      <c r="I665" s="172"/>
      <c r="L665" s="168"/>
      <c r="M665" s="173"/>
      <c r="T665" s="174"/>
      <c r="AT665" s="169" t="s">
        <v>169</v>
      </c>
      <c r="AU665" s="169" t="s">
        <v>88</v>
      </c>
      <c r="AV665" s="15" t="s">
        <v>157</v>
      </c>
      <c r="AW665" s="15" t="s">
        <v>40</v>
      </c>
      <c r="AX665" s="15" t="s">
        <v>78</v>
      </c>
      <c r="AY665" s="169" t="s">
        <v>156</v>
      </c>
    </row>
    <row r="666" spans="2:65" s="12" customFormat="1" x14ac:dyDescent="0.2">
      <c r="B666" s="147"/>
      <c r="D666" s="148" t="s">
        <v>169</v>
      </c>
      <c r="E666" s="149" t="s">
        <v>3</v>
      </c>
      <c r="F666" s="150" t="s">
        <v>2457</v>
      </c>
      <c r="H666" s="149" t="s">
        <v>3</v>
      </c>
      <c r="I666" s="151"/>
      <c r="L666" s="147"/>
      <c r="M666" s="152"/>
      <c r="T666" s="153"/>
      <c r="AT666" s="149" t="s">
        <v>169</v>
      </c>
      <c r="AU666" s="149" t="s">
        <v>88</v>
      </c>
      <c r="AV666" s="12" t="s">
        <v>86</v>
      </c>
      <c r="AW666" s="12" t="s">
        <v>40</v>
      </c>
      <c r="AX666" s="12" t="s">
        <v>78</v>
      </c>
      <c r="AY666" s="149" t="s">
        <v>156</v>
      </c>
    </row>
    <row r="667" spans="2:65" s="13" customFormat="1" x14ac:dyDescent="0.2">
      <c r="B667" s="154"/>
      <c r="D667" s="148" t="s">
        <v>169</v>
      </c>
      <c r="E667" s="155" t="s">
        <v>3</v>
      </c>
      <c r="F667" s="156" t="s">
        <v>2460</v>
      </c>
      <c r="H667" s="157">
        <v>8.3000000000000004E-2</v>
      </c>
      <c r="I667" s="158"/>
      <c r="L667" s="154"/>
      <c r="M667" s="159"/>
      <c r="T667" s="160"/>
      <c r="AT667" s="155" t="s">
        <v>169</v>
      </c>
      <c r="AU667" s="155" t="s">
        <v>88</v>
      </c>
      <c r="AV667" s="13" t="s">
        <v>88</v>
      </c>
      <c r="AW667" s="13" t="s">
        <v>40</v>
      </c>
      <c r="AX667" s="13" t="s">
        <v>78</v>
      </c>
      <c r="AY667" s="155" t="s">
        <v>156</v>
      </c>
    </row>
    <row r="668" spans="2:65" s="15" customFormat="1" x14ac:dyDescent="0.2">
      <c r="B668" s="168"/>
      <c r="D668" s="148" t="s">
        <v>169</v>
      </c>
      <c r="E668" s="169" t="s">
        <v>3</v>
      </c>
      <c r="F668" s="170" t="s">
        <v>180</v>
      </c>
      <c r="H668" s="171">
        <v>8.3000000000000004E-2</v>
      </c>
      <c r="I668" s="172"/>
      <c r="L668" s="168"/>
      <c r="M668" s="173"/>
      <c r="T668" s="174"/>
      <c r="AT668" s="169" t="s">
        <v>169</v>
      </c>
      <c r="AU668" s="169" t="s">
        <v>88</v>
      </c>
      <c r="AV668" s="15" t="s">
        <v>157</v>
      </c>
      <c r="AW668" s="15" t="s">
        <v>40</v>
      </c>
      <c r="AX668" s="15" t="s">
        <v>78</v>
      </c>
      <c r="AY668" s="169" t="s">
        <v>156</v>
      </c>
    </row>
    <row r="669" spans="2:65" s="14" customFormat="1" x14ac:dyDescent="0.2">
      <c r="B669" s="161"/>
      <c r="D669" s="148" t="s">
        <v>169</v>
      </c>
      <c r="E669" s="162" t="s">
        <v>3</v>
      </c>
      <c r="F669" s="163" t="s">
        <v>172</v>
      </c>
      <c r="H669" s="164">
        <v>0.77100000000000002</v>
      </c>
      <c r="I669" s="165"/>
      <c r="L669" s="161"/>
      <c r="M669" s="166"/>
      <c r="T669" s="167"/>
      <c r="AT669" s="162" t="s">
        <v>169</v>
      </c>
      <c r="AU669" s="162" t="s">
        <v>88</v>
      </c>
      <c r="AV669" s="14" t="s">
        <v>165</v>
      </c>
      <c r="AW669" s="14" t="s">
        <v>40</v>
      </c>
      <c r="AX669" s="14" t="s">
        <v>86</v>
      </c>
      <c r="AY669" s="162" t="s">
        <v>156</v>
      </c>
    </row>
    <row r="670" spans="2:65" s="1" customFormat="1" ht="24.2" customHeight="1" x14ac:dyDescent="0.2">
      <c r="B670" s="129"/>
      <c r="C670" s="130" t="s">
        <v>1793</v>
      </c>
      <c r="D670" s="130" t="s">
        <v>160</v>
      </c>
      <c r="E670" s="131" t="s">
        <v>2461</v>
      </c>
      <c r="F670" s="132" t="s">
        <v>2462</v>
      </c>
      <c r="G670" s="133" t="s">
        <v>193</v>
      </c>
      <c r="H670" s="134">
        <v>1.1559999999999999</v>
      </c>
      <c r="I670" s="135"/>
      <c r="J670" s="136">
        <f>ROUND(I670*H670,2)</f>
        <v>0</v>
      </c>
      <c r="K670" s="132" t="s">
        <v>164</v>
      </c>
      <c r="L670" s="34"/>
      <c r="M670" s="137" t="s">
        <v>3</v>
      </c>
      <c r="N670" s="138" t="s">
        <v>49</v>
      </c>
      <c r="P670" s="139">
        <f>O670*H670</f>
        <v>0</v>
      </c>
      <c r="Q670" s="139">
        <v>1.7090000000000001E-2</v>
      </c>
      <c r="R670" s="139">
        <f>Q670*H670</f>
        <v>1.9756039999999999E-2</v>
      </c>
      <c r="S670" s="139">
        <v>0</v>
      </c>
      <c r="T670" s="140">
        <f>S670*H670</f>
        <v>0</v>
      </c>
      <c r="AR670" s="141" t="s">
        <v>165</v>
      </c>
      <c r="AT670" s="141" t="s">
        <v>160</v>
      </c>
      <c r="AU670" s="141" t="s">
        <v>88</v>
      </c>
      <c r="AY670" s="18" t="s">
        <v>156</v>
      </c>
      <c r="BE670" s="142">
        <f>IF(N670="základní",J670,0)</f>
        <v>0</v>
      </c>
      <c r="BF670" s="142">
        <f>IF(N670="snížená",J670,0)</f>
        <v>0</v>
      </c>
      <c r="BG670" s="142">
        <f>IF(N670="zákl. přenesená",J670,0)</f>
        <v>0</v>
      </c>
      <c r="BH670" s="142">
        <f>IF(N670="sníž. přenesená",J670,0)</f>
        <v>0</v>
      </c>
      <c r="BI670" s="142">
        <f>IF(N670="nulová",J670,0)</f>
        <v>0</v>
      </c>
      <c r="BJ670" s="18" t="s">
        <v>86</v>
      </c>
      <c r="BK670" s="142">
        <f>ROUND(I670*H670,2)</f>
        <v>0</v>
      </c>
      <c r="BL670" s="18" t="s">
        <v>165</v>
      </c>
      <c r="BM670" s="141" t="s">
        <v>2463</v>
      </c>
    </row>
    <row r="671" spans="2:65" s="1" customFormat="1" x14ac:dyDescent="0.2">
      <c r="B671" s="34"/>
      <c r="D671" s="143" t="s">
        <v>167</v>
      </c>
      <c r="F671" s="144" t="s">
        <v>2464</v>
      </c>
      <c r="I671" s="145"/>
      <c r="L671" s="34"/>
      <c r="M671" s="146"/>
      <c r="T671" s="55"/>
      <c r="AT671" s="18" t="s">
        <v>167</v>
      </c>
      <c r="AU671" s="18" t="s">
        <v>88</v>
      </c>
    </row>
    <row r="672" spans="2:65" s="1" customFormat="1" ht="16.5" customHeight="1" x14ac:dyDescent="0.2">
      <c r="B672" s="129"/>
      <c r="C672" s="175" t="s">
        <v>1802</v>
      </c>
      <c r="D672" s="175" t="s">
        <v>306</v>
      </c>
      <c r="E672" s="176" t="s">
        <v>2465</v>
      </c>
      <c r="F672" s="177" t="s">
        <v>2466</v>
      </c>
      <c r="G672" s="178" t="s">
        <v>193</v>
      </c>
      <c r="H672" s="179">
        <v>0.65900000000000003</v>
      </c>
      <c r="I672" s="180"/>
      <c r="J672" s="181">
        <f>ROUND(I672*H672,2)</f>
        <v>0</v>
      </c>
      <c r="K672" s="177" t="s">
        <v>164</v>
      </c>
      <c r="L672" s="182"/>
      <c r="M672" s="183" t="s">
        <v>3</v>
      </c>
      <c r="N672" s="184" t="s">
        <v>49</v>
      </c>
      <c r="P672" s="139">
        <f>O672*H672</f>
        <v>0</v>
      </c>
      <c r="Q672" s="139">
        <v>1</v>
      </c>
      <c r="R672" s="139">
        <f>Q672*H672</f>
        <v>0.65900000000000003</v>
      </c>
      <c r="S672" s="139">
        <v>0</v>
      </c>
      <c r="T672" s="140">
        <f>S672*H672</f>
        <v>0</v>
      </c>
      <c r="AR672" s="141" t="s">
        <v>389</v>
      </c>
      <c r="AT672" s="141" t="s">
        <v>306</v>
      </c>
      <c r="AU672" s="141" t="s">
        <v>88</v>
      </c>
      <c r="AY672" s="18" t="s">
        <v>156</v>
      </c>
      <c r="BE672" s="142">
        <f>IF(N672="základní",J672,0)</f>
        <v>0</v>
      </c>
      <c r="BF672" s="142">
        <f>IF(N672="snížená",J672,0)</f>
        <v>0</v>
      </c>
      <c r="BG672" s="142">
        <f>IF(N672="zákl. přenesená",J672,0)</f>
        <v>0</v>
      </c>
      <c r="BH672" s="142">
        <f>IF(N672="sníž. přenesená",J672,0)</f>
        <v>0</v>
      </c>
      <c r="BI672" s="142">
        <f>IF(N672="nulová",J672,0)</f>
        <v>0</v>
      </c>
      <c r="BJ672" s="18" t="s">
        <v>86</v>
      </c>
      <c r="BK672" s="142">
        <f>ROUND(I672*H672,2)</f>
        <v>0</v>
      </c>
      <c r="BL672" s="18" t="s">
        <v>165</v>
      </c>
      <c r="BM672" s="141" t="s">
        <v>2467</v>
      </c>
    </row>
    <row r="673" spans="2:65" s="1" customFormat="1" ht="19.5" x14ac:dyDescent="0.2">
      <c r="B673" s="34"/>
      <c r="D673" s="148" t="s">
        <v>761</v>
      </c>
      <c r="F673" s="185" t="s">
        <v>2468</v>
      </c>
      <c r="I673" s="145"/>
      <c r="L673" s="34"/>
      <c r="M673" s="146"/>
      <c r="T673" s="55"/>
      <c r="AT673" s="18" t="s">
        <v>761</v>
      </c>
      <c r="AU673" s="18" t="s">
        <v>88</v>
      </c>
    </row>
    <row r="674" spans="2:65" s="12" customFormat="1" x14ac:dyDescent="0.2">
      <c r="B674" s="147"/>
      <c r="D674" s="148" t="s">
        <v>169</v>
      </c>
      <c r="E674" s="149" t="s">
        <v>3</v>
      </c>
      <c r="F674" s="150" t="s">
        <v>2332</v>
      </c>
      <c r="H674" s="149" t="s">
        <v>3</v>
      </c>
      <c r="I674" s="151"/>
      <c r="L674" s="147"/>
      <c r="M674" s="152"/>
      <c r="T674" s="153"/>
      <c r="AT674" s="149" t="s">
        <v>169</v>
      </c>
      <c r="AU674" s="149" t="s">
        <v>88</v>
      </c>
      <c r="AV674" s="12" t="s">
        <v>86</v>
      </c>
      <c r="AW674" s="12" t="s">
        <v>40</v>
      </c>
      <c r="AX674" s="12" t="s">
        <v>78</v>
      </c>
      <c r="AY674" s="149" t="s">
        <v>156</v>
      </c>
    </row>
    <row r="675" spans="2:65" s="12" customFormat="1" x14ac:dyDescent="0.2">
      <c r="B675" s="147"/>
      <c r="D675" s="148" t="s">
        <v>169</v>
      </c>
      <c r="E675" s="149" t="s">
        <v>3</v>
      </c>
      <c r="F675" s="150" t="s">
        <v>2469</v>
      </c>
      <c r="H675" s="149" t="s">
        <v>3</v>
      </c>
      <c r="I675" s="151"/>
      <c r="L675" s="147"/>
      <c r="M675" s="152"/>
      <c r="T675" s="153"/>
      <c r="AT675" s="149" t="s">
        <v>169</v>
      </c>
      <c r="AU675" s="149" t="s">
        <v>88</v>
      </c>
      <c r="AV675" s="12" t="s">
        <v>86</v>
      </c>
      <c r="AW675" s="12" t="s">
        <v>40</v>
      </c>
      <c r="AX675" s="12" t="s">
        <v>78</v>
      </c>
      <c r="AY675" s="149" t="s">
        <v>156</v>
      </c>
    </row>
    <row r="676" spans="2:65" s="13" customFormat="1" x14ac:dyDescent="0.2">
      <c r="B676" s="154"/>
      <c r="D676" s="148" t="s">
        <v>169</v>
      </c>
      <c r="E676" s="155" t="s">
        <v>3</v>
      </c>
      <c r="F676" s="156" t="s">
        <v>2470</v>
      </c>
      <c r="H676" s="157">
        <v>0.65900000000000003</v>
      </c>
      <c r="I676" s="158"/>
      <c r="L676" s="154"/>
      <c r="M676" s="159"/>
      <c r="T676" s="160"/>
      <c r="AT676" s="155" t="s">
        <v>169</v>
      </c>
      <c r="AU676" s="155" t="s">
        <v>88</v>
      </c>
      <c r="AV676" s="13" t="s">
        <v>88</v>
      </c>
      <c r="AW676" s="13" t="s">
        <v>40</v>
      </c>
      <c r="AX676" s="13" t="s">
        <v>78</v>
      </c>
      <c r="AY676" s="155" t="s">
        <v>156</v>
      </c>
    </row>
    <row r="677" spans="2:65" s="14" customFormat="1" x14ac:dyDescent="0.2">
      <c r="B677" s="161"/>
      <c r="D677" s="148" t="s">
        <v>169</v>
      </c>
      <c r="E677" s="162" t="s">
        <v>3</v>
      </c>
      <c r="F677" s="163" t="s">
        <v>172</v>
      </c>
      <c r="H677" s="164">
        <v>0.65900000000000003</v>
      </c>
      <c r="I677" s="165"/>
      <c r="L677" s="161"/>
      <c r="M677" s="166"/>
      <c r="T677" s="167"/>
      <c r="AT677" s="162" t="s">
        <v>169</v>
      </c>
      <c r="AU677" s="162" t="s">
        <v>88</v>
      </c>
      <c r="AV677" s="14" t="s">
        <v>165</v>
      </c>
      <c r="AW677" s="14" t="s">
        <v>40</v>
      </c>
      <c r="AX677" s="14" t="s">
        <v>86</v>
      </c>
      <c r="AY677" s="162" t="s">
        <v>156</v>
      </c>
    </row>
    <row r="678" spans="2:65" s="1" customFormat="1" ht="16.5" customHeight="1" x14ac:dyDescent="0.2">
      <c r="B678" s="129"/>
      <c r="C678" s="175" t="s">
        <v>1128</v>
      </c>
      <c r="D678" s="175" t="s">
        <v>306</v>
      </c>
      <c r="E678" s="176" t="s">
        <v>2471</v>
      </c>
      <c r="F678" s="177" t="s">
        <v>2472</v>
      </c>
      <c r="G678" s="178" t="s">
        <v>193</v>
      </c>
      <c r="H678" s="179">
        <v>0.497</v>
      </c>
      <c r="I678" s="180"/>
      <c r="J678" s="181">
        <f>ROUND(I678*H678,2)</f>
        <v>0</v>
      </c>
      <c r="K678" s="177" t="s">
        <v>164</v>
      </c>
      <c r="L678" s="182"/>
      <c r="M678" s="183" t="s">
        <v>3</v>
      </c>
      <c r="N678" s="184" t="s">
        <v>49</v>
      </c>
      <c r="P678" s="139">
        <f>O678*H678</f>
        <v>0</v>
      </c>
      <c r="Q678" s="139">
        <v>1</v>
      </c>
      <c r="R678" s="139">
        <f>Q678*H678</f>
        <v>0.497</v>
      </c>
      <c r="S678" s="139">
        <v>0</v>
      </c>
      <c r="T678" s="140">
        <f>S678*H678</f>
        <v>0</v>
      </c>
      <c r="AR678" s="141" t="s">
        <v>389</v>
      </c>
      <c r="AT678" s="141" t="s">
        <v>306</v>
      </c>
      <c r="AU678" s="141" t="s">
        <v>88</v>
      </c>
      <c r="AY678" s="18" t="s">
        <v>156</v>
      </c>
      <c r="BE678" s="142">
        <f>IF(N678="základní",J678,0)</f>
        <v>0</v>
      </c>
      <c r="BF678" s="142">
        <f>IF(N678="snížená",J678,0)</f>
        <v>0</v>
      </c>
      <c r="BG678" s="142">
        <f>IF(N678="zákl. přenesená",J678,0)</f>
        <v>0</v>
      </c>
      <c r="BH678" s="142">
        <f>IF(N678="sníž. přenesená",J678,0)</f>
        <v>0</v>
      </c>
      <c r="BI678" s="142">
        <f>IF(N678="nulová",J678,0)</f>
        <v>0</v>
      </c>
      <c r="BJ678" s="18" t="s">
        <v>86</v>
      </c>
      <c r="BK678" s="142">
        <f>ROUND(I678*H678,2)</f>
        <v>0</v>
      </c>
      <c r="BL678" s="18" t="s">
        <v>165</v>
      </c>
      <c r="BM678" s="141" t="s">
        <v>2473</v>
      </c>
    </row>
    <row r="679" spans="2:65" s="1" customFormat="1" ht="19.5" x14ac:dyDescent="0.2">
      <c r="B679" s="34"/>
      <c r="D679" s="148" t="s">
        <v>761</v>
      </c>
      <c r="F679" s="185" t="s">
        <v>2474</v>
      </c>
      <c r="I679" s="145"/>
      <c r="L679" s="34"/>
      <c r="M679" s="146"/>
      <c r="T679" s="55"/>
      <c r="AT679" s="18" t="s">
        <v>761</v>
      </c>
      <c r="AU679" s="18" t="s">
        <v>88</v>
      </c>
    </row>
    <row r="680" spans="2:65" s="12" customFormat="1" x14ac:dyDescent="0.2">
      <c r="B680" s="147"/>
      <c r="D680" s="148" t="s">
        <v>169</v>
      </c>
      <c r="E680" s="149" t="s">
        <v>3</v>
      </c>
      <c r="F680" s="150" t="s">
        <v>2332</v>
      </c>
      <c r="H680" s="149" t="s">
        <v>3</v>
      </c>
      <c r="I680" s="151"/>
      <c r="L680" s="147"/>
      <c r="M680" s="152"/>
      <c r="T680" s="153"/>
      <c r="AT680" s="149" t="s">
        <v>169</v>
      </c>
      <c r="AU680" s="149" t="s">
        <v>88</v>
      </c>
      <c r="AV680" s="12" t="s">
        <v>86</v>
      </c>
      <c r="AW680" s="12" t="s">
        <v>40</v>
      </c>
      <c r="AX680" s="12" t="s">
        <v>78</v>
      </c>
      <c r="AY680" s="149" t="s">
        <v>156</v>
      </c>
    </row>
    <row r="681" spans="2:65" s="12" customFormat="1" x14ac:dyDescent="0.2">
      <c r="B681" s="147"/>
      <c r="D681" s="148" t="s">
        <v>169</v>
      </c>
      <c r="E681" s="149" t="s">
        <v>3</v>
      </c>
      <c r="F681" s="150" t="s">
        <v>2475</v>
      </c>
      <c r="H681" s="149" t="s">
        <v>3</v>
      </c>
      <c r="I681" s="151"/>
      <c r="L681" s="147"/>
      <c r="M681" s="152"/>
      <c r="T681" s="153"/>
      <c r="AT681" s="149" t="s">
        <v>169</v>
      </c>
      <c r="AU681" s="149" t="s">
        <v>88</v>
      </c>
      <c r="AV681" s="12" t="s">
        <v>86</v>
      </c>
      <c r="AW681" s="12" t="s">
        <v>40</v>
      </c>
      <c r="AX681" s="12" t="s">
        <v>78</v>
      </c>
      <c r="AY681" s="149" t="s">
        <v>156</v>
      </c>
    </row>
    <row r="682" spans="2:65" s="13" customFormat="1" x14ac:dyDescent="0.2">
      <c r="B682" s="154"/>
      <c r="D682" s="148" t="s">
        <v>169</v>
      </c>
      <c r="E682" s="155" t="s">
        <v>3</v>
      </c>
      <c r="F682" s="156" t="s">
        <v>2476</v>
      </c>
      <c r="H682" s="157">
        <v>0.497</v>
      </c>
      <c r="I682" s="158"/>
      <c r="L682" s="154"/>
      <c r="M682" s="159"/>
      <c r="T682" s="160"/>
      <c r="AT682" s="155" t="s">
        <v>169</v>
      </c>
      <c r="AU682" s="155" t="s">
        <v>88</v>
      </c>
      <c r="AV682" s="13" t="s">
        <v>88</v>
      </c>
      <c r="AW682" s="13" t="s">
        <v>40</v>
      </c>
      <c r="AX682" s="13" t="s">
        <v>78</v>
      </c>
      <c r="AY682" s="155" t="s">
        <v>156</v>
      </c>
    </row>
    <row r="683" spans="2:65" s="14" customFormat="1" x14ac:dyDescent="0.2">
      <c r="B683" s="161"/>
      <c r="D683" s="148" t="s">
        <v>169</v>
      </c>
      <c r="E683" s="162" t="s">
        <v>3</v>
      </c>
      <c r="F683" s="163" t="s">
        <v>172</v>
      </c>
      <c r="H683" s="164">
        <v>0.497</v>
      </c>
      <c r="I683" s="165"/>
      <c r="L683" s="161"/>
      <c r="M683" s="166"/>
      <c r="T683" s="167"/>
      <c r="AT683" s="162" t="s">
        <v>169</v>
      </c>
      <c r="AU683" s="162" t="s">
        <v>88</v>
      </c>
      <c r="AV683" s="14" t="s">
        <v>165</v>
      </c>
      <c r="AW683" s="14" t="s">
        <v>40</v>
      </c>
      <c r="AX683" s="14" t="s">
        <v>86</v>
      </c>
      <c r="AY683" s="162" t="s">
        <v>156</v>
      </c>
    </row>
    <row r="684" spans="2:65" s="1" customFormat="1" ht="16.5" customHeight="1" x14ac:dyDescent="0.2">
      <c r="B684" s="129"/>
      <c r="C684" s="130" t="s">
        <v>1827</v>
      </c>
      <c r="D684" s="130" t="s">
        <v>160</v>
      </c>
      <c r="E684" s="131" t="s">
        <v>2477</v>
      </c>
      <c r="F684" s="132" t="s">
        <v>2478</v>
      </c>
      <c r="G684" s="133" t="s">
        <v>924</v>
      </c>
      <c r="H684" s="134">
        <v>1</v>
      </c>
      <c r="I684" s="135"/>
      <c r="J684" s="136">
        <f>ROUND(I684*H684,2)</f>
        <v>0</v>
      </c>
      <c r="K684" s="132" t="s">
        <v>3</v>
      </c>
      <c r="L684" s="34"/>
      <c r="M684" s="137" t="s">
        <v>3</v>
      </c>
      <c r="N684" s="138" t="s">
        <v>49</v>
      </c>
      <c r="P684" s="139">
        <f>O684*H684</f>
        <v>0</v>
      </c>
      <c r="Q684" s="139">
        <v>0</v>
      </c>
      <c r="R684" s="139">
        <f>Q684*H684</f>
        <v>0</v>
      </c>
      <c r="S684" s="139">
        <v>0</v>
      </c>
      <c r="T684" s="140">
        <f>S684*H684</f>
        <v>0</v>
      </c>
      <c r="AR684" s="141" t="s">
        <v>165</v>
      </c>
      <c r="AT684" s="141" t="s">
        <v>160</v>
      </c>
      <c r="AU684" s="141" t="s">
        <v>88</v>
      </c>
      <c r="AY684" s="18" t="s">
        <v>156</v>
      </c>
      <c r="BE684" s="142">
        <f>IF(N684="základní",J684,0)</f>
        <v>0</v>
      </c>
      <c r="BF684" s="142">
        <f>IF(N684="snížená",J684,0)</f>
        <v>0</v>
      </c>
      <c r="BG684" s="142">
        <f>IF(N684="zákl. přenesená",J684,0)</f>
        <v>0</v>
      </c>
      <c r="BH684" s="142">
        <f>IF(N684="sníž. přenesená",J684,0)</f>
        <v>0</v>
      </c>
      <c r="BI684" s="142">
        <f>IF(N684="nulová",J684,0)</f>
        <v>0</v>
      </c>
      <c r="BJ684" s="18" t="s">
        <v>86</v>
      </c>
      <c r="BK684" s="142">
        <f>ROUND(I684*H684,2)</f>
        <v>0</v>
      </c>
      <c r="BL684" s="18" t="s">
        <v>165</v>
      </c>
      <c r="BM684" s="141" t="s">
        <v>2479</v>
      </c>
    </row>
    <row r="685" spans="2:65" s="13" customFormat="1" x14ac:dyDescent="0.2">
      <c r="B685" s="154"/>
      <c r="D685" s="148" t="s">
        <v>169</v>
      </c>
      <c r="E685" s="155" t="s">
        <v>3</v>
      </c>
      <c r="F685" s="156" t="s">
        <v>86</v>
      </c>
      <c r="H685" s="157">
        <v>1</v>
      </c>
      <c r="I685" s="158"/>
      <c r="L685" s="154"/>
      <c r="M685" s="159"/>
      <c r="T685" s="160"/>
      <c r="AT685" s="155" t="s">
        <v>169</v>
      </c>
      <c r="AU685" s="155" t="s">
        <v>88</v>
      </c>
      <c r="AV685" s="13" t="s">
        <v>88</v>
      </c>
      <c r="AW685" s="13" t="s">
        <v>40</v>
      </c>
      <c r="AX685" s="13" t="s">
        <v>78</v>
      </c>
      <c r="AY685" s="155" t="s">
        <v>156</v>
      </c>
    </row>
    <row r="686" spans="2:65" s="14" customFormat="1" x14ac:dyDescent="0.2">
      <c r="B686" s="161"/>
      <c r="D686" s="148" t="s">
        <v>169</v>
      </c>
      <c r="E686" s="162" t="s">
        <v>3</v>
      </c>
      <c r="F686" s="163" t="s">
        <v>172</v>
      </c>
      <c r="H686" s="164">
        <v>1</v>
      </c>
      <c r="I686" s="165"/>
      <c r="L686" s="161"/>
      <c r="M686" s="166"/>
      <c r="T686" s="167"/>
      <c r="AT686" s="162" t="s">
        <v>169</v>
      </c>
      <c r="AU686" s="162" t="s">
        <v>88</v>
      </c>
      <c r="AV686" s="14" t="s">
        <v>165</v>
      </c>
      <c r="AW686" s="14" t="s">
        <v>40</v>
      </c>
      <c r="AX686" s="14" t="s">
        <v>86</v>
      </c>
      <c r="AY686" s="162" t="s">
        <v>156</v>
      </c>
    </row>
    <row r="687" spans="2:65" s="1" customFormat="1" ht="24.2" customHeight="1" x14ac:dyDescent="0.2">
      <c r="B687" s="129"/>
      <c r="C687" s="130" t="s">
        <v>1832</v>
      </c>
      <c r="D687" s="130" t="s">
        <v>160</v>
      </c>
      <c r="E687" s="131" t="s">
        <v>199</v>
      </c>
      <c r="F687" s="132" t="s">
        <v>200</v>
      </c>
      <c r="G687" s="133" t="s">
        <v>201</v>
      </c>
      <c r="H687" s="134">
        <v>24</v>
      </c>
      <c r="I687" s="135"/>
      <c r="J687" s="136">
        <f>ROUND(I687*H687,2)</f>
        <v>0</v>
      </c>
      <c r="K687" s="132" t="s">
        <v>164</v>
      </c>
      <c r="L687" s="34"/>
      <c r="M687" s="137" t="s">
        <v>3</v>
      </c>
      <c r="N687" s="138" t="s">
        <v>49</v>
      </c>
      <c r="P687" s="139">
        <f>O687*H687</f>
        <v>0</v>
      </c>
      <c r="Q687" s="139">
        <v>0</v>
      </c>
      <c r="R687" s="139">
        <f>Q687*H687</f>
        <v>0</v>
      </c>
      <c r="S687" s="139">
        <v>3.1E-2</v>
      </c>
      <c r="T687" s="140">
        <f>S687*H687</f>
        <v>0.74399999999999999</v>
      </c>
      <c r="AR687" s="141" t="s">
        <v>165</v>
      </c>
      <c r="AT687" s="141" t="s">
        <v>160</v>
      </c>
      <c r="AU687" s="141" t="s">
        <v>88</v>
      </c>
      <c r="AY687" s="18" t="s">
        <v>156</v>
      </c>
      <c r="BE687" s="142">
        <f>IF(N687="základní",J687,0)</f>
        <v>0</v>
      </c>
      <c r="BF687" s="142">
        <f>IF(N687="snížená",J687,0)</f>
        <v>0</v>
      </c>
      <c r="BG687" s="142">
        <f>IF(N687="zákl. přenesená",J687,0)</f>
        <v>0</v>
      </c>
      <c r="BH687" s="142">
        <f>IF(N687="sníž. přenesená",J687,0)</f>
        <v>0</v>
      </c>
      <c r="BI687" s="142">
        <f>IF(N687="nulová",J687,0)</f>
        <v>0</v>
      </c>
      <c r="BJ687" s="18" t="s">
        <v>86</v>
      </c>
      <c r="BK687" s="142">
        <f>ROUND(I687*H687,2)</f>
        <v>0</v>
      </c>
      <c r="BL687" s="18" t="s">
        <v>165</v>
      </c>
      <c r="BM687" s="141" t="s">
        <v>202</v>
      </c>
    </row>
    <row r="688" spans="2:65" s="1" customFormat="1" x14ac:dyDescent="0.2">
      <c r="B688" s="34"/>
      <c r="D688" s="143" t="s">
        <v>167</v>
      </c>
      <c r="F688" s="144" t="s">
        <v>203</v>
      </c>
      <c r="I688" s="145"/>
      <c r="L688" s="34"/>
      <c r="M688" s="146"/>
      <c r="T688" s="55"/>
      <c r="AT688" s="18" t="s">
        <v>167</v>
      </c>
      <c r="AU688" s="18" t="s">
        <v>88</v>
      </c>
    </row>
    <row r="689" spans="2:65" s="12" customFormat="1" x14ac:dyDescent="0.2">
      <c r="B689" s="147"/>
      <c r="D689" s="148" t="s">
        <v>169</v>
      </c>
      <c r="E689" s="149" t="s">
        <v>3</v>
      </c>
      <c r="F689" s="150" t="s">
        <v>2332</v>
      </c>
      <c r="H689" s="149" t="s">
        <v>3</v>
      </c>
      <c r="I689" s="151"/>
      <c r="L689" s="147"/>
      <c r="M689" s="152"/>
      <c r="T689" s="153"/>
      <c r="AT689" s="149" t="s">
        <v>169</v>
      </c>
      <c r="AU689" s="149" t="s">
        <v>88</v>
      </c>
      <c r="AV689" s="12" t="s">
        <v>86</v>
      </c>
      <c r="AW689" s="12" t="s">
        <v>40</v>
      </c>
      <c r="AX689" s="12" t="s">
        <v>78</v>
      </c>
      <c r="AY689" s="149" t="s">
        <v>156</v>
      </c>
    </row>
    <row r="690" spans="2:65" s="13" customFormat="1" x14ac:dyDescent="0.2">
      <c r="B690" s="154"/>
      <c r="D690" s="148" t="s">
        <v>169</v>
      </c>
      <c r="E690" s="155" t="s">
        <v>3</v>
      </c>
      <c r="F690" s="156" t="s">
        <v>2480</v>
      </c>
      <c r="H690" s="157">
        <v>20</v>
      </c>
      <c r="I690" s="158"/>
      <c r="L690" s="154"/>
      <c r="M690" s="159"/>
      <c r="T690" s="160"/>
      <c r="AT690" s="155" t="s">
        <v>169</v>
      </c>
      <c r="AU690" s="155" t="s">
        <v>88</v>
      </c>
      <c r="AV690" s="13" t="s">
        <v>88</v>
      </c>
      <c r="AW690" s="13" t="s">
        <v>40</v>
      </c>
      <c r="AX690" s="13" t="s">
        <v>78</v>
      </c>
      <c r="AY690" s="155" t="s">
        <v>156</v>
      </c>
    </row>
    <row r="691" spans="2:65" s="13" customFormat="1" x14ac:dyDescent="0.2">
      <c r="B691" s="154"/>
      <c r="D691" s="148" t="s">
        <v>169</v>
      </c>
      <c r="E691" s="155" t="s">
        <v>3</v>
      </c>
      <c r="F691" s="156" t="s">
        <v>2481</v>
      </c>
      <c r="H691" s="157">
        <v>4</v>
      </c>
      <c r="I691" s="158"/>
      <c r="L691" s="154"/>
      <c r="M691" s="159"/>
      <c r="T691" s="160"/>
      <c r="AT691" s="155" t="s">
        <v>169</v>
      </c>
      <c r="AU691" s="155" t="s">
        <v>88</v>
      </c>
      <c r="AV691" s="13" t="s">
        <v>88</v>
      </c>
      <c r="AW691" s="13" t="s">
        <v>40</v>
      </c>
      <c r="AX691" s="13" t="s">
        <v>78</v>
      </c>
      <c r="AY691" s="155" t="s">
        <v>156</v>
      </c>
    </row>
    <row r="692" spans="2:65" s="14" customFormat="1" x14ac:dyDescent="0.2">
      <c r="B692" s="161"/>
      <c r="D692" s="148" t="s">
        <v>169</v>
      </c>
      <c r="E692" s="162" t="s">
        <v>3</v>
      </c>
      <c r="F692" s="163" t="s">
        <v>172</v>
      </c>
      <c r="H692" s="164">
        <v>24</v>
      </c>
      <c r="I692" s="165"/>
      <c r="L692" s="161"/>
      <c r="M692" s="166"/>
      <c r="T692" s="167"/>
      <c r="AT692" s="162" t="s">
        <v>169</v>
      </c>
      <c r="AU692" s="162" t="s">
        <v>88</v>
      </c>
      <c r="AV692" s="14" t="s">
        <v>165</v>
      </c>
      <c r="AW692" s="14" t="s">
        <v>40</v>
      </c>
      <c r="AX692" s="14" t="s">
        <v>86</v>
      </c>
      <c r="AY692" s="162" t="s">
        <v>156</v>
      </c>
    </row>
    <row r="693" spans="2:65" s="1" customFormat="1" ht="21.75" customHeight="1" x14ac:dyDescent="0.2">
      <c r="B693" s="129"/>
      <c r="C693" s="130" t="s">
        <v>1840</v>
      </c>
      <c r="D693" s="130" t="s">
        <v>160</v>
      </c>
      <c r="E693" s="131" t="s">
        <v>1392</v>
      </c>
      <c r="F693" s="132" t="s">
        <v>1393</v>
      </c>
      <c r="G693" s="133" t="s">
        <v>209</v>
      </c>
      <c r="H693" s="134">
        <v>6.35</v>
      </c>
      <c r="I693" s="135"/>
      <c r="J693" s="136">
        <f>ROUND(I693*H693,2)</f>
        <v>0</v>
      </c>
      <c r="K693" s="132" t="s">
        <v>164</v>
      </c>
      <c r="L693" s="34"/>
      <c r="M693" s="137" t="s">
        <v>3</v>
      </c>
      <c r="N693" s="138" t="s">
        <v>49</v>
      </c>
      <c r="P693" s="139">
        <f>O693*H693</f>
        <v>0</v>
      </c>
      <c r="Q693" s="139">
        <v>0.1231</v>
      </c>
      <c r="R693" s="139">
        <f>Q693*H693</f>
        <v>0.78168499999999996</v>
      </c>
      <c r="S693" s="139">
        <v>0</v>
      </c>
      <c r="T693" s="140">
        <f>S693*H693</f>
        <v>0</v>
      </c>
      <c r="AR693" s="141" t="s">
        <v>165</v>
      </c>
      <c r="AT693" s="141" t="s">
        <v>160</v>
      </c>
      <c r="AU693" s="141" t="s">
        <v>88</v>
      </c>
      <c r="AY693" s="18" t="s">
        <v>156</v>
      </c>
      <c r="BE693" s="142">
        <f>IF(N693="základní",J693,0)</f>
        <v>0</v>
      </c>
      <c r="BF693" s="142">
        <f>IF(N693="snížená",J693,0)</f>
        <v>0</v>
      </c>
      <c r="BG693" s="142">
        <f>IF(N693="zákl. přenesená",J693,0)</f>
        <v>0</v>
      </c>
      <c r="BH693" s="142">
        <f>IF(N693="sníž. přenesená",J693,0)</f>
        <v>0</v>
      </c>
      <c r="BI693" s="142">
        <f>IF(N693="nulová",J693,0)</f>
        <v>0</v>
      </c>
      <c r="BJ693" s="18" t="s">
        <v>86</v>
      </c>
      <c r="BK693" s="142">
        <f>ROUND(I693*H693,2)</f>
        <v>0</v>
      </c>
      <c r="BL693" s="18" t="s">
        <v>165</v>
      </c>
      <c r="BM693" s="141" t="s">
        <v>1394</v>
      </c>
    </row>
    <row r="694" spans="2:65" s="1" customFormat="1" x14ac:dyDescent="0.2">
      <c r="B694" s="34"/>
      <c r="D694" s="143" t="s">
        <v>167</v>
      </c>
      <c r="F694" s="144" t="s">
        <v>1395</v>
      </c>
      <c r="I694" s="145"/>
      <c r="L694" s="34"/>
      <c r="M694" s="146"/>
      <c r="T694" s="55"/>
      <c r="AT694" s="18" t="s">
        <v>167</v>
      </c>
      <c r="AU694" s="18" t="s">
        <v>88</v>
      </c>
    </row>
    <row r="695" spans="2:65" s="12" customFormat="1" x14ac:dyDescent="0.2">
      <c r="B695" s="147"/>
      <c r="D695" s="148" t="s">
        <v>169</v>
      </c>
      <c r="E695" s="149" t="s">
        <v>3</v>
      </c>
      <c r="F695" s="150" t="s">
        <v>2332</v>
      </c>
      <c r="H695" s="149" t="s">
        <v>3</v>
      </c>
      <c r="I695" s="151"/>
      <c r="L695" s="147"/>
      <c r="M695" s="152"/>
      <c r="T695" s="153"/>
      <c r="AT695" s="149" t="s">
        <v>169</v>
      </c>
      <c r="AU695" s="149" t="s">
        <v>88</v>
      </c>
      <c r="AV695" s="12" t="s">
        <v>86</v>
      </c>
      <c r="AW695" s="12" t="s">
        <v>40</v>
      </c>
      <c r="AX695" s="12" t="s">
        <v>78</v>
      </c>
      <c r="AY695" s="149" t="s">
        <v>156</v>
      </c>
    </row>
    <row r="696" spans="2:65" s="13" customFormat="1" x14ac:dyDescent="0.2">
      <c r="B696" s="154"/>
      <c r="D696" s="148" t="s">
        <v>169</v>
      </c>
      <c r="E696" s="155" t="s">
        <v>3</v>
      </c>
      <c r="F696" s="156" t="s">
        <v>2333</v>
      </c>
      <c r="H696" s="157">
        <v>1.25</v>
      </c>
      <c r="I696" s="158"/>
      <c r="L696" s="154"/>
      <c r="M696" s="159"/>
      <c r="T696" s="160"/>
      <c r="AT696" s="155" t="s">
        <v>169</v>
      </c>
      <c r="AU696" s="155" t="s">
        <v>88</v>
      </c>
      <c r="AV696" s="13" t="s">
        <v>88</v>
      </c>
      <c r="AW696" s="13" t="s">
        <v>40</v>
      </c>
      <c r="AX696" s="13" t="s">
        <v>78</v>
      </c>
      <c r="AY696" s="155" t="s">
        <v>156</v>
      </c>
    </row>
    <row r="697" spans="2:65" s="13" customFormat="1" x14ac:dyDescent="0.2">
      <c r="B697" s="154"/>
      <c r="D697" s="148" t="s">
        <v>169</v>
      </c>
      <c r="E697" s="155" t="s">
        <v>3</v>
      </c>
      <c r="F697" s="156" t="s">
        <v>2482</v>
      </c>
      <c r="H697" s="157">
        <v>0.3</v>
      </c>
      <c r="I697" s="158"/>
      <c r="L697" s="154"/>
      <c r="M697" s="159"/>
      <c r="T697" s="160"/>
      <c r="AT697" s="155" t="s">
        <v>169</v>
      </c>
      <c r="AU697" s="155" t="s">
        <v>88</v>
      </c>
      <c r="AV697" s="13" t="s">
        <v>88</v>
      </c>
      <c r="AW697" s="13" t="s">
        <v>40</v>
      </c>
      <c r="AX697" s="13" t="s">
        <v>78</v>
      </c>
      <c r="AY697" s="155" t="s">
        <v>156</v>
      </c>
    </row>
    <row r="698" spans="2:65" s="15" customFormat="1" x14ac:dyDescent="0.2">
      <c r="B698" s="168"/>
      <c r="D698" s="148" t="s">
        <v>169</v>
      </c>
      <c r="E698" s="169" t="s">
        <v>3</v>
      </c>
      <c r="F698" s="170" t="s">
        <v>180</v>
      </c>
      <c r="H698" s="171">
        <v>1.55</v>
      </c>
      <c r="I698" s="172"/>
      <c r="L698" s="168"/>
      <c r="M698" s="173"/>
      <c r="T698" s="174"/>
      <c r="AT698" s="169" t="s">
        <v>169</v>
      </c>
      <c r="AU698" s="169" t="s">
        <v>88</v>
      </c>
      <c r="AV698" s="15" t="s">
        <v>157</v>
      </c>
      <c r="AW698" s="15" t="s">
        <v>40</v>
      </c>
      <c r="AX698" s="15" t="s">
        <v>78</v>
      </c>
      <c r="AY698" s="169" t="s">
        <v>156</v>
      </c>
    </row>
    <row r="699" spans="2:65" s="12" customFormat="1" x14ac:dyDescent="0.2">
      <c r="B699" s="147"/>
      <c r="D699" s="148" t="s">
        <v>169</v>
      </c>
      <c r="E699" s="149" t="s">
        <v>3</v>
      </c>
      <c r="F699" s="150" t="s">
        <v>2247</v>
      </c>
      <c r="H699" s="149" t="s">
        <v>3</v>
      </c>
      <c r="I699" s="151"/>
      <c r="L699" s="147"/>
      <c r="M699" s="152"/>
      <c r="T699" s="153"/>
      <c r="AT699" s="149" t="s">
        <v>169</v>
      </c>
      <c r="AU699" s="149" t="s">
        <v>88</v>
      </c>
      <c r="AV699" s="12" t="s">
        <v>86</v>
      </c>
      <c r="AW699" s="12" t="s">
        <v>40</v>
      </c>
      <c r="AX699" s="12" t="s">
        <v>78</v>
      </c>
      <c r="AY699" s="149" t="s">
        <v>156</v>
      </c>
    </row>
    <row r="700" spans="2:65" s="13" customFormat="1" x14ac:dyDescent="0.2">
      <c r="B700" s="154"/>
      <c r="D700" s="148" t="s">
        <v>169</v>
      </c>
      <c r="E700" s="155" t="s">
        <v>3</v>
      </c>
      <c r="F700" s="156" t="s">
        <v>2483</v>
      </c>
      <c r="H700" s="157">
        <v>0.9</v>
      </c>
      <c r="I700" s="158"/>
      <c r="L700" s="154"/>
      <c r="M700" s="159"/>
      <c r="T700" s="160"/>
      <c r="AT700" s="155" t="s">
        <v>169</v>
      </c>
      <c r="AU700" s="155" t="s">
        <v>88</v>
      </c>
      <c r="AV700" s="13" t="s">
        <v>88</v>
      </c>
      <c r="AW700" s="13" t="s">
        <v>40</v>
      </c>
      <c r="AX700" s="13" t="s">
        <v>78</v>
      </c>
      <c r="AY700" s="155" t="s">
        <v>156</v>
      </c>
    </row>
    <row r="701" spans="2:65" s="13" customFormat="1" x14ac:dyDescent="0.2">
      <c r="B701" s="154"/>
      <c r="D701" s="148" t="s">
        <v>169</v>
      </c>
      <c r="E701" s="155" t="s">
        <v>3</v>
      </c>
      <c r="F701" s="156" t="s">
        <v>2484</v>
      </c>
      <c r="H701" s="157">
        <v>0.36</v>
      </c>
      <c r="I701" s="158"/>
      <c r="L701" s="154"/>
      <c r="M701" s="159"/>
      <c r="T701" s="160"/>
      <c r="AT701" s="155" t="s">
        <v>169</v>
      </c>
      <c r="AU701" s="155" t="s">
        <v>88</v>
      </c>
      <c r="AV701" s="13" t="s">
        <v>88</v>
      </c>
      <c r="AW701" s="13" t="s">
        <v>40</v>
      </c>
      <c r="AX701" s="13" t="s">
        <v>78</v>
      </c>
      <c r="AY701" s="155" t="s">
        <v>156</v>
      </c>
    </row>
    <row r="702" spans="2:65" s="13" customFormat="1" x14ac:dyDescent="0.2">
      <c r="B702" s="154"/>
      <c r="D702" s="148" t="s">
        <v>169</v>
      </c>
      <c r="E702" s="155" t="s">
        <v>3</v>
      </c>
      <c r="F702" s="156" t="s">
        <v>2485</v>
      </c>
      <c r="H702" s="157">
        <v>0.36</v>
      </c>
      <c r="I702" s="158"/>
      <c r="L702" s="154"/>
      <c r="M702" s="159"/>
      <c r="T702" s="160"/>
      <c r="AT702" s="155" t="s">
        <v>169</v>
      </c>
      <c r="AU702" s="155" t="s">
        <v>88</v>
      </c>
      <c r="AV702" s="13" t="s">
        <v>88</v>
      </c>
      <c r="AW702" s="13" t="s">
        <v>40</v>
      </c>
      <c r="AX702" s="13" t="s">
        <v>78</v>
      </c>
      <c r="AY702" s="155" t="s">
        <v>156</v>
      </c>
    </row>
    <row r="703" spans="2:65" s="13" customFormat="1" x14ac:dyDescent="0.2">
      <c r="B703" s="154"/>
      <c r="D703" s="148" t="s">
        <v>169</v>
      </c>
      <c r="E703" s="155" t="s">
        <v>3</v>
      </c>
      <c r="F703" s="156" t="s">
        <v>2486</v>
      </c>
      <c r="H703" s="157">
        <v>0.72</v>
      </c>
      <c r="I703" s="158"/>
      <c r="L703" s="154"/>
      <c r="M703" s="159"/>
      <c r="T703" s="160"/>
      <c r="AT703" s="155" t="s">
        <v>169</v>
      </c>
      <c r="AU703" s="155" t="s">
        <v>88</v>
      </c>
      <c r="AV703" s="13" t="s">
        <v>88</v>
      </c>
      <c r="AW703" s="13" t="s">
        <v>40</v>
      </c>
      <c r="AX703" s="13" t="s">
        <v>78</v>
      </c>
      <c r="AY703" s="155" t="s">
        <v>156</v>
      </c>
    </row>
    <row r="704" spans="2:65" s="13" customFormat="1" x14ac:dyDescent="0.2">
      <c r="B704" s="154"/>
      <c r="D704" s="148" t="s">
        <v>169</v>
      </c>
      <c r="E704" s="155" t="s">
        <v>3</v>
      </c>
      <c r="F704" s="156" t="s">
        <v>2487</v>
      </c>
      <c r="H704" s="157">
        <v>1.08</v>
      </c>
      <c r="I704" s="158"/>
      <c r="L704" s="154"/>
      <c r="M704" s="159"/>
      <c r="T704" s="160"/>
      <c r="AT704" s="155" t="s">
        <v>169</v>
      </c>
      <c r="AU704" s="155" t="s">
        <v>88</v>
      </c>
      <c r="AV704" s="13" t="s">
        <v>88</v>
      </c>
      <c r="AW704" s="13" t="s">
        <v>40</v>
      </c>
      <c r="AX704" s="13" t="s">
        <v>78</v>
      </c>
      <c r="AY704" s="155" t="s">
        <v>156</v>
      </c>
    </row>
    <row r="705" spans="2:65" s="13" customFormat="1" x14ac:dyDescent="0.2">
      <c r="B705" s="154"/>
      <c r="D705" s="148" t="s">
        <v>169</v>
      </c>
      <c r="E705" s="155" t="s">
        <v>3</v>
      </c>
      <c r="F705" s="156" t="s">
        <v>2488</v>
      </c>
      <c r="H705" s="157">
        <v>0.12</v>
      </c>
      <c r="I705" s="158"/>
      <c r="L705" s="154"/>
      <c r="M705" s="159"/>
      <c r="T705" s="160"/>
      <c r="AT705" s="155" t="s">
        <v>169</v>
      </c>
      <c r="AU705" s="155" t="s">
        <v>88</v>
      </c>
      <c r="AV705" s="13" t="s">
        <v>88</v>
      </c>
      <c r="AW705" s="13" t="s">
        <v>40</v>
      </c>
      <c r="AX705" s="13" t="s">
        <v>78</v>
      </c>
      <c r="AY705" s="155" t="s">
        <v>156</v>
      </c>
    </row>
    <row r="706" spans="2:65" s="13" customFormat="1" x14ac:dyDescent="0.2">
      <c r="B706" s="154"/>
      <c r="D706" s="148" t="s">
        <v>169</v>
      </c>
      <c r="E706" s="155" t="s">
        <v>3</v>
      </c>
      <c r="F706" s="156" t="s">
        <v>2488</v>
      </c>
      <c r="H706" s="157">
        <v>0.12</v>
      </c>
      <c r="I706" s="158"/>
      <c r="L706" s="154"/>
      <c r="M706" s="159"/>
      <c r="T706" s="160"/>
      <c r="AT706" s="155" t="s">
        <v>169</v>
      </c>
      <c r="AU706" s="155" t="s">
        <v>88</v>
      </c>
      <c r="AV706" s="13" t="s">
        <v>88</v>
      </c>
      <c r="AW706" s="13" t="s">
        <v>40</v>
      </c>
      <c r="AX706" s="13" t="s">
        <v>78</v>
      </c>
      <c r="AY706" s="155" t="s">
        <v>156</v>
      </c>
    </row>
    <row r="707" spans="2:65" s="13" customFormat="1" x14ac:dyDescent="0.2">
      <c r="B707" s="154"/>
      <c r="D707" s="148" t="s">
        <v>169</v>
      </c>
      <c r="E707" s="155" t="s">
        <v>3</v>
      </c>
      <c r="F707" s="156" t="s">
        <v>2489</v>
      </c>
      <c r="H707" s="157">
        <v>0.6</v>
      </c>
      <c r="I707" s="158"/>
      <c r="L707" s="154"/>
      <c r="M707" s="159"/>
      <c r="T707" s="160"/>
      <c r="AT707" s="155" t="s">
        <v>169</v>
      </c>
      <c r="AU707" s="155" t="s">
        <v>88</v>
      </c>
      <c r="AV707" s="13" t="s">
        <v>88</v>
      </c>
      <c r="AW707" s="13" t="s">
        <v>40</v>
      </c>
      <c r="AX707" s="13" t="s">
        <v>78</v>
      </c>
      <c r="AY707" s="155" t="s">
        <v>156</v>
      </c>
    </row>
    <row r="708" spans="2:65" s="13" customFormat="1" x14ac:dyDescent="0.2">
      <c r="B708" s="154"/>
      <c r="D708" s="148" t="s">
        <v>169</v>
      </c>
      <c r="E708" s="155" t="s">
        <v>3</v>
      </c>
      <c r="F708" s="156" t="s">
        <v>2490</v>
      </c>
      <c r="H708" s="157">
        <v>0.12</v>
      </c>
      <c r="I708" s="158"/>
      <c r="L708" s="154"/>
      <c r="M708" s="159"/>
      <c r="T708" s="160"/>
      <c r="AT708" s="155" t="s">
        <v>169</v>
      </c>
      <c r="AU708" s="155" t="s">
        <v>88</v>
      </c>
      <c r="AV708" s="13" t="s">
        <v>88</v>
      </c>
      <c r="AW708" s="13" t="s">
        <v>40</v>
      </c>
      <c r="AX708" s="13" t="s">
        <v>78</v>
      </c>
      <c r="AY708" s="155" t="s">
        <v>156</v>
      </c>
    </row>
    <row r="709" spans="2:65" s="13" customFormat="1" x14ac:dyDescent="0.2">
      <c r="B709" s="154"/>
      <c r="D709" s="148" t="s">
        <v>169</v>
      </c>
      <c r="E709" s="155" t="s">
        <v>3</v>
      </c>
      <c r="F709" s="156" t="s">
        <v>2491</v>
      </c>
      <c r="H709" s="157">
        <v>0.12</v>
      </c>
      <c r="I709" s="158"/>
      <c r="L709" s="154"/>
      <c r="M709" s="159"/>
      <c r="T709" s="160"/>
      <c r="AT709" s="155" t="s">
        <v>169</v>
      </c>
      <c r="AU709" s="155" t="s">
        <v>88</v>
      </c>
      <c r="AV709" s="13" t="s">
        <v>88</v>
      </c>
      <c r="AW709" s="13" t="s">
        <v>40</v>
      </c>
      <c r="AX709" s="13" t="s">
        <v>78</v>
      </c>
      <c r="AY709" s="155" t="s">
        <v>156</v>
      </c>
    </row>
    <row r="710" spans="2:65" s="13" customFormat="1" x14ac:dyDescent="0.2">
      <c r="B710" s="154"/>
      <c r="D710" s="148" t="s">
        <v>169</v>
      </c>
      <c r="E710" s="155" t="s">
        <v>3</v>
      </c>
      <c r="F710" s="156" t="s">
        <v>2492</v>
      </c>
      <c r="H710" s="157">
        <v>0.21</v>
      </c>
      <c r="I710" s="158"/>
      <c r="L710" s="154"/>
      <c r="M710" s="159"/>
      <c r="T710" s="160"/>
      <c r="AT710" s="155" t="s">
        <v>169</v>
      </c>
      <c r="AU710" s="155" t="s">
        <v>88</v>
      </c>
      <c r="AV710" s="13" t="s">
        <v>88</v>
      </c>
      <c r="AW710" s="13" t="s">
        <v>40</v>
      </c>
      <c r="AX710" s="13" t="s">
        <v>78</v>
      </c>
      <c r="AY710" s="155" t="s">
        <v>156</v>
      </c>
    </row>
    <row r="711" spans="2:65" s="13" customFormat="1" x14ac:dyDescent="0.2">
      <c r="B711" s="154"/>
      <c r="D711" s="148" t="s">
        <v>169</v>
      </c>
      <c r="E711" s="155" t="s">
        <v>3</v>
      </c>
      <c r="F711" s="156" t="s">
        <v>2493</v>
      </c>
      <c r="H711" s="157">
        <v>0.09</v>
      </c>
      <c r="I711" s="158"/>
      <c r="L711" s="154"/>
      <c r="M711" s="159"/>
      <c r="T711" s="160"/>
      <c r="AT711" s="155" t="s">
        <v>169</v>
      </c>
      <c r="AU711" s="155" t="s">
        <v>88</v>
      </c>
      <c r="AV711" s="13" t="s">
        <v>88</v>
      </c>
      <c r="AW711" s="13" t="s">
        <v>40</v>
      </c>
      <c r="AX711" s="13" t="s">
        <v>78</v>
      </c>
      <c r="AY711" s="155" t="s">
        <v>156</v>
      </c>
    </row>
    <row r="712" spans="2:65" s="15" customFormat="1" x14ac:dyDescent="0.2">
      <c r="B712" s="168"/>
      <c r="D712" s="148" t="s">
        <v>169</v>
      </c>
      <c r="E712" s="169" t="s">
        <v>3</v>
      </c>
      <c r="F712" s="170" t="s">
        <v>180</v>
      </c>
      <c r="H712" s="171">
        <v>4.8</v>
      </c>
      <c r="I712" s="172"/>
      <c r="L712" s="168"/>
      <c r="M712" s="173"/>
      <c r="T712" s="174"/>
      <c r="AT712" s="169" t="s">
        <v>169</v>
      </c>
      <c r="AU712" s="169" t="s">
        <v>88</v>
      </c>
      <c r="AV712" s="15" t="s">
        <v>157</v>
      </c>
      <c r="AW712" s="15" t="s">
        <v>40</v>
      </c>
      <c r="AX712" s="15" t="s">
        <v>78</v>
      </c>
      <c r="AY712" s="169" t="s">
        <v>156</v>
      </c>
    </row>
    <row r="713" spans="2:65" s="14" customFormat="1" x14ac:dyDescent="0.2">
      <c r="B713" s="161"/>
      <c r="D713" s="148" t="s">
        <v>169</v>
      </c>
      <c r="E713" s="162" t="s">
        <v>3</v>
      </c>
      <c r="F713" s="163" t="s">
        <v>172</v>
      </c>
      <c r="H713" s="164">
        <v>6.35</v>
      </c>
      <c r="I713" s="165"/>
      <c r="L713" s="161"/>
      <c r="M713" s="166"/>
      <c r="T713" s="167"/>
      <c r="AT713" s="162" t="s">
        <v>169</v>
      </c>
      <c r="AU713" s="162" t="s">
        <v>88</v>
      </c>
      <c r="AV713" s="14" t="s">
        <v>165</v>
      </c>
      <c r="AW713" s="14" t="s">
        <v>40</v>
      </c>
      <c r="AX713" s="14" t="s">
        <v>86</v>
      </c>
      <c r="AY713" s="162" t="s">
        <v>156</v>
      </c>
    </row>
    <row r="714" spans="2:65" s="1" customFormat="1" ht="16.5" customHeight="1" x14ac:dyDescent="0.2">
      <c r="B714" s="129"/>
      <c r="C714" s="130" t="s">
        <v>1848</v>
      </c>
      <c r="D714" s="130" t="s">
        <v>160</v>
      </c>
      <c r="E714" s="131" t="s">
        <v>1398</v>
      </c>
      <c r="F714" s="132" t="s">
        <v>1399</v>
      </c>
      <c r="G714" s="133" t="s">
        <v>209</v>
      </c>
      <c r="H714" s="134">
        <v>6.35</v>
      </c>
      <c r="I714" s="135"/>
      <c r="J714" s="136">
        <f>ROUND(I714*H714,2)</f>
        <v>0</v>
      </c>
      <c r="K714" s="132" t="s">
        <v>164</v>
      </c>
      <c r="L714" s="34"/>
      <c r="M714" s="137" t="s">
        <v>3</v>
      </c>
      <c r="N714" s="138" t="s">
        <v>49</v>
      </c>
      <c r="P714" s="139">
        <f>O714*H714</f>
        <v>0</v>
      </c>
      <c r="Q714" s="139">
        <v>0</v>
      </c>
      <c r="R714" s="139">
        <f>Q714*H714</f>
        <v>0</v>
      </c>
      <c r="S714" s="139">
        <v>0</v>
      </c>
      <c r="T714" s="140">
        <f>S714*H714</f>
        <v>0</v>
      </c>
      <c r="AR714" s="141" t="s">
        <v>165</v>
      </c>
      <c r="AT714" s="141" t="s">
        <v>160</v>
      </c>
      <c r="AU714" s="141" t="s">
        <v>88</v>
      </c>
      <c r="AY714" s="18" t="s">
        <v>156</v>
      </c>
      <c r="BE714" s="142">
        <f>IF(N714="základní",J714,0)</f>
        <v>0</v>
      </c>
      <c r="BF714" s="142">
        <f>IF(N714="snížená",J714,0)</f>
        <v>0</v>
      </c>
      <c r="BG714" s="142">
        <f>IF(N714="zákl. přenesená",J714,0)</f>
        <v>0</v>
      </c>
      <c r="BH714" s="142">
        <f>IF(N714="sníž. přenesená",J714,0)</f>
        <v>0</v>
      </c>
      <c r="BI714" s="142">
        <f>IF(N714="nulová",J714,0)</f>
        <v>0</v>
      </c>
      <c r="BJ714" s="18" t="s">
        <v>86</v>
      </c>
      <c r="BK714" s="142">
        <f>ROUND(I714*H714,2)</f>
        <v>0</v>
      </c>
      <c r="BL714" s="18" t="s">
        <v>165</v>
      </c>
      <c r="BM714" s="141" t="s">
        <v>1400</v>
      </c>
    </row>
    <row r="715" spans="2:65" s="1" customFormat="1" x14ac:dyDescent="0.2">
      <c r="B715" s="34"/>
      <c r="D715" s="143" t="s">
        <v>167</v>
      </c>
      <c r="F715" s="144" t="s">
        <v>1401</v>
      </c>
      <c r="I715" s="145"/>
      <c r="L715" s="34"/>
      <c r="M715" s="146"/>
      <c r="T715" s="55"/>
      <c r="AT715" s="18" t="s">
        <v>167</v>
      </c>
      <c r="AU715" s="18" t="s">
        <v>88</v>
      </c>
    </row>
    <row r="716" spans="2:65" s="12" customFormat="1" x14ac:dyDescent="0.2">
      <c r="B716" s="147"/>
      <c r="D716" s="148" t="s">
        <v>169</v>
      </c>
      <c r="E716" s="149" t="s">
        <v>3</v>
      </c>
      <c r="F716" s="150" t="s">
        <v>2332</v>
      </c>
      <c r="H716" s="149" t="s">
        <v>3</v>
      </c>
      <c r="I716" s="151"/>
      <c r="L716" s="147"/>
      <c r="M716" s="152"/>
      <c r="T716" s="153"/>
      <c r="AT716" s="149" t="s">
        <v>169</v>
      </c>
      <c r="AU716" s="149" t="s">
        <v>88</v>
      </c>
      <c r="AV716" s="12" t="s">
        <v>86</v>
      </c>
      <c r="AW716" s="12" t="s">
        <v>40</v>
      </c>
      <c r="AX716" s="12" t="s">
        <v>78</v>
      </c>
      <c r="AY716" s="149" t="s">
        <v>156</v>
      </c>
    </row>
    <row r="717" spans="2:65" s="13" customFormat="1" x14ac:dyDescent="0.2">
      <c r="B717" s="154"/>
      <c r="D717" s="148" t="s">
        <v>169</v>
      </c>
      <c r="E717" s="155" t="s">
        <v>3</v>
      </c>
      <c r="F717" s="156" t="s">
        <v>2333</v>
      </c>
      <c r="H717" s="157">
        <v>1.25</v>
      </c>
      <c r="I717" s="158"/>
      <c r="L717" s="154"/>
      <c r="M717" s="159"/>
      <c r="T717" s="160"/>
      <c r="AT717" s="155" t="s">
        <v>169</v>
      </c>
      <c r="AU717" s="155" t="s">
        <v>88</v>
      </c>
      <c r="AV717" s="13" t="s">
        <v>88</v>
      </c>
      <c r="AW717" s="13" t="s">
        <v>40</v>
      </c>
      <c r="AX717" s="13" t="s">
        <v>78</v>
      </c>
      <c r="AY717" s="155" t="s">
        <v>156</v>
      </c>
    </row>
    <row r="718" spans="2:65" s="13" customFormat="1" x14ac:dyDescent="0.2">
      <c r="B718" s="154"/>
      <c r="D718" s="148" t="s">
        <v>169</v>
      </c>
      <c r="E718" s="155" t="s">
        <v>3</v>
      </c>
      <c r="F718" s="156" t="s">
        <v>2482</v>
      </c>
      <c r="H718" s="157">
        <v>0.3</v>
      </c>
      <c r="I718" s="158"/>
      <c r="L718" s="154"/>
      <c r="M718" s="159"/>
      <c r="T718" s="160"/>
      <c r="AT718" s="155" t="s">
        <v>169</v>
      </c>
      <c r="AU718" s="155" t="s">
        <v>88</v>
      </c>
      <c r="AV718" s="13" t="s">
        <v>88</v>
      </c>
      <c r="AW718" s="13" t="s">
        <v>40</v>
      </c>
      <c r="AX718" s="13" t="s">
        <v>78</v>
      </c>
      <c r="AY718" s="155" t="s">
        <v>156</v>
      </c>
    </row>
    <row r="719" spans="2:65" s="15" customFormat="1" x14ac:dyDescent="0.2">
      <c r="B719" s="168"/>
      <c r="D719" s="148" t="s">
        <v>169</v>
      </c>
      <c r="E719" s="169" t="s">
        <v>3</v>
      </c>
      <c r="F719" s="170" t="s">
        <v>180</v>
      </c>
      <c r="H719" s="171">
        <v>1.55</v>
      </c>
      <c r="I719" s="172"/>
      <c r="L719" s="168"/>
      <c r="M719" s="173"/>
      <c r="T719" s="174"/>
      <c r="AT719" s="169" t="s">
        <v>169</v>
      </c>
      <c r="AU719" s="169" t="s">
        <v>88</v>
      </c>
      <c r="AV719" s="15" t="s">
        <v>157</v>
      </c>
      <c r="AW719" s="15" t="s">
        <v>40</v>
      </c>
      <c r="AX719" s="15" t="s">
        <v>78</v>
      </c>
      <c r="AY719" s="169" t="s">
        <v>156</v>
      </c>
    </row>
    <row r="720" spans="2:65" s="12" customFormat="1" x14ac:dyDescent="0.2">
      <c r="B720" s="147"/>
      <c r="D720" s="148" t="s">
        <v>169</v>
      </c>
      <c r="E720" s="149" t="s">
        <v>3</v>
      </c>
      <c r="F720" s="150" t="s">
        <v>2247</v>
      </c>
      <c r="H720" s="149" t="s">
        <v>3</v>
      </c>
      <c r="I720" s="151"/>
      <c r="L720" s="147"/>
      <c r="M720" s="152"/>
      <c r="T720" s="153"/>
      <c r="AT720" s="149" t="s">
        <v>169</v>
      </c>
      <c r="AU720" s="149" t="s">
        <v>88</v>
      </c>
      <c r="AV720" s="12" t="s">
        <v>86</v>
      </c>
      <c r="AW720" s="12" t="s">
        <v>40</v>
      </c>
      <c r="AX720" s="12" t="s">
        <v>78</v>
      </c>
      <c r="AY720" s="149" t="s">
        <v>156</v>
      </c>
    </row>
    <row r="721" spans="2:65" s="13" customFormat="1" x14ac:dyDescent="0.2">
      <c r="B721" s="154"/>
      <c r="D721" s="148" t="s">
        <v>169</v>
      </c>
      <c r="E721" s="155" t="s">
        <v>3</v>
      </c>
      <c r="F721" s="156" t="s">
        <v>2483</v>
      </c>
      <c r="H721" s="157">
        <v>0.9</v>
      </c>
      <c r="I721" s="158"/>
      <c r="L721" s="154"/>
      <c r="M721" s="159"/>
      <c r="T721" s="160"/>
      <c r="AT721" s="155" t="s">
        <v>169</v>
      </c>
      <c r="AU721" s="155" t="s">
        <v>88</v>
      </c>
      <c r="AV721" s="13" t="s">
        <v>88</v>
      </c>
      <c r="AW721" s="13" t="s">
        <v>40</v>
      </c>
      <c r="AX721" s="13" t="s">
        <v>78</v>
      </c>
      <c r="AY721" s="155" t="s">
        <v>156</v>
      </c>
    </row>
    <row r="722" spans="2:65" s="13" customFormat="1" x14ac:dyDescent="0.2">
      <c r="B722" s="154"/>
      <c r="D722" s="148" t="s">
        <v>169</v>
      </c>
      <c r="E722" s="155" t="s">
        <v>3</v>
      </c>
      <c r="F722" s="156" t="s">
        <v>2484</v>
      </c>
      <c r="H722" s="157">
        <v>0.36</v>
      </c>
      <c r="I722" s="158"/>
      <c r="L722" s="154"/>
      <c r="M722" s="159"/>
      <c r="T722" s="160"/>
      <c r="AT722" s="155" t="s">
        <v>169</v>
      </c>
      <c r="AU722" s="155" t="s">
        <v>88</v>
      </c>
      <c r="AV722" s="13" t="s">
        <v>88</v>
      </c>
      <c r="AW722" s="13" t="s">
        <v>40</v>
      </c>
      <c r="AX722" s="13" t="s">
        <v>78</v>
      </c>
      <c r="AY722" s="155" t="s">
        <v>156</v>
      </c>
    </row>
    <row r="723" spans="2:65" s="13" customFormat="1" x14ac:dyDescent="0.2">
      <c r="B723" s="154"/>
      <c r="D723" s="148" t="s">
        <v>169</v>
      </c>
      <c r="E723" s="155" t="s">
        <v>3</v>
      </c>
      <c r="F723" s="156" t="s">
        <v>2485</v>
      </c>
      <c r="H723" s="157">
        <v>0.36</v>
      </c>
      <c r="I723" s="158"/>
      <c r="L723" s="154"/>
      <c r="M723" s="159"/>
      <c r="T723" s="160"/>
      <c r="AT723" s="155" t="s">
        <v>169</v>
      </c>
      <c r="AU723" s="155" t="s">
        <v>88</v>
      </c>
      <c r="AV723" s="13" t="s">
        <v>88</v>
      </c>
      <c r="AW723" s="13" t="s">
        <v>40</v>
      </c>
      <c r="AX723" s="13" t="s">
        <v>78</v>
      </c>
      <c r="AY723" s="155" t="s">
        <v>156</v>
      </c>
    </row>
    <row r="724" spans="2:65" s="13" customFormat="1" x14ac:dyDescent="0.2">
      <c r="B724" s="154"/>
      <c r="D724" s="148" t="s">
        <v>169</v>
      </c>
      <c r="E724" s="155" t="s">
        <v>3</v>
      </c>
      <c r="F724" s="156" t="s">
        <v>2486</v>
      </c>
      <c r="H724" s="157">
        <v>0.72</v>
      </c>
      <c r="I724" s="158"/>
      <c r="L724" s="154"/>
      <c r="M724" s="159"/>
      <c r="T724" s="160"/>
      <c r="AT724" s="155" t="s">
        <v>169</v>
      </c>
      <c r="AU724" s="155" t="s">
        <v>88</v>
      </c>
      <c r="AV724" s="13" t="s">
        <v>88</v>
      </c>
      <c r="AW724" s="13" t="s">
        <v>40</v>
      </c>
      <c r="AX724" s="13" t="s">
        <v>78</v>
      </c>
      <c r="AY724" s="155" t="s">
        <v>156</v>
      </c>
    </row>
    <row r="725" spans="2:65" s="13" customFormat="1" x14ac:dyDescent="0.2">
      <c r="B725" s="154"/>
      <c r="D725" s="148" t="s">
        <v>169</v>
      </c>
      <c r="E725" s="155" t="s">
        <v>3</v>
      </c>
      <c r="F725" s="156" t="s">
        <v>2487</v>
      </c>
      <c r="H725" s="157">
        <v>1.08</v>
      </c>
      <c r="I725" s="158"/>
      <c r="L725" s="154"/>
      <c r="M725" s="159"/>
      <c r="T725" s="160"/>
      <c r="AT725" s="155" t="s">
        <v>169</v>
      </c>
      <c r="AU725" s="155" t="s">
        <v>88</v>
      </c>
      <c r="AV725" s="13" t="s">
        <v>88</v>
      </c>
      <c r="AW725" s="13" t="s">
        <v>40</v>
      </c>
      <c r="AX725" s="13" t="s">
        <v>78</v>
      </c>
      <c r="AY725" s="155" t="s">
        <v>156</v>
      </c>
    </row>
    <row r="726" spans="2:65" s="13" customFormat="1" x14ac:dyDescent="0.2">
      <c r="B726" s="154"/>
      <c r="D726" s="148" t="s">
        <v>169</v>
      </c>
      <c r="E726" s="155" t="s">
        <v>3</v>
      </c>
      <c r="F726" s="156" t="s">
        <v>2488</v>
      </c>
      <c r="H726" s="157">
        <v>0.12</v>
      </c>
      <c r="I726" s="158"/>
      <c r="L726" s="154"/>
      <c r="M726" s="159"/>
      <c r="T726" s="160"/>
      <c r="AT726" s="155" t="s">
        <v>169</v>
      </c>
      <c r="AU726" s="155" t="s">
        <v>88</v>
      </c>
      <c r="AV726" s="13" t="s">
        <v>88</v>
      </c>
      <c r="AW726" s="13" t="s">
        <v>40</v>
      </c>
      <c r="AX726" s="13" t="s">
        <v>78</v>
      </c>
      <c r="AY726" s="155" t="s">
        <v>156</v>
      </c>
    </row>
    <row r="727" spans="2:65" s="13" customFormat="1" x14ac:dyDescent="0.2">
      <c r="B727" s="154"/>
      <c r="D727" s="148" t="s">
        <v>169</v>
      </c>
      <c r="E727" s="155" t="s">
        <v>3</v>
      </c>
      <c r="F727" s="156" t="s">
        <v>2488</v>
      </c>
      <c r="H727" s="157">
        <v>0.12</v>
      </c>
      <c r="I727" s="158"/>
      <c r="L727" s="154"/>
      <c r="M727" s="159"/>
      <c r="T727" s="160"/>
      <c r="AT727" s="155" t="s">
        <v>169</v>
      </c>
      <c r="AU727" s="155" t="s">
        <v>88</v>
      </c>
      <c r="AV727" s="13" t="s">
        <v>88</v>
      </c>
      <c r="AW727" s="13" t="s">
        <v>40</v>
      </c>
      <c r="AX727" s="13" t="s">
        <v>78</v>
      </c>
      <c r="AY727" s="155" t="s">
        <v>156</v>
      </c>
    </row>
    <row r="728" spans="2:65" s="13" customFormat="1" x14ac:dyDescent="0.2">
      <c r="B728" s="154"/>
      <c r="D728" s="148" t="s">
        <v>169</v>
      </c>
      <c r="E728" s="155" t="s">
        <v>3</v>
      </c>
      <c r="F728" s="156" t="s">
        <v>2489</v>
      </c>
      <c r="H728" s="157">
        <v>0.6</v>
      </c>
      <c r="I728" s="158"/>
      <c r="L728" s="154"/>
      <c r="M728" s="159"/>
      <c r="T728" s="160"/>
      <c r="AT728" s="155" t="s">
        <v>169</v>
      </c>
      <c r="AU728" s="155" t="s">
        <v>88</v>
      </c>
      <c r="AV728" s="13" t="s">
        <v>88</v>
      </c>
      <c r="AW728" s="13" t="s">
        <v>40</v>
      </c>
      <c r="AX728" s="13" t="s">
        <v>78</v>
      </c>
      <c r="AY728" s="155" t="s">
        <v>156</v>
      </c>
    </row>
    <row r="729" spans="2:65" s="13" customFormat="1" x14ac:dyDescent="0.2">
      <c r="B729" s="154"/>
      <c r="D729" s="148" t="s">
        <v>169</v>
      </c>
      <c r="E729" s="155" t="s">
        <v>3</v>
      </c>
      <c r="F729" s="156" t="s">
        <v>2490</v>
      </c>
      <c r="H729" s="157">
        <v>0.12</v>
      </c>
      <c r="I729" s="158"/>
      <c r="L729" s="154"/>
      <c r="M729" s="159"/>
      <c r="T729" s="160"/>
      <c r="AT729" s="155" t="s">
        <v>169</v>
      </c>
      <c r="AU729" s="155" t="s">
        <v>88</v>
      </c>
      <c r="AV729" s="13" t="s">
        <v>88</v>
      </c>
      <c r="AW729" s="13" t="s">
        <v>40</v>
      </c>
      <c r="AX729" s="13" t="s">
        <v>78</v>
      </c>
      <c r="AY729" s="155" t="s">
        <v>156</v>
      </c>
    </row>
    <row r="730" spans="2:65" s="13" customFormat="1" x14ac:dyDescent="0.2">
      <c r="B730" s="154"/>
      <c r="D730" s="148" t="s">
        <v>169</v>
      </c>
      <c r="E730" s="155" t="s">
        <v>3</v>
      </c>
      <c r="F730" s="156" t="s">
        <v>2491</v>
      </c>
      <c r="H730" s="157">
        <v>0.12</v>
      </c>
      <c r="I730" s="158"/>
      <c r="L730" s="154"/>
      <c r="M730" s="159"/>
      <c r="T730" s="160"/>
      <c r="AT730" s="155" t="s">
        <v>169</v>
      </c>
      <c r="AU730" s="155" t="s">
        <v>88</v>
      </c>
      <c r="AV730" s="13" t="s">
        <v>88</v>
      </c>
      <c r="AW730" s="13" t="s">
        <v>40</v>
      </c>
      <c r="AX730" s="13" t="s">
        <v>78</v>
      </c>
      <c r="AY730" s="155" t="s">
        <v>156</v>
      </c>
    </row>
    <row r="731" spans="2:65" s="13" customFormat="1" x14ac:dyDescent="0.2">
      <c r="B731" s="154"/>
      <c r="D731" s="148" t="s">
        <v>169</v>
      </c>
      <c r="E731" s="155" t="s">
        <v>3</v>
      </c>
      <c r="F731" s="156" t="s">
        <v>2492</v>
      </c>
      <c r="H731" s="157">
        <v>0.21</v>
      </c>
      <c r="I731" s="158"/>
      <c r="L731" s="154"/>
      <c r="M731" s="159"/>
      <c r="T731" s="160"/>
      <c r="AT731" s="155" t="s">
        <v>169</v>
      </c>
      <c r="AU731" s="155" t="s">
        <v>88</v>
      </c>
      <c r="AV731" s="13" t="s">
        <v>88</v>
      </c>
      <c r="AW731" s="13" t="s">
        <v>40</v>
      </c>
      <c r="AX731" s="13" t="s">
        <v>78</v>
      </c>
      <c r="AY731" s="155" t="s">
        <v>156</v>
      </c>
    </row>
    <row r="732" spans="2:65" s="13" customFormat="1" x14ac:dyDescent="0.2">
      <c r="B732" s="154"/>
      <c r="D732" s="148" t="s">
        <v>169</v>
      </c>
      <c r="E732" s="155" t="s">
        <v>3</v>
      </c>
      <c r="F732" s="156" t="s">
        <v>2493</v>
      </c>
      <c r="H732" s="157">
        <v>0.09</v>
      </c>
      <c r="I732" s="158"/>
      <c r="L732" s="154"/>
      <c r="M732" s="159"/>
      <c r="T732" s="160"/>
      <c r="AT732" s="155" t="s">
        <v>169</v>
      </c>
      <c r="AU732" s="155" t="s">
        <v>88</v>
      </c>
      <c r="AV732" s="13" t="s">
        <v>88</v>
      </c>
      <c r="AW732" s="13" t="s">
        <v>40</v>
      </c>
      <c r="AX732" s="13" t="s">
        <v>78</v>
      </c>
      <c r="AY732" s="155" t="s">
        <v>156</v>
      </c>
    </row>
    <row r="733" spans="2:65" s="15" customFormat="1" x14ac:dyDescent="0.2">
      <c r="B733" s="168"/>
      <c r="D733" s="148" t="s">
        <v>169</v>
      </c>
      <c r="E733" s="169" t="s">
        <v>3</v>
      </c>
      <c r="F733" s="170" t="s">
        <v>180</v>
      </c>
      <c r="H733" s="171">
        <v>4.8</v>
      </c>
      <c r="I733" s="172"/>
      <c r="L733" s="168"/>
      <c r="M733" s="173"/>
      <c r="T733" s="174"/>
      <c r="AT733" s="169" t="s">
        <v>169</v>
      </c>
      <c r="AU733" s="169" t="s">
        <v>88</v>
      </c>
      <c r="AV733" s="15" t="s">
        <v>157</v>
      </c>
      <c r="AW733" s="15" t="s">
        <v>40</v>
      </c>
      <c r="AX733" s="15" t="s">
        <v>78</v>
      </c>
      <c r="AY733" s="169" t="s">
        <v>156</v>
      </c>
    </row>
    <row r="734" spans="2:65" s="14" customFormat="1" x14ac:dyDescent="0.2">
      <c r="B734" s="161"/>
      <c r="D734" s="148" t="s">
        <v>169</v>
      </c>
      <c r="E734" s="162" t="s">
        <v>3</v>
      </c>
      <c r="F734" s="163" t="s">
        <v>172</v>
      </c>
      <c r="H734" s="164">
        <v>6.35</v>
      </c>
      <c r="I734" s="165"/>
      <c r="L734" s="161"/>
      <c r="M734" s="166"/>
      <c r="T734" s="167"/>
      <c r="AT734" s="162" t="s">
        <v>169</v>
      </c>
      <c r="AU734" s="162" t="s">
        <v>88</v>
      </c>
      <c r="AV734" s="14" t="s">
        <v>165</v>
      </c>
      <c r="AW734" s="14" t="s">
        <v>40</v>
      </c>
      <c r="AX734" s="14" t="s">
        <v>86</v>
      </c>
      <c r="AY734" s="162" t="s">
        <v>156</v>
      </c>
    </row>
    <row r="735" spans="2:65" s="1" customFormat="1" ht="16.5" customHeight="1" x14ac:dyDescent="0.2">
      <c r="B735" s="129"/>
      <c r="C735" s="130" t="s">
        <v>1855</v>
      </c>
      <c r="D735" s="130" t="s">
        <v>160</v>
      </c>
      <c r="E735" s="131" t="s">
        <v>207</v>
      </c>
      <c r="F735" s="132" t="s">
        <v>208</v>
      </c>
      <c r="G735" s="133" t="s">
        <v>209</v>
      </c>
      <c r="H735" s="134">
        <v>4.76</v>
      </c>
      <c r="I735" s="135"/>
      <c r="J735" s="136">
        <f>ROUND(I735*H735,2)</f>
        <v>0</v>
      </c>
      <c r="K735" s="132" t="s">
        <v>164</v>
      </c>
      <c r="L735" s="34"/>
      <c r="M735" s="137" t="s">
        <v>3</v>
      </c>
      <c r="N735" s="138" t="s">
        <v>49</v>
      </c>
      <c r="P735" s="139">
        <f>O735*H735</f>
        <v>0</v>
      </c>
      <c r="Q735" s="139">
        <v>1.1169999999999999E-2</v>
      </c>
      <c r="R735" s="139">
        <f>Q735*H735</f>
        <v>5.3169199999999993E-2</v>
      </c>
      <c r="S735" s="139">
        <v>0</v>
      </c>
      <c r="T735" s="140">
        <f>S735*H735</f>
        <v>0</v>
      </c>
      <c r="AR735" s="141" t="s">
        <v>165</v>
      </c>
      <c r="AT735" s="141" t="s">
        <v>160</v>
      </c>
      <c r="AU735" s="141" t="s">
        <v>88</v>
      </c>
      <c r="AY735" s="18" t="s">
        <v>156</v>
      </c>
      <c r="BE735" s="142">
        <f>IF(N735="základní",J735,0)</f>
        <v>0</v>
      </c>
      <c r="BF735" s="142">
        <f>IF(N735="snížená",J735,0)</f>
        <v>0</v>
      </c>
      <c r="BG735" s="142">
        <f>IF(N735="zákl. přenesená",J735,0)</f>
        <v>0</v>
      </c>
      <c r="BH735" s="142">
        <f>IF(N735="sníž. přenesená",J735,0)</f>
        <v>0</v>
      </c>
      <c r="BI735" s="142">
        <f>IF(N735="nulová",J735,0)</f>
        <v>0</v>
      </c>
      <c r="BJ735" s="18" t="s">
        <v>86</v>
      </c>
      <c r="BK735" s="142">
        <f>ROUND(I735*H735,2)</f>
        <v>0</v>
      </c>
      <c r="BL735" s="18" t="s">
        <v>165</v>
      </c>
      <c r="BM735" s="141" t="s">
        <v>1403</v>
      </c>
    </row>
    <row r="736" spans="2:65" s="1" customFormat="1" x14ac:dyDescent="0.2">
      <c r="B736" s="34"/>
      <c r="D736" s="143" t="s">
        <v>167</v>
      </c>
      <c r="F736" s="144" t="s">
        <v>211</v>
      </c>
      <c r="I736" s="145"/>
      <c r="L736" s="34"/>
      <c r="M736" s="146"/>
      <c r="T736" s="55"/>
      <c r="AT736" s="18" t="s">
        <v>167</v>
      </c>
      <c r="AU736" s="18" t="s">
        <v>88</v>
      </c>
    </row>
    <row r="737" spans="2:51" s="12" customFormat="1" x14ac:dyDescent="0.2">
      <c r="B737" s="147"/>
      <c r="D737" s="148" t="s">
        <v>169</v>
      </c>
      <c r="E737" s="149" t="s">
        <v>3</v>
      </c>
      <c r="F737" s="150" t="s">
        <v>2332</v>
      </c>
      <c r="H737" s="149" t="s">
        <v>3</v>
      </c>
      <c r="I737" s="151"/>
      <c r="L737" s="147"/>
      <c r="M737" s="152"/>
      <c r="T737" s="153"/>
      <c r="AT737" s="149" t="s">
        <v>169</v>
      </c>
      <c r="AU737" s="149" t="s">
        <v>88</v>
      </c>
      <c r="AV737" s="12" t="s">
        <v>86</v>
      </c>
      <c r="AW737" s="12" t="s">
        <v>40</v>
      </c>
      <c r="AX737" s="12" t="s">
        <v>78</v>
      </c>
      <c r="AY737" s="149" t="s">
        <v>156</v>
      </c>
    </row>
    <row r="738" spans="2:51" s="13" customFormat="1" x14ac:dyDescent="0.2">
      <c r="B738" s="154"/>
      <c r="D738" s="148" t="s">
        <v>169</v>
      </c>
      <c r="E738" s="155" t="s">
        <v>3</v>
      </c>
      <c r="F738" s="156" t="s">
        <v>2494</v>
      </c>
      <c r="H738" s="157">
        <v>0.8</v>
      </c>
      <c r="I738" s="158"/>
      <c r="L738" s="154"/>
      <c r="M738" s="159"/>
      <c r="T738" s="160"/>
      <c r="AT738" s="155" t="s">
        <v>169</v>
      </c>
      <c r="AU738" s="155" t="s">
        <v>88</v>
      </c>
      <c r="AV738" s="13" t="s">
        <v>88</v>
      </c>
      <c r="AW738" s="13" t="s">
        <v>40</v>
      </c>
      <c r="AX738" s="13" t="s">
        <v>78</v>
      </c>
      <c r="AY738" s="155" t="s">
        <v>156</v>
      </c>
    </row>
    <row r="739" spans="2:51" s="13" customFormat="1" x14ac:dyDescent="0.2">
      <c r="B739" s="154"/>
      <c r="D739" s="148" t="s">
        <v>169</v>
      </c>
      <c r="E739" s="155" t="s">
        <v>3</v>
      </c>
      <c r="F739" s="156" t="s">
        <v>2495</v>
      </c>
      <c r="H739" s="157">
        <v>0.2</v>
      </c>
      <c r="I739" s="158"/>
      <c r="L739" s="154"/>
      <c r="M739" s="159"/>
      <c r="T739" s="160"/>
      <c r="AT739" s="155" t="s">
        <v>169</v>
      </c>
      <c r="AU739" s="155" t="s">
        <v>88</v>
      </c>
      <c r="AV739" s="13" t="s">
        <v>88</v>
      </c>
      <c r="AW739" s="13" t="s">
        <v>40</v>
      </c>
      <c r="AX739" s="13" t="s">
        <v>78</v>
      </c>
      <c r="AY739" s="155" t="s">
        <v>156</v>
      </c>
    </row>
    <row r="740" spans="2:51" s="15" customFormat="1" x14ac:dyDescent="0.2">
      <c r="B740" s="168"/>
      <c r="D740" s="148" t="s">
        <v>169</v>
      </c>
      <c r="E740" s="169" t="s">
        <v>3</v>
      </c>
      <c r="F740" s="170" t="s">
        <v>180</v>
      </c>
      <c r="H740" s="171">
        <v>1</v>
      </c>
      <c r="I740" s="172"/>
      <c r="L740" s="168"/>
      <c r="M740" s="173"/>
      <c r="T740" s="174"/>
      <c r="AT740" s="169" t="s">
        <v>169</v>
      </c>
      <c r="AU740" s="169" t="s">
        <v>88</v>
      </c>
      <c r="AV740" s="15" t="s">
        <v>157</v>
      </c>
      <c r="AW740" s="15" t="s">
        <v>40</v>
      </c>
      <c r="AX740" s="15" t="s">
        <v>78</v>
      </c>
      <c r="AY740" s="169" t="s">
        <v>156</v>
      </c>
    </row>
    <row r="741" spans="2:51" s="12" customFormat="1" x14ac:dyDescent="0.2">
      <c r="B741" s="147"/>
      <c r="D741" s="148" t="s">
        <v>169</v>
      </c>
      <c r="E741" s="149" t="s">
        <v>3</v>
      </c>
      <c r="F741" s="150" t="s">
        <v>2247</v>
      </c>
      <c r="H741" s="149" t="s">
        <v>3</v>
      </c>
      <c r="I741" s="151"/>
      <c r="L741" s="147"/>
      <c r="M741" s="152"/>
      <c r="T741" s="153"/>
      <c r="AT741" s="149" t="s">
        <v>169</v>
      </c>
      <c r="AU741" s="149" t="s">
        <v>88</v>
      </c>
      <c r="AV741" s="12" t="s">
        <v>86</v>
      </c>
      <c r="AW741" s="12" t="s">
        <v>40</v>
      </c>
      <c r="AX741" s="12" t="s">
        <v>78</v>
      </c>
      <c r="AY741" s="149" t="s">
        <v>156</v>
      </c>
    </row>
    <row r="742" spans="2:51" s="13" customFormat="1" x14ac:dyDescent="0.2">
      <c r="B742" s="154"/>
      <c r="D742" s="148" t="s">
        <v>169</v>
      </c>
      <c r="E742" s="155" t="s">
        <v>3</v>
      </c>
      <c r="F742" s="156" t="s">
        <v>2496</v>
      </c>
      <c r="H742" s="157">
        <v>0.66</v>
      </c>
      <c r="I742" s="158"/>
      <c r="L742" s="154"/>
      <c r="M742" s="159"/>
      <c r="T742" s="160"/>
      <c r="AT742" s="155" t="s">
        <v>169</v>
      </c>
      <c r="AU742" s="155" t="s">
        <v>88</v>
      </c>
      <c r="AV742" s="13" t="s">
        <v>88</v>
      </c>
      <c r="AW742" s="13" t="s">
        <v>40</v>
      </c>
      <c r="AX742" s="13" t="s">
        <v>78</v>
      </c>
      <c r="AY742" s="155" t="s">
        <v>156</v>
      </c>
    </row>
    <row r="743" spans="2:51" s="13" customFormat="1" x14ac:dyDescent="0.2">
      <c r="B743" s="154"/>
      <c r="D743" s="148" t="s">
        <v>169</v>
      </c>
      <c r="E743" s="155" t="s">
        <v>3</v>
      </c>
      <c r="F743" s="156" t="s">
        <v>2497</v>
      </c>
      <c r="H743" s="157">
        <v>0.26</v>
      </c>
      <c r="I743" s="158"/>
      <c r="L743" s="154"/>
      <c r="M743" s="159"/>
      <c r="T743" s="160"/>
      <c r="AT743" s="155" t="s">
        <v>169</v>
      </c>
      <c r="AU743" s="155" t="s">
        <v>88</v>
      </c>
      <c r="AV743" s="13" t="s">
        <v>88</v>
      </c>
      <c r="AW743" s="13" t="s">
        <v>40</v>
      </c>
      <c r="AX743" s="13" t="s">
        <v>78</v>
      </c>
      <c r="AY743" s="155" t="s">
        <v>156</v>
      </c>
    </row>
    <row r="744" spans="2:51" s="13" customFormat="1" x14ac:dyDescent="0.2">
      <c r="B744" s="154"/>
      <c r="D744" s="148" t="s">
        <v>169</v>
      </c>
      <c r="E744" s="155" t="s">
        <v>3</v>
      </c>
      <c r="F744" s="156" t="s">
        <v>2498</v>
      </c>
      <c r="H744" s="157">
        <v>0.26</v>
      </c>
      <c r="I744" s="158"/>
      <c r="L744" s="154"/>
      <c r="M744" s="159"/>
      <c r="T744" s="160"/>
      <c r="AT744" s="155" t="s">
        <v>169</v>
      </c>
      <c r="AU744" s="155" t="s">
        <v>88</v>
      </c>
      <c r="AV744" s="13" t="s">
        <v>88</v>
      </c>
      <c r="AW744" s="13" t="s">
        <v>40</v>
      </c>
      <c r="AX744" s="13" t="s">
        <v>78</v>
      </c>
      <c r="AY744" s="155" t="s">
        <v>156</v>
      </c>
    </row>
    <row r="745" spans="2:51" s="13" customFormat="1" x14ac:dyDescent="0.2">
      <c r="B745" s="154"/>
      <c r="D745" s="148" t="s">
        <v>169</v>
      </c>
      <c r="E745" s="155" t="s">
        <v>3</v>
      </c>
      <c r="F745" s="156" t="s">
        <v>2499</v>
      </c>
      <c r="H745" s="157">
        <v>0.52</v>
      </c>
      <c r="I745" s="158"/>
      <c r="L745" s="154"/>
      <c r="M745" s="159"/>
      <c r="T745" s="160"/>
      <c r="AT745" s="155" t="s">
        <v>169</v>
      </c>
      <c r="AU745" s="155" t="s">
        <v>88</v>
      </c>
      <c r="AV745" s="13" t="s">
        <v>88</v>
      </c>
      <c r="AW745" s="13" t="s">
        <v>40</v>
      </c>
      <c r="AX745" s="13" t="s">
        <v>78</v>
      </c>
      <c r="AY745" s="155" t="s">
        <v>156</v>
      </c>
    </row>
    <row r="746" spans="2:51" s="13" customFormat="1" x14ac:dyDescent="0.2">
      <c r="B746" s="154"/>
      <c r="D746" s="148" t="s">
        <v>169</v>
      </c>
      <c r="E746" s="155" t="s">
        <v>3</v>
      </c>
      <c r="F746" s="156" t="s">
        <v>2500</v>
      </c>
      <c r="H746" s="157">
        <v>0.78</v>
      </c>
      <c r="I746" s="158"/>
      <c r="L746" s="154"/>
      <c r="M746" s="159"/>
      <c r="T746" s="160"/>
      <c r="AT746" s="155" t="s">
        <v>169</v>
      </c>
      <c r="AU746" s="155" t="s">
        <v>88</v>
      </c>
      <c r="AV746" s="13" t="s">
        <v>88</v>
      </c>
      <c r="AW746" s="13" t="s">
        <v>40</v>
      </c>
      <c r="AX746" s="13" t="s">
        <v>78</v>
      </c>
      <c r="AY746" s="155" t="s">
        <v>156</v>
      </c>
    </row>
    <row r="747" spans="2:51" s="13" customFormat="1" x14ac:dyDescent="0.2">
      <c r="B747" s="154"/>
      <c r="D747" s="148" t="s">
        <v>169</v>
      </c>
      <c r="E747" s="155" t="s">
        <v>3</v>
      </c>
      <c r="F747" s="156" t="s">
        <v>2501</v>
      </c>
      <c r="H747" s="157">
        <v>0.14000000000000001</v>
      </c>
      <c r="I747" s="158"/>
      <c r="L747" s="154"/>
      <c r="M747" s="159"/>
      <c r="T747" s="160"/>
      <c r="AT747" s="155" t="s">
        <v>169</v>
      </c>
      <c r="AU747" s="155" t="s">
        <v>88</v>
      </c>
      <c r="AV747" s="13" t="s">
        <v>88</v>
      </c>
      <c r="AW747" s="13" t="s">
        <v>40</v>
      </c>
      <c r="AX747" s="13" t="s">
        <v>78</v>
      </c>
      <c r="AY747" s="155" t="s">
        <v>156</v>
      </c>
    </row>
    <row r="748" spans="2:51" s="13" customFormat="1" x14ac:dyDescent="0.2">
      <c r="B748" s="154"/>
      <c r="D748" s="148" t="s">
        <v>169</v>
      </c>
      <c r="E748" s="155" t="s">
        <v>3</v>
      </c>
      <c r="F748" s="156" t="s">
        <v>2501</v>
      </c>
      <c r="H748" s="157">
        <v>0.14000000000000001</v>
      </c>
      <c r="I748" s="158"/>
      <c r="L748" s="154"/>
      <c r="M748" s="159"/>
      <c r="T748" s="160"/>
      <c r="AT748" s="155" t="s">
        <v>169</v>
      </c>
      <c r="AU748" s="155" t="s">
        <v>88</v>
      </c>
      <c r="AV748" s="13" t="s">
        <v>88</v>
      </c>
      <c r="AW748" s="13" t="s">
        <v>40</v>
      </c>
      <c r="AX748" s="13" t="s">
        <v>78</v>
      </c>
      <c r="AY748" s="155" t="s">
        <v>156</v>
      </c>
    </row>
    <row r="749" spans="2:51" s="13" customFormat="1" x14ac:dyDescent="0.2">
      <c r="B749" s="154"/>
      <c r="D749" s="148" t="s">
        <v>169</v>
      </c>
      <c r="E749" s="155" t="s">
        <v>3</v>
      </c>
      <c r="F749" s="156" t="s">
        <v>2502</v>
      </c>
      <c r="H749" s="157">
        <v>0.46</v>
      </c>
      <c r="I749" s="158"/>
      <c r="L749" s="154"/>
      <c r="M749" s="159"/>
      <c r="T749" s="160"/>
      <c r="AT749" s="155" t="s">
        <v>169</v>
      </c>
      <c r="AU749" s="155" t="s">
        <v>88</v>
      </c>
      <c r="AV749" s="13" t="s">
        <v>88</v>
      </c>
      <c r="AW749" s="13" t="s">
        <v>40</v>
      </c>
      <c r="AX749" s="13" t="s">
        <v>78</v>
      </c>
      <c r="AY749" s="155" t="s">
        <v>156</v>
      </c>
    </row>
    <row r="750" spans="2:51" s="13" customFormat="1" x14ac:dyDescent="0.2">
      <c r="B750" s="154"/>
      <c r="D750" s="148" t="s">
        <v>169</v>
      </c>
      <c r="E750" s="155" t="s">
        <v>3</v>
      </c>
      <c r="F750" s="156" t="s">
        <v>2503</v>
      </c>
      <c r="H750" s="157">
        <v>0.14000000000000001</v>
      </c>
      <c r="I750" s="158"/>
      <c r="L750" s="154"/>
      <c r="M750" s="159"/>
      <c r="T750" s="160"/>
      <c r="AT750" s="155" t="s">
        <v>169</v>
      </c>
      <c r="AU750" s="155" t="s">
        <v>88</v>
      </c>
      <c r="AV750" s="13" t="s">
        <v>88</v>
      </c>
      <c r="AW750" s="13" t="s">
        <v>40</v>
      </c>
      <c r="AX750" s="13" t="s">
        <v>78</v>
      </c>
      <c r="AY750" s="155" t="s">
        <v>156</v>
      </c>
    </row>
    <row r="751" spans="2:51" s="13" customFormat="1" x14ac:dyDescent="0.2">
      <c r="B751" s="154"/>
      <c r="D751" s="148" t="s">
        <v>169</v>
      </c>
      <c r="E751" s="155" t="s">
        <v>3</v>
      </c>
      <c r="F751" s="156" t="s">
        <v>2504</v>
      </c>
      <c r="H751" s="157">
        <v>0.14000000000000001</v>
      </c>
      <c r="I751" s="158"/>
      <c r="L751" s="154"/>
      <c r="M751" s="159"/>
      <c r="T751" s="160"/>
      <c r="AT751" s="155" t="s">
        <v>169</v>
      </c>
      <c r="AU751" s="155" t="s">
        <v>88</v>
      </c>
      <c r="AV751" s="13" t="s">
        <v>88</v>
      </c>
      <c r="AW751" s="13" t="s">
        <v>40</v>
      </c>
      <c r="AX751" s="13" t="s">
        <v>78</v>
      </c>
      <c r="AY751" s="155" t="s">
        <v>156</v>
      </c>
    </row>
    <row r="752" spans="2:51" s="13" customFormat="1" x14ac:dyDescent="0.2">
      <c r="B752" s="154"/>
      <c r="D752" s="148" t="s">
        <v>169</v>
      </c>
      <c r="E752" s="155" t="s">
        <v>3</v>
      </c>
      <c r="F752" s="156" t="s">
        <v>2505</v>
      </c>
      <c r="H752" s="157">
        <v>0.17</v>
      </c>
      <c r="I752" s="158"/>
      <c r="L752" s="154"/>
      <c r="M752" s="159"/>
      <c r="T752" s="160"/>
      <c r="AT752" s="155" t="s">
        <v>169</v>
      </c>
      <c r="AU752" s="155" t="s">
        <v>88</v>
      </c>
      <c r="AV752" s="13" t="s">
        <v>88</v>
      </c>
      <c r="AW752" s="13" t="s">
        <v>40</v>
      </c>
      <c r="AX752" s="13" t="s">
        <v>78</v>
      </c>
      <c r="AY752" s="155" t="s">
        <v>156</v>
      </c>
    </row>
    <row r="753" spans="2:65" s="13" customFormat="1" x14ac:dyDescent="0.2">
      <c r="B753" s="154"/>
      <c r="D753" s="148" t="s">
        <v>169</v>
      </c>
      <c r="E753" s="155" t="s">
        <v>3</v>
      </c>
      <c r="F753" s="156" t="s">
        <v>2506</v>
      </c>
      <c r="H753" s="157">
        <v>0.09</v>
      </c>
      <c r="I753" s="158"/>
      <c r="L753" s="154"/>
      <c r="M753" s="159"/>
      <c r="T753" s="160"/>
      <c r="AT753" s="155" t="s">
        <v>169</v>
      </c>
      <c r="AU753" s="155" t="s">
        <v>88</v>
      </c>
      <c r="AV753" s="13" t="s">
        <v>88</v>
      </c>
      <c r="AW753" s="13" t="s">
        <v>40</v>
      </c>
      <c r="AX753" s="13" t="s">
        <v>78</v>
      </c>
      <c r="AY753" s="155" t="s">
        <v>156</v>
      </c>
    </row>
    <row r="754" spans="2:65" s="15" customFormat="1" x14ac:dyDescent="0.2">
      <c r="B754" s="168"/>
      <c r="D754" s="148" t="s">
        <v>169</v>
      </c>
      <c r="E754" s="169" t="s">
        <v>3</v>
      </c>
      <c r="F754" s="170" t="s">
        <v>180</v>
      </c>
      <c r="H754" s="171">
        <v>3.76</v>
      </c>
      <c r="I754" s="172"/>
      <c r="L754" s="168"/>
      <c r="M754" s="173"/>
      <c r="T754" s="174"/>
      <c r="AT754" s="169" t="s">
        <v>169</v>
      </c>
      <c r="AU754" s="169" t="s">
        <v>88</v>
      </c>
      <c r="AV754" s="15" t="s">
        <v>157</v>
      </c>
      <c r="AW754" s="15" t="s">
        <v>40</v>
      </c>
      <c r="AX754" s="15" t="s">
        <v>78</v>
      </c>
      <c r="AY754" s="169" t="s">
        <v>156</v>
      </c>
    </row>
    <row r="755" spans="2:65" s="14" customFormat="1" x14ac:dyDescent="0.2">
      <c r="B755" s="161"/>
      <c r="D755" s="148" t="s">
        <v>169</v>
      </c>
      <c r="E755" s="162" t="s">
        <v>3</v>
      </c>
      <c r="F755" s="163" t="s">
        <v>172</v>
      </c>
      <c r="H755" s="164">
        <v>4.76</v>
      </c>
      <c r="I755" s="165"/>
      <c r="L755" s="161"/>
      <c r="M755" s="166"/>
      <c r="T755" s="167"/>
      <c r="AT755" s="162" t="s">
        <v>169</v>
      </c>
      <c r="AU755" s="162" t="s">
        <v>88</v>
      </c>
      <c r="AV755" s="14" t="s">
        <v>165</v>
      </c>
      <c r="AW755" s="14" t="s">
        <v>40</v>
      </c>
      <c r="AX755" s="14" t="s">
        <v>86</v>
      </c>
      <c r="AY755" s="162" t="s">
        <v>156</v>
      </c>
    </row>
    <row r="756" spans="2:65" s="1" customFormat="1" ht="16.5" customHeight="1" x14ac:dyDescent="0.2">
      <c r="B756" s="129"/>
      <c r="C756" s="130" t="s">
        <v>1861</v>
      </c>
      <c r="D756" s="130" t="s">
        <v>160</v>
      </c>
      <c r="E756" s="131" t="s">
        <v>215</v>
      </c>
      <c r="F756" s="132" t="s">
        <v>216</v>
      </c>
      <c r="G756" s="133" t="s">
        <v>209</v>
      </c>
      <c r="H756" s="134">
        <v>4.76</v>
      </c>
      <c r="I756" s="135"/>
      <c r="J756" s="136">
        <f>ROUND(I756*H756,2)</f>
        <v>0</v>
      </c>
      <c r="K756" s="132" t="s">
        <v>164</v>
      </c>
      <c r="L756" s="34"/>
      <c r="M756" s="137" t="s">
        <v>3</v>
      </c>
      <c r="N756" s="138" t="s">
        <v>49</v>
      </c>
      <c r="P756" s="139">
        <f>O756*H756</f>
        <v>0</v>
      </c>
      <c r="Q756" s="139">
        <v>0</v>
      </c>
      <c r="R756" s="139">
        <f>Q756*H756</f>
        <v>0</v>
      </c>
      <c r="S756" s="139">
        <v>0</v>
      </c>
      <c r="T756" s="140">
        <f>S756*H756</f>
        <v>0</v>
      </c>
      <c r="AR756" s="141" t="s">
        <v>165</v>
      </c>
      <c r="AT756" s="141" t="s">
        <v>160</v>
      </c>
      <c r="AU756" s="141" t="s">
        <v>88</v>
      </c>
      <c r="AY756" s="18" t="s">
        <v>156</v>
      </c>
      <c r="BE756" s="142">
        <f>IF(N756="základní",J756,0)</f>
        <v>0</v>
      </c>
      <c r="BF756" s="142">
        <f>IF(N756="snížená",J756,0)</f>
        <v>0</v>
      </c>
      <c r="BG756" s="142">
        <f>IF(N756="zákl. přenesená",J756,0)</f>
        <v>0</v>
      </c>
      <c r="BH756" s="142">
        <f>IF(N756="sníž. přenesená",J756,0)</f>
        <v>0</v>
      </c>
      <c r="BI756" s="142">
        <f>IF(N756="nulová",J756,0)</f>
        <v>0</v>
      </c>
      <c r="BJ756" s="18" t="s">
        <v>86</v>
      </c>
      <c r="BK756" s="142">
        <f>ROUND(I756*H756,2)</f>
        <v>0</v>
      </c>
      <c r="BL756" s="18" t="s">
        <v>165</v>
      </c>
      <c r="BM756" s="141" t="s">
        <v>1407</v>
      </c>
    </row>
    <row r="757" spans="2:65" s="1" customFormat="1" x14ac:dyDescent="0.2">
      <c r="B757" s="34"/>
      <c r="D757" s="143" t="s">
        <v>167</v>
      </c>
      <c r="F757" s="144" t="s">
        <v>218</v>
      </c>
      <c r="I757" s="145"/>
      <c r="L757" s="34"/>
      <c r="M757" s="146"/>
      <c r="T757" s="55"/>
      <c r="AT757" s="18" t="s">
        <v>167</v>
      </c>
      <c r="AU757" s="18" t="s">
        <v>88</v>
      </c>
    </row>
    <row r="758" spans="2:65" s="12" customFormat="1" x14ac:dyDescent="0.2">
      <c r="B758" s="147"/>
      <c r="D758" s="148" t="s">
        <v>169</v>
      </c>
      <c r="E758" s="149" t="s">
        <v>3</v>
      </c>
      <c r="F758" s="150" t="s">
        <v>2332</v>
      </c>
      <c r="H758" s="149" t="s">
        <v>3</v>
      </c>
      <c r="I758" s="151"/>
      <c r="L758" s="147"/>
      <c r="M758" s="152"/>
      <c r="T758" s="153"/>
      <c r="AT758" s="149" t="s">
        <v>169</v>
      </c>
      <c r="AU758" s="149" t="s">
        <v>88</v>
      </c>
      <c r="AV758" s="12" t="s">
        <v>86</v>
      </c>
      <c r="AW758" s="12" t="s">
        <v>40</v>
      </c>
      <c r="AX758" s="12" t="s">
        <v>78</v>
      </c>
      <c r="AY758" s="149" t="s">
        <v>156</v>
      </c>
    </row>
    <row r="759" spans="2:65" s="13" customFormat="1" x14ac:dyDescent="0.2">
      <c r="B759" s="154"/>
      <c r="D759" s="148" t="s">
        <v>169</v>
      </c>
      <c r="E759" s="155" t="s">
        <v>3</v>
      </c>
      <c r="F759" s="156" t="s">
        <v>2494</v>
      </c>
      <c r="H759" s="157">
        <v>0.8</v>
      </c>
      <c r="I759" s="158"/>
      <c r="L759" s="154"/>
      <c r="M759" s="159"/>
      <c r="T759" s="160"/>
      <c r="AT759" s="155" t="s">
        <v>169</v>
      </c>
      <c r="AU759" s="155" t="s">
        <v>88</v>
      </c>
      <c r="AV759" s="13" t="s">
        <v>88</v>
      </c>
      <c r="AW759" s="13" t="s">
        <v>40</v>
      </c>
      <c r="AX759" s="13" t="s">
        <v>78</v>
      </c>
      <c r="AY759" s="155" t="s">
        <v>156</v>
      </c>
    </row>
    <row r="760" spans="2:65" s="13" customFormat="1" x14ac:dyDescent="0.2">
      <c r="B760" s="154"/>
      <c r="D760" s="148" t="s">
        <v>169</v>
      </c>
      <c r="E760" s="155" t="s">
        <v>3</v>
      </c>
      <c r="F760" s="156" t="s">
        <v>2495</v>
      </c>
      <c r="H760" s="157">
        <v>0.2</v>
      </c>
      <c r="I760" s="158"/>
      <c r="L760" s="154"/>
      <c r="M760" s="159"/>
      <c r="T760" s="160"/>
      <c r="AT760" s="155" t="s">
        <v>169</v>
      </c>
      <c r="AU760" s="155" t="s">
        <v>88</v>
      </c>
      <c r="AV760" s="13" t="s">
        <v>88</v>
      </c>
      <c r="AW760" s="13" t="s">
        <v>40</v>
      </c>
      <c r="AX760" s="13" t="s">
        <v>78</v>
      </c>
      <c r="AY760" s="155" t="s">
        <v>156</v>
      </c>
    </row>
    <row r="761" spans="2:65" s="15" customFormat="1" x14ac:dyDescent="0.2">
      <c r="B761" s="168"/>
      <c r="D761" s="148" t="s">
        <v>169</v>
      </c>
      <c r="E761" s="169" t="s">
        <v>3</v>
      </c>
      <c r="F761" s="170" t="s">
        <v>180</v>
      </c>
      <c r="H761" s="171">
        <v>1</v>
      </c>
      <c r="I761" s="172"/>
      <c r="L761" s="168"/>
      <c r="M761" s="173"/>
      <c r="T761" s="174"/>
      <c r="AT761" s="169" t="s">
        <v>169</v>
      </c>
      <c r="AU761" s="169" t="s">
        <v>88</v>
      </c>
      <c r="AV761" s="15" t="s">
        <v>157</v>
      </c>
      <c r="AW761" s="15" t="s">
        <v>40</v>
      </c>
      <c r="AX761" s="15" t="s">
        <v>78</v>
      </c>
      <c r="AY761" s="169" t="s">
        <v>156</v>
      </c>
    </row>
    <row r="762" spans="2:65" s="12" customFormat="1" x14ac:dyDescent="0.2">
      <c r="B762" s="147"/>
      <c r="D762" s="148" t="s">
        <v>169</v>
      </c>
      <c r="E762" s="149" t="s">
        <v>3</v>
      </c>
      <c r="F762" s="150" t="s">
        <v>2247</v>
      </c>
      <c r="H762" s="149" t="s">
        <v>3</v>
      </c>
      <c r="I762" s="151"/>
      <c r="L762" s="147"/>
      <c r="M762" s="152"/>
      <c r="T762" s="153"/>
      <c r="AT762" s="149" t="s">
        <v>169</v>
      </c>
      <c r="AU762" s="149" t="s">
        <v>88</v>
      </c>
      <c r="AV762" s="12" t="s">
        <v>86</v>
      </c>
      <c r="AW762" s="12" t="s">
        <v>40</v>
      </c>
      <c r="AX762" s="12" t="s">
        <v>78</v>
      </c>
      <c r="AY762" s="149" t="s">
        <v>156</v>
      </c>
    </row>
    <row r="763" spans="2:65" s="13" customFormat="1" x14ac:dyDescent="0.2">
      <c r="B763" s="154"/>
      <c r="D763" s="148" t="s">
        <v>169</v>
      </c>
      <c r="E763" s="155" t="s">
        <v>3</v>
      </c>
      <c r="F763" s="156" t="s">
        <v>2496</v>
      </c>
      <c r="H763" s="157">
        <v>0.66</v>
      </c>
      <c r="I763" s="158"/>
      <c r="L763" s="154"/>
      <c r="M763" s="159"/>
      <c r="T763" s="160"/>
      <c r="AT763" s="155" t="s">
        <v>169</v>
      </c>
      <c r="AU763" s="155" t="s">
        <v>88</v>
      </c>
      <c r="AV763" s="13" t="s">
        <v>88</v>
      </c>
      <c r="AW763" s="13" t="s">
        <v>40</v>
      </c>
      <c r="AX763" s="13" t="s">
        <v>78</v>
      </c>
      <c r="AY763" s="155" t="s">
        <v>156</v>
      </c>
    </row>
    <row r="764" spans="2:65" s="13" customFormat="1" x14ac:dyDescent="0.2">
      <c r="B764" s="154"/>
      <c r="D764" s="148" t="s">
        <v>169</v>
      </c>
      <c r="E764" s="155" t="s">
        <v>3</v>
      </c>
      <c r="F764" s="156" t="s">
        <v>2497</v>
      </c>
      <c r="H764" s="157">
        <v>0.26</v>
      </c>
      <c r="I764" s="158"/>
      <c r="L764" s="154"/>
      <c r="M764" s="159"/>
      <c r="T764" s="160"/>
      <c r="AT764" s="155" t="s">
        <v>169</v>
      </c>
      <c r="AU764" s="155" t="s">
        <v>88</v>
      </c>
      <c r="AV764" s="13" t="s">
        <v>88</v>
      </c>
      <c r="AW764" s="13" t="s">
        <v>40</v>
      </c>
      <c r="AX764" s="13" t="s">
        <v>78</v>
      </c>
      <c r="AY764" s="155" t="s">
        <v>156</v>
      </c>
    </row>
    <row r="765" spans="2:65" s="13" customFormat="1" x14ac:dyDescent="0.2">
      <c r="B765" s="154"/>
      <c r="D765" s="148" t="s">
        <v>169</v>
      </c>
      <c r="E765" s="155" t="s">
        <v>3</v>
      </c>
      <c r="F765" s="156" t="s">
        <v>2498</v>
      </c>
      <c r="H765" s="157">
        <v>0.26</v>
      </c>
      <c r="I765" s="158"/>
      <c r="L765" s="154"/>
      <c r="M765" s="159"/>
      <c r="T765" s="160"/>
      <c r="AT765" s="155" t="s">
        <v>169</v>
      </c>
      <c r="AU765" s="155" t="s">
        <v>88</v>
      </c>
      <c r="AV765" s="13" t="s">
        <v>88</v>
      </c>
      <c r="AW765" s="13" t="s">
        <v>40</v>
      </c>
      <c r="AX765" s="13" t="s">
        <v>78</v>
      </c>
      <c r="AY765" s="155" t="s">
        <v>156</v>
      </c>
    </row>
    <row r="766" spans="2:65" s="13" customFormat="1" x14ac:dyDescent="0.2">
      <c r="B766" s="154"/>
      <c r="D766" s="148" t="s">
        <v>169</v>
      </c>
      <c r="E766" s="155" t="s">
        <v>3</v>
      </c>
      <c r="F766" s="156" t="s">
        <v>2499</v>
      </c>
      <c r="H766" s="157">
        <v>0.52</v>
      </c>
      <c r="I766" s="158"/>
      <c r="L766" s="154"/>
      <c r="M766" s="159"/>
      <c r="T766" s="160"/>
      <c r="AT766" s="155" t="s">
        <v>169</v>
      </c>
      <c r="AU766" s="155" t="s">
        <v>88</v>
      </c>
      <c r="AV766" s="13" t="s">
        <v>88</v>
      </c>
      <c r="AW766" s="13" t="s">
        <v>40</v>
      </c>
      <c r="AX766" s="13" t="s">
        <v>78</v>
      </c>
      <c r="AY766" s="155" t="s">
        <v>156</v>
      </c>
    </row>
    <row r="767" spans="2:65" s="13" customFormat="1" x14ac:dyDescent="0.2">
      <c r="B767" s="154"/>
      <c r="D767" s="148" t="s">
        <v>169</v>
      </c>
      <c r="E767" s="155" t="s">
        <v>3</v>
      </c>
      <c r="F767" s="156" t="s">
        <v>2500</v>
      </c>
      <c r="H767" s="157">
        <v>0.78</v>
      </c>
      <c r="I767" s="158"/>
      <c r="L767" s="154"/>
      <c r="M767" s="159"/>
      <c r="T767" s="160"/>
      <c r="AT767" s="155" t="s">
        <v>169</v>
      </c>
      <c r="AU767" s="155" t="s">
        <v>88</v>
      </c>
      <c r="AV767" s="13" t="s">
        <v>88</v>
      </c>
      <c r="AW767" s="13" t="s">
        <v>40</v>
      </c>
      <c r="AX767" s="13" t="s">
        <v>78</v>
      </c>
      <c r="AY767" s="155" t="s">
        <v>156</v>
      </c>
    </row>
    <row r="768" spans="2:65" s="13" customFormat="1" x14ac:dyDescent="0.2">
      <c r="B768" s="154"/>
      <c r="D768" s="148" t="s">
        <v>169</v>
      </c>
      <c r="E768" s="155" t="s">
        <v>3</v>
      </c>
      <c r="F768" s="156" t="s">
        <v>2501</v>
      </c>
      <c r="H768" s="157">
        <v>0.14000000000000001</v>
      </c>
      <c r="I768" s="158"/>
      <c r="L768" s="154"/>
      <c r="M768" s="159"/>
      <c r="T768" s="160"/>
      <c r="AT768" s="155" t="s">
        <v>169</v>
      </c>
      <c r="AU768" s="155" t="s">
        <v>88</v>
      </c>
      <c r="AV768" s="13" t="s">
        <v>88</v>
      </c>
      <c r="AW768" s="13" t="s">
        <v>40</v>
      </c>
      <c r="AX768" s="13" t="s">
        <v>78</v>
      </c>
      <c r="AY768" s="155" t="s">
        <v>156</v>
      </c>
    </row>
    <row r="769" spans="2:65" s="13" customFormat="1" x14ac:dyDescent="0.2">
      <c r="B769" s="154"/>
      <c r="D769" s="148" t="s">
        <v>169</v>
      </c>
      <c r="E769" s="155" t="s">
        <v>3</v>
      </c>
      <c r="F769" s="156" t="s">
        <v>2501</v>
      </c>
      <c r="H769" s="157">
        <v>0.14000000000000001</v>
      </c>
      <c r="I769" s="158"/>
      <c r="L769" s="154"/>
      <c r="M769" s="159"/>
      <c r="T769" s="160"/>
      <c r="AT769" s="155" t="s">
        <v>169</v>
      </c>
      <c r="AU769" s="155" t="s">
        <v>88</v>
      </c>
      <c r="AV769" s="13" t="s">
        <v>88</v>
      </c>
      <c r="AW769" s="13" t="s">
        <v>40</v>
      </c>
      <c r="AX769" s="13" t="s">
        <v>78</v>
      </c>
      <c r="AY769" s="155" t="s">
        <v>156</v>
      </c>
    </row>
    <row r="770" spans="2:65" s="13" customFormat="1" x14ac:dyDescent="0.2">
      <c r="B770" s="154"/>
      <c r="D770" s="148" t="s">
        <v>169</v>
      </c>
      <c r="E770" s="155" t="s">
        <v>3</v>
      </c>
      <c r="F770" s="156" t="s">
        <v>2502</v>
      </c>
      <c r="H770" s="157">
        <v>0.46</v>
      </c>
      <c r="I770" s="158"/>
      <c r="L770" s="154"/>
      <c r="M770" s="159"/>
      <c r="T770" s="160"/>
      <c r="AT770" s="155" t="s">
        <v>169</v>
      </c>
      <c r="AU770" s="155" t="s">
        <v>88</v>
      </c>
      <c r="AV770" s="13" t="s">
        <v>88</v>
      </c>
      <c r="AW770" s="13" t="s">
        <v>40</v>
      </c>
      <c r="AX770" s="13" t="s">
        <v>78</v>
      </c>
      <c r="AY770" s="155" t="s">
        <v>156</v>
      </c>
    </row>
    <row r="771" spans="2:65" s="13" customFormat="1" x14ac:dyDescent="0.2">
      <c r="B771" s="154"/>
      <c r="D771" s="148" t="s">
        <v>169</v>
      </c>
      <c r="E771" s="155" t="s">
        <v>3</v>
      </c>
      <c r="F771" s="156" t="s">
        <v>2503</v>
      </c>
      <c r="H771" s="157">
        <v>0.14000000000000001</v>
      </c>
      <c r="I771" s="158"/>
      <c r="L771" s="154"/>
      <c r="M771" s="159"/>
      <c r="T771" s="160"/>
      <c r="AT771" s="155" t="s">
        <v>169</v>
      </c>
      <c r="AU771" s="155" t="s">
        <v>88</v>
      </c>
      <c r="AV771" s="13" t="s">
        <v>88</v>
      </c>
      <c r="AW771" s="13" t="s">
        <v>40</v>
      </c>
      <c r="AX771" s="13" t="s">
        <v>78</v>
      </c>
      <c r="AY771" s="155" t="s">
        <v>156</v>
      </c>
    </row>
    <row r="772" spans="2:65" s="13" customFormat="1" x14ac:dyDescent="0.2">
      <c r="B772" s="154"/>
      <c r="D772" s="148" t="s">
        <v>169</v>
      </c>
      <c r="E772" s="155" t="s">
        <v>3</v>
      </c>
      <c r="F772" s="156" t="s">
        <v>2504</v>
      </c>
      <c r="H772" s="157">
        <v>0.14000000000000001</v>
      </c>
      <c r="I772" s="158"/>
      <c r="L772" s="154"/>
      <c r="M772" s="159"/>
      <c r="T772" s="160"/>
      <c r="AT772" s="155" t="s">
        <v>169</v>
      </c>
      <c r="AU772" s="155" t="s">
        <v>88</v>
      </c>
      <c r="AV772" s="13" t="s">
        <v>88</v>
      </c>
      <c r="AW772" s="13" t="s">
        <v>40</v>
      </c>
      <c r="AX772" s="13" t="s">
        <v>78</v>
      </c>
      <c r="AY772" s="155" t="s">
        <v>156</v>
      </c>
    </row>
    <row r="773" spans="2:65" s="13" customFormat="1" x14ac:dyDescent="0.2">
      <c r="B773" s="154"/>
      <c r="D773" s="148" t="s">
        <v>169</v>
      </c>
      <c r="E773" s="155" t="s">
        <v>3</v>
      </c>
      <c r="F773" s="156" t="s">
        <v>2505</v>
      </c>
      <c r="H773" s="157">
        <v>0.17</v>
      </c>
      <c r="I773" s="158"/>
      <c r="L773" s="154"/>
      <c r="M773" s="159"/>
      <c r="T773" s="160"/>
      <c r="AT773" s="155" t="s">
        <v>169</v>
      </c>
      <c r="AU773" s="155" t="s">
        <v>88</v>
      </c>
      <c r="AV773" s="13" t="s">
        <v>88</v>
      </c>
      <c r="AW773" s="13" t="s">
        <v>40</v>
      </c>
      <c r="AX773" s="13" t="s">
        <v>78</v>
      </c>
      <c r="AY773" s="155" t="s">
        <v>156</v>
      </c>
    </row>
    <row r="774" spans="2:65" s="13" customFormat="1" x14ac:dyDescent="0.2">
      <c r="B774" s="154"/>
      <c r="D774" s="148" t="s">
        <v>169</v>
      </c>
      <c r="E774" s="155" t="s">
        <v>3</v>
      </c>
      <c r="F774" s="156" t="s">
        <v>2506</v>
      </c>
      <c r="H774" s="157">
        <v>0.09</v>
      </c>
      <c r="I774" s="158"/>
      <c r="L774" s="154"/>
      <c r="M774" s="159"/>
      <c r="T774" s="160"/>
      <c r="AT774" s="155" t="s">
        <v>169</v>
      </c>
      <c r="AU774" s="155" t="s">
        <v>88</v>
      </c>
      <c r="AV774" s="13" t="s">
        <v>88</v>
      </c>
      <c r="AW774" s="13" t="s">
        <v>40</v>
      </c>
      <c r="AX774" s="13" t="s">
        <v>78</v>
      </c>
      <c r="AY774" s="155" t="s">
        <v>156</v>
      </c>
    </row>
    <row r="775" spans="2:65" s="15" customFormat="1" x14ac:dyDescent="0.2">
      <c r="B775" s="168"/>
      <c r="D775" s="148" t="s">
        <v>169</v>
      </c>
      <c r="E775" s="169" t="s">
        <v>3</v>
      </c>
      <c r="F775" s="170" t="s">
        <v>180</v>
      </c>
      <c r="H775" s="171">
        <v>3.76</v>
      </c>
      <c r="I775" s="172"/>
      <c r="L775" s="168"/>
      <c r="M775" s="173"/>
      <c r="T775" s="174"/>
      <c r="AT775" s="169" t="s">
        <v>169</v>
      </c>
      <c r="AU775" s="169" t="s">
        <v>88</v>
      </c>
      <c r="AV775" s="15" t="s">
        <v>157</v>
      </c>
      <c r="AW775" s="15" t="s">
        <v>40</v>
      </c>
      <c r="AX775" s="15" t="s">
        <v>78</v>
      </c>
      <c r="AY775" s="169" t="s">
        <v>156</v>
      </c>
    </row>
    <row r="776" spans="2:65" s="14" customFormat="1" x14ac:dyDescent="0.2">
      <c r="B776" s="161"/>
      <c r="D776" s="148" t="s">
        <v>169</v>
      </c>
      <c r="E776" s="162" t="s">
        <v>3</v>
      </c>
      <c r="F776" s="163" t="s">
        <v>172</v>
      </c>
      <c r="H776" s="164">
        <v>4.76</v>
      </c>
      <c r="I776" s="165"/>
      <c r="L776" s="161"/>
      <c r="M776" s="166"/>
      <c r="T776" s="167"/>
      <c r="AT776" s="162" t="s">
        <v>169</v>
      </c>
      <c r="AU776" s="162" t="s">
        <v>88</v>
      </c>
      <c r="AV776" s="14" t="s">
        <v>165</v>
      </c>
      <c r="AW776" s="14" t="s">
        <v>40</v>
      </c>
      <c r="AX776" s="14" t="s">
        <v>86</v>
      </c>
      <c r="AY776" s="162" t="s">
        <v>156</v>
      </c>
    </row>
    <row r="777" spans="2:65" s="1" customFormat="1" ht="16.5" customHeight="1" x14ac:dyDescent="0.2">
      <c r="B777" s="129"/>
      <c r="C777" s="130" t="s">
        <v>1868</v>
      </c>
      <c r="D777" s="130" t="s">
        <v>160</v>
      </c>
      <c r="E777" s="131" t="s">
        <v>1409</v>
      </c>
      <c r="F777" s="132" t="s">
        <v>1410</v>
      </c>
      <c r="G777" s="133" t="s">
        <v>193</v>
      </c>
      <c r="H777" s="134">
        <v>6.0000000000000001E-3</v>
      </c>
      <c r="I777" s="135"/>
      <c r="J777" s="136">
        <f>ROUND(I777*H777,2)</f>
        <v>0</v>
      </c>
      <c r="K777" s="132" t="s">
        <v>164</v>
      </c>
      <c r="L777" s="34"/>
      <c r="M777" s="137" t="s">
        <v>3</v>
      </c>
      <c r="N777" s="138" t="s">
        <v>49</v>
      </c>
      <c r="P777" s="139">
        <f>O777*H777</f>
        <v>0</v>
      </c>
      <c r="Q777" s="139">
        <v>1.06277</v>
      </c>
      <c r="R777" s="139">
        <f>Q777*H777</f>
        <v>6.3766200000000004E-3</v>
      </c>
      <c r="S777" s="139">
        <v>0</v>
      </c>
      <c r="T777" s="140">
        <f>S777*H777</f>
        <v>0</v>
      </c>
      <c r="AR777" s="141" t="s">
        <v>165</v>
      </c>
      <c r="AT777" s="141" t="s">
        <v>160</v>
      </c>
      <c r="AU777" s="141" t="s">
        <v>88</v>
      </c>
      <c r="AY777" s="18" t="s">
        <v>156</v>
      </c>
      <c r="BE777" s="142">
        <f>IF(N777="základní",J777,0)</f>
        <v>0</v>
      </c>
      <c r="BF777" s="142">
        <f>IF(N777="snížená",J777,0)</f>
        <v>0</v>
      </c>
      <c r="BG777" s="142">
        <f>IF(N777="zákl. přenesená",J777,0)</f>
        <v>0</v>
      </c>
      <c r="BH777" s="142">
        <f>IF(N777="sníž. přenesená",J777,0)</f>
        <v>0</v>
      </c>
      <c r="BI777" s="142">
        <f>IF(N777="nulová",J777,0)</f>
        <v>0</v>
      </c>
      <c r="BJ777" s="18" t="s">
        <v>86</v>
      </c>
      <c r="BK777" s="142">
        <f>ROUND(I777*H777,2)</f>
        <v>0</v>
      </c>
      <c r="BL777" s="18" t="s">
        <v>165</v>
      </c>
      <c r="BM777" s="141" t="s">
        <v>1411</v>
      </c>
    </row>
    <row r="778" spans="2:65" s="1" customFormat="1" x14ac:dyDescent="0.2">
      <c r="B778" s="34"/>
      <c r="D778" s="143" t="s">
        <v>167</v>
      </c>
      <c r="F778" s="144" t="s">
        <v>1412</v>
      </c>
      <c r="I778" s="145"/>
      <c r="L778" s="34"/>
      <c r="M778" s="146"/>
      <c r="T778" s="55"/>
      <c r="AT778" s="18" t="s">
        <v>167</v>
      </c>
      <c r="AU778" s="18" t="s">
        <v>88</v>
      </c>
    </row>
    <row r="779" spans="2:65" s="12" customFormat="1" x14ac:dyDescent="0.2">
      <c r="B779" s="147"/>
      <c r="D779" s="148" t="s">
        <v>169</v>
      </c>
      <c r="E779" s="149" t="s">
        <v>3</v>
      </c>
      <c r="F779" s="150" t="s">
        <v>2332</v>
      </c>
      <c r="H779" s="149" t="s">
        <v>3</v>
      </c>
      <c r="I779" s="151"/>
      <c r="L779" s="147"/>
      <c r="M779" s="152"/>
      <c r="T779" s="153"/>
      <c r="AT779" s="149" t="s">
        <v>169</v>
      </c>
      <c r="AU779" s="149" t="s">
        <v>88</v>
      </c>
      <c r="AV779" s="12" t="s">
        <v>86</v>
      </c>
      <c r="AW779" s="12" t="s">
        <v>40</v>
      </c>
      <c r="AX779" s="12" t="s">
        <v>78</v>
      </c>
      <c r="AY779" s="149" t="s">
        <v>156</v>
      </c>
    </row>
    <row r="780" spans="2:65" s="12" customFormat="1" x14ac:dyDescent="0.2">
      <c r="B780" s="147"/>
      <c r="D780" s="148" t="s">
        <v>169</v>
      </c>
      <c r="E780" s="149" t="s">
        <v>3</v>
      </c>
      <c r="F780" s="150" t="s">
        <v>1413</v>
      </c>
      <c r="H780" s="149" t="s">
        <v>3</v>
      </c>
      <c r="I780" s="151"/>
      <c r="L780" s="147"/>
      <c r="M780" s="152"/>
      <c r="T780" s="153"/>
      <c r="AT780" s="149" t="s">
        <v>169</v>
      </c>
      <c r="AU780" s="149" t="s">
        <v>88</v>
      </c>
      <c r="AV780" s="12" t="s">
        <v>86</v>
      </c>
      <c r="AW780" s="12" t="s">
        <v>40</v>
      </c>
      <c r="AX780" s="12" t="s">
        <v>78</v>
      </c>
      <c r="AY780" s="149" t="s">
        <v>156</v>
      </c>
    </row>
    <row r="781" spans="2:65" s="13" customFormat="1" x14ac:dyDescent="0.2">
      <c r="B781" s="154"/>
      <c r="D781" s="148" t="s">
        <v>169</v>
      </c>
      <c r="E781" s="155" t="s">
        <v>3</v>
      </c>
      <c r="F781" s="156" t="s">
        <v>2507</v>
      </c>
      <c r="H781" s="157">
        <v>1E-3</v>
      </c>
      <c r="I781" s="158"/>
      <c r="L781" s="154"/>
      <c r="M781" s="159"/>
      <c r="T781" s="160"/>
      <c r="AT781" s="155" t="s">
        <v>169</v>
      </c>
      <c r="AU781" s="155" t="s">
        <v>88</v>
      </c>
      <c r="AV781" s="13" t="s">
        <v>88</v>
      </c>
      <c r="AW781" s="13" t="s">
        <v>40</v>
      </c>
      <c r="AX781" s="13" t="s">
        <v>78</v>
      </c>
      <c r="AY781" s="155" t="s">
        <v>156</v>
      </c>
    </row>
    <row r="782" spans="2:65" s="13" customFormat="1" x14ac:dyDescent="0.2">
      <c r="B782" s="154"/>
      <c r="D782" s="148" t="s">
        <v>169</v>
      </c>
      <c r="E782" s="155" t="s">
        <v>3</v>
      </c>
      <c r="F782" s="156" t="s">
        <v>2508</v>
      </c>
      <c r="H782" s="157">
        <v>1E-3</v>
      </c>
      <c r="I782" s="158"/>
      <c r="L782" s="154"/>
      <c r="M782" s="159"/>
      <c r="T782" s="160"/>
      <c r="AT782" s="155" t="s">
        <v>169</v>
      </c>
      <c r="AU782" s="155" t="s">
        <v>88</v>
      </c>
      <c r="AV782" s="13" t="s">
        <v>88</v>
      </c>
      <c r="AW782" s="13" t="s">
        <v>40</v>
      </c>
      <c r="AX782" s="13" t="s">
        <v>78</v>
      </c>
      <c r="AY782" s="155" t="s">
        <v>156</v>
      </c>
    </row>
    <row r="783" spans="2:65" s="15" customFormat="1" x14ac:dyDescent="0.2">
      <c r="B783" s="168"/>
      <c r="D783" s="148" t="s">
        <v>169</v>
      </c>
      <c r="E783" s="169" t="s">
        <v>3</v>
      </c>
      <c r="F783" s="170" t="s">
        <v>180</v>
      </c>
      <c r="H783" s="171">
        <v>2E-3</v>
      </c>
      <c r="I783" s="172"/>
      <c r="L783" s="168"/>
      <c r="M783" s="173"/>
      <c r="T783" s="174"/>
      <c r="AT783" s="169" t="s">
        <v>169</v>
      </c>
      <c r="AU783" s="169" t="s">
        <v>88</v>
      </c>
      <c r="AV783" s="15" t="s">
        <v>157</v>
      </c>
      <c r="AW783" s="15" t="s">
        <v>40</v>
      </c>
      <c r="AX783" s="15" t="s">
        <v>78</v>
      </c>
      <c r="AY783" s="169" t="s">
        <v>156</v>
      </c>
    </row>
    <row r="784" spans="2:65" s="12" customFormat="1" x14ac:dyDescent="0.2">
      <c r="B784" s="147"/>
      <c r="D784" s="148" t="s">
        <v>169</v>
      </c>
      <c r="E784" s="149" t="s">
        <v>3</v>
      </c>
      <c r="F784" s="150" t="s">
        <v>2247</v>
      </c>
      <c r="H784" s="149" t="s">
        <v>3</v>
      </c>
      <c r="I784" s="151"/>
      <c r="L784" s="147"/>
      <c r="M784" s="152"/>
      <c r="T784" s="153"/>
      <c r="AT784" s="149" t="s">
        <v>169</v>
      </c>
      <c r="AU784" s="149" t="s">
        <v>88</v>
      </c>
      <c r="AV784" s="12" t="s">
        <v>86</v>
      </c>
      <c r="AW784" s="12" t="s">
        <v>40</v>
      </c>
      <c r="AX784" s="12" t="s">
        <v>78</v>
      </c>
      <c r="AY784" s="149" t="s">
        <v>156</v>
      </c>
    </row>
    <row r="785" spans="2:65" s="12" customFormat="1" x14ac:dyDescent="0.2">
      <c r="B785" s="147"/>
      <c r="D785" s="148" t="s">
        <v>169</v>
      </c>
      <c r="E785" s="149" t="s">
        <v>3</v>
      </c>
      <c r="F785" s="150" t="s">
        <v>1413</v>
      </c>
      <c r="H785" s="149" t="s">
        <v>3</v>
      </c>
      <c r="I785" s="151"/>
      <c r="L785" s="147"/>
      <c r="M785" s="152"/>
      <c r="T785" s="153"/>
      <c r="AT785" s="149" t="s">
        <v>169</v>
      </c>
      <c r="AU785" s="149" t="s">
        <v>88</v>
      </c>
      <c r="AV785" s="12" t="s">
        <v>86</v>
      </c>
      <c r="AW785" s="12" t="s">
        <v>40</v>
      </c>
      <c r="AX785" s="12" t="s">
        <v>78</v>
      </c>
      <c r="AY785" s="149" t="s">
        <v>156</v>
      </c>
    </row>
    <row r="786" spans="2:65" s="13" customFormat="1" x14ac:dyDescent="0.2">
      <c r="B786" s="154"/>
      <c r="D786" s="148" t="s">
        <v>169</v>
      </c>
      <c r="E786" s="155" t="s">
        <v>3</v>
      </c>
      <c r="F786" s="156" t="s">
        <v>2509</v>
      </c>
      <c r="H786" s="157">
        <v>4.0000000000000001E-3</v>
      </c>
      <c r="I786" s="158"/>
      <c r="L786" s="154"/>
      <c r="M786" s="159"/>
      <c r="T786" s="160"/>
      <c r="AT786" s="155" t="s">
        <v>169</v>
      </c>
      <c r="AU786" s="155" t="s">
        <v>88</v>
      </c>
      <c r="AV786" s="13" t="s">
        <v>88</v>
      </c>
      <c r="AW786" s="13" t="s">
        <v>40</v>
      </c>
      <c r="AX786" s="13" t="s">
        <v>78</v>
      </c>
      <c r="AY786" s="155" t="s">
        <v>156</v>
      </c>
    </row>
    <row r="787" spans="2:65" s="15" customFormat="1" x14ac:dyDescent="0.2">
      <c r="B787" s="168"/>
      <c r="D787" s="148" t="s">
        <v>169</v>
      </c>
      <c r="E787" s="169" t="s">
        <v>3</v>
      </c>
      <c r="F787" s="170" t="s">
        <v>180</v>
      </c>
      <c r="H787" s="171">
        <v>4.0000000000000001E-3</v>
      </c>
      <c r="I787" s="172"/>
      <c r="L787" s="168"/>
      <c r="M787" s="173"/>
      <c r="T787" s="174"/>
      <c r="AT787" s="169" t="s">
        <v>169</v>
      </c>
      <c r="AU787" s="169" t="s">
        <v>88</v>
      </c>
      <c r="AV787" s="15" t="s">
        <v>157</v>
      </c>
      <c r="AW787" s="15" t="s">
        <v>40</v>
      </c>
      <c r="AX787" s="15" t="s">
        <v>78</v>
      </c>
      <c r="AY787" s="169" t="s">
        <v>156</v>
      </c>
    </row>
    <row r="788" spans="2:65" s="14" customFormat="1" x14ac:dyDescent="0.2">
      <c r="B788" s="161"/>
      <c r="D788" s="148" t="s">
        <v>169</v>
      </c>
      <c r="E788" s="162" t="s">
        <v>3</v>
      </c>
      <c r="F788" s="163" t="s">
        <v>172</v>
      </c>
      <c r="H788" s="164">
        <v>6.0000000000000001E-3</v>
      </c>
      <c r="I788" s="165"/>
      <c r="L788" s="161"/>
      <c r="M788" s="166"/>
      <c r="T788" s="167"/>
      <c r="AT788" s="162" t="s">
        <v>169</v>
      </c>
      <c r="AU788" s="162" t="s">
        <v>88</v>
      </c>
      <c r="AV788" s="14" t="s">
        <v>165</v>
      </c>
      <c r="AW788" s="14" t="s">
        <v>40</v>
      </c>
      <c r="AX788" s="14" t="s">
        <v>86</v>
      </c>
      <c r="AY788" s="162" t="s">
        <v>156</v>
      </c>
    </row>
    <row r="789" spans="2:65" s="1" customFormat="1" ht="24.2" customHeight="1" x14ac:dyDescent="0.2">
      <c r="B789" s="129"/>
      <c r="C789" s="130" t="s">
        <v>1873</v>
      </c>
      <c r="D789" s="130" t="s">
        <v>160</v>
      </c>
      <c r="E789" s="131" t="s">
        <v>2510</v>
      </c>
      <c r="F789" s="132" t="s">
        <v>2511</v>
      </c>
      <c r="G789" s="133" t="s">
        <v>163</v>
      </c>
      <c r="H789" s="134">
        <v>3.1139999999999999</v>
      </c>
      <c r="I789" s="135"/>
      <c r="J789" s="136">
        <f>ROUND(I789*H789,2)</f>
        <v>0</v>
      </c>
      <c r="K789" s="132" t="s">
        <v>164</v>
      </c>
      <c r="L789" s="34"/>
      <c r="M789" s="137" t="s">
        <v>3</v>
      </c>
      <c r="N789" s="138" t="s">
        <v>49</v>
      </c>
      <c r="P789" s="139">
        <f>O789*H789</f>
        <v>0</v>
      </c>
      <c r="Q789" s="139">
        <v>2.5019499999999999</v>
      </c>
      <c r="R789" s="139">
        <f>Q789*H789</f>
        <v>7.7910722999999997</v>
      </c>
      <c r="S789" s="139">
        <v>0</v>
      </c>
      <c r="T789" s="140">
        <f>S789*H789</f>
        <v>0</v>
      </c>
      <c r="AR789" s="141" t="s">
        <v>165</v>
      </c>
      <c r="AT789" s="141" t="s">
        <v>160</v>
      </c>
      <c r="AU789" s="141" t="s">
        <v>88</v>
      </c>
      <c r="AY789" s="18" t="s">
        <v>156</v>
      </c>
      <c r="BE789" s="142">
        <f>IF(N789="základní",J789,0)</f>
        <v>0</v>
      </c>
      <c r="BF789" s="142">
        <f>IF(N789="snížená",J789,0)</f>
        <v>0</v>
      </c>
      <c r="BG789" s="142">
        <f>IF(N789="zákl. přenesená",J789,0)</f>
        <v>0</v>
      </c>
      <c r="BH789" s="142">
        <f>IF(N789="sníž. přenesená",J789,0)</f>
        <v>0</v>
      </c>
      <c r="BI789" s="142">
        <f>IF(N789="nulová",J789,0)</f>
        <v>0</v>
      </c>
      <c r="BJ789" s="18" t="s">
        <v>86</v>
      </c>
      <c r="BK789" s="142">
        <f>ROUND(I789*H789,2)</f>
        <v>0</v>
      </c>
      <c r="BL789" s="18" t="s">
        <v>165</v>
      </c>
      <c r="BM789" s="141" t="s">
        <v>2512</v>
      </c>
    </row>
    <row r="790" spans="2:65" s="1" customFormat="1" x14ac:dyDescent="0.2">
      <c r="B790" s="34"/>
      <c r="D790" s="143" t="s">
        <v>167</v>
      </c>
      <c r="F790" s="144" t="s">
        <v>2513</v>
      </c>
      <c r="I790" s="145"/>
      <c r="L790" s="34"/>
      <c r="M790" s="146"/>
      <c r="T790" s="55"/>
      <c r="AT790" s="18" t="s">
        <v>167</v>
      </c>
      <c r="AU790" s="18" t="s">
        <v>88</v>
      </c>
    </row>
    <row r="791" spans="2:65" s="12" customFormat="1" x14ac:dyDescent="0.2">
      <c r="B791" s="147"/>
      <c r="D791" s="148" t="s">
        <v>169</v>
      </c>
      <c r="E791" s="149" t="s">
        <v>3</v>
      </c>
      <c r="F791" s="150" t="s">
        <v>2514</v>
      </c>
      <c r="H791" s="149" t="s">
        <v>3</v>
      </c>
      <c r="I791" s="151"/>
      <c r="L791" s="147"/>
      <c r="M791" s="152"/>
      <c r="T791" s="153"/>
      <c r="AT791" s="149" t="s">
        <v>169</v>
      </c>
      <c r="AU791" s="149" t="s">
        <v>88</v>
      </c>
      <c r="AV791" s="12" t="s">
        <v>86</v>
      </c>
      <c r="AW791" s="12" t="s">
        <v>40</v>
      </c>
      <c r="AX791" s="12" t="s">
        <v>78</v>
      </c>
      <c r="AY791" s="149" t="s">
        <v>156</v>
      </c>
    </row>
    <row r="792" spans="2:65" s="13" customFormat="1" x14ac:dyDescent="0.2">
      <c r="B792" s="154"/>
      <c r="D792" s="148" t="s">
        <v>169</v>
      </c>
      <c r="E792" s="155" t="s">
        <v>3</v>
      </c>
      <c r="F792" s="156" t="s">
        <v>2515</v>
      </c>
      <c r="H792" s="157">
        <v>2.9039999999999999</v>
      </c>
      <c r="I792" s="158"/>
      <c r="L792" s="154"/>
      <c r="M792" s="159"/>
      <c r="T792" s="160"/>
      <c r="AT792" s="155" t="s">
        <v>169</v>
      </c>
      <c r="AU792" s="155" t="s">
        <v>88</v>
      </c>
      <c r="AV792" s="13" t="s">
        <v>88</v>
      </c>
      <c r="AW792" s="13" t="s">
        <v>40</v>
      </c>
      <c r="AX792" s="13" t="s">
        <v>78</v>
      </c>
      <c r="AY792" s="155" t="s">
        <v>156</v>
      </c>
    </row>
    <row r="793" spans="2:65" s="15" customFormat="1" x14ac:dyDescent="0.2">
      <c r="B793" s="168"/>
      <c r="D793" s="148" t="s">
        <v>169</v>
      </c>
      <c r="E793" s="169" t="s">
        <v>3</v>
      </c>
      <c r="F793" s="170" t="s">
        <v>180</v>
      </c>
      <c r="H793" s="171">
        <v>2.9039999999999999</v>
      </c>
      <c r="I793" s="172"/>
      <c r="L793" s="168"/>
      <c r="M793" s="173"/>
      <c r="T793" s="174"/>
      <c r="AT793" s="169" t="s">
        <v>169</v>
      </c>
      <c r="AU793" s="169" t="s">
        <v>88</v>
      </c>
      <c r="AV793" s="15" t="s">
        <v>157</v>
      </c>
      <c r="AW793" s="15" t="s">
        <v>40</v>
      </c>
      <c r="AX793" s="15" t="s">
        <v>78</v>
      </c>
      <c r="AY793" s="169" t="s">
        <v>156</v>
      </c>
    </row>
    <row r="794" spans="2:65" s="12" customFormat="1" x14ac:dyDescent="0.2">
      <c r="B794" s="147"/>
      <c r="D794" s="148" t="s">
        <v>169</v>
      </c>
      <c r="E794" s="149" t="s">
        <v>3</v>
      </c>
      <c r="F794" s="150" t="s">
        <v>2516</v>
      </c>
      <c r="H794" s="149" t="s">
        <v>3</v>
      </c>
      <c r="I794" s="151"/>
      <c r="L794" s="147"/>
      <c r="M794" s="152"/>
      <c r="T794" s="153"/>
      <c r="AT794" s="149" t="s">
        <v>169</v>
      </c>
      <c r="AU794" s="149" t="s">
        <v>88</v>
      </c>
      <c r="AV794" s="12" t="s">
        <v>86</v>
      </c>
      <c r="AW794" s="12" t="s">
        <v>40</v>
      </c>
      <c r="AX794" s="12" t="s">
        <v>78</v>
      </c>
      <c r="AY794" s="149" t="s">
        <v>156</v>
      </c>
    </row>
    <row r="795" spans="2:65" s="13" customFormat="1" x14ac:dyDescent="0.2">
      <c r="B795" s="154"/>
      <c r="D795" s="148" t="s">
        <v>169</v>
      </c>
      <c r="E795" s="155" t="s">
        <v>3</v>
      </c>
      <c r="F795" s="156" t="s">
        <v>2517</v>
      </c>
      <c r="H795" s="157">
        <v>0.21</v>
      </c>
      <c r="I795" s="158"/>
      <c r="L795" s="154"/>
      <c r="M795" s="159"/>
      <c r="T795" s="160"/>
      <c r="AT795" s="155" t="s">
        <v>169</v>
      </c>
      <c r="AU795" s="155" t="s">
        <v>88</v>
      </c>
      <c r="AV795" s="13" t="s">
        <v>88</v>
      </c>
      <c r="AW795" s="13" t="s">
        <v>40</v>
      </c>
      <c r="AX795" s="13" t="s">
        <v>78</v>
      </c>
      <c r="AY795" s="155" t="s">
        <v>156</v>
      </c>
    </row>
    <row r="796" spans="2:65" s="15" customFormat="1" x14ac:dyDescent="0.2">
      <c r="B796" s="168"/>
      <c r="D796" s="148" t="s">
        <v>169</v>
      </c>
      <c r="E796" s="169" t="s">
        <v>3</v>
      </c>
      <c r="F796" s="170" t="s">
        <v>180</v>
      </c>
      <c r="H796" s="171">
        <v>0.21</v>
      </c>
      <c r="I796" s="172"/>
      <c r="L796" s="168"/>
      <c r="M796" s="173"/>
      <c r="T796" s="174"/>
      <c r="AT796" s="169" t="s">
        <v>169</v>
      </c>
      <c r="AU796" s="169" t="s">
        <v>88</v>
      </c>
      <c r="AV796" s="15" t="s">
        <v>157</v>
      </c>
      <c r="AW796" s="15" t="s">
        <v>40</v>
      </c>
      <c r="AX796" s="15" t="s">
        <v>78</v>
      </c>
      <c r="AY796" s="169" t="s">
        <v>156</v>
      </c>
    </row>
    <row r="797" spans="2:65" s="14" customFormat="1" x14ac:dyDescent="0.2">
      <c r="B797" s="161"/>
      <c r="D797" s="148" t="s">
        <v>169</v>
      </c>
      <c r="E797" s="162" t="s">
        <v>3</v>
      </c>
      <c r="F797" s="163" t="s">
        <v>172</v>
      </c>
      <c r="H797" s="164">
        <v>3.1139999999999999</v>
      </c>
      <c r="I797" s="165"/>
      <c r="L797" s="161"/>
      <c r="M797" s="166"/>
      <c r="T797" s="167"/>
      <c r="AT797" s="162" t="s">
        <v>169</v>
      </c>
      <c r="AU797" s="162" t="s">
        <v>88</v>
      </c>
      <c r="AV797" s="14" t="s">
        <v>165</v>
      </c>
      <c r="AW797" s="14" t="s">
        <v>40</v>
      </c>
      <c r="AX797" s="14" t="s">
        <v>86</v>
      </c>
      <c r="AY797" s="162" t="s">
        <v>156</v>
      </c>
    </row>
    <row r="798" spans="2:65" s="1" customFormat="1" ht="21.75" customHeight="1" x14ac:dyDescent="0.2">
      <c r="B798" s="129"/>
      <c r="C798" s="130" t="s">
        <v>184</v>
      </c>
      <c r="D798" s="130" t="s">
        <v>160</v>
      </c>
      <c r="E798" s="131" t="s">
        <v>2518</v>
      </c>
      <c r="F798" s="132" t="s">
        <v>2519</v>
      </c>
      <c r="G798" s="133" t="s">
        <v>209</v>
      </c>
      <c r="H798" s="134">
        <v>0.47299999999999998</v>
      </c>
      <c r="I798" s="135"/>
      <c r="J798" s="136">
        <f>ROUND(I798*H798,2)</f>
        <v>0</v>
      </c>
      <c r="K798" s="132" t="s">
        <v>164</v>
      </c>
      <c r="L798" s="34"/>
      <c r="M798" s="137" t="s">
        <v>3</v>
      </c>
      <c r="N798" s="138" t="s">
        <v>49</v>
      </c>
      <c r="P798" s="139">
        <f>O798*H798</f>
        <v>0</v>
      </c>
      <c r="Q798" s="139">
        <v>7.92E-3</v>
      </c>
      <c r="R798" s="139">
        <f>Q798*H798</f>
        <v>3.7461599999999997E-3</v>
      </c>
      <c r="S798" s="139">
        <v>0</v>
      </c>
      <c r="T798" s="140">
        <f>S798*H798</f>
        <v>0</v>
      </c>
      <c r="AR798" s="141" t="s">
        <v>165</v>
      </c>
      <c r="AT798" s="141" t="s">
        <v>160</v>
      </c>
      <c r="AU798" s="141" t="s">
        <v>88</v>
      </c>
      <c r="AY798" s="18" t="s">
        <v>156</v>
      </c>
      <c r="BE798" s="142">
        <f>IF(N798="základní",J798,0)</f>
        <v>0</v>
      </c>
      <c r="BF798" s="142">
        <f>IF(N798="snížená",J798,0)</f>
        <v>0</v>
      </c>
      <c r="BG798" s="142">
        <f>IF(N798="zákl. přenesená",J798,0)</f>
        <v>0</v>
      </c>
      <c r="BH798" s="142">
        <f>IF(N798="sníž. přenesená",J798,0)</f>
        <v>0</v>
      </c>
      <c r="BI798" s="142">
        <f>IF(N798="nulová",J798,0)</f>
        <v>0</v>
      </c>
      <c r="BJ798" s="18" t="s">
        <v>86</v>
      </c>
      <c r="BK798" s="142">
        <f>ROUND(I798*H798,2)</f>
        <v>0</v>
      </c>
      <c r="BL798" s="18" t="s">
        <v>165</v>
      </c>
      <c r="BM798" s="141" t="s">
        <v>2520</v>
      </c>
    </row>
    <row r="799" spans="2:65" s="1" customFormat="1" x14ac:dyDescent="0.2">
      <c r="B799" s="34"/>
      <c r="D799" s="143" t="s">
        <v>167</v>
      </c>
      <c r="F799" s="144" t="s">
        <v>2521</v>
      </c>
      <c r="I799" s="145"/>
      <c r="L799" s="34"/>
      <c r="M799" s="146"/>
      <c r="T799" s="55"/>
      <c r="AT799" s="18" t="s">
        <v>167</v>
      </c>
      <c r="AU799" s="18" t="s">
        <v>88</v>
      </c>
    </row>
    <row r="800" spans="2:65" s="12" customFormat="1" x14ac:dyDescent="0.2">
      <c r="B800" s="147"/>
      <c r="D800" s="148" t="s">
        <v>169</v>
      </c>
      <c r="E800" s="149" t="s">
        <v>3</v>
      </c>
      <c r="F800" s="150" t="s">
        <v>2516</v>
      </c>
      <c r="H800" s="149" t="s">
        <v>3</v>
      </c>
      <c r="I800" s="151"/>
      <c r="L800" s="147"/>
      <c r="M800" s="152"/>
      <c r="T800" s="153"/>
      <c r="AT800" s="149" t="s">
        <v>169</v>
      </c>
      <c r="AU800" s="149" t="s">
        <v>88</v>
      </c>
      <c r="AV800" s="12" t="s">
        <v>86</v>
      </c>
      <c r="AW800" s="12" t="s">
        <v>40</v>
      </c>
      <c r="AX800" s="12" t="s">
        <v>78</v>
      </c>
      <c r="AY800" s="149" t="s">
        <v>156</v>
      </c>
    </row>
    <row r="801" spans="2:65" s="13" customFormat="1" x14ac:dyDescent="0.2">
      <c r="B801" s="154"/>
      <c r="D801" s="148" t="s">
        <v>169</v>
      </c>
      <c r="E801" s="155" t="s">
        <v>3</v>
      </c>
      <c r="F801" s="156" t="s">
        <v>2522</v>
      </c>
      <c r="H801" s="157">
        <v>0.47299999999999998</v>
      </c>
      <c r="I801" s="158"/>
      <c r="L801" s="154"/>
      <c r="M801" s="159"/>
      <c r="T801" s="160"/>
      <c r="AT801" s="155" t="s">
        <v>169</v>
      </c>
      <c r="AU801" s="155" t="s">
        <v>88</v>
      </c>
      <c r="AV801" s="13" t="s">
        <v>88</v>
      </c>
      <c r="AW801" s="13" t="s">
        <v>40</v>
      </c>
      <c r="AX801" s="13" t="s">
        <v>78</v>
      </c>
      <c r="AY801" s="155" t="s">
        <v>156</v>
      </c>
    </row>
    <row r="802" spans="2:65" s="14" customFormat="1" x14ac:dyDescent="0.2">
      <c r="B802" s="161"/>
      <c r="D802" s="148" t="s">
        <v>169</v>
      </c>
      <c r="E802" s="162" t="s">
        <v>3</v>
      </c>
      <c r="F802" s="163" t="s">
        <v>172</v>
      </c>
      <c r="H802" s="164">
        <v>0.47299999999999998</v>
      </c>
      <c r="I802" s="165"/>
      <c r="L802" s="161"/>
      <c r="M802" s="166"/>
      <c r="T802" s="167"/>
      <c r="AT802" s="162" t="s">
        <v>169</v>
      </c>
      <c r="AU802" s="162" t="s">
        <v>88</v>
      </c>
      <c r="AV802" s="14" t="s">
        <v>165</v>
      </c>
      <c r="AW802" s="14" t="s">
        <v>40</v>
      </c>
      <c r="AX802" s="14" t="s">
        <v>86</v>
      </c>
      <c r="AY802" s="162" t="s">
        <v>156</v>
      </c>
    </row>
    <row r="803" spans="2:65" s="1" customFormat="1" ht="21.75" customHeight="1" x14ac:dyDescent="0.2">
      <c r="B803" s="129"/>
      <c r="C803" s="130" t="s">
        <v>190</v>
      </c>
      <c r="D803" s="130" t="s">
        <v>160</v>
      </c>
      <c r="E803" s="131" t="s">
        <v>2523</v>
      </c>
      <c r="F803" s="132" t="s">
        <v>2524</v>
      </c>
      <c r="G803" s="133" t="s">
        <v>209</v>
      </c>
      <c r="H803" s="134">
        <v>0.47299999999999998</v>
      </c>
      <c r="I803" s="135"/>
      <c r="J803" s="136">
        <f>ROUND(I803*H803,2)</f>
        <v>0</v>
      </c>
      <c r="K803" s="132" t="s">
        <v>164</v>
      </c>
      <c r="L803" s="34"/>
      <c r="M803" s="137" t="s">
        <v>3</v>
      </c>
      <c r="N803" s="138" t="s">
        <v>49</v>
      </c>
      <c r="P803" s="139">
        <f>O803*H803</f>
        <v>0</v>
      </c>
      <c r="Q803" s="139">
        <v>0</v>
      </c>
      <c r="R803" s="139">
        <f>Q803*H803</f>
        <v>0</v>
      </c>
      <c r="S803" s="139">
        <v>0</v>
      </c>
      <c r="T803" s="140">
        <f>S803*H803</f>
        <v>0</v>
      </c>
      <c r="AR803" s="141" t="s">
        <v>165</v>
      </c>
      <c r="AT803" s="141" t="s">
        <v>160</v>
      </c>
      <c r="AU803" s="141" t="s">
        <v>88</v>
      </c>
      <c r="AY803" s="18" t="s">
        <v>156</v>
      </c>
      <c r="BE803" s="142">
        <f>IF(N803="základní",J803,0)</f>
        <v>0</v>
      </c>
      <c r="BF803" s="142">
        <f>IF(N803="snížená",J803,0)</f>
        <v>0</v>
      </c>
      <c r="BG803" s="142">
        <f>IF(N803="zákl. přenesená",J803,0)</f>
        <v>0</v>
      </c>
      <c r="BH803" s="142">
        <f>IF(N803="sníž. přenesená",J803,0)</f>
        <v>0</v>
      </c>
      <c r="BI803" s="142">
        <f>IF(N803="nulová",J803,0)</f>
        <v>0</v>
      </c>
      <c r="BJ803" s="18" t="s">
        <v>86</v>
      </c>
      <c r="BK803" s="142">
        <f>ROUND(I803*H803,2)</f>
        <v>0</v>
      </c>
      <c r="BL803" s="18" t="s">
        <v>165</v>
      </c>
      <c r="BM803" s="141" t="s">
        <v>2525</v>
      </c>
    </row>
    <row r="804" spans="2:65" s="1" customFormat="1" x14ac:dyDescent="0.2">
      <c r="B804" s="34"/>
      <c r="D804" s="143" t="s">
        <v>167</v>
      </c>
      <c r="F804" s="144" t="s">
        <v>2526</v>
      </c>
      <c r="I804" s="145"/>
      <c r="L804" s="34"/>
      <c r="M804" s="146"/>
      <c r="T804" s="55"/>
      <c r="AT804" s="18" t="s">
        <v>167</v>
      </c>
      <c r="AU804" s="18" t="s">
        <v>88</v>
      </c>
    </row>
    <row r="805" spans="2:65" s="12" customFormat="1" x14ac:dyDescent="0.2">
      <c r="B805" s="147"/>
      <c r="D805" s="148" t="s">
        <v>169</v>
      </c>
      <c r="E805" s="149" t="s">
        <v>3</v>
      </c>
      <c r="F805" s="150" t="s">
        <v>2516</v>
      </c>
      <c r="H805" s="149" t="s">
        <v>3</v>
      </c>
      <c r="I805" s="151"/>
      <c r="L805" s="147"/>
      <c r="M805" s="152"/>
      <c r="T805" s="153"/>
      <c r="AT805" s="149" t="s">
        <v>169</v>
      </c>
      <c r="AU805" s="149" t="s">
        <v>88</v>
      </c>
      <c r="AV805" s="12" t="s">
        <v>86</v>
      </c>
      <c r="AW805" s="12" t="s">
        <v>40</v>
      </c>
      <c r="AX805" s="12" t="s">
        <v>78</v>
      </c>
      <c r="AY805" s="149" t="s">
        <v>156</v>
      </c>
    </row>
    <row r="806" spans="2:65" s="13" customFormat="1" x14ac:dyDescent="0.2">
      <c r="B806" s="154"/>
      <c r="D806" s="148" t="s">
        <v>169</v>
      </c>
      <c r="E806" s="155" t="s">
        <v>3</v>
      </c>
      <c r="F806" s="156" t="s">
        <v>2522</v>
      </c>
      <c r="H806" s="157">
        <v>0.47299999999999998</v>
      </c>
      <c r="I806" s="158"/>
      <c r="L806" s="154"/>
      <c r="M806" s="159"/>
      <c r="T806" s="160"/>
      <c r="AT806" s="155" t="s">
        <v>169</v>
      </c>
      <c r="AU806" s="155" t="s">
        <v>88</v>
      </c>
      <c r="AV806" s="13" t="s">
        <v>88</v>
      </c>
      <c r="AW806" s="13" t="s">
        <v>40</v>
      </c>
      <c r="AX806" s="13" t="s">
        <v>78</v>
      </c>
      <c r="AY806" s="155" t="s">
        <v>156</v>
      </c>
    </row>
    <row r="807" spans="2:65" s="14" customFormat="1" x14ac:dyDescent="0.2">
      <c r="B807" s="161"/>
      <c r="D807" s="148" t="s">
        <v>169</v>
      </c>
      <c r="E807" s="162" t="s">
        <v>3</v>
      </c>
      <c r="F807" s="163" t="s">
        <v>172</v>
      </c>
      <c r="H807" s="164">
        <v>0.47299999999999998</v>
      </c>
      <c r="I807" s="165"/>
      <c r="L807" s="161"/>
      <c r="M807" s="166"/>
      <c r="T807" s="167"/>
      <c r="AT807" s="162" t="s">
        <v>169</v>
      </c>
      <c r="AU807" s="162" t="s">
        <v>88</v>
      </c>
      <c r="AV807" s="14" t="s">
        <v>165</v>
      </c>
      <c r="AW807" s="14" t="s">
        <v>40</v>
      </c>
      <c r="AX807" s="14" t="s">
        <v>86</v>
      </c>
      <c r="AY807" s="162" t="s">
        <v>156</v>
      </c>
    </row>
    <row r="808" spans="2:65" s="1" customFormat="1" ht="24.2" customHeight="1" x14ac:dyDescent="0.2">
      <c r="B808" s="129"/>
      <c r="C808" s="130" t="s">
        <v>1881</v>
      </c>
      <c r="D808" s="130" t="s">
        <v>160</v>
      </c>
      <c r="E808" s="131" t="s">
        <v>2527</v>
      </c>
      <c r="F808" s="132" t="s">
        <v>2528</v>
      </c>
      <c r="G808" s="133" t="s">
        <v>193</v>
      </c>
      <c r="H808" s="134">
        <v>0.29399999999999998</v>
      </c>
      <c r="I808" s="135"/>
      <c r="J808" s="136">
        <f>ROUND(I808*H808,2)</f>
        <v>0</v>
      </c>
      <c r="K808" s="132" t="s">
        <v>164</v>
      </c>
      <c r="L808" s="34"/>
      <c r="M808" s="137" t="s">
        <v>3</v>
      </c>
      <c r="N808" s="138" t="s">
        <v>49</v>
      </c>
      <c r="P808" s="139">
        <f>O808*H808</f>
        <v>0</v>
      </c>
      <c r="Q808" s="139">
        <v>1.0492699999999999</v>
      </c>
      <c r="R808" s="139">
        <f>Q808*H808</f>
        <v>0.30848537999999998</v>
      </c>
      <c r="S808" s="139">
        <v>0</v>
      </c>
      <c r="T808" s="140">
        <f>S808*H808</f>
        <v>0</v>
      </c>
      <c r="AR808" s="141" t="s">
        <v>165</v>
      </c>
      <c r="AT808" s="141" t="s">
        <v>160</v>
      </c>
      <c r="AU808" s="141" t="s">
        <v>88</v>
      </c>
      <c r="AY808" s="18" t="s">
        <v>156</v>
      </c>
      <c r="BE808" s="142">
        <f>IF(N808="základní",J808,0)</f>
        <v>0</v>
      </c>
      <c r="BF808" s="142">
        <f>IF(N808="snížená",J808,0)</f>
        <v>0</v>
      </c>
      <c r="BG808" s="142">
        <f>IF(N808="zákl. přenesená",J808,0)</f>
        <v>0</v>
      </c>
      <c r="BH808" s="142">
        <f>IF(N808="sníž. přenesená",J808,0)</f>
        <v>0</v>
      </c>
      <c r="BI808" s="142">
        <f>IF(N808="nulová",J808,0)</f>
        <v>0</v>
      </c>
      <c r="BJ808" s="18" t="s">
        <v>86</v>
      </c>
      <c r="BK808" s="142">
        <f>ROUND(I808*H808,2)</f>
        <v>0</v>
      </c>
      <c r="BL808" s="18" t="s">
        <v>165</v>
      </c>
      <c r="BM808" s="141" t="s">
        <v>2529</v>
      </c>
    </row>
    <row r="809" spans="2:65" s="1" customFormat="1" x14ac:dyDescent="0.2">
      <c r="B809" s="34"/>
      <c r="D809" s="143" t="s">
        <v>167</v>
      </c>
      <c r="F809" s="144" t="s">
        <v>2530</v>
      </c>
      <c r="I809" s="145"/>
      <c r="L809" s="34"/>
      <c r="M809" s="146"/>
      <c r="T809" s="55"/>
      <c r="AT809" s="18" t="s">
        <v>167</v>
      </c>
      <c r="AU809" s="18" t="s">
        <v>88</v>
      </c>
    </row>
    <row r="810" spans="2:65" s="12" customFormat="1" x14ac:dyDescent="0.2">
      <c r="B810" s="147"/>
      <c r="D810" s="148" t="s">
        <v>169</v>
      </c>
      <c r="E810" s="149" t="s">
        <v>3</v>
      </c>
      <c r="F810" s="150" t="s">
        <v>2514</v>
      </c>
      <c r="H810" s="149" t="s">
        <v>3</v>
      </c>
      <c r="I810" s="151"/>
      <c r="L810" s="147"/>
      <c r="M810" s="152"/>
      <c r="T810" s="153"/>
      <c r="AT810" s="149" t="s">
        <v>169</v>
      </c>
      <c r="AU810" s="149" t="s">
        <v>88</v>
      </c>
      <c r="AV810" s="12" t="s">
        <v>86</v>
      </c>
      <c r="AW810" s="12" t="s">
        <v>40</v>
      </c>
      <c r="AX810" s="12" t="s">
        <v>78</v>
      </c>
      <c r="AY810" s="149" t="s">
        <v>156</v>
      </c>
    </row>
    <row r="811" spans="2:65" s="12" customFormat="1" x14ac:dyDescent="0.2">
      <c r="B811" s="147"/>
      <c r="D811" s="148" t="s">
        <v>169</v>
      </c>
      <c r="E811" s="149" t="s">
        <v>3</v>
      </c>
      <c r="F811" s="150" t="s">
        <v>2531</v>
      </c>
      <c r="H811" s="149" t="s">
        <v>3</v>
      </c>
      <c r="I811" s="151"/>
      <c r="L811" s="147"/>
      <c r="M811" s="152"/>
      <c r="T811" s="153"/>
      <c r="AT811" s="149" t="s">
        <v>169</v>
      </c>
      <c r="AU811" s="149" t="s">
        <v>88</v>
      </c>
      <c r="AV811" s="12" t="s">
        <v>86</v>
      </c>
      <c r="AW811" s="12" t="s">
        <v>40</v>
      </c>
      <c r="AX811" s="12" t="s">
        <v>78</v>
      </c>
      <c r="AY811" s="149" t="s">
        <v>156</v>
      </c>
    </row>
    <row r="812" spans="2:65" s="13" customFormat="1" x14ac:dyDescent="0.2">
      <c r="B812" s="154"/>
      <c r="D812" s="148" t="s">
        <v>169</v>
      </c>
      <c r="E812" s="155" t="s">
        <v>3</v>
      </c>
      <c r="F812" s="156" t="s">
        <v>2532</v>
      </c>
      <c r="H812" s="157">
        <v>0.27400000000000002</v>
      </c>
      <c r="I812" s="158"/>
      <c r="L812" s="154"/>
      <c r="M812" s="159"/>
      <c r="T812" s="160"/>
      <c r="AT812" s="155" t="s">
        <v>169</v>
      </c>
      <c r="AU812" s="155" t="s">
        <v>88</v>
      </c>
      <c r="AV812" s="13" t="s">
        <v>88</v>
      </c>
      <c r="AW812" s="13" t="s">
        <v>40</v>
      </c>
      <c r="AX812" s="13" t="s">
        <v>78</v>
      </c>
      <c r="AY812" s="155" t="s">
        <v>156</v>
      </c>
    </row>
    <row r="813" spans="2:65" s="15" customFormat="1" x14ac:dyDescent="0.2">
      <c r="B813" s="168"/>
      <c r="D813" s="148" t="s">
        <v>169</v>
      </c>
      <c r="E813" s="169" t="s">
        <v>3</v>
      </c>
      <c r="F813" s="170" t="s">
        <v>180</v>
      </c>
      <c r="H813" s="171">
        <v>0.27400000000000002</v>
      </c>
      <c r="I813" s="172"/>
      <c r="L813" s="168"/>
      <c r="M813" s="173"/>
      <c r="T813" s="174"/>
      <c r="AT813" s="169" t="s">
        <v>169</v>
      </c>
      <c r="AU813" s="169" t="s">
        <v>88</v>
      </c>
      <c r="AV813" s="15" t="s">
        <v>157</v>
      </c>
      <c r="AW813" s="15" t="s">
        <v>40</v>
      </c>
      <c r="AX813" s="15" t="s">
        <v>78</v>
      </c>
      <c r="AY813" s="169" t="s">
        <v>156</v>
      </c>
    </row>
    <row r="814" spans="2:65" s="12" customFormat="1" x14ac:dyDescent="0.2">
      <c r="B814" s="147"/>
      <c r="D814" s="148" t="s">
        <v>169</v>
      </c>
      <c r="E814" s="149" t="s">
        <v>3</v>
      </c>
      <c r="F814" s="150" t="s">
        <v>2516</v>
      </c>
      <c r="H814" s="149" t="s">
        <v>3</v>
      </c>
      <c r="I814" s="151"/>
      <c r="L814" s="147"/>
      <c r="M814" s="152"/>
      <c r="T814" s="153"/>
      <c r="AT814" s="149" t="s">
        <v>169</v>
      </c>
      <c r="AU814" s="149" t="s">
        <v>88</v>
      </c>
      <c r="AV814" s="12" t="s">
        <v>86</v>
      </c>
      <c r="AW814" s="12" t="s">
        <v>40</v>
      </c>
      <c r="AX814" s="12" t="s">
        <v>78</v>
      </c>
      <c r="AY814" s="149" t="s">
        <v>156</v>
      </c>
    </row>
    <row r="815" spans="2:65" s="13" customFormat="1" x14ac:dyDescent="0.2">
      <c r="B815" s="154"/>
      <c r="D815" s="148" t="s">
        <v>169</v>
      </c>
      <c r="E815" s="155" t="s">
        <v>3</v>
      </c>
      <c r="F815" s="156" t="s">
        <v>2533</v>
      </c>
      <c r="H815" s="157">
        <v>0.02</v>
      </c>
      <c r="I815" s="158"/>
      <c r="L815" s="154"/>
      <c r="M815" s="159"/>
      <c r="T815" s="160"/>
      <c r="AT815" s="155" t="s">
        <v>169</v>
      </c>
      <c r="AU815" s="155" t="s">
        <v>88</v>
      </c>
      <c r="AV815" s="13" t="s">
        <v>88</v>
      </c>
      <c r="AW815" s="13" t="s">
        <v>40</v>
      </c>
      <c r="AX815" s="13" t="s">
        <v>78</v>
      </c>
      <c r="AY815" s="155" t="s">
        <v>156</v>
      </c>
    </row>
    <row r="816" spans="2:65" s="15" customFormat="1" x14ac:dyDescent="0.2">
      <c r="B816" s="168"/>
      <c r="D816" s="148" t="s">
        <v>169</v>
      </c>
      <c r="E816" s="169" t="s">
        <v>3</v>
      </c>
      <c r="F816" s="170" t="s">
        <v>180</v>
      </c>
      <c r="H816" s="171">
        <v>0.02</v>
      </c>
      <c r="I816" s="172"/>
      <c r="L816" s="168"/>
      <c r="M816" s="173"/>
      <c r="T816" s="174"/>
      <c r="AT816" s="169" t="s">
        <v>169</v>
      </c>
      <c r="AU816" s="169" t="s">
        <v>88</v>
      </c>
      <c r="AV816" s="15" t="s">
        <v>157</v>
      </c>
      <c r="AW816" s="15" t="s">
        <v>40</v>
      </c>
      <c r="AX816" s="15" t="s">
        <v>78</v>
      </c>
      <c r="AY816" s="169" t="s">
        <v>156</v>
      </c>
    </row>
    <row r="817" spans="2:65" s="14" customFormat="1" x14ac:dyDescent="0.2">
      <c r="B817" s="161"/>
      <c r="D817" s="148" t="s">
        <v>169</v>
      </c>
      <c r="E817" s="162" t="s">
        <v>3</v>
      </c>
      <c r="F817" s="163" t="s">
        <v>172</v>
      </c>
      <c r="H817" s="164">
        <v>0.29399999999999998</v>
      </c>
      <c r="I817" s="165"/>
      <c r="L817" s="161"/>
      <c r="M817" s="166"/>
      <c r="T817" s="167"/>
      <c r="AT817" s="162" t="s">
        <v>169</v>
      </c>
      <c r="AU817" s="162" t="s">
        <v>88</v>
      </c>
      <c r="AV817" s="14" t="s">
        <v>165</v>
      </c>
      <c r="AW817" s="14" t="s">
        <v>40</v>
      </c>
      <c r="AX817" s="14" t="s">
        <v>86</v>
      </c>
      <c r="AY817" s="162" t="s">
        <v>156</v>
      </c>
    </row>
    <row r="818" spans="2:65" s="11" customFormat="1" ht="22.9" customHeight="1" x14ac:dyDescent="0.2">
      <c r="B818" s="117"/>
      <c r="D818" s="118" t="s">
        <v>77</v>
      </c>
      <c r="E818" s="127" t="s">
        <v>219</v>
      </c>
      <c r="F818" s="127" t="s">
        <v>220</v>
      </c>
      <c r="I818" s="120"/>
      <c r="J818" s="128">
        <f>BK818</f>
        <v>0</v>
      </c>
      <c r="L818" s="117"/>
      <c r="M818" s="122"/>
      <c r="P818" s="123">
        <f>SUM(P819:P1964)</f>
        <v>0</v>
      </c>
      <c r="R818" s="123">
        <f>SUM(R819:R1964)</f>
        <v>166.79337968999999</v>
      </c>
      <c r="T818" s="124">
        <f>SUM(T819:T1964)</f>
        <v>3.1897928000000002</v>
      </c>
      <c r="AR818" s="118" t="s">
        <v>86</v>
      </c>
      <c r="AT818" s="125" t="s">
        <v>77</v>
      </c>
      <c r="AU818" s="125" t="s">
        <v>86</v>
      </c>
      <c r="AY818" s="118" t="s">
        <v>156</v>
      </c>
      <c r="BK818" s="126">
        <f>SUM(BK819:BK1964)</f>
        <v>0</v>
      </c>
    </row>
    <row r="819" spans="2:65" s="1" customFormat="1" ht="24.2" customHeight="1" x14ac:dyDescent="0.2">
      <c r="B819" s="129"/>
      <c r="C819" s="130" t="s">
        <v>198</v>
      </c>
      <c r="D819" s="130" t="s">
        <v>160</v>
      </c>
      <c r="E819" s="131" t="s">
        <v>2534</v>
      </c>
      <c r="F819" s="132" t="s">
        <v>2535</v>
      </c>
      <c r="G819" s="133" t="s">
        <v>209</v>
      </c>
      <c r="H819" s="134">
        <v>61.308</v>
      </c>
      <c r="I819" s="135"/>
      <c r="J819" s="136">
        <f>ROUND(I819*H819,2)</f>
        <v>0</v>
      </c>
      <c r="K819" s="132" t="s">
        <v>164</v>
      </c>
      <c r="L819" s="34"/>
      <c r="M819" s="137" t="s">
        <v>3</v>
      </c>
      <c r="N819" s="138" t="s">
        <v>49</v>
      </c>
      <c r="P819" s="139">
        <f>O819*H819</f>
        <v>0</v>
      </c>
      <c r="Q819" s="139">
        <v>4.3800000000000002E-3</v>
      </c>
      <c r="R819" s="139">
        <f>Q819*H819</f>
        <v>0.26852904</v>
      </c>
      <c r="S819" s="139">
        <v>0</v>
      </c>
      <c r="T819" s="140">
        <f>S819*H819</f>
        <v>0</v>
      </c>
      <c r="AR819" s="141" t="s">
        <v>165</v>
      </c>
      <c r="AT819" s="141" t="s">
        <v>160</v>
      </c>
      <c r="AU819" s="141" t="s">
        <v>88</v>
      </c>
      <c r="AY819" s="18" t="s">
        <v>156</v>
      </c>
      <c r="BE819" s="142">
        <f>IF(N819="základní",J819,0)</f>
        <v>0</v>
      </c>
      <c r="BF819" s="142">
        <f>IF(N819="snížená",J819,0)</f>
        <v>0</v>
      </c>
      <c r="BG819" s="142">
        <f>IF(N819="zákl. přenesená",J819,0)</f>
        <v>0</v>
      </c>
      <c r="BH819" s="142">
        <f>IF(N819="sníž. přenesená",J819,0)</f>
        <v>0</v>
      </c>
      <c r="BI819" s="142">
        <f>IF(N819="nulová",J819,0)</f>
        <v>0</v>
      </c>
      <c r="BJ819" s="18" t="s">
        <v>86</v>
      </c>
      <c r="BK819" s="142">
        <f>ROUND(I819*H819,2)</f>
        <v>0</v>
      </c>
      <c r="BL819" s="18" t="s">
        <v>165</v>
      </c>
      <c r="BM819" s="141" t="s">
        <v>2536</v>
      </c>
    </row>
    <row r="820" spans="2:65" s="1" customFormat="1" x14ac:dyDescent="0.2">
      <c r="B820" s="34"/>
      <c r="D820" s="143" t="s">
        <v>167</v>
      </c>
      <c r="F820" s="144" t="s">
        <v>2537</v>
      </c>
      <c r="I820" s="145"/>
      <c r="L820" s="34"/>
      <c r="M820" s="146"/>
      <c r="T820" s="55"/>
      <c r="AT820" s="18" t="s">
        <v>167</v>
      </c>
      <c r="AU820" s="18" t="s">
        <v>88</v>
      </c>
    </row>
    <row r="821" spans="2:65" s="12" customFormat="1" x14ac:dyDescent="0.2">
      <c r="B821" s="147"/>
      <c r="D821" s="148" t="s">
        <v>169</v>
      </c>
      <c r="E821" s="149" t="s">
        <v>3</v>
      </c>
      <c r="F821" s="150" t="s">
        <v>2538</v>
      </c>
      <c r="H821" s="149" t="s">
        <v>3</v>
      </c>
      <c r="I821" s="151"/>
      <c r="L821" s="147"/>
      <c r="M821" s="152"/>
      <c r="T821" s="153"/>
      <c r="AT821" s="149" t="s">
        <v>169</v>
      </c>
      <c r="AU821" s="149" t="s">
        <v>88</v>
      </c>
      <c r="AV821" s="12" t="s">
        <v>86</v>
      </c>
      <c r="AW821" s="12" t="s">
        <v>40</v>
      </c>
      <c r="AX821" s="12" t="s">
        <v>78</v>
      </c>
      <c r="AY821" s="149" t="s">
        <v>156</v>
      </c>
    </row>
    <row r="822" spans="2:65" s="13" customFormat="1" x14ac:dyDescent="0.2">
      <c r="B822" s="154"/>
      <c r="D822" s="148" t="s">
        <v>169</v>
      </c>
      <c r="E822" s="155" t="s">
        <v>3</v>
      </c>
      <c r="F822" s="156" t="s">
        <v>2539</v>
      </c>
      <c r="H822" s="157">
        <v>27.218</v>
      </c>
      <c r="I822" s="158"/>
      <c r="L822" s="154"/>
      <c r="M822" s="159"/>
      <c r="T822" s="160"/>
      <c r="AT822" s="155" t="s">
        <v>169</v>
      </c>
      <c r="AU822" s="155" t="s">
        <v>88</v>
      </c>
      <c r="AV822" s="13" t="s">
        <v>88</v>
      </c>
      <c r="AW822" s="13" t="s">
        <v>40</v>
      </c>
      <c r="AX822" s="13" t="s">
        <v>78</v>
      </c>
      <c r="AY822" s="155" t="s">
        <v>156</v>
      </c>
    </row>
    <row r="823" spans="2:65" s="13" customFormat="1" x14ac:dyDescent="0.2">
      <c r="B823" s="154"/>
      <c r="D823" s="148" t="s">
        <v>169</v>
      </c>
      <c r="E823" s="155" t="s">
        <v>3</v>
      </c>
      <c r="F823" s="156" t="s">
        <v>2540</v>
      </c>
      <c r="H823" s="157">
        <v>17.77</v>
      </c>
      <c r="I823" s="158"/>
      <c r="L823" s="154"/>
      <c r="M823" s="159"/>
      <c r="T823" s="160"/>
      <c r="AT823" s="155" t="s">
        <v>169</v>
      </c>
      <c r="AU823" s="155" t="s">
        <v>88</v>
      </c>
      <c r="AV823" s="13" t="s">
        <v>88</v>
      </c>
      <c r="AW823" s="13" t="s">
        <v>40</v>
      </c>
      <c r="AX823" s="13" t="s">
        <v>78</v>
      </c>
      <c r="AY823" s="155" t="s">
        <v>156</v>
      </c>
    </row>
    <row r="824" spans="2:65" s="13" customFormat="1" x14ac:dyDescent="0.2">
      <c r="B824" s="154"/>
      <c r="D824" s="148" t="s">
        <v>169</v>
      </c>
      <c r="E824" s="155" t="s">
        <v>3</v>
      </c>
      <c r="F824" s="156" t="s">
        <v>2541</v>
      </c>
      <c r="H824" s="157">
        <v>0.89</v>
      </c>
      <c r="I824" s="158"/>
      <c r="L824" s="154"/>
      <c r="M824" s="159"/>
      <c r="T824" s="160"/>
      <c r="AT824" s="155" t="s">
        <v>169</v>
      </c>
      <c r="AU824" s="155" t="s">
        <v>88</v>
      </c>
      <c r="AV824" s="13" t="s">
        <v>88</v>
      </c>
      <c r="AW824" s="13" t="s">
        <v>40</v>
      </c>
      <c r="AX824" s="13" t="s">
        <v>78</v>
      </c>
      <c r="AY824" s="155" t="s">
        <v>156</v>
      </c>
    </row>
    <row r="825" spans="2:65" s="13" customFormat="1" x14ac:dyDescent="0.2">
      <c r="B825" s="154"/>
      <c r="D825" s="148" t="s">
        <v>169</v>
      </c>
      <c r="E825" s="155" t="s">
        <v>3</v>
      </c>
      <c r="F825" s="156" t="s">
        <v>2542</v>
      </c>
      <c r="H825" s="157">
        <v>14.8</v>
      </c>
      <c r="I825" s="158"/>
      <c r="L825" s="154"/>
      <c r="M825" s="159"/>
      <c r="T825" s="160"/>
      <c r="AT825" s="155" t="s">
        <v>169</v>
      </c>
      <c r="AU825" s="155" t="s">
        <v>88</v>
      </c>
      <c r="AV825" s="13" t="s">
        <v>88</v>
      </c>
      <c r="AW825" s="13" t="s">
        <v>40</v>
      </c>
      <c r="AX825" s="13" t="s">
        <v>78</v>
      </c>
      <c r="AY825" s="155" t="s">
        <v>156</v>
      </c>
    </row>
    <row r="826" spans="2:65" s="13" customFormat="1" x14ac:dyDescent="0.2">
      <c r="B826" s="154"/>
      <c r="D826" s="148" t="s">
        <v>169</v>
      </c>
      <c r="E826" s="155" t="s">
        <v>3</v>
      </c>
      <c r="F826" s="156" t="s">
        <v>2543</v>
      </c>
      <c r="H826" s="157">
        <v>0.63</v>
      </c>
      <c r="I826" s="158"/>
      <c r="L826" s="154"/>
      <c r="M826" s="159"/>
      <c r="T826" s="160"/>
      <c r="AT826" s="155" t="s">
        <v>169</v>
      </c>
      <c r="AU826" s="155" t="s">
        <v>88</v>
      </c>
      <c r="AV826" s="13" t="s">
        <v>88</v>
      </c>
      <c r="AW826" s="13" t="s">
        <v>40</v>
      </c>
      <c r="AX826" s="13" t="s">
        <v>78</v>
      </c>
      <c r="AY826" s="155" t="s">
        <v>156</v>
      </c>
    </row>
    <row r="827" spans="2:65" s="14" customFormat="1" x14ac:dyDescent="0.2">
      <c r="B827" s="161"/>
      <c r="D827" s="148" t="s">
        <v>169</v>
      </c>
      <c r="E827" s="162" t="s">
        <v>3</v>
      </c>
      <c r="F827" s="163" t="s">
        <v>172</v>
      </c>
      <c r="H827" s="164">
        <v>61.308</v>
      </c>
      <c r="I827" s="165"/>
      <c r="L827" s="161"/>
      <c r="M827" s="166"/>
      <c r="T827" s="167"/>
      <c r="AT827" s="162" t="s">
        <v>169</v>
      </c>
      <c r="AU827" s="162" t="s">
        <v>88</v>
      </c>
      <c r="AV827" s="14" t="s">
        <v>165</v>
      </c>
      <c r="AW827" s="14" t="s">
        <v>40</v>
      </c>
      <c r="AX827" s="14" t="s">
        <v>86</v>
      </c>
      <c r="AY827" s="162" t="s">
        <v>156</v>
      </c>
    </row>
    <row r="828" spans="2:65" s="1" customFormat="1" ht="16.5" customHeight="1" x14ac:dyDescent="0.2">
      <c r="B828" s="129"/>
      <c r="C828" s="130" t="s">
        <v>1888</v>
      </c>
      <c r="D828" s="130" t="s">
        <v>160</v>
      </c>
      <c r="E828" s="131" t="s">
        <v>2544</v>
      </c>
      <c r="F828" s="132" t="s">
        <v>2545</v>
      </c>
      <c r="G828" s="133" t="s">
        <v>209</v>
      </c>
      <c r="H828" s="134">
        <v>806.09100000000001</v>
      </c>
      <c r="I828" s="135"/>
      <c r="J828" s="136">
        <f>ROUND(I828*H828,2)</f>
        <v>0</v>
      </c>
      <c r="K828" s="132" t="s">
        <v>164</v>
      </c>
      <c r="L828" s="34"/>
      <c r="M828" s="137" t="s">
        <v>3</v>
      </c>
      <c r="N828" s="138" t="s">
        <v>49</v>
      </c>
      <c r="P828" s="139">
        <f>O828*H828</f>
        <v>0</v>
      </c>
      <c r="Q828" s="139">
        <v>4.0000000000000001E-3</v>
      </c>
      <c r="R828" s="139">
        <f>Q828*H828</f>
        <v>3.224364</v>
      </c>
      <c r="S828" s="139">
        <v>0</v>
      </c>
      <c r="T828" s="140">
        <f>S828*H828</f>
        <v>0</v>
      </c>
      <c r="AR828" s="141" t="s">
        <v>165</v>
      </c>
      <c r="AT828" s="141" t="s">
        <v>160</v>
      </c>
      <c r="AU828" s="141" t="s">
        <v>88</v>
      </c>
      <c r="AY828" s="18" t="s">
        <v>156</v>
      </c>
      <c r="BE828" s="142">
        <f>IF(N828="základní",J828,0)</f>
        <v>0</v>
      </c>
      <c r="BF828" s="142">
        <f>IF(N828="snížená",J828,0)</f>
        <v>0</v>
      </c>
      <c r="BG828" s="142">
        <f>IF(N828="zákl. přenesená",J828,0)</f>
        <v>0</v>
      </c>
      <c r="BH828" s="142">
        <f>IF(N828="sníž. přenesená",J828,0)</f>
        <v>0</v>
      </c>
      <c r="BI828" s="142">
        <f>IF(N828="nulová",J828,0)</f>
        <v>0</v>
      </c>
      <c r="BJ828" s="18" t="s">
        <v>86</v>
      </c>
      <c r="BK828" s="142">
        <f>ROUND(I828*H828,2)</f>
        <v>0</v>
      </c>
      <c r="BL828" s="18" t="s">
        <v>165</v>
      </c>
      <c r="BM828" s="141" t="s">
        <v>2546</v>
      </c>
    </row>
    <row r="829" spans="2:65" s="1" customFormat="1" x14ac:dyDescent="0.2">
      <c r="B829" s="34"/>
      <c r="D829" s="143" t="s">
        <v>167</v>
      </c>
      <c r="F829" s="144" t="s">
        <v>2547</v>
      </c>
      <c r="I829" s="145"/>
      <c r="L829" s="34"/>
      <c r="M829" s="146"/>
      <c r="T829" s="55"/>
      <c r="AT829" s="18" t="s">
        <v>167</v>
      </c>
      <c r="AU829" s="18" t="s">
        <v>88</v>
      </c>
    </row>
    <row r="830" spans="2:65" s="12" customFormat="1" x14ac:dyDescent="0.2">
      <c r="B830" s="147"/>
      <c r="D830" s="148" t="s">
        <v>169</v>
      </c>
      <c r="E830" s="149" t="s">
        <v>3</v>
      </c>
      <c r="F830" s="150" t="s">
        <v>2538</v>
      </c>
      <c r="H830" s="149" t="s">
        <v>3</v>
      </c>
      <c r="I830" s="151"/>
      <c r="L830" s="147"/>
      <c r="M830" s="152"/>
      <c r="T830" s="153"/>
      <c r="AT830" s="149" t="s">
        <v>169</v>
      </c>
      <c r="AU830" s="149" t="s">
        <v>88</v>
      </c>
      <c r="AV830" s="12" t="s">
        <v>86</v>
      </c>
      <c r="AW830" s="12" t="s">
        <v>40</v>
      </c>
      <c r="AX830" s="12" t="s">
        <v>78</v>
      </c>
      <c r="AY830" s="149" t="s">
        <v>156</v>
      </c>
    </row>
    <row r="831" spans="2:65" s="13" customFormat="1" x14ac:dyDescent="0.2">
      <c r="B831" s="154"/>
      <c r="D831" s="148" t="s">
        <v>169</v>
      </c>
      <c r="E831" s="155" t="s">
        <v>3</v>
      </c>
      <c r="F831" s="156" t="s">
        <v>2539</v>
      </c>
      <c r="H831" s="157">
        <v>27.218</v>
      </c>
      <c r="I831" s="158"/>
      <c r="L831" s="154"/>
      <c r="M831" s="159"/>
      <c r="T831" s="160"/>
      <c r="AT831" s="155" t="s">
        <v>169</v>
      </c>
      <c r="AU831" s="155" t="s">
        <v>88</v>
      </c>
      <c r="AV831" s="13" t="s">
        <v>88</v>
      </c>
      <c r="AW831" s="13" t="s">
        <v>40</v>
      </c>
      <c r="AX831" s="13" t="s">
        <v>78</v>
      </c>
      <c r="AY831" s="155" t="s">
        <v>156</v>
      </c>
    </row>
    <row r="832" spans="2:65" s="13" customFormat="1" x14ac:dyDescent="0.2">
      <c r="B832" s="154"/>
      <c r="D832" s="148" t="s">
        <v>169</v>
      </c>
      <c r="E832" s="155" t="s">
        <v>3</v>
      </c>
      <c r="F832" s="156" t="s">
        <v>2540</v>
      </c>
      <c r="H832" s="157">
        <v>17.77</v>
      </c>
      <c r="I832" s="158"/>
      <c r="L832" s="154"/>
      <c r="M832" s="159"/>
      <c r="T832" s="160"/>
      <c r="AT832" s="155" t="s">
        <v>169</v>
      </c>
      <c r="AU832" s="155" t="s">
        <v>88</v>
      </c>
      <c r="AV832" s="13" t="s">
        <v>88</v>
      </c>
      <c r="AW832" s="13" t="s">
        <v>40</v>
      </c>
      <c r="AX832" s="13" t="s">
        <v>78</v>
      </c>
      <c r="AY832" s="155" t="s">
        <v>156</v>
      </c>
    </row>
    <row r="833" spans="2:51" s="13" customFormat="1" x14ac:dyDescent="0.2">
      <c r="B833" s="154"/>
      <c r="D833" s="148" t="s">
        <v>169</v>
      </c>
      <c r="E833" s="155" t="s">
        <v>3</v>
      </c>
      <c r="F833" s="156" t="s">
        <v>2541</v>
      </c>
      <c r="H833" s="157">
        <v>0.89</v>
      </c>
      <c r="I833" s="158"/>
      <c r="L833" s="154"/>
      <c r="M833" s="159"/>
      <c r="T833" s="160"/>
      <c r="AT833" s="155" t="s">
        <v>169</v>
      </c>
      <c r="AU833" s="155" t="s">
        <v>88</v>
      </c>
      <c r="AV833" s="13" t="s">
        <v>88</v>
      </c>
      <c r="AW833" s="13" t="s">
        <v>40</v>
      </c>
      <c r="AX833" s="13" t="s">
        <v>78</v>
      </c>
      <c r="AY833" s="155" t="s">
        <v>156</v>
      </c>
    </row>
    <row r="834" spans="2:51" s="13" customFormat="1" x14ac:dyDescent="0.2">
      <c r="B834" s="154"/>
      <c r="D834" s="148" t="s">
        <v>169</v>
      </c>
      <c r="E834" s="155" t="s">
        <v>3</v>
      </c>
      <c r="F834" s="156" t="s">
        <v>2542</v>
      </c>
      <c r="H834" s="157">
        <v>14.8</v>
      </c>
      <c r="I834" s="158"/>
      <c r="L834" s="154"/>
      <c r="M834" s="159"/>
      <c r="T834" s="160"/>
      <c r="AT834" s="155" t="s">
        <v>169</v>
      </c>
      <c r="AU834" s="155" t="s">
        <v>88</v>
      </c>
      <c r="AV834" s="13" t="s">
        <v>88</v>
      </c>
      <c r="AW834" s="13" t="s">
        <v>40</v>
      </c>
      <c r="AX834" s="13" t="s">
        <v>78</v>
      </c>
      <c r="AY834" s="155" t="s">
        <v>156</v>
      </c>
    </row>
    <row r="835" spans="2:51" s="13" customFormat="1" x14ac:dyDescent="0.2">
      <c r="B835" s="154"/>
      <c r="D835" s="148" t="s">
        <v>169</v>
      </c>
      <c r="E835" s="155" t="s">
        <v>3</v>
      </c>
      <c r="F835" s="156" t="s">
        <v>2543</v>
      </c>
      <c r="H835" s="157">
        <v>0.63</v>
      </c>
      <c r="I835" s="158"/>
      <c r="L835" s="154"/>
      <c r="M835" s="159"/>
      <c r="T835" s="160"/>
      <c r="AT835" s="155" t="s">
        <v>169</v>
      </c>
      <c r="AU835" s="155" t="s">
        <v>88</v>
      </c>
      <c r="AV835" s="13" t="s">
        <v>88</v>
      </c>
      <c r="AW835" s="13" t="s">
        <v>40</v>
      </c>
      <c r="AX835" s="13" t="s">
        <v>78</v>
      </c>
      <c r="AY835" s="155" t="s">
        <v>156</v>
      </c>
    </row>
    <row r="836" spans="2:51" s="15" customFormat="1" x14ac:dyDescent="0.2">
      <c r="B836" s="168"/>
      <c r="D836" s="148" t="s">
        <v>169</v>
      </c>
      <c r="E836" s="169" t="s">
        <v>3</v>
      </c>
      <c r="F836" s="170" t="s">
        <v>180</v>
      </c>
      <c r="H836" s="171">
        <v>61.308</v>
      </c>
      <c r="I836" s="172"/>
      <c r="L836" s="168"/>
      <c r="M836" s="173"/>
      <c r="T836" s="174"/>
      <c r="AT836" s="169" t="s">
        <v>169</v>
      </c>
      <c r="AU836" s="169" t="s">
        <v>88</v>
      </c>
      <c r="AV836" s="15" t="s">
        <v>157</v>
      </c>
      <c r="AW836" s="15" t="s">
        <v>40</v>
      </c>
      <c r="AX836" s="15" t="s">
        <v>78</v>
      </c>
      <c r="AY836" s="169" t="s">
        <v>156</v>
      </c>
    </row>
    <row r="837" spans="2:51" s="12" customFormat="1" x14ac:dyDescent="0.2">
      <c r="B837" s="147"/>
      <c r="D837" s="148" t="s">
        <v>169</v>
      </c>
      <c r="E837" s="149" t="s">
        <v>3</v>
      </c>
      <c r="F837" s="150" t="s">
        <v>2548</v>
      </c>
      <c r="H837" s="149" t="s">
        <v>3</v>
      </c>
      <c r="I837" s="151"/>
      <c r="L837" s="147"/>
      <c r="M837" s="152"/>
      <c r="T837" s="153"/>
      <c r="AT837" s="149" t="s">
        <v>169</v>
      </c>
      <c r="AU837" s="149" t="s">
        <v>88</v>
      </c>
      <c r="AV837" s="12" t="s">
        <v>86</v>
      </c>
      <c r="AW837" s="12" t="s">
        <v>40</v>
      </c>
      <c r="AX837" s="12" t="s">
        <v>78</v>
      </c>
      <c r="AY837" s="149" t="s">
        <v>156</v>
      </c>
    </row>
    <row r="838" spans="2:51" s="12" customFormat="1" x14ac:dyDescent="0.2">
      <c r="B838" s="147"/>
      <c r="D838" s="148" t="s">
        <v>169</v>
      </c>
      <c r="E838" s="149" t="s">
        <v>3</v>
      </c>
      <c r="F838" s="150" t="s">
        <v>2549</v>
      </c>
      <c r="H838" s="149" t="s">
        <v>3</v>
      </c>
      <c r="I838" s="151"/>
      <c r="L838" s="147"/>
      <c r="M838" s="152"/>
      <c r="T838" s="153"/>
      <c r="AT838" s="149" t="s">
        <v>169</v>
      </c>
      <c r="AU838" s="149" t="s">
        <v>88</v>
      </c>
      <c r="AV838" s="12" t="s">
        <v>86</v>
      </c>
      <c r="AW838" s="12" t="s">
        <v>40</v>
      </c>
      <c r="AX838" s="12" t="s">
        <v>78</v>
      </c>
      <c r="AY838" s="149" t="s">
        <v>156</v>
      </c>
    </row>
    <row r="839" spans="2:51" s="13" customFormat="1" x14ac:dyDescent="0.2">
      <c r="B839" s="154"/>
      <c r="D839" s="148" t="s">
        <v>169</v>
      </c>
      <c r="E839" s="155" t="s">
        <v>3</v>
      </c>
      <c r="F839" s="156" t="s">
        <v>2550</v>
      </c>
      <c r="H839" s="157">
        <v>15.84</v>
      </c>
      <c r="I839" s="158"/>
      <c r="L839" s="154"/>
      <c r="M839" s="159"/>
      <c r="T839" s="160"/>
      <c r="AT839" s="155" t="s">
        <v>169</v>
      </c>
      <c r="AU839" s="155" t="s">
        <v>88</v>
      </c>
      <c r="AV839" s="13" t="s">
        <v>88</v>
      </c>
      <c r="AW839" s="13" t="s">
        <v>40</v>
      </c>
      <c r="AX839" s="13" t="s">
        <v>78</v>
      </c>
      <c r="AY839" s="155" t="s">
        <v>156</v>
      </c>
    </row>
    <row r="840" spans="2:51" s="13" customFormat="1" x14ac:dyDescent="0.2">
      <c r="B840" s="154"/>
      <c r="D840" s="148" t="s">
        <v>169</v>
      </c>
      <c r="E840" s="155" t="s">
        <v>3</v>
      </c>
      <c r="F840" s="156" t="s">
        <v>2551</v>
      </c>
      <c r="H840" s="157">
        <v>4.5819999999999999</v>
      </c>
      <c r="I840" s="158"/>
      <c r="L840" s="154"/>
      <c r="M840" s="159"/>
      <c r="T840" s="160"/>
      <c r="AT840" s="155" t="s">
        <v>169</v>
      </c>
      <c r="AU840" s="155" t="s">
        <v>88</v>
      </c>
      <c r="AV840" s="13" t="s">
        <v>88</v>
      </c>
      <c r="AW840" s="13" t="s">
        <v>40</v>
      </c>
      <c r="AX840" s="13" t="s">
        <v>78</v>
      </c>
      <c r="AY840" s="155" t="s">
        <v>156</v>
      </c>
    </row>
    <row r="841" spans="2:51" s="13" customFormat="1" x14ac:dyDescent="0.2">
      <c r="B841" s="154"/>
      <c r="D841" s="148" t="s">
        <v>169</v>
      </c>
      <c r="E841" s="155" t="s">
        <v>3</v>
      </c>
      <c r="F841" s="156" t="s">
        <v>2552</v>
      </c>
      <c r="H841" s="157">
        <v>1.84</v>
      </c>
      <c r="I841" s="158"/>
      <c r="L841" s="154"/>
      <c r="M841" s="159"/>
      <c r="T841" s="160"/>
      <c r="AT841" s="155" t="s">
        <v>169</v>
      </c>
      <c r="AU841" s="155" t="s">
        <v>88</v>
      </c>
      <c r="AV841" s="13" t="s">
        <v>88</v>
      </c>
      <c r="AW841" s="13" t="s">
        <v>40</v>
      </c>
      <c r="AX841" s="13" t="s">
        <v>78</v>
      </c>
      <c r="AY841" s="155" t="s">
        <v>156</v>
      </c>
    </row>
    <row r="842" spans="2:51" s="13" customFormat="1" x14ac:dyDescent="0.2">
      <c r="B842" s="154"/>
      <c r="D842" s="148" t="s">
        <v>169</v>
      </c>
      <c r="E842" s="155" t="s">
        <v>3</v>
      </c>
      <c r="F842" s="156" t="s">
        <v>2553</v>
      </c>
      <c r="H842" s="157">
        <v>9</v>
      </c>
      <c r="I842" s="158"/>
      <c r="L842" s="154"/>
      <c r="M842" s="159"/>
      <c r="T842" s="160"/>
      <c r="AT842" s="155" t="s">
        <v>169</v>
      </c>
      <c r="AU842" s="155" t="s">
        <v>88</v>
      </c>
      <c r="AV842" s="13" t="s">
        <v>88</v>
      </c>
      <c r="AW842" s="13" t="s">
        <v>40</v>
      </c>
      <c r="AX842" s="13" t="s">
        <v>78</v>
      </c>
      <c r="AY842" s="155" t="s">
        <v>156</v>
      </c>
    </row>
    <row r="843" spans="2:51" s="13" customFormat="1" x14ac:dyDescent="0.2">
      <c r="B843" s="154"/>
      <c r="D843" s="148" t="s">
        <v>169</v>
      </c>
      <c r="E843" s="155" t="s">
        <v>3</v>
      </c>
      <c r="F843" s="156" t="s">
        <v>2554</v>
      </c>
      <c r="H843" s="157">
        <v>5</v>
      </c>
      <c r="I843" s="158"/>
      <c r="L843" s="154"/>
      <c r="M843" s="159"/>
      <c r="T843" s="160"/>
      <c r="AT843" s="155" t="s">
        <v>169</v>
      </c>
      <c r="AU843" s="155" t="s">
        <v>88</v>
      </c>
      <c r="AV843" s="13" t="s">
        <v>88</v>
      </c>
      <c r="AW843" s="13" t="s">
        <v>40</v>
      </c>
      <c r="AX843" s="13" t="s">
        <v>78</v>
      </c>
      <c r="AY843" s="155" t="s">
        <v>156</v>
      </c>
    </row>
    <row r="844" spans="2:51" s="13" customFormat="1" x14ac:dyDescent="0.2">
      <c r="B844" s="154"/>
      <c r="D844" s="148" t="s">
        <v>169</v>
      </c>
      <c r="E844" s="155" t="s">
        <v>3</v>
      </c>
      <c r="F844" s="156" t="s">
        <v>2555</v>
      </c>
      <c r="H844" s="157">
        <v>8.9600000000000009</v>
      </c>
      <c r="I844" s="158"/>
      <c r="L844" s="154"/>
      <c r="M844" s="159"/>
      <c r="T844" s="160"/>
      <c r="AT844" s="155" t="s">
        <v>169</v>
      </c>
      <c r="AU844" s="155" t="s">
        <v>88</v>
      </c>
      <c r="AV844" s="13" t="s">
        <v>88</v>
      </c>
      <c r="AW844" s="13" t="s">
        <v>40</v>
      </c>
      <c r="AX844" s="13" t="s">
        <v>78</v>
      </c>
      <c r="AY844" s="155" t="s">
        <v>156</v>
      </c>
    </row>
    <row r="845" spans="2:51" s="13" customFormat="1" x14ac:dyDescent="0.2">
      <c r="B845" s="154"/>
      <c r="D845" s="148" t="s">
        <v>169</v>
      </c>
      <c r="E845" s="155" t="s">
        <v>3</v>
      </c>
      <c r="F845" s="156" t="s">
        <v>2556</v>
      </c>
      <c r="H845" s="157">
        <v>8.8800000000000008</v>
      </c>
      <c r="I845" s="158"/>
      <c r="L845" s="154"/>
      <c r="M845" s="159"/>
      <c r="T845" s="160"/>
      <c r="AT845" s="155" t="s">
        <v>169</v>
      </c>
      <c r="AU845" s="155" t="s">
        <v>88</v>
      </c>
      <c r="AV845" s="13" t="s">
        <v>88</v>
      </c>
      <c r="AW845" s="13" t="s">
        <v>40</v>
      </c>
      <c r="AX845" s="13" t="s">
        <v>78</v>
      </c>
      <c r="AY845" s="155" t="s">
        <v>156</v>
      </c>
    </row>
    <row r="846" spans="2:51" s="13" customFormat="1" x14ac:dyDescent="0.2">
      <c r="B846" s="154"/>
      <c r="D846" s="148" t="s">
        <v>169</v>
      </c>
      <c r="E846" s="155" t="s">
        <v>3</v>
      </c>
      <c r="F846" s="156" t="s">
        <v>2557</v>
      </c>
      <c r="H846" s="157">
        <v>4.4000000000000004</v>
      </c>
      <c r="I846" s="158"/>
      <c r="L846" s="154"/>
      <c r="M846" s="159"/>
      <c r="T846" s="160"/>
      <c r="AT846" s="155" t="s">
        <v>169</v>
      </c>
      <c r="AU846" s="155" t="s">
        <v>88</v>
      </c>
      <c r="AV846" s="13" t="s">
        <v>88</v>
      </c>
      <c r="AW846" s="13" t="s">
        <v>40</v>
      </c>
      <c r="AX846" s="13" t="s">
        <v>78</v>
      </c>
      <c r="AY846" s="155" t="s">
        <v>156</v>
      </c>
    </row>
    <row r="847" spans="2:51" s="13" customFormat="1" x14ac:dyDescent="0.2">
      <c r="B847" s="154"/>
      <c r="D847" s="148" t="s">
        <v>169</v>
      </c>
      <c r="E847" s="155" t="s">
        <v>3</v>
      </c>
      <c r="F847" s="156" t="s">
        <v>2558</v>
      </c>
      <c r="H847" s="157">
        <v>3.306</v>
      </c>
      <c r="I847" s="158"/>
      <c r="L847" s="154"/>
      <c r="M847" s="159"/>
      <c r="T847" s="160"/>
      <c r="AT847" s="155" t="s">
        <v>169</v>
      </c>
      <c r="AU847" s="155" t="s">
        <v>88</v>
      </c>
      <c r="AV847" s="13" t="s">
        <v>88</v>
      </c>
      <c r="AW847" s="13" t="s">
        <v>40</v>
      </c>
      <c r="AX847" s="13" t="s">
        <v>78</v>
      </c>
      <c r="AY847" s="155" t="s">
        <v>156</v>
      </c>
    </row>
    <row r="848" spans="2:51" s="13" customFormat="1" x14ac:dyDescent="0.2">
      <c r="B848" s="154"/>
      <c r="D848" s="148" t="s">
        <v>169</v>
      </c>
      <c r="E848" s="155" t="s">
        <v>3</v>
      </c>
      <c r="F848" s="156" t="s">
        <v>2559</v>
      </c>
      <c r="H848" s="157">
        <v>12.904999999999999</v>
      </c>
      <c r="I848" s="158"/>
      <c r="L848" s="154"/>
      <c r="M848" s="159"/>
      <c r="T848" s="160"/>
      <c r="AT848" s="155" t="s">
        <v>169</v>
      </c>
      <c r="AU848" s="155" t="s">
        <v>88</v>
      </c>
      <c r="AV848" s="13" t="s">
        <v>88</v>
      </c>
      <c r="AW848" s="13" t="s">
        <v>40</v>
      </c>
      <c r="AX848" s="13" t="s">
        <v>78</v>
      </c>
      <c r="AY848" s="155" t="s">
        <v>156</v>
      </c>
    </row>
    <row r="849" spans="2:51" s="13" customFormat="1" x14ac:dyDescent="0.2">
      <c r="B849" s="154"/>
      <c r="D849" s="148" t="s">
        <v>169</v>
      </c>
      <c r="E849" s="155" t="s">
        <v>3</v>
      </c>
      <c r="F849" s="156" t="s">
        <v>2560</v>
      </c>
      <c r="H849" s="157">
        <v>29.43</v>
      </c>
      <c r="I849" s="158"/>
      <c r="L849" s="154"/>
      <c r="M849" s="159"/>
      <c r="T849" s="160"/>
      <c r="AT849" s="155" t="s">
        <v>169</v>
      </c>
      <c r="AU849" s="155" t="s">
        <v>88</v>
      </c>
      <c r="AV849" s="13" t="s">
        <v>88</v>
      </c>
      <c r="AW849" s="13" t="s">
        <v>40</v>
      </c>
      <c r="AX849" s="13" t="s">
        <v>78</v>
      </c>
      <c r="AY849" s="155" t="s">
        <v>156</v>
      </c>
    </row>
    <row r="850" spans="2:51" s="13" customFormat="1" x14ac:dyDescent="0.2">
      <c r="B850" s="154"/>
      <c r="D850" s="148" t="s">
        <v>169</v>
      </c>
      <c r="E850" s="155" t="s">
        <v>3</v>
      </c>
      <c r="F850" s="156" t="s">
        <v>2561</v>
      </c>
      <c r="H850" s="157">
        <v>19.91</v>
      </c>
      <c r="I850" s="158"/>
      <c r="L850" s="154"/>
      <c r="M850" s="159"/>
      <c r="T850" s="160"/>
      <c r="AT850" s="155" t="s">
        <v>169</v>
      </c>
      <c r="AU850" s="155" t="s">
        <v>88</v>
      </c>
      <c r="AV850" s="13" t="s">
        <v>88</v>
      </c>
      <c r="AW850" s="13" t="s">
        <v>40</v>
      </c>
      <c r="AX850" s="13" t="s">
        <v>78</v>
      </c>
      <c r="AY850" s="155" t="s">
        <v>156</v>
      </c>
    </row>
    <row r="851" spans="2:51" s="13" customFormat="1" x14ac:dyDescent="0.2">
      <c r="B851" s="154"/>
      <c r="D851" s="148" t="s">
        <v>169</v>
      </c>
      <c r="E851" s="155" t="s">
        <v>3</v>
      </c>
      <c r="F851" s="156" t="s">
        <v>2562</v>
      </c>
      <c r="H851" s="157">
        <v>15.654999999999999</v>
      </c>
      <c r="I851" s="158"/>
      <c r="L851" s="154"/>
      <c r="M851" s="159"/>
      <c r="T851" s="160"/>
      <c r="AT851" s="155" t="s">
        <v>169</v>
      </c>
      <c r="AU851" s="155" t="s">
        <v>88</v>
      </c>
      <c r="AV851" s="13" t="s">
        <v>88</v>
      </c>
      <c r="AW851" s="13" t="s">
        <v>40</v>
      </c>
      <c r="AX851" s="13" t="s">
        <v>78</v>
      </c>
      <c r="AY851" s="155" t="s">
        <v>156</v>
      </c>
    </row>
    <row r="852" spans="2:51" s="13" customFormat="1" x14ac:dyDescent="0.2">
      <c r="B852" s="154"/>
      <c r="D852" s="148" t="s">
        <v>169</v>
      </c>
      <c r="E852" s="155" t="s">
        <v>3</v>
      </c>
      <c r="F852" s="156" t="s">
        <v>2563</v>
      </c>
      <c r="H852" s="157">
        <v>13.17</v>
      </c>
      <c r="I852" s="158"/>
      <c r="L852" s="154"/>
      <c r="M852" s="159"/>
      <c r="T852" s="160"/>
      <c r="AT852" s="155" t="s">
        <v>169</v>
      </c>
      <c r="AU852" s="155" t="s">
        <v>88</v>
      </c>
      <c r="AV852" s="13" t="s">
        <v>88</v>
      </c>
      <c r="AW852" s="13" t="s">
        <v>40</v>
      </c>
      <c r="AX852" s="13" t="s">
        <v>78</v>
      </c>
      <c r="AY852" s="155" t="s">
        <v>156</v>
      </c>
    </row>
    <row r="853" spans="2:51" s="13" customFormat="1" x14ac:dyDescent="0.2">
      <c r="B853" s="154"/>
      <c r="D853" s="148" t="s">
        <v>169</v>
      </c>
      <c r="E853" s="155" t="s">
        <v>3</v>
      </c>
      <c r="F853" s="156" t="s">
        <v>2564</v>
      </c>
      <c r="H853" s="157">
        <v>25.2</v>
      </c>
      <c r="I853" s="158"/>
      <c r="L853" s="154"/>
      <c r="M853" s="159"/>
      <c r="T853" s="160"/>
      <c r="AT853" s="155" t="s">
        <v>169</v>
      </c>
      <c r="AU853" s="155" t="s">
        <v>88</v>
      </c>
      <c r="AV853" s="13" t="s">
        <v>88</v>
      </c>
      <c r="AW853" s="13" t="s">
        <v>40</v>
      </c>
      <c r="AX853" s="13" t="s">
        <v>78</v>
      </c>
      <c r="AY853" s="155" t="s">
        <v>156</v>
      </c>
    </row>
    <row r="854" spans="2:51" s="13" customFormat="1" x14ac:dyDescent="0.2">
      <c r="B854" s="154"/>
      <c r="D854" s="148" t="s">
        <v>169</v>
      </c>
      <c r="E854" s="155" t="s">
        <v>3</v>
      </c>
      <c r="F854" s="156" t="s">
        <v>2565</v>
      </c>
      <c r="H854" s="157">
        <v>17.661000000000001</v>
      </c>
      <c r="I854" s="158"/>
      <c r="L854" s="154"/>
      <c r="M854" s="159"/>
      <c r="T854" s="160"/>
      <c r="AT854" s="155" t="s">
        <v>169</v>
      </c>
      <c r="AU854" s="155" t="s">
        <v>88</v>
      </c>
      <c r="AV854" s="13" t="s">
        <v>88</v>
      </c>
      <c r="AW854" s="13" t="s">
        <v>40</v>
      </c>
      <c r="AX854" s="13" t="s">
        <v>78</v>
      </c>
      <c r="AY854" s="155" t="s">
        <v>156</v>
      </c>
    </row>
    <row r="855" spans="2:51" s="13" customFormat="1" x14ac:dyDescent="0.2">
      <c r="B855" s="154"/>
      <c r="D855" s="148" t="s">
        <v>169</v>
      </c>
      <c r="E855" s="155" t="s">
        <v>3</v>
      </c>
      <c r="F855" s="156" t="s">
        <v>2566</v>
      </c>
      <c r="H855" s="157">
        <v>3.8</v>
      </c>
      <c r="I855" s="158"/>
      <c r="L855" s="154"/>
      <c r="M855" s="159"/>
      <c r="T855" s="160"/>
      <c r="AT855" s="155" t="s">
        <v>169</v>
      </c>
      <c r="AU855" s="155" t="s">
        <v>88</v>
      </c>
      <c r="AV855" s="13" t="s">
        <v>88</v>
      </c>
      <c r="AW855" s="13" t="s">
        <v>40</v>
      </c>
      <c r="AX855" s="13" t="s">
        <v>78</v>
      </c>
      <c r="AY855" s="155" t="s">
        <v>156</v>
      </c>
    </row>
    <row r="856" spans="2:51" s="13" customFormat="1" x14ac:dyDescent="0.2">
      <c r="B856" s="154"/>
      <c r="D856" s="148" t="s">
        <v>169</v>
      </c>
      <c r="E856" s="155" t="s">
        <v>3</v>
      </c>
      <c r="F856" s="156" t="s">
        <v>2567</v>
      </c>
      <c r="H856" s="157">
        <v>42.36</v>
      </c>
      <c r="I856" s="158"/>
      <c r="L856" s="154"/>
      <c r="M856" s="159"/>
      <c r="T856" s="160"/>
      <c r="AT856" s="155" t="s">
        <v>169</v>
      </c>
      <c r="AU856" s="155" t="s">
        <v>88</v>
      </c>
      <c r="AV856" s="13" t="s">
        <v>88</v>
      </c>
      <c r="AW856" s="13" t="s">
        <v>40</v>
      </c>
      <c r="AX856" s="13" t="s">
        <v>78</v>
      </c>
      <c r="AY856" s="155" t="s">
        <v>156</v>
      </c>
    </row>
    <row r="857" spans="2:51" s="13" customFormat="1" x14ac:dyDescent="0.2">
      <c r="B857" s="154"/>
      <c r="D857" s="148" t="s">
        <v>169</v>
      </c>
      <c r="E857" s="155" t="s">
        <v>3</v>
      </c>
      <c r="F857" s="156" t="s">
        <v>2568</v>
      </c>
      <c r="H857" s="157">
        <v>7.665</v>
      </c>
      <c r="I857" s="158"/>
      <c r="L857" s="154"/>
      <c r="M857" s="159"/>
      <c r="T857" s="160"/>
      <c r="AT857" s="155" t="s">
        <v>169</v>
      </c>
      <c r="AU857" s="155" t="s">
        <v>88</v>
      </c>
      <c r="AV857" s="13" t="s">
        <v>88</v>
      </c>
      <c r="AW857" s="13" t="s">
        <v>40</v>
      </c>
      <c r="AX857" s="13" t="s">
        <v>78</v>
      </c>
      <c r="AY857" s="155" t="s">
        <v>156</v>
      </c>
    </row>
    <row r="858" spans="2:51" s="13" customFormat="1" x14ac:dyDescent="0.2">
      <c r="B858" s="154"/>
      <c r="D858" s="148" t="s">
        <v>169</v>
      </c>
      <c r="E858" s="155" t="s">
        <v>3</v>
      </c>
      <c r="F858" s="156" t="s">
        <v>2569</v>
      </c>
      <c r="H858" s="157">
        <v>6.93</v>
      </c>
      <c r="I858" s="158"/>
      <c r="L858" s="154"/>
      <c r="M858" s="159"/>
      <c r="T858" s="160"/>
      <c r="AT858" s="155" t="s">
        <v>169</v>
      </c>
      <c r="AU858" s="155" t="s">
        <v>88</v>
      </c>
      <c r="AV858" s="13" t="s">
        <v>88</v>
      </c>
      <c r="AW858" s="13" t="s">
        <v>40</v>
      </c>
      <c r="AX858" s="13" t="s">
        <v>78</v>
      </c>
      <c r="AY858" s="155" t="s">
        <v>156</v>
      </c>
    </row>
    <row r="859" spans="2:51" s="13" customFormat="1" x14ac:dyDescent="0.2">
      <c r="B859" s="154"/>
      <c r="D859" s="148" t="s">
        <v>169</v>
      </c>
      <c r="E859" s="155" t="s">
        <v>3</v>
      </c>
      <c r="F859" s="156" t="s">
        <v>2570</v>
      </c>
      <c r="H859" s="157">
        <v>18.600000000000001</v>
      </c>
      <c r="I859" s="158"/>
      <c r="L859" s="154"/>
      <c r="M859" s="159"/>
      <c r="T859" s="160"/>
      <c r="AT859" s="155" t="s">
        <v>169</v>
      </c>
      <c r="AU859" s="155" t="s">
        <v>88</v>
      </c>
      <c r="AV859" s="13" t="s">
        <v>88</v>
      </c>
      <c r="AW859" s="13" t="s">
        <v>40</v>
      </c>
      <c r="AX859" s="13" t="s">
        <v>78</v>
      </c>
      <c r="AY859" s="155" t="s">
        <v>156</v>
      </c>
    </row>
    <row r="860" spans="2:51" s="13" customFormat="1" x14ac:dyDescent="0.2">
      <c r="B860" s="154"/>
      <c r="D860" s="148" t="s">
        <v>169</v>
      </c>
      <c r="E860" s="155" t="s">
        <v>3</v>
      </c>
      <c r="F860" s="156" t="s">
        <v>2571</v>
      </c>
      <c r="H860" s="157">
        <v>16.068000000000001</v>
      </c>
      <c r="I860" s="158"/>
      <c r="L860" s="154"/>
      <c r="M860" s="159"/>
      <c r="T860" s="160"/>
      <c r="AT860" s="155" t="s">
        <v>169</v>
      </c>
      <c r="AU860" s="155" t="s">
        <v>88</v>
      </c>
      <c r="AV860" s="13" t="s">
        <v>88</v>
      </c>
      <c r="AW860" s="13" t="s">
        <v>40</v>
      </c>
      <c r="AX860" s="13" t="s">
        <v>78</v>
      </c>
      <c r="AY860" s="155" t="s">
        <v>156</v>
      </c>
    </row>
    <row r="861" spans="2:51" s="13" customFormat="1" x14ac:dyDescent="0.2">
      <c r="B861" s="154"/>
      <c r="D861" s="148" t="s">
        <v>169</v>
      </c>
      <c r="E861" s="155" t="s">
        <v>3</v>
      </c>
      <c r="F861" s="156" t="s">
        <v>2572</v>
      </c>
      <c r="H861" s="157">
        <v>27.3</v>
      </c>
      <c r="I861" s="158"/>
      <c r="L861" s="154"/>
      <c r="M861" s="159"/>
      <c r="T861" s="160"/>
      <c r="AT861" s="155" t="s">
        <v>169</v>
      </c>
      <c r="AU861" s="155" t="s">
        <v>88</v>
      </c>
      <c r="AV861" s="13" t="s">
        <v>88</v>
      </c>
      <c r="AW861" s="13" t="s">
        <v>40</v>
      </c>
      <c r="AX861" s="13" t="s">
        <v>78</v>
      </c>
      <c r="AY861" s="155" t="s">
        <v>156</v>
      </c>
    </row>
    <row r="862" spans="2:51" s="13" customFormat="1" x14ac:dyDescent="0.2">
      <c r="B862" s="154"/>
      <c r="D862" s="148" t="s">
        <v>169</v>
      </c>
      <c r="E862" s="155" t="s">
        <v>3</v>
      </c>
      <c r="F862" s="156" t="s">
        <v>2573</v>
      </c>
      <c r="H862" s="157">
        <v>3.2</v>
      </c>
      <c r="I862" s="158"/>
      <c r="L862" s="154"/>
      <c r="M862" s="159"/>
      <c r="T862" s="160"/>
      <c r="AT862" s="155" t="s">
        <v>169</v>
      </c>
      <c r="AU862" s="155" t="s">
        <v>88</v>
      </c>
      <c r="AV862" s="13" t="s">
        <v>88</v>
      </c>
      <c r="AW862" s="13" t="s">
        <v>40</v>
      </c>
      <c r="AX862" s="13" t="s">
        <v>78</v>
      </c>
      <c r="AY862" s="155" t="s">
        <v>156</v>
      </c>
    </row>
    <row r="863" spans="2:51" s="13" customFormat="1" x14ac:dyDescent="0.2">
      <c r="B863" s="154"/>
      <c r="D863" s="148" t="s">
        <v>169</v>
      </c>
      <c r="E863" s="155" t="s">
        <v>3</v>
      </c>
      <c r="F863" s="156" t="s">
        <v>2574</v>
      </c>
      <c r="H863" s="157">
        <v>30.75</v>
      </c>
      <c r="I863" s="158"/>
      <c r="L863" s="154"/>
      <c r="M863" s="159"/>
      <c r="T863" s="160"/>
      <c r="AT863" s="155" t="s">
        <v>169</v>
      </c>
      <c r="AU863" s="155" t="s">
        <v>88</v>
      </c>
      <c r="AV863" s="13" t="s">
        <v>88</v>
      </c>
      <c r="AW863" s="13" t="s">
        <v>40</v>
      </c>
      <c r="AX863" s="13" t="s">
        <v>78</v>
      </c>
      <c r="AY863" s="155" t="s">
        <v>156</v>
      </c>
    </row>
    <row r="864" spans="2:51" s="13" customFormat="1" x14ac:dyDescent="0.2">
      <c r="B864" s="154"/>
      <c r="D864" s="148" t="s">
        <v>169</v>
      </c>
      <c r="E864" s="155" t="s">
        <v>3</v>
      </c>
      <c r="F864" s="156" t="s">
        <v>2575</v>
      </c>
      <c r="H864" s="157">
        <v>16.7</v>
      </c>
      <c r="I864" s="158"/>
      <c r="L864" s="154"/>
      <c r="M864" s="159"/>
      <c r="T864" s="160"/>
      <c r="AT864" s="155" t="s">
        <v>169</v>
      </c>
      <c r="AU864" s="155" t="s">
        <v>88</v>
      </c>
      <c r="AV864" s="13" t="s">
        <v>88</v>
      </c>
      <c r="AW864" s="13" t="s">
        <v>40</v>
      </c>
      <c r="AX864" s="13" t="s">
        <v>78</v>
      </c>
      <c r="AY864" s="155" t="s">
        <v>156</v>
      </c>
    </row>
    <row r="865" spans="2:51" s="13" customFormat="1" x14ac:dyDescent="0.2">
      <c r="B865" s="154"/>
      <c r="D865" s="148" t="s">
        <v>169</v>
      </c>
      <c r="E865" s="155" t="s">
        <v>3</v>
      </c>
      <c r="F865" s="156" t="s">
        <v>2576</v>
      </c>
      <c r="H865" s="157">
        <v>16.047999999999998</v>
      </c>
      <c r="I865" s="158"/>
      <c r="L865" s="154"/>
      <c r="M865" s="159"/>
      <c r="T865" s="160"/>
      <c r="AT865" s="155" t="s">
        <v>169</v>
      </c>
      <c r="AU865" s="155" t="s">
        <v>88</v>
      </c>
      <c r="AV865" s="13" t="s">
        <v>88</v>
      </c>
      <c r="AW865" s="13" t="s">
        <v>40</v>
      </c>
      <c r="AX865" s="13" t="s">
        <v>78</v>
      </c>
      <c r="AY865" s="155" t="s">
        <v>156</v>
      </c>
    </row>
    <row r="866" spans="2:51" s="13" customFormat="1" x14ac:dyDescent="0.2">
      <c r="B866" s="154"/>
      <c r="D866" s="148" t="s">
        <v>169</v>
      </c>
      <c r="E866" s="155" t="s">
        <v>3</v>
      </c>
      <c r="F866" s="156" t="s">
        <v>2577</v>
      </c>
      <c r="H866" s="157">
        <v>27.5</v>
      </c>
      <c r="I866" s="158"/>
      <c r="L866" s="154"/>
      <c r="M866" s="159"/>
      <c r="T866" s="160"/>
      <c r="AT866" s="155" t="s">
        <v>169</v>
      </c>
      <c r="AU866" s="155" t="s">
        <v>88</v>
      </c>
      <c r="AV866" s="13" t="s">
        <v>88</v>
      </c>
      <c r="AW866" s="13" t="s">
        <v>40</v>
      </c>
      <c r="AX866" s="13" t="s">
        <v>78</v>
      </c>
      <c r="AY866" s="155" t="s">
        <v>156</v>
      </c>
    </row>
    <row r="867" spans="2:51" s="13" customFormat="1" x14ac:dyDescent="0.2">
      <c r="B867" s="154"/>
      <c r="D867" s="148" t="s">
        <v>169</v>
      </c>
      <c r="E867" s="155" t="s">
        <v>3</v>
      </c>
      <c r="F867" s="156" t="s">
        <v>2578</v>
      </c>
      <c r="H867" s="157">
        <v>51.26</v>
      </c>
      <c r="I867" s="158"/>
      <c r="L867" s="154"/>
      <c r="M867" s="159"/>
      <c r="T867" s="160"/>
      <c r="AT867" s="155" t="s">
        <v>169</v>
      </c>
      <c r="AU867" s="155" t="s">
        <v>88</v>
      </c>
      <c r="AV867" s="13" t="s">
        <v>88</v>
      </c>
      <c r="AW867" s="13" t="s">
        <v>40</v>
      </c>
      <c r="AX867" s="13" t="s">
        <v>78</v>
      </c>
      <c r="AY867" s="155" t="s">
        <v>156</v>
      </c>
    </row>
    <row r="868" spans="2:51" s="13" customFormat="1" x14ac:dyDescent="0.2">
      <c r="B868" s="154"/>
      <c r="D868" s="148" t="s">
        <v>169</v>
      </c>
      <c r="E868" s="155" t="s">
        <v>3</v>
      </c>
      <c r="F868" s="156" t="s">
        <v>2579</v>
      </c>
      <c r="H868" s="157">
        <v>11.936</v>
      </c>
      <c r="I868" s="158"/>
      <c r="L868" s="154"/>
      <c r="M868" s="159"/>
      <c r="T868" s="160"/>
      <c r="AT868" s="155" t="s">
        <v>169</v>
      </c>
      <c r="AU868" s="155" t="s">
        <v>88</v>
      </c>
      <c r="AV868" s="13" t="s">
        <v>88</v>
      </c>
      <c r="AW868" s="13" t="s">
        <v>40</v>
      </c>
      <c r="AX868" s="13" t="s">
        <v>78</v>
      </c>
      <c r="AY868" s="155" t="s">
        <v>156</v>
      </c>
    </row>
    <row r="869" spans="2:51" s="13" customFormat="1" x14ac:dyDescent="0.2">
      <c r="B869" s="154"/>
      <c r="D869" s="148" t="s">
        <v>169</v>
      </c>
      <c r="E869" s="155" t="s">
        <v>3</v>
      </c>
      <c r="F869" s="156" t="s">
        <v>2580</v>
      </c>
      <c r="H869" s="157">
        <v>17.04</v>
      </c>
      <c r="I869" s="158"/>
      <c r="L869" s="154"/>
      <c r="M869" s="159"/>
      <c r="T869" s="160"/>
      <c r="AT869" s="155" t="s">
        <v>169</v>
      </c>
      <c r="AU869" s="155" t="s">
        <v>88</v>
      </c>
      <c r="AV869" s="13" t="s">
        <v>88</v>
      </c>
      <c r="AW869" s="13" t="s">
        <v>40</v>
      </c>
      <c r="AX869" s="13" t="s">
        <v>78</v>
      </c>
      <c r="AY869" s="155" t="s">
        <v>156</v>
      </c>
    </row>
    <row r="870" spans="2:51" s="13" customFormat="1" x14ac:dyDescent="0.2">
      <c r="B870" s="154"/>
      <c r="D870" s="148" t="s">
        <v>169</v>
      </c>
      <c r="E870" s="155" t="s">
        <v>3</v>
      </c>
      <c r="F870" s="156" t="s">
        <v>2581</v>
      </c>
      <c r="H870" s="157">
        <v>28.5</v>
      </c>
      <c r="I870" s="158"/>
      <c r="L870" s="154"/>
      <c r="M870" s="159"/>
      <c r="T870" s="160"/>
      <c r="AT870" s="155" t="s">
        <v>169</v>
      </c>
      <c r="AU870" s="155" t="s">
        <v>88</v>
      </c>
      <c r="AV870" s="13" t="s">
        <v>88</v>
      </c>
      <c r="AW870" s="13" t="s">
        <v>40</v>
      </c>
      <c r="AX870" s="13" t="s">
        <v>78</v>
      </c>
      <c r="AY870" s="155" t="s">
        <v>156</v>
      </c>
    </row>
    <row r="871" spans="2:51" s="13" customFormat="1" x14ac:dyDescent="0.2">
      <c r="B871" s="154"/>
      <c r="D871" s="148" t="s">
        <v>169</v>
      </c>
      <c r="E871" s="155" t="s">
        <v>3</v>
      </c>
      <c r="F871" s="156" t="s">
        <v>2582</v>
      </c>
      <c r="H871" s="157">
        <v>14.75</v>
      </c>
      <c r="I871" s="158"/>
      <c r="L871" s="154"/>
      <c r="M871" s="159"/>
      <c r="T871" s="160"/>
      <c r="AT871" s="155" t="s">
        <v>169</v>
      </c>
      <c r="AU871" s="155" t="s">
        <v>88</v>
      </c>
      <c r="AV871" s="13" t="s">
        <v>88</v>
      </c>
      <c r="AW871" s="13" t="s">
        <v>40</v>
      </c>
      <c r="AX871" s="13" t="s">
        <v>78</v>
      </c>
      <c r="AY871" s="155" t="s">
        <v>156</v>
      </c>
    </row>
    <row r="872" spans="2:51" s="13" customFormat="1" x14ac:dyDescent="0.2">
      <c r="B872" s="154"/>
      <c r="D872" s="148" t="s">
        <v>169</v>
      </c>
      <c r="E872" s="155" t="s">
        <v>3</v>
      </c>
      <c r="F872" s="156" t="s">
        <v>2583</v>
      </c>
      <c r="H872" s="157">
        <v>18</v>
      </c>
      <c r="I872" s="158"/>
      <c r="L872" s="154"/>
      <c r="M872" s="159"/>
      <c r="T872" s="160"/>
      <c r="AT872" s="155" t="s">
        <v>169</v>
      </c>
      <c r="AU872" s="155" t="s">
        <v>88</v>
      </c>
      <c r="AV872" s="13" t="s">
        <v>88</v>
      </c>
      <c r="AW872" s="13" t="s">
        <v>40</v>
      </c>
      <c r="AX872" s="13" t="s">
        <v>78</v>
      </c>
      <c r="AY872" s="155" t="s">
        <v>156</v>
      </c>
    </row>
    <row r="873" spans="2:51" s="13" customFormat="1" x14ac:dyDescent="0.2">
      <c r="B873" s="154"/>
      <c r="D873" s="148" t="s">
        <v>169</v>
      </c>
      <c r="E873" s="155" t="s">
        <v>3</v>
      </c>
      <c r="F873" s="156" t="s">
        <v>2584</v>
      </c>
      <c r="H873" s="157">
        <v>8.18</v>
      </c>
      <c r="I873" s="158"/>
      <c r="L873" s="154"/>
      <c r="M873" s="159"/>
      <c r="T873" s="160"/>
      <c r="AT873" s="155" t="s">
        <v>169</v>
      </c>
      <c r="AU873" s="155" t="s">
        <v>88</v>
      </c>
      <c r="AV873" s="13" t="s">
        <v>88</v>
      </c>
      <c r="AW873" s="13" t="s">
        <v>40</v>
      </c>
      <c r="AX873" s="13" t="s">
        <v>78</v>
      </c>
      <c r="AY873" s="155" t="s">
        <v>156</v>
      </c>
    </row>
    <row r="874" spans="2:51" s="13" customFormat="1" x14ac:dyDescent="0.2">
      <c r="B874" s="154"/>
      <c r="D874" s="148" t="s">
        <v>169</v>
      </c>
      <c r="E874" s="155" t="s">
        <v>3</v>
      </c>
      <c r="F874" s="156" t="s">
        <v>2585</v>
      </c>
      <c r="H874" s="157">
        <v>37.950000000000003</v>
      </c>
      <c r="I874" s="158"/>
      <c r="L874" s="154"/>
      <c r="M874" s="159"/>
      <c r="T874" s="160"/>
      <c r="AT874" s="155" t="s">
        <v>169</v>
      </c>
      <c r="AU874" s="155" t="s">
        <v>88</v>
      </c>
      <c r="AV874" s="13" t="s">
        <v>88</v>
      </c>
      <c r="AW874" s="13" t="s">
        <v>40</v>
      </c>
      <c r="AX874" s="13" t="s">
        <v>78</v>
      </c>
      <c r="AY874" s="155" t="s">
        <v>156</v>
      </c>
    </row>
    <row r="875" spans="2:51" s="13" customFormat="1" x14ac:dyDescent="0.2">
      <c r="B875" s="154"/>
      <c r="D875" s="148" t="s">
        <v>169</v>
      </c>
      <c r="E875" s="155" t="s">
        <v>3</v>
      </c>
      <c r="F875" s="156" t="s">
        <v>2586</v>
      </c>
      <c r="H875" s="157">
        <v>32.479999999999997</v>
      </c>
      <c r="I875" s="158"/>
      <c r="L875" s="154"/>
      <c r="M875" s="159"/>
      <c r="T875" s="160"/>
      <c r="AT875" s="155" t="s">
        <v>169</v>
      </c>
      <c r="AU875" s="155" t="s">
        <v>88</v>
      </c>
      <c r="AV875" s="13" t="s">
        <v>88</v>
      </c>
      <c r="AW875" s="13" t="s">
        <v>40</v>
      </c>
      <c r="AX875" s="13" t="s">
        <v>78</v>
      </c>
      <c r="AY875" s="155" t="s">
        <v>156</v>
      </c>
    </row>
    <row r="876" spans="2:51" s="13" customFormat="1" x14ac:dyDescent="0.2">
      <c r="B876" s="154"/>
      <c r="D876" s="148" t="s">
        <v>169</v>
      </c>
      <c r="E876" s="155" t="s">
        <v>3</v>
      </c>
      <c r="F876" s="156" t="s">
        <v>2587</v>
      </c>
      <c r="H876" s="157">
        <v>74.599999999999994</v>
      </c>
      <c r="I876" s="158"/>
      <c r="L876" s="154"/>
      <c r="M876" s="159"/>
      <c r="T876" s="160"/>
      <c r="AT876" s="155" t="s">
        <v>169</v>
      </c>
      <c r="AU876" s="155" t="s">
        <v>88</v>
      </c>
      <c r="AV876" s="13" t="s">
        <v>88</v>
      </c>
      <c r="AW876" s="13" t="s">
        <v>40</v>
      </c>
      <c r="AX876" s="13" t="s">
        <v>78</v>
      </c>
      <c r="AY876" s="155" t="s">
        <v>156</v>
      </c>
    </row>
    <row r="877" spans="2:51" s="13" customFormat="1" x14ac:dyDescent="0.2">
      <c r="B877" s="154"/>
      <c r="D877" s="148" t="s">
        <v>169</v>
      </c>
      <c r="E877" s="155" t="s">
        <v>3</v>
      </c>
      <c r="F877" s="156" t="s">
        <v>2588</v>
      </c>
      <c r="H877" s="157">
        <v>33.335000000000001</v>
      </c>
      <c r="I877" s="158"/>
      <c r="L877" s="154"/>
      <c r="M877" s="159"/>
      <c r="T877" s="160"/>
      <c r="AT877" s="155" t="s">
        <v>169</v>
      </c>
      <c r="AU877" s="155" t="s">
        <v>88</v>
      </c>
      <c r="AV877" s="13" t="s">
        <v>88</v>
      </c>
      <c r="AW877" s="13" t="s">
        <v>40</v>
      </c>
      <c r="AX877" s="13" t="s">
        <v>78</v>
      </c>
      <c r="AY877" s="155" t="s">
        <v>156</v>
      </c>
    </row>
    <row r="878" spans="2:51" s="13" customFormat="1" x14ac:dyDescent="0.2">
      <c r="B878" s="154"/>
      <c r="D878" s="148" t="s">
        <v>169</v>
      </c>
      <c r="E878" s="155" t="s">
        <v>3</v>
      </c>
      <c r="F878" s="156" t="s">
        <v>2589</v>
      </c>
      <c r="H878" s="157">
        <v>4.0919999999999996</v>
      </c>
      <c r="I878" s="158"/>
      <c r="L878" s="154"/>
      <c r="M878" s="159"/>
      <c r="T878" s="160"/>
      <c r="AT878" s="155" t="s">
        <v>169</v>
      </c>
      <c r="AU878" s="155" t="s">
        <v>88</v>
      </c>
      <c r="AV878" s="13" t="s">
        <v>88</v>
      </c>
      <c r="AW878" s="13" t="s">
        <v>40</v>
      </c>
      <c r="AX878" s="13" t="s">
        <v>78</v>
      </c>
      <c r="AY878" s="155" t="s">
        <v>156</v>
      </c>
    </row>
    <row r="879" spans="2:51" s="15" customFormat="1" x14ac:dyDescent="0.2">
      <c r="B879" s="168"/>
      <c r="D879" s="148" t="s">
        <v>169</v>
      </c>
      <c r="E879" s="169" t="s">
        <v>3</v>
      </c>
      <c r="F879" s="170" t="s">
        <v>180</v>
      </c>
      <c r="H879" s="171">
        <v>744.78300000000002</v>
      </c>
      <c r="I879" s="172"/>
      <c r="L879" s="168"/>
      <c r="M879" s="173"/>
      <c r="T879" s="174"/>
      <c r="AT879" s="169" t="s">
        <v>169</v>
      </c>
      <c r="AU879" s="169" t="s">
        <v>88</v>
      </c>
      <c r="AV879" s="15" t="s">
        <v>157</v>
      </c>
      <c r="AW879" s="15" t="s">
        <v>40</v>
      </c>
      <c r="AX879" s="15" t="s">
        <v>78</v>
      </c>
      <c r="AY879" s="169" t="s">
        <v>156</v>
      </c>
    </row>
    <row r="880" spans="2:51" s="14" customFormat="1" x14ac:dyDescent="0.2">
      <c r="B880" s="161"/>
      <c r="D880" s="148" t="s">
        <v>169</v>
      </c>
      <c r="E880" s="162" t="s">
        <v>3</v>
      </c>
      <c r="F880" s="163" t="s">
        <v>172</v>
      </c>
      <c r="H880" s="164">
        <v>806.09100000000001</v>
      </c>
      <c r="I880" s="165"/>
      <c r="L880" s="161"/>
      <c r="M880" s="166"/>
      <c r="T880" s="167"/>
      <c r="AT880" s="162" t="s">
        <v>169</v>
      </c>
      <c r="AU880" s="162" t="s">
        <v>88</v>
      </c>
      <c r="AV880" s="14" t="s">
        <v>165</v>
      </c>
      <c r="AW880" s="14" t="s">
        <v>40</v>
      </c>
      <c r="AX880" s="14" t="s">
        <v>86</v>
      </c>
      <c r="AY880" s="162" t="s">
        <v>156</v>
      </c>
    </row>
    <row r="881" spans="2:65" s="1" customFormat="1" ht="24.2" customHeight="1" x14ac:dyDescent="0.2">
      <c r="B881" s="129"/>
      <c r="C881" s="130" t="s">
        <v>1894</v>
      </c>
      <c r="D881" s="130" t="s">
        <v>160</v>
      </c>
      <c r="E881" s="131" t="s">
        <v>2590</v>
      </c>
      <c r="F881" s="132" t="s">
        <v>2591</v>
      </c>
      <c r="G881" s="133" t="s">
        <v>209</v>
      </c>
      <c r="H881" s="134">
        <v>50.45</v>
      </c>
      <c r="I881" s="135"/>
      <c r="J881" s="136">
        <f>ROUND(I881*H881,2)</f>
        <v>0</v>
      </c>
      <c r="K881" s="132" t="s">
        <v>164</v>
      </c>
      <c r="L881" s="34"/>
      <c r="M881" s="137" t="s">
        <v>3</v>
      </c>
      <c r="N881" s="138" t="s">
        <v>49</v>
      </c>
      <c r="P881" s="139">
        <f>O881*H881</f>
        <v>0</v>
      </c>
      <c r="Q881" s="139">
        <v>1.47E-2</v>
      </c>
      <c r="R881" s="139">
        <f>Q881*H881</f>
        <v>0.74161500000000002</v>
      </c>
      <c r="S881" s="139">
        <v>0</v>
      </c>
      <c r="T881" s="140">
        <f>S881*H881</f>
        <v>0</v>
      </c>
      <c r="AR881" s="141" t="s">
        <v>165</v>
      </c>
      <c r="AT881" s="141" t="s">
        <v>160</v>
      </c>
      <c r="AU881" s="141" t="s">
        <v>88</v>
      </c>
      <c r="AY881" s="18" t="s">
        <v>156</v>
      </c>
      <c r="BE881" s="142">
        <f>IF(N881="základní",J881,0)</f>
        <v>0</v>
      </c>
      <c r="BF881" s="142">
        <f>IF(N881="snížená",J881,0)</f>
        <v>0</v>
      </c>
      <c r="BG881" s="142">
        <f>IF(N881="zákl. přenesená",J881,0)</f>
        <v>0</v>
      </c>
      <c r="BH881" s="142">
        <f>IF(N881="sníž. přenesená",J881,0)</f>
        <v>0</v>
      </c>
      <c r="BI881" s="142">
        <f>IF(N881="nulová",J881,0)</f>
        <v>0</v>
      </c>
      <c r="BJ881" s="18" t="s">
        <v>86</v>
      </c>
      <c r="BK881" s="142">
        <f>ROUND(I881*H881,2)</f>
        <v>0</v>
      </c>
      <c r="BL881" s="18" t="s">
        <v>165</v>
      </c>
      <c r="BM881" s="141" t="s">
        <v>2592</v>
      </c>
    </row>
    <row r="882" spans="2:65" s="1" customFormat="1" x14ac:dyDescent="0.2">
      <c r="B882" s="34"/>
      <c r="D882" s="143" t="s">
        <v>167</v>
      </c>
      <c r="F882" s="144" t="s">
        <v>2593</v>
      </c>
      <c r="I882" s="145"/>
      <c r="L882" s="34"/>
      <c r="M882" s="146"/>
      <c r="T882" s="55"/>
      <c r="AT882" s="18" t="s">
        <v>167</v>
      </c>
      <c r="AU882" s="18" t="s">
        <v>88</v>
      </c>
    </row>
    <row r="883" spans="2:65" s="12" customFormat="1" x14ac:dyDescent="0.2">
      <c r="B883" s="147"/>
      <c r="D883" s="148" t="s">
        <v>169</v>
      </c>
      <c r="E883" s="149" t="s">
        <v>3</v>
      </c>
      <c r="F883" s="150" t="s">
        <v>2594</v>
      </c>
      <c r="H883" s="149" t="s">
        <v>3</v>
      </c>
      <c r="I883" s="151"/>
      <c r="L883" s="147"/>
      <c r="M883" s="152"/>
      <c r="T883" s="153"/>
      <c r="AT883" s="149" t="s">
        <v>169</v>
      </c>
      <c r="AU883" s="149" t="s">
        <v>88</v>
      </c>
      <c r="AV883" s="12" t="s">
        <v>86</v>
      </c>
      <c r="AW883" s="12" t="s">
        <v>40</v>
      </c>
      <c r="AX883" s="12" t="s">
        <v>78</v>
      </c>
      <c r="AY883" s="149" t="s">
        <v>156</v>
      </c>
    </row>
    <row r="884" spans="2:65" s="13" customFormat="1" x14ac:dyDescent="0.2">
      <c r="B884" s="154"/>
      <c r="D884" s="148" t="s">
        <v>169</v>
      </c>
      <c r="E884" s="155" t="s">
        <v>3</v>
      </c>
      <c r="F884" s="156" t="s">
        <v>2595</v>
      </c>
      <c r="H884" s="157">
        <v>50.45</v>
      </c>
      <c r="I884" s="158"/>
      <c r="L884" s="154"/>
      <c r="M884" s="159"/>
      <c r="T884" s="160"/>
      <c r="AT884" s="155" t="s">
        <v>169</v>
      </c>
      <c r="AU884" s="155" t="s">
        <v>88</v>
      </c>
      <c r="AV884" s="13" t="s">
        <v>88</v>
      </c>
      <c r="AW884" s="13" t="s">
        <v>40</v>
      </c>
      <c r="AX884" s="13" t="s">
        <v>78</v>
      </c>
      <c r="AY884" s="155" t="s">
        <v>156</v>
      </c>
    </row>
    <row r="885" spans="2:65" s="14" customFormat="1" x14ac:dyDescent="0.2">
      <c r="B885" s="161"/>
      <c r="D885" s="148" t="s">
        <v>169</v>
      </c>
      <c r="E885" s="162" t="s">
        <v>3</v>
      </c>
      <c r="F885" s="163" t="s">
        <v>172</v>
      </c>
      <c r="H885" s="164">
        <v>50.45</v>
      </c>
      <c r="I885" s="165"/>
      <c r="L885" s="161"/>
      <c r="M885" s="166"/>
      <c r="T885" s="167"/>
      <c r="AT885" s="162" t="s">
        <v>169</v>
      </c>
      <c r="AU885" s="162" t="s">
        <v>88</v>
      </c>
      <c r="AV885" s="14" t="s">
        <v>165</v>
      </c>
      <c r="AW885" s="14" t="s">
        <v>40</v>
      </c>
      <c r="AX885" s="14" t="s">
        <v>86</v>
      </c>
      <c r="AY885" s="162" t="s">
        <v>156</v>
      </c>
    </row>
    <row r="886" spans="2:65" s="1" customFormat="1" ht="21.75" customHeight="1" x14ac:dyDescent="0.2">
      <c r="B886" s="129"/>
      <c r="C886" s="130" t="s">
        <v>206</v>
      </c>
      <c r="D886" s="130" t="s">
        <v>160</v>
      </c>
      <c r="E886" s="131" t="s">
        <v>2596</v>
      </c>
      <c r="F886" s="132" t="s">
        <v>2597</v>
      </c>
      <c r="G886" s="133" t="s">
        <v>209</v>
      </c>
      <c r="H886" s="134">
        <v>372.96100000000001</v>
      </c>
      <c r="I886" s="135"/>
      <c r="J886" s="136">
        <f>ROUND(I886*H886,2)</f>
        <v>0</v>
      </c>
      <c r="K886" s="132" t="s">
        <v>164</v>
      </c>
      <c r="L886" s="34"/>
      <c r="M886" s="137" t="s">
        <v>3</v>
      </c>
      <c r="N886" s="138" t="s">
        <v>49</v>
      </c>
      <c r="P886" s="139">
        <f>O886*H886</f>
        <v>0</v>
      </c>
      <c r="Q886" s="139">
        <v>6.4999999999999997E-3</v>
      </c>
      <c r="R886" s="139">
        <f>Q886*H886</f>
        <v>2.4242465000000002</v>
      </c>
      <c r="S886" s="139">
        <v>0</v>
      </c>
      <c r="T886" s="140">
        <f>S886*H886</f>
        <v>0</v>
      </c>
      <c r="AR886" s="141" t="s">
        <v>165</v>
      </c>
      <c r="AT886" s="141" t="s">
        <v>160</v>
      </c>
      <c r="AU886" s="141" t="s">
        <v>88</v>
      </c>
      <c r="AY886" s="18" t="s">
        <v>156</v>
      </c>
      <c r="BE886" s="142">
        <f>IF(N886="základní",J886,0)</f>
        <v>0</v>
      </c>
      <c r="BF886" s="142">
        <f>IF(N886="snížená",J886,0)</f>
        <v>0</v>
      </c>
      <c r="BG886" s="142">
        <f>IF(N886="zákl. přenesená",J886,0)</f>
        <v>0</v>
      </c>
      <c r="BH886" s="142">
        <f>IF(N886="sníž. přenesená",J886,0)</f>
        <v>0</v>
      </c>
      <c r="BI886" s="142">
        <f>IF(N886="nulová",J886,0)</f>
        <v>0</v>
      </c>
      <c r="BJ886" s="18" t="s">
        <v>86</v>
      </c>
      <c r="BK886" s="142">
        <f>ROUND(I886*H886,2)</f>
        <v>0</v>
      </c>
      <c r="BL886" s="18" t="s">
        <v>165</v>
      </c>
      <c r="BM886" s="141" t="s">
        <v>2598</v>
      </c>
    </row>
    <row r="887" spans="2:65" s="1" customFormat="1" x14ac:dyDescent="0.2">
      <c r="B887" s="34"/>
      <c r="D887" s="143" t="s">
        <v>167</v>
      </c>
      <c r="F887" s="144" t="s">
        <v>2599</v>
      </c>
      <c r="I887" s="145"/>
      <c r="L887" s="34"/>
      <c r="M887" s="146"/>
      <c r="T887" s="55"/>
      <c r="AT887" s="18" t="s">
        <v>167</v>
      </c>
      <c r="AU887" s="18" t="s">
        <v>88</v>
      </c>
    </row>
    <row r="888" spans="2:65" s="12" customFormat="1" x14ac:dyDescent="0.2">
      <c r="B888" s="147"/>
      <c r="D888" s="148" t="s">
        <v>169</v>
      </c>
      <c r="E888" s="149" t="s">
        <v>3</v>
      </c>
      <c r="F888" s="150" t="s">
        <v>2600</v>
      </c>
      <c r="H888" s="149" t="s">
        <v>3</v>
      </c>
      <c r="I888" s="151"/>
      <c r="L888" s="147"/>
      <c r="M888" s="152"/>
      <c r="T888" s="153"/>
      <c r="AT888" s="149" t="s">
        <v>169</v>
      </c>
      <c r="AU888" s="149" t="s">
        <v>88</v>
      </c>
      <c r="AV888" s="12" t="s">
        <v>86</v>
      </c>
      <c r="AW888" s="12" t="s">
        <v>40</v>
      </c>
      <c r="AX888" s="12" t="s">
        <v>78</v>
      </c>
      <c r="AY888" s="149" t="s">
        <v>156</v>
      </c>
    </row>
    <row r="889" spans="2:65" s="13" customFormat="1" x14ac:dyDescent="0.2">
      <c r="B889" s="154"/>
      <c r="D889" s="148" t="s">
        <v>169</v>
      </c>
      <c r="E889" s="155" t="s">
        <v>3</v>
      </c>
      <c r="F889" s="156" t="s">
        <v>2601</v>
      </c>
      <c r="H889" s="157">
        <v>29.768000000000001</v>
      </c>
      <c r="I889" s="158"/>
      <c r="L889" s="154"/>
      <c r="M889" s="159"/>
      <c r="T889" s="160"/>
      <c r="AT889" s="155" t="s">
        <v>169</v>
      </c>
      <c r="AU889" s="155" t="s">
        <v>88</v>
      </c>
      <c r="AV889" s="13" t="s">
        <v>88</v>
      </c>
      <c r="AW889" s="13" t="s">
        <v>40</v>
      </c>
      <c r="AX889" s="13" t="s">
        <v>78</v>
      </c>
      <c r="AY889" s="155" t="s">
        <v>156</v>
      </c>
    </row>
    <row r="890" spans="2:65" s="13" customFormat="1" x14ac:dyDescent="0.2">
      <c r="B890" s="154"/>
      <c r="D890" s="148" t="s">
        <v>169</v>
      </c>
      <c r="E890" s="155" t="s">
        <v>3</v>
      </c>
      <c r="F890" s="156" t="s">
        <v>2602</v>
      </c>
      <c r="H890" s="157">
        <v>11.471</v>
      </c>
      <c r="I890" s="158"/>
      <c r="L890" s="154"/>
      <c r="M890" s="159"/>
      <c r="T890" s="160"/>
      <c r="AT890" s="155" t="s">
        <v>169</v>
      </c>
      <c r="AU890" s="155" t="s">
        <v>88</v>
      </c>
      <c r="AV890" s="13" t="s">
        <v>88</v>
      </c>
      <c r="AW890" s="13" t="s">
        <v>40</v>
      </c>
      <c r="AX890" s="13" t="s">
        <v>78</v>
      </c>
      <c r="AY890" s="155" t="s">
        <v>156</v>
      </c>
    </row>
    <row r="891" spans="2:65" s="13" customFormat="1" x14ac:dyDescent="0.2">
      <c r="B891" s="154"/>
      <c r="D891" s="148" t="s">
        <v>169</v>
      </c>
      <c r="E891" s="155" t="s">
        <v>3</v>
      </c>
      <c r="F891" s="156" t="s">
        <v>2603</v>
      </c>
      <c r="H891" s="157">
        <v>5.8760000000000003</v>
      </c>
      <c r="I891" s="158"/>
      <c r="L891" s="154"/>
      <c r="M891" s="159"/>
      <c r="T891" s="160"/>
      <c r="AT891" s="155" t="s">
        <v>169</v>
      </c>
      <c r="AU891" s="155" t="s">
        <v>88</v>
      </c>
      <c r="AV891" s="13" t="s">
        <v>88</v>
      </c>
      <c r="AW891" s="13" t="s">
        <v>40</v>
      </c>
      <c r="AX891" s="13" t="s">
        <v>78</v>
      </c>
      <c r="AY891" s="155" t="s">
        <v>156</v>
      </c>
    </row>
    <row r="892" spans="2:65" s="13" customFormat="1" x14ac:dyDescent="0.2">
      <c r="B892" s="154"/>
      <c r="D892" s="148" t="s">
        <v>169</v>
      </c>
      <c r="E892" s="155" t="s">
        <v>3</v>
      </c>
      <c r="F892" s="156" t="s">
        <v>2604</v>
      </c>
      <c r="H892" s="157">
        <v>9.3420000000000005</v>
      </c>
      <c r="I892" s="158"/>
      <c r="L892" s="154"/>
      <c r="M892" s="159"/>
      <c r="T892" s="160"/>
      <c r="AT892" s="155" t="s">
        <v>169</v>
      </c>
      <c r="AU892" s="155" t="s">
        <v>88</v>
      </c>
      <c r="AV892" s="13" t="s">
        <v>88</v>
      </c>
      <c r="AW892" s="13" t="s">
        <v>40</v>
      </c>
      <c r="AX892" s="13" t="s">
        <v>78</v>
      </c>
      <c r="AY892" s="155" t="s">
        <v>156</v>
      </c>
    </row>
    <row r="893" spans="2:65" s="13" customFormat="1" x14ac:dyDescent="0.2">
      <c r="B893" s="154"/>
      <c r="D893" s="148" t="s">
        <v>169</v>
      </c>
      <c r="E893" s="155" t="s">
        <v>3</v>
      </c>
      <c r="F893" s="156" t="s">
        <v>2604</v>
      </c>
      <c r="H893" s="157">
        <v>9.3420000000000005</v>
      </c>
      <c r="I893" s="158"/>
      <c r="L893" s="154"/>
      <c r="M893" s="159"/>
      <c r="T893" s="160"/>
      <c r="AT893" s="155" t="s">
        <v>169</v>
      </c>
      <c r="AU893" s="155" t="s">
        <v>88</v>
      </c>
      <c r="AV893" s="13" t="s">
        <v>88</v>
      </c>
      <c r="AW893" s="13" t="s">
        <v>40</v>
      </c>
      <c r="AX893" s="13" t="s">
        <v>78</v>
      </c>
      <c r="AY893" s="155" t="s">
        <v>156</v>
      </c>
    </row>
    <row r="894" spans="2:65" s="13" customFormat="1" x14ac:dyDescent="0.2">
      <c r="B894" s="154"/>
      <c r="D894" s="148" t="s">
        <v>169</v>
      </c>
      <c r="E894" s="155" t="s">
        <v>3</v>
      </c>
      <c r="F894" s="156" t="s">
        <v>2605</v>
      </c>
      <c r="H894" s="157">
        <v>37.42</v>
      </c>
      <c r="I894" s="158"/>
      <c r="L894" s="154"/>
      <c r="M894" s="159"/>
      <c r="T894" s="160"/>
      <c r="AT894" s="155" t="s">
        <v>169</v>
      </c>
      <c r="AU894" s="155" t="s">
        <v>88</v>
      </c>
      <c r="AV894" s="13" t="s">
        <v>88</v>
      </c>
      <c r="AW894" s="13" t="s">
        <v>40</v>
      </c>
      <c r="AX894" s="13" t="s">
        <v>78</v>
      </c>
      <c r="AY894" s="155" t="s">
        <v>156</v>
      </c>
    </row>
    <row r="895" spans="2:65" s="15" customFormat="1" x14ac:dyDescent="0.2">
      <c r="B895" s="168"/>
      <c r="D895" s="148" t="s">
        <v>169</v>
      </c>
      <c r="E895" s="169" t="s">
        <v>3</v>
      </c>
      <c r="F895" s="170" t="s">
        <v>180</v>
      </c>
      <c r="H895" s="171">
        <v>103.21899999999999</v>
      </c>
      <c r="I895" s="172"/>
      <c r="L895" s="168"/>
      <c r="M895" s="173"/>
      <c r="T895" s="174"/>
      <c r="AT895" s="169" t="s">
        <v>169</v>
      </c>
      <c r="AU895" s="169" t="s">
        <v>88</v>
      </c>
      <c r="AV895" s="15" t="s">
        <v>157</v>
      </c>
      <c r="AW895" s="15" t="s">
        <v>40</v>
      </c>
      <c r="AX895" s="15" t="s">
        <v>78</v>
      </c>
      <c r="AY895" s="169" t="s">
        <v>156</v>
      </c>
    </row>
    <row r="896" spans="2:65" s="12" customFormat="1" x14ac:dyDescent="0.2">
      <c r="B896" s="147"/>
      <c r="D896" s="148" t="s">
        <v>169</v>
      </c>
      <c r="E896" s="149" t="s">
        <v>3</v>
      </c>
      <c r="F896" s="150" t="s">
        <v>2606</v>
      </c>
      <c r="H896" s="149" t="s">
        <v>3</v>
      </c>
      <c r="I896" s="151"/>
      <c r="L896" s="147"/>
      <c r="M896" s="152"/>
      <c r="T896" s="153"/>
      <c r="AT896" s="149" t="s">
        <v>169</v>
      </c>
      <c r="AU896" s="149" t="s">
        <v>88</v>
      </c>
      <c r="AV896" s="12" t="s">
        <v>86</v>
      </c>
      <c r="AW896" s="12" t="s">
        <v>40</v>
      </c>
      <c r="AX896" s="12" t="s">
        <v>78</v>
      </c>
      <c r="AY896" s="149" t="s">
        <v>156</v>
      </c>
    </row>
    <row r="897" spans="2:51" s="13" customFormat="1" x14ac:dyDescent="0.2">
      <c r="B897" s="154"/>
      <c r="D897" s="148" t="s">
        <v>169</v>
      </c>
      <c r="E897" s="155" t="s">
        <v>3</v>
      </c>
      <c r="F897" s="156" t="s">
        <v>2607</v>
      </c>
      <c r="H897" s="157">
        <v>24.715</v>
      </c>
      <c r="I897" s="158"/>
      <c r="L897" s="154"/>
      <c r="M897" s="159"/>
      <c r="T897" s="160"/>
      <c r="AT897" s="155" t="s">
        <v>169</v>
      </c>
      <c r="AU897" s="155" t="s">
        <v>88</v>
      </c>
      <c r="AV897" s="13" t="s">
        <v>88</v>
      </c>
      <c r="AW897" s="13" t="s">
        <v>40</v>
      </c>
      <c r="AX897" s="13" t="s">
        <v>78</v>
      </c>
      <c r="AY897" s="155" t="s">
        <v>156</v>
      </c>
    </row>
    <row r="898" spans="2:51" s="13" customFormat="1" x14ac:dyDescent="0.2">
      <c r="B898" s="154"/>
      <c r="D898" s="148" t="s">
        <v>169</v>
      </c>
      <c r="E898" s="155" t="s">
        <v>3</v>
      </c>
      <c r="F898" s="156" t="s">
        <v>2608</v>
      </c>
      <c r="H898" s="157">
        <v>11.833</v>
      </c>
      <c r="I898" s="158"/>
      <c r="L898" s="154"/>
      <c r="M898" s="159"/>
      <c r="T898" s="160"/>
      <c r="AT898" s="155" t="s">
        <v>169</v>
      </c>
      <c r="AU898" s="155" t="s">
        <v>88</v>
      </c>
      <c r="AV898" s="13" t="s">
        <v>88</v>
      </c>
      <c r="AW898" s="13" t="s">
        <v>40</v>
      </c>
      <c r="AX898" s="13" t="s">
        <v>78</v>
      </c>
      <c r="AY898" s="155" t="s">
        <v>156</v>
      </c>
    </row>
    <row r="899" spans="2:51" s="13" customFormat="1" x14ac:dyDescent="0.2">
      <c r="B899" s="154"/>
      <c r="D899" s="148" t="s">
        <v>169</v>
      </c>
      <c r="E899" s="155" t="s">
        <v>3</v>
      </c>
      <c r="F899" s="156" t="s">
        <v>2609</v>
      </c>
      <c r="H899" s="157">
        <v>7.0979999999999999</v>
      </c>
      <c r="I899" s="158"/>
      <c r="L899" s="154"/>
      <c r="M899" s="159"/>
      <c r="T899" s="160"/>
      <c r="AT899" s="155" t="s">
        <v>169</v>
      </c>
      <c r="AU899" s="155" t="s">
        <v>88</v>
      </c>
      <c r="AV899" s="13" t="s">
        <v>88</v>
      </c>
      <c r="AW899" s="13" t="s">
        <v>40</v>
      </c>
      <c r="AX899" s="13" t="s">
        <v>78</v>
      </c>
      <c r="AY899" s="155" t="s">
        <v>156</v>
      </c>
    </row>
    <row r="900" spans="2:51" s="13" customFormat="1" x14ac:dyDescent="0.2">
      <c r="B900" s="154"/>
      <c r="D900" s="148" t="s">
        <v>169</v>
      </c>
      <c r="E900" s="155" t="s">
        <v>3</v>
      </c>
      <c r="F900" s="156" t="s">
        <v>2610</v>
      </c>
      <c r="H900" s="157">
        <v>9.1050000000000004</v>
      </c>
      <c r="I900" s="158"/>
      <c r="L900" s="154"/>
      <c r="M900" s="159"/>
      <c r="T900" s="160"/>
      <c r="AT900" s="155" t="s">
        <v>169</v>
      </c>
      <c r="AU900" s="155" t="s">
        <v>88</v>
      </c>
      <c r="AV900" s="13" t="s">
        <v>88</v>
      </c>
      <c r="AW900" s="13" t="s">
        <v>40</v>
      </c>
      <c r="AX900" s="13" t="s">
        <v>78</v>
      </c>
      <c r="AY900" s="155" t="s">
        <v>156</v>
      </c>
    </row>
    <row r="901" spans="2:51" s="13" customFormat="1" x14ac:dyDescent="0.2">
      <c r="B901" s="154"/>
      <c r="D901" s="148" t="s">
        <v>169</v>
      </c>
      <c r="E901" s="155" t="s">
        <v>3</v>
      </c>
      <c r="F901" s="156" t="s">
        <v>2610</v>
      </c>
      <c r="H901" s="157">
        <v>9.1050000000000004</v>
      </c>
      <c r="I901" s="158"/>
      <c r="L901" s="154"/>
      <c r="M901" s="159"/>
      <c r="T901" s="160"/>
      <c r="AT901" s="155" t="s">
        <v>169</v>
      </c>
      <c r="AU901" s="155" t="s">
        <v>88</v>
      </c>
      <c r="AV901" s="13" t="s">
        <v>88</v>
      </c>
      <c r="AW901" s="13" t="s">
        <v>40</v>
      </c>
      <c r="AX901" s="13" t="s">
        <v>78</v>
      </c>
      <c r="AY901" s="155" t="s">
        <v>156</v>
      </c>
    </row>
    <row r="902" spans="2:51" s="13" customFormat="1" x14ac:dyDescent="0.2">
      <c r="B902" s="154"/>
      <c r="D902" s="148" t="s">
        <v>169</v>
      </c>
      <c r="E902" s="155" t="s">
        <v>3</v>
      </c>
      <c r="F902" s="156" t="s">
        <v>2611</v>
      </c>
      <c r="H902" s="157">
        <v>43.78</v>
      </c>
      <c r="I902" s="158"/>
      <c r="L902" s="154"/>
      <c r="M902" s="159"/>
      <c r="T902" s="160"/>
      <c r="AT902" s="155" t="s">
        <v>169</v>
      </c>
      <c r="AU902" s="155" t="s">
        <v>88</v>
      </c>
      <c r="AV902" s="13" t="s">
        <v>88</v>
      </c>
      <c r="AW902" s="13" t="s">
        <v>40</v>
      </c>
      <c r="AX902" s="13" t="s">
        <v>78</v>
      </c>
      <c r="AY902" s="155" t="s">
        <v>156</v>
      </c>
    </row>
    <row r="903" spans="2:51" s="15" customFormat="1" x14ac:dyDescent="0.2">
      <c r="B903" s="168"/>
      <c r="D903" s="148" t="s">
        <v>169</v>
      </c>
      <c r="E903" s="169" t="s">
        <v>3</v>
      </c>
      <c r="F903" s="170" t="s">
        <v>180</v>
      </c>
      <c r="H903" s="171">
        <v>105.636</v>
      </c>
      <c r="I903" s="172"/>
      <c r="L903" s="168"/>
      <c r="M903" s="173"/>
      <c r="T903" s="174"/>
      <c r="AT903" s="169" t="s">
        <v>169</v>
      </c>
      <c r="AU903" s="169" t="s">
        <v>88</v>
      </c>
      <c r="AV903" s="15" t="s">
        <v>157</v>
      </c>
      <c r="AW903" s="15" t="s">
        <v>40</v>
      </c>
      <c r="AX903" s="15" t="s">
        <v>78</v>
      </c>
      <c r="AY903" s="169" t="s">
        <v>156</v>
      </c>
    </row>
    <row r="904" spans="2:51" s="12" customFormat="1" x14ac:dyDescent="0.2">
      <c r="B904" s="147"/>
      <c r="D904" s="148" t="s">
        <v>169</v>
      </c>
      <c r="E904" s="149" t="s">
        <v>3</v>
      </c>
      <c r="F904" s="150" t="s">
        <v>2612</v>
      </c>
      <c r="H904" s="149" t="s">
        <v>3</v>
      </c>
      <c r="I904" s="151"/>
      <c r="L904" s="147"/>
      <c r="M904" s="152"/>
      <c r="T904" s="153"/>
      <c r="AT904" s="149" t="s">
        <v>169</v>
      </c>
      <c r="AU904" s="149" t="s">
        <v>88</v>
      </c>
      <c r="AV904" s="12" t="s">
        <v>86</v>
      </c>
      <c r="AW904" s="12" t="s">
        <v>40</v>
      </c>
      <c r="AX904" s="12" t="s">
        <v>78</v>
      </c>
      <c r="AY904" s="149" t="s">
        <v>156</v>
      </c>
    </row>
    <row r="905" spans="2:51" s="13" customFormat="1" x14ac:dyDescent="0.2">
      <c r="B905" s="154"/>
      <c r="D905" s="148" t="s">
        <v>169</v>
      </c>
      <c r="E905" s="155" t="s">
        <v>3</v>
      </c>
      <c r="F905" s="156" t="s">
        <v>2613</v>
      </c>
      <c r="H905" s="157">
        <v>19.035</v>
      </c>
      <c r="I905" s="158"/>
      <c r="L905" s="154"/>
      <c r="M905" s="159"/>
      <c r="T905" s="160"/>
      <c r="AT905" s="155" t="s">
        <v>169</v>
      </c>
      <c r="AU905" s="155" t="s">
        <v>88</v>
      </c>
      <c r="AV905" s="13" t="s">
        <v>88</v>
      </c>
      <c r="AW905" s="13" t="s">
        <v>40</v>
      </c>
      <c r="AX905" s="13" t="s">
        <v>78</v>
      </c>
      <c r="AY905" s="155" t="s">
        <v>156</v>
      </c>
    </row>
    <row r="906" spans="2:51" s="13" customFormat="1" x14ac:dyDescent="0.2">
      <c r="B906" s="154"/>
      <c r="D906" s="148" t="s">
        <v>169</v>
      </c>
      <c r="E906" s="155" t="s">
        <v>3</v>
      </c>
      <c r="F906" s="156" t="s">
        <v>2614</v>
      </c>
      <c r="H906" s="157">
        <v>2.0699999999999998</v>
      </c>
      <c r="I906" s="158"/>
      <c r="L906" s="154"/>
      <c r="M906" s="159"/>
      <c r="T906" s="160"/>
      <c r="AT906" s="155" t="s">
        <v>169</v>
      </c>
      <c r="AU906" s="155" t="s">
        <v>88</v>
      </c>
      <c r="AV906" s="13" t="s">
        <v>88</v>
      </c>
      <c r="AW906" s="13" t="s">
        <v>40</v>
      </c>
      <c r="AX906" s="13" t="s">
        <v>78</v>
      </c>
      <c r="AY906" s="155" t="s">
        <v>156</v>
      </c>
    </row>
    <row r="907" spans="2:51" s="13" customFormat="1" x14ac:dyDescent="0.2">
      <c r="B907" s="154"/>
      <c r="D907" s="148" t="s">
        <v>169</v>
      </c>
      <c r="E907" s="155" t="s">
        <v>3</v>
      </c>
      <c r="F907" s="156" t="s">
        <v>2615</v>
      </c>
      <c r="H907" s="157">
        <v>12.416</v>
      </c>
      <c r="I907" s="158"/>
      <c r="L907" s="154"/>
      <c r="M907" s="159"/>
      <c r="T907" s="160"/>
      <c r="AT907" s="155" t="s">
        <v>169</v>
      </c>
      <c r="AU907" s="155" t="s">
        <v>88</v>
      </c>
      <c r="AV907" s="13" t="s">
        <v>88</v>
      </c>
      <c r="AW907" s="13" t="s">
        <v>40</v>
      </c>
      <c r="AX907" s="13" t="s">
        <v>78</v>
      </c>
      <c r="AY907" s="155" t="s">
        <v>156</v>
      </c>
    </row>
    <row r="908" spans="2:51" s="13" customFormat="1" x14ac:dyDescent="0.2">
      <c r="B908" s="154"/>
      <c r="D908" s="148" t="s">
        <v>169</v>
      </c>
      <c r="E908" s="155" t="s">
        <v>3</v>
      </c>
      <c r="F908" s="156" t="s">
        <v>2616</v>
      </c>
      <c r="H908" s="157">
        <v>1.4330000000000001</v>
      </c>
      <c r="I908" s="158"/>
      <c r="L908" s="154"/>
      <c r="M908" s="159"/>
      <c r="T908" s="160"/>
      <c r="AT908" s="155" t="s">
        <v>169</v>
      </c>
      <c r="AU908" s="155" t="s">
        <v>88</v>
      </c>
      <c r="AV908" s="13" t="s">
        <v>88</v>
      </c>
      <c r="AW908" s="13" t="s">
        <v>40</v>
      </c>
      <c r="AX908" s="13" t="s">
        <v>78</v>
      </c>
      <c r="AY908" s="155" t="s">
        <v>156</v>
      </c>
    </row>
    <row r="909" spans="2:51" s="13" customFormat="1" x14ac:dyDescent="0.2">
      <c r="B909" s="154"/>
      <c r="D909" s="148" t="s">
        <v>169</v>
      </c>
      <c r="E909" s="155" t="s">
        <v>3</v>
      </c>
      <c r="F909" s="156" t="s">
        <v>2617</v>
      </c>
      <c r="H909" s="157">
        <v>0.95499999999999996</v>
      </c>
      <c r="I909" s="158"/>
      <c r="L909" s="154"/>
      <c r="M909" s="159"/>
      <c r="T909" s="160"/>
      <c r="AT909" s="155" t="s">
        <v>169</v>
      </c>
      <c r="AU909" s="155" t="s">
        <v>88</v>
      </c>
      <c r="AV909" s="13" t="s">
        <v>88</v>
      </c>
      <c r="AW909" s="13" t="s">
        <v>40</v>
      </c>
      <c r="AX909" s="13" t="s">
        <v>78</v>
      </c>
      <c r="AY909" s="155" t="s">
        <v>156</v>
      </c>
    </row>
    <row r="910" spans="2:51" s="13" customFormat="1" x14ac:dyDescent="0.2">
      <c r="B910" s="154"/>
      <c r="D910" s="148" t="s">
        <v>169</v>
      </c>
      <c r="E910" s="155" t="s">
        <v>3</v>
      </c>
      <c r="F910" s="156" t="s">
        <v>2618</v>
      </c>
      <c r="H910" s="157">
        <v>31.48</v>
      </c>
      <c r="I910" s="158"/>
      <c r="L910" s="154"/>
      <c r="M910" s="159"/>
      <c r="T910" s="160"/>
      <c r="AT910" s="155" t="s">
        <v>169</v>
      </c>
      <c r="AU910" s="155" t="s">
        <v>88</v>
      </c>
      <c r="AV910" s="13" t="s">
        <v>88</v>
      </c>
      <c r="AW910" s="13" t="s">
        <v>40</v>
      </c>
      <c r="AX910" s="13" t="s">
        <v>78</v>
      </c>
      <c r="AY910" s="155" t="s">
        <v>156</v>
      </c>
    </row>
    <row r="911" spans="2:51" s="13" customFormat="1" x14ac:dyDescent="0.2">
      <c r="B911" s="154"/>
      <c r="D911" s="148" t="s">
        <v>169</v>
      </c>
      <c r="E911" s="155" t="s">
        <v>3</v>
      </c>
      <c r="F911" s="156" t="s">
        <v>2619</v>
      </c>
      <c r="H911" s="157">
        <v>2.0699999999999998</v>
      </c>
      <c r="I911" s="158"/>
      <c r="L911" s="154"/>
      <c r="M911" s="159"/>
      <c r="T911" s="160"/>
      <c r="AT911" s="155" t="s">
        <v>169</v>
      </c>
      <c r="AU911" s="155" t="s">
        <v>88</v>
      </c>
      <c r="AV911" s="13" t="s">
        <v>88</v>
      </c>
      <c r="AW911" s="13" t="s">
        <v>40</v>
      </c>
      <c r="AX911" s="13" t="s">
        <v>78</v>
      </c>
      <c r="AY911" s="155" t="s">
        <v>156</v>
      </c>
    </row>
    <row r="912" spans="2:51" s="13" customFormat="1" x14ac:dyDescent="0.2">
      <c r="B912" s="154"/>
      <c r="D912" s="148" t="s">
        <v>169</v>
      </c>
      <c r="E912" s="155" t="s">
        <v>3</v>
      </c>
      <c r="F912" s="156" t="s">
        <v>2620</v>
      </c>
      <c r="H912" s="157">
        <v>12.416</v>
      </c>
      <c r="I912" s="158"/>
      <c r="L912" s="154"/>
      <c r="M912" s="159"/>
      <c r="T912" s="160"/>
      <c r="AT912" s="155" t="s">
        <v>169</v>
      </c>
      <c r="AU912" s="155" t="s">
        <v>88</v>
      </c>
      <c r="AV912" s="13" t="s">
        <v>88</v>
      </c>
      <c r="AW912" s="13" t="s">
        <v>40</v>
      </c>
      <c r="AX912" s="13" t="s">
        <v>78</v>
      </c>
      <c r="AY912" s="155" t="s">
        <v>156</v>
      </c>
    </row>
    <row r="913" spans="2:51" s="13" customFormat="1" x14ac:dyDescent="0.2">
      <c r="B913" s="154"/>
      <c r="D913" s="148" t="s">
        <v>169</v>
      </c>
      <c r="E913" s="155" t="s">
        <v>3</v>
      </c>
      <c r="F913" s="156" t="s">
        <v>2621</v>
      </c>
      <c r="H913" s="157">
        <v>1.08</v>
      </c>
      <c r="I913" s="158"/>
      <c r="L913" s="154"/>
      <c r="M913" s="159"/>
      <c r="T913" s="160"/>
      <c r="AT913" s="155" t="s">
        <v>169</v>
      </c>
      <c r="AU913" s="155" t="s">
        <v>88</v>
      </c>
      <c r="AV913" s="13" t="s">
        <v>88</v>
      </c>
      <c r="AW913" s="13" t="s">
        <v>40</v>
      </c>
      <c r="AX913" s="13" t="s">
        <v>78</v>
      </c>
      <c r="AY913" s="155" t="s">
        <v>156</v>
      </c>
    </row>
    <row r="914" spans="2:51" s="13" customFormat="1" x14ac:dyDescent="0.2">
      <c r="B914" s="154"/>
      <c r="D914" s="148" t="s">
        <v>169</v>
      </c>
      <c r="E914" s="155" t="s">
        <v>3</v>
      </c>
      <c r="F914" s="156" t="s">
        <v>2622</v>
      </c>
      <c r="H914" s="157">
        <v>0.72</v>
      </c>
      <c r="I914" s="158"/>
      <c r="L914" s="154"/>
      <c r="M914" s="159"/>
      <c r="T914" s="160"/>
      <c r="AT914" s="155" t="s">
        <v>169</v>
      </c>
      <c r="AU914" s="155" t="s">
        <v>88</v>
      </c>
      <c r="AV914" s="13" t="s">
        <v>88</v>
      </c>
      <c r="AW914" s="13" t="s">
        <v>40</v>
      </c>
      <c r="AX914" s="13" t="s">
        <v>78</v>
      </c>
      <c r="AY914" s="155" t="s">
        <v>156</v>
      </c>
    </row>
    <row r="915" spans="2:51" s="13" customFormat="1" x14ac:dyDescent="0.2">
      <c r="B915" s="154"/>
      <c r="D915" s="148" t="s">
        <v>169</v>
      </c>
      <c r="E915" s="155" t="s">
        <v>3</v>
      </c>
      <c r="F915" s="156" t="s">
        <v>2623</v>
      </c>
      <c r="H915" s="157">
        <v>15.012</v>
      </c>
      <c r="I915" s="158"/>
      <c r="L915" s="154"/>
      <c r="M915" s="159"/>
      <c r="T915" s="160"/>
      <c r="AT915" s="155" t="s">
        <v>169</v>
      </c>
      <c r="AU915" s="155" t="s">
        <v>88</v>
      </c>
      <c r="AV915" s="13" t="s">
        <v>88</v>
      </c>
      <c r="AW915" s="13" t="s">
        <v>40</v>
      </c>
      <c r="AX915" s="13" t="s">
        <v>78</v>
      </c>
      <c r="AY915" s="155" t="s">
        <v>156</v>
      </c>
    </row>
    <row r="916" spans="2:51" s="13" customFormat="1" x14ac:dyDescent="0.2">
      <c r="B916" s="154"/>
      <c r="D916" s="148" t="s">
        <v>169</v>
      </c>
      <c r="E916" s="155" t="s">
        <v>3</v>
      </c>
      <c r="F916" s="156" t="s">
        <v>2624</v>
      </c>
      <c r="H916" s="157">
        <v>2.0699999999999998</v>
      </c>
      <c r="I916" s="158"/>
      <c r="L916" s="154"/>
      <c r="M916" s="159"/>
      <c r="T916" s="160"/>
      <c r="AT916" s="155" t="s">
        <v>169</v>
      </c>
      <c r="AU916" s="155" t="s">
        <v>88</v>
      </c>
      <c r="AV916" s="13" t="s">
        <v>88</v>
      </c>
      <c r="AW916" s="13" t="s">
        <v>40</v>
      </c>
      <c r="AX916" s="13" t="s">
        <v>78</v>
      </c>
      <c r="AY916" s="155" t="s">
        <v>156</v>
      </c>
    </row>
    <row r="917" spans="2:51" s="13" customFormat="1" x14ac:dyDescent="0.2">
      <c r="B917" s="154"/>
      <c r="D917" s="148" t="s">
        <v>169</v>
      </c>
      <c r="E917" s="155" t="s">
        <v>3</v>
      </c>
      <c r="F917" s="156" t="s">
        <v>2625</v>
      </c>
      <c r="H917" s="157">
        <v>0.32800000000000001</v>
      </c>
      <c r="I917" s="158"/>
      <c r="L917" s="154"/>
      <c r="M917" s="159"/>
      <c r="T917" s="160"/>
      <c r="AT917" s="155" t="s">
        <v>169</v>
      </c>
      <c r="AU917" s="155" t="s">
        <v>88</v>
      </c>
      <c r="AV917" s="13" t="s">
        <v>88</v>
      </c>
      <c r="AW917" s="13" t="s">
        <v>40</v>
      </c>
      <c r="AX917" s="13" t="s">
        <v>78</v>
      </c>
      <c r="AY917" s="155" t="s">
        <v>156</v>
      </c>
    </row>
    <row r="918" spans="2:51" s="13" customFormat="1" x14ac:dyDescent="0.2">
      <c r="B918" s="154"/>
      <c r="D918" s="148" t="s">
        <v>169</v>
      </c>
      <c r="E918" s="155" t="s">
        <v>3</v>
      </c>
      <c r="F918" s="156" t="s">
        <v>2626</v>
      </c>
      <c r="H918" s="157">
        <v>5.2</v>
      </c>
      <c r="I918" s="158"/>
      <c r="L918" s="154"/>
      <c r="M918" s="159"/>
      <c r="T918" s="160"/>
      <c r="AT918" s="155" t="s">
        <v>169</v>
      </c>
      <c r="AU918" s="155" t="s">
        <v>88</v>
      </c>
      <c r="AV918" s="13" t="s">
        <v>88</v>
      </c>
      <c r="AW918" s="13" t="s">
        <v>40</v>
      </c>
      <c r="AX918" s="13" t="s">
        <v>78</v>
      </c>
      <c r="AY918" s="155" t="s">
        <v>156</v>
      </c>
    </row>
    <row r="919" spans="2:51" s="13" customFormat="1" x14ac:dyDescent="0.2">
      <c r="B919" s="154"/>
      <c r="D919" s="148" t="s">
        <v>169</v>
      </c>
      <c r="E919" s="155" t="s">
        <v>3</v>
      </c>
      <c r="F919" s="156" t="s">
        <v>2627</v>
      </c>
      <c r="H919" s="157">
        <v>6.1180000000000003</v>
      </c>
      <c r="I919" s="158"/>
      <c r="L919" s="154"/>
      <c r="M919" s="159"/>
      <c r="T919" s="160"/>
      <c r="AT919" s="155" t="s">
        <v>169</v>
      </c>
      <c r="AU919" s="155" t="s">
        <v>88</v>
      </c>
      <c r="AV919" s="13" t="s">
        <v>88</v>
      </c>
      <c r="AW919" s="13" t="s">
        <v>40</v>
      </c>
      <c r="AX919" s="13" t="s">
        <v>78</v>
      </c>
      <c r="AY919" s="155" t="s">
        <v>156</v>
      </c>
    </row>
    <row r="920" spans="2:51" s="13" customFormat="1" x14ac:dyDescent="0.2">
      <c r="B920" s="154"/>
      <c r="D920" s="148" t="s">
        <v>169</v>
      </c>
      <c r="E920" s="155" t="s">
        <v>3</v>
      </c>
      <c r="F920" s="156" t="s">
        <v>2628</v>
      </c>
      <c r="H920" s="157">
        <v>0.92700000000000005</v>
      </c>
      <c r="I920" s="158"/>
      <c r="L920" s="154"/>
      <c r="M920" s="159"/>
      <c r="T920" s="160"/>
      <c r="AT920" s="155" t="s">
        <v>169</v>
      </c>
      <c r="AU920" s="155" t="s">
        <v>88</v>
      </c>
      <c r="AV920" s="13" t="s">
        <v>88</v>
      </c>
      <c r="AW920" s="13" t="s">
        <v>40</v>
      </c>
      <c r="AX920" s="13" t="s">
        <v>78</v>
      </c>
      <c r="AY920" s="155" t="s">
        <v>156</v>
      </c>
    </row>
    <row r="921" spans="2:51" s="13" customFormat="1" x14ac:dyDescent="0.2">
      <c r="B921" s="154"/>
      <c r="D921" s="148" t="s">
        <v>169</v>
      </c>
      <c r="E921" s="155" t="s">
        <v>3</v>
      </c>
      <c r="F921" s="156" t="s">
        <v>2629</v>
      </c>
      <c r="H921" s="157">
        <v>0.61799999999999999</v>
      </c>
      <c r="I921" s="158"/>
      <c r="L921" s="154"/>
      <c r="M921" s="159"/>
      <c r="T921" s="160"/>
      <c r="AT921" s="155" t="s">
        <v>169</v>
      </c>
      <c r="AU921" s="155" t="s">
        <v>88</v>
      </c>
      <c r="AV921" s="13" t="s">
        <v>88</v>
      </c>
      <c r="AW921" s="13" t="s">
        <v>40</v>
      </c>
      <c r="AX921" s="13" t="s">
        <v>78</v>
      </c>
      <c r="AY921" s="155" t="s">
        <v>156</v>
      </c>
    </row>
    <row r="922" spans="2:51" s="13" customFormat="1" x14ac:dyDescent="0.2">
      <c r="B922" s="154"/>
      <c r="D922" s="148" t="s">
        <v>169</v>
      </c>
      <c r="E922" s="155" t="s">
        <v>3</v>
      </c>
      <c r="F922" s="156" t="s">
        <v>2630</v>
      </c>
      <c r="H922" s="157">
        <v>35.409999999999997</v>
      </c>
      <c r="I922" s="158"/>
      <c r="L922" s="154"/>
      <c r="M922" s="159"/>
      <c r="T922" s="160"/>
      <c r="AT922" s="155" t="s">
        <v>169</v>
      </c>
      <c r="AU922" s="155" t="s">
        <v>88</v>
      </c>
      <c r="AV922" s="13" t="s">
        <v>88</v>
      </c>
      <c r="AW922" s="13" t="s">
        <v>40</v>
      </c>
      <c r="AX922" s="13" t="s">
        <v>78</v>
      </c>
      <c r="AY922" s="155" t="s">
        <v>156</v>
      </c>
    </row>
    <row r="923" spans="2:51" s="13" customFormat="1" x14ac:dyDescent="0.2">
      <c r="B923" s="154"/>
      <c r="D923" s="148" t="s">
        <v>169</v>
      </c>
      <c r="E923" s="155" t="s">
        <v>3</v>
      </c>
      <c r="F923" s="156" t="s">
        <v>2631</v>
      </c>
      <c r="H923" s="157">
        <v>2.0699999999999998</v>
      </c>
      <c r="I923" s="158"/>
      <c r="L923" s="154"/>
      <c r="M923" s="159"/>
      <c r="T923" s="160"/>
      <c r="AT923" s="155" t="s">
        <v>169</v>
      </c>
      <c r="AU923" s="155" t="s">
        <v>88</v>
      </c>
      <c r="AV923" s="13" t="s">
        <v>88</v>
      </c>
      <c r="AW923" s="13" t="s">
        <v>40</v>
      </c>
      <c r="AX923" s="13" t="s">
        <v>78</v>
      </c>
      <c r="AY923" s="155" t="s">
        <v>156</v>
      </c>
    </row>
    <row r="924" spans="2:51" s="13" customFormat="1" x14ac:dyDescent="0.2">
      <c r="B924" s="154"/>
      <c r="D924" s="148" t="s">
        <v>169</v>
      </c>
      <c r="E924" s="155" t="s">
        <v>3</v>
      </c>
      <c r="F924" s="156" t="s">
        <v>2632</v>
      </c>
      <c r="H924" s="157">
        <v>0.32800000000000001</v>
      </c>
      <c r="I924" s="158"/>
      <c r="L924" s="154"/>
      <c r="M924" s="159"/>
      <c r="T924" s="160"/>
      <c r="AT924" s="155" t="s">
        <v>169</v>
      </c>
      <c r="AU924" s="155" t="s">
        <v>88</v>
      </c>
      <c r="AV924" s="13" t="s">
        <v>88</v>
      </c>
      <c r="AW924" s="13" t="s">
        <v>40</v>
      </c>
      <c r="AX924" s="13" t="s">
        <v>78</v>
      </c>
      <c r="AY924" s="155" t="s">
        <v>156</v>
      </c>
    </row>
    <row r="925" spans="2:51" s="13" customFormat="1" x14ac:dyDescent="0.2">
      <c r="B925" s="154"/>
      <c r="D925" s="148" t="s">
        <v>169</v>
      </c>
      <c r="E925" s="155" t="s">
        <v>3</v>
      </c>
      <c r="F925" s="156" t="s">
        <v>2633</v>
      </c>
      <c r="H925" s="157">
        <v>5.2</v>
      </c>
      <c r="I925" s="158"/>
      <c r="L925" s="154"/>
      <c r="M925" s="159"/>
      <c r="T925" s="160"/>
      <c r="AT925" s="155" t="s">
        <v>169</v>
      </c>
      <c r="AU925" s="155" t="s">
        <v>88</v>
      </c>
      <c r="AV925" s="13" t="s">
        <v>88</v>
      </c>
      <c r="AW925" s="13" t="s">
        <v>40</v>
      </c>
      <c r="AX925" s="13" t="s">
        <v>78</v>
      </c>
      <c r="AY925" s="155" t="s">
        <v>156</v>
      </c>
    </row>
    <row r="926" spans="2:51" s="13" customFormat="1" x14ac:dyDescent="0.2">
      <c r="B926" s="154"/>
      <c r="D926" s="148" t="s">
        <v>169</v>
      </c>
      <c r="E926" s="155" t="s">
        <v>3</v>
      </c>
      <c r="F926" s="156" t="s">
        <v>2634</v>
      </c>
      <c r="H926" s="157">
        <v>4.29</v>
      </c>
      <c r="I926" s="158"/>
      <c r="L926" s="154"/>
      <c r="M926" s="159"/>
      <c r="T926" s="160"/>
      <c r="AT926" s="155" t="s">
        <v>169</v>
      </c>
      <c r="AU926" s="155" t="s">
        <v>88</v>
      </c>
      <c r="AV926" s="13" t="s">
        <v>88</v>
      </c>
      <c r="AW926" s="13" t="s">
        <v>40</v>
      </c>
      <c r="AX926" s="13" t="s">
        <v>78</v>
      </c>
      <c r="AY926" s="155" t="s">
        <v>156</v>
      </c>
    </row>
    <row r="927" spans="2:51" s="13" customFormat="1" x14ac:dyDescent="0.2">
      <c r="B927" s="154"/>
      <c r="D927" s="148" t="s">
        <v>169</v>
      </c>
      <c r="E927" s="155" t="s">
        <v>3</v>
      </c>
      <c r="F927" s="156" t="s">
        <v>2635</v>
      </c>
      <c r="H927" s="157">
        <v>2.86</v>
      </c>
      <c r="I927" s="158"/>
      <c r="L927" s="154"/>
      <c r="M927" s="159"/>
      <c r="T927" s="160"/>
      <c r="AT927" s="155" t="s">
        <v>169</v>
      </c>
      <c r="AU927" s="155" t="s">
        <v>88</v>
      </c>
      <c r="AV927" s="13" t="s">
        <v>88</v>
      </c>
      <c r="AW927" s="13" t="s">
        <v>40</v>
      </c>
      <c r="AX927" s="13" t="s">
        <v>78</v>
      </c>
      <c r="AY927" s="155" t="s">
        <v>156</v>
      </c>
    </row>
    <row r="928" spans="2:51" s="15" customFormat="1" x14ac:dyDescent="0.2">
      <c r="B928" s="168"/>
      <c r="D928" s="148" t="s">
        <v>169</v>
      </c>
      <c r="E928" s="169" t="s">
        <v>3</v>
      </c>
      <c r="F928" s="170" t="s">
        <v>180</v>
      </c>
      <c r="H928" s="171">
        <v>164.10599999999999</v>
      </c>
      <c r="I928" s="172"/>
      <c r="L928" s="168"/>
      <c r="M928" s="173"/>
      <c r="T928" s="174"/>
      <c r="AT928" s="169" t="s">
        <v>169</v>
      </c>
      <c r="AU928" s="169" t="s">
        <v>88</v>
      </c>
      <c r="AV928" s="15" t="s">
        <v>157</v>
      </c>
      <c r="AW928" s="15" t="s">
        <v>40</v>
      </c>
      <c r="AX928" s="15" t="s">
        <v>78</v>
      </c>
      <c r="AY928" s="169" t="s">
        <v>156</v>
      </c>
    </row>
    <row r="929" spans="2:65" s="14" customFormat="1" x14ac:dyDescent="0.2">
      <c r="B929" s="161"/>
      <c r="D929" s="148" t="s">
        <v>169</v>
      </c>
      <c r="E929" s="162" t="s">
        <v>3</v>
      </c>
      <c r="F929" s="163" t="s">
        <v>172</v>
      </c>
      <c r="H929" s="164">
        <v>372.96100000000001</v>
      </c>
      <c r="I929" s="165"/>
      <c r="L929" s="161"/>
      <c r="M929" s="166"/>
      <c r="T929" s="167"/>
      <c r="AT929" s="162" t="s">
        <v>169</v>
      </c>
      <c r="AU929" s="162" t="s">
        <v>88</v>
      </c>
      <c r="AV929" s="14" t="s">
        <v>165</v>
      </c>
      <c r="AW929" s="14" t="s">
        <v>40</v>
      </c>
      <c r="AX929" s="14" t="s">
        <v>86</v>
      </c>
      <c r="AY929" s="162" t="s">
        <v>156</v>
      </c>
    </row>
    <row r="930" spans="2:65" s="1" customFormat="1" ht="16.5" customHeight="1" x14ac:dyDescent="0.2">
      <c r="B930" s="129"/>
      <c r="C930" s="130" t="s">
        <v>214</v>
      </c>
      <c r="D930" s="130" t="s">
        <v>160</v>
      </c>
      <c r="E930" s="131" t="s">
        <v>2636</v>
      </c>
      <c r="F930" s="132" t="s">
        <v>2637</v>
      </c>
      <c r="G930" s="133" t="s">
        <v>209</v>
      </c>
      <c r="H930" s="134">
        <v>372.96100000000001</v>
      </c>
      <c r="I930" s="135"/>
      <c r="J930" s="136">
        <f>ROUND(I930*H930,2)</f>
        <v>0</v>
      </c>
      <c r="K930" s="132" t="s">
        <v>164</v>
      </c>
      <c r="L930" s="34"/>
      <c r="M930" s="137" t="s">
        <v>3</v>
      </c>
      <c r="N930" s="138" t="s">
        <v>49</v>
      </c>
      <c r="P930" s="139">
        <f>O930*H930</f>
        <v>0</v>
      </c>
      <c r="Q930" s="139">
        <v>1.67E-2</v>
      </c>
      <c r="R930" s="139">
        <f>Q930*H930</f>
        <v>6.2284487000000004</v>
      </c>
      <c r="S930" s="139">
        <v>0</v>
      </c>
      <c r="T930" s="140">
        <f>S930*H930</f>
        <v>0</v>
      </c>
      <c r="AR930" s="141" t="s">
        <v>165</v>
      </c>
      <c r="AT930" s="141" t="s">
        <v>160</v>
      </c>
      <c r="AU930" s="141" t="s">
        <v>88</v>
      </c>
      <c r="AY930" s="18" t="s">
        <v>156</v>
      </c>
      <c r="BE930" s="142">
        <f>IF(N930="základní",J930,0)</f>
        <v>0</v>
      </c>
      <c r="BF930" s="142">
        <f>IF(N930="snížená",J930,0)</f>
        <v>0</v>
      </c>
      <c r="BG930" s="142">
        <f>IF(N930="zákl. přenesená",J930,0)</f>
        <v>0</v>
      </c>
      <c r="BH930" s="142">
        <f>IF(N930="sníž. přenesená",J930,0)</f>
        <v>0</v>
      </c>
      <c r="BI930" s="142">
        <f>IF(N930="nulová",J930,0)</f>
        <v>0</v>
      </c>
      <c r="BJ930" s="18" t="s">
        <v>86</v>
      </c>
      <c r="BK930" s="142">
        <f>ROUND(I930*H930,2)</f>
        <v>0</v>
      </c>
      <c r="BL930" s="18" t="s">
        <v>165</v>
      </c>
      <c r="BM930" s="141" t="s">
        <v>2638</v>
      </c>
    </row>
    <row r="931" spans="2:65" s="1" customFormat="1" x14ac:dyDescent="0.2">
      <c r="B931" s="34"/>
      <c r="D931" s="143" t="s">
        <v>167</v>
      </c>
      <c r="F931" s="144" t="s">
        <v>2639</v>
      </c>
      <c r="I931" s="145"/>
      <c r="L931" s="34"/>
      <c r="M931" s="146"/>
      <c r="T931" s="55"/>
      <c r="AT931" s="18" t="s">
        <v>167</v>
      </c>
      <c r="AU931" s="18" t="s">
        <v>88</v>
      </c>
    </row>
    <row r="932" spans="2:65" s="12" customFormat="1" x14ac:dyDescent="0.2">
      <c r="B932" s="147"/>
      <c r="D932" s="148" t="s">
        <v>169</v>
      </c>
      <c r="E932" s="149" t="s">
        <v>3</v>
      </c>
      <c r="F932" s="150" t="s">
        <v>2600</v>
      </c>
      <c r="H932" s="149" t="s">
        <v>3</v>
      </c>
      <c r="I932" s="151"/>
      <c r="L932" s="147"/>
      <c r="M932" s="152"/>
      <c r="T932" s="153"/>
      <c r="AT932" s="149" t="s">
        <v>169</v>
      </c>
      <c r="AU932" s="149" t="s">
        <v>88</v>
      </c>
      <c r="AV932" s="12" t="s">
        <v>86</v>
      </c>
      <c r="AW932" s="12" t="s">
        <v>40</v>
      </c>
      <c r="AX932" s="12" t="s">
        <v>78</v>
      </c>
      <c r="AY932" s="149" t="s">
        <v>156</v>
      </c>
    </row>
    <row r="933" spans="2:65" s="13" customFormat="1" x14ac:dyDescent="0.2">
      <c r="B933" s="154"/>
      <c r="D933" s="148" t="s">
        <v>169</v>
      </c>
      <c r="E933" s="155" t="s">
        <v>3</v>
      </c>
      <c r="F933" s="156" t="s">
        <v>2601</v>
      </c>
      <c r="H933" s="157">
        <v>29.768000000000001</v>
      </c>
      <c r="I933" s="158"/>
      <c r="L933" s="154"/>
      <c r="M933" s="159"/>
      <c r="T933" s="160"/>
      <c r="AT933" s="155" t="s">
        <v>169</v>
      </c>
      <c r="AU933" s="155" t="s">
        <v>88</v>
      </c>
      <c r="AV933" s="13" t="s">
        <v>88</v>
      </c>
      <c r="AW933" s="13" t="s">
        <v>40</v>
      </c>
      <c r="AX933" s="13" t="s">
        <v>78</v>
      </c>
      <c r="AY933" s="155" t="s">
        <v>156</v>
      </c>
    </row>
    <row r="934" spans="2:65" s="13" customFormat="1" x14ac:dyDescent="0.2">
      <c r="B934" s="154"/>
      <c r="D934" s="148" t="s">
        <v>169</v>
      </c>
      <c r="E934" s="155" t="s">
        <v>3</v>
      </c>
      <c r="F934" s="156" t="s">
        <v>2602</v>
      </c>
      <c r="H934" s="157">
        <v>11.471</v>
      </c>
      <c r="I934" s="158"/>
      <c r="L934" s="154"/>
      <c r="M934" s="159"/>
      <c r="T934" s="160"/>
      <c r="AT934" s="155" t="s">
        <v>169</v>
      </c>
      <c r="AU934" s="155" t="s">
        <v>88</v>
      </c>
      <c r="AV934" s="13" t="s">
        <v>88</v>
      </c>
      <c r="AW934" s="13" t="s">
        <v>40</v>
      </c>
      <c r="AX934" s="13" t="s">
        <v>78</v>
      </c>
      <c r="AY934" s="155" t="s">
        <v>156</v>
      </c>
    </row>
    <row r="935" spans="2:65" s="13" customFormat="1" x14ac:dyDescent="0.2">
      <c r="B935" s="154"/>
      <c r="D935" s="148" t="s">
        <v>169</v>
      </c>
      <c r="E935" s="155" t="s">
        <v>3</v>
      </c>
      <c r="F935" s="156" t="s">
        <v>2603</v>
      </c>
      <c r="H935" s="157">
        <v>5.8760000000000003</v>
      </c>
      <c r="I935" s="158"/>
      <c r="L935" s="154"/>
      <c r="M935" s="159"/>
      <c r="T935" s="160"/>
      <c r="AT935" s="155" t="s">
        <v>169</v>
      </c>
      <c r="AU935" s="155" t="s">
        <v>88</v>
      </c>
      <c r="AV935" s="13" t="s">
        <v>88</v>
      </c>
      <c r="AW935" s="13" t="s">
        <v>40</v>
      </c>
      <c r="AX935" s="13" t="s">
        <v>78</v>
      </c>
      <c r="AY935" s="155" t="s">
        <v>156</v>
      </c>
    </row>
    <row r="936" spans="2:65" s="13" customFormat="1" x14ac:dyDescent="0.2">
      <c r="B936" s="154"/>
      <c r="D936" s="148" t="s">
        <v>169</v>
      </c>
      <c r="E936" s="155" t="s">
        <v>3</v>
      </c>
      <c r="F936" s="156" t="s">
        <v>2604</v>
      </c>
      <c r="H936" s="157">
        <v>9.3420000000000005</v>
      </c>
      <c r="I936" s="158"/>
      <c r="L936" s="154"/>
      <c r="M936" s="159"/>
      <c r="T936" s="160"/>
      <c r="AT936" s="155" t="s">
        <v>169</v>
      </c>
      <c r="AU936" s="155" t="s">
        <v>88</v>
      </c>
      <c r="AV936" s="13" t="s">
        <v>88</v>
      </c>
      <c r="AW936" s="13" t="s">
        <v>40</v>
      </c>
      <c r="AX936" s="13" t="s">
        <v>78</v>
      </c>
      <c r="AY936" s="155" t="s">
        <v>156</v>
      </c>
    </row>
    <row r="937" spans="2:65" s="13" customFormat="1" x14ac:dyDescent="0.2">
      <c r="B937" s="154"/>
      <c r="D937" s="148" t="s">
        <v>169</v>
      </c>
      <c r="E937" s="155" t="s">
        <v>3</v>
      </c>
      <c r="F937" s="156" t="s">
        <v>2604</v>
      </c>
      <c r="H937" s="157">
        <v>9.3420000000000005</v>
      </c>
      <c r="I937" s="158"/>
      <c r="L937" s="154"/>
      <c r="M937" s="159"/>
      <c r="T937" s="160"/>
      <c r="AT937" s="155" t="s">
        <v>169</v>
      </c>
      <c r="AU937" s="155" t="s">
        <v>88</v>
      </c>
      <c r="AV937" s="13" t="s">
        <v>88</v>
      </c>
      <c r="AW937" s="13" t="s">
        <v>40</v>
      </c>
      <c r="AX937" s="13" t="s">
        <v>78</v>
      </c>
      <c r="AY937" s="155" t="s">
        <v>156</v>
      </c>
    </row>
    <row r="938" spans="2:65" s="13" customFormat="1" x14ac:dyDescent="0.2">
      <c r="B938" s="154"/>
      <c r="D938" s="148" t="s">
        <v>169</v>
      </c>
      <c r="E938" s="155" t="s">
        <v>3</v>
      </c>
      <c r="F938" s="156" t="s">
        <v>2605</v>
      </c>
      <c r="H938" s="157">
        <v>37.42</v>
      </c>
      <c r="I938" s="158"/>
      <c r="L938" s="154"/>
      <c r="M938" s="159"/>
      <c r="T938" s="160"/>
      <c r="AT938" s="155" t="s">
        <v>169</v>
      </c>
      <c r="AU938" s="155" t="s">
        <v>88</v>
      </c>
      <c r="AV938" s="13" t="s">
        <v>88</v>
      </c>
      <c r="AW938" s="13" t="s">
        <v>40</v>
      </c>
      <c r="AX938" s="13" t="s">
        <v>78</v>
      </c>
      <c r="AY938" s="155" t="s">
        <v>156</v>
      </c>
    </row>
    <row r="939" spans="2:65" s="15" customFormat="1" x14ac:dyDescent="0.2">
      <c r="B939" s="168"/>
      <c r="D939" s="148" t="s">
        <v>169</v>
      </c>
      <c r="E939" s="169" t="s">
        <v>3</v>
      </c>
      <c r="F939" s="170" t="s">
        <v>180</v>
      </c>
      <c r="H939" s="171">
        <v>103.21899999999999</v>
      </c>
      <c r="I939" s="172"/>
      <c r="L939" s="168"/>
      <c r="M939" s="173"/>
      <c r="T939" s="174"/>
      <c r="AT939" s="169" t="s">
        <v>169</v>
      </c>
      <c r="AU939" s="169" t="s">
        <v>88</v>
      </c>
      <c r="AV939" s="15" t="s">
        <v>157</v>
      </c>
      <c r="AW939" s="15" t="s">
        <v>40</v>
      </c>
      <c r="AX939" s="15" t="s">
        <v>78</v>
      </c>
      <c r="AY939" s="169" t="s">
        <v>156</v>
      </c>
    </row>
    <row r="940" spans="2:65" s="12" customFormat="1" x14ac:dyDescent="0.2">
      <c r="B940" s="147"/>
      <c r="D940" s="148" t="s">
        <v>169</v>
      </c>
      <c r="E940" s="149" t="s">
        <v>3</v>
      </c>
      <c r="F940" s="150" t="s">
        <v>2606</v>
      </c>
      <c r="H940" s="149" t="s">
        <v>3</v>
      </c>
      <c r="I940" s="151"/>
      <c r="L940" s="147"/>
      <c r="M940" s="152"/>
      <c r="T940" s="153"/>
      <c r="AT940" s="149" t="s">
        <v>169</v>
      </c>
      <c r="AU940" s="149" t="s">
        <v>88</v>
      </c>
      <c r="AV940" s="12" t="s">
        <v>86</v>
      </c>
      <c r="AW940" s="12" t="s">
        <v>40</v>
      </c>
      <c r="AX940" s="12" t="s">
        <v>78</v>
      </c>
      <c r="AY940" s="149" t="s">
        <v>156</v>
      </c>
    </row>
    <row r="941" spans="2:65" s="13" customFormat="1" x14ac:dyDescent="0.2">
      <c r="B941" s="154"/>
      <c r="D941" s="148" t="s">
        <v>169</v>
      </c>
      <c r="E941" s="155" t="s">
        <v>3</v>
      </c>
      <c r="F941" s="156" t="s">
        <v>2607</v>
      </c>
      <c r="H941" s="157">
        <v>24.715</v>
      </c>
      <c r="I941" s="158"/>
      <c r="L941" s="154"/>
      <c r="M941" s="159"/>
      <c r="T941" s="160"/>
      <c r="AT941" s="155" t="s">
        <v>169</v>
      </c>
      <c r="AU941" s="155" t="s">
        <v>88</v>
      </c>
      <c r="AV941" s="13" t="s">
        <v>88</v>
      </c>
      <c r="AW941" s="13" t="s">
        <v>40</v>
      </c>
      <c r="AX941" s="13" t="s">
        <v>78</v>
      </c>
      <c r="AY941" s="155" t="s">
        <v>156</v>
      </c>
    </row>
    <row r="942" spans="2:65" s="13" customFormat="1" x14ac:dyDescent="0.2">
      <c r="B942" s="154"/>
      <c r="D942" s="148" t="s">
        <v>169</v>
      </c>
      <c r="E942" s="155" t="s">
        <v>3</v>
      </c>
      <c r="F942" s="156" t="s">
        <v>2608</v>
      </c>
      <c r="H942" s="157">
        <v>11.833</v>
      </c>
      <c r="I942" s="158"/>
      <c r="L942" s="154"/>
      <c r="M942" s="159"/>
      <c r="T942" s="160"/>
      <c r="AT942" s="155" t="s">
        <v>169</v>
      </c>
      <c r="AU942" s="155" t="s">
        <v>88</v>
      </c>
      <c r="AV942" s="13" t="s">
        <v>88</v>
      </c>
      <c r="AW942" s="13" t="s">
        <v>40</v>
      </c>
      <c r="AX942" s="13" t="s">
        <v>78</v>
      </c>
      <c r="AY942" s="155" t="s">
        <v>156</v>
      </c>
    </row>
    <row r="943" spans="2:65" s="13" customFormat="1" x14ac:dyDescent="0.2">
      <c r="B943" s="154"/>
      <c r="D943" s="148" t="s">
        <v>169</v>
      </c>
      <c r="E943" s="155" t="s">
        <v>3</v>
      </c>
      <c r="F943" s="156" t="s">
        <v>2609</v>
      </c>
      <c r="H943" s="157">
        <v>7.0979999999999999</v>
      </c>
      <c r="I943" s="158"/>
      <c r="L943" s="154"/>
      <c r="M943" s="159"/>
      <c r="T943" s="160"/>
      <c r="AT943" s="155" t="s">
        <v>169</v>
      </c>
      <c r="AU943" s="155" t="s">
        <v>88</v>
      </c>
      <c r="AV943" s="13" t="s">
        <v>88</v>
      </c>
      <c r="AW943" s="13" t="s">
        <v>40</v>
      </c>
      <c r="AX943" s="13" t="s">
        <v>78</v>
      </c>
      <c r="AY943" s="155" t="s">
        <v>156</v>
      </c>
    </row>
    <row r="944" spans="2:65" s="13" customFormat="1" x14ac:dyDescent="0.2">
      <c r="B944" s="154"/>
      <c r="D944" s="148" t="s">
        <v>169</v>
      </c>
      <c r="E944" s="155" t="s">
        <v>3</v>
      </c>
      <c r="F944" s="156" t="s">
        <v>2610</v>
      </c>
      <c r="H944" s="157">
        <v>9.1050000000000004</v>
      </c>
      <c r="I944" s="158"/>
      <c r="L944" s="154"/>
      <c r="M944" s="159"/>
      <c r="T944" s="160"/>
      <c r="AT944" s="155" t="s">
        <v>169</v>
      </c>
      <c r="AU944" s="155" t="s">
        <v>88</v>
      </c>
      <c r="AV944" s="13" t="s">
        <v>88</v>
      </c>
      <c r="AW944" s="13" t="s">
        <v>40</v>
      </c>
      <c r="AX944" s="13" t="s">
        <v>78</v>
      </c>
      <c r="AY944" s="155" t="s">
        <v>156</v>
      </c>
    </row>
    <row r="945" spans="2:51" s="13" customFormat="1" x14ac:dyDescent="0.2">
      <c r="B945" s="154"/>
      <c r="D945" s="148" t="s">
        <v>169</v>
      </c>
      <c r="E945" s="155" t="s">
        <v>3</v>
      </c>
      <c r="F945" s="156" t="s">
        <v>2610</v>
      </c>
      <c r="H945" s="157">
        <v>9.1050000000000004</v>
      </c>
      <c r="I945" s="158"/>
      <c r="L945" s="154"/>
      <c r="M945" s="159"/>
      <c r="T945" s="160"/>
      <c r="AT945" s="155" t="s">
        <v>169</v>
      </c>
      <c r="AU945" s="155" t="s">
        <v>88</v>
      </c>
      <c r="AV945" s="13" t="s">
        <v>88</v>
      </c>
      <c r="AW945" s="13" t="s">
        <v>40</v>
      </c>
      <c r="AX945" s="13" t="s">
        <v>78</v>
      </c>
      <c r="AY945" s="155" t="s">
        <v>156</v>
      </c>
    </row>
    <row r="946" spans="2:51" s="13" customFormat="1" x14ac:dyDescent="0.2">
      <c r="B946" s="154"/>
      <c r="D946" s="148" t="s">
        <v>169</v>
      </c>
      <c r="E946" s="155" t="s">
        <v>3</v>
      </c>
      <c r="F946" s="156" t="s">
        <v>2611</v>
      </c>
      <c r="H946" s="157">
        <v>43.78</v>
      </c>
      <c r="I946" s="158"/>
      <c r="L946" s="154"/>
      <c r="M946" s="159"/>
      <c r="T946" s="160"/>
      <c r="AT946" s="155" t="s">
        <v>169</v>
      </c>
      <c r="AU946" s="155" t="s">
        <v>88</v>
      </c>
      <c r="AV946" s="13" t="s">
        <v>88</v>
      </c>
      <c r="AW946" s="13" t="s">
        <v>40</v>
      </c>
      <c r="AX946" s="13" t="s">
        <v>78</v>
      </c>
      <c r="AY946" s="155" t="s">
        <v>156</v>
      </c>
    </row>
    <row r="947" spans="2:51" s="15" customFormat="1" x14ac:dyDescent="0.2">
      <c r="B947" s="168"/>
      <c r="D947" s="148" t="s">
        <v>169</v>
      </c>
      <c r="E947" s="169" t="s">
        <v>3</v>
      </c>
      <c r="F947" s="170" t="s">
        <v>180</v>
      </c>
      <c r="H947" s="171">
        <v>105.636</v>
      </c>
      <c r="I947" s="172"/>
      <c r="L947" s="168"/>
      <c r="M947" s="173"/>
      <c r="T947" s="174"/>
      <c r="AT947" s="169" t="s">
        <v>169</v>
      </c>
      <c r="AU947" s="169" t="s">
        <v>88</v>
      </c>
      <c r="AV947" s="15" t="s">
        <v>157</v>
      </c>
      <c r="AW947" s="15" t="s">
        <v>40</v>
      </c>
      <c r="AX947" s="15" t="s">
        <v>78</v>
      </c>
      <c r="AY947" s="169" t="s">
        <v>156</v>
      </c>
    </row>
    <row r="948" spans="2:51" s="12" customFormat="1" x14ac:dyDescent="0.2">
      <c r="B948" s="147"/>
      <c r="D948" s="148" t="s">
        <v>169</v>
      </c>
      <c r="E948" s="149" t="s">
        <v>3</v>
      </c>
      <c r="F948" s="150" t="s">
        <v>2612</v>
      </c>
      <c r="H948" s="149" t="s">
        <v>3</v>
      </c>
      <c r="I948" s="151"/>
      <c r="L948" s="147"/>
      <c r="M948" s="152"/>
      <c r="T948" s="153"/>
      <c r="AT948" s="149" t="s">
        <v>169</v>
      </c>
      <c r="AU948" s="149" t="s">
        <v>88</v>
      </c>
      <c r="AV948" s="12" t="s">
        <v>86</v>
      </c>
      <c r="AW948" s="12" t="s">
        <v>40</v>
      </c>
      <c r="AX948" s="12" t="s">
        <v>78</v>
      </c>
      <c r="AY948" s="149" t="s">
        <v>156</v>
      </c>
    </row>
    <row r="949" spans="2:51" s="13" customFormat="1" x14ac:dyDescent="0.2">
      <c r="B949" s="154"/>
      <c r="D949" s="148" t="s">
        <v>169</v>
      </c>
      <c r="E949" s="155" t="s">
        <v>3</v>
      </c>
      <c r="F949" s="156" t="s">
        <v>2613</v>
      </c>
      <c r="H949" s="157">
        <v>19.035</v>
      </c>
      <c r="I949" s="158"/>
      <c r="L949" s="154"/>
      <c r="M949" s="159"/>
      <c r="T949" s="160"/>
      <c r="AT949" s="155" t="s">
        <v>169</v>
      </c>
      <c r="AU949" s="155" t="s">
        <v>88</v>
      </c>
      <c r="AV949" s="13" t="s">
        <v>88</v>
      </c>
      <c r="AW949" s="13" t="s">
        <v>40</v>
      </c>
      <c r="AX949" s="13" t="s">
        <v>78</v>
      </c>
      <c r="AY949" s="155" t="s">
        <v>156</v>
      </c>
    </row>
    <row r="950" spans="2:51" s="13" customFormat="1" x14ac:dyDescent="0.2">
      <c r="B950" s="154"/>
      <c r="D950" s="148" t="s">
        <v>169</v>
      </c>
      <c r="E950" s="155" t="s">
        <v>3</v>
      </c>
      <c r="F950" s="156" t="s">
        <v>2614</v>
      </c>
      <c r="H950" s="157">
        <v>2.0699999999999998</v>
      </c>
      <c r="I950" s="158"/>
      <c r="L950" s="154"/>
      <c r="M950" s="159"/>
      <c r="T950" s="160"/>
      <c r="AT950" s="155" t="s">
        <v>169</v>
      </c>
      <c r="AU950" s="155" t="s">
        <v>88</v>
      </c>
      <c r="AV950" s="13" t="s">
        <v>88</v>
      </c>
      <c r="AW950" s="13" t="s">
        <v>40</v>
      </c>
      <c r="AX950" s="13" t="s">
        <v>78</v>
      </c>
      <c r="AY950" s="155" t="s">
        <v>156</v>
      </c>
    </row>
    <row r="951" spans="2:51" s="13" customFormat="1" x14ac:dyDescent="0.2">
      <c r="B951" s="154"/>
      <c r="D951" s="148" t="s">
        <v>169</v>
      </c>
      <c r="E951" s="155" t="s">
        <v>3</v>
      </c>
      <c r="F951" s="156" t="s">
        <v>2615</v>
      </c>
      <c r="H951" s="157">
        <v>12.416</v>
      </c>
      <c r="I951" s="158"/>
      <c r="L951" s="154"/>
      <c r="M951" s="159"/>
      <c r="T951" s="160"/>
      <c r="AT951" s="155" t="s">
        <v>169</v>
      </c>
      <c r="AU951" s="155" t="s">
        <v>88</v>
      </c>
      <c r="AV951" s="13" t="s">
        <v>88</v>
      </c>
      <c r="AW951" s="13" t="s">
        <v>40</v>
      </c>
      <c r="AX951" s="13" t="s">
        <v>78</v>
      </c>
      <c r="AY951" s="155" t="s">
        <v>156</v>
      </c>
    </row>
    <row r="952" spans="2:51" s="13" customFormat="1" x14ac:dyDescent="0.2">
      <c r="B952" s="154"/>
      <c r="D952" s="148" t="s">
        <v>169</v>
      </c>
      <c r="E952" s="155" t="s">
        <v>3</v>
      </c>
      <c r="F952" s="156" t="s">
        <v>2616</v>
      </c>
      <c r="H952" s="157">
        <v>1.4330000000000001</v>
      </c>
      <c r="I952" s="158"/>
      <c r="L952" s="154"/>
      <c r="M952" s="159"/>
      <c r="T952" s="160"/>
      <c r="AT952" s="155" t="s">
        <v>169</v>
      </c>
      <c r="AU952" s="155" t="s">
        <v>88</v>
      </c>
      <c r="AV952" s="13" t="s">
        <v>88</v>
      </c>
      <c r="AW952" s="13" t="s">
        <v>40</v>
      </c>
      <c r="AX952" s="13" t="s">
        <v>78</v>
      </c>
      <c r="AY952" s="155" t="s">
        <v>156</v>
      </c>
    </row>
    <row r="953" spans="2:51" s="13" customFormat="1" x14ac:dyDescent="0.2">
      <c r="B953" s="154"/>
      <c r="D953" s="148" t="s">
        <v>169</v>
      </c>
      <c r="E953" s="155" t="s">
        <v>3</v>
      </c>
      <c r="F953" s="156" t="s">
        <v>2617</v>
      </c>
      <c r="H953" s="157">
        <v>0.95499999999999996</v>
      </c>
      <c r="I953" s="158"/>
      <c r="L953" s="154"/>
      <c r="M953" s="159"/>
      <c r="T953" s="160"/>
      <c r="AT953" s="155" t="s">
        <v>169</v>
      </c>
      <c r="AU953" s="155" t="s">
        <v>88</v>
      </c>
      <c r="AV953" s="13" t="s">
        <v>88</v>
      </c>
      <c r="AW953" s="13" t="s">
        <v>40</v>
      </c>
      <c r="AX953" s="13" t="s">
        <v>78</v>
      </c>
      <c r="AY953" s="155" t="s">
        <v>156</v>
      </c>
    </row>
    <row r="954" spans="2:51" s="13" customFormat="1" x14ac:dyDescent="0.2">
      <c r="B954" s="154"/>
      <c r="D954" s="148" t="s">
        <v>169</v>
      </c>
      <c r="E954" s="155" t="s">
        <v>3</v>
      </c>
      <c r="F954" s="156" t="s">
        <v>2618</v>
      </c>
      <c r="H954" s="157">
        <v>31.48</v>
      </c>
      <c r="I954" s="158"/>
      <c r="L954" s="154"/>
      <c r="M954" s="159"/>
      <c r="T954" s="160"/>
      <c r="AT954" s="155" t="s">
        <v>169</v>
      </c>
      <c r="AU954" s="155" t="s">
        <v>88</v>
      </c>
      <c r="AV954" s="13" t="s">
        <v>88</v>
      </c>
      <c r="AW954" s="13" t="s">
        <v>40</v>
      </c>
      <c r="AX954" s="13" t="s">
        <v>78</v>
      </c>
      <c r="AY954" s="155" t="s">
        <v>156</v>
      </c>
    </row>
    <row r="955" spans="2:51" s="13" customFormat="1" x14ac:dyDescent="0.2">
      <c r="B955" s="154"/>
      <c r="D955" s="148" t="s">
        <v>169</v>
      </c>
      <c r="E955" s="155" t="s">
        <v>3</v>
      </c>
      <c r="F955" s="156" t="s">
        <v>2619</v>
      </c>
      <c r="H955" s="157">
        <v>2.0699999999999998</v>
      </c>
      <c r="I955" s="158"/>
      <c r="L955" s="154"/>
      <c r="M955" s="159"/>
      <c r="T955" s="160"/>
      <c r="AT955" s="155" t="s">
        <v>169</v>
      </c>
      <c r="AU955" s="155" t="s">
        <v>88</v>
      </c>
      <c r="AV955" s="13" t="s">
        <v>88</v>
      </c>
      <c r="AW955" s="13" t="s">
        <v>40</v>
      </c>
      <c r="AX955" s="13" t="s">
        <v>78</v>
      </c>
      <c r="AY955" s="155" t="s">
        <v>156</v>
      </c>
    </row>
    <row r="956" spans="2:51" s="13" customFormat="1" x14ac:dyDescent="0.2">
      <c r="B956" s="154"/>
      <c r="D956" s="148" t="s">
        <v>169</v>
      </c>
      <c r="E956" s="155" t="s">
        <v>3</v>
      </c>
      <c r="F956" s="156" t="s">
        <v>2620</v>
      </c>
      <c r="H956" s="157">
        <v>12.416</v>
      </c>
      <c r="I956" s="158"/>
      <c r="L956" s="154"/>
      <c r="M956" s="159"/>
      <c r="T956" s="160"/>
      <c r="AT956" s="155" t="s">
        <v>169</v>
      </c>
      <c r="AU956" s="155" t="s">
        <v>88</v>
      </c>
      <c r="AV956" s="13" t="s">
        <v>88</v>
      </c>
      <c r="AW956" s="13" t="s">
        <v>40</v>
      </c>
      <c r="AX956" s="13" t="s">
        <v>78</v>
      </c>
      <c r="AY956" s="155" t="s">
        <v>156</v>
      </c>
    </row>
    <row r="957" spans="2:51" s="13" customFormat="1" x14ac:dyDescent="0.2">
      <c r="B957" s="154"/>
      <c r="D957" s="148" t="s">
        <v>169</v>
      </c>
      <c r="E957" s="155" t="s">
        <v>3</v>
      </c>
      <c r="F957" s="156" t="s">
        <v>2621</v>
      </c>
      <c r="H957" s="157">
        <v>1.08</v>
      </c>
      <c r="I957" s="158"/>
      <c r="L957" s="154"/>
      <c r="M957" s="159"/>
      <c r="T957" s="160"/>
      <c r="AT957" s="155" t="s">
        <v>169</v>
      </c>
      <c r="AU957" s="155" t="s">
        <v>88</v>
      </c>
      <c r="AV957" s="13" t="s">
        <v>88</v>
      </c>
      <c r="AW957" s="13" t="s">
        <v>40</v>
      </c>
      <c r="AX957" s="13" t="s">
        <v>78</v>
      </c>
      <c r="AY957" s="155" t="s">
        <v>156</v>
      </c>
    </row>
    <row r="958" spans="2:51" s="13" customFormat="1" x14ac:dyDescent="0.2">
      <c r="B958" s="154"/>
      <c r="D958" s="148" t="s">
        <v>169</v>
      </c>
      <c r="E958" s="155" t="s">
        <v>3</v>
      </c>
      <c r="F958" s="156" t="s">
        <v>2622</v>
      </c>
      <c r="H958" s="157">
        <v>0.72</v>
      </c>
      <c r="I958" s="158"/>
      <c r="L958" s="154"/>
      <c r="M958" s="159"/>
      <c r="T958" s="160"/>
      <c r="AT958" s="155" t="s">
        <v>169</v>
      </c>
      <c r="AU958" s="155" t="s">
        <v>88</v>
      </c>
      <c r="AV958" s="13" t="s">
        <v>88</v>
      </c>
      <c r="AW958" s="13" t="s">
        <v>40</v>
      </c>
      <c r="AX958" s="13" t="s">
        <v>78</v>
      </c>
      <c r="AY958" s="155" t="s">
        <v>156</v>
      </c>
    </row>
    <row r="959" spans="2:51" s="13" customFormat="1" x14ac:dyDescent="0.2">
      <c r="B959" s="154"/>
      <c r="D959" s="148" t="s">
        <v>169</v>
      </c>
      <c r="E959" s="155" t="s">
        <v>3</v>
      </c>
      <c r="F959" s="156" t="s">
        <v>2623</v>
      </c>
      <c r="H959" s="157">
        <v>15.012</v>
      </c>
      <c r="I959" s="158"/>
      <c r="L959" s="154"/>
      <c r="M959" s="159"/>
      <c r="T959" s="160"/>
      <c r="AT959" s="155" t="s">
        <v>169</v>
      </c>
      <c r="AU959" s="155" t="s">
        <v>88</v>
      </c>
      <c r="AV959" s="13" t="s">
        <v>88</v>
      </c>
      <c r="AW959" s="13" t="s">
        <v>40</v>
      </c>
      <c r="AX959" s="13" t="s">
        <v>78</v>
      </c>
      <c r="AY959" s="155" t="s">
        <v>156</v>
      </c>
    </row>
    <row r="960" spans="2:51" s="13" customFormat="1" x14ac:dyDescent="0.2">
      <c r="B960" s="154"/>
      <c r="D960" s="148" t="s">
        <v>169</v>
      </c>
      <c r="E960" s="155" t="s">
        <v>3</v>
      </c>
      <c r="F960" s="156" t="s">
        <v>2624</v>
      </c>
      <c r="H960" s="157">
        <v>2.0699999999999998</v>
      </c>
      <c r="I960" s="158"/>
      <c r="L960" s="154"/>
      <c r="M960" s="159"/>
      <c r="T960" s="160"/>
      <c r="AT960" s="155" t="s">
        <v>169</v>
      </c>
      <c r="AU960" s="155" t="s">
        <v>88</v>
      </c>
      <c r="AV960" s="13" t="s">
        <v>88</v>
      </c>
      <c r="AW960" s="13" t="s">
        <v>40</v>
      </c>
      <c r="AX960" s="13" t="s">
        <v>78</v>
      </c>
      <c r="AY960" s="155" t="s">
        <v>156</v>
      </c>
    </row>
    <row r="961" spans="2:65" s="13" customFormat="1" x14ac:dyDescent="0.2">
      <c r="B961" s="154"/>
      <c r="D961" s="148" t="s">
        <v>169</v>
      </c>
      <c r="E961" s="155" t="s">
        <v>3</v>
      </c>
      <c r="F961" s="156" t="s">
        <v>2625</v>
      </c>
      <c r="H961" s="157">
        <v>0.32800000000000001</v>
      </c>
      <c r="I961" s="158"/>
      <c r="L961" s="154"/>
      <c r="M961" s="159"/>
      <c r="T961" s="160"/>
      <c r="AT961" s="155" t="s">
        <v>169</v>
      </c>
      <c r="AU961" s="155" t="s">
        <v>88</v>
      </c>
      <c r="AV961" s="13" t="s">
        <v>88</v>
      </c>
      <c r="AW961" s="13" t="s">
        <v>40</v>
      </c>
      <c r="AX961" s="13" t="s">
        <v>78</v>
      </c>
      <c r="AY961" s="155" t="s">
        <v>156</v>
      </c>
    </row>
    <row r="962" spans="2:65" s="13" customFormat="1" x14ac:dyDescent="0.2">
      <c r="B962" s="154"/>
      <c r="D962" s="148" t="s">
        <v>169</v>
      </c>
      <c r="E962" s="155" t="s">
        <v>3</v>
      </c>
      <c r="F962" s="156" t="s">
        <v>2626</v>
      </c>
      <c r="H962" s="157">
        <v>5.2</v>
      </c>
      <c r="I962" s="158"/>
      <c r="L962" s="154"/>
      <c r="M962" s="159"/>
      <c r="T962" s="160"/>
      <c r="AT962" s="155" t="s">
        <v>169</v>
      </c>
      <c r="AU962" s="155" t="s">
        <v>88</v>
      </c>
      <c r="AV962" s="13" t="s">
        <v>88</v>
      </c>
      <c r="AW962" s="13" t="s">
        <v>40</v>
      </c>
      <c r="AX962" s="13" t="s">
        <v>78</v>
      </c>
      <c r="AY962" s="155" t="s">
        <v>156</v>
      </c>
    </row>
    <row r="963" spans="2:65" s="13" customFormat="1" x14ac:dyDescent="0.2">
      <c r="B963" s="154"/>
      <c r="D963" s="148" t="s">
        <v>169</v>
      </c>
      <c r="E963" s="155" t="s">
        <v>3</v>
      </c>
      <c r="F963" s="156" t="s">
        <v>2627</v>
      </c>
      <c r="H963" s="157">
        <v>6.1180000000000003</v>
      </c>
      <c r="I963" s="158"/>
      <c r="L963" s="154"/>
      <c r="M963" s="159"/>
      <c r="T963" s="160"/>
      <c r="AT963" s="155" t="s">
        <v>169</v>
      </c>
      <c r="AU963" s="155" t="s">
        <v>88</v>
      </c>
      <c r="AV963" s="13" t="s">
        <v>88</v>
      </c>
      <c r="AW963" s="13" t="s">
        <v>40</v>
      </c>
      <c r="AX963" s="13" t="s">
        <v>78</v>
      </c>
      <c r="AY963" s="155" t="s">
        <v>156</v>
      </c>
    </row>
    <row r="964" spans="2:65" s="13" customFormat="1" x14ac:dyDescent="0.2">
      <c r="B964" s="154"/>
      <c r="D964" s="148" t="s">
        <v>169</v>
      </c>
      <c r="E964" s="155" t="s">
        <v>3</v>
      </c>
      <c r="F964" s="156" t="s">
        <v>2628</v>
      </c>
      <c r="H964" s="157">
        <v>0.92700000000000005</v>
      </c>
      <c r="I964" s="158"/>
      <c r="L964" s="154"/>
      <c r="M964" s="159"/>
      <c r="T964" s="160"/>
      <c r="AT964" s="155" t="s">
        <v>169</v>
      </c>
      <c r="AU964" s="155" t="s">
        <v>88</v>
      </c>
      <c r="AV964" s="13" t="s">
        <v>88</v>
      </c>
      <c r="AW964" s="13" t="s">
        <v>40</v>
      </c>
      <c r="AX964" s="13" t="s">
        <v>78</v>
      </c>
      <c r="AY964" s="155" t="s">
        <v>156</v>
      </c>
    </row>
    <row r="965" spans="2:65" s="13" customFormat="1" x14ac:dyDescent="0.2">
      <c r="B965" s="154"/>
      <c r="D965" s="148" t="s">
        <v>169</v>
      </c>
      <c r="E965" s="155" t="s">
        <v>3</v>
      </c>
      <c r="F965" s="156" t="s">
        <v>2629</v>
      </c>
      <c r="H965" s="157">
        <v>0.61799999999999999</v>
      </c>
      <c r="I965" s="158"/>
      <c r="L965" s="154"/>
      <c r="M965" s="159"/>
      <c r="T965" s="160"/>
      <c r="AT965" s="155" t="s">
        <v>169</v>
      </c>
      <c r="AU965" s="155" t="s">
        <v>88</v>
      </c>
      <c r="AV965" s="13" t="s">
        <v>88</v>
      </c>
      <c r="AW965" s="13" t="s">
        <v>40</v>
      </c>
      <c r="AX965" s="13" t="s">
        <v>78</v>
      </c>
      <c r="AY965" s="155" t="s">
        <v>156</v>
      </c>
    </row>
    <row r="966" spans="2:65" s="13" customFormat="1" x14ac:dyDescent="0.2">
      <c r="B966" s="154"/>
      <c r="D966" s="148" t="s">
        <v>169</v>
      </c>
      <c r="E966" s="155" t="s">
        <v>3</v>
      </c>
      <c r="F966" s="156" t="s">
        <v>2630</v>
      </c>
      <c r="H966" s="157">
        <v>35.409999999999997</v>
      </c>
      <c r="I966" s="158"/>
      <c r="L966" s="154"/>
      <c r="M966" s="159"/>
      <c r="T966" s="160"/>
      <c r="AT966" s="155" t="s">
        <v>169</v>
      </c>
      <c r="AU966" s="155" t="s">
        <v>88</v>
      </c>
      <c r="AV966" s="13" t="s">
        <v>88</v>
      </c>
      <c r="AW966" s="13" t="s">
        <v>40</v>
      </c>
      <c r="AX966" s="13" t="s">
        <v>78</v>
      </c>
      <c r="AY966" s="155" t="s">
        <v>156</v>
      </c>
    </row>
    <row r="967" spans="2:65" s="13" customFormat="1" x14ac:dyDescent="0.2">
      <c r="B967" s="154"/>
      <c r="D967" s="148" t="s">
        <v>169</v>
      </c>
      <c r="E967" s="155" t="s">
        <v>3</v>
      </c>
      <c r="F967" s="156" t="s">
        <v>2631</v>
      </c>
      <c r="H967" s="157">
        <v>2.0699999999999998</v>
      </c>
      <c r="I967" s="158"/>
      <c r="L967" s="154"/>
      <c r="M967" s="159"/>
      <c r="T967" s="160"/>
      <c r="AT967" s="155" t="s">
        <v>169</v>
      </c>
      <c r="AU967" s="155" t="s">
        <v>88</v>
      </c>
      <c r="AV967" s="13" t="s">
        <v>88</v>
      </c>
      <c r="AW967" s="13" t="s">
        <v>40</v>
      </c>
      <c r="AX967" s="13" t="s">
        <v>78</v>
      </c>
      <c r="AY967" s="155" t="s">
        <v>156</v>
      </c>
    </row>
    <row r="968" spans="2:65" s="13" customFormat="1" x14ac:dyDescent="0.2">
      <c r="B968" s="154"/>
      <c r="D968" s="148" t="s">
        <v>169</v>
      </c>
      <c r="E968" s="155" t="s">
        <v>3</v>
      </c>
      <c r="F968" s="156" t="s">
        <v>2632</v>
      </c>
      <c r="H968" s="157">
        <v>0.32800000000000001</v>
      </c>
      <c r="I968" s="158"/>
      <c r="L968" s="154"/>
      <c r="M968" s="159"/>
      <c r="T968" s="160"/>
      <c r="AT968" s="155" t="s">
        <v>169</v>
      </c>
      <c r="AU968" s="155" t="s">
        <v>88</v>
      </c>
      <c r="AV968" s="13" t="s">
        <v>88</v>
      </c>
      <c r="AW968" s="13" t="s">
        <v>40</v>
      </c>
      <c r="AX968" s="13" t="s">
        <v>78</v>
      </c>
      <c r="AY968" s="155" t="s">
        <v>156</v>
      </c>
    </row>
    <row r="969" spans="2:65" s="13" customFormat="1" x14ac:dyDescent="0.2">
      <c r="B969" s="154"/>
      <c r="D969" s="148" t="s">
        <v>169</v>
      </c>
      <c r="E969" s="155" t="s">
        <v>3</v>
      </c>
      <c r="F969" s="156" t="s">
        <v>2633</v>
      </c>
      <c r="H969" s="157">
        <v>5.2</v>
      </c>
      <c r="I969" s="158"/>
      <c r="L969" s="154"/>
      <c r="M969" s="159"/>
      <c r="T969" s="160"/>
      <c r="AT969" s="155" t="s">
        <v>169</v>
      </c>
      <c r="AU969" s="155" t="s">
        <v>88</v>
      </c>
      <c r="AV969" s="13" t="s">
        <v>88</v>
      </c>
      <c r="AW969" s="13" t="s">
        <v>40</v>
      </c>
      <c r="AX969" s="13" t="s">
        <v>78</v>
      </c>
      <c r="AY969" s="155" t="s">
        <v>156</v>
      </c>
    </row>
    <row r="970" spans="2:65" s="13" customFormat="1" x14ac:dyDescent="0.2">
      <c r="B970" s="154"/>
      <c r="D970" s="148" t="s">
        <v>169</v>
      </c>
      <c r="E970" s="155" t="s">
        <v>3</v>
      </c>
      <c r="F970" s="156" t="s">
        <v>2634</v>
      </c>
      <c r="H970" s="157">
        <v>4.29</v>
      </c>
      <c r="I970" s="158"/>
      <c r="L970" s="154"/>
      <c r="M970" s="159"/>
      <c r="T970" s="160"/>
      <c r="AT970" s="155" t="s">
        <v>169</v>
      </c>
      <c r="AU970" s="155" t="s">
        <v>88</v>
      </c>
      <c r="AV970" s="13" t="s">
        <v>88</v>
      </c>
      <c r="AW970" s="13" t="s">
        <v>40</v>
      </c>
      <c r="AX970" s="13" t="s">
        <v>78</v>
      </c>
      <c r="AY970" s="155" t="s">
        <v>156</v>
      </c>
    </row>
    <row r="971" spans="2:65" s="13" customFormat="1" x14ac:dyDescent="0.2">
      <c r="B971" s="154"/>
      <c r="D971" s="148" t="s">
        <v>169</v>
      </c>
      <c r="E971" s="155" t="s">
        <v>3</v>
      </c>
      <c r="F971" s="156" t="s">
        <v>2635</v>
      </c>
      <c r="H971" s="157">
        <v>2.86</v>
      </c>
      <c r="I971" s="158"/>
      <c r="L971" s="154"/>
      <c r="M971" s="159"/>
      <c r="T971" s="160"/>
      <c r="AT971" s="155" t="s">
        <v>169</v>
      </c>
      <c r="AU971" s="155" t="s">
        <v>88</v>
      </c>
      <c r="AV971" s="13" t="s">
        <v>88</v>
      </c>
      <c r="AW971" s="13" t="s">
        <v>40</v>
      </c>
      <c r="AX971" s="13" t="s">
        <v>78</v>
      </c>
      <c r="AY971" s="155" t="s">
        <v>156</v>
      </c>
    </row>
    <row r="972" spans="2:65" s="15" customFormat="1" x14ac:dyDescent="0.2">
      <c r="B972" s="168"/>
      <c r="D972" s="148" t="s">
        <v>169</v>
      </c>
      <c r="E972" s="169" t="s">
        <v>3</v>
      </c>
      <c r="F972" s="170" t="s">
        <v>180</v>
      </c>
      <c r="H972" s="171">
        <v>164.10599999999999</v>
      </c>
      <c r="I972" s="172"/>
      <c r="L972" s="168"/>
      <c r="M972" s="173"/>
      <c r="T972" s="174"/>
      <c r="AT972" s="169" t="s">
        <v>169</v>
      </c>
      <c r="AU972" s="169" t="s">
        <v>88</v>
      </c>
      <c r="AV972" s="15" t="s">
        <v>157</v>
      </c>
      <c r="AW972" s="15" t="s">
        <v>40</v>
      </c>
      <c r="AX972" s="15" t="s">
        <v>78</v>
      </c>
      <c r="AY972" s="169" t="s">
        <v>156</v>
      </c>
    </row>
    <row r="973" spans="2:65" s="14" customFormat="1" x14ac:dyDescent="0.2">
      <c r="B973" s="161"/>
      <c r="D973" s="148" t="s">
        <v>169</v>
      </c>
      <c r="E973" s="162" t="s">
        <v>3</v>
      </c>
      <c r="F973" s="163" t="s">
        <v>172</v>
      </c>
      <c r="H973" s="164">
        <v>372.96100000000001</v>
      </c>
      <c r="I973" s="165"/>
      <c r="L973" s="161"/>
      <c r="M973" s="166"/>
      <c r="T973" s="167"/>
      <c r="AT973" s="162" t="s">
        <v>169</v>
      </c>
      <c r="AU973" s="162" t="s">
        <v>88</v>
      </c>
      <c r="AV973" s="14" t="s">
        <v>165</v>
      </c>
      <c r="AW973" s="14" t="s">
        <v>40</v>
      </c>
      <c r="AX973" s="14" t="s">
        <v>86</v>
      </c>
      <c r="AY973" s="162" t="s">
        <v>156</v>
      </c>
    </row>
    <row r="974" spans="2:65" s="1" customFormat="1" ht="24.2" customHeight="1" x14ac:dyDescent="0.2">
      <c r="B974" s="129"/>
      <c r="C974" s="130" t="s">
        <v>1913</v>
      </c>
      <c r="D974" s="130" t="s">
        <v>160</v>
      </c>
      <c r="E974" s="131" t="s">
        <v>2640</v>
      </c>
      <c r="F974" s="132" t="s">
        <v>2641</v>
      </c>
      <c r="G974" s="133" t="s">
        <v>209</v>
      </c>
      <c r="H974" s="134">
        <v>407.87799999999999</v>
      </c>
      <c r="I974" s="135"/>
      <c r="J974" s="136">
        <f>ROUND(I974*H974,2)</f>
        <v>0</v>
      </c>
      <c r="K974" s="132" t="s">
        <v>164</v>
      </c>
      <c r="L974" s="34"/>
      <c r="M974" s="137" t="s">
        <v>3</v>
      </c>
      <c r="N974" s="138" t="s">
        <v>49</v>
      </c>
      <c r="P974" s="139">
        <f>O974*H974</f>
        <v>0</v>
      </c>
      <c r="Q974" s="139">
        <v>1.47E-2</v>
      </c>
      <c r="R974" s="139">
        <f>Q974*H974</f>
        <v>5.9958065999999999</v>
      </c>
      <c r="S974" s="139">
        <v>0</v>
      </c>
      <c r="T974" s="140">
        <f>S974*H974</f>
        <v>0</v>
      </c>
      <c r="AR974" s="141" t="s">
        <v>165</v>
      </c>
      <c r="AT974" s="141" t="s">
        <v>160</v>
      </c>
      <c r="AU974" s="141" t="s">
        <v>88</v>
      </c>
      <c r="AY974" s="18" t="s">
        <v>156</v>
      </c>
      <c r="BE974" s="142">
        <f>IF(N974="základní",J974,0)</f>
        <v>0</v>
      </c>
      <c r="BF974" s="142">
        <f>IF(N974="snížená",J974,0)</f>
        <v>0</v>
      </c>
      <c r="BG974" s="142">
        <f>IF(N974="zákl. přenesená",J974,0)</f>
        <v>0</v>
      </c>
      <c r="BH974" s="142">
        <f>IF(N974="sníž. přenesená",J974,0)</f>
        <v>0</v>
      </c>
      <c r="BI974" s="142">
        <f>IF(N974="nulová",J974,0)</f>
        <v>0</v>
      </c>
      <c r="BJ974" s="18" t="s">
        <v>86</v>
      </c>
      <c r="BK974" s="142">
        <f>ROUND(I974*H974,2)</f>
        <v>0</v>
      </c>
      <c r="BL974" s="18" t="s">
        <v>165</v>
      </c>
      <c r="BM974" s="141" t="s">
        <v>2642</v>
      </c>
    </row>
    <row r="975" spans="2:65" s="1" customFormat="1" x14ac:dyDescent="0.2">
      <c r="B975" s="34"/>
      <c r="D975" s="143" t="s">
        <v>167</v>
      </c>
      <c r="F975" s="144" t="s">
        <v>2643</v>
      </c>
      <c r="I975" s="145"/>
      <c r="L975" s="34"/>
      <c r="M975" s="146"/>
      <c r="T975" s="55"/>
      <c r="AT975" s="18" t="s">
        <v>167</v>
      </c>
      <c r="AU975" s="18" t="s">
        <v>88</v>
      </c>
    </row>
    <row r="976" spans="2:65" s="12" customFormat="1" x14ac:dyDescent="0.2">
      <c r="B976" s="147"/>
      <c r="D976" s="148" t="s">
        <v>169</v>
      </c>
      <c r="E976" s="149" t="s">
        <v>3</v>
      </c>
      <c r="F976" s="150" t="s">
        <v>2600</v>
      </c>
      <c r="H976" s="149" t="s">
        <v>3</v>
      </c>
      <c r="I976" s="151"/>
      <c r="L976" s="147"/>
      <c r="M976" s="152"/>
      <c r="T976" s="153"/>
      <c r="AT976" s="149" t="s">
        <v>169</v>
      </c>
      <c r="AU976" s="149" t="s">
        <v>88</v>
      </c>
      <c r="AV976" s="12" t="s">
        <v>86</v>
      </c>
      <c r="AW976" s="12" t="s">
        <v>40</v>
      </c>
      <c r="AX976" s="12" t="s">
        <v>78</v>
      </c>
      <c r="AY976" s="149" t="s">
        <v>156</v>
      </c>
    </row>
    <row r="977" spans="2:51" s="13" customFormat="1" x14ac:dyDescent="0.2">
      <c r="B977" s="154"/>
      <c r="D977" s="148" t="s">
        <v>169</v>
      </c>
      <c r="E977" s="155" t="s">
        <v>3</v>
      </c>
      <c r="F977" s="156" t="s">
        <v>2601</v>
      </c>
      <c r="H977" s="157">
        <v>29.768000000000001</v>
      </c>
      <c r="I977" s="158"/>
      <c r="L977" s="154"/>
      <c r="M977" s="159"/>
      <c r="T977" s="160"/>
      <c r="AT977" s="155" t="s">
        <v>169</v>
      </c>
      <c r="AU977" s="155" t="s">
        <v>88</v>
      </c>
      <c r="AV977" s="13" t="s">
        <v>88</v>
      </c>
      <c r="AW977" s="13" t="s">
        <v>40</v>
      </c>
      <c r="AX977" s="13" t="s">
        <v>78</v>
      </c>
      <c r="AY977" s="155" t="s">
        <v>156</v>
      </c>
    </row>
    <row r="978" spans="2:51" s="13" customFormat="1" x14ac:dyDescent="0.2">
      <c r="B978" s="154"/>
      <c r="D978" s="148" t="s">
        <v>169</v>
      </c>
      <c r="E978" s="155" t="s">
        <v>3</v>
      </c>
      <c r="F978" s="156" t="s">
        <v>2602</v>
      </c>
      <c r="H978" s="157">
        <v>11.471</v>
      </c>
      <c r="I978" s="158"/>
      <c r="L978" s="154"/>
      <c r="M978" s="159"/>
      <c r="T978" s="160"/>
      <c r="AT978" s="155" t="s">
        <v>169</v>
      </c>
      <c r="AU978" s="155" t="s">
        <v>88</v>
      </c>
      <c r="AV978" s="13" t="s">
        <v>88</v>
      </c>
      <c r="AW978" s="13" t="s">
        <v>40</v>
      </c>
      <c r="AX978" s="13" t="s">
        <v>78</v>
      </c>
      <c r="AY978" s="155" t="s">
        <v>156</v>
      </c>
    </row>
    <row r="979" spans="2:51" s="13" customFormat="1" x14ac:dyDescent="0.2">
      <c r="B979" s="154"/>
      <c r="D979" s="148" t="s">
        <v>169</v>
      </c>
      <c r="E979" s="155" t="s">
        <v>3</v>
      </c>
      <c r="F979" s="156" t="s">
        <v>2603</v>
      </c>
      <c r="H979" s="157">
        <v>5.8760000000000003</v>
      </c>
      <c r="I979" s="158"/>
      <c r="L979" s="154"/>
      <c r="M979" s="159"/>
      <c r="T979" s="160"/>
      <c r="AT979" s="155" t="s">
        <v>169</v>
      </c>
      <c r="AU979" s="155" t="s">
        <v>88</v>
      </c>
      <c r="AV979" s="13" t="s">
        <v>88</v>
      </c>
      <c r="AW979" s="13" t="s">
        <v>40</v>
      </c>
      <c r="AX979" s="13" t="s">
        <v>78</v>
      </c>
      <c r="AY979" s="155" t="s">
        <v>156</v>
      </c>
    </row>
    <row r="980" spans="2:51" s="13" customFormat="1" x14ac:dyDescent="0.2">
      <c r="B980" s="154"/>
      <c r="D980" s="148" t="s">
        <v>169</v>
      </c>
      <c r="E980" s="155" t="s">
        <v>3</v>
      </c>
      <c r="F980" s="156" t="s">
        <v>2604</v>
      </c>
      <c r="H980" s="157">
        <v>9.3420000000000005</v>
      </c>
      <c r="I980" s="158"/>
      <c r="L980" s="154"/>
      <c r="M980" s="159"/>
      <c r="T980" s="160"/>
      <c r="AT980" s="155" t="s">
        <v>169</v>
      </c>
      <c r="AU980" s="155" t="s">
        <v>88</v>
      </c>
      <c r="AV980" s="13" t="s">
        <v>88</v>
      </c>
      <c r="AW980" s="13" t="s">
        <v>40</v>
      </c>
      <c r="AX980" s="13" t="s">
        <v>78</v>
      </c>
      <c r="AY980" s="155" t="s">
        <v>156</v>
      </c>
    </row>
    <row r="981" spans="2:51" s="13" customFormat="1" x14ac:dyDescent="0.2">
      <c r="B981" s="154"/>
      <c r="D981" s="148" t="s">
        <v>169</v>
      </c>
      <c r="E981" s="155" t="s">
        <v>3</v>
      </c>
      <c r="F981" s="156" t="s">
        <v>2604</v>
      </c>
      <c r="H981" s="157">
        <v>9.3420000000000005</v>
      </c>
      <c r="I981" s="158"/>
      <c r="L981" s="154"/>
      <c r="M981" s="159"/>
      <c r="T981" s="160"/>
      <c r="AT981" s="155" t="s">
        <v>169</v>
      </c>
      <c r="AU981" s="155" t="s">
        <v>88</v>
      </c>
      <c r="AV981" s="13" t="s">
        <v>88</v>
      </c>
      <c r="AW981" s="13" t="s">
        <v>40</v>
      </c>
      <c r="AX981" s="13" t="s">
        <v>78</v>
      </c>
      <c r="AY981" s="155" t="s">
        <v>156</v>
      </c>
    </row>
    <row r="982" spans="2:51" s="13" customFormat="1" x14ac:dyDescent="0.2">
      <c r="B982" s="154"/>
      <c r="D982" s="148" t="s">
        <v>169</v>
      </c>
      <c r="E982" s="155" t="s">
        <v>3</v>
      </c>
      <c r="F982" s="156" t="s">
        <v>2605</v>
      </c>
      <c r="H982" s="157">
        <v>37.42</v>
      </c>
      <c r="I982" s="158"/>
      <c r="L982" s="154"/>
      <c r="M982" s="159"/>
      <c r="T982" s="160"/>
      <c r="AT982" s="155" t="s">
        <v>169</v>
      </c>
      <c r="AU982" s="155" t="s">
        <v>88</v>
      </c>
      <c r="AV982" s="13" t="s">
        <v>88</v>
      </c>
      <c r="AW982" s="13" t="s">
        <v>40</v>
      </c>
      <c r="AX982" s="13" t="s">
        <v>78</v>
      </c>
      <c r="AY982" s="155" t="s">
        <v>156</v>
      </c>
    </row>
    <row r="983" spans="2:51" s="15" customFormat="1" x14ac:dyDescent="0.2">
      <c r="B983" s="168"/>
      <c r="D983" s="148" t="s">
        <v>169</v>
      </c>
      <c r="E983" s="169" t="s">
        <v>3</v>
      </c>
      <c r="F983" s="170" t="s">
        <v>180</v>
      </c>
      <c r="H983" s="171">
        <v>103.21899999999999</v>
      </c>
      <c r="I983" s="172"/>
      <c r="L983" s="168"/>
      <c r="M983" s="173"/>
      <c r="T983" s="174"/>
      <c r="AT983" s="169" t="s">
        <v>169</v>
      </c>
      <c r="AU983" s="169" t="s">
        <v>88</v>
      </c>
      <c r="AV983" s="15" t="s">
        <v>157</v>
      </c>
      <c r="AW983" s="15" t="s">
        <v>40</v>
      </c>
      <c r="AX983" s="15" t="s">
        <v>78</v>
      </c>
      <c r="AY983" s="169" t="s">
        <v>156</v>
      </c>
    </row>
    <row r="984" spans="2:51" s="12" customFormat="1" x14ac:dyDescent="0.2">
      <c r="B984" s="147"/>
      <c r="D984" s="148" t="s">
        <v>169</v>
      </c>
      <c r="E984" s="149" t="s">
        <v>3</v>
      </c>
      <c r="F984" s="150" t="s">
        <v>2606</v>
      </c>
      <c r="H984" s="149" t="s">
        <v>3</v>
      </c>
      <c r="I984" s="151"/>
      <c r="L984" s="147"/>
      <c r="M984" s="152"/>
      <c r="T984" s="153"/>
      <c r="AT984" s="149" t="s">
        <v>169</v>
      </c>
      <c r="AU984" s="149" t="s">
        <v>88</v>
      </c>
      <c r="AV984" s="12" t="s">
        <v>86</v>
      </c>
      <c r="AW984" s="12" t="s">
        <v>40</v>
      </c>
      <c r="AX984" s="12" t="s">
        <v>78</v>
      </c>
      <c r="AY984" s="149" t="s">
        <v>156</v>
      </c>
    </row>
    <row r="985" spans="2:51" s="13" customFormat="1" x14ac:dyDescent="0.2">
      <c r="B985" s="154"/>
      <c r="D985" s="148" t="s">
        <v>169</v>
      </c>
      <c r="E985" s="155" t="s">
        <v>3</v>
      </c>
      <c r="F985" s="156" t="s">
        <v>2607</v>
      </c>
      <c r="H985" s="157">
        <v>24.715</v>
      </c>
      <c r="I985" s="158"/>
      <c r="L985" s="154"/>
      <c r="M985" s="159"/>
      <c r="T985" s="160"/>
      <c r="AT985" s="155" t="s">
        <v>169</v>
      </c>
      <c r="AU985" s="155" t="s">
        <v>88</v>
      </c>
      <c r="AV985" s="13" t="s">
        <v>88</v>
      </c>
      <c r="AW985" s="13" t="s">
        <v>40</v>
      </c>
      <c r="AX985" s="13" t="s">
        <v>78</v>
      </c>
      <c r="AY985" s="155" t="s">
        <v>156</v>
      </c>
    </row>
    <row r="986" spans="2:51" s="13" customFormat="1" x14ac:dyDescent="0.2">
      <c r="B986" s="154"/>
      <c r="D986" s="148" t="s">
        <v>169</v>
      </c>
      <c r="E986" s="155" t="s">
        <v>3</v>
      </c>
      <c r="F986" s="156" t="s">
        <v>2608</v>
      </c>
      <c r="H986" s="157">
        <v>11.833</v>
      </c>
      <c r="I986" s="158"/>
      <c r="L986" s="154"/>
      <c r="M986" s="159"/>
      <c r="T986" s="160"/>
      <c r="AT986" s="155" t="s">
        <v>169</v>
      </c>
      <c r="AU986" s="155" t="s">
        <v>88</v>
      </c>
      <c r="AV986" s="13" t="s">
        <v>88</v>
      </c>
      <c r="AW986" s="13" t="s">
        <v>40</v>
      </c>
      <c r="AX986" s="13" t="s">
        <v>78</v>
      </c>
      <c r="AY986" s="155" t="s">
        <v>156</v>
      </c>
    </row>
    <row r="987" spans="2:51" s="13" customFormat="1" x14ac:dyDescent="0.2">
      <c r="B987" s="154"/>
      <c r="D987" s="148" t="s">
        <v>169</v>
      </c>
      <c r="E987" s="155" t="s">
        <v>3</v>
      </c>
      <c r="F987" s="156" t="s">
        <v>2609</v>
      </c>
      <c r="H987" s="157">
        <v>7.0979999999999999</v>
      </c>
      <c r="I987" s="158"/>
      <c r="L987" s="154"/>
      <c r="M987" s="159"/>
      <c r="T987" s="160"/>
      <c r="AT987" s="155" t="s">
        <v>169</v>
      </c>
      <c r="AU987" s="155" t="s">
        <v>88</v>
      </c>
      <c r="AV987" s="13" t="s">
        <v>88</v>
      </c>
      <c r="AW987" s="13" t="s">
        <v>40</v>
      </c>
      <c r="AX987" s="13" t="s">
        <v>78</v>
      </c>
      <c r="AY987" s="155" t="s">
        <v>156</v>
      </c>
    </row>
    <row r="988" spans="2:51" s="13" customFormat="1" x14ac:dyDescent="0.2">
      <c r="B988" s="154"/>
      <c r="D988" s="148" t="s">
        <v>169</v>
      </c>
      <c r="E988" s="155" t="s">
        <v>3</v>
      </c>
      <c r="F988" s="156" t="s">
        <v>2610</v>
      </c>
      <c r="H988" s="157">
        <v>9.1050000000000004</v>
      </c>
      <c r="I988" s="158"/>
      <c r="L988" s="154"/>
      <c r="M988" s="159"/>
      <c r="T988" s="160"/>
      <c r="AT988" s="155" t="s">
        <v>169</v>
      </c>
      <c r="AU988" s="155" t="s">
        <v>88</v>
      </c>
      <c r="AV988" s="13" t="s">
        <v>88</v>
      </c>
      <c r="AW988" s="13" t="s">
        <v>40</v>
      </c>
      <c r="AX988" s="13" t="s">
        <v>78</v>
      </c>
      <c r="AY988" s="155" t="s">
        <v>156</v>
      </c>
    </row>
    <row r="989" spans="2:51" s="13" customFormat="1" x14ac:dyDescent="0.2">
      <c r="B989" s="154"/>
      <c r="D989" s="148" t="s">
        <v>169</v>
      </c>
      <c r="E989" s="155" t="s">
        <v>3</v>
      </c>
      <c r="F989" s="156" t="s">
        <v>2610</v>
      </c>
      <c r="H989" s="157">
        <v>9.1050000000000004</v>
      </c>
      <c r="I989" s="158"/>
      <c r="L989" s="154"/>
      <c r="M989" s="159"/>
      <c r="T989" s="160"/>
      <c r="AT989" s="155" t="s">
        <v>169</v>
      </c>
      <c r="AU989" s="155" t="s">
        <v>88</v>
      </c>
      <c r="AV989" s="13" t="s">
        <v>88</v>
      </c>
      <c r="AW989" s="13" t="s">
        <v>40</v>
      </c>
      <c r="AX989" s="13" t="s">
        <v>78</v>
      </c>
      <c r="AY989" s="155" t="s">
        <v>156</v>
      </c>
    </row>
    <row r="990" spans="2:51" s="13" customFormat="1" x14ac:dyDescent="0.2">
      <c r="B990" s="154"/>
      <c r="D990" s="148" t="s">
        <v>169</v>
      </c>
      <c r="E990" s="155" t="s">
        <v>3</v>
      </c>
      <c r="F990" s="156" t="s">
        <v>2611</v>
      </c>
      <c r="H990" s="157">
        <v>43.78</v>
      </c>
      <c r="I990" s="158"/>
      <c r="L990" s="154"/>
      <c r="M990" s="159"/>
      <c r="T990" s="160"/>
      <c r="AT990" s="155" t="s">
        <v>169</v>
      </c>
      <c r="AU990" s="155" t="s">
        <v>88</v>
      </c>
      <c r="AV990" s="13" t="s">
        <v>88</v>
      </c>
      <c r="AW990" s="13" t="s">
        <v>40</v>
      </c>
      <c r="AX990" s="13" t="s">
        <v>78</v>
      </c>
      <c r="AY990" s="155" t="s">
        <v>156</v>
      </c>
    </row>
    <row r="991" spans="2:51" s="15" customFormat="1" x14ac:dyDescent="0.2">
      <c r="B991" s="168"/>
      <c r="D991" s="148" t="s">
        <v>169</v>
      </c>
      <c r="E991" s="169" t="s">
        <v>3</v>
      </c>
      <c r="F991" s="170" t="s">
        <v>180</v>
      </c>
      <c r="H991" s="171">
        <v>105.636</v>
      </c>
      <c r="I991" s="172"/>
      <c r="L991" s="168"/>
      <c r="M991" s="173"/>
      <c r="T991" s="174"/>
      <c r="AT991" s="169" t="s">
        <v>169</v>
      </c>
      <c r="AU991" s="169" t="s">
        <v>88</v>
      </c>
      <c r="AV991" s="15" t="s">
        <v>157</v>
      </c>
      <c r="AW991" s="15" t="s">
        <v>40</v>
      </c>
      <c r="AX991" s="15" t="s">
        <v>78</v>
      </c>
      <c r="AY991" s="169" t="s">
        <v>156</v>
      </c>
    </row>
    <row r="992" spans="2:51" s="12" customFormat="1" x14ac:dyDescent="0.2">
      <c r="B992" s="147"/>
      <c r="D992" s="148" t="s">
        <v>169</v>
      </c>
      <c r="E992" s="149" t="s">
        <v>3</v>
      </c>
      <c r="F992" s="150" t="s">
        <v>2594</v>
      </c>
      <c r="H992" s="149" t="s">
        <v>3</v>
      </c>
      <c r="I992" s="151"/>
      <c r="L992" s="147"/>
      <c r="M992" s="152"/>
      <c r="T992" s="153"/>
      <c r="AT992" s="149" t="s">
        <v>169</v>
      </c>
      <c r="AU992" s="149" t="s">
        <v>88</v>
      </c>
      <c r="AV992" s="12" t="s">
        <v>86</v>
      </c>
      <c r="AW992" s="12" t="s">
        <v>40</v>
      </c>
      <c r="AX992" s="12" t="s">
        <v>78</v>
      </c>
      <c r="AY992" s="149" t="s">
        <v>156</v>
      </c>
    </row>
    <row r="993" spans="2:51" s="13" customFormat="1" x14ac:dyDescent="0.2">
      <c r="B993" s="154"/>
      <c r="D993" s="148" t="s">
        <v>169</v>
      </c>
      <c r="E993" s="155" t="s">
        <v>3</v>
      </c>
      <c r="F993" s="156" t="s">
        <v>2644</v>
      </c>
      <c r="H993" s="157">
        <v>71.31</v>
      </c>
      <c r="I993" s="158"/>
      <c r="L993" s="154"/>
      <c r="M993" s="159"/>
      <c r="T993" s="160"/>
      <c r="AT993" s="155" t="s">
        <v>169</v>
      </c>
      <c r="AU993" s="155" t="s">
        <v>88</v>
      </c>
      <c r="AV993" s="13" t="s">
        <v>88</v>
      </c>
      <c r="AW993" s="13" t="s">
        <v>40</v>
      </c>
      <c r="AX993" s="13" t="s">
        <v>78</v>
      </c>
      <c r="AY993" s="155" t="s">
        <v>156</v>
      </c>
    </row>
    <row r="994" spans="2:51" s="13" customFormat="1" x14ac:dyDescent="0.2">
      <c r="B994" s="154"/>
      <c r="D994" s="148" t="s">
        <v>169</v>
      </c>
      <c r="E994" s="155" t="s">
        <v>3</v>
      </c>
      <c r="F994" s="156" t="s">
        <v>2645</v>
      </c>
      <c r="H994" s="157">
        <v>7.44</v>
      </c>
      <c r="I994" s="158"/>
      <c r="L994" s="154"/>
      <c r="M994" s="159"/>
      <c r="T994" s="160"/>
      <c r="AT994" s="155" t="s">
        <v>169</v>
      </c>
      <c r="AU994" s="155" t="s">
        <v>88</v>
      </c>
      <c r="AV994" s="13" t="s">
        <v>88</v>
      </c>
      <c r="AW994" s="13" t="s">
        <v>40</v>
      </c>
      <c r="AX994" s="13" t="s">
        <v>78</v>
      </c>
      <c r="AY994" s="155" t="s">
        <v>156</v>
      </c>
    </row>
    <row r="995" spans="2:51" s="15" customFormat="1" x14ac:dyDescent="0.2">
      <c r="B995" s="168"/>
      <c r="D995" s="148" t="s">
        <v>169</v>
      </c>
      <c r="E995" s="169" t="s">
        <v>3</v>
      </c>
      <c r="F995" s="170" t="s">
        <v>180</v>
      </c>
      <c r="H995" s="171">
        <v>78.75</v>
      </c>
      <c r="I995" s="172"/>
      <c r="L995" s="168"/>
      <c r="M995" s="173"/>
      <c r="T995" s="174"/>
      <c r="AT995" s="169" t="s">
        <v>169</v>
      </c>
      <c r="AU995" s="169" t="s">
        <v>88</v>
      </c>
      <c r="AV995" s="15" t="s">
        <v>157</v>
      </c>
      <c r="AW995" s="15" t="s">
        <v>40</v>
      </c>
      <c r="AX995" s="15" t="s">
        <v>78</v>
      </c>
      <c r="AY995" s="169" t="s">
        <v>156</v>
      </c>
    </row>
    <row r="996" spans="2:51" s="12" customFormat="1" x14ac:dyDescent="0.2">
      <c r="B996" s="147"/>
      <c r="D996" s="148" t="s">
        <v>169</v>
      </c>
      <c r="E996" s="149" t="s">
        <v>3</v>
      </c>
      <c r="F996" s="150" t="s">
        <v>2612</v>
      </c>
      <c r="H996" s="149" t="s">
        <v>3</v>
      </c>
      <c r="I996" s="151"/>
      <c r="L996" s="147"/>
      <c r="M996" s="152"/>
      <c r="T996" s="153"/>
      <c r="AT996" s="149" t="s">
        <v>169</v>
      </c>
      <c r="AU996" s="149" t="s">
        <v>88</v>
      </c>
      <c r="AV996" s="12" t="s">
        <v>86</v>
      </c>
      <c r="AW996" s="12" t="s">
        <v>40</v>
      </c>
      <c r="AX996" s="12" t="s">
        <v>78</v>
      </c>
      <c r="AY996" s="149" t="s">
        <v>156</v>
      </c>
    </row>
    <row r="997" spans="2:51" s="13" customFormat="1" x14ac:dyDescent="0.2">
      <c r="B997" s="154"/>
      <c r="D997" s="148" t="s">
        <v>169</v>
      </c>
      <c r="E997" s="155" t="s">
        <v>3</v>
      </c>
      <c r="F997" s="156" t="s">
        <v>2613</v>
      </c>
      <c r="H997" s="157">
        <v>19.035</v>
      </c>
      <c r="I997" s="158"/>
      <c r="L997" s="154"/>
      <c r="M997" s="159"/>
      <c r="T997" s="160"/>
      <c r="AT997" s="155" t="s">
        <v>169</v>
      </c>
      <c r="AU997" s="155" t="s">
        <v>88</v>
      </c>
      <c r="AV997" s="13" t="s">
        <v>88</v>
      </c>
      <c r="AW997" s="13" t="s">
        <v>40</v>
      </c>
      <c r="AX997" s="13" t="s">
        <v>78</v>
      </c>
      <c r="AY997" s="155" t="s">
        <v>156</v>
      </c>
    </row>
    <row r="998" spans="2:51" s="13" customFormat="1" x14ac:dyDescent="0.2">
      <c r="B998" s="154"/>
      <c r="D998" s="148" t="s">
        <v>169</v>
      </c>
      <c r="E998" s="155" t="s">
        <v>3</v>
      </c>
      <c r="F998" s="156" t="s">
        <v>2614</v>
      </c>
      <c r="H998" s="157">
        <v>2.0699999999999998</v>
      </c>
      <c r="I998" s="158"/>
      <c r="L998" s="154"/>
      <c r="M998" s="159"/>
      <c r="T998" s="160"/>
      <c r="AT998" s="155" t="s">
        <v>169</v>
      </c>
      <c r="AU998" s="155" t="s">
        <v>88</v>
      </c>
      <c r="AV998" s="13" t="s">
        <v>88</v>
      </c>
      <c r="AW998" s="13" t="s">
        <v>40</v>
      </c>
      <c r="AX998" s="13" t="s">
        <v>78</v>
      </c>
      <c r="AY998" s="155" t="s">
        <v>156</v>
      </c>
    </row>
    <row r="999" spans="2:51" s="13" customFormat="1" x14ac:dyDescent="0.2">
      <c r="B999" s="154"/>
      <c r="D999" s="148" t="s">
        <v>169</v>
      </c>
      <c r="E999" s="155" t="s">
        <v>3</v>
      </c>
      <c r="F999" s="156" t="s">
        <v>2618</v>
      </c>
      <c r="H999" s="157">
        <v>31.48</v>
      </c>
      <c r="I999" s="158"/>
      <c r="L999" s="154"/>
      <c r="M999" s="159"/>
      <c r="T999" s="160"/>
      <c r="AT999" s="155" t="s">
        <v>169</v>
      </c>
      <c r="AU999" s="155" t="s">
        <v>88</v>
      </c>
      <c r="AV999" s="13" t="s">
        <v>88</v>
      </c>
      <c r="AW999" s="13" t="s">
        <v>40</v>
      </c>
      <c r="AX999" s="13" t="s">
        <v>78</v>
      </c>
      <c r="AY999" s="155" t="s">
        <v>156</v>
      </c>
    </row>
    <row r="1000" spans="2:51" s="13" customFormat="1" x14ac:dyDescent="0.2">
      <c r="B1000" s="154"/>
      <c r="D1000" s="148" t="s">
        <v>169</v>
      </c>
      <c r="E1000" s="155" t="s">
        <v>3</v>
      </c>
      <c r="F1000" s="156" t="s">
        <v>2619</v>
      </c>
      <c r="H1000" s="157">
        <v>2.0699999999999998</v>
      </c>
      <c r="I1000" s="158"/>
      <c r="L1000" s="154"/>
      <c r="M1000" s="159"/>
      <c r="T1000" s="160"/>
      <c r="AT1000" s="155" t="s">
        <v>169</v>
      </c>
      <c r="AU1000" s="155" t="s">
        <v>88</v>
      </c>
      <c r="AV1000" s="13" t="s">
        <v>88</v>
      </c>
      <c r="AW1000" s="13" t="s">
        <v>40</v>
      </c>
      <c r="AX1000" s="13" t="s">
        <v>78</v>
      </c>
      <c r="AY1000" s="155" t="s">
        <v>156</v>
      </c>
    </row>
    <row r="1001" spans="2:51" s="13" customFormat="1" x14ac:dyDescent="0.2">
      <c r="B1001" s="154"/>
      <c r="D1001" s="148" t="s">
        <v>169</v>
      </c>
      <c r="E1001" s="155" t="s">
        <v>3</v>
      </c>
      <c r="F1001" s="156" t="s">
        <v>2623</v>
      </c>
      <c r="H1001" s="157">
        <v>15.012</v>
      </c>
      <c r="I1001" s="158"/>
      <c r="L1001" s="154"/>
      <c r="M1001" s="159"/>
      <c r="T1001" s="160"/>
      <c r="AT1001" s="155" t="s">
        <v>169</v>
      </c>
      <c r="AU1001" s="155" t="s">
        <v>88</v>
      </c>
      <c r="AV1001" s="13" t="s">
        <v>88</v>
      </c>
      <c r="AW1001" s="13" t="s">
        <v>40</v>
      </c>
      <c r="AX1001" s="13" t="s">
        <v>78</v>
      </c>
      <c r="AY1001" s="155" t="s">
        <v>156</v>
      </c>
    </row>
    <row r="1002" spans="2:51" s="13" customFormat="1" x14ac:dyDescent="0.2">
      <c r="B1002" s="154"/>
      <c r="D1002" s="148" t="s">
        <v>169</v>
      </c>
      <c r="E1002" s="155" t="s">
        <v>3</v>
      </c>
      <c r="F1002" s="156" t="s">
        <v>2624</v>
      </c>
      <c r="H1002" s="157">
        <v>2.0699999999999998</v>
      </c>
      <c r="I1002" s="158"/>
      <c r="L1002" s="154"/>
      <c r="M1002" s="159"/>
      <c r="T1002" s="160"/>
      <c r="AT1002" s="155" t="s">
        <v>169</v>
      </c>
      <c r="AU1002" s="155" t="s">
        <v>88</v>
      </c>
      <c r="AV1002" s="13" t="s">
        <v>88</v>
      </c>
      <c r="AW1002" s="13" t="s">
        <v>40</v>
      </c>
      <c r="AX1002" s="13" t="s">
        <v>78</v>
      </c>
      <c r="AY1002" s="155" t="s">
        <v>156</v>
      </c>
    </row>
    <row r="1003" spans="2:51" s="13" customFormat="1" x14ac:dyDescent="0.2">
      <c r="B1003" s="154"/>
      <c r="D1003" s="148" t="s">
        <v>169</v>
      </c>
      <c r="E1003" s="155" t="s">
        <v>3</v>
      </c>
      <c r="F1003" s="156" t="s">
        <v>2625</v>
      </c>
      <c r="H1003" s="157">
        <v>0.32800000000000001</v>
      </c>
      <c r="I1003" s="158"/>
      <c r="L1003" s="154"/>
      <c r="M1003" s="159"/>
      <c r="T1003" s="160"/>
      <c r="AT1003" s="155" t="s">
        <v>169</v>
      </c>
      <c r="AU1003" s="155" t="s">
        <v>88</v>
      </c>
      <c r="AV1003" s="13" t="s">
        <v>88</v>
      </c>
      <c r="AW1003" s="13" t="s">
        <v>40</v>
      </c>
      <c r="AX1003" s="13" t="s">
        <v>78</v>
      </c>
      <c r="AY1003" s="155" t="s">
        <v>156</v>
      </c>
    </row>
    <row r="1004" spans="2:51" s="13" customFormat="1" x14ac:dyDescent="0.2">
      <c r="B1004" s="154"/>
      <c r="D1004" s="148" t="s">
        <v>169</v>
      </c>
      <c r="E1004" s="155" t="s">
        <v>3</v>
      </c>
      <c r="F1004" s="156" t="s">
        <v>2626</v>
      </c>
      <c r="H1004" s="157">
        <v>5.2</v>
      </c>
      <c r="I1004" s="158"/>
      <c r="L1004" s="154"/>
      <c r="M1004" s="159"/>
      <c r="T1004" s="160"/>
      <c r="AT1004" s="155" t="s">
        <v>169</v>
      </c>
      <c r="AU1004" s="155" t="s">
        <v>88</v>
      </c>
      <c r="AV1004" s="13" t="s">
        <v>88</v>
      </c>
      <c r="AW1004" s="13" t="s">
        <v>40</v>
      </c>
      <c r="AX1004" s="13" t="s">
        <v>78</v>
      </c>
      <c r="AY1004" s="155" t="s">
        <v>156</v>
      </c>
    </row>
    <row r="1005" spans="2:51" s="13" customFormat="1" x14ac:dyDescent="0.2">
      <c r="B1005" s="154"/>
      <c r="D1005" s="148" t="s">
        <v>169</v>
      </c>
      <c r="E1005" s="155" t="s">
        <v>3</v>
      </c>
      <c r="F1005" s="156" t="s">
        <v>2630</v>
      </c>
      <c r="H1005" s="157">
        <v>35.409999999999997</v>
      </c>
      <c r="I1005" s="158"/>
      <c r="L1005" s="154"/>
      <c r="M1005" s="159"/>
      <c r="T1005" s="160"/>
      <c r="AT1005" s="155" t="s">
        <v>169</v>
      </c>
      <c r="AU1005" s="155" t="s">
        <v>88</v>
      </c>
      <c r="AV1005" s="13" t="s">
        <v>88</v>
      </c>
      <c r="AW1005" s="13" t="s">
        <v>40</v>
      </c>
      <c r="AX1005" s="13" t="s">
        <v>78</v>
      </c>
      <c r="AY1005" s="155" t="s">
        <v>156</v>
      </c>
    </row>
    <row r="1006" spans="2:51" s="13" customFormat="1" x14ac:dyDescent="0.2">
      <c r="B1006" s="154"/>
      <c r="D1006" s="148" t="s">
        <v>169</v>
      </c>
      <c r="E1006" s="155" t="s">
        <v>3</v>
      </c>
      <c r="F1006" s="156" t="s">
        <v>2631</v>
      </c>
      <c r="H1006" s="157">
        <v>2.0699999999999998</v>
      </c>
      <c r="I1006" s="158"/>
      <c r="L1006" s="154"/>
      <c r="M1006" s="159"/>
      <c r="T1006" s="160"/>
      <c r="AT1006" s="155" t="s">
        <v>169</v>
      </c>
      <c r="AU1006" s="155" t="s">
        <v>88</v>
      </c>
      <c r="AV1006" s="13" t="s">
        <v>88</v>
      </c>
      <c r="AW1006" s="13" t="s">
        <v>40</v>
      </c>
      <c r="AX1006" s="13" t="s">
        <v>78</v>
      </c>
      <c r="AY1006" s="155" t="s">
        <v>156</v>
      </c>
    </row>
    <row r="1007" spans="2:51" s="13" customFormat="1" x14ac:dyDescent="0.2">
      <c r="B1007" s="154"/>
      <c r="D1007" s="148" t="s">
        <v>169</v>
      </c>
      <c r="E1007" s="155" t="s">
        <v>3</v>
      </c>
      <c r="F1007" s="156" t="s">
        <v>2632</v>
      </c>
      <c r="H1007" s="157">
        <v>0.32800000000000001</v>
      </c>
      <c r="I1007" s="158"/>
      <c r="L1007" s="154"/>
      <c r="M1007" s="159"/>
      <c r="T1007" s="160"/>
      <c r="AT1007" s="155" t="s">
        <v>169</v>
      </c>
      <c r="AU1007" s="155" t="s">
        <v>88</v>
      </c>
      <c r="AV1007" s="13" t="s">
        <v>88</v>
      </c>
      <c r="AW1007" s="13" t="s">
        <v>40</v>
      </c>
      <c r="AX1007" s="13" t="s">
        <v>78</v>
      </c>
      <c r="AY1007" s="155" t="s">
        <v>156</v>
      </c>
    </row>
    <row r="1008" spans="2:51" s="13" customFormat="1" x14ac:dyDescent="0.2">
      <c r="B1008" s="154"/>
      <c r="D1008" s="148" t="s">
        <v>169</v>
      </c>
      <c r="E1008" s="155" t="s">
        <v>3</v>
      </c>
      <c r="F1008" s="156" t="s">
        <v>2633</v>
      </c>
      <c r="H1008" s="157">
        <v>5.2</v>
      </c>
      <c r="I1008" s="158"/>
      <c r="L1008" s="154"/>
      <c r="M1008" s="159"/>
      <c r="T1008" s="160"/>
      <c r="AT1008" s="155" t="s">
        <v>169</v>
      </c>
      <c r="AU1008" s="155" t="s">
        <v>88</v>
      </c>
      <c r="AV1008" s="13" t="s">
        <v>88</v>
      </c>
      <c r="AW1008" s="13" t="s">
        <v>40</v>
      </c>
      <c r="AX1008" s="13" t="s">
        <v>78</v>
      </c>
      <c r="AY1008" s="155" t="s">
        <v>156</v>
      </c>
    </row>
    <row r="1009" spans="2:65" s="15" customFormat="1" x14ac:dyDescent="0.2">
      <c r="B1009" s="168"/>
      <c r="D1009" s="148" t="s">
        <v>169</v>
      </c>
      <c r="E1009" s="169" t="s">
        <v>3</v>
      </c>
      <c r="F1009" s="170" t="s">
        <v>180</v>
      </c>
      <c r="H1009" s="171">
        <v>120.273</v>
      </c>
      <c r="I1009" s="172"/>
      <c r="L1009" s="168"/>
      <c r="M1009" s="173"/>
      <c r="T1009" s="174"/>
      <c r="AT1009" s="169" t="s">
        <v>169</v>
      </c>
      <c r="AU1009" s="169" t="s">
        <v>88</v>
      </c>
      <c r="AV1009" s="15" t="s">
        <v>157</v>
      </c>
      <c r="AW1009" s="15" t="s">
        <v>40</v>
      </c>
      <c r="AX1009" s="15" t="s">
        <v>78</v>
      </c>
      <c r="AY1009" s="169" t="s">
        <v>156</v>
      </c>
    </row>
    <row r="1010" spans="2:65" s="14" customFormat="1" x14ac:dyDescent="0.2">
      <c r="B1010" s="161"/>
      <c r="D1010" s="148" t="s">
        <v>169</v>
      </c>
      <c r="E1010" s="162" t="s">
        <v>3</v>
      </c>
      <c r="F1010" s="163" t="s">
        <v>172</v>
      </c>
      <c r="H1010" s="164">
        <v>407.87799999999999</v>
      </c>
      <c r="I1010" s="165"/>
      <c r="L1010" s="161"/>
      <c r="M1010" s="166"/>
      <c r="T1010" s="167"/>
      <c r="AT1010" s="162" t="s">
        <v>169</v>
      </c>
      <c r="AU1010" s="162" t="s">
        <v>88</v>
      </c>
      <c r="AV1010" s="14" t="s">
        <v>165</v>
      </c>
      <c r="AW1010" s="14" t="s">
        <v>40</v>
      </c>
      <c r="AX1010" s="14" t="s">
        <v>86</v>
      </c>
      <c r="AY1010" s="162" t="s">
        <v>156</v>
      </c>
    </row>
    <row r="1011" spans="2:65" s="1" customFormat="1" ht="24.2" customHeight="1" x14ac:dyDescent="0.2">
      <c r="B1011" s="129"/>
      <c r="C1011" s="130" t="s">
        <v>1918</v>
      </c>
      <c r="D1011" s="130" t="s">
        <v>160</v>
      </c>
      <c r="E1011" s="131" t="s">
        <v>2646</v>
      </c>
      <c r="F1011" s="132" t="s">
        <v>2647</v>
      </c>
      <c r="G1011" s="133" t="s">
        <v>209</v>
      </c>
      <c r="H1011" s="134">
        <v>329.12799999999999</v>
      </c>
      <c r="I1011" s="135"/>
      <c r="J1011" s="136">
        <f>ROUND(I1011*H1011,2)</f>
        <v>0</v>
      </c>
      <c r="K1011" s="132" t="s">
        <v>164</v>
      </c>
      <c r="L1011" s="34"/>
      <c r="M1011" s="137" t="s">
        <v>3</v>
      </c>
      <c r="N1011" s="138" t="s">
        <v>49</v>
      </c>
      <c r="P1011" s="139">
        <f>O1011*H1011</f>
        <v>0</v>
      </c>
      <c r="Q1011" s="139">
        <v>7.3499999999999998E-3</v>
      </c>
      <c r="R1011" s="139">
        <f>Q1011*H1011</f>
        <v>2.4190907999999998</v>
      </c>
      <c r="S1011" s="139">
        <v>0</v>
      </c>
      <c r="T1011" s="140">
        <f>S1011*H1011</f>
        <v>0</v>
      </c>
      <c r="AR1011" s="141" t="s">
        <v>165</v>
      </c>
      <c r="AT1011" s="141" t="s">
        <v>160</v>
      </c>
      <c r="AU1011" s="141" t="s">
        <v>88</v>
      </c>
      <c r="AY1011" s="18" t="s">
        <v>156</v>
      </c>
      <c r="BE1011" s="142">
        <f>IF(N1011="základní",J1011,0)</f>
        <v>0</v>
      </c>
      <c r="BF1011" s="142">
        <f>IF(N1011="snížená",J1011,0)</f>
        <v>0</v>
      </c>
      <c r="BG1011" s="142">
        <f>IF(N1011="zákl. přenesená",J1011,0)</f>
        <v>0</v>
      </c>
      <c r="BH1011" s="142">
        <f>IF(N1011="sníž. přenesená",J1011,0)</f>
        <v>0</v>
      </c>
      <c r="BI1011" s="142">
        <f>IF(N1011="nulová",J1011,0)</f>
        <v>0</v>
      </c>
      <c r="BJ1011" s="18" t="s">
        <v>86</v>
      </c>
      <c r="BK1011" s="142">
        <f>ROUND(I1011*H1011,2)</f>
        <v>0</v>
      </c>
      <c r="BL1011" s="18" t="s">
        <v>165</v>
      </c>
      <c r="BM1011" s="141" t="s">
        <v>2648</v>
      </c>
    </row>
    <row r="1012" spans="2:65" s="1" customFormat="1" x14ac:dyDescent="0.2">
      <c r="B1012" s="34"/>
      <c r="D1012" s="143" t="s">
        <v>167</v>
      </c>
      <c r="F1012" s="144" t="s">
        <v>2649</v>
      </c>
      <c r="I1012" s="145"/>
      <c r="L1012" s="34"/>
      <c r="M1012" s="146"/>
      <c r="T1012" s="55"/>
      <c r="AT1012" s="18" t="s">
        <v>167</v>
      </c>
      <c r="AU1012" s="18" t="s">
        <v>88</v>
      </c>
    </row>
    <row r="1013" spans="2:65" s="12" customFormat="1" x14ac:dyDescent="0.2">
      <c r="B1013" s="147"/>
      <c r="D1013" s="148" t="s">
        <v>169</v>
      </c>
      <c r="E1013" s="149" t="s">
        <v>3</v>
      </c>
      <c r="F1013" s="150" t="s">
        <v>2600</v>
      </c>
      <c r="H1013" s="149" t="s">
        <v>3</v>
      </c>
      <c r="I1013" s="151"/>
      <c r="L1013" s="147"/>
      <c r="M1013" s="152"/>
      <c r="T1013" s="153"/>
      <c r="AT1013" s="149" t="s">
        <v>169</v>
      </c>
      <c r="AU1013" s="149" t="s">
        <v>88</v>
      </c>
      <c r="AV1013" s="12" t="s">
        <v>86</v>
      </c>
      <c r="AW1013" s="12" t="s">
        <v>40</v>
      </c>
      <c r="AX1013" s="12" t="s">
        <v>78</v>
      </c>
      <c r="AY1013" s="149" t="s">
        <v>156</v>
      </c>
    </row>
    <row r="1014" spans="2:65" s="13" customFormat="1" x14ac:dyDescent="0.2">
      <c r="B1014" s="154"/>
      <c r="D1014" s="148" t="s">
        <v>169</v>
      </c>
      <c r="E1014" s="155" t="s">
        <v>3</v>
      </c>
      <c r="F1014" s="156" t="s">
        <v>2601</v>
      </c>
      <c r="H1014" s="157">
        <v>29.768000000000001</v>
      </c>
      <c r="I1014" s="158"/>
      <c r="L1014" s="154"/>
      <c r="M1014" s="159"/>
      <c r="T1014" s="160"/>
      <c r="AT1014" s="155" t="s">
        <v>169</v>
      </c>
      <c r="AU1014" s="155" t="s">
        <v>88</v>
      </c>
      <c r="AV1014" s="13" t="s">
        <v>88</v>
      </c>
      <c r="AW1014" s="13" t="s">
        <v>40</v>
      </c>
      <c r="AX1014" s="13" t="s">
        <v>78</v>
      </c>
      <c r="AY1014" s="155" t="s">
        <v>156</v>
      </c>
    </row>
    <row r="1015" spans="2:65" s="13" customFormat="1" x14ac:dyDescent="0.2">
      <c r="B1015" s="154"/>
      <c r="D1015" s="148" t="s">
        <v>169</v>
      </c>
      <c r="E1015" s="155" t="s">
        <v>3</v>
      </c>
      <c r="F1015" s="156" t="s">
        <v>2602</v>
      </c>
      <c r="H1015" s="157">
        <v>11.471</v>
      </c>
      <c r="I1015" s="158"/>
      <c r="L1015" s="154"/>
      <c r="M1015" s="159"/>
      <c r="T1015" s="160"/>
      <c r="AT1015" s="155" t="s">
        <v>169</v>
      </c>
      <c r="AU1015" s="155" t="s">
        <v>88</v>
      </c>
      <c r="AV1015" s="13" t="s">
        <v>88</v>
      </c>
      <c r="AW1015" s="13" t="s">
        <v>40</v>
      </c>
      <c r="AX1015" s="13" t="s">
        <v>78</v>
      </c>
      <c r="AY1015" s="155" t="s">
        <v>156</v>
      </c>
    </row>
    <row r="1016" spans="2:65" s="13" customFormat="1" x14ac:dyDescent="0.2">
      <c r="B1016" s="154"/>
      <c r="D1016" s="148" t="s">
        <v>169</v>
      </c>
      <c r="E1016" s="155" t="s">
        <v>3</v>
      </c>
      <c r="F1016" s="156" t="s">
        <v>2603</v>
      </c>
      <c r="H1016" s="157">
        <v>5.8760000000000003</v>
      </c>
      <c r="I1016" s="158"/>
      <c r="L1016" s="154"/>
      <c r="M1016" s="159"/>
      <c r="T1016" s="160"/>
      <c r="AT1016" s="155" t="s">
        <v>169</v>
      </c>
      <c r="AU1016" s="155" t="s">
        <v>88</v>
      </c>
      <c r="AV1016" s="13" t="s">
        <v>88</v>
      </c>
      <c r="AW1016" s="13" t="s">
        <v>40</v>
      </c>
      <c r="AX1016" s="13" t="s">
        <v>78</v>
      </c>
      <c r="AY1016" s="155" t="s">
        <v>156</v>
      </c>
    </row>
    <row r="1017" spans="2:65" s="13" customFormat="1" x14ac:dyDescent="0.2">
      <c r="B1017" s="154"/>
      <c r="D1017" s="148" t="s">
        <v>169</v>
      </c>
      <c r="E1017" s="155" t="s">
        <v>3</v>
      </c>
      <c r="F1017" s="156" t="s">
        <v>2604</v>
      </c>
      <c r="H1017" s="157">
        <v>9.3420000000000005</v>
      </c>
      <c r="I1017" s="158"/>
      <c r="L1017" s="154"/>
      <c r="M1017" s="159"/>
      <c r="T1017" s="160"/>
      <c r="AT1017" s="155" t="s">
        <v>169</v>
      </c>
      <c r="AU1017" s="155" t="s">
        <v>88</v>
      </c>
      <c r="AV1017" s="13" t="s">
        <v>88</v>
      </c>
      <c r="AW1017" s="13" t="s">
        <v>40</v>
      </c>
      <c r="AX1017" s="13" t="s">
        <v>78</v>
      </c>
      <c r="AY1017" s="155" t="s">
        <v>156</v>
      </c>
    </row>
    <row r="1018" spans="2:65" s="13" customFormat="1" x14ac:dyDescent="0.2">
      <c r="B1018" s="154"/>
      <c r="D1018" s="148" t="s">
        <v>169</v>
      </c>
      <c r="E1018" s="155" t="s">
        <v>3</v>
      </c>
      <c r="F1018" s="156" t="s">
        <v>2604</v>
      </c>
      <c r="H1018" s="157">
        <v>9.3420000000000005</v>
      </c>
      <c r="I1018" s="158"/>
      <c r="L1018" s="154"/>
      <c r="M1018" s="159"/>
      <c r="T1018" s="160"/>
      <c r="AT1018" s="155" t="s">
        <v>169</v>
      </c>
      <c r="AU1018" s="155" t="s">
        <v>88</v>
      </c>
      <c r="AV1018" s="13" t="s">
        <v>88</v>
      </c>
      <c r="AW1018" s="13" t="s">
        <v>40</v>
      </c>
      <c r="AX1018" s="13" t="s">
        <v>78</v>
      </c>
      <c r="AY1018" s="155" t="s">
        <v>156</v>
      </c>
    </row>
    <row r="1019" spans="2:65" s="13" customFormat="1" x14ac:dyDescent="0.2">
      <c r="B1019" s="154"/>
      <c r="D1019" s="148" t="s">
        <v>169</v>
      </c>
      <c r="E1019" s="155" t="s">
        <v>3</v>
      </c>
      <c r="F1019" s="156" t="s">
        <v>2605</v>
      </c>
      <c r="H1019" s="157">
        <v>37.42</v>
      </c>
      <c r="I1019" s="158"/>
      <c r="L1019" s="154"/>
      <c r="M1019" s="159"/>
      <c r="T1019" s="160"/>
      <c r="AT1019" s="155" t="s">
        <v>169</v>
      </c>
      <c r="AU1019" s="155" t="s">
        <v>88</v>
      </c>
      <c r="AV1019" s="13" t="s">
        <v>88</v>
      </c>
      <c r="AW1019" s="13" t="s">
        <v>40</v>
      </c>
      <c r="AX1019" s="13" t="s">
        <v>78</v>
      </c>
      <c r="AY1019" s="155" t="s">
        <v>156</v>
      </c>
    </row>
    <row r="1020" spans="2:65" s="15" customFormat="1" x14ac:dyDescent="0.2">
      <c r="B1020" s="168"/>
      <c r="D1020" s="148" t="s">
        <v>169</v>
      </c>
      <c r="E1020" s="169" t="s">
        <v>3</v>
      </c>
      <c r="F1020" s="170" t="s">
        <v>180</v>
      </c>
      <c r="H1020" s="171">
        <v>103.21899999999999</v>
      </c>
      <c r="I1020" s="172"/>
      <c r="L1020" s="168"/>
      <c r="M1020" s="173"/>
      <c r="T1020" s="174"/>
      <c r="AT1020" s="169" t="s">
        <v>169</v>
      </c>
      <c r="AU1020" s="169" t="s">
        <v>88</v>
      </c>
      <c r="AV1020" s="15" t="s">
        <v>157</v>
      </c>
      <c r="AW1020" s="15" t="s">
        <v>40</v>
      </c>
      <c r="AX1020" s="15" t="s">
        <v>78</v>
      </c>
      <c r="AY1020" s="169" t="s">
        <v>156</v>
      </c>
    </row>
    <row r="1021" spans="2:65" s="12" customFormat="1" x14ac:dyDescent="0.2">
      <c r="B1021" s="147"/>
      <c r="D1021" s="148" t="s">
        <v>169</v>
      </c>
      <c r="E1021" s="149" t="s">
        <v>3</v>
      </c>
      <c r="F1021" s="150" t="s">
        <v>2606</v>
      </c>
      <c r="H1021" s="149" t="s">
        <v>3</v>
      </c>
      <c r="I1021" s="151"/>
      <c r="L1021" s="147"/>
      <c r="M1021" s="152"/>
      <c r="T1021" s="153"/>
      <c r="AT1021" s="149" t="s">
        <v>169</v>
      </c>
      <c r="AU1021" s="149" t="s">
        <v>88</v>
      </c>
      <c r="AV1021" s="12" t="s">
        <v>86</v>
      </c>
      <c r="AW1021" s="12" t="s">
        <v>40</v>
      </c>
      <c r="AX1021" s="12" t="s">
        <v>78</v>
      </c>
      <c r="AY1021" s="149" t="s">
        <v>156</v>
      </c>
    </row>
    <row r="1022" spans="2:65" s="13" customFormat="1" x14ac:dyDescent="0.2">
      <c r="B1022" s="154"/>
      <c r="D1022" s="148" t="s">
        <v>169</v>
      </c>
      <c r="E1022" s="155" t="s">
        <v>3</v>
      </c>
      <c r="F1022" s="156" t="s">
        <v>2607</v>
      </c>
      <c r="H1022" s="157">
        <v>24.715</v>
      </c>
      <c r="I1022" s="158"/>
      <c r="L1022" s="154"/>
      <c r="M1022" s="159"/>
      <c r="T1022" s="160"/>
      <c r="AT1022" s="155" t="s">
        <v>169</v>
      </c>
      <c r="AU1022" s="155" t="s">
        <v>88</v>
      </c>
      <c r="AV1022" s="13" t="s">
        <v>88</v>
      </c>
      <c r="AW1022" s="13" t="s">
        <v>40</v>
      </c>
      <c r="AX1022" s="13" t="s">
        <v>78</v>
      </c>
      <c r="AY1022" s="155" t="s">
        <v>156</v>
      </c>
    </row>
    <row r="1023" spans="2:65" s="13" customFormat="1" x14ac:dyDescent="0.2">
      <c r="B1023" s="154"/>
      <c r="D1023" s="148" t="s">
        <v>169</v>
      </c>
      <c r="E1023" s="155" t="s">
        <v>3</v>
      </c>
      <c r="F1023" s="156" t="s">
        <v>2608</v>
      </c>
      <c r="H1023" s="157">
        <v>11.833</v>
      </c>
      <c r="I1023" s="158"/>
      <c r="L1023" s="154"/>
      <c r="M1023" s="159"/>
      <c r="T1023" s="160"/>
      <c r="AT1023" s="155" t="s">
        <v>169</v>
      </c>
      <c r="AU1023" s="155" t="s">
        <v>88</v>
      </c>
      <c r="AV1023" s="13" t="s">
        <v>88</v>
      </c>
      <c r="AW1023" s="13" t="s">
        <v>40</v>
      </c>
      <c r="AX1023" s="13" t="s">
        <v>78</v>
      </c>
      <c r="AY1023" s="155" t="s">
        <v>156</v>
      </c>
    </row>
    <row r="1024" spans="2:65" s="13" customFormat="1" x14ac:dyDescent="0.2">
      <c r="B1024" s="154"/>
      <c r="D1024" s="148" t="s">
        <v>169</v>
      </c>
      <c r="E1024" s="155" t="s">
        <v>3</v>
      </c>
      <c r="F1024" s="156" t="s">
        <v>2609</v>
      </c>
      <c r="H1024" s="157">
        <v>7.0979999999999999</v>
      </c>
      <c r="I1024" s="158"/>
      <c r="L1024" s="154"/>
      <c r="M1024" s="159"/>
      <c r="T1024" s="160"/>
      <c r="AT1024" s="155" t="s">
        <v>169</v>
      </c>
      <c r="AU1024" s="155" t="s">
        <v>88</v>
      </c>
      <c r="AV1024" s="13" t="s">
        <v>88</v>
      </c>
      <c r="AW1024" s="13" t="s">
        <v>40</v>
      </c>
      <c r="AX1024" s="13" t="s">
        <v>78</v>
      </c>
      <c r="AY1024" s="155" t="s">
        <v>156</v>
      </c>
    </row>
    <row r="1025" spans="2:51" s="13" customFormat="1" x14ac:dyDescent="0.2">
      <c r="B1025" s="154"/>
      <c r="D1025" s="148" t="s">
        <v>169</v>
      </c>
      <c r="E1025" s="155" t="s">
        <v>3</v>
      </c>
      <c r="F1025" s="156" t="s">
        <v>2610</v>
      </c>
      <c r="H1025" s="157">
        <v>9.1050000000000004</v>
      </c>
      <c r="I1025" s="158"/>
      <c r="L1025" s="154"/>
      <c r="M1025" s="159"/>
      <c r="T1025" s="160"/>
      <c r="AT1025" s="155" t="s">
        <v>169</v>
      </c>
      <c r="AU1025" s="155" t="s">
        <v>88</v>
      </c>
      <c r="AV1025" s="13" t="s">
        <v>88</v>
      </c>
      <c r="AW1025" s="13" t="s">
        <v>40</v>
      </c>
      <c r="AX1025" s="13" t="s">
        <v>78</v>
      </c>
      <c r="AY1025" s="155" t="s">
        <v>156</v>
      </c>
    </row>
    <row r="1026" spans="2:51" s="13" customFormat="1" x14ac:dyDescent="0.2">
      <c r="B1026" s="154"/>
      <c r="D1026" s="148" t="s">
        <v>169</v>
      </c>
      <c r="E1026" s="155" t="s">
        <v>3</v>
      </c>
      <c r="F1026" s="156" t="s">
        <v>2610</v>
      </c>
      <c r="H1026" s="157">
        <v>9.1050000000000004</v>
      </c>
      <c r="I1026" s="158"/>
      <c r="L1026" s="154"/>
      <c r="M1026" s="159"/>
      <c r="T1026" s="160"/>
      <c r="AT1026" s="155" t="s">
        <v>169</v>
      </c>
      <c r="AU1026" s="155" t="s">
        <v>88</v>
      </c>
      <c r="AV1026" s="13" t="s">
        <v>88</v>
      </c>
      <c r="AW1026" s="13" t="s">
        <v>40</v>
      </c>
      <c r="AX1026" s="13" t="s">
        <v>78</v>
      </c>
      <c r="AY1026" s="155" t="s">
        <v>156</v>
      </c>
    </row>
    <row r="1027" spans="2:51" s="13" customFormat="1" x14ac:dyDescent="0.2">
      <c r="B1027" s="154"/>
      <c r="D1027" s="148" t="s">
        <v>169</v>
      </c>
      <c r="E1027" s="155" t="s">
        <v>3</v>
      </c>
      <c r="F1027" s="156" t="s">
        <v>2611</v>
      </c>
      <c r="H1027" s="157">
        <v>43.78</v>
      </c>
      <c r="I1027" s="158"/>
      <c r="L1027" s="154"/>
      <c r="M1027" s="159"/>
      <c r="T1027" s="160"/>
      <c r="AT1027" s="155" t="s">
        <v>169</v>
      </c>
      <c r="AU1027" s="155" t="s">
        <v>88</v>
      </c>
      <c r="AV1027" s="13" t="s">
        <v>88</v>
      </c>
      <c r="AW1027" s="13" t="s">
        <v>40</v>
      </c>
      <c r="AX1027" s="13" t="s">
        <v>78</v>
      </c>
      <c r="AY1027" s="155" t="s">
        <v>156</v>
      </c>
    </row>
    <row r="1028" spans="2:51" s="15" customFormat="1" x14ac:dyDescent="0.2">
      <c r="B1028" s="168"/>
      <c r="D1028" s="148" t="s">
        <v>169</v>
      </c>
      <c r="E1028" s="169" t="s">
        <v>3</v>
      </c>
      <c r="F1028" s="170" t="s">
        <v>180</v>
      </c>
      <c r="H1028" s="171">
        <v>105.636</v>
      </c>
      <c r="I1028" s="172"/>
      <c r="L1028" s="168"/>
      <c r="M1028" s="173"/>
      <c r="T1028" s="174"/>
      <c r="AT1028" s="169" t="s">
        <v>169</v>
      </c>
      <c r="AU1028" s="169" t="s">
        <v>88</v>
      </c>
      <c r="AV1028" s="15" t="s">
        <v>157</v>
      </c>
      <c r="AW1028" s="15" t="s">
        <v>40</v>
      </c>
      <c r="AX1028" s="15" t="s">
        <v>78</v>
      </c>
      <c r="AY1028" s="169" t="s">
        <v>156</v>
      </c>
    </row>
    <row r="1029" spans="2:51" s="12" customFormat="1" x14ac:dyDescent="0.2">
      <c r="B1029" s="147"/>
      <c r="D1029" s="148" t="s">
        <v>169</v>
      </c>
      <c r="E1029" s="149" t="s">
        <v>3</v>
      </c>
      <c r="F1029" s="150" t="s">
        <v>2612</v>
      </c>
      <c r="H1029" s="149" t="s">
        <v>3</v>
      </c>
      <c r="I1029" s="151"/>
      <c r="L1029" s="147"/>
      <c r="M1029" s="152"/>
      <c r="T1029" s="153"/>
      <c r="AT1029" s="149" t="s">
        <v>169</v>
      </c>
      <c r="AU1029" s="149" t="s">
        <v>88</v>
      </c>
      <c r="AV1029" s="12" t="s">
        <v>86</v>
      </c>
      <c r="AW1029" s="12" t="s">
        <v>40</v>
      </c>
      <c r="AX1029" s="12" t="s">
        <v>78</v>
      </c>
      <c r="AY1029" s="149" t="s">
        <v>156</v>
      </c>
    </row>
    <row r="1030" spans="2:51" s="13" customFormat="1" x14ac:dyDescent="0.2">
      <c r="B1030" s="154"/>
      <c r="D1030" s="148" t="s">
        <v>169</v>
      </c>
      <c r="E1030" s="155" t="s">
        <v>3</v>
      </c>
      <c r="F1030" s="156" t="s">
        <v>2613</v>
      </c>
      <c r="H1030" s="157">
        <v>19.035</v>
      </c>
      <c r="I1030" s="158"/>
      <c r="L1030" s="154"/>
      <c r="M1030" s="159"/>
      <c r="T1030" s="160"/>
      <c r="AT1030" s="155" t="s">
        <v>169</v>
      </c>
      <c r="AU1030" s="155" t="s">
        <v>88</v>
      </c>
      <c r="AV1030" s="13" t="s">
        <v>88</v>
      </c>
      <c r="AW1030" s="13" t="s">
        <v>40</v>
      </c>
      <c r="AX1030" s="13" t="s">
        <v>78</v>
      </c>
      <c r="AY1030" s="155" t="s">
        <v>156</v>
      </c>
    </row>
    <row r="1031" spans="2:51" s="13" customFormat="1" x14ac:dyDescent="0.2">
      <c r="B1031" s="154"/>
      <c r="D1031" s="148" t="s">
        <v>169</v>
      </c>
      <c r="E1031" s="155" t="s">
        <v>3</v>
      </c>
      <c r="F1031" s="156" t="s">
        <v>2614</v>
      </c>
      <c r="H1031" s="157">
        <v>2.0699999999999998</v>
      </c>
      <c r="I1031" s="158"/>
      <c r="L1031" s="154"/>
      <c r="M1031" s="159"/>
      <c r="T1031" s="160"/>
      <c r="AT1031" s="155" t="s">
        <v>169</v>
      </c>
      <c r="AU1031" s="155" t="s">
        <v>88</v>
      </c>
      <c r="AV1031" s="13" t="s">
        <v>88</v>
      </c>
      <c r="AW1031" s="13" t="s">
        <v>40</v>
      </c>
      <c r="AX1031" s="13" t="s">
        <v>78</v>
      </c>
      <c r="AY1031" s="155" t="s">
        <v>156</v>
      </c>
    </row>
    <row r="1032" spans="2:51" s="13" customFormat="1" x14ac:dyDescent="0.2">
      <c r="B1032" s="154"/>
      <c r="D1032" s="148" t="s">
        <v>169</v>
      </c>
      <c r="E1032" s="155" t="s">
        <v>3</v>
      </c>
      <c r="F1032" s="156" t="s">
        <v>2618</v>
      </c>
      <c r="H1032" s="157">
        <v>31.48</v>
      </c>
      <c r="I1032" s="158"/>
      <c r="L1032" s="154"/>
      <c r="M1032" s="159"/>
      <c r="T1032" s="160"/>
      <c r="AT1032" s="155" t="s">
        <v>169</v>
      </c>
      <c r="AU1032" s="155" t="s">
        <v>88</v>
      </c>
      <c r="AV1032" s="13" t="s">
        <v>88</v>
      </c>
      <c r="AW1032" s="13" t="s">
        <v>40</v>
      </c>
      <c r="AX1032" s="13" t="s">
        <v>78</v>
      </c>
      <c r="AY1032" s="155" t="s">
        <v>156</v>
      </c>
    </row>
    <row r="1033" spans="2:51" s="13" customFormat="1" x14ac:dyDescent="0.2">
      <c r="B1033" s="154"/>
      <c r="D1033" s="148" t="s">
        <v>169</v>
      </c>
      <c r="E1033" s="155" t="s">
        <v>3</v>
      </c>
      <c r="F1033" s="156" t="s">
        <v>2619</v>
      </c>
      <c r="H1033" s="157">
        <v>2.0699999999999998</v>
      </c>
      <c r="I1033" s="158"/>
      <c r="L1033" s="154"/>
      <c r="M1033" s="159"/>
      <c r="T1033" s="160"/>
      <c r="AT1033" s="155" t="s">
        <v>169</v>
      </c>
      <c r="AU1033" s="155" t="s">
        <v>88</v>
      </c>
      <c r="AV1033" s="13" t="s">
        <v>88</v>
      </c>
      <c r="AW1033" s="13" t="s">
        <v>40</v>
      </c>
      <c r="AX1033" s="13" t="s">
        <v>78</v>
      </c>
      <c r="AY1033" s="155" t="s">
        <v>156</v>
      </c>
    </row>
    <row r="1034" spans="2:51" s="13" customFormat="1" x14ac:dyDescent="0.2">
      <c r="B1034" s="154"/>
      <c r="D1034" s="148" t="s">
        <v>169</v>
      </c>
      <c r="E1034" s="155" t="s">
        <v>3</v>
      </c>
      <c r="F1034" s="156" t="s">
        <v>2623</v>
      </c>
      <c r="H1034" s="157">
        <v>15.012</v>
      </c>
      <c r="I1034" s="158"/>
      <c r="L1034" s="154"/>
      <c r="M1034" s="159"/>
      <c r="T1034" s="160"/>
      <c r="AT1034" s="155" t="s">
        <v>169</v>
      </c>
      <c r="AU1034" s="155" t="s">
        <v>88</v>
      </c>
      <c r="AV1034" s="13" t="s">
        <v>88</v>
      </c>
      <c r="AW1034" s="13" t="s">
        <v>40</v>
      </c>
      <c r="AX1034" s="13" t="s">
        <v>78</v>
      </c>
      <c r="AY1034" s="155" t="s">
        <v>156</v>
      </c>
    </row>
    <row r="1035" spans="2:51" s="13" customFormat="1" x14ac:dyDescent="0.2">
      <c r="B1035" s="154"/>
      <c r="D1035" s="148" t="s">
        <v>169</v>
      </c>
      <c r="E1035" s="155" t="s">
        <v>3</v>
      </c>
      <c r="F1035" s="156" t="s">
        <v>2624</v>
      </c>
      <c r="H1035" s="157">
        <v>2.0699999999999998</v>
      </c>
      <c r="I1035" s="158"/>
      <c r="L1035" s="154"/>
      <c r="M1035" s="159"/>
      <c r="T1035" s="160"/>
      <c r="AT1035" s="155" t="s">
        <v>169</v>
      </c>
      <c r="AU1035" s="155" t="s">
        <v>88</v>
      </c>
      <c r="AV1035" s="13" t="s">
        <v>88</v>
      </c>
      <c r="AW1035" s="13" t="s">
        <v>40</v>
      </c>
      <c r="AX1035" s="13" t="s">
        <v>78</v>
      </c>
      <c r="AY1035" s="155" t="s">
        <v>156</v>
      </c>
    </row>
    <row r="1036" spans="2:51" s="13" customFormat="1" x14ac:dyDescent="0.2">
      <c r="B1036" s="154"/>
      <c r="D1036" s="148" t="s">
        <v>169</v>
      </c>
      <c r="E1036" s="155" t="s">
        <v>3</v>
      </c>
      <c r="F1036" s="156" t="s">
        <v>2625</v>
      </c>
      <c r="H1036" s="157">
        <v>0.32800000000000001</v>
      </c>
      <c r="I1036" s="158"/>
      <c r="L1036" s="154"/>
      <c r="M1036" s="159"/>
      <c r="T1036" s="160"/>
      <c r="AT1036" s="155" t="s">
        <v>169</v>
      </c>
      <c r="AU1036" s="155" t="s">
        <v>88</v>
      </c>
      <c r="AV1036" s="13" t="s">
        <v>88</v>
      </c>
      <c r="AW1036" s="13" t="s">
        <v>40</v>
      </c>
      <c r="AX1036" s="13" t="s">
        <v>78</v>
      </c>
      <c r="AY1036" s="155" t="s">
        <v>156</v>
      </c>
    </row>
    <row r="1037" spans="2:51" s="13" customFormat="1" x14ac:dyDescent="0.2">
      <c r="B1037" s="154"/>
      <c r="D1037" s="148" t="s">
        <v>169</v>
      </c>
      <c r="E1037" s="155" t="s">
        <v>3</v>
      </c>
      <c r="F1037" s="156" t="s">
        <v>2626</v>
      </c>
      <c r="H1037" s="157">
        <v>5.2</v>
      </c>
      <c r="I1037" s="158"/>
      <c r="L1037" s="154"/>
      <c r="M1037" s="159"/>
      <c r="T1037" s="160"/>
      <c r="AT1037" s="155" t="s">
        <v>169</v>
      </c>
      <c r="AU1037" s="155" t="s">
        <v>88</v>
      </c>
      <c r="AV1037" s="13" t="s">
        <v>88</v>
      </c>
      <c r="AW1037" s="13" t="s">
        <v>40</v>
      </c>
      <c r="AX1037" s="13" t="s">
        <v>78</v>
      </c>
      <c r="AY1037" s="155" t="s">
        <v>156</v>
      </c>
    </row>
    <row r="1038" spans="2:51" s="13" customFormat="1" x14ac:dyDescent="0.2">
      <c r="B1038" s="154"/>
      <c r="D1038" s="148" t="s">
        <v>169</v>
      </c>
      <c r="E1038" s="155" t="s">
        <v>3</v>
      </c>
      <c r="F1038" s="156" t="s">
        <v>2630</v>
      </c>
      <c r="H1038" s="157">
        <v>35.409999999999997</v>
      </c>
      <c r="I1038" s="158"/>
      <c r="L1038" s="154"/>
      <c r="M1038" s="159"/>
      <c r="T1038" s="160"/>
      <c r="AT1038" s="155" t="s">
        <v>169</v>
      </c>
      <c r="AU1038" s="155" t="s">
        <v>88</v>
      </c>
      <c r="AV1038" s="13" t="s">
        <v>88</v>
      </c>
      <c r="AW1038" s="13" t="s">
        <v>40</v>
      </c>
      <c r="AX1038" s="13" t="s">
        <v>78</v>
      </c>
      <c r="AY1038" s="155" t="s">
        <v>156</v>
      </c>
    </row>
    <row r="1039" spans="2:51" s="13" customFormat="1" x14ac:dyDescent="0.2">
      <c r="B1039" s="154"/>
      <c r="D1039" s="148" t="s">
        <v>169</v>
      </c>
      <c r="E1039" s="155" t="s">
        <v>3</v>
      </c>
      <c r="F1039" s="156" t="s">
        <v>2631</v>
      </c>
      <c r="H1039" s="157">
        <v>2.0699999999999998</v>
      </c>
      <c r="I1039" s="158"/>
      <c r="L1039" s="154"/>
      <c r="M1039" s="159"/>
      <c r="T1039" s="160"/>
      <c r="AT1039" s="155" t="s">
        <v>169</v>
      </c>
      <c r="AU1039" s="155" t="s">
        <v>88</v>
      </c>
      <c r="AV1039" s="13" t="s">
        <v>88</v>
      </c>
      <c r="AW1039" s="13" t="s">
        <v>40</v>
      </c>
      <c r="AX1039" s="13" t="s">
        <v>78</v>
      </c>
      <c r="AY1039" s="155" t="s">
        <v>156</v>
      </c>
    </row>
    <row r="1040" spans="2:51" s="13" customFormat="1" x14ac:dyDescent="0.2">
      <c r="B1040" s="154"/>
      <c r="D1040" s="148" t="s">
        <v>169</v>
      </c>
      <c r="E1040" s="155" t="s">
        <v>3</v>
      </c>
      <c r="F1040" s="156" t="s">
        <v>2632</v>
      </c>
      <c r="H1040" s="157">
        <v>0.32800000000000001</v>
      </c>
      <c r="I1040" s="158"/>
      <c r="L1040" s="154"/>
      <c r="M1040" s="159"/>
      <c r="T1040" s="160"/>
      <c r="AT1040" s="155" t="s">
        <v>169</v>
      </c>
      <c r="AU1040" s="155" t="s">
        <v>88</v>
      </c>
      <c r="AV1040" s="13" t="s">
        <v>88</v>
      </c>
      <c r="AW1040" s="13" t="s">
        <v>40</v>
      </c>
      <c r="AX1040" s="13" t="s">
        <v>78</v>
      </c>
      <c r="AY1040" s="155" t="s">
        <v>156</v>
      </c>
    </row>
    <row r="1041" spans="2:65" s="13" customFormat="1" x14ac:dyDescent="0.2">
      <c r="B1041" s="154"/>
      <c r="D1041" s="148" t="s">
        <v>169</v>
      </c>
      <c r="E1041" s="155" t="s">
        <v>3</v>
      </c>
      <c r="F1041" s="156" t="s">
        <v>2633</v>
      </c>
      <c r="H1041" s="157">
        <v>5.2</v>
      </c>
      <c r="I1041" s="158"/>
      <c r="L1041" s="154"/>
      <c r="M1041" s="159"/>
      <c r="T1041" s="160"/>
      <c r="AT1041" s="155" t="s">
        <v>169</v>
      </c>
      <c r="AU1041" s="155" t="s">
        <v>88</v>
      </c>
      <c r="AV1041" s="13" t="s">
        <v>88</v>
      </c>
      <c r="AW1041" s="13" t="s">
        <v>40</v>
      </c>
      <c r="AX1041" s="13" t="s">
        <v>78</v>
      </c>
      <c r="AY1041" s="155" t="s">
        <v>156</v>
      </c>
    </row>
    <row r="1042" spans="2:65" s="15" customFormat="1" x14ac:dyDescent="0.2">
      <c r="B1042" s="168"/>
      <c r="D1042" s="148" t="s">
        <v>169</v>
      </c>
      <c r="E1042" s="169" t="s">
        <v>3</v>
      </c>
      <c r="F1042" s="170" t="s">
        <v>180</v>
      </c>
      <c r="H1042" s="171">
        <v>120.273</v>
      </c>
      <c r="I1042" s="172"/>
      <c r="L1042" s="168"/>
      <c r="M1042" s="173"/>
      <c r="T1042" s="174"/>
      <c r="AT1042" s="169" t="s">
        <v>169</v>
      </c>
      <c r="AU1042" s="169" t="s">
        <v>88</v>
      </c>
      <c r="AV1042" s="15" t="s">
        <v>157</v>
      </c>
      <c r="AW1042" s="15" t="s">
        <v>40</v>
      </c>
      <c r="AX1042" s="15" t="s">
        <v>78</v>
      </c>
      <c r="AY1042" s="169" t="s">
        <v>156</v>
      </c>
    </row>
    <row r="1043" spans="2:65" s="14" customFormat="1" x14ac:dyDescent="0.2">
      <c r="B1043" s="161"/>
      <c r="D1043" s="148" t="s">
        <v>169</v>
      </c>
      <c r="E1043" s="162" t="s">
        <v>3</v>
      </c>
      <c r="F1043" s="163" t="s">
        <v>172</v>
      </c>
      <c r="H1043" s="164">
        <v>329.12799999999999</v>
      </c>
      <c r="I1043" s="165"/>
      <c r="L1043" s="161"/>
      <c r="M1043" s="166"/>
      <c r="T1043" s="167"/>
      <c r="AT1043" s="162" t="s">
        <v>169</v>
      </c>
      <c r="AU1043" s="162" t="s">
        <v>88</v>
      </c>
      <c r="AV1043" s="14" t="s">
        <v>165</v>
      </c>
      <c r="AW1043" s="14" t="s">
        <v>40</v>
      </c>
      <c r="AX1043" s="14" t="s">
        <v>86</v>
      </c>
      <c r="AY1043" s="162" t="s">
        <v>156</v>
      </c>
    </row>
    <row r="1044" spans="2:65" s="1" customFormat="1" ht="37.9" customHeight="1" x14ac:dyDescent="0.2">
      <c r="B1044" s="129"/>
      <c r="C1044" s="130" t="s">
        <v>1922</v>
      </c>
      <c r="D1044" s="130" t="s">
        <v>160</v>
      </c>
      <c r="E1044" s="131" t="s">
        <v>2650</v>
      </c>
      <c r="F1044" s="132" t="s">
        <v>2651</v>
      </c>
      <c r="G1044" s="133" t="s">
        <v>209</v>
      </c>
      <c r="H1044" s="134">
        <v>103.21899999999999</v>
      </c>
      <c r="I1044" s="135"/>
      <c r="J1044" s="136">
        <f>ROUND(I1044*H1044,2)</f>
        <v>0</v>
      </c>
      <c r="K1044" s="132" t="s">
        <v>3</v>
      </c>
      <c r="L1044" s="34"/>
      <c r="M1044" s="137" t="s">
        <v>3</v>
      </c>
      <c r="N1044" s="138" t="s">
        <v>49</v>
      </c>
      <c r="P1044" s="139">
        <f>O1044*H1044</f>
        <v>0</v>
      </c>
      <c r="Q1044" s="139">
        <v>0</v>
      </c>
      <c r="R1044" s="139">
        <f>Q1044*H1044</f>
        <v>0</v>
      </c>
      <c r="S1044" s="139">
        <v>0</v>
      </c>
      <c r="T1044" s="140">
        <f>S1044*H1044</f>
        <v>0</v>
      </c>
      <c r="AR1044" s="141" t="s">
        <v>165</v>
      </c>
      <c r="AT1044" s="141" t="s">
        <v>160</v>
      </c>
      <c r="AU1044" s="141" t="s">
        <v>88</v>
      </c>
      <c r="AY1044" s="18" t="s">
        <v>156</v>
      </c>
      <c r="BE1044" s="142">
        <f>IF(N1044="základní",J1044,0)</f>
        <v>0</v>
      </c>
      <c r="BF1044" s="142">
        <f>IF(N1044="snížená",J1044,0)</f>
        <v>0</v>
      </c>
      <c r="BG1044" s="142">
        <f>IF(N1044="zákl. přenesená",J1044,0)</f>
        <v>0</v>
      </c>
      <c r="BH1044" s="142">
        <f>IF(N1044="sníž. přenesená",J1044,0)</f>
        <v>0</v>
      </c>
      <c r="BI1044" s="142">
        <f>IF(N1044="nulová",J1044,0)</f>
        <v>0</v>
      </c>
      <c r="BJ1044" s="18" t="s">
        <v>86</v>
      </c>
      <c r="BK1044" s="142">
        <f>ROUND(I1044*H1044,2)</f>
        <v>0</v>
      </c>
      <c r="BL1044" s="18" t="s">
        <v>165</v>
      </c>
      <c r="BM1044" s="141" t="s">
        <v>2652</v>
      </c>
    </row>
    <row r="1045" spans="2:65" s="1" customFormat="1" ht="19.5" x14ac:dyDescent="0.2">
      <c r="B1045" s="34"/>
      <c r="D1045" s="148" t="s">
        <v>761</v>
      </c>
      <c r="F1045" s="185" t="s">
        <v>2653</v>
      </c>
      <c r="I1045" s="145"/>
      <c r="L1045" s="34"/>
      <c r="M1045" s="146"/>
      <c r="T1045" s="55"/>
      <c r="AT1045" s="18" t="s">
        <v>761</v>
      </c>
      <c r="AU1045" s="18" t="s">
        <v>88</v>
      </c>
    </row>
    <row r="1046" spans="2:65" s="12" customFormat="1" x14ac:dyDescent="0.2">
      <c r="B1046" s="147"/>
      <c r="D1046" s="148" t="s">
        <v>169</v>
      </c>
      <c r="E1046" s="149" t="s">
        <v>3</v>
      </c>
      <c r="F1046" s="150" t="s">
        <v>2600</v>
      </c>
      <c r="H1046" s="149" t="s">
        <v>3</v>
      </c>
      <c r="I1046" s="151"/>
      <c r="L1046" s="147"/>
      <c r="M1046" s="152"/>
      <c r="T1046" s="153"/>
      <c r="AT1046" s="149" t="s">
        <v>169</v>
      </c>
      <c r="AU1046" s="149" t="s">
        <v>88</v>
      </c>
      <c r="AV1046" s="12" t="s">
        <v>86</v>
      </c>
      <c r="AW1046" s="12" t="s">
        <v>40</v>
      </c>
      <c r="AX1046" s="12" t="s">
        <v>78</v>
      </c>
      <c r="AY1046" s="149" t="s">
        <v>156</v>
      </c>
    </row>
    <row r="1047" spans="2:65" s="13" customFormat="1" x14ac:dyDescent="0.2">
      <c r="B1047" s="154"/>
      <c r="D1047" s="148" t="s">
        <v>169</v>
      </c>
      <c r="E1047" s="155" t="s">
        <v>3</v>
      </c>
      <c r="F1047" s="156" t="s">
        <v>2601</v>
      </c>
      <c r="H1047" s="157">
        <v>29.768000000000001</v>
      </c>
      <c r="I1047" s="158"/>
      <c r="L1047" s="154"/>
      <c r="M1047" s="159"/>
      <c r="T1047" s="160"/>
      <c r="AT1047" s="155" t="s">
        <v>169</v>
      </c>
      <c r="AU1047" s="155" t="s">
        <v>88</v>
      </c>
      <c r="AV1047" s="13" t="s">
        <v>88</v>
      </c>
      <c r="AW1047" s="13" t="s">
        <v>40</v>
      </c>
      <c r="AX1047" s="13" t="s">
        <v>78</v>
      </c>
      <c r="AY1047" s="155" t="s">
        <v>156</v>
      </c>
    </row>
    <row r="1048" spans="2:65" s="13" customFormat="1" x14ac:dyDescent="0.2">
      <c r="B1048" s="154"/>
      <c r="D1048" s="148" t="s">
        <v>169</v>
      </c>
      <c r="E1048" s="155" t="s">
        <v>3</v>
      </c>
      <c r="F1048" s="156" t="s">
        <v>2602</v>
      </c>
      <c r="H1048" s="157">
        <v>11.471</v>
      </c>
      <c r="I1048" s="158"/>
      <c r="L1048" s="154"/>
      <c r="M1048" s="159"/>
      <c r="T1048" s="160"/>
      <c r="AT1048" s="155" t="s">
        <v>169</v>
      </c>
      <c r="AU1048" s="155" t="s">
        <v>88</v>
      </c>
      <c r="AV1048" s="13" t="s">
        <v>88</v>
      </c>
      <c r="AW1048" s="13" t="s">
        <v>40</v>
      </c>
      <c r="AX1048" s="13" t="s">
        <v>78</v>
      </c>
      <c r="AY1048" s="155" t="s">
        <v>156</v>
      </c>
    </row>
    <row r="1049" spans="2:65" s="13" customFormat="1" x14ac:dyDescent="0.2">
      <c r="B1049" s="154"/>
      <c r="D1049" s="148" t="s">
        <v>169</v>
      </c>
      <c r="E1049" s="155" t="s">
        <v>3</v>
      </c>
      <c r="F1049" s="156" t="s">
        <v>2603</v>
      </c>
      <c r="H1049" s="157">
        <v>5.8760000000000003</v>
      </c>
      <c r="I1049" s="158"/>
      <c r="L1049" s="154"/>
      <c r="M1049" s="159"/>
      <c r="T1049" s="160"/>
      <c r="AT1049" s="155" t="s">
        <v>169</v>
      </c>
      <c r="AU1049" s="155" t="s">
        <v>88</v>
      </c>
      <c r="AV1049" s="13" t="s">
        <v>88</v>
      </c>
      <c r="AW1049" s="13" t="s">
        <v>40</v>
      </c>
      <c r="AX1049" s="13" t="s">
        <v>78</v>
      </c>
      <c r="AY1049" s="155" t="s">
        <v>156</v>
      </c>
    </row>
    <row r="1050" spans="2:65" s="13" customFormat="1" x14ac:dyDescent="0.2">
      <c r="B1050" s="154"/>
      <c r="D1050" s="148" t="s">
        <v>169</v>
      </c>
      <c r="E1050" s="155" t="s">
        <v>3</v>
      </c>
      <c r="F1050" s="156" t="s">
        <v>2604</v>
      </c>
      <c r="H1050" s="157">
        <v>9.3420000000000005</v>
      </c>
      <c r="I1050" s="158"/>
      <c r="L1050" s="154"/>
      <c r="M1050" s="159"/>
      <c r="T1050" s="160"/>
      <c r="AT1050" s="155" t="s">
        <v>169</v>
      </c>
      <c r="AU1050" s="155" t="s">
        <v>88</v>
      </c>
      <c r="AV1050" s="13" t="s">
        <v>88</v>
      </c>
      <c r="AW1050" s="13" t="s">
        <v>40</v>
      </c>
      <c r="AX1050" s="13" t="s">
        <v>78</v>
      </c>
      <c r="AY1050" s="155" t="s">
        <v>156</v>
      </c>
    </row>
    <row r="1051" spans="2:65" s="13" customFormat="1" x14ac:dyDescent="0.2">
      <c r="B1051" s="154"/>
      <c r="D1051" s="148" t="s">
        <v>169</v>
      </c>
      <c r="E1051" s="155" t="s">
        <v>3</v>
      </c>
      <c r="F1051" s="156" t="s">
        <v>2604</v>
      </c>
      <c r="H1051" s="157">
        <v>9.3420000000000005</v>
      </c>
      <c r="I1051" s="158"/>
      <c r="L1051" s="154"/>
      <c r="M1051" s="159"/>
      <c r="T1051" s="160"/>
      <c r="AT1051" s="155" t="s">
        <v>169</v>
      </c>
      <c r="AU1051" s="155" t="s">
        <v>88</v>
      </c>
      <c r="AV1051" s="13" t="s">
        <v>88</v>
      </c>
      <c r="AW1051" s="13" t="s">
        <v>40</v>
      </c>
      <c r="AX1051" s="13" t="s">
        <v>78</v>
      </c>
      <c r="AY1051" s="155" t="s">
        <v>156</v>
      </c>
    </row>
    <row r="1052" spans="2:65" s="13" customFormat="1" x14ac:dyDescent="0.2">
      <c r="B1052" s="154"/>
      <c r="D1052" s="148" t="s">
        <v>169</v>
      </c>
      <c r="E1052" s="155" t="s">
        <v>3</v>
      </c>
      <c r="F1052" s="156" t="s">
        <v>2605</v>
      </c>
      <c r="H1052" s="157">
        <v>37.42</v>
      </c>
      <c r="I1052" s="158"/>
      <c r="L1052" s="154"/>
      <c r="M1052" s="159"/>
      <c r="T1052" s="160"/>
      <c r="AT1052" s="155" t="s">
        <v>169</v>
      </c>
      <c r="AU1052" s="155" t="s">
        <v>88</v>
      </c>
      <c r="AV1052" s="13" t="s">
        <v>88</v>
      </c>
      <c r="AW1052" s="13" t="s">
        <v>40</v>
      </c>
      <c r="AX1052" s="13" t="s">
        <v>78</v>
      </c>
      <c r="AY1052" s="155" t="s">
        <v>156</v>
      </c>
    </row>
    <row r="1053" spans="2:65" s="14" customFormat="1" x14ac:dyDescent="0.2">
      <c r="B1053" s="161"/>
      <c r="D1053" s="148" t="s">
        <v>169</v>
      </c>
      <c r="E1053" s="162" t="s">
        <v>3</v>
      </c>
      <c r="F1053" s="163" t="s">
        <v>172</v>
      </c>
      <c r="H1053" s="164">
        <v>103.21899999999999</v>
      </c>
      <c r="I1053" s="165"/>
      <c r="L1053" s="161"/>
      <c r="M1053" s="166"/>
      <c r="T1053" s="167"/>
      <c r="AT1053" s="162" t="s">
        <v>169</v>
      </c>
      <c r="AU1053" s="162" t="s">
        <v>88</v>
      </c>
      <c r="AV1053" s="14" t="s">
        <v>165</v>
      </c>
      <c r="AW1053" s="14" t="s">
        <v>40</v>
      </c>
      <c r="AX1053" s="14" t="s">
        <v>86</v>
      </c>
      <c r="AY1053" s="162" t="s">
        <v>156</v>
      </c>
    </row>
    <row r="1054" spans="2:65" s="1" customFormat="1" ht="37.9" customHeight="1" x14ac:dyDescent="0.2">
      <c r="B1054" s="129"/>
      <c r="C1054" s="130" t="s">
        <v>1927</v>
      </c>
      <c r="D1054" s="130" t="s">
        <v>160</v>
      </c>
      <c r="E1054" s="131" t="s">
        <v>2654</v>
      </c>
      <c r="F1054" s="132" t="s">
        <v>2655</v>
      </c>
      <c r="G1054" s="133" t="s">
        <v>209</v>
      </c>
      <c r="H1054" s="134">
        <v>105.636</v>
      </c>
      <c r="I1054" s="135"/>
      <c r="J1054" s="136">
        <f>ROUND(I1054*H1054,2)</f>
        <v>0</v>
      </c>
      <c r="K1054" s="132" t="s">
        <v>3</v>
      </c>
      <c r="L1054" s="34"/>
      <c r="M1054" s="137" t="s">
        <v>3</v>
      </c>
      <c r="N1054" s="138" t="s">
        <v>49</v>
      </c>
      <c r="P1054" s="139">
        <f>O1054*H1054</f>
        <v>0</v>
      </c>
      <c r="Q1054" s="139">
        <v>0</v>
      </c>
      <c r="R1054" s="139">
        <f>Q1054*H1054</f>
        <v>0</v>
      </c>
      <c r="S1054" s="139">
        <v>0</v>
      </c>
      <c r="T1054" s="140">
        <f>S1054*H1054</f>
        <v>0</v>
      </c>
      <c r="AR1054" s="141" t="s">
        <v>165</v>
      </c>
      <c r="AT1054" s="141" t="s">
        <v>160</v>
      </c>
      <c r="AU1054" s="141" t="s">
        <v>88</v>
      </c>
      <c r="AY1054" s="18" t="s">
        <v>156</v>
      </c>
      <c r="BE1054" s="142">
        <f>IF(N1054="základní",J1054,0)</f>
        <v>0</v>
      </c>
      <c r="BF1054" s="142">
        <f>IF(N1054="snížená",J1054,0)</f>
        <v>0</v>
      </c>
      <c r="BG1054" s="142">
        <f>IF(N1054="zákl. přenesená",J1054,0)</f>
        <v>0</v>
      </c>
      <c r="BH1054" s="142">
        <f>IF(N1054="sníž. přenesená",J1054,0)</f>
        <v>0</v>
      </c>
      <c r="BI1054" s="142">
        <f>IF(N1054="nulová",J1054,0)</f>
        <v>0</v>
      </c>
      <c r="BJ1054" s="18" t="s">
        <v>86</v>
      </c>
      <c r="BK1054" s="142">
        <f>ROUND(I1054*H1054,2)</f>
        <v>0</v>
      </c>
      <c r="BL1054" s="18" t="s">
        <v>165</v>
      </c>
      <c r="BM1054" s="141" t="s">
        <v>2656</v>
      </c>
    </row>
    <row r="1055" spans="2:65" s="12" customFormat="1" x14ac:dyDescent="0.2">
      <c r="B1055" s="147"/>
      <c r="D1055" s="148" t="s">
        <v>169</v>
      </c>
      <c r="E1055" s="149" t="s">
        <v>3</v>
      </c>
      <c r="F1055" s="150" t="s">
        <v>2606</v>
      </c>
      <c r="H1055" s="149" t="s">
        <v>3</v>
      </c>
      <c r="I1055" s="151"/>
      <c r="L1055" s="147"/>
      <c r="M1055" s="152"/>
      <c r="T1055" s="153"/>
      <c r="AT1055" s="149" t="s">
        <v>169</v>
      </c>
      <c r="AU1055" s="149" t="s">
        <v>88</v>
      </c>
      <c r="AV1055" s="12" t="s">
        <v>86</v>
      </c>
      <c r="AW1055" s="12" t="s">
        <v>40</v>
      </c>
      <c r="AX1055" s="12" t="s">
        <v>78</v>
      </c>
      <c r="AY1055" s="149" t="s">
        <v>156</v>
      </c>
    </row>
    <row r="1056" spans="2:65" s="13" customFormat="1" x14ac:dyDescent="0.2">
      <c r="B1056" s="154"/>
      <c r="D1056" s="148" t="s">
        <v>169</v>
      </c>
      <c r="E1056" s="155" t="s">
        <v>3</v>
      </c>
      <c r="F1056" s="156" t="s">
        <v>2607</v>
      </c>
      <c r="H1056" s="157">
        <v>24.715</v>
      </c>
      <c r="I1056" s="158"/>
      <c r="L1056" s="154"/>
      <c r="M1056" s="159"/>
      <c r="T1056" s="160"/>
      <c r="AT1056" s="155" t="s">
        <v>169</v>
      </c>
      <c r="AU1056" s="155" t="s">
        <v>88</v>
      </c>
      <c r="AV1056" s="13" t="s">
        <v>88</v>
      </c>
      <c r="AW1056" s="13" t="s">
        <v>40</v>
      </c>
      <c r="AX1056" s="13" t="s">
        <v>78</v>
      </c>
      <c r="AY1056" s="155" t="s">
        <v>156</v>
      </c>
    </row>
    <row r="1057" spans="2:65" s="13" customFormat="1" x14ac:dyDescent="0.2">
      <c r="B1057" s="154"/>
      <c r="D1057" s="148" t="s">
        <v>169</v>
      </c>
      <c r="E1057" s="155" t="s">
        <v>3</v>
      </c>
      <c r="F1057" s="156" t="s">
        <v>2608</v>
      </c>
      <c r="H1057" s="157">
        <v>11.833</v>
      </c>
      <c r="I1057" s="158"/>
      <c r="L1057" s="154"/>
      <c r="M1057" s="159"/>
      <c r="T1057" s="160"/>
      <c r="AT1057" s="155" t="s">
        <v>169</v>
      </c>
      <c r="AU1057" s="155" t="s">
        <v>88</v>
      </c>
      <c r="AV1057" s="13" t="s">
        <v>88</v>
      </c>
      <c r="AW1057" s="13" t="s">
        <v>40</v>
      </c>
      <c r="AX1057" s="13" t="s">
        <v>78</v>
      </c>
      <c r="AY1057" s="155" t="s">
        <v>156</v>
      </c>
    </row>
    <row r="1058" spans="2:65" s="13" customFormat="1" x14ac:dyDescent="0.2">
      <c r="B1058" s="154"/>
      <c r="D1058" s="148" t="s">
        <v>169</v>
      </c>
      <c r="E1058" s="155" t="s">
        <v>3</v>
      </c>
      <c r="F1058" s="156" t="s">
        <v>2609</v>
      </c>
      <c r="H1058" s="157">
        <v>7.0979999999999999</v>
      </c>
      <c r="I1058" s="158"/>
      <c r="L1058" s="154"/>
      <c r="M1058" s="159"/>
      <c r="T1058" s="160"/>
      <c r="AT1058" s="155" t="s">
        <v>169</v>
      </c>
      <c r="AU1058" s="155" t="s">
        <v>88</v>
      </c>
      <c r="AV1058" s="13" t="s">
        <v>88</v>
      </c>
      <c r="AW1058" s="13" t="s">
        <v>40</v>
      </c>
      <c r="AX1058" s="13" t="s">
        <v>78</v>
      </c>
      <c r="AY1058" s="155" t="s">
        <v>156</v>
      </c>
    </row>
    <row r="1059" spans="2:65" s="13" customFormat="1" x14ac:dyDescent="0.2">
      <c r="B1059" s="154"/>
      <c r="D1059" s="148" t="s">
        <v>169</v>
      </c>
      <c r="E1059" s="155" t="s">
        <v>3</v>
      </c>
      <c r="F1059" s="156" t="s">
        <v>2610</v>
      </c>
      <c r="H1059" s="157">
        <v>9.1050000000000004</v>
      </c>
      <c r="I1059" s="158"/>
      <c r="L1059" s="154"/>
      <c r="M1059" s="159"/>
      <c r="T1059" s="160"/>
      <c r="AT1059" s="155" t="s">
        <v>169</v>
      </c>
      <c r="AU1059" s="155" t="s">
        <v>88</v>
      </c>
      <c r="AV1059" s="13" t="s">
        <v>88</v>
      </c>
      <c r="AW1059" s="13" t="s">
        <v>40</v>
      </c>
      <c r="AX1059" s="13" t="s">
        <v>78</v>
      </c>
      <c r="AY1059" s="155" t="s">
        <v>156</v>
      </c>
    </row>
    <row r="1060" spans="2:65" s="13" customFormat="1" x14ac:dyDescent="0.2">
      <c r="B1060" s="154"/>
      <c r="D1060" s="148" t="s">
        <v>169</v>
      </c>
      <c r="E1060" s="155" t="s">
        <v>3</v>
      </c>
      <c r="F1060" s="156" t="s">
        <v>2610</v>
      </c>
      <c r="H1060" s="157">
        <v>9.1050000000000004</v>
      </c>
      <c r="I1060" s="158"/>
      <c r="L1060" s="154"/>
      <c r="M1060" s="159"/>
      <c r="T1060" s="160"/>
      <c r="AT1060" s="155" t="s">
        <v>169</v>
      </c>
      <c r="AU1060" s="155" t="s">
        <v>88</v>
      </c>
      <c r="AV1060" s="13" t="s">
        <v>88</v>
      </c>
      <c r="AW1060" s="13" t="s">
        <v>40</v>
      </c>
      <c r="AX1060" s="13" t="s">
        <v>78</v>
      </c>
      <c r="AY1060" s="155" t="s">
        <v>156</v>
      </c>
    </row>
    <row r="1061" spans="2:65" s="13" customFormat="1" x14ac:dyDescent="0.2">
      <c r="B1061" s="154"/>
      <c r="D1061" s="148" t="s">
        <v>169</v>
      </c>
      <c r="E1061" s="155" t="s">
        <v>3</v>
      </c>
      <c r="F1061" s="156" t="s">
        <v>2611</v>
      </c>
      <c r="H1061" s="157">
        <v>43.78</v>
      </c>
      <c r="I1061" s="158"/>
      <c r="L1061" s="154"/>
      <c r="M1061" s="159"/>
      <c r="T1061" s="160"/>
      <c r="AT1061" s="155" t="s">
        <v>169</v>
      </c>
      <c r="AU1061" s="155" t="s">
        <v>88</v>
      </c>
      <c r="AV1061" s="13" t="s">
        <v>88</v>
      </c>
      <c r="AW1061" s="13" t="s">
        <v>40</v>
      </c>
      <c r="AX1061" s="13" t="s">
        <v>78</v>
      </c>
      <c r="AY1061" s="155" t="s">
        <v>156</v>
      </c>
    </row>
    <row r="1062" spans="2:65" s="14" customFormat="1" x14ac:dyDescent="0.2">
      <c r="B1062" s="161"/>
      <c r="D1062" s="148" t="s">
        <v>169</v>
      </c>
      <c r="E1062" s="162" t="s">
        <v>3</v>
      </c>
      <c r="F1062" s="163" t="s">
        <v>172</v>
      </c>
      <c r="H1062" s="164">
        <v>105.636</v>
      </c>
      <c r="I1062" s="165"/>
      <c r="L1062" s="161"/>
      <c r="M1062" s="166"/>
      <c r="T1062" s="167"/>
      <c r="AT1062" s="162" t="s">
        <v>169</v>
      </c>
      <c r="AU1062" s="162" t="s">
        <v>88</v>
      </c>
      <c r="AV1062" s="14" t="s">
        <v>165</v>
      </c>
      <c r="AW1062" s="14" t="s">
        <v>40</v>
      </c>
      <c r="AX1062" s="14" t="s">
        <v>86</v>
      </c>
      <c r="AY1062" s="162" t="s">
        <v>156</v>
      </c>
    </row>
    <row r="1063" spans="2:65" s="1" customFormat="1" ht="24.2" customHeight="1" x14ac:dyDescent="0.2">
      <c r="B1063" s="129"/>
      <c r="C1063" s="130" t="s">
        <v>1932</v>
      </c>
      <c r="D1063" s="130" t="s">
        <v>160</v>
      </c>
      <c r="E1063" s="131" t="s">
        <v>2657</v>
      </c>
      <c r="F1063" s="132" t="s">
        <v>2658</v>
      </c>
      <c r="G1063" s="133" t="s">
        <v>356</v>
      </c>
      <c r="H1063" s="134">
        <v>37.229999999999997</v>
      </c>
      <c r="I1063" s="135"/>
      <c r="J1063" s="136">
        <f>ROUND(I1063*H1063,2)</f>
        <v>0</v>
      </c>
      <c r="K1063" s="132" t="s">
        <v>3</v>
      </c>
      <c r="L1063" s="34"/>
      <c r="M1063" s="137" t="s">
        <v>3</v>
      </c>
      <c r="N1063" s="138" t="s">
        <v>49</v>
      </c>
      <c r="P1063" s="139">
        <f>O1063*H1063</f>
        <v>0</v>
      </c>
      <c r="Q1063" s="139">
        <v>0</v>
      </c>
      <c r="R1063" s="139">
        <f>Q1063*H1063</f>
        <v>0</v>
      </c>
      <c r="S1063" s="139">
        <v>0</v>
      </c>
      <c r="T1063" s="140">
        <f>S1063*H1063</f>
        <v>0</v>
      </c>
      <c r="AR1063" s="141" t="s">
        <v>165</v>
      </c>
      <c r="AT1063" s="141" t="s">
        <v>160</v>
      </c>
      <c r="AU1063" s="141" t="s">
        <v>88</v>
      </c>
      <c r="AY1063" s="18" t="s">
        <v>156</v>
      </c>
      <c r="BE1063" s="142">
        <f>IF(N1063="základní",J1063,0)</f>
        <v>0</v>
      </c>
      <c r="BF1063" s="142">
        <f>IF(N1063="snížená",J1063,0)</f>
        <v>0</v>
      </c>
      <c r="BG1063" s="142">
        <f>IF(N1063="zákl. přenesená",J1063,0)</f>
        <v>0</v>
      </c>
      <c r="BH1063" s="142">
        <f>IF(N1063="sníž. přenesená",J1063,0)</f>
        <v>0</v>
      </c>
      <c r="BI1063" s="142">
        <f>IF(N1063="nulová",J1063,0)</f>
        <v>0</v>
      </c>
      <c r="BJ1063" s="18" t="s">
        <v>86</v>
      </c>
      <c r="BK1063" s="142">
        <f>ROUND(I1063*H1063,2)</f>
        <v>0</v>
      </c>
      <c r="BL1063" s="18" t="s">
        <v>165</v>
      </c>
      <c r="BM1063" s="141" t="s">
        <v>2659</v>
      </c>
    </row>
    <row r="1064" spans="2:65" s="12" customFormat="1" x14ac:dyDescent="0.2">
      <c r="B1064" s="147"/>
      <c r="D1064" s="148" t="s">
        <v>169</v>
      </c>
      <c r="E1064" s="149" t="s">
        <v>3</v>
      </c>
      <c r="F1064" s="150" t="s">
        <v>2612</v>
      </c>
      <c r="H1064" s="149" t="s">
        <v>3</v>
      </c>
      <c r="I1064" s="151"/>
      <c r="L1064" s="147"/>
      <c r="M1064" s="152"/>
      <c r="T1064" s="153"/>
      <c r="AT1064" s="149" t="s">
        <v>169</v>
      </c>
      <c r="AU1064" s="149" t="s">
        <v>88</v>
      </c>
      <c r="AV1064" s="12" t="s">
        <v>86</v>
      </c>
      <c r="AW1064" s="12" t="s">
        <v>40</v>
      </c>
      <c r="AX1064" s="12" t="s">
        <v>78</v>
      </c>
      <c r="AY1064" s="149" t="s">
        <v>156</v>
      </c>
    </row>
    <row r="1065" spans="2:65" s="13" customFormat="1" x14ac:dyDescent="0.2">
      <c r="B1065" s="154"/>
      <c r="D1065" s="148" t="s">
        <v>169</v>
      </c>
      <c r="E1065" s="155" t="s">
        <v>3</v>
      </c>
      <c r="F1065" s="156" t="s">
        <v>2660</v>
      </c>
      <c r="H1065" s="157">
        <v>9.5500000000000007</v>
      </c>
      <c r="I1065" s="158"/>
      <c r="L1065" s="154"/>
      <c r="M1065" s="159"/>
      <c r="T1065" s="160"/>
      <c r="AT1065" s="155" t="s">
        <v>169</v>
      </c>
      <c r="AU1065" s="155" t="s">
        <v>88</v>
      </c>
      <c r="AV1065" s="13" t="s">
        <v>88</v>
      </c>
      <c r="AW1065" s="13" t="s">
        <v>40</v>
      </c>
      <c r="AX1065" s="13" t="s">
        <v>78</v>
      </c>
      <c r="AY1065" s="155" t="s">
        <v>156</v>
      </c>
    </row>
    <row r="1066" spans="2:65" s="13" customFormat="1" x14ac:dyDescent="0.2">
      <c r="B1066" s="154"/>
      <c r="D1066" s="148" t="s">
        <v>169</v>
      </c>
      <c r="E1066" s="155" t="s">
        <v>3</v>
      </c>
      <c r="F1066" s="156" t="s">
        <v>2661</v>
      </c>
      <c r="H1066" s="157">
        <v>7.2</v>
      </c>
      <c r="I1066" s="158"/>
      <c r="L1066" s="154"/>
      <c r="M1066" s="159"/>
      <c r="T1066" s="160"/>
      <c r="AT1066" s="155" t="s">
        <v>169</v>
      </c>
      <c r="AU1066" s="155" t="s">
        <v>88</v>
      </c>
      <c r="AV1066" s="13" t="s">
        <v>88</v>
      </c>
      <c r="AW1066" s="13" t="s">
        <v>40</v>
      </c>
      <c r="AX1066" s="13" t="s">
        <v>78</v>
      </c>
      <c r="AY1066" s="155" t="s">
        <v>156</v>
      </c>
    </row>
    <row r="1067" spans="2:65" s="13" customFormat="1" x14ac:dyDescent="0.2">
      <c r="B1067" s="154"/>
      <c r="D1067" s="148" t="s">
        <v>169</v>
      </c>
      <c r="E1067" s="155" t="s">
        <v>3</v>
      </c>
      <c r="F1067" s="156" t="s">
        <v>2662</v>
      </c>
      <c r="H1067" s="157">
        <v>6.18</v>
      </c>
      <c r="I1067" s="158"/>
      <c r="L1067" s="154"/>
      <c r="M1067" s="159"/>
      <c r="T1067" s="160"/>
      <c r="AT1067" s="155" t="s">
        <v>169</v>
      </c>
      <c r="AU1067" s="155" t="s">
        <v>88</v>
      </c>
      <c r="AV1067" s="13" t="s">
        <v>88</v>
      </c>
      <c r="AW1067" s="13" t="s">
        <v>40</v>
      </c>
      <c r="AX1067" s="13" t="s">
        <v>78</v>
      </c>
      <c r="AY1067" s="155" t="s">
        <v>156</v>
      </c>
    </row>
    <row r="1068" spans="2:65" s="13" customFormat="1" x14ac:dyDescent="0.2">
      <c r="B1068" s="154"/>
      <c r="D1068" s="148" t="s">
        <v>169</v>
      </c>
      <c r="E1068" s="155" t="s">
        <v>3</v>
      </c>
      <c r="F1068" s="156" t="s">
        <v>2663</v>
      </c>
      <c r="H1068" s="157">
        <v>14.3</v>
      </c>
      <c r="I1068" s="158"/>
      <c r="L1068" s="154"/>
      <c r="M1068" s="159"/>
      <c r="T1068" s="160"/>
      <c r="AT1068" s="155" t="s">
        <v>169</v>
      </c>
      <c r="AU1068" s="155" t="s">
        <v>88</v>
      </c>
      <c r="AV1068" s="13" t="s">
        <v>88</v>
      </c>
      <c r="AW1068" s="13" t="s">
        <v>40</v>
      </c>
      <c r="AX1068" s="13" t="s">
        <v>78</v>
      </c>
      <c r="AY1068" s="155" t="s">
        <v>156</v>
      </c>
    </row>
    <row r="1069" spans="2:65" s="14" customFormat="1" x14ac:dyDescent="0.2">
      <c r="B1069" s="161"/>
      <c r="D1069" s="148" t="s">
        <v>169</v>
      </c>
      <c r="E1069" s="162" t="s">
        <v>3</v>
      </c>
      <c r="F1069" s="163" t="s">
        <v>172</v>
      </c>
      <c r="H1069" s="164">
        <v>37.229999999999997</v>
      </c>
      <c r="I1069" s="165"/>
      <c r="L1069" s="161"/>
      <c r="M1069" s="166"/>
      <c r="T1069" s="167"/>
      <c r="AT1069" s="162" t="s">
        <v>169</v>
      </c>
      <c r="AU1069" s="162" t="s">
        <v>88</v>
      </c>
      <c r="AV1069" s="14" t="s">
        <v>165</v>
      </c>
      <c r="AW1069" s="14" t="s">
        <v>40</v>
      </c>
      <c r="AX1069" s="14" t="s">
        <v>86</v>
      </c>
      <c r="AY1069" s="162" t="s">
        <v>156</v>
      </c>
    </row>
    <row r="1070" spans="2:65" s="1" customFormat="1" ht="24.2" customHeight="1" x14ac:dyDescent="0.2">
      <c r="B1070" s="129"/>
      <c r="C1070" s="130" t="s">
        <v>1938</v>
      </c>
      <c r="D1070" s="130" t="s">
        <v>160</v>
      </c>
      <c r="E1070" s="131" t="s">
        <v>2664</v>
      </c>
      <c r="F1070" s="132" t="s">
        <v>2665</v>
      </c>
      <c r="G1070" s="133" t="s">
        <v>356</v>
      </c>
      <c r="H1070" s="134">
        <v>37.229999999999997</v>
      </c>
      <c r="I1070" s="135"/>
      <c r="J1070" s="136">
        <f>ROUND(I1070*H1070,2)</f>
        <v>0</v>
      </c>
      <c r="K1070" s="132" t="s">
        <v>3</v>
      </c>
      <c r="L1070" s="34"/>
      <c r="M1070" s="137" t="s">
        <v>3</v>
      </c>
      <c r="N1070" s="138" t="s">
        <v>49</v>
      </c>
      <c r="P1070" s="139">
        <f>O1070*H1070</f>
        <v>0</v>
      </c>
      <c r="Q1070" s="139">
        <v>0</v>
      </c>
      <c r="R1070" s="139">
        <f>Q1070*H1070</f>
        <v>0</v>
      </c>
      <c r="S1070" s="139">
        <v>0</v>
      </c>
      <c r="T1070" s="140">
        <f>S1070*H1070</f>
        <v>0</v>
      </c>
      <c r="AR1070" s="141" t="s">
        <v>165</v>
      </c>
      <c r="AT1070" s="141" t="s">
        <v>160</v>
      </c>
      <c r="AU1070" s="141" t="s">
        <v>88</v>
      </c>
      <c r="AY1070" s="18" t="s">
        <v>156</v>
      </c>
      <c r="BE1070" s="142">
        <f>IF(N1070="základní",J1070,0)</f>
        <v>0</v>
      </c>
      <c r="BF1070" s="142">
        <f>IF(N1070="snížená",J1070,0)</f>
        <v>0</v>
      </c>
      <c r="BG1070" s="142">
        <f>IF(N1070="zákl. přenesená",J1070,0)</f>
        <v>0</v>
      </c>
      <c r="BH1070" s="142">
        <f>IF(N1070="sníž. přenesená",J1070,0)</f>
        <v>0</v>
      </c>
      <c r="BI1070" s="142">
        <f>IF(N1070="nulová",J1070,0)</f>
        <v>0</v>
      </c>
      <c r="BJ1070" s="18" t="s">
        <v>86</v>
      </c>
      <c r="BK1070" s="142">
        <f>ROUND(I1070*H1070,2)</f>
        <v>0</v>
      </c>
      <c r="BL1070" s="18" t="s">
        <v>165</v>
      </c>
      <c r="BM1070" s="141" t="s">
        <v>2666</v>
      </c>
    </row>
    <row r="1071" spans="2:65" s="12" customFormat="1" x14ac:dyDescent="0.2">
      <c r="B1071" s="147"/>
      <c r="D1071" s="148" t="s">
        <v>169</v>
      </c>
      <c r="E1071" s="149" t="s">
        <v>3</v>
      </c>
      <c r="F1071" s="150" t="s">
        <v>2612</v>
      </c>
      <c r="H1071" s="149" t="s">
        <v>3</v>
      </c>
      <c r="I1071" s="151"/>
      <c r="L1071" s="147"/>
      <c r="M1071" s="152"/>
      <c r="T1071" s="153"/>
      <c r="AT1071" s="149" t="s">
        <v>169</v>
      </c>
      <c r="AU1071" s="149" t="s">
        <v>88</v>
      </c>
      <c r="AV1071" s="12" t="s">
        <v>86</v>
      </c>
      <c r="AW1071" s="12" t="s">
        <v>40</v>
      </c>
      <c r="AX1071" s="12" t="s">
        <v>78</v>
      </c>
      <c r="AY1071" s="149" t="s">
        <v>156</v>
      </c>
    </row>
    <row r="1072" spans="2:65" s="13" customFormat="1" x14ac:dyDescent="0.2">
      <c r="B1072" s="154"/>
      <c r="D1072" s="148" t="s">
        <v>169</v>
      </c>
      <c r="E1072" s="155" t="s">
        <v>3</v>
      </c>
      <c r="F1072" s="156" t="s">
        <v>2660</v>
      </c>
      <c r="H1072" s="157">
        <v>9.5500000000000007</v>
      </c>
      <c r="I1072" s="158"/>
      <c r="L1072" s="154"/>
      <c r="M1072" s="159"/>
      <c r="T1072" s="160"/>
      <c r="AT1072" s="155" t="s">
        <v>169</v>
      </c>
      <c r="AU1072" s="155" t="s">
        <v>88</v>
      </c>
      <c r="AV1072" s="13" t="s">
        <v>88</v>
      </c>
      <c r="AW1072" s="13" t="s">
        <v>40</v>
      </c>
      <c r="AX1072" s="13" t="s">
        <v>78</v>
      </c>
      <c r="AY1072" s="155" t="s">
        <v>156</v>
      </c>
    </row>
    <row r="1073" spans="2:65" s="13" customFormat="1" x14ac:dyDescent="0.2">
      <c r="B1073" s="154"/>
      <c r="D1073" s="148" t="s">
        <v>169</v>
      </c>
      <c r="E1073" s="155" t="s">
        <v>3</v>
      </c>
      <c r="F1073" s="156" t="s">
        <v>2661</v>
      </c>
      <c r="H1073" s="157">
        <v>7.2</v>
      </c>
      <c r="I1073" s="158"/>
      <c r="L1073" s="154"/>
      <c r="M1073" s="159"/>
      <c r="T1073" s="160"/>
      <c r="AT1073" s="155" t="s">
        <v>169</v>
      </c>
      <c r="AU1073" s="155" t="s">
        <v>88</v>
      </c>
      <c r="AV1073" s="13" t="s">
        <v>88</v>
      </c>
      <c r="AW1073" s="13" t="s">
        <v>40</v>
      </c>
      <c r="AX1073" s="13" t="s">
        <v>78</v>
      </c>
      <c r="AY1073" s="155" t="s">
        <v>156</v>
      </c>
    </row>
    <row r="1074" spans="2:65" s="13" customFormat="1" x14ac:dyDescent="0.2">
      <c r="B1074" s="154"/>
      <c r="D1074" s="148" t="s">
        <v>169</v>
      </c>
      <c r="E1074" s="155" t="s">
        <v>3</v>
      </c>
      <c r="F1074" s="156" t="s">
        <v>2662</v>
      </c>
      <c r="H1074" s="157">
        <v>6.18</v>
      </c>
      <c r="I1074" s="158"/>
      <c r="L1074" s="154"/>
      <c r="M1074" s="159"/>
      <c r="T1074" s="160"/>
      <c r="AT1074" s="155" t="s">
        <v>169</v>
      </c>
      <c r="AU1074" s="155" t="s">
        <v>88</v>
      </c>
      <c r="AV1074" s="13" t="s">
        <v>88</v>
      </c>
      <c r="AW1074" s="13" t="s">
        <v>40</v>
      </c>
      <c r="AX1074" s="13" t="s">
        <v>78</v>
      </c>
      <c r="AY1074" s="155" t="s">
        <v>156</v>
      </c>
    </row>
    <row r="1075" spans="2:65" s="13" customFormat="1" x14ac:dyDescent="0.2">
      <c r="B1075" s="154"/>
      <c r="D1075" s="148" t="s">
        <v>169</v>
      </c>
      <c r="E1075" s="155" t="s">
        <v>3</v>
      </c>
      <c r="F1075" s="156" t="s">
        <v>2663</v>
      </c>
      <c r="H1075" s="157">
        <v>14.3</v>
      </c>
      <c r="I1075" s="158"/>
      <c r="L1075" s="154"/>
      <c r="M1075" s="159"/>
      <c r="T1075" s="160"/>
      <c r="AT1075" s="155" t="s">
        <v>169</v>
      </c>
      <c r="AU1075" s="155" t="s">
        <v>88</v>
      </c>
      <c r="AV1075" s="13" t="s">
        <v>88</v>
      </c>
      <c r="AW1075" s="13" t="s">
        <v>40</v>
      </c>
      <c r="AX1075" s="13" t="s">
        <v>78</v>
      </c>
      <c r="AY1075" s="155" t="s">
        <v>156</v>
      </c>
    </row>
    <row r="1076" spans="2:65" s="14" customFormat="1" x14ac:dyDescent="0.2">
      <c r="B1076" s="161"/>
      <c r="D1076" s="148" t="s">
        <v>169</v>
      </c>
      <c r="E1076" s="162" t="s">
        <v>3</v>
      </c>
      <c r="F1076" s="163" t="s">
        <v>172</v>
      </c>
      <c r="H1076" s="164">
        <v>37.229999999999997</v>
      </c>
      <c r="I1076" s="165"/>
      <c r="L1076" s="161"/>
      <c r="M1076" s="166"/>
      <c r="T1076" s="167"/>
      <c r="AT1076" s="162" t="s">
        <v>169</v>
      </c>
      <c r="AU1076" s="162" t="s">
        <v>88</v>
      </c>
      <c r="AV1076" s="14" t="s">
        <v>165</v>
      </c>
      <c r="AW1076" s="14" t="s">
        <v>40</v>
      </c>
      <c r="AX1076" s="14" t="s">
        <v>86</v>
      </c>
      <c r="AY1076" s="162" t="s">
        <v>156</v>
      </c>
    </row>
    <row r="1077" spans="2:65" s="1" customFormat="1" ht="24.2" customHeight="1" x14ac:dyDescent="0.2">
      <c r="B1077" s="129"/>
      <c r="C1077" s="130" t="s">
        <v>1943</v>
      </c>
      <c r="D1077" s="130" t="s">
        <v>160</v>
      </c>
      <c r="E1077" s="131" t="s">
        <v>2667</v>
      </c>
      <c r="F1077" s="132" t="s">
        <v>2668</v>
      </c>
      <c r="G1077" s="133" t="s">
        <v>209</v>
      </c>
      <c r="H1077" s="134">
        <v>7.4349999999999996</v>
      </c>
      <c r="I1077" s="135"/>
      <c r="J1077" s="136">
        <f>ROUND(I1077*H1077,2)</f>
        <v>0</v>
      </c>
      <c r="K1077" s="132" t="s">
        <v>164</v>
      </c>
      <c r="L1077" s="34"/>
      <c r="M1077" s="137" t="s">
        <v>3</v>
      </c>
      <c r="N1077" s="138" t="s">
        <v>49</v>
      </c>
      <c r="P1077" s="139">
        <f>O1077*H1077</f>
        <v>0</v>
      </c>
      <c r="Q1077" s="139">
        <v>4.3800000000000002E-3</v>
      </c>
      <c r="R1077" s="139">
        <f>Q1077*H1077</f>
        <v>3.2565299999999998E-2</v>
      </c>
      <c r="S1077" s="139">
        <v>0</v>
      </c>
      <c r="T1077" s="140">
        <f>S1077*H1077</f>
        <v>0</v>
      </c>
      <c r="AR1077" s="141" t="s">
        <v>165</v>
      </c>
      <c r="AT1077" s="141" t="s">
        <v>160</v>
      </c>
      <c r="AU1077" s="141" t="s">
        <v>88</v>
      </c>
      <c r="AY1077" s="18" t="s">
        <v>156</v>
      </c>
      <c r="BE1077" s="142">
        <f>IF(N1077="základní",J1077,0)</f>
        <v>0</v>
      </c>
      <c r="BF1077" s="142">
        <f>IF(N1077="snížená",J1077,0)</f>
        <v>0</v>
      </c>
      <c r="BG1077" s="142">
        <f>IF(N1077="zákl. přenesená",J1077,0)</f>
        <v>0</v>
      </c>
      <c r="BH1077" s="142">
        <f>IF(N1077="sníž. přenesená",J1077,0)</f>
        <v>0</v>
      </c>
      <c r="BI1077" s="142">
        <f>IF(N1077="nulová",J1077,0)</f>
        <v>0</v>
      </c>
      <c r="BJ1077" s="18" t="s">
        <v>86</v>
      </c>
      <c r="BK1077" s="142">
        <f>ROUND(I1077*H1077,2)</f>
        <v>0</v>
      </c>
      <c r="BL1077" s="18" t="s">
        <v>165</v>
      </c>
      <c r="BM1077" s="141" t="s">
        <v>2669</v>
      </c>
    </row>
    <row r="1078" spans="2:65" s="1" customFormat="1" x14ac:dyDescent="0.2">
      <c r="B1078" s="34"/>
      <c r="D1078" s="143" t="s">
        <v>167</v>
      </c>
      <c r="F1078" s="144" t="s">
        <v>2670</v>
      </c>
      <c r="I1078" s="145"/>
      <c r="L1078" s="34"/>
      <c r="M1078" s="146"/>
      <c r="T1078" s="55"/>
      <c r="AT1078" s="18" t="s">
        <v>167</v>
      </c>
      <c r="AU1078" s="18" t="s">
        <v>88</v>
      </c>
    </row>
    <row r="1079" spans="2:65" s="12" customFormat="1" x14ac:dyDescent="0.2">
      <c r="B1079" s="147"/>
      <c r="D1079" s="148" t="s">
        <v>169</v>
      </c>
      <c r="E1079" s="149" t="s">
        <v>3</v>
      </c>
      <c r="F1079" s="150" t="s">
        <v>2671</v>
      </c>
      <c r="H1079" s="149" t="s">
        <v>3</v>
      </c>
      <c r="I1079" s="151"/>
      <c r="L1079" s="147"/>
      <c r="M1079" s="152"/>
      <c r="T1079" s="153"/>
      <c r="AT1079" s="149" t="s">
        <v>169</v>
      </c>
      <c r="AU1079" s="149" t="s">
        <v>88</v>
      </c>
      <c r="AV1079" s="12" t="s">
        <v>86</v>
      </c>
      <c r="AW1079" s="12" t="s">
        <v>40</v>
      </c>
      <c r="AX1079" s="12" t="s">
        <v>78</v>
      </c>
      <c r="AY1079" s="149" t="s">
        <v>156</v>
      </c>
    </row>
    <row r="1080" spans="2:65" s="13" customFormat="1" x14ac:dyDescent="0.2">
      <c r="B1080" s="154"/>
      <c r="D1080" s="148" t="s">
        <v>169</v>
      </c>
      <c r="E1080" s="155" t="s">
        <v>3</v>
      </c>
      <c r="F1080" s="156" t="s">
        <v>2672</v>
      </c>
      <c r="H1080" s="157">
        <v>6.5250000000000004</v>
      </c>
      <c r="I1080" s="158"/>
      <c r="L1080" s="154"/>
      <c r="M1080" s="159"/>
      <c r="T1080" s="160"/>
      <c r="AT1080" s="155" t="s">
        <v>169</v>
      </c>
      <c r="AU1080" s="155" t="s">
        <v>88</v>
      </c>
      <c r="AV1080" s="13" t="s">
        <v>88</v>
      </c>
      <c r="AW1080" s="13" t="s">
        <v>40</v>
      </c>
      <c r="AX1080" s="13" t="s">
        <v>78</v>
      </c>
      <c r="AY1080" s="155" t="s">
        <v>156</v>
      </c>
    </row>
    <row r="1081" spans="2:65" s="13" customFormat="1" x14ac:dyDescent="0.2">
      <c r="B1081" s="154"/>
      <c r="D1081" s="148" t="s">
        <v>169</v>
      </c>
      <c r="E1081" s="155" t="s">
        <v>3</v>
      </c>
      <c r="F1081" s="156" t="s">
        <v>2318</v>
      </c>
      <c r="H1081" s="157">
        <v>0.45500000000000002</v>
      </c>
      <c r="I1081" s="158"/>
      <c r="L1081" s="154"/>
      <c r="M1081" s="159"/>
      <c r="T1081" s="160"/>
      <c r="AT1081" s="155" t="s">
        <v>169</v>
      </c>
      <c r="AU1081" s="155" t="s">
        <v>88</v>
      </c>
      <c r="AV1081" s="13" t="s">
        <v>88</v>
      </c>
      <c r="AW1081" s="13" t="s">
        <v>40</v>
      </c>
      <c r="AX1081" s="13" t="s">
        <v>78</v>
      </c>
      <c r="AY1081" s="155" t="s">
        <v>156</v>
      </c>
    </row>
    <row r="1082" spans="2:65" s="13" customFormat="1" x14ac:dyDescent="0.2">
      <c r="B1082" s="154"/>
      <c r="D1082" s="148" t="s">
        <v>169</v>
      </c>
      <c r="E1082" s="155" t="s">
        <v>3</v>
      </c>
      <c r="F1082" s="156" t="s">
        <v>2673</v>
      </c>
      <c r="H1082" s="157">
        <v>0.45500000000000002</v>
      </c>
      <c r="I1082" s="158"/>
      <c r="L1082" s="154"/>
      <c r="M1082" s="159"/>
      <c r="T1082" s="160"/>
      <c r="AT1082" s="155" t="s">
        <v>169</v>
      </c>
      <c r="AU1082" s="155" t="s">
        <v>88</v>
      </c>
      <c r="AV1082" s="13" t="s">
        <v>88</v>
      </c>
      <c r="AW1082" s="13" t="s">
        <v>40</v>
      </c>
      <c r="AX1082" s="13" t="s">
        <v>78</v>
      </c>
      <c r="AY1082" s="155" t="s">
        <v>156</v>
      </c>
    </row>
    <row r="1083" spans="2:65" s="14" customFormat="1" x14ac:dyDescent="0.2">
      <c r="B1083" s="161"/>
      <c r="D1083" s="148" t="s">
        <v>169</v>
      </c>
      <c r="E1083" s="162" t="s">
        <v>3</v>
      </c>
      <c r="F1083" s="163" t="s">
        <v>172</v>
      </c>
      <c r="H1083" s="164">
        <v>7.4349999999999996</v>
      </c>
      <c r="I1083" s="165"/>
      <c r="L1083" s="161"/>
      <c r="M1083" s="166"/>
      <c r="T1083" s="167"/>
      <c r="AT1083" s="162" t="s">
        <v>169</v>
      </c>
      <c r="AU1083" s="162" t="s">
        <v>88</v>
      </c>
      <c r="AV1083" s="14" t="s">
        <v>165</v>
      </c>
      <c r="AW1083" s="14" t="s">
        <v>40</v>
      </c>
      <c r="AX1083" s="14" t="s">
        <v>86</v>
      </c>
      <c r="AY1083" s="162" t="s">
        <v>156</v>
      </c>
    </row>
    <row r="1084" spans="2:65" s="1" customFormat="1" ht="16.5" customHeight="1" x14ac:dyDescent="0.2">
      <c r="B1084" s="129"/>
      <c r="C1084" s="130" t="s">
        <v>1948</v>
      </c>
      <c r="D1084" s="130" t="s">
        <v>160</v>
      </c>
      <c r="E1084" s="131" t="s">
        <v>2674</v>
      </c>
      <c r="F1084" s="132" t="s">
        <v>2675</v>
      </c>
      <c r="G1084" s="133" t="s">
        <v>209</v>
      </c>
      <c r="H1084" s="134">
        <v>2130.223</v>
      </c>
      <c r="I1084" s="135"/>
      <c r="J1084" s="136">
        <f>ROUND(I1084*H1084,2)</f>
        <v>0</v>
      </c>
      <c r="K1084" s="132" t="s">
        <v>164</v>
      </c>
      <c r="L1084" s="34"/>
      <c r="M1084" s="137" t="s">
        <v>3</v>
      </c>
      <c r="N1084" s="138" t="s">
        <v>49</v>
      </c>
      <c r="P1084" s="139">
        <f>O1084*H1084</f>
        <v>0</v>
      </c>
      <c r="Q1084" s="139">
        <v>4.0000000000000001E-3</v>
      </c>
      <c r="R1084" s="139">
        <f>Q1084*H1084</f>
        <v>8.5208919999999999</v>
      </c>
      <c r="S1084" s="139">
        <v>0</v>
      </c>
      <c r="T1084" s="140">
        <f>S1084*H1084</f>
        <v>0</v>
      </c>
      <c r="AR1084" s="141" t="s">
        <v>165</v>
      </c>
      <c r="AT1084" s="141" t="s">
        <v>160</v>
      </c>
      <c r="AU1084" s="141" t="s">
        <v>88</v>
      </c>
      <c r="AY1084" s="18" t="s">
        <v>156</v>
      </c>
      <c r="BE1084" s="142">
        <f>IF(N1084="základní",J1084,0)</f>
        <v>0</v>
      </c>
      <c r="BF1084" s="142">
        <f>IF(N1084="snížená",J1084,0)</f>
        <v>0</v>
      </c>
      <c r="BG1084" s="142">
        <f>IF(N1084="zákl. přenesená",J1084,0)</f>
        <v>0</v>
      </c>
      <c r="BH1084" s="142">
        <f>IF(N1084="sníž. přenesená",J1084,0)</f>
        <v>0</v>
      </c>
      <c r="BI1084" s="142">
        <f>IF(N1084="nulová",J1084,0)</f>
        <v>0</v>
      </c>
      <c r="BJ1084" s="18" t="s">
        <v>86</v>
      </c>
      <c r="BK1084" s="142">
        <f>ROUND(I1084*H1084,2)</f>
        <v>0</v>
      </c>
      <c r="BL1084" s="18" t="s">
        <v>165</v>
      </c>
      <c r="BM1084" s="141" t="s">
        <v>2676</v>
      </c>
    </row>
    <row r="1085" spans="2:65" s="1" customFormat="1" x14ac:dyDescent="0.2">
      <c r="B1085" s="34"/>
      <c r="D1085" s="143" t="s">
        <v>167</v>
      </c>
      <c r="F1085" s="144" t="s">
        <v>2677</v>
      </c>
      <c r="I1085" s="145"/>
      <c r="L1085" s="34"/>
      <c r="M1085" s="146"/>
      <c r="T1085" s="55"/>
      <c r="AT1085" s="18" t="s">
        <v>167</v>
      </c>
      <c r="AU1085" s="18" t="s">
        <v>88</v>
      </c>
    </row>
    <row r="1086" spans="2:65" s="12" customFormat="1" x14ac:dyDescent="0.2">
      <c r="B1086" s="147"/>
      <c r="D1086" s="148" t="s">
        <v>169</v>
      </c>
      <c r="E1086" s="149" t="s">
        <v>3</v>
      </c>
      <c r="F1086" s="150" t="s">
        <v>2671</v>
      </c>
      <c r="H1086" s="149" t="s">
        <v>3</v>
      </c>
      <c r="I1086" s="151"/>
      <c r="L1086" s="147"/>
      <c r="M1086" s="152"/>
      <c r="T1086" s="153"/>
      <c r="AT1086" s="149" t="s">
        <v>169</v>
      </c>
      <c r="AU1086" s="149" t="s">
        <v>88</v>
      </c>
      <c r="AV1086" s="12" t="s">
        <v>86</v>
      </c>
      <c r="AW1086" s="12" t="s">
        <v>40</v>
      </c>
      <c r="AX1086" s="12" t="s">
        <v>78</v>
      </c>
      <c r="AY1086" s="149" t="s">
        <v>156</v>
      </c>
    </row>
    <row r="1087" spans="2:65" s="13" customFormat="1" x14ac:dyDescent="0.2">
      <c r="B1087" s="154"/>
      <c r="D1087" s="148" t="s">
        <v>169</v>
      </c>
      <c r="E1087" s="155" t="s">
        <v>3</v>
      </c>
      <c r="F1087" s="156" t="s">
        <v>2672</v>
      </c>
      <c r="H1087" s="157">
        <v>6.5250000000000004</v>
      </c>
      <c r="I1087" s="158"/>
      <c r="L1087" s="154"/>
      <c r="M1087" s="159"/>
      <c r="T1087" s="160"/>
      <c r="AT1087" s="155" t="s">
        <v>169</v>
      </c>
      <c r="AU1087" s="155" t="s">
        <v>88</v>
      </c>
      <c r="AV1087" s="13" t="s">
        <v>88</v>
      </c>
      <c r="AW1087" s="13" t="s">
        <v>40</v>
      </c>
      <c r="AX1087" s="13" t="s">
        <v>78</v>
      </c>
      <c r="AY1087" s="155" t="s">
        <v>156</v>
      </c>
    </row>
    <row r="1088" spans="2:65" s="13" customFormat="1" x14ac:dyDescent="0.2">
      <c r="B1088" s="154"/>
      <c r="D1088" s="148" t="s">
        <v>169</v>
      </c>
      <c r="E1088" s="155" t="s">
        <v>3</v>
      </c>
      <c r="F1088" s="156" t="s">
        <v>2318</v>
      </c>
      <c r="H1088" s="157">
        <v>0.45500000000000002</v>
      </c>
      <c r="I1088" s="158"/>
      <c r="L1088" s="154"/>
      <c r="M1088" s="159"/>
      <c r="T1088" s="160"/>
      <c r="AT1088" s="155" t="s">
        <v>169</v>
      </c>
      <c r="AU1088" s="155" t="s">
        <v>88</v>
      </c>
      <c r="AV1088" s="13" t="s">
        <v>88</v>
      </c>
      <c r="AW1088" s="13" t="s">
        <v>40</v>
      </c>
      <c r="AX1088" s="13" t="s">
        <v>78</v>
      </c>
      <c r="AY1088" s="155" t="s">
        <v>156</v>
      </c>
    </row>
    <row r="1089" spans="2:51" s="13" customFormat="1" x14ac:dyDescent="0.2">
      <c r="B1089" s="154"/>
      <c r="D1089" s="148" t="s">
        <v>169</v>
      </c>
      <c r="E1089" s="155" t="s">
        <v>3</v>
      </c>
      <c r="F1089" s="156" t="s">
        <v>2673</v>
      </c>
      <c r="H1089" s="157">
        <v>0.45500000000000002</v>
      </c>
      <c r="I1089" s="158"/>
      <c r="L1089" s="154"/>
      <c r="M1089" s="159"/>
      <c r="T1089" s="160"/>
      <c r="AT1089" s="155" t="s">
        <v>169</v>
      </c>
      <c r="AU1089" s="155" t="s">
        <v>88</v>
      </c>
      <c r="AV1089" s="13" t="s">
        <v>88</v>
      </c>
      <c r="AW1089" s="13" t="s">
        <v>40</v>
      </c>
      <c r="AX1089" s="13" t="s">
        <v>78</v>
      </c>
      <c r="AY1089" s="155" t="s">
        <v>156</v>
      </c>
    </row>
    <row r="1090" spans="2:51" s="15" customFormat="1" x14ac:dyDescent="0.2">
      <c r="B1090" s="168"/>
      <c r="D1090" s="148" t="s">
        <v>169</v>
      </c>
      <c r="E1090" s="169" t="s">
        <v>3</v>
      </c>
      <c r="F1090" s="170" t="s">
        <v>180</v>
      </c>
      <c r="H1090" s="171">
        <v>7.4349999999999996</v>
      </c>
      <c r="I1090" s="172"/>
      <c r="L1090" s="168"/>
      <c r="M1090" s="173"/>
      <c r="T1090" s="174"/>
      <c r="AT1090" s="169" t="s">
        <v>169</v>
      </c>
      <c r="AU1090" s="169" t="s">
        <v>88</v>
      </c>
      <c r="AV1090" s="15" t="s">
        <v>157</v>
      </c>
      <c r="AW1090" s="15" t="s">
        <v>40</v>
      </c>
      <c r="AX1090" s="15" t="s">
        <v>78</v>
      </c>
      <c r="AY1090" s="169" t="s">
        <v>156</v>
      </c>
    </row>
    <row r="1091" spans="2:51" s="12" customFormat="1" x14ac:dyDescent="0.2">
      <c r="B1091" s="147"/>
      <c r="D1091" s="148" t="s">
        <v>169</v>
      </c>
      <c r="E1091" s="149" t="s">
        <v>3</v>
      </c>
      <c r="F1091" s="150" t="s">
        <v>2548</v>
      </c>
      <c r="H1091" s="149" t="s">
        <v>3</v>
      </c>
      <c r="I1091" s="151"/>
      <c r="L1091" s="147"/>
      <c r="M1091" s="152"/>
      <c r="T1091" s="153"/>
      <c r="AT1091" s="149" t="s">
        <v>169</v>
      </c>
      <c r="AU1091" s="149" t="s">
        <v>88</v>
      </c>
      <c r="AV1091" s="12" t="s">
        <v>86</v>
      </c>
      <c r="AW1091" s="12" t="s">
        <v>40</v>
      </c>
      <c r="AX1091" s="12" t="s">
        <v>78</v>
      </c>
      <c r="AY1091" s="149" t="s">
        <v>156</v>
      </c>
    </row>
    <row r="1092" spans="2:51" s="12" customFormat="1" x14ac:dyDescent="0.2">
      <c r="B1092" s="147"/>
      <c r="D1092" s="148" t="s">
        <v>169</v>
      </c>
      <c r="E1092" s="149" t="s">
        <v>3</v>
      </c>
      <c r="F1092" s="150" t="s">
        <v>2678</v>
      </c>
      <c r="H1092" s="149" t="s">
        <v>3</v>
      </c>
      <c r="I1092" s="151"/>
      <c r="L1092" s="147"/>
      <c r="M1092" s="152"/>
      <c r="T1092" s="153"/>
      <c r="AT1092" s="149" t="s">
        <v>169</v>
      </c>
      <c r="AU1092" s="149" t="s">
        <v>88</v>
      </c>
      <c r="AV1092" s="12" t="s">
        <v>86</v>
      </c>
      <c r="AW1092" s="12" t="s">
        <v>40</v>
      </c>
      <c r="AX1092" s="12" t="s">
        <v>78</v>
      </c>
      <c r="AY1092" s="149" t="s">
        <v>156</v>
      </c>
    </row>
    <row r="1093" spans="2:51" s="13" customFormat="1" x14ac:dyDescent="0.2">
      <c r="B1093" s="154"/>
      <c r="D1093" s="148" t="s">
        <v>169</v>
      </c>
      <c r="E1093" s="155" t="s">
        <v>3</v>
      </c>
      <c r="F1093" s="156" t="s">
        <v>2679</v>
      </c>
      <c r="H1093" s="157">
        <v>12.685</v>
      </c>
      <c r="I1093" s="158"/>
      <c r="L1093" s="154"/>
      <c r="M1093" s="159"/>
      <c r="T1093" s="160"/>
      <c r="AT1093" s="155" t="s">
        <v>169</v>
      </c>
      <c r="AU1093" s="155" t="s">
        <v>88</v>
      </c>
      <c r="AV1093" s="13" t="s">
        <v>88</v>
      </c>
      <c r="AW1093" s="13" t="s">
        <v>40</v>
      </c>
      <c r="AX1093" s="13" t="s">
        <v>78</v>
      </c>
      <c r="AY1093" s="155" t="s">
        <v>156</v>
      </c>
    </row>
    <row r="1094" spans="2:51" s="13" customFormat="1" x14ac:dyDescent="0.2">
      <c r="B1094" s="154"/>
      <c r="D1094" s="148" t="s">
        <v>169</v>
      </c>
      <c r="E1094" s="155" t="s">
        <v>3</v>
      </c>
      <c r="F1094" s="156" t="s">
        <v>2680</v>
      </c>
      <c r="H1094" s="157">
        <v>16.164999999999999</v>
      </c>
      <c r="I1094" s="158"/>
      <c r="L1094" s="154"/>
      <c r="M1094" s="159"/>
      <c r="T1094" s="160"/>
      <c r="AT1094" s="155" t="s">
        <v>169</v>
      </c>
      <c r="AU1094" s="155" t="s">
        <v>88</v>
      </c>
      <c r="AV1094" s="13" t="s">
        <v>88</v>
      </c>
      <c r="AW1094" s="13" t="s">
        <v>40</v>
      </c>
      <c r="AX1094" s="13" t="s">
        <v>78</v>
      </c>
      <c r="AY1094" s="155" t="s">
        <v>156</v>
      </c>
    </row>
    <row r="1095" spans="2:51" s="13" customFormat="1" x14ac:dyDescent="0.2">
      <c r="B1095" s="154"/>
      <c r="D1095" s="148" t="s">
        <v>169</v>
      </c>
      <c r="E1095" s="155" t="s">
        <v>3</v>
      </c>
      <c r="F1095" s="156" t="s">
        <v>2681</v>
      </c>
      <c r="H1095" s="157">
        <v>9.7349999999999994</v>
      </c>
      <c r="I1095" s="158"/>
      <c r="L1095" s="154"/>
      <c r="M1095" s="159"/>
      <c r="T1095" s="160"/>
      <c r="AT1095" s="155" t="s">
        <v>169</v>
      </c>
      <c r="AU1095" s="155" t="s">
        <v>88</v>
      </c>
      <c r="AV1095" s="13" t="s">
        <v>88</v>
      </c>
      <c r="AW1095" s="13" t="s">
        <v>40</v>
      </c>
      <c r="AX1095" s="13" t="s">
        <v>78</v>
      </c>
      <c r="AY1095" s="155" t="s">
        <v>156</v>
      </c>
    </row>
    <row r="1096" spans="2:51" s="13" customFormat="1" x14ac:dyDescent="0.2">
      <c r="B1096" s="154"/>
      <c r="D1096" s="148" t="s">
        <v>169</v>
      </c>
      <c r="E1096" s="155" t="s">
        <v>3</v>
      </c>
      <c r="F1096" s="156" t="s">
        <v>2682</v>
      </c>
      <c r="H1096" s="157">
        <v>4.3499999999999996</v>
      </c>
      <c r="I1096" s="158"/>
      <c r="L1096" s="154"/>
      <c r="M1096" s="159"/>
      <c r="T1096" s="160"/>
      <c r="AT1096" s="155" t="s">
        <v>169</v>
      </c>
      <c r="AU1096" s="155" t="s">
        <v>88</v>
      </c>
      <c r="AV1096" s="13" t="s">
        <v>88</v>
      </c>
      <c r="AW1096" s="13" t="s">
        <v>40</v>
      </c>
      <c r="AX1096" s="13" t="s">
        <v>78</v>
      </c>
      <c r="AY1096" s="155" t="s">
        <v>156</v>
      </c>
    </row>
    <row r="1097" spans="2:51" s="13" customFormat="1" x14ac:dyDescent="0.2">
      <c r="B1097" s="154"/>
      <c r="D1097" s="148" t="s">
        <v>169</v>
      </c>
      <c r="E1097" s="155" t="s">
        <v>3</v>
      </c>
      <c r="F1097" s="156" t="s">
        <v>2683</v>
      </c>
      <c r="H1097" s="157">
        <v>20.99</v>
      </c>
      <c r="I1097" s="158"/>
      <c r="L1097" s="154"/>
      <c r="M1097" s="159"/>
      <c r="T1097" s="160"/>
      <c r="AT1097" s="155" t="s">
        <v>169</v>
      </c>
      <c r="AU1097" s="155" t="s">
        <v>88</v>
      </c>
      <c r="AV1097" s="13" t="s">
        <v>88</v>
      </c>
      <c r="AW1097" s="13" t="s">
        <v>40</v>
      </c>
      <c r="AX1097" s="13" t="s">
        <v>78</v>
      </c>
      <c r="AY1097" s="155" t="s">
        <v>156</v>
      </c>
    </row>
    <row r="1098" spans="2:51" s="13" customFormat="1" x14ac:dyDescent="0.2">
      <c r="B1098" s="154"/>
      <c r="D1098" s="148" t="s">
        <v>169</v>
      </c>
      <c r="E1098" s="155" t="s">
        <v>3</v>
      </c>
      <c r="F1098" s="156" t="s">
        <v>2684</v>
      </c>
      <c r="H1098" s="157">
        <v>21.12</v>
      </c>
      <c r="I1098" s="158"/>
      <c r="L1098" s="154"/>
      <c r="M1098" s="159"/>
      <c r="T1098" s="160"/>
      <c r="AT1098" s="155" t="s">
        <v>169</v>
      </c>
      <c r="AU1098" s="155" t="s">
        <v>88</v>
      </c>
      <c r="AV1098" s="13" t="s">
        <v>88</v>
      </c>
      <c r="AW1098" s="13" t="s">
        <v>40</v>
      </c>
      <c r="AX1098" s="13" t="s">
        <v>78</v>
      </c>
      <c r="AY1098" s="155" t="s">
        <v>156</v>
      </c>
    </row>
    <row r="1099" spans="2:51" s="13" customFormat="1" x14ac:dyDescent="0.2">
      <c r="B1099" s="154"/>
      <c r="D1099" s="148" t="s">
        <v>169</v>
      </c>
      <c r="E1099" s="155" t="s">
        <v>3</v>
      </c>
      <c r="F1099" s="156" t="s">
        <v>2685</v>
      </c>
      <c r="H1099" s="157">
        <v>2.4940000000000002</v>
      </c>
      <c r="I1099" s="158"/>
      <c r="L1099" s="154"/>
      <c r="M1099" s="159"/>
      <c r="T1099" s="160"/>
      <c r="AT1099" s="155" t="s">
        <v>169</v>
      </c>
      <c r="AU1099" s="155" t="s">
        <v>88</v>
      </c>
      <c r="AV1099" s="13" t="s">
        <v>88</v>
      </c>
      <c r="AW1099" s="13" t="s">
        <v>40</v>
      </c>
      <c r="AX1099" s="13" t="s">
        <v>78</v>
      </c>
      <c r="AY1099" s="155" t="s">
        <v>156</v>
      </c>
    </row>
    <row r="1100" spans="2:51" s="13" customFormat="1" x14ac:dyDescent="0.2">
      <c r="B1100" s="154"/>
      <c r="D1100" s="148" t="s">
        <v>169</v>
      </c>
      <c r="E1100" s="155" t="s">
        <v>3</v>
      </c>
      <c r="F1100" s="156" t="s">
        <v>2686</v>
      </c>
      <c r="H1100" s="157">
        <v>3.444</v>
      </c>
      <c r="I1100" s="158"/>
      <c r="L1100" s="154"/>
      <c r="M1100" s="159"/>
      <c r="T1100" s="160"/>
      <c r="AT1100" s="155" t="s">
        <v>169</v>
      </c>
      <c r="AU1100" s="155" t="s">
        <v>88</v>
      </c>
      <c r="AV1100" s="13" t="s">
        <v>88</v>
      </c>
      <c r="AW1100" s="13" t="s">
        <v>40</v>
      </c>
      <c r="AX1100" s="13" t="s">
        <v>78</v>
      </c>
      <c r="AY1100" s="155" t="s">
        <v>156</v>
      </c>
    </row>
    <row r="1101" spans="2:51" s="13" customFormat="1" x14ac:dyDescent="0.2">
      <c r="B1101" s="154"/>
      <c r="D1101" s="148" t="s">
        <v>169</v>
      </c>
      <c r="E1101" s="155" t="s">
        <v>3</v>
      </c>
      <c r="F1101" s="156" t="s">
        <v>2687</v>
      </c>
      <c r="H1101" s="157">
        <v>14.4</v>
      </c>
      <c r="I1101" s="158"/>
      <c r="L1101" s="154"/>
      <c r="M1101" s="159"/>
      <c r="T1101" s="160"/>
      <c r="AT1101" s="155" t="s">
        <v>169</v>
      </c>
      <c r="AU1101" s="155" t="s">
        <v>88</v>
      </c>
      <c r="AV1101" s="13" t="s">
        <v>88</v>
      </c>
      <c r="AW1101" s="13" t="s">
        <v>40</v>
      </c>
      <c r="AX1101" s="13" t="s">
        <v>78</v>
      </c>
      <c r="AY1101" s="155" t="s">
        <v>156</v>
      </c>
    </row>
    <row r="1102" spans="2:51" s="13" customFormat="1" x14ac:dyDescent="0.2">
      <c r="B1102" s="154"/>
      <c r="D1102" s="148" t="s">
        <v>169</v>
      </c>
      <c r="E1102" s="155" t="s">
        <v>3</v>
      </c>
      <c r="F1102" s="156" t="s">
        <v>2688</v>
      </c>
      <c r="H1102" s="157">
        <v>12</v>
      </c>
      <c r="I1102" s="158"/>
      <c r="L1102" s="154"/>
      <c r="M1102" s="159"/>
      <c r="T1102" s="160"/>
      <c r="AT1102" s="155" t="s">
        <v>169</v>
      </c>
      <c r="AU1102" s="155" t="s">
        <v>88</v>
      </c>
      <c r="AV1102" s="13" t="s">
        <v>88</v>
      </c>
      <c r="AW1102" s="13" t="s">
        <v>40</v>
      </c>
      <c r="AX1102" s="13" t="s">
        <v>78</v>
      </c>
      <c r="AY1102" s="155" t="s">
        <v>156</v>
      </c>
    </row>
    <row r="1103" spans="2:51" s="13" customFormat="1" x14ac:dyDescent="0.2">
      <c r="B1103" s="154"/>
      <c r="D1103" s="148" t="s">
        <v>169</v>
      </c>
      <c r="E1103" s="155" t="s">
        <v>3</v>
      </c>
      <c r="F1103" s="156" t="s">
        <v>2689</v>
      </c>
      <c r="H1103" s="157">
        <v>3.3410000000000002</v>
      </c>
      <c r="I1103" s="158"/>
      <c r="L1103" s="154"/>
      <c r="M1103" s="159"/>
      <c r="T1103" s="160"/>
      <c r="AT1103" s="155" t="s">
        <v>169</v>
      </c>
      <c r="AU1103" s="155" t="s">
        <v>88</v>
      </c>
      <c r="AV1103" s="13" t="s">
        <v>88</v>
      </c>
      <c r="AW1103" s="13" t="s">
        <v>40</v>
      </c>
      <c r="AX1103" s="13" t="s">
        <v>78</v>
      </c>
      <c r="AY1103" s="155" t="s">
        <v>156</v>
      </c>
    </row>
    <row r="1104" spans="2:51" s="13" customFormat="1" x14ac:dyDescent="0.2">
      <c r="B1104" s="154"/>
      <c r="D1104" s="148" t="s">
        <v>169</v>
      </c>
      <c r="E1104" s="155" t="s">
        <v>3</v>
      </c>
      <c r="F1104" s="156" t="s">
        <v>2690</v>
      </c>
      <c r="H1104" s="157">
        <v>3.3410000000000002</v>
      </c>
      <c r="I1104" s="158"/>
      <c r="L1104" s="154"/>
      <c r="M1104" s="159"/>
      <c r="T1104" s="160"/>
      <c r="AT1104" s="155" t="s">
        <v>169</v>
      </c>
      <c r="AU1104" s="155" t="s">
        <v>88</v>
      </c>
      <c r="AV1104" s="13" t="s">
        <v>88</v>
      </c>
      <c r="AW1104" s="13" t="s">
        <v>40</v>
      </c>
      <c r="AX1104" s="13" t="s">
        <v>78</v>
      </c>
      <c r="AY1104" s="155" t="s">
        <v>156</v>
      </c>
    </row>
    <row r="1105" spans="2:51" s="13" customFormat="1" x14ac:dyDescent="0.2">
      <c r="B1105" s="154"/>
      <c r="D1105" s="148" t="s">
        <v>169</v>
      </c>
      <c r="E1105" s="155" t="s">
        <v>3</v>
      </c>
      <c r="F1105" s="156" t="s">
        <v>2691</v>
      </c>
      <c r="H1105" s="157">
        <v>20.8</v>
      </c>
      <c r="I1105" s="158"/>
      <c r="L1105" s="154"/>
      <c r="M1105" s="159"/>
      <c r="T1105" s="160"/>
      <c r="AT1105" s="155" t="s">
        <v>169</v>
      </c>
      <c r="AU1105" s="155" t="s">
        <v>88</v>
      </c>
      <c r="AV1105" s="13" t="s">
        <v>88</v>
      </c>
      <c r="AW1105" s="13" t="s">
        <v>40</v>
      </c>
      <c r="AX1105" s="13" t="s">
        <v>78</v>
      </c>
      <c r="AY1105" s="155" t="s">
        <v>156</v>
      </c>
    </row>
    <row r="1106" spans="2:51" s="13" customFormat="1" x14ac:dyDescent="0.2">
      <c r="B1106" s="154"/>
      <c r="D1106" s="148" t="s">
        <v>169</v>
      </c>
      <c r="E1106" s="155" t="s">
        <v>3</v>
      </c>
      <c r="F1106" s="156" t="s">
        <v>2692</v>
      </c>
      <c r="H1106" s="157">
        <v>3.1019999999999999</v>
      </c>
      <c r="I1106" s="158"/>
      <c r="L1106" s="154"/>
      <c r="M1106" s="159"/>
      <c r="T1106" s="160"/>
      <c r="AT1106" s="155" t="s">
        <v>169</v>
      </c>
      <c r="AU1106" s="155" t="s">
        <v>88</v>
      </c>
      <c r="AV1106" s="13" t="s">
        <v>88</v>
      </c>
      <c r="AW1106" s="13" t="s">
        <v>40</v>
      </c>
      <c r="AX1106" s="13" t="s">
        <v>78</v>
      </c>
      <c r="AY1106" s="155" t="s">
        <v>156</v>
      </c>
    </row>
    <row r="1107" spans="2:51" s="13" customFormat="1" x14ac:dyDescent="0.2">
      <c r="B1107" s="154"/>
      <c r="D1107" s="148" t="s">
        <v>169</v>
      </c>
      <c r="E1107" s="155" t="s">
        <v>3</v>
      </c>
      <c r="F1107" s="156" t="s">
        <v>2693</v>
      </c>
      <c r="H1107" s="157">
        <v>2.0630000000000002</v>
      </c>
      <c r="I1107" s="158"/>
      <c r="L1107" s="154"/>
      <c r="M1107" s="159"/>
      <c r="T1107" s="160"/>
      <c r="AT1107" s="155" t="s">
        <v>169</v>
      </c>
      <c r="AU1107" s="155" t="s">
        <v>88</v>
      </c>
      <c r="AV1107" s="13" t="s">
        <v>88</v>
      </c>
      <c r="AW1107" s="13" t="s">
        <v>40</v>
      </c>
      <c r="AX1107" s="13" t="s">
        <v>78</v>
      </c>
      <c r="AY1107" s="155" t="s">
        <v>156</v>
      </c>
    </row>
    <row r="1108" spans="2:51" s="13" customFormat="1" x14ac:dyDescent="0.2">
      <c r="B1108" s="154"/>
      <c r="D1108" s="148" t="s">
        <v>169</v>
      </c>
      <c r="E1108" s="155" t="s">
        <v>3</v>
      </c>
      <c r="F1108" s="156" t="s">
        <v>2694</v>
      </c>
      <c r="H1108" s="157">
        <v>29.907</v>
      </c>
      <c r="I1108" s="158"/>
      <c r="L1108" s="154"/>
      <c r="M1108" s="159"/>
      <c r="T1108" s="160"/>
      <c r="AT1108" s="155" t="s">
        <v>169</v>
      </c>
      <c r="AU1108" s="155" t="s">
        <v>88</v>
      </c>
      <c r="AV1108" s="13" t="s">
        <v>88</v>
      </c>
      <c r="AW1108" s="13" t="s">
        <v>40</v>
      </c>
      <c r="AX1108" s="13" t="s">
        <v>78</v>
      </c>
      <c r="AY1108" s="155" t="s">
        <v>156</v>
      </c>
    </row>
    <row r="1109" spans="2:51" s="13" customFormat="1" x14ac:dyDescent="0.2">
      <c r="B1109" s="154"/>
      <c r="D1109" s="148" t="s">
        <v>169</v>
      </c>
      <c r="E1109" s="155" t="s">
        <v>3</v>
      </c>
      <c r="F1109" s="156" t="s">
        <v>2695</v>
      </c>
      <c r="H1109" s="157">
        <v>29.27</v>
      </c>
      <c r="I1109" s="158"/>
      <c r="L1109" s="154"/>
      <c r="M1109" s="159"/>
      <c r="T1109" s="160"/>
      <c r="AT1109" s="155" t="s">
        <v>169</v>
      </c>
      <c r="AU1109" s="155" t="s">
        <v>88</v>
      </c>
      <c r="AV1109" s="13" t="s">
        <v>88</v>
      </c>
      <c r="AW1109" s="13" t="s">
        <v>40</v>
      </c>
      <c r="AX1109" s="13" t="s">
        <v>78</v>
      </c>
      <c r="AY1109" s="155" t="s">
        <v>156</v>
      </c>
    </row>
    <row r="1110" spans="2:51" s="13" customFormat="1" x14ac:dyDescent="0.2">
      <c r="B1110" s="154"/>
      <c r="D1110" s="148" t="s">
        <v>169</v>
      </c>
      <c r="E1110" s="155" t="s">
        <v>3</v>
      </c>
      <c r="F1110" s="156" t="s">
        <v>2696</v>
      </c>
      <c r="H1110" s="157">
        <v>18.998000000000001</v>
      </c>
      <c r="I1110" s="158"/>
      <c r="L1110" s="154"/>
      <c r="M1110" s="159"/>
      <c r="T1110" s="160"/>
      <c r="AT1110" s="155" t="s">
        <v>169</v>
      </c>
      <c r="AU1110" s="155" t="s">
        <v>88</v>
      </c>
      <c r="AV1110" s="13" t="s">
        <v>88</v>
      </c>
      <c r="AW1110" s="13" t="s">
        <v>40</v>
      </c>
      <c r="AX1110" s="13" t="s">
        <v>78</v>
      </c>
      <c r="AY1110" s="155" t="s">
        <v>156</v>
      </c>
    </row>
    <row r="1111" spans="2:51" s="13" customFormat="1" x14ac:dyDescent="0.2">
      <c r="B1111" s="154"/>
      <c r="D1111" s="148" t="s">
        <v>169</v>
      </c>
      <c r="E1111" s="155" t="s">
        <v>3</v>
      </c>
      <c r="F1111" s="156" t="s">
        <v>2697</v>
      </c>
      <c r="H1111" s="157">
        <v>12.878</v>
      </c>
      <c r="I1111" s="158"/>
      <c r="L1111" s="154"/>
      <c r="M1111" s="159"/>
      <c r="T1111" s="160"/>
      <c r="AT1111" s="155" t="s">
        <v>169</v>
      </c>
      <c r="AU1111" s="155" t="s">
        <v>88</v>
      </c>
      <c r="AV1111" s="13" t="s">
        <v>88</v>
      </c>
      <c r="AW1111" s="13" t="s">
        <v>40</v>
      </c>
      <c r="AX1111" s="13" t="s">
        <v>78</v>
      </c>
      <c r="AY1111" s="155" t="s">
        <v>156</v>
      </c>
    </row>
    <row r="1112" spans="2:51" s="13" customFormat="1" x14ac:dyDescent="0.2">
      <c r="B1112" s="154"/>
      <c r="D1112" s="148" t="s">
        <v>169</v>
      </c>
      <c r="E1112" s="155" t="s">
        <v>3</v>
      </c>
      <c r="F1112" s="156" t="s">
        <v>2698</v>
      </c>
      <c r="H1112" s="157">
        <v>24.428000000000001</v>
      </c>
      <c r="I1112" s="158"/>
      <c r="L1112" s="154"/>
      <c r="M1112" s="159"/>
      <c r="T1112" s="160"/>
      <c r="AT1112" s="155" t="s">
        <v>169</v>
      </c>
      <c r="AU1112" s="155" t="s">
        <v>88</v>
      </c>
      <c r="AV1112" s="13" t="s">
        <v>88</v>
      </c>
      <c r="AW1112" s="13" t="s">
        <v>40</v>
      </c>
      <c r="AX1112" s="13" t="s">
        <v>78</v>
      </c>
      <c r="AY1112" s="155" t="s">
        <v>156</v>
      </c>
    </row>
    <row r="1113" spans="2:51" s="13" customFormat="1" x14ac:dyDescent="0.2">
      <c r="B1113" s="154"/>
      <c r="D1113" s="148" t="s">
        <v>169</v>
      </c>
      <c r="E1113" s="155" t="s">
        <v>3</v>
      </c>
      <c r="F1113" s="156" t="s">
        <v>2699</v>
      </c>
      <c r="H1113" s="157">
        <v>50.61</v>
      </c>
      <c r="I1113" s="158"/>
      <c r="L1113" s="154"/>
      <c r="M1113" s="159"/>
      <c r="T1113" s="160"/>
      <c r="AT1113" s="155" t="s">
        <v>169</v>
      </c>
      <c r="AU1113" s="155" t="s">
        <v>88</v>
      </c>
      <c r="AV1113" s="13" t="s">
        <v>88</v>
      </c>
      <c r="AW1113" s="13" t="s">
        <v>40</v>
      </c>
      <c r="AX1113" s="13" t="s">
        <v>78</v>
      </c>
      <c r="AY1113" s="155" t="s">
        <v>156</v>
      </c>
    </row>
    <row r="1114" spans="2:51" s="13" customFormat="1" x14ac:dyDescent="0.2">
      <c r="B1114" s="154"/>
      <c r="D1114" s="148" t="s">
        <v>169</v>
      </c>
      <c r="E1114" s="155" t="s">
        <v>3</v>
      </c>
      <c r="F1114" s="156" t="s">
        <v>2700</v>
      </c>
      <c r="H1114" s="157">
        <v>55.7</v>
      </c>
      <c r="I1114" s="158"/>
      <c r="L1114" s="154"/>
      <c r="M1114" s="159"/>
      <c r="T1114" s="160"/>
      <c r="AT1114" s="155" t="s">
        <v>169</v>
      </c>
      <c r="AU1114" s="155" t="s">
        <v>88</v>
      </c>
      <c r="AV1114" s="13" t="s">
        <v>88</v>
      </c>
      <c r="AW1114" s="13" t="s">
        <v>40</v>
      </c>
      <c r="AX1114" s="13" t="s">
        <v>78</v>
      </c>
      <c r="AY1114" s="155" t="s">
        <v>156</v>
      </c>
    </row>
    <row r="1115" spans="2:51" s="13" customFormat="1" x14ac:dyDescent="0.2">
      <c r="B1115" s="154"/>
      <c r="D1115" s="148" t="s">
        <v>169</v>
      </c>
      <c r="E1115" s="155" t="s">
        <v>3</v>
      </c>
      <c r="F1115" s="156" t="s">
        <v>2701</v>
      </c>
      <c r="H1115" s="157">
        <v>42.395000000000003</v>
      </c>
      <c r="I1115" s="158"/>
      <c r="L1115" s="154"/>
      <c r="M1115" s="159"/>
      <c r="T1115" s="160"/>
      <c r="AT1115" s="155" t="s">
        <v>169</v>
      </c>
      <c r="AU1115" s="155" t="s">
        <v>88</v>
      </c>
      <c r="AV1115" s="13" t="s">
        <v>88</v>
      </c>
      <c r="AW1115" s="13" t="s">
        <v>40</v>
      </c>
      <c r="AX1115" s="13" t="s">
        <v>78</v>
      </c>
      <c r="AY1115" s="155" t="s">
        <v>156</v>
      </c>
    </row>
    <row r="1116" spans="2:51" s="13" customFormat="1" x14ac:dyDescent="0.2">
      <c r="B1116" s="154"/>
      <c r="D1116" s="148" t="s">
        <v>169</v>
      </c>
      <c r="E1116" s="155" t="s">
        <v>3</v>
      </c>
      <c r="F1116" s="156" t="s">
        <v>2702</v>
      </c>
      <c r="H1116" s="157">
        <v>8</v>
      </c>
      <c r="I1116" s="158"/>
      <c r="L1116" s="154"/>
      <c r="M1116" s="159"/>
      <c r="T1116" s="160"/>
      <c r="AT1116" s="155" t="s">
        <v>169</v>
      </c>
      <c r="AU1116" s="155" t="s">
        <v>88</v>
      </c>
      <c r="AV1116" s="13" t="s">
        <v>88</v>
      </c>
      <c r="AW1116" s="13" t="s">
        <v>40</v>
      </c>
      <c r="AX1116" s="13" t="s">
        <v>78</v>
      </c>
      <c r="AY1116" s="155" t="s">
        <v>156</v>
      </c>
    </row>
    <row r="1117" spans="2:51" s="13" customFormat="1" x14ac:dyDescent="0.2">
      <c r="B1117" s="154"/>
      <c r="D1117" s="148" t="s">
        <v>169</v>
      </c>
      <c r="E1117" s="155" t="s">
        <v>3</v>
      </c>
      <c r="F1117" s="156" t="s">
        <v>2703</v>
      </c>
      <c r="H1117" s="157">
        <v>0.60499999999999998</v>
      </c>
      <c r="I1117" s="158"/>
      <c r="L1117" s="154"/>
      <c r="M1117" s="159"/>
      <c r="T1117" s="160"/>
      <c r="AT1117" s="155" t="s">
        <v>169</v>
      </c>
      <c r="AU1117" s="155" t="s">
        <v>88</v>
      </c>
      <c r="AV1117" s="13" t="s">
        <v>88</v>
      </c>
      <c r="AW1117" s="13" t="s">
        <v>40</v>
      </c>
      <c r="AX1117" s="13" t="s">
        <v>78</v>
      </c>
      <c r="AY1117" s="155" t="s">
        <v>156</v>
      </c>
    </row>
    <row r="1118" spans="2:51" s="13" customFormat="1" x14ac:dyDescent="0.2">
      <c r="B1118" s="154"/>
      <c r="D1118" s="148" t="s">
        <v>169</v>
      </c>
      <c r="E1118" s="155" t="s">
        <v>3</v>
      </c>
      <c r="F1118" s="156" t="s">
        <v>2704</v>
      </c>
      <c r="H1118" s="157">
        <v>42.24</v>
      </c>
      <c r="I1118" s="158"/>
      <c r="L1118" s="154"/>
      <c r="M1118" s="159"/>
      <c r="T1118" s="160"/>
      <c r="AT1118" s="155" t="s">
        <v>169</v>
      </c>
      <c r="AU1118" s="155" t="s">
        <v>88</v>
      </c>
      <c r="AV1118" s="13" t="s">
        <v>88</v>
      </c>
      <c r="AW1118" s="13" t="s">
        <v>40</v>
      </c>
      <c r="AX1118" s="13" t="s">
        <v>78</v>
      </c>
      <c r="AY1118" s="155" t="s">
        <v>156</v>
      </c>
    </row>
    <row r="1119" spans="2:51" s="13" customFormat="1" x14ac:dyDescent="0.2">
      <c r="B1119" s="154"/>
      <c r="D1119" s="148" t="s">
        <v>169</v>
      </c>
      <c r="E1119" s="155" t="s">
        <v>3</v>
      </c>
      <c r="F1119" s="156" t="s">
        <v>2705</v>
      </c>
      <c r="H1119" s="157">
        <v>36.902999999999999</v>
      </c>
      <c r="I1119" s="158"/>
      <c r="L1119" s="154"/>
      <c r="M1119" s="159"/>
      <c r="T1119" s="160"/>
      <c r="AT1119" s="155" t="s">
        <v>169</v>
      </c>
      <c r="AU1119" s="155" t="s">
        <v>88</v>
      </c>
      <c r="AV1119" s="13" t="s">
        <v>88</v>
      </c>
      <c r="AW1119" s="13" t="s">
        <v>40</v>
      </c>
      <c r="AX1119" s="13" t="s">
        <v>78</v>
      </c>
      <c r="AY1119" s="155" t="s">
        <v>156</v>
      </c>
    </row>
    <row r="1120" spans="2:51" s="13" customFormat="1" x14ac:dyDescent="0.2">
      <c r="B1120" s="154"/>
      <c r="D1120" s="148" t="s">
        <v>169</v>
      </c>
      <c r="E1120" s="155" t="s">
        <v>3</v>
      </c>
      <c r="F1120" s="156" t="s">
        <v>2706</v>
      </c>
      <c r="H1120" s="157">
        <v>3.26</v>
      </c>
      <c r="I1120" s="158"/>
      <c r="L1120" s="154"/>
      <c r="M1120" s="159"/>
      <c r="T1120" s="160"/>
      <c r="AT1120" s="155" t="s">
        <v>169</v>
      </c>
      <c r="AU1120" s="155" t="s">
        <v>88</v>
      </c>
      <c r="AV1120" s="13" t="s">
        <v>88</v>
      </c>
      <c r="AW1120" s="13" t="s">
        <v>40</v>
      </c>
      <c r="AX1120" s="13" t="s">
        <v>78</v>
      </c>
      <c r="AY1120" s="155" t="s">
        <v>156</v>
      </c>
    </row>
    <row r="1121" spans="2:51" s="13" customFormat="1" x14ac:dyDescent="0.2">
      <c r="B1121" s="154"/>
      <c r="D1121" s="148" t="s">
        <v>169</v>
      </c>
      <c r="E1121" s="155" t="s">
        <v>3</v>
      </c>
      <c r="F1121" s="156" t="s">
        <v>2707</v>
      </c>
      <c r="H1121" s="157">
        <v>0.628</v>
      </c>
      <c r="I1121" s="158"/>
      <c r="L1121" s="154"/>
      <c r="M1121" s="159"/>
      <c r="T1121" s="160"/>
      <c r="AT1121" s="155" t="s">
        <v>169</v>
      </c>
      <c r="AU1121" s="155" t="s">
        <v>88</v>
      </c>
      <c r="AV1121" s="13" t="s">
        <v>88</v>
      </c>
      <c r="AW1121" s="13" t="s">
        <v>40</v>
      </c>
      <c r="AX1121" s="13" t="s">
        <v>78</v>
      </c>
      <c r="AY1121" s="155" t="s">
        <v>156</v>
      </c>
    </row>
    <row r="1122" spans="2:51" s="13" customFormat="1" x14ac:dyDescent="0.2">
      <c r="B1122" s="154"/>
      <c r="D1122" s="148" t="s">
        <v>169</v>
      </c>
      <c r="E1122" s="155" t="s">
        <v>3</v>
      </c>
      <c r="F1122" s="156" t="s">
        <v>2708</v>
      </c>
      <c r="H1122" s="157">
        <v>24.08</v>
      </c>
      <c r="I1122" s="158"/>
      <c r="L1122" s="154"/>
      <c r="M1122" s="159"/>
      <c r="T1122" s="160"/>
      <c r="AT1122" s="155" t="s">
        <v>169</v>
      </c>
      <c r="AU1122" s="155" t="s">
        <v>88</v>
      </c>
      <c r="AV1122" s="13" t="s">
        <v>88</v>
      </c>
      <c r="AW1122" s="13" t="s">
        <v>40</v>
      </c>
      <c r="AX1122" s="13" t="s">
        <v>78</v>
      </c>
      <c r="AY1122" s="155" t="s">
        <v>156</v>
      </c>
    </row>
    <row r="1123" spans="2:51" s="13" customFormat="1" x14ac:dyDescent="0.2">
      <c r="B1123" s="154"/>
      <c r="D1123" s="148" t="s">
        <v>169</v>
      </c>
      <c r="E1123" s="155" t="s">
        <v>3</v>
      </c>
      <c r="F1123" s="156" t="s">
        <v>2709</v>
      </c>
      <c r="H1123" s="157">
        <v>7</v>
      </c>
      <c r="I1123" s="158"/>
      <c r="L1123" s="154"/>
      <c r="M1123" s="159"/>
      <c r="T1123" s="160"/>
      <c r="AT1123" s="155" t="s">
        <v>169</v>
      </c>
      <c r="AU1123" s="155" t="s">
        <v>88</v>
      </c>
      <c r="AV1123" s="13" t="s">
        <v>88</v>
      </c>
      <c r="AW1123" s="13" t="s">
        <v>40</v>
      </c>
      <c r="AX1123" s="13" t="s">
        <v>78</v>
      </c>
      <c r="AY1123" s="155" t="s">
        <v>156</v>
      </c>
    </row>
    <row r="1124" spans="2:51" s="13" customFormat="1" x14ac:dyDescent="0.2">
      <c r="B1124" s="154"/>
      <c r="D1124" s="148" t="s">
        <v>169</v>
      </c>
      <c r="E1124" s="155" t="s">
        <v>3</v>
      </c>
      <c r="F1124" s="156" t="s">
        <v>2710</v>
      </c>
      <c r="H1124" s="157">
        <v>35.51</v>
      </c>
      <c r="I1124" s="158"/>
      <c r="L1124" s="154"/>
      <c r="M1124" s="159"/>
      <c r="T1124" s="160"/>
      <c r="AT1124" s="155" t="s">
        <v>169</v>
      </c>
      <c r="AU1124" s="155" t="s">
        <v>88</v>
      </c>
      <c r="AV1124" s="13" t="s">
        <v>88</v>
      </c>
      <c r="AW1124" s="13" t="s">
        <v>40</v>
      </c>
      <c r="AX1124" s="13" t="s">
        <v>78</v>
      </c>
      <c r="AY1124" s="155" t="s">
        <v>156</v>
      </c>
    </row>
    <row r="1125" spans="2:51" s="13" customFormat="1" x14ac:dyDescent="0.2">
      <c r="B1125" s="154"/>
      <c r="D1125" s="148" t="s">
        <v>169</v>
      </c>
      <c r="E1125" s="155" t="s">
        <v>3</v>
      </c>
      <c r="F1125" s="156" t="s">
        <v>2711</v>
      </c>
      <c r="H1125" s="157">
        <v>1.22</v>
      </c>
      <c r="I1125" s="158"/>
      <c r="L1125" s="154"/>
      <c r="M1125" s="159"/>
      <c r="T1125" s="160"/>
      <c r="AT1125" s="155" t="s">
        <v>169</v>
      </c>
      <c r="AU1125" s="155" t="s">
        <v>88</v>
      </c>
      <c r="AV1125" s="13" t="s">
        <v>88</v>
      </c>
      <c r="AW1125" s="13" t="s">
        <v>40</v>
      </c>
      <c r="AX1125" s="13" t="s">
        <v>78</v>
      </c>
      <c r="AY1125" s="155" t="s">
        <v>156</v>
      </c>
    </row>
    <row r="1126" spans="2:51" s="13" customFormat="1" x14ac:dyDescent="0.2">
      <c r="B1126" s="154"/>
      <c r="D1126" s="148" t="s">
        <v>169</v>
      </c>
      <c r="E1126" s="155" t="s">
        <v>3</v>
      </c>
      <c r="F1126" s="156" t="s">
        <v>2712</v>
      </c>
      <c r="H1126" s="157">
        <v>2.34</v>
      </c>
      <c r="I1126" s="158"/>
      <c r="L1126" s="154"/>
      <c r="M1126" s="159"/>
      <c r="T1126" s="160"/>
      <c r="AT1126" s="155" t="s">
        <v>169</v>
      </c>
      <c r="AU1126" s="155" t="s">
        <v>88</v>
      </c>
      <c r="AV1126" s="13" t="s">
        <v>88</v>
      </c>
      <c r="AW1126" s="13" t="s">
        <v>40</v>
      </c>
      <c r="AX1126" s="13" t="s">
        <v>78</v>
      </c>
      <c r="AY1126" s="155" t="s">
        <v>156</v>
      </c>
    </row>
    <row r="1127" spans="2:51" s="13" customFormat="1" x14ac:dyDescent="0.2">
      <c r="B1127" s="154"/>
      <c r="D1127" s="148" t="s">
        <v>169</v>
      </c>
      <c r="E1127" s="155" t="s">
        <v>3</v>
      </c>
      <c r="F1127" s="156" t="s">
        <v>2713</v>
      </c>
      <c r="H1127" s="157">
        <v>1.1000000000000001</v>
      </c>
      <c r="I1127" s="158"/>
      <c r="L1127" s="154"/>
      <c r="M1127" s="159"/>
      <c r="T1127" s="160"/>
      <c r="AT1127" s="155" t="s">
        <v>169</v>
      </c>
      <c r="AU1127" s="155" t="s">
        <v>88</v>
      </c>
      <c r="AV1127" s="13" t="s">
        <v>88</v>
      </c>
      <c r="AW1127" s="13" t="s">
        <v>40</v>
      </c>
      <c r="AX1127" s="13" t="s">
        <v>78</v>
      </c>
      <c r="AY1127" s="155" t="s">
        <v>156</v>
      </c>
    </row>
    <row r="1128" spans="2:51" s="13" customFormat="1" x14ac:dyDescent="0.2">
      <c r="B1128" s="154"/>
      <c r="D1128" s="148" t="s">
        <v>169</v>
      </c>
      <c r="E1128" s="155" t="s">
        <v>3</v>
      </c>
      <c r="F1128" s="156" t="s">
        <v>2714</v>
      </c>
      <c r="H1128" s="157">
        <v>4.38</v>
      </c>
      <c r="I1128" s="158"/>
      <c r="L1128" s="154"/>
      <c r="M1128" s="159"/>
      <c r="T1128" s="160"/>
      <c r="AT1128" s="155" t="s">
        <v>169</v>
      </c>
      <c r="AU1128" s="155" t="s">
        <v>88</v>
      </c>
      <c r="AV1128" s="13" t="s">
        <v>88</v>
      </c>
      <c r="AW1128" s="13" t="s">
        <v>40</v>
      </c>
      <c r="AX1128" s="13" t="s">
        <v>78</v>
      </c>
      <c r="AY1128" s="155" t="s">
        <v>156</v>
      </c>
    </row>
    <row r="1129" spans="2:51" s="13" customFormat="1" x14ac:dyDescent="0.2">
      <c r="B1129" s="154"/>
      <c r="D1129" s="148" t="s">
        <v>169</v>
      </c>
      <c r="E1129" s="155" t="s">
        <v>3</v>
      </c>
      <c r="F1129" s="156" t="s">
        <v>2715</v>
      </c>
      <c r="H1129" s="157">
        <v>8.5050000000000008</v>
      </c>
      <c r="I1129" s="158"/>
      <c r="L1129" s="154"/>
      <c r="M1129" s="159"/>
      <c r="T1129" s="160"/>
      <c r="AT1129" s="155" t="s">
        <v>169</v>
      </c>
      <c r="AU1129" s="155" t="s">
        <v>88</v>
      </c>
      <c r="AV1129" s="13" t="s">
        <v>88</v>
      </c>
      <c r="AW1129" s="13" t="s">
        <v>40</v>
      </c>
      <c r="AX1129" s="13" t="s">
        <v>78</v>
      </c>
      <c r="AY1129" s="155" t="s">
        <v>156</v>
      </c>
    </row>
    <row r="1130" spans="2:51" s="13" customFormat="1" x14ac:dyDescent="0.2">
      <c r="B1130" s="154"/>
      <c r="D1130" s="148" t="s">
        <v>169</v>
      </c>
      <c r="E1130" s="155" t="s">
        <v>3</v>
      </c>
      <c r="F1130" s="156" t="s">
        <v>2716</v>
      </c>
      <c r="H1130" s="157">
        <v>9.9</v>
      </c>
      <c r="I1130" s="158"/>
      <c r="L1130" s="154"/>
      <c r="M1130" s="159"/>
      <c r="T1130" s="160"/>
      <c r="AT1130" s="155" t="s">
        <v>169</v>
      </c>
      <c r="AU1130" s="155" t="s">
        <v>88</v>
      </c>
      <c r="AV1130" s="13" t="s">
        <v>88</v>
      </c>
      <c r="AW1130" s="13" t="s">
        <v>40</v>
      </c>
      <c r="AX1130" s="13" t="s">
        <v>78</v>
      </c>
      <c r="AY1130" s="155" t="s">
        <v>156</v>
      </c>
    </row>
    <row r="1131" spans="2:51" s="13" customFormat="1" x14ac:dyDescent="0.2">
      <c r="B1131" s="154"/>
      <c r="D1131" s="148" t="s">
        <v>169</v>
      </c>
      <c r="E1131" s="155" t="s">
        <v>3</v>
      </c>
      <c r="F1131" s="156" t="s">
        <v>2717</v>
      </c>
      <c r="H1131" s="157">
        <v>20.414999999999999</v>
      </c>
      <c r="I1131" s="158"/>
      <c r="L1131" s="154"/>
      <c r="M1131" s="159"/>
      <c r="T1131" s="160"/>
      <c r="AT1131" s="155" t="s">
        <v>169</v>
      </c>
      <c r="AU1131" s="155" t="s">
        <v>88</v>
      </c>
      <c r="AV1131" s="13" t="s">
        <v>88</v>
      </c>
      <c r="AW1131" s="13" t="s">
        <v>40</v>
      </c>
      <c r="AX1131" s="13" t="s">
        <v>78</v>
      </c>
      <c r="AY1131" s="155" t="s">
        <v>156</v>
      </c>
    </row>
    <row r="1132" spans="2:51" s="13" customFormat="1" x14ac:dyDescent="0.2">
      <c r="B1132" s="154"/>
      <c r="D1132" s="148" t="s">
        <v>169</v>
      </c>
      <c r="E1132" s="155" t="s">
        <v>3</v>
      </c>
      <c r="F1132" s="156" t="s">
        <v>2718</v>
      </c>
      <c r="H1132" s="157">
        <v>4.883</v>
      </c>
      <c r="I1132" s="158"/>
      <c r="L1132" s="154"/>
      <c r="M1132" s="159"/>
      <c r="T1132" s="160"/>
      <c r="AT1132" s="155" t="s">
        <v>169</v>
      </c>
      <c r="AU1132" s="155" t="s">
        <v>88</v>
      </c>
      <c r="AV1132" s="13" t="s">
        <v>88</v>
      </c>
      <c r="AW1132" s="13" t="s">
        <v>40</v>
      </c>
      <c r="AX1132" s="13" t="s">
        <v>78</v>
      </c>
      <c r="AY1132" s="155" t="s">
        <v>156</v>
      </c>
    </row>
    <row r="1133" spans="2:51" s="13" customFormat="1" x14ac:dyDescent="0.2">
      <c r="B1133" s="154"/>
      <c r="D1133" s="148" t="s">
        <v>169</v>
      </c>
      <c r="E1133" s="155" t="s">
        <v>3</v>
      </c>
      <c r="F1133" s="156" t="s">
        <v>2719</v>
      </c>
      <c r="H1133" s="157">
        <v>9.6080000000000005</v>
      </c>
      <c r="I1133" s="158"/>
      <c r="L1133" s="154"/>
      <c r="M1133" s="159"/>
      <c r="T1133" s="160"/>
      <c r="AT1133" s="155" t="s">
        <v>169</v>
      </c>
      <c r="AU1133" s="155" t="s">
        <v>88</v>
      </c>
      <c r="AV1133" s="13" t="s">
        <v>88</v>
      </c>
      <c r="AW1133" s="13" t="s">
        <v>40</v>
      </c>
      <c r="AX1133" s="13" t="s">
        <v>78</v>
      </c>
      <c r="AY1133" s="155" t="s">
        <v>156</v>
      </c>
    </row>
    <row r="1134" spans="2:51" s="13" customFormat="1" x14ac:dyDescent="0.2">
      <c r="B1134" s="154"/>
      <c r="D1134" s="148" t="s">
        <v>169</v>
      </c>
      <c r="E1134" s="155" t="s">
        <v>3</v>
      </c>
      <c r="F1134" s="156" t="s">
        <v>2720</v>
      </c>
      <c r="H1134" s="157">
        <v>4.22</v>
      </c>
      <c r="I1134" s="158"/>
      <c r="L1134" s="154"/>
      <c r="M1134" s="159"/>
      <c r="T1134" s="160"/>
      <c r="AT1134" s="155" t="s">
        <v>169</v>
      </c>
      <c r="AU1134" s="155" t="s">
        <v>88</v>
      </c>
      <c r="AV1134" s="13" t="s">
        <v>88</v>
      </c>
      <c r="AW1134" s="13" t="s">
        <v>40</v>
      </c>
      <c r="AX1134" s="13" t="s">
        <v>78</v>
      </c>
      <c r="AY1134" s="155" t="s">
        <v>156</v>
      </c>
    </row>
    <row r="1135" spans="2:51" s="13" customFormat="1" x14ac:dyDescent="0.2">
      <c r="B1135" s="154"/>
      <c r="D1135" s="148" t="s">
        <v>169</v>
      </c>
      <c r="E1135" s="155" t="s">
        <v>3</v>
      </c>
      <c r="F1135" s="156" t="s">
        <v>2721</v>
      </c>
      <c r="H1135" s="157">
        <v>4.22</v>
      </c>
      <c r="I1135" s="158"/>
      <c r="L1135" s="154"/>
      <c r="M1135" s="159"/>
      <c r="T1135" s="160"/>
      <c r="AT1135" s="155" t="s">
        <v>169</v>
      </c>
      <c r="AU1135" s="155" t="s">
        <v>88</v>
      </c>
      <c r="AV1135" s="13" t="s">
        <v>88</v>
      </c>
      <c r="AW1135" s="13" t="s">
        <v>40</v>
      </c>
      <c r="AX1135" s="13" t="s">
        <v>78</v>
      </c>
      <c r="AY1135" s="155" t="s">
        <v>156</v>
      </c>
    </row>
    <row r="1136" spans="2:51" s="13" customFormat="1" x14ac:dyDescent="0.2">
      <c r="B1136" s="154"/>
      <c r="D1136" s="148" t="s">
        <v>169</v>
      </c>
      <c r="E1136" s="155" t="s">
        <v>3</v>
      </c>
      <c r="F1136" s="156" t="s">
        <v>2722</v>
      </c>
      <c r="H1136" s="157">
        <v>15.555</v>
      </c>
      <c r="I1136" s="158"/>
      <c r="L1136" s="154"/>
      <c r="M1136" s="159"/>
      <c r="T1136" s="160"/>
      <c r="AT1136" s="155" t="s">
        <v>169</v>
      </c>
      <c r="AU1136" s="155" t="s">
        <v>88</v>
      </c>
      <c r="AV1136" s="13" t="s">
        <v>88</v>
      </c>
      <c r="AW1136" s="13" t="s">
        <v>40</v>
      </c>
      <c r="AX1136" s="13" t="s">
        <v>78</v>
      </c>
      <c r="AY1136" s="155" t="s">
        <v>156</v>
      </c>
    </row>
    <row r="1137" spans="2:51" s="13" customFormat="1" ht="22.5" x14ac:dyDescent="0.2">
      <c r="B1137" s="154"/>
      <c r="D1137" s="148" t="s">
        <v>169</v>
      </c>
      <c r="E1137" s="155" t="s">
        <v>3</v>
      </c>
      <c r="F1137" s="156" t="s">
        <v>2723</v>
      </c>
      <c r="H1137" s="157">
        <v>121.423</v>
      </c>
      <c r="I1137" s="158"/>
      <c r="L1137" s="154"/>
      <c r="M1137" s="159"/>
      <c r="T1137" s="160"/>
      <c r="AT1137" s="155" t="s">
        <v>169</v>
      </c>
      <c r="AU1137" s="155" t="s">
        <v>88</v>
      </c>
      <c r="AV1137" s="13" t="s">
        <v>88</v>
      </c>
      <c r="AW1137" s="13" t="s">
        <v>40</v>
      </c>
      <c r="AX1137" s="13" t="s">
        <v>78</v>
      </c>
      <c r="AY1137" s="155" t="s">
        <v>156</v>
      </c>
    </row>
    <row r="1138" spans="2:51" s="13" customFormat="1" x14ac:dyDescent="0.2">
      <c r="B1138" s="154"/>
      <c r="D1138" s="148" t="s">
        <v>169</v>
      </c>
      <c r="E1138" s="155" t="s">
        <v>3</v>
      </c>
      <c r="F1138" s="156" t="s">
        <v>2724</v>
      </c>
      <c r="H1138" s="157">
        <v>27.585000000000001</v>
      </c>
      <c r="I1138" s="158"/>
      <c r="L1138" s="154"/>
      <c r="M1138" s="159"/>
      <c r="T1138" s="160"/>
      <c r="AT1138" s="155" t="s">
        <v>169</v>
      </c>
      <c r="AU1138" s="155" t="s">
        <v>88</v>
      </c>
      <c r="AV1138" s="13" t="s">
        <v>88</v>
      </c>
      <c r="AW1138" s="13" t="s">
        <v>40</v>
      </c>
      <c r="AX1138" s="13" t="s">
        <v>78</v>
      </c>
      <c r="AY1138" s="155" t="s">
        <v>156</v>
      </c>
    </row>
    <row r="1139" spans="2:51" s="13" customFormat="1" x14ac:dyDescent="0.2">
      <c r="B1139" s="154"/>
      <c r="D1139" s="148" t="s">
        <v>169</v>
      </c>
      <c r="E1139" s="155" t="s">
        <v>3</v>
      </c>
      <c r="F1139" s="156" t="s">
        <v>2725</v>
      </c>
      <c r="H1139" s="157">
        <v>22.13</v>
      </c>
      <c r="I1139" s="158"/>
      <c r="L1139" s="154"/>
      <c r="M1139" s="159"/>
      <c r="T1139" s="160"/>
      <c r="AT1139" s="155" t="s">
        <v>169</v>
      </c>
      <c r="AU1139" s="155" t="s">
        <v>88</v>
      </c>
      <c r="AV1139" s="13" t="s">
        <v>88</v>
      </c>
      <c r="AW1139" s="13" t="s">
        <v>40</v>
      </c>
      <c r="AX1139" s="13" t="s">
        <v>78</v>
      </c>
      <c r="AY1139" s="155" t="s">
        <v>156</v>
      </c>
    </row>
    <row r="1140" spans="2:51" s="13" customFormat="1" x14ac:dyDescent="0.2">
      <c r="B1140" s="154"/>
      <c r="D1140" s="148" t="s">
        <v>169</v>
      </c>
      <c r="E1140" s="155" t="s">
        <v>3</v>
      </c>
      <c r="F1140" s="156" t="s">
        <v>2726</v>
      </c>
      <c r="H1140" s="157">
        <v>64.12</v>
      </c>
      <c r="I1140" s="158"/>
      <c r="L1140" s="154"/>
      <c r="M1140" s="159"/>
      <c r="T1140" s="160"/>
      <c r="AT1140" s="155" t="s">
        <v>169</v>
      </c>
      <c r="AU1140" s="155" t="s">
        <v>88</v>
      </c>
      <c r="AV1140" s="13" t="s">
        <v>88</v>
      </c>
      <c r="AW1140" s="13" t="s">
        <v>40</v>
      </c>
      <c r="AX1140" s="13" t="s">
        <v>78</v>
      </c>
      <c r="AY1140" s="155" t="s">
        <v>156</v>
      </c>
    </row>
    <row r="1141" spans="2:51" s="13" customFormat="1" x14ac:dyDescent="0.2">
      <c r="B1141" s="154"/>
      <c r="D1141" s="148" t="s">
        <v>169</v>
      </c>
      <c r="E1141" s="155" t="s">
        <v>3</v>
      </c>
      <c r="F1141" s="156" t="s">
        <v>2727</v>
      </c>
      <c r="H1141" s="157">
        <v>36.11</v>
      </c>
      <c r="I1141" s="158"/>
      <c r="L1141" s="154"/>
      <c r="M1141" s="159"/>
      <c r="T1141" s="160"/>
      <c r="AT1141" s="155" t="s">
        <v>169</v>
      </c>
      <c r="AU1141" s="155" t="s">
        <v>88</v>
      </c>
      <c r="AV1141" s="13" t="s">
        <v>88</v>
      </c>
      <c r="AW1141" s="13" t="s">
        <v>40</v>
      </c>
      <c r="AX1141" s="13" t="s">
        <v>78</v>
      </c>
      <c r="AY1141" s="155" t="s">
        <v>156</v>
      </c>
    </row>
    <row r="1142" spans="2:51" s="13" customFormat="1" x14ac:dyDescent="0.2">
      <c r="B1142" s="154"/>
      <c r="D1142" s="148" t="s">
        <v>169</v>
      </c>
      <c r="E1142" s="155" t="s">
        <v>3</v>
      </c>
      <c r="F1142" s="156" t="s">
        <v>2728</v>
      </c>
      <c r="H1142" s="157">
        <v>70.715000000000003</v>
      </c>
      <c r="I1142" s="158"/>
      <c r="L1142" s="154"/>
      <c r="M1142" s="159"/>
      <c r="T1142" s="160"/>
      <c r="AT1142" s="155" t="s">
        <v>169</v>
      </c>
      <c r="AU1142" s="155" t="s">
        <v>88</v>
      </c>
      <c r="AV1142" s="13" t="s">
        <v>88</v>
      </c>
      <c r="AW1142" s="13" t="s">
        <v>40</v>
      </c>
      <c r="AX1142" s="13" t="s">
        <v>78</v>
      </c>
      <c r="AY1142" s="155" t="s">
        <v>156</v>
      </c>
    </row>
    <row r="1143" spans="2:51" s="13" customFormat="1" x14ac:dyDescent="0.2">
      <c r="B1143" s="154"/>
      <c r="D1143" s="148" t="s">
        <v>169</v>
      </c>
      <c r="E1143" s="155" t="s">
        <v>3</v>
      </c>
      <c r="F1143" s="156" t="s">
        <v>2729</v>
      </c>
      <c r="H1143" s="157">
        <v>16.04</v>
      </c>
      <c r="I1143" s="158"/>
      <c r="L1143" s="154"/>
      <c r="M1143" s="159"/>
      <c r="T1143" s="160"/>
      <c r="AT1143" s="155" t="s">
        <v>169</v>
      </c>
      <c r="AU1143" s="155" t="s">
        <v>88</v>
      </c>
      <c r="AV1143" s="13" t="s">
        <v>88</v>
      </c>
      <c r="AW1143" s="13" t="s">
        <v>40</v>
      </c>
      <c r="AX1143" s="13" t="s">
        <v>78</v>
      </c>
      <c r="AY1143" s="155" t="s">
        <v>156</v>
      </c>
    </row>
    <row r="1144" spans="2:51" s="13" customFormat="1" x14ac:dyDescent="0.2">
      <c r="B1144" s="154"/>
      <c r="D1144" s="148" t="s">
        <v>169</v>
      </c>
      <c r="E1144" s="155" t="s">
        <v>3</v>
      </c>
      <c r="F1144" s="156" t="s">
        <v>2730</v>
      </c>
      <c r="H1144" s="157">
        <v>59.530999999999999</v>
      </c>
      <c r="I1144" s="158"/>
      <c r="L1144" s="154"/>
      <c r="M1144" s="159"/>
      <c r="T1144" s="160"/>
      <c r="AT1144" s="155" t="s">
        <v>169</v>
      </c>
      <c r="AU1144" s="155" t="s">
        <v>88</v>
      </c>
      <c r="AV1144" s="13" t="s">
        <v>88</v>
      </c>
      <c r="AW1144" s="13" t="s">
        <v>40</v>
      </c>
      <c r="AX1144" s="13" t="s">
        <v>78</v>
      </c>
      <c r="AY1144" s="155" t="s">
        <v>156</v>
      </c>
    </row>
    <row r="1145" spans="2:51" s="13" customFormat="1" x14ac:dyDescent="0.2">
      <c r="B1145" s="154"/>
      <c r="D1145" s="148" t="s">
        <v>169</v>
      </c>
      <c r="E1145" s="155" t="s">
        <v>3</v>
      </c>
      <c r="F1145" s="156" t="s">
        <v>2731</v>
      </c>
      <c r="H1145" s="157">
        <v>43.511000000000003</v>
      </c>
      <c r="I1145" s="158"/>
      <c r="L1145" s="154"/>
      <c r="M1145" s="159"/>
      <c r="T1145" s="160"/>
      <c r="AT1145" s="155" t="s">
        <v>169</v>
      </c>
      <c r="AU1145" s="155" t="s">
        <v>88</v>
      </c>
      <c r="AV1145" s="13" t="s">
        <v>88</v>
      </c>
      <c r="AW1145" s="13" t="s">
        <v>40</v>
      </c>
      <c r="AX1145" s="13" t="s">
        <v>78</v>
      </c>
      <c r="AY1145" s="155" t="s">
        <v>156</v>
      </c>
    </row>
    <row r="1146" spans="2:51" s="13" customFormat="1" x14ac:dyDescent="0.2">
      <c r="B1146" s="154"/>
      <c r="D1146" s="148" t="s">
        <v>169</v>
      </c>
      <c r="E1146" s="155" t="s">
        <v>3</v>
      </c>
      <c r="F1146" s="156" t="s">
        <v>2732</v>
      </c>
      <c r="H1146" s="157">
        <v>48.555</v>
      </c>
      <c r="I1146" s="158"/>
      <c r="L1146" s="154"/>
      <c r="M1146" s="159"/>
      <c r="T1146" s="160"/>
      <c r="AT1146" s="155" t="s">
        <v>169</v>
      </c>
      <c r="AU1146" s="155" t="s">
        <v>88</v>
      </c>
      <c r="AV1146" s="13" t="s">
        <v>88</v>
      </c>
      <c r="AW1146" s="13" t="s">
        <v>40</v>
      </c>
      <c r="AX1146" s="13" t="s">
        <v>78</v>
      </c>
      <c r="AY1146" s="155" t="s">
        <v>156</v>
      </c>
    </row>
    <row r="1147" spans="2:51" s="13" customFormat="1" x14ac:dyDescent="0.2">
      <c r="B1147" s="154"/>
      <c r="D1147" s="148" t="s">
        <v>169</v>
      </c>
      <c r="E1147" s="155" t="s">
        <v>3</v>
      </c>
      <c r="F1147" s="156" t="s">
        <v>2733</v>
      </c>
      <c r="H1147" s="157">
        <v>57.783000000000001</v>
      </c>
      <c r="I1147" s="158"/>
      <c r="L1147" s="154"/>
      <c r="M1147" s="159"/>
      <c r="T1147" s="160"/>
      <c r="AT1147" s="155" t="s">
        <v>169</v>
      </c>
      <c r="AU1147" s="155" t="s">
        <v>88</v>
      </c>
      <c r="AV1147" s="13" t="s">
        <v>88</v>
      </c>
      <c r="AW1147" s="13" t="s">
        <v>40</v>
      </c>
      <c r="AX1147" s="13" t="s">
        <v>78</v>
      </c>
      <c r="AY1147" s="155" t="s">
        <v>156</v>
      </c>
    </row>
    <row r="1148" spans="2:51" s="13" customFormat="1" x14ac:dyDescent="0.2">
      <c r="B1148" s="154"/>
      <c r="D1148" s="148" t="s">
        <v>169</v>
      </c>
      <c r="E1148" s="155" t="s">
        <v>3</v>
      </c>
      <c r="F1148" s="156" t="s">
        <v>2734</v>
      </c>
      <c r="H1148" s="157">
        <v>80.924999999999997</v>
      </c>
      <c r="I1148" s="158"/>
      <c r="L1148" s="154"/>
      <c r="M1148" s="159"/>
      <c r="T1148" s="160"/>
      <c r="AT1148" s="155" t="s">
        <v>169</v>
      </c>
      <c r="AU1148" s="155" t="s">
        <v>88</v>
      </c>
      <c r="AV1148" s="13" t="s">
        <v>88</v>
      </c>
      <c r="AW1148" s="13" t="s">
        <v>40</v>
      </c>
      <c r="AX1148" s="13" t="s">
        <v>78</v>
      </c>
      <c r="AY1148" s="155" t="s">
        <v>156</v>
      </c>
    </row>
    <row r="1149" spans="2:51" s="13" customFormat="1" x14ac:dyDescent="0.2">
      <c r="B1149" s="154"/>
      <c r="D1149" s="148" t="s">
        <v>169</v>
      </c>
      <c r="E1149" s="155" t="s">
        <v>3</v>
      </c>
      <c r="F1149" s="156" t="s">
        <v>2735</v>
      </c>
      <c r="H1149" s="157">
        <v>59.75</v>
      </c>
      <c r="I1149" s="158"/>
      <c r="L1149" s="154"/>
      <c r="M1149" s="159"/>
      <c r="T1149" s="160"/>
      <c r="AT1149" s="155" t="s">
        <v>169</v>
      </c>
      <c r="AU1149" s="155" t="s">
        <v>88</v>
      </c>
      <c r="AV1149" s="13" t="s">
        <v>88</v>
      </c>
      <c r="AW1149" s="13" t="s">
        <v>40</v>
      </c>
      <c r="AX1149" s="13" t="s">
        <v>78</v>
      </c>
      <c r="AY1149" s="155" t="s">
        <v>156</v>
      </c>
    </row>
    <row r="1150" spans="2:51" s="13" customFormat="1" x14ac:dyDescent="0.2">
      <c r="B1150" s="154"/>
      <c r="D1150" s="148" t="s">
        <v>169</v>
      </c>
      <c r="E1150" s="155" t="s">
        <v>3</v>
      </c>
      <c r="F1150" s="156" t="s">
        <v>2736</v>
      </c>
      <c r="H1150" s="157">
        <v>53.482999999999997</v>
      </c>
      <c r="I1150" s="158"/>
      <c r="L1150" s="154"/>
      <c r="M1150" s="159"/>
      <c r="T1150" s="160"/>
      <c r="AT1150" s="155" t="s">
        <v>169</v>
      </c>
      <c r="AU1150" s="155" t="s">
        <v>88</v>
      </c>
      <c r="AV1150" s="13" t="s">
        <v>88</v>
      </c>
      <c r="AW1150" s="13" t="s">
        <v>40</v>
      </c>
      <c r="AX1150" s="13" t="s">
        <v>78</v>
      </c>
      <c r="AY1150" s="155" t="s">
        <v>156</v>
      </c>
    </row>
    <row r="1151" spans="2:51" s="13" customFormat="1" x14ac:dyDescent="0.2">
      <c r="B1151" s="154"/>
      <c r="D1151" s="148" t="s">
        <v>169</v>
      </c>
      <c r="E1151" s="155" t="s">
        <v>3</v>
      </c>
      <c r="F1151" s="156" t="s">
        <v>2737</v>
      </c>
      <c r="H1151" s="157">
        <v>43.83</v>
      </c>
      <c r="I1151" s="158"/>
      <c r="L1151" s="154"/>
      <c r="M1151" s="159"/>
      <c r="T1151" s="160"/>
      <c r="AT1151" s="155" t="s">
        <v>169</v>
      </c>
      <c r="AU1151" s="155" t="s">
        <v>88</v>
      </c>
      <c r="AV1151" s="13" t="s">
        <v>88</v>
      </c>
      <c r="AW1151" s="13" t="s">
        <v>40</v>
      </c>
      <c r="AX1151" s="13" t="s">
        <v>78</v>
      </c>
      <c r="AY1151" s="155" t="s">
        <v>156</v>
      </c>
    </row>
    <row r="1152" spans="2:51" s="13" customFormat="1" x14ac:dyDescent="0.2">
      <c r="B1152" s="154"/>
      <c r="D1152" s="148" t="s">
        <v>169</v>
      </c>
      <c r="E1152" s="155" t="s">
        <v>3</v>
      </c>
      <c r="F1152" s="156" t="s">
        <v>2738</v>
      </c>
      <c r="H1152" s="157">
        <v>7.44</v>
      </c>
      <c r="I1152" s="158"/>
      <c r="L1152" s="154"/>
      <c r="M1152" s="159"/>
      <c r="T1152" s="160"/>
      <c r="AT1152" s="155" t="s">
        <v>169</v>
      </c>
      <c r="AU1152" s="155" t="s">
        <v>88</v>
      </c>
      <c r="AV1152" s="13" t="s">
        <v>88</v>
      </c>
      <c r="AW1152" s="13" t="s">
        <v>40</v>
      </c>
      <c r="AX1152" s="13" t="s">
        <v>78</v>
      </c>
      <c r="AY1152" s="155" t="s">
        <v>156</v>
      </c>
    </row>
    <row r="1153" spans="2:51" s="13" customFormat="1" x14ac:dyDescent="0.2">
      <c r="B1153" s="154"/>
      <c r="D1153" s="148" t="s">
        <v>169</v>
      </c>
      <c r="E1153" s="155" t="s">
        <v>3</v>
      </c>
      <c r="F1153" s="156" t="s">
        <v>2739</v>
      </c>
      <c r="H1153" s="157">
        <v>4.6980000000000004</v>
      </c>
      <c r="I1153" s="158"/>
      <c r="L1153" s="154"/>
      <c r="M1153" s="159"/>
      <c r="T1153" s="160"/>
      <c r="AT1153" s="155" t="s">
        <v>169</v>
      </c>
      <c r="AU1153" s="155" t="s">
        <v>88</v>
      </c>
      <c r="AV1153" s="13" t="s">
        <v>88</v>
      </c>
      <c r="AW1153" s="13" t="s">
        <v>40</v>
      </c>
      <c r="AX1153" s="13" t="s">
        <v>78</v>
      </c>
      <c r="AY1153" s="155" t="s">
        <v>156</v>
      </c>
    </row>
    <row r="1154" spans="2:51" s="13" customFormat="1" x14ac:dyDescent="0.2">
      <c r="B1154" s="154"/>
      <c r="D1154" s="148" t="s">
        <v>169</v>
      </c>
      <c r="E1154" s="155" t="s">
        <v>3</v>
      </c>
      <c r="F1154" s="156" t="s">
        <v>2740</v>
      </c>
      <c r="H1154" s="157">
        <v>9.34</v>
      </c>
      <c r="I1154" s="158"/>
      <c r="L1154" s="154"/>
      <c r="M1154" s="159"/>
      <c r="T1154" s="160"/>
      <c r="AT1154" s="155" t="s">
        <v>169</v>
      </c>
      <c r="AU1154" s="155" t="s">
        <v>88</v>
      </c>
      <c r="AV1154" s="13" t="s">
        <v>88</v>
      </c>
      <c r="AW1154" s="13" t="s">
        <v>40</v>
      </c>
      <c r="AX1154" s="13" t="s">
        <v>78</v>
      </c>
      <c r="AY1154" s="155" t="s">
        <v>156</v>
      </c>
    </row>
    <row r="1155" spans="2:51" s="13" customFormat="1" x14ac:dyDescent="0.2">
      <c r="B1155" s="154"/>
      <c r="D1155" s="148" t="s">
        <v>169</v>
      </c>
      <c r="E1155" s="155" t="s">
        <v>3</v>
      </c>
      <c r="F1155" s="156" t="s">
        <v>2741</v>
      </c>
      <c r="H1155" s="157">
        <v>2.4</v>
      </c>
      <c r="I1155" s="158"/>
      <c r="L1155" s="154"/>
      <c r="M1155" s="159"/>
      <c r="T1155" s="160"/>
      <c r="AT1155" s="155" t="s">
        <v>169</v>
      </c>
      <c r="AU1155" s="155" t="s">
        <v>88</v>
      </c>
      <c r="AV1155" s="13" t="s">
        <v>88</v>
      </c>
      <c r="AW1155" s="13" t="s">
        <v>40</v>
      </c>
      <c r="AX1155" s="13" t="s">
        <v>78</v>
      </c>
      <c r="AY1155" s="155" t="s">
        <v>156</v>
      </c>
    </row>
    <row r="1156" spans="2:51" s="13" customFormat="1" x14ac:dyDescent="0.2">
      <c r="B1156" s="154"/>
      <c r="D1156" s="148" t="s">
        <v>169</v>
      </c>
      <c r="E1156" s="155" t="s">
        <v>3</v>
      </c>
      <c r="F1156" s="156" t="s">
        <v>2742</v>
      </c>
      <c r="H1156" s="157">
        <v>46.935000000000002</v>
      </c>
      <c r="I1156" s="158"/>
      <c r="L1156" s="154"/>
      <c r="M1156" s="159"/>
      <c r="T1156" s="160"/>
      <c r="AT1156" s="155" t="s">
        <v>169</v>
      </c>
      <c r="AU1156" s="155" t="s">
        <v>88</v>
      </c>
      <c r="AV1156" s="13" t="s">
        <v>88</v>
      </c>
      <c r="AW1156" s="13" t="s">
        <v>40</v>
      </c>
      <c r="AX1156" s="13" t="s">
        <v>78</v>
      </c>
      <c r="AY1156" s="155" t="s">
        <v>156</v>
      </c>
    </row>
    <row r="1157" spans="2:51" s="13" customFormat="1" x14ac:dyDescent="0.2">
      <c r="B1157" s="154"/>
      <c r="D1157" s="148" t="s">
        <v>169</v>
      </c>
      <c r="E1157" s="155" t="s">
        <v>3</v>
      </c>
      <c r="F1157" s="156" t="s">
        <v>2743</v>
      </c>
      <c r="H1157" s="157">
        <v>29.484999999999999</v>
      </c>
      <c r="I1157" s="158"/>
      <c r="L1157" s="154"/>
      <c r="M1157" s="159"/>
      <c r="T1157" s="160"/>
      <c r="AT1157" s="155" t="s">
        <v>169</v>
      </c>
      <c r="AU1157" s="155" t="s">
        <v>88</v>
      </c>
      <c r="AV1157" s="13" t="s">
        <v>88</v>
      </c>
      <c r="AW1157" s="13" t="s">
        <v>40</v>
      </c>
      <c r="AX1157" s="13" t="s">
        <v>78</v>
      </c>
      <c r="AY1157" s="155" t="s">
        <v>156</v>
      </c>
    </row>
    <row r="1158" spans="2:51" s="13" customFormat="1" ht="22.5" x14ac:dyDescent="0.2">
      <c r="B1158" s="154"/>
      <c r="D1158" s="148" t="s">
        <v>169</v>
      </c>
      <c r="E1158" s="155" t="s">
        <v>3</v>
      </c>
      <c r="F1158" s="156" t="s">
        <v>2744</v>
      </c>
      <c r="H1158" s="157">
        <v>103.788</v>
      </c>
      <c r="I1158" s="158"/>
      <c r="L1158" s="154"/>
      <c r="M1158" s="159"/>
      <c r="T1158" s="160"/>
      <c r="AT1158" s="155" t="s">
        <v>169</v>
      </c>
      <c r="AU1158" s="155" t="s">
        <v>88</v>
      </c>
      <c r="AV1158" s="13" t="s">
        <v>88</v>
      </c>
      <c r="AW1158" s="13" t="s">
        <v>40</v>
      </c>
      <c r="AX1158" s="13" t="s">
        <v>78</v>
      </c>
      <c r="AY1158" s="155" t="s">
        <v>156</v>
      </c>
    </row>
    <row r="1159" spans="2:51" s="13" customFormat="1" x14ac:dyDescent="0.2">
      <c r="B1159" s="154"/>
      <c r="D1159" s="148" t="s">
        <v>169</v>
      </c>
      <c r="E1159" s="155" t="s">
        <v>3</v>
      </c>
      <c r="F1159" s="156" t="s">
        <v>2745</v>
      </c>
      <c r="H1159" s="157">
        <v>66.260000000000005</v>
      </c>
      <c r="I1159" s="158"/>
      <c r="L1159" s="154"/>
      <c r="M1159" s="159"/>
      <c r="T1159" s="160"/>
      <c r="AT1159" s="155" t="s">
        <v>169</v>
      </c>
      <c r="AU1159" s="155" t="s">
        <v>88</v>
      </c>
      <c r="AV1159" s="13" t="s">
        <v>88</v>
      </c>
      <c r="AW1159" s="13" t="s">
        <v>40</v>
      </c>
      <c r="AX1159" s="13" t="s">
        <v>78</v>
      </c>
      <c r="AY1159" s="155" t="s">
        <v>156</v>
      </c>
    </row>
    <row r="1160" spans="2:51" s="13" customFormat="1" ht="22.5" x14ac:dyDescent="0.2">
      <c r="B1160" s="154"/>
      <c r="D1160" s="148" t="s">
        <v>169</v>
      </c>
      <c r="E1160" s="155" t="s">
        <v>3</v>
      </c>
      <c r="F1160" s="156" t="s">
        <v>2746</v>
      </c>
      <c r="H1160" s="157">
        <v>165.995</v>
      </c>
      <c r="I1160" s="158"/>
      <c r="L1160" s="154"/>
      <c r="M1160" s="159"/>
      <c r="T1160" s="160"/>
      <c r="AT1160" s="155" t="s">
        <v>169</v>
      </c>
      <c r="AU1160" s="155" t="s">
        <v>88</v>
      </c>
      <c r="AV1160" s="13" t="s">
        <v>88</v>
      </c>
      <c r="AW1160" s="13" t="s">
        <v>40</v>
      </c>
      <c r="AX1160" s="13" t="s">
        <v>78</v>
      </c>
      <c r="AY1160" s="155" t="s">
        <v>156</v>
      </c>
    </row>
    <row r="1161" spans="2:51" s="13" customFormat="1" x14ac:dyDescent="0.2">
      <c r="B1161" s="154"/>
      <c r="D1161" s="148" t="s">
        <v>169</v>
      </c>
      <c r="E1161" s="155" t="s">
        <v>3</v>
      </c>
      <c r="F1161" s="156" t="s">
        <v>2747</v>
      </c>
      <c r="H1161" s="157">
        <v>65.694999999999993</v>
      </c>
      <c r="I1161" s="158"/>
      <c r="L1161" s="154"/>
      <c r="M1161" s="159"/>
      <c r="T1161" s="160"/>
      <c r="AT1161" s="155" t="s">
        <v>169</v>
      </c>
      <c r="AU1161" s="155" t="s">
        <v>88</v>
      </c>
      <c r="AV1161" s="13" t="s">
        <v>88</v>
      </c>
      <c r="AW1161" s="13" t="s">
        <v>40</v>
      </c>
      <c r="AX1161" s="13" t="s">
        <v>78</v>
      </c>
      <c r="AY1161" s="155" t="s">
        <v>156</v>
      </c>
    </row>
    <row r="1162" spans="2:51" s="13" customFormat="1" x14ac:dyDescent="0.2">
      <c r="B1162" s="154"/>
      <c r="D1162" s="148" t="s">
        <v>169</v>
      </c>
      <c r="E1162" s="155" t="s">
        <v>3</v>
      </c>
      <c r="F1162" s="156" t="s">
        <v>2748</v>
      </c>
      <c r="H1162" s="157">
        <v>9.86</v>
      </c>
      <c r="I1162" s="158"/>
      <c r="L1162" s="154"/>
      <c r="M1162" s="159"/>
      <c r="T1162" s="160"/>
      <c r="AT1162" s="155" t="s">
        <v>169</v>
      </c>
      <c r="AU1162" s="155" t="s">
        <v>88</v>
      </c>
      <c r="AV1162" s="13" t="s">
        <v>88</v>
      </c>
      <c r="AW1162" s="13" t="s">
        <v>40</v>
      </c>
      <c r="AX1162" s="13" t="s">
        <v>78</v>
      </c>
      <c r="AY1162" s="155" t="s">
        <v>156</v>
      </c>
    </row>
    <row r="1163" spans="2:51" s="13" customFormat="1" x14ac:dyDescent="0.2">
      <c r="B1163" s="154"/>
      <c r="D1163" s="148" t="s">
        <v>169</v>
      </c>
      <c r="E1163" s="155" t="s">
        <v>3</v>
      </c>
      <c r="F1163" s="156" t="s">
        <v>2749</v>
      </c>
      <c r="H1163" s="157">
        <v>2.581</v>
      </c>
      <c r="I1163" s="158"/>
      <c r="L1163" s="154"/>
      <c r="M1163" s="159"/>
      <c r="T1163" s="160"/>
      <c r="AT1163" s="155" t="s">
        <v>169</v>
      </c>
      <c r="AU1163" s="155" t="s">
        <v>88</v>
      </c>
      <c r="AV1163" s="13" t="s">
        <v>88</v>
      </c>
      <c r="AW1163" s="13" t="s">
        <v>40</v>
      </c>
      <c r="AX1163" s="13" t="s">
        <v>78</v>
      </c>
      <c r="AY1163" s="155" t="s">
        <v>156</v>
      </c>
    </row>
    <row r="1164" spans="2:51" s="12" customFormat="1" x14ac:dyDescent="0.2">
      <c r="B1164" s="147"/>
      <c r="D1164" s="148" t="s">
        <v>169</v>
      </c>
      <c r="E1164" s="149" t="s">
        <v>3</v>
      </c>
      <c r="F1164" s="150" t="s">
        <v>2750</v>
      </c>
      <c r="H1164" s="149" t="s">
        <v>3</v>
      </c>
      <c r="I1164" s="151"/>
      <c r="L1164" s="147"/>
      <c r="M1164" s="152"/>
      <c r="T1164" s="153"/>
      <c r="AT1164" s="149" t="s">
        <v>169</v>
      </c>
      <c r="AU1164" s="149" t="s">
        <v>88</v>
      </c>
      <c r="AV1164" s="12" t="s">
        <v>86</v>
      </c>
      <c r="AW1164" s="12" t="s">
        <v>40</v>
      </c>
      <c r="AX1164" s="12" t="s">
        <v>78</v>
      </c>
      <c r="AY1164" s="149" t="s">
        <v>156</v>
      </c>
    </row>
    <row r="1165" spans="2:51" s="13" customFormat="1" x14ac:dyDescent="0.2">
      <c r="B1165" s="154"/>
      <c r="D1165" s="148" t="s">
        <v>169</v>
      </c>
      <c r="E1165" s="155" t="s">
        <v>3</v>
      </c>
      <c r="F1165" s="156" t="s">
        <v>2751</v>
      </c>
      <c r="H1165" s="157">
        <v>5.31</v>
      </c>
      <c r="I1165" s="158"/>
      <c r="L1165" s="154"/>
      <c r="M1165" s="159"/>
      <c r="T1165" s="160"/>
      <c r="AT1165" s="155" t="s">
        <v>169</v>
      </c>
      <c r="AU1165" s="155" t="s">
        <v>88</v>
      </c>
      <c r="AV1165" s="13" t="s">
        <v>88</v>
      </c>
      <c r="AW1165" s="13" t="s">
        <v>40</v>
      </c>
      <c r="AX1165" s="13" t="s">
        <v>78</v>
      </c>
      <c r="AY1165" s="155" t="s">
        <v>156</v>
      </c>
    </row>
    <row r="1166" spans="2:51" s="13" customFormat="1" x14ac:dyDescent="0.2">
      <c r="B1166" s="154"/>
      <c r="D1166" s="148" t="s">
        <v>169</v>
      </c>
      <c r="E1166" s="155" t="s">
        <v>3</v>
      </c>
      <c r="F1166" s="156" t="s">
        <v>2752</v>
      </c>
      <c r="H1166" s="157">
        <v>2.2050000000000001</v>
      </c>
      <c r="I1166" s="158"/>
      <c r="L1166" s="154"/>
      <c r="M1166" s="159"/>
      <c r="T1166" s="160"/>
      <c r="AT1166" s="155" t="s">
        <v>169</v>
      </c>
      <c r="AU1166" s="155" t="s">
        <v>88</v>
      </c>
      <c r="AV1166" s="13" t="s">
        <v>88</v>
      </c>
      <c r="AW1166" s="13" t="s">
        <v>40</v>
      </c>
      <c r="AX1166" s="13" t="s">
        <v>78</v>
      </c>
      <c r="AY1166" s="155" t="s">
        <v>156</v>
      </c>
    </row>
    <row r="1167" spans="2:51" s="13" customFormat="1" x14ac:dyDescent="0.2">
      <c r="B1167" s="154"/>
      <c r="D1167" s="148" t="s">
        <v>169</v>
      </c>
      <c r="E1167" s="155" t="s">
        <v>3</v>
      </c>
      <c r="F1167" s="156" t="s">
        <v>2753</v>
      </c>
      <c r="H1167" s="157">
        <v>2.2050000000000001</v>
      </c>
      <c r="I1167" s="158"/>
      <c r="L1167" s="154"/>
      <c r="M1167" s="159"/>
      <c r="T1167" s="160"/>
      <c r="AT1167" s="155" t="s">
        <v>169</v>
      </c>
      <c r="AU1167" s="155" t="s">
        <v>88</v>
      </c>
      <c r="AV1167" s="13" t="s">
        <v>88</v>
      </c>
      <c r="AW1167" s="13" t="s">
        <v>40</v>
      </c>
      <c r="AX1167" s="13" t="s">
        <v>78</v>
      </c>
      <c r="AY1167" s="155" t="s">
        <v>156</v>
      </c>
    </row>
    <row r="1168" spans="2:51" s="13" customFormat="1" x14ac:dyDescent="0.2">
      <c r="B1168" s="154"/>
      <c r="D1168" s="148" t="s">
        <v>169</v>
      </c>
      <c r="E1168" s="155" t="s">
        <v>3</v>
      </c>
      <c r="F1168" s="156" t="s">
        <v>2754</v>
      </c>
      <c r="H1168" s="157">
        <v>3.24</v>
      </c>
      <c r="I1168" s="158"/>
      <c r="L1168" s="154"/>
      <c r="M1168" s="159"/>
      <c r="T1168" s="160"/>
      <c r="AT1168" s="155" t="s">
        <v>169</v>
      </c>
      <c r="AU1168" s="155" t="s">
        <v>88</v>
      </c>
      <c r="AV1168" s="13" t="s">
        <v>88</v>
      </c>
      <c r="AW1168" s="13" t="s">
        <v>40</v>
      </c>
      <c r="AX1168" s="13" t="s">
        <v>78</v>
      </c>
      <c r="AY1168" s="155" t="s">
        <v>156</v>
      </c>
    </row>
    <row r="1169" spans="2:51" s="13" customFormat="1" x14ac:dyDescent="0.2">
      <c r="B1169" s="154"/>
      <c r="D1169" s="148" t="s">
        <v>169</v>
      </c>
      <c r="E1169" s="155" t="s">
        <v>3</v>
      </c>
      <c r="F1169" s="156" t="s">
        <v>2755</v>
      </c>
      <c r="H1169" s="157">
        <v>3.24</v>
      </c>
      <c r="I1169" s="158"/>
      <c r="L1169" s="154"/>
      <c r="M1169" s="159"/>
      <c r="T1169" s="160"/>
      <c r="AT1169" s="155" t="s">
        <v>169</v>
      </c>
      <c r="AU1169" s="155" t="s">
        <v>88</v>
      </c>
      <c r="AV1169" s="13" t="s">
        <v>88</v>
      </c>
      <c r="AW1169" s="13" t="s">
        <v>40</v>
      </c>
      <c r="AX1169" s="13" t="s">
        <v>78</v>
      </c>
      <c r="AY1169" s="155" t="s">
        <v>156</v>
      </c>
    </row>
    <row r="1170" spans="2:51" s="13" customFormat="1" x14ac:dyDescent="0.2">
      <c r="B1170" s="154"/>
      <c r="D1170" s="148" t="s">
        <v>169</v>
      </c>
      <c r="E1170" s="155" t="s">
        <v>3</v>
      </c>
      <c r="F1170" s="156" t="s">
        <v>2756</v>
      </c>
      <c r="H1170" s="157">
        <v>2.246</v>
      </c>
      <c r="I1170" s="158"/>
      <c r="L1170" s="154"/>
      <c r="M1170" s="159"/>
      <c r="T1170" s="160"/>
      <c r="AT1170" s="155" t="s">
        <v>169</v>
      </c>
      <c r="AU1170" s="155" t="s">
        <v>88</v>
      </c>
      <c r="AV1170" s="13" t="s">
        <v>88</v>
      </c>
      <c r="AW1170" s="13" t="s">
        <v>40</v>
      </c>
      <c r="AX1170" s="13" t="s">
        <v>78</v>
      </c>
      <c r="AY1170" s="155" t="s">
        <v>156</v>
      </c>
    </row>
    <row r="1171" spans="2:51" s="13" customFormat="1" x14ac:dyDescent="0.2">
      <c r="B1171" s="154"/>
      <c r="D1171" s="148" t="s">
        <v>169</v>
      </c>
      <c r="E1171" s="155" t="s">
        <v>3</v>
      </c>
      <c r="F1171" s="156" t="s">
        <v>2757</v>
      </c>
      <c r="H1171" s="157">
        <v>2.246</v>
      </c>
      <c r="I1171" s="158"/>
      <c r="L1171" s="154"/>
      <c r="M1171" s="159"/>
      <c r="T1171" s="160"/>
      <c r="AT1171" s="155" t="s">
        <v>169</v>
      </c>
      <c r="AU1171" s="155" t="s">
        <v>88</v>
      </c>
      <c r="AV1171" s="13" t="s">
        <v>88</v>
      </c>
      <c r="AW1171" s="13" t="s">
        <v>40</v>
      </c>
      <c r="AX1171" s="13" t="s">
        <v>78</v>
      </c>
      <c r="AY1171" s="155" t="s">
        <v>156</v>
      </c>
    </row>
    <row r="1172" spans="2:51" s="13" customFormat="1" x14ac:dyDescent="0.2">
      <c r="B1172" s="154"/>
      <c r="D1172" s="148" t="s">
        <v>169</v>
      </c>
      <c r="E1172" s="155" t="s">
        <v>3</v>
      </c>
      <c r="F1172" s="156" t="s">
        <v>2758</v>
      </c>
      <c r="H1172" s="157">
        <v>3.24</v>
      </c>
      <c r="I1172" s="158"/>
      <c r="L1172" s="154"/>
      <c r="M1172" s="159"/>
      <c r="T1172" s="160"/>
      <c r="AT1172" s="155" t="s">
        <v>169</v>
      </c>
      <c r="AU1172" s="155" t="s">
        <v>88</v>
      </c>
      <c r="AV1172" s="13" t="s">
        <v>88</v>
      </c>
      <c r="AW1172" s="13" t="s">
        <v>40</v>
      </c>
      <c r="AX1172" s="13" t="s">
        <v>78</v>
      </c>
      <c r="AY1172" s="155" t="s">
        <v>156</v>
      </c>
    </row>
    <row r="1173" spans="2:51" s="13" customFormat="1" x14ac:dyDescent="0.2">
      <c r="B1173" s="154"/>
      <c r="D1173" s="148" t="s">
        <v>169</v>
      </c>
      <c r="E1173" s="155" t="s">
        <v>3</v>
      </c>
      <c r="F1173" s="156" t="s">
        <v>2759</v>
      </c>
      <c r="H1173" s="157">
        <v>2.625</v>
      </c>
      <c r="I1173" s="158"/>
      <c r="L1173" s="154"/>
      <c r="M1173" s="159"/>
      <c r="T1173" s="160"/>
      <c r="AT1173" s="155" t="s">
        <v>169</v>
      </c>
      <c r="AU1173" s="155" t="s">
        <v>88</v>
      </c>
      <c r="AV1173" s="13" t="s">
        <v>88</v>
      </c>
      <c r="AW1173" s="13" t="s">
        <v>40</v>
      </c>
      <c r="AX1173" s="13" t="s">
        <v>78</v>
      </c>
      <c r="AY1173" s="155" t="s">
        <v>156</v>
      </c>
    </row>
    <row r="1174" spans="2:51" s="13" customFormat="1" x14ac:dyDescent="0.2">
      <c r="B1174" s="154"/>
      <c r="D1174" s="148" t="s">
        <v>169</v>
      </c>
      <c r="E1174" s="155" t="s">
        <v>3</v>
      </c>
      <c r="F1174" s="156" t="s">
        <v>2760</v>
      </c>
      <c r="H1174" s="157">
        <v>1.05</v>
      </c>
      <c r="I1174" s="158"/>
      <c r="L1174" s="154"/>
      <c r="M1174" s="159"/>
      <c r="T1174" s="160"/>
      <c r="AT1174" s="155" t="s">
        <v>169</v>
      </c>
      <c r="AU1174" s="155" t="s">
        <v>88</v>
      </c>
      <c r="AV1174" s="13" t="s">
        <v>88</v>
      </c>
      <c r="AW1174" s="13" t="s">
        <v>40</v>
      </c>
      <c r="AX1174" s="13" t="s">
        <v>78</v>
      </c>
      <c r="AY1174" s="155" t="s">
        <v>156</v>
      </c>
    </row>
    <row r="1175" spans="2:51" s="13" customFormat="1" x14ac:dyDescent="0.2">
      <c r="B1175" s="154"/>
      <c r="D1175" s="148" t="s">
        <v>169</v>
      </c>
      <c r="E1175" s="155" t="s">
        <v>3</v>
      </c>
      <c r="F1175" s="156" t="s">
        <v>2761</v>
      </c>
      <c r="H1175" s="157">
        <v>1.7549999999999999</v>
      </c>
      <c r="I1175" s="158"/>
      <c r="L1175" s="154"/>
      <c r="M1175" s="159"/>
      <c r="T1175" s="160"/>
      <c r="AT1175" s="155" t="s">
        <v>169</v>
      </c>
      <c r="AU1175" s="155" t="s">
        <v>88</v>
      </c>
      <c r="AV1175" s="13" t="s">
        <v>88</v>
      </c>
      <c r="AW1175" s="13" t="s">
        <v>40</v>
      </c>
      <c r="AX1175" s="13" t="s">
        <v>78</v>
      </c>
      <c r="AY1175" s="155" t="s">
        <v>156</v>
      </c>
    </row>
    <row r="1176" spans="2:51" s="13" customFormat="1" x14ac:dyDescent="0.2">
      <c r="B1176" s="154"/>
      <c r="D1176" s="148" t="s">
        <v>169</v>
      </c>
      <c r="E1176" s="155" t="s">
        <v>3</v>
      </c>
      <c r="F1176" s="156" t="s">
        <v>2762</v>
      </c>
      <c r="H1176" s="157">
        <v>1.02</v>
      </c>
      <c r="I1176" s="158"/>
      <c r="L1176" s="154"/>
      <c r="M1176" s="159"/>
      <c r="T1176" s="160"/>
      <c r="AT1176" s="155" t="s">
        <v>169</v>
      </c>
      <c r="AU1176" s="155" t="s">
        <v>88</v>
      </c>
      <c r="AV1176" s="13" t="s">
        <v>88</v>
      </c>
      <c r="AW1176" s="13" t="s">
        <v>40</v>
      </c>
      <c r="AX1176" s="13" t="s">
        <v>78</v>
      </c>
      <c r="AY1176" s="155" t="s">
        <v>156</v>
      </c>
    </row>
    <row r="1177" spans="2:51" s="13" customFormat="1" x14ac:dyDescent="0.2">
      <c r="B1177" s="154"/>
      <c r="D1177" s="148" t="s">
        <v>169</v>
      </c>
      <c r="E1177" s="155" t="s">
        <v>3</v>
      </c>
      <c r="F1177" s="156" t="s">
        <v>2763</v>
      </c>
      <c r="H1177" s="157">
        <v>4.3680000000000003</v>
      </c>
      <c r="I1177" s="158"/>
      <c r="L1177" s="154"/>
      <c r="M1177" s="159"/>
      <c r="T1177" s="160"/>
      <c r="AT1177" s="155" t="s">
        <v>169</v>
      </c>
      <c r="AU1177" s="155" t="s">
        <v>88</v>
      </c>
      <c r="AV1177" s="13" t="s">
        <v>88</v>
      </c>
      <c r="AW1177" s="13" t="s">
        <v>40</v>
      </c>
      <c r="AX1177" s="13" t="s">
        <v>78</v>
      </c>
      <c r="AY1177" s="155" t="s">
        <v>156</v>
      </c>
    </row>
    <row r="1178" spans="2:51" s="13" customFormat="1" x14ac:dyDescent="0.2">
      <c r="B1178" s="154"/>
      <c r="D1178" s="148" t="s">
        <v>169</v>
      </c>
      <c r="E1178" s="155" t="s">
        <v>3</v>
      </c>
      <c r="F1178" s="156" t="s">
        <v>2764</v>
      </c>
      <c r="H1178" s="157">
        <v>2.3460000000000001</v>
      </c>
      <c r="I1178" s="158"/>
      <c r="L1178" s="154"/>
      <c r="M1178" s="159"/>
      <c r="T1178" s="160"/>
      <c r="AT1178" s="155" t="s">
        <v>169</v>
      </c>
      <c r="AU1178" s="155" t="s">
        <v>88</v>
      </c>
      <c r="AV1178" s="13" t="s">
        <v>88</v>
      </c>
      <c r="AW1178" s="13" t="s">
        <v>40</v>
      </c>
      <c r="AX1178" s="13" t="s">
        <v>78</v>
      </c>
      <c r="AY1178" s="155" t="s">
        <v>156</v>
      </c>
    </row>
    <row r="1179" spans="2:51" s="13" customFormat="1" x14ac:dyDescent="0.2">
      <c r="B1179" s="154"/>
      <c r="D1179" s="148" t="s">
        <v>169</v>
      </c>
      <c r="E1179" s="155" t="s">
        <v>3</v>
      </c>
      <c r="F1179" s="156" t="s">
        <v>2765</v>
      </c>
      <c r="H1179" s="157">
        <v>2.9929999999999999</v>
      </c>
      <c r="I1179" s="158"/>
      <c r="L1179" s="154"/>
      <c r="M1179" s="159"/>
      <c r="T1179" s="160"/>
      <c r="AT1179" s="155" t="s">
        <v>169</v>
      </c>
      <c r="AU1179" s="155" t="s">
        <v>88</v>
      </c>
      <c r="AV1179" s="13" t="s">
        <v>88</v>
      </c>
      <c r="AW1179" s="13" t="s">
        <v>40</v>
      </c>
      <c r="AX1179" s="13" t="s">
        <v>78</v>
      </c>
      <c r="AY1179" s="155" t="s">
        <v>156</v>
      </c>
    </row>
    <row r="1180" spans="2:51" s="13" customFormat="1" x14ac:dyDescent="0.2">
      <c r="B1180" s="154"/>
      <c r="D1180" s="148" t="s">
        <v>169</v>
      </c>
      <c r="E1180" s="155" t="s">
        <v>3</v>
      </c>
      <c r="F1180" s="156" t="s">
        <v>2766</v>
      </c>
      <c r="H1180" s="157">
        <v>4.03</v>
      </c>
      <c r="I1180" s="158"/>
      <c r="L1180" s="154"/>
      <c r="M1180" s="159"/>
      <c r="T1180" s="160"/>
      <c r="AT1180" s="155" t="s">
        <v>169</v>
      </c>
      <c r="AU1180" s="155" t="s">
        <v>88</v>
      </c>
      <c r="AV1180" s="13" t="s">
        <v>88</v>
      </c>
      <c r="AW1180" s="13" t="s">
        <v>40</v>
      </c>
      <c r="AX1180" s="13" t="s">
        <v>78</v>
      </c>
      <c r="AY1180" s="155" t="s">
        <v>156</v>
      </c>
    </row>
    <row r="1181" spans="2:51" s="13" customFormat="1" x14ac:dyDescent="0.2">
      <c r="B1181" s="154"/>
      <c r="D1181" s="148" t="s">
        <v>169</v>
      </c>
      <c r="E1181" s="155" t="s">
        <v>3</v>
      </c>
      <c r="F1181" s="156" t="s">
        <v>2767</v>
      </c>
      <c r="H1181" s="157">
        <v>2.79</v>
      </c>
      <c r="I1181" s="158"/>
      <c r="L1181" s="154"/>
      <c r="M1181" s="159"/>
      <c r="T1181" s="160"/>
      <c r="AT1181" s="155" t="s">
        <v>169</v>
      </c>
      <c r="AU1181" s="155" t="s">
        <v>88</v>
      </c>
      <c r="AV1181" s="13" t="s">
        <v>88</v>
      </c>
      <c r="AW1181" s="13" t="s">
        <v>40</v>
      </c>
      <c r="AX1181" s="13" t="s">
        <v>78</v>
      </c>
      <c r="AY1181" s="155" t="s">
        <v>156</v>
      </c>
    </row>
    <row r="1182" spans="2:51" s="13" customFormat="1" x14ac:dyDescent="0.2">
      <c r="B1182" s="154"/>
      <c r="D1182" s="148" t="s">
        <v>169</v>
      </c>
      <c r="E1182" s="155" t="s">
        <v>3</v>
      </c>
      <c r="F1182" s="156" t="s">
        <v>2768</v>
      </c>
      <c r="H1182" s="157">
        <v>3.05</v>
      </c>
      <c r="I1182" s="158"/>
      <c r="L1182" s="154"/>
      <c r="M1182" s="159"/>
      <c r="T1182" s="160"/>
      <c r="AT1182" s="155" t="s">
        <v>169</v>
      </c>
      <c r="AU1182" s="155" t="s">
        <v>88</v>
      </c>
      <c r="AV1182" s="13" t="s">
        <v>88</v>
      </c>
      <c r="AW1182" s="13" t="s">
        <v>40</v>
      </c>
      <c r="AX1182" s="13" t="s">
        <v>78</v>
      </c>
      <c r="AY1182" s="155" t="s">
        <v>156</v>
      </c>
    </row>
    <row r="1183" spans="2:51" s="13" customFormat="1" x14ac:dyDescent="0.2">
      <c r="B1183" s="154"/>
      <c r="D1183" s="148" t="s">
        <v>169</v>
      </c>
      <c r="E1183" s="155" t="s">
        <v>3</v>
      </c>
      <c r="F1183" s="156" t="s">
        <v>2769</v>
      </c>
      <c r="H1183" s="157">
        <v>6.4050000000000002</v>
      </c>
      <c r="I1183" s="158"/>
      <c r="L1183" s="154"/>
      <c r="M1183" s="159"/>
      <c r="T1183" s="160"/>
      <c r="AT1183" s="155" t="s">
        <v>169</v>
      </c>
      <c r="AU1183" s="155" t="s">
        <v>88</v>
      </c>
      <c r="AV1183" s="13" t="s">
        <v>88</v>
      </c>
      <c r="AW1183" s="13" t="s">
        <v>40</v>
      </c>
      <c r="AX1183" s="13" t="s">
        <v>78</v>
      </c>
      <c r="AY1183" s="155" t="s">
        <v>156</v>
      </c>
    </row>
    <row r="1184" spans="2:51" s="13" customFormat="1" x14ac:dyDescent="0.2">
      <c r="B1184" s="154"/>
      <c r="D1184" s="148" t="s">
        <v>169</v>
      </c>
      <c r="E1184" s="155" t="s">
        <v>3</v>
      </c>
      <c r="F1184" s="156" t="s">
        <v>2770</v>
      </c>
      <c r="H1184" s="157">
        <v>2.1</v>
      </c>
      <c r="I1184" s="158"/>
      <c r="L1184" s="154"/>
      <c r="M1184" s="159"/>
      <c r="T1184" s="160"/>
      <c r="AT1184" s="155" t="s">
        <v>169</v>
      </c>
      <c r="AU1184" s="155" t="s">
        <v>88</v>
      </c>
      <c r="AV1184" s="13" t="s">
        <v>88</v>
      </c>
      <c r="AW1184" s="13" t="s">
        <v>40</v>
      </c>
      <c r="AX1184" s="13" t="s">
        <v>78</v>
      </c>
      <c r="AY1184" s="155" t="s">
        <v>156</v>
      </c>
    </row>
    <row r="1185" spans="2:51" s="13" customFormat="1" x14ac:dyDescent="0.2">
      <c r="B1185" s="154"/>
      <c r="D1185" s="148" t="s">
        <v>169</v>
      </c>
      <c r="E1185" s="155" t="s">
        <v>3</v>
      </c>
      <c r="F1185" s="156" t="s">
        <v>2771</v>
      </c>
      <c r="H1185" s="157">
        <v>3.81</v>
      </c>
      <c r="I1185" s="158"/>
      <c r="L1185" s="154"/>
      <c r="M1185" s="159"/>
      <c r="T1185" s="160"/>
      <c r="AT1185" s="155" t="s">
        <v>169</v>
      </c>
      <c r="AU1185" s="155" t="s">
        <v>88</v>
      </c>
      <c r="AV1185" s="13" t="s">
        <v>88</v>
      </c>
      <c r="AW1185" s="13" t="s">
        <v>40</v>
      </c>
      <c r="AX1185" s="13" t="s">
        <v>78</v>
      </c>
      <c r="AY1185" s="155" t="s">
        <v>156</v>
      </c>
    </row>
    <row r="1186" spans="2:51" s="13" customFormat="1" x14ac:dyDescent="0.2">
      <c r="B1186" s="154"/>
      <c r="D1186" s="148" t="s">
        <v>169</v>
      </c>
      <c r="E1186" s="155" t="s">
        <v>3</v>
      </c>
      <c r="F1186" s="156" t="s">
        <v>2772</v>
      </c>
      <c r="H1186" s="157">
        <v>3.81</v>
      </c>
      <c r="I1186" s="158"/>
      <c r="L1186" s="154"/>
      <c r="M1186" s="159"/>
      <c r="T1186" s="160"/>
      <c r="AT1186" s="155" t="s">
        <v>169</v>
      </c>
      <c r="AU1186" s="155" t="s">
        <v>88</v>
      </c>
      <c r="AV1186" s="13" t="s">
        <v>88</v>
      </c>
      <c r="AW1186" s="13" t="s">
        <v>40</v>
      </c>
      <c r="AX1186" s="13" t="s">
        <v>78</v>
      </c>
      <c r="AY1186" s="155" t="s">
        <v>156</v>
      </c>
    </row>
    <row r="1187" spans="2:51" s="13" customFormat="1" x14ac:dyDescent="0.2">
      <c r="B1187" s="154"/>
      <c r="D1187" s="148" t="s">
        <v>169</v>
      </c>
      <c r="E1187" s="155" t="s">
        <v>3</v>
      </c>
      <c r="F1187" s="156" t="s">
        <v>2773</v>
      </c>
      <c r="H1187" s="157">
        <v>2.2050000000000001</v>
      </c>
      <c r="I1187" s="158"/>
      <c r="L1187" s="154"/>
      <c r="M1187" s="159"/>
      <c r="T1187" s="160"/>
      <c r="AT1187" s="155" t="s">
        <v>169</v>
      </c>
      <c r="AU1187" s="155" t="s">
        <v>88</v>
      </c>
      <c r="AV1187" s="13" t="s">
        <v>88</v>
      </c>
      <c r="AW1187" s="13" t="s">
        <v>40</v>
      </c>
      <c r="AX1187" s="13" t="s">
        <v>78</v>
      </c>
      <c r="AY1187" s="155" t="s">
        <v>156</v>
      </c>
    </row>
    <row r="1188" spans="2:51" s="13" customFormat="1" x14ac:dyDescent="0.2">
      <c r="B1188" s="154"/>
      <c r="D1188" s="148" t="s">
        <v>169</v>
      </c>
      <c r="E1188" s="155" t="s">
        <v>3</v>
      </c>
      <c r="F1188" s="156" t="s">
        <v>2774</v>
      </c>
      <c r="H1188" s="157">
        <v>2.1349999999999998</v>
      </c>
      <c r="I1188" s="158"/>
      <c r="L1188" s="154"/>
      <c r="M1188" s="159"/>
      <c r="T1188" s="160"/>
      <c r="AT1188" s="155" t="s">
        <v>169</v>
      </c>
      <c r="AU1188" s="155" t="s">
        <v>88</v>
      </c>
      <c r="AV1188" s="13" t="s">
        <v>88</v>
      </c>
      <c r="AW1188" s="13" t="s">
        <v>40</v>
      </c>
      <c r="AX1188" s="13" t="s">
        <v>78</v>
      </c>
      <c r="AY1188" s="155" t="s">
        <v>156</v>
      </c>
    </row>
    <row r="1189" spans="2:51" s="13" customFormat="1" x14ac:dyDescent="0.2">
      <c r="B1189" s="154"/>
      <c r="D1189" s="148" t="s">
        <v>169</v>
      </c>
      <c r="E1189" s="155" t="s">
        <v>3</v>
      </c>
      <c r="F1189" s="156" t="s">
        <v>2775</v>
      </c>
      <c r="H1189" s="157">
        <v>4.5380000000000003</v>
      </c>
      <c r="I1189" s="158"/>
      <c r="L1189" s="154"/>
      <c r="M1189" s="159"/>
      <c r="T1189" s="160"/>
      <c r="AT1189" s="155" t="s">
        <v>169</v>
      </c>
      <c r="AU1189" s="155" t="s">
        <v>88</v>
      </c>
      <c r="AV1189" s="13" t="s">
        <v>88</v>
      </c>
      <c r="AW1189" s="13" t="s">
        <v>40</v>
      </c>
      <c r="AX1189" s="13" t="s">
        <v>78</v>
      </c>
      <c r="AY1189" s="155" t="s">
        <v>156</v>
      </c>
    </row>
    <row r="1190" spans="2:51" s="13" customFormat="1" x14ac:dyDescent="0.2">
      <c r="B1190" s="154"/>
      <c r="D1190" s="148" t="s">
        <v>169</v>
      </c>
      <c r="E1190" s="155" t="s">
        <v>3</v>
      </c>
      <c r="F1190" s="156" t="s">
        <v>2776</v>
      </c>
      <c r="H1190" s="157">
        <v>5.96</v>
      </c>
      <c r="I1190" s="158"/>
      <c r="L1190" s="154"/>
      <c r="M1190" s="159"/>
      <c r="T1190" s="160"/>
      <c r="AT1190" s="155" t="s">
        <v>169</v>
      </c>
      <c r="AU1190" s="155" t="s">
        <v>88</v>
      </c>
      <c r="AV1190" s="13" t="s">
        <v>88</v>
      </c>
      <c r="AW1190" s="13" t="s">
        <v>40</v>
      </c>
      <c r="AX1190" s="13" t="s">
        <v>78</v>
      </c>
      <c r="AY1190" s="155" t="s">
        <v>156</v>
      </c>
    </row>
    <row r="1191" spans="2:51" s="13" customFormat="1" x14ac:dyDescent="0.2">
      <c r="B1191" s="154"/>
      <c r="D1191" s="148" t="s">
        <v>169</v>
      </c>
      <c r="E1191" s="155" t="s">
        <v>3</v>
      </c>
      <c r="F1191" s="156" t="s">
        <v>2777</v>
      </c>
      <c r="H1191" s="157">
        <v>3.1</v>
      </c>
      <c r="I1191" s="158"/>
      <c r="L1191" s="154"/>
      <c r="M1191" s="159"/>
      <c r="T1191" s="160"/>
      <c r="AT1191" s="155" t="s">
        <v>169</v>
      </c>
      <c r="AU1191" s="155" t="s">
        <v>88</v>
      </c>
      <c r="AV1191" s="13" t="s">
        <v>88</v>
      </c>
      <c r="AW1191" s="13" t="s">
        <v>40</v>
      </c>
      <c r="AX1191" s="13" t="s">
        <v>78</v>
      </c>
      <c r="AY1191" s="155" t="s">
        <v>156</v>
      </c>
    </row>
    <row r="1192" spans="2:51" s="13" customFormat="1" x14ac:dyDescent="0.2">
      <c r="B1192" s="154"/>
      <c r="D1192" s="148" t="s">
        <v>169</v>
      </c>
      <c r="E1192" s="155" t="s">
        <v>3</v>
      </c>
      <c r="F1192" s="156" t="s">
        <v>2778</v>
      </c>
      <c r="H1192" s="157">
        <v>3.05</v>
      </c>
      <c r="I1192" s="158"/>
      <c r="L1192" s="154"/>
      <c r="M1192" s="159"/>
      <c r="T1192" s="160"/>
      <c r="AT1192" s="155" t="s">
        <v>169</v>
      </c>
      <c r="AU1192" s="155" t="s">
        <v>88</v>
      </c>
      <c r="AV1192" s="13" t="s">
        <v>88</v>
      </c>
      <c r="AW1192" s="13" t="s">
        <v>40</v>
      </c>
      <c r="AX1192" s="13" t="s">
        <v>78</v>
      </c>
      <c r="AY1192" s="155" t="s">
        <v>156</v>
      </c>
    </row>
    <row r="1193" spans="2:51" s="13" customFormat="1" x14ac:dyDescent="0.2">
      <c r="B1193" s="154"/>
      <c r="D1193" s="148" t="s">
        <v>169</v>
      </c>
      <c r="E1193" s="155" t="s">
        <v>3</v>
      </c>
      <c r="F1193" s="156" t="s">
        <v>2779</v>
      </c>
      <c r="H1193" s="157">
        <v>3.605</v>
      </c>
      <c r="I1193" s="158"/>
      <c r="L1193" s="154"/>
      <c r="M1193" s="159"/>
      <c r="T1193" s="160"/>
      <c r="AT1193" s="155" t="s">
        <v>169</v>
      </c>
      <c r="AU1193" s="155" t="s">
        <v>88</v>
      </c>
      <c r="AV1193" s="13" t="s">
        <v>88</v>
      </c>
      <c r="AW1193" s="13" t="s">
        <v>40</v>
      </c>
      <c r="AX1193" s="13" t="s">
        <v>78</v>
      </c>
      <c r="AY1193" s="155" t="s">
        <v>156</v>
      </c>
    </row>
    <row r="1194" spans="2:51" s="13" customFormat="1" x14ac:dyDescent="0.2">
      <c r="B1194" s="154"/>
      <c r="D1194" s="148" t="s">
        <v>169</v>
      </c>
      <c r="E1194" s="155" t="s">
        <v>3</v>
      </c>
      <c r="F1194" s="156" t="s">
        <v>2780</v>
      </c>
      <c r="H1194" s="157">
        <v>4.03</v>
      </c>
      <c r="I1194" s="158"/>
      <c r="L1194" s="154"/>
      <c r="M1194" s="159"/>
      <c r="T1194" s="160"/>
      <c r="AT1194" s="155" t="s">
        <v>169</v>
      </c>
      <c r="AU1194" s="155" t="s">
        <v>88</v>
      </c>
      <c r="AV1194" s="13" t="s">
        <v>88</v>
      </c>
      <c r="AW1194" s="13" t="s">
        <v>40</v>
      </c>
      <c r="AX1194" s="13" t="s">
        <v>78</v>
      </c>
      <c r="AY1194" s="155" t="s">
        <v>156</v>
      </c>
    </row>
    <row r="1195" spans="2:51" s="13" customFormat="1" x14ac:dyDescent="0.2">
      <c r="B1195" s="154"/>
      <c r="D1195" s="148" t="s">
        <v>169</v>
      </c>
      <c r="E1195" s="155" t="s">
        <v>3</v>
      </c>
      <c r="F1195" s="156" t="s">
        <v>2781</v>
      </c>
      <c r="H1195" s="157">
        <v>3.9329999999999998</v>
      </c>
      <c r="I1195" s="158"/>
      <c r="L1195" s="154"/>
      <c r="M1195" s="159"/>
      <c r="T1195" s="160"/>
      <c r="AT1195" s="155" t="s">
        <v>169</v>
      </c>
      <c r="AU1195" s="155" t="s">
        <v>88</v>
      </c>
      <c r="AV1195" s="13" t="s">
        <v>88</v>
      </c>
      <c r="AW1195" s="13" t="s">
        <v>40</v>
      </c>
      <c r="AX1195" s="13" t="s">
        <v>78</v>
      </c>
      <c r="AY1195" s="155" t="s">
        <v>156</v>
      </c>
    </row>
    <row r="1196" spans="2:51" s="13" customFormat="1" x14ac:dyDescent="0.2">
      <c r="B1196" s="154"/>
      <c r="D1196" s="148" t="s">
        <v>169</v>
      </c>
      <c r="E1196" s="155" t="s">
        <v>3</v>
      </c>
      <c r="F1196" s="156" t="s">
        <v>2782</v>
      </c>
      <c r="H1196" s="157">
        <v>2.976</v>
      </c>
      <c r="I1196" s="158"/>
      <c r="L1196" s="154"/>
      <c r="M1196" s="159"/>
      <c r="T1196" s="160"/>
      <c r="AT1196" s="155" t="s">
        <v>169</v>
      </c>
      <c r="AU1196" s="155" t="s">
        <v>88</v>
      </c>
      <c r="AV1196" s="13" t="s">
        <v>88</v>
      </c>
      <c r="AW1196" s="13" t="s">
        <v>40</v>
      </c>
      <c r="AX1196" s="13" t="s">
        <v>78</v>
      </c>
      <c r="AY1196" s="155" t="s">
        <v>156</v>
      </c>
    </row>
    <row r="1197" spans="2:51" s="13" customFormat="1" x14ac:dyDescent="0.2">
      <c r="B1197" s="154"/>
      <c r="D1197" s="148" t="s">
        <v>169</v>
      </c>
      <c r="E1197" s="155" t="s">
        <v>3</v>
      </c>
      <c r="F1197" s="156" t="s">
        <v>2783</v>
      </c>
      <c r="H1197" s="157">
        <v>4.4640000000000004</v>
      </c>
      <c r="I1197" s="158"/>
      <c r="L1197" s="154"/>
      <c r="M1197" s="159"/>
      <c r="T1197" s="160"/>
      <c r="AT1197" s="155" t="s">
        <v>169</v>
      </c>
      <c r="AU1197" s="155" t="s">
        <v>88</v>
      </c>
      <c r="AV1197" s="13" t="s">
        <v>88</v>
      </c>
      <c r="AW1197" s="13" t="s">
        <v>40</v>
      </c>
      <c r="AX1197" s="13" t="s">
        <v>78</v>
      </c>
      <c r="AY1197" s="155" t="s">
        <v>156</v>
      </c>
    </row>
    <row r="1198" spans="2:51" s="13" customFormat="1" x14ac:dyDescent="0.2">
      <c r="B1198" s="154"/>
      <c r="D1198" s="148" t="s">
        <v>169</v>
      </c>
      <c r="E1198" s="155" t="s">
        <v>3</v>
      </c>
      <c r="F1198" s="156" t="s">
        <v>2784</v>
      </c>
      <c r="H1198" s="157">
        <v>1.488</v>
      </c>
      <c r="I1198" s="158"/>
      <c r="L1198" s="154"/>
      <c r="M1198" s="159"/>
      <c r="T1198" s="160"/>
      <c r="AT1198" s="155" t="s">
        <v>169</v>
      </c>
      <c r="AU1198" s="155" t="s">
        <v>88</v>
      </c>
      <c r="AV1198" s="13" t="s">
        <v>88</v>
      </c>
      <c r="AW1198" s="13" t="s">
        <v>40</v>
      </c>
      <c r="AX1198" s="13" t="s">
        <v>78</v>
      </c>
      <c r="AY1198" s="155" t="s">
        <v>156</v>
      </c>
    </row>
    <row r="1199" spans="2:51" s="13" customFormat="1" x14ac:dyDescent="0.2">
      <c r="B1199" s="154"/>
      <c r="D1199" s="148" t="s">
        <v>169</v>
      </c>
      <c r="E1199" s="155" t="s">
        <v>3</v>
      </c>
      <c r="F1199" s="156" t="s">
        <v>2785</v>
      </c>
      <c r="H1199" s="157">
        <v>1.9950000000000001</v>
      </c>
      <c r="I1199" s="158"/>
      <c r="L1199" s="154"/>
      <c r="M1199" s="159"/>
      <c r="T1199" s="160"/>
      <c r="AT1199" s="155" t="s">
        <v>169</v>
      </c>
      <c r="AU1199" s="155" t="s">
        <v>88</v>
      </c>
      <c r="AV1199" s="13" t="s">
        <v>88</v>
      </c>
      <c r="AW1199" s="13" t="s">
        <v>40</v>
      </c>
      <c r="AX1199" s="13" t="s">
        <v>78</v>
      </c>
      <c r="AY1199" s="155" t="s">
        <v>156</v>
      </c>
    </row>
    <row r="1200" spans="2:51" s="13" customFormat="1" x14ac:dyDescent="0.2">
      <c r="B1200" s="154"/>
      <c r="D1200" s="148" t="s">
        <v>169</v>
      </c>
      <c r="E1200" s="155" t="s">
        <v>3</v>
      </c>
      <c r="F1200" s="156" t="s">
        <v>2786</v>
      </c>
      <c r="H1200" s="157">
        <v>4.4640000000000004</v>
      </c>
      <c r="I1200" s="158"/>
      <c r="L1200" s="154"/>
      <c r="M1200" s="159"/>
      <c r="T1200" s="160"/>
      <c r="AT1200" s="155" t="s">
        <v>169</v>
      </c>
      <c r="AU1200" s="155" t="s">
        <v>88</v>
      </c>
      <c r="AV1200" s="13" t="s">
        <v>88</v>
      </c>
      <c r="AW1200" s="13" t="s">
        <v>40</v>
      </c>
      <c r="AX1200" s="13" t="s">
        <v>78</v>
      </c>
      <c r="AY1200" s="155" t="s">
        <v>156</v>
      </c>
    </row>
    <row r="1201" spans="2:51" s="13" customFormat="1" x14ac:dyDescent="0.2">
      <c r="B1201" s="154"/>
      <c r="D1201" s="148" t="s">
        <v>169</v>
      </c>
      <c r="E1201" s="155" t="s">
        <v>3</v>
      </c>
      <c r="F1201" s="156" t="s">
        <v>2787</v>
      </c>
      <c r="H1201" s="157">
        <v>2.17</v>
      </c>
      <c r="I1201" s="158"/>
      <c r="L1201" s="154"/>
      <c r="M1201" s="159"/>
      <c r="T1201" s="160"/>
      <c r="AT1201" s="155" t="s">
        <v>169</v>
      </c>
      <c r="AU1201" s="155" t="s">
        <v>88</v>
      </c>
      <c r="AV1201" s="13" t="s">
        <v>88</v>
      </c>
      <c r="AW1201" s="13" t="s">
        <v>40</v>
      </c>
      <c r="AX1201" s="13" t="s">
        <v>78</v>
      </c>
      <c r="AY1201" s="155" t="s">
        <v>156</v>
      </c>
    </row>
    <row r="1202" spans="2:51" s="13" customFormat="1" x14ac:dyDescent="0.2">
      <c r="B1202" s="154"/>
      <c r="D1202" s="148" t="s">
        <v>169</v>
      </c>
      <c r="E1202" s="155" t="s">
        <v>3</v>
      </c>
      <c r="F1202" s="156" t="s">
        <v>2788</v>
      </c>
      <c r="H1202" s="157">
        <v>1.2</v>
      </c>
      <c r="I1202" s="158"/>
      <c r="L1202" s="154"/>
      <c r="M1202" s="159"/>
      <c r="T1202" s="160"/>
      <c r="AT1202" s="155" t="s">
        <v>169</v>
      </c>
      <c r="AU1202" s="155" t="s">
        <v>88</v>
      </c>
      <c r="AV1202" s="13" t="s">
        <v>88</v>
      </c>
      <c r="AW1202" s="13" t="s">
        <v>40</v>
      </c>
      <c r="AX1202" s="13" t="s">
        <v>78</v>
      </c>
      <c r="AY1202" s="155" t="s">
        <v>156</v>
      </c>
    </row>
    <row r="1203" spans="2:51" s="13" customFormat="1" x14ac:dyDescent="0.2">
      <c r="B1203" s="154"/>
      <c r="D1203" s="148" t="s">
        <v>169</v>
      </c>
      <c r="E1203" s="155" t="s">
        <v>3</v>
      </c>
      <c r="F1203" s="156" t="s">
        <v>2789</v>
      </c>
      <c r="H1203" s="157">
        <v>2.976</v>
      </c>
      <c r="I1203" s="158"/>
      <c r="L1203" s="154"/>
      <c r="M1203" s="159"/>
      <c r="T1203" s="160"/>
      <c r="AT1203" s="155" t="s">
        <v>169</v>
      </c>
      <c r="AU1203" s="155" t="s">
        <v>88</v>
      </c>
      <c r="AV1203" s="13" t="s">
        <v>88</v>
      </c>
      <c r="AW1203" s="13" t="s">
        <v>40</v>
      </c>
      <c r="AX1203" s="13" t="s">
        <v>78</v>
      </c>
      <c r="AY1203" s="155" t="s">
        <v>156</v>
      </c>
    </row>
    <row r="1204" spans="2:51" s="13" customFormat="1" x14ac:dyDescent="0.2">
      <c r="B1204" s="154"/>
      <c r="D1204" s="148" t="s">
        <v>169</v>
      </c>
      <c r="E1204" s="155" t="s">
        <v>3</v>
      </c>
      <c r="F1204" s="156" t="s">
        <v>2790</v>
      </c>
      <c r="H1204" s="157">
        <v>2.976</v>
      </c>
      <c r="I1204" s="158"/>
      <c r="L1204" s="154"/>
      <c r="M1204" s="159"/>
      <c r="T1204" s="160"/>
      <c r="AT1204" s="155" t="s">
        <v>169</v>
      </c>
      <c r="AU1204" s="155" t="s">
        <v>88</v>
      </c>
      <c r="AV1204" s="13" t="s">
        <v>88</v>
      </c>
      <c r="AW1204" s="13" t="s">
        <v>40</v>
      </c>
      <c r="AX1204" s="13" t="s">
        <v>78</v>
      </c>
      <c r="AY1204" s="155" t="s">
        <v>156</v>
      </c>
    </row>
    <row r="1205" spans="2:51" s="13" customFormat="1" x14ac:dyDescent="0.2">
      <c r="B1205" s="154"/>
      <c r="D1205" s="148" t="s">
        <v>169</v>
      </c>
      <c r="E1205" s="155" t="s">
        <v>3</v>
      </c>
      <c r="F1205" s="156" t="s">
        <v>2791</v>
      </c>
      <c r="H1205" s="157">
        <v>1.488</v>
      </c>
      <c r="I1205" s="158"/>
      <c r="L1205" s="154"/>
      <c r="M1205" s="159"/>
      <c r="T1205" s="160"/>
      <c r="AT1205" s="155" t="s">
        <v>169</v>
      </c>
      <c r="AU1205" s="155" t="s">
        <v>88</v>
      </c>
      <c r="AV1205" s="13" t="s">
        <v>88</v>
      </c>
      <c r="AW1205" s="13" t="s">
        <v>40</v>
      </c>
      <c r="AX1205" s="13" t="s">
        <v>78</v>
      </c>
      <c r="AY1205" s="155" t="s">
        <v>156</v>
      </c>
    </row>
    <row r="1206" spans="2:51" s="13" customFormat="1" x14ac:dyDescent="0.2">
      <c r="B1206" s="154"/>
      <c r="D1206" s="148" t="s">
        <v>169</v>
      </c>
      <c r="E1206" s="155" t="s">
        <v>3</v>
      </c>
      <c r="F1206" s="156" t="s">
        <v>2792</v>
      </c>
      <c r="H1206" s="157">
        <v>1.22</v>
      </c>
      <c r="I1206" s="158"/>
      <c r="L1206" s="154"/>
      <c r="M1206" s="159"/>
      <c r="T1206" s="160"/>
      <c r="AT1206" s="155" t="s">
        <v>169</v>
      </c>
      <c r="AU1206" s="155" t="s">
        <v>88</v>
      </c>
      <c r="AV1206" s="13" t="s">
        <v>88</v>
      </c>
      <c r="AW1206" s="13" t="s">
        <v>40</v>
      </c>
      <c r="AX1206" s="13" t="s">
        <v>78</v>
      </c>
      <c r="AY1206" s="155" t="s">
        <v>156</v>
      </c>
    </row>
    <row r="1207" spans="2:51" s="13" customFormat="1" x14ac:dyDescent="0.2">
      <c r="B1207" s="154"/>
      <c r="D1207" s="148" t="s">
        <v>169</v>
      </c>
      <c r="E1207" s="155" t="s">
        <v>3</v>
      </c>
      <c r="F1207" s="156" t="s">
        <v>2793</v>
      </c>
      <c r="H1207" s="157">
        <v>4.2770000000000001</v>
      </c>
      <c r="I1207" s="158"/>
      <c r="L1207" s="154"/>
      <c r="M1207" s="159"/>
      <c r="T1207" s="160"/>
      <c r="AT1207" s="155" t="s">
        <v>169</v>
      </c>
      <c r="AU1207" s="155" t="s">
        <v>88</v>
      </c>
      <c r="AV1207" s="13" t="s">
        <v>88</v>
      </c>
      <c r="AW1207" s="13" t="s">
        <v>40</v>
      </c>
      <c r="AX1207" s="13" t="s">
        <v>78</v>
      </c>
      <c r="AY1207" s="155" t="s">
        <v>156</v>
      </c>
    </row>
    <row r="1208" spans="2:51" s="13" customFormat="1" x14ac:dyDescent="0.2">
      <c r="B1208" s="154"/>
      <c r="D1208" s="148" t="s">
        <v>169</v>
      </c>
      <c r="E1208" s="155" t="s">
        <v>3</v>
      </c>
      <c r="F1208" s="156" t="s">
        <v>2794</v>
      </c>
      <c r="H1208" s="157">
        <v>1.23</v>
      </c>
      <c r="I1208" s="158"/>
      <c r="L1208" s="154"/>
      <c r="M1208" s="159"/>
      <c r="T1208" s="160"/>
      <c r="AT1208" s="155" t="s">
        <v>169</v>
      </c>
      <c r="AU1208" s="155" t="s">
        <v>88</v>
      </c>
      <c r="AV1208" s="13" t="s">
        <v>88</v>
      </c>
      <c r="AW1208" s="13" t="s">
        <v>40</v>
      </c>
      <c r="AX1208" s="13" t="s">
        <v>78</v>
      </c>
      <c r="AY1208" s="155" t="s">
        <v>156</v>
      </c>
    </row>
    <row r="1209" spans="2:51" s="13" customFormat="1" x14ac:dyDescent="0.2">
      <c r="B1209" s="154"/>
      <c r="D1209" s="148" t="s">
        <v>169</v>
      </c>
      <c r="E1209" s="155" t="s">
        <v>3</v>
      </c>
      <c r="F1209" s="156" t="s">
        <v>2795</v>
      </c>
      <c r="H1209" s="157">
        <v>1.278</v>
      </c>
      <c r="I1209" s="158"/>
      <c r="L1209" s="154"/>
      <c r="M1209" s="159"/>
      <c r="T1209" s="160"/>
      <c r="AT1209" s="155" t="s">
        <v>169</v>
      </c>
      <c r="AU1209" s="155" t="s">
        <v>88</v>
      </c>
      <c r="AV1209" s="13" t="s">
        <v>88</v>
      </c>
      <c r="AW1209" s="13" t="s">
        <v>40</v>
      </c>
      <c r="AX1209" s="13" t="s">
        <v>78</v>
      </c>
      <c r="AY1209" s="155" t="s">
        <v>156</v>
      </c>
    </row>
    <row r="1210" spans="2:51" s="13" customFormat="1" x14ac:dyDescent="0.2">
      <c r="B1210" s="154"/>
      <c r="D1210" s="148" t="s">
        <v>169</v>
      </c>
      <c r="E1210" s="155" t="s">
        <v>3</v>
      </c>
      <c r="F1210" s="156" t="s">
        <v>2796</v>
      </c>
      <c r="H1210" s="157">
        <v>3.0510000000000002</v>
      </c>
      <c r="I1210" s="158"/>
      <c r="L1210" s="154"/>
      <c r="M1210" s="159"/>
      <c r="T1210" s="160"/>
      <c r="AT1210" s="155" t="s">
        <v>169</v>
      </c>
      <c r="AU1210" s="155" t="s">
        <v>88</v>
      </c>
      <c r="AV1210" s="13" t="s">
        <v>88</v>
      </c>
      <c r="AW1210" s="13" t="s">
        <v>40</v>
      </c>
      <c r="AX1210" s="13" t="s">
        <v>78</v>
      </c>
      <c r="AY1210" s="155" t="s">
        <v>156</v>
      </c>
    </row>
    <row r="1211" spans="2:51" s="13" customFormat="1" x14ac:dyDescent="0.2">
      <c r="B1211" s="154"/>
      <c r="D1211" s="148" t="s">
        <v>169</v>
      </c>
      <c r="E1211" s="155" t="s">
        <v>3</v>
      </c>
      <c r="F1211" s="156" t="s">
        <v>2797</v>
      </c>
      <c r="H1211" s="157">
        <v>2.7229999999999999</v>
      </c>
      <c r="I1211" s="158"/>
      <c r="L1211" s="154"/>
      <c r="M1211" s="159"/>
      <c r="T1211" s="160"/>
      <c r="AT1211" s="155" t="s">
        <v>169</v>
      </c>
      <c r="AU1211" s="155" t="s">
        <v>88</v>
      </c>
      <c r="AV1211" s="13" t="s">
        <v>88</v>
      </c>
      <c r="AW1211" s="13" t="s">
        <v>40</v>
      </c>
      <c r="AX1211" s="13" t="s">
        <v>78</v>
      </c>
      <c r="AY1211" s="155" t="s">
        <v>156</v>
      </c>
    </row>
    <row r="1212" spans="2:51" s="13" customFormat="1" x14ac:dyDescent="0.2">
      <c r="B1212" s="154"/>
      <c r="D1212" s="148" t="s">
        <v>169</v>
      </c>
      <c r="E1212" s="155" t="s">
        <v>3</v>
      </c>
      <c r="F1212" s="156" t="s">
        <v>2798</v>
      </c>
      <c r="H1212" s="157">
        <v>1.22</v>
      </c>
      <c r="I1212" s="158"/>
      <c r="L1212" s="154"/>
      <c r="M1212" s="159"/>
      <c r="T1212" s="160"/>
      <c r="AT1212" s="155" t="s">
        <v>169</v>
      </c>
      <c r="AU1212" s="155" t="s">
        <v>88</v>
      </c>
      <c r="AV1212" s="13" t="s">
        <v>88</v>
      </c>
      <c r="AW1212" s="13" t="s">
        <v>40</v>
      </c>
      <c r="AX1212" s="13" t="s">
        <v>78</v>
      </c>
      <c r="AY1212" s="155" t="s">
        <v>156</v>
      </c>
    </row>
    <row r="1213" spans="2:51" s="13" customFormat="1" x14ac:dyDescent="0.2">
      <c r="B1213" s="154"/>
      <c r="D1213" s="148" t="s">
        <v>169</v>
      </c>
      <c r="E1213" s="155" t="s">
        <v>3</v>
      </c>
      <c r="F1213" s="156" t="s">
        <v>2799</v>
      </c>
      <c r="H1213" s="157">
        <v>1.22</v>
      </c>
      <c r="I1213" s="158"/>
      <c r="L1213" s="154"/>
      <c r="M1213" s="159"/>
      <c r="T1213" s="160"/>
      <c r="AT1213" s="155" t="s">
        <v>169</v>
      </c>
      <c r="AU1213" s="155" t="s">
        <v>88</v>
      </c>
      <c r="AV1213" s="13" t="s">
        <v>88</v>
      </c>
      <c r="AW1213" s="13" t="s">
        <v>40</v>
      </c>
      <c r="AX1213" s="13" t="s">
        <v>78</v>
      </c>
      <c r="AY1213" s="155" t="s">
        <v>156</v>
      </c>
    </row>
    <row r="1214" spans="2:51" s="13" customFormat="1" x14ac:dyDescent="0.2">
      <c r="B1214" s="154"/>
      <c r="D1214" s="148" t="s">
        <v>169</v>
      </c>
      <c r="E1214" s="155" t="s">
        <v>3</v>
      </c>
      <c r="F1214" s="156" t="s">
        <v>2800</v>
      </c>
      <c r="H1214" s="157">
        <v>2.976</v>
      </c>
      <c r="I1214" s="158"/>
      <c r="L1214" s="154"/>
      <c r="M1214" s="159"/>
      <c r="T1214" s="160"/>
      <c r="AT1214" s="155" t="s">
        <v>169</v>
      </c>
      <c r="AU1214" s="155" t="s">
        <v>88</v>
      </c>
      <c r="AV1214" s="13" t="s">
        <v>88</v>
      </c>
      <c r="AW1214" s="13" t="s">
        <v>40</v>
      </c>
      <c r="AX1214" s="13" t="s">
        <v>78</v>
      </c>
      <c r="AY1214" s="155" t="s">
        <v>156</v>
      </c>
    </row>
    <row r="1215" spans="2:51" s="15" customFormat="1" x14ac:dyDescent="0.2">
      <c r="B1215" s="168"/>
      <c r="D1215" s="148" t="s">
        <v>169</v>
      </c>
      <c r="E1215" s="169" t="s">
        <v>3</v>
      </c>
      <c r="F1215" s="170" t="s">
        <v>180</v>
      </c>
      <c r="H1215" s="171">
        <v>2122.788</v>
      </c>
      <c r="I1215" s="172"/>
      <c r="L1215" s="168"/>
      <c r="M1215" s="173"/>
      <c r="T1215" s="174"/>
      <c r="AT1215" s="169" t="s">
        <v>169</v>
      </c>
      <c r="AU1215" s="169" t="s">
        <v>88</v>
      </c>
      <c r="AV1215" s="15" t="s">
        <v>157</v>
      </c>
      <c r="AW1215" s="15" t="s">
        <v>40</v>
      </c>
      <c r="AX1215" s="15" t="s">
        <v>78</v>
      </c>
      <c r="AY1215" s="169" t="s">
        <v>156</v>
      </c>
    </row>
    <row r="1216" spans="2:51" s="14" customFormat="1" x14ac:dyDescent="0.2">
      <c r="B1216" s="161"/>
      <c r="D1216" s="148" t="s">
        <v>169</v>
      </c>
      <c r="E1216" s="162" t="s">
        <v>3</v>
      </c>
      <c r="F1216" s="163" t="s">
        <v>172</v>
      </c>
      <c r="H1216" s="164">
        <v>2130.223</v>
      </c>
      <c r="I1216" s="165"/>
      <c r="L1216" s="161"/>
      <c r="M1216" s="166"/>
      <c r="T1216" s="167"/>
      <c r="AT1216" s="162" t="s">
        <v>169</v>
      </c>
      <c r="AU1216" s="162" t="s">
        <v>88</v>
      </c>
      <c r="AV1216" s="14" t="s">
        <v>165</v>
      </c>
      <c r="AW1216" s="14" t="s">
        <v>40</v>
      </c>
      <c r="AX1216" s="14" t="s">
        <v>86</v>
      </c>
      <c r="AY1216" s="162" t="s">
        <v>156</v>
      </c>
    </row>
    <row r="1217" spans="2:65" s="1" customFormat="1" ht="24.2" customHeight="1" x14ac:dyDescent="0.2">
      <c r="B1217" s="129"/>
      <c r="C1217" s="130" t="s">
        <v>1953</v>
      </c>
      <c r="D1217" s="130" t="s">
        <v>160</v>
      </c>
      <c r="E1217" s="131" t="s">
        <v>2801</v>
      </c>
      <c r="F1217" s="132" t="s">
        <v>2802</v>
      </c>
      <c r="G1217" s="133" t="s">
        <v>209</v>
      </c>
      <c r="H1217" s="134">
        <v>168.72</v>
      </c>
      <c r="I1217" s="135"/>
      <c r="J1217" s="136">
        <f>ROUND(I1217*H1217,2)</f>
        <v>0</v>
      </c>
      <c r="K1217" s="132" t="s">
        <v>164</v>
      </c>
      <c r="L1217" s="34"/>
      <c r="M1217" s="137" t="s">
        <v>3</v>
      </c>
      <c r="N1217" s="138" t="s">
        <v>49</v>
      </c>
      <c r="P1217" s="139">
        <f>O1217*H1217</f>
        <v>0</v>
      </c>
      <c r="Q1217" s="139">
        <v>1.54E-2</v>
      </c>
      <c r="R1217" s="139">
        <f>Q1217*H1217</f>
        <v>2.5982880000000002</v>
      </c>
      <c r="S1217" s="139">
        <v>0</v>
      </c>
      <c r="T1217" s="140">
        <f>S1217*H1217</f>
        <v>0</v>
      </c>
      <c r="AR1217" s="141" t="s">
        <v>165</v>
      </c>
      <c r="AT1217" s="141" t="s">
        <v>160</v>
      </c>
      <c r="AU1217" s="141" t="s">
        <v>88</v>
      </c>
      <c r="AY1217" s="18" t="s">
        <v>156</v>
      </c>
      <c r="BE1217" s="142">
        <f>IF(N1217="základní",J1217,0)</f>
        <v>0</v>
      </c>
      <c r="BF1217" s="142">
        <f>IF(N1217="snížená",J1217,0)</f>
        <v>0</v>
      </c>
      <c r="BG1217" s="142">
        <f>IF(N1217="zákl. přenesená",J1217,0)</f>
        <v>0</v>
      </c>
      <c r="BH1217" s="142">
        <f>IF(N1217="sníž. přenesená",J1217,0)</f>
        <v>0</v>
      </c>
      <c r="BI1217" s="142">
        <f>IF(N1217="nulová",J1217,0)</f>
        <v>0</v>
      </c>
      <c r="BJ1217" s="18" t="s">
        <v>86</v>
      </c>
      <c r="BK1217" s="142">
        <f>ROUND(I1217*H1217,2)</f>
        <v>0</v>
      </c>
      <c r="BL1217" s="18" t="s">
        <v>165</v>
      </c>
      <c r="BM1217" s="141" t="s">
        <v>2803</v>
      </c>
    </row>
    <row r="1218" spans="2:65" s="1" customFormat="1" x14ac:dyDescent="0.2">
      <c r="B1218" s="34"/>
      <c r="D1218" s="143" t="s">
        <v>167</v>
      </c>
      <c r="F1218" s="144" t="s">
        <v>2804</v>
      </c>
      <c r="I1218" s="145"/>
      <c r="L1218" s="34"/>
      <c r="M1218" s="146"/>
      <c r="T1218" s="55"/>
      <c r="AT1218" s="18" t="s">
        <v>167</v>
      </c>
      <c r="AU1218" s="18" t="s">
        <v>88</v>
      </c>
    </row>
    <row r="1219" spans="2:65" s="12" customFormat="1" x14ac:dyDescent="0.2">
      <c r="B1219" s="147"/>
      <c r="D1219" s="148" t="s">
        <v>169</v>
      </c>
      <c r="E1219" s="149" t="s">
        <v>3</v>
      </c>
      <c r="F1219" s="150" t="s">
        <v>2805</v>
      </c>
      <c r="H1219" s="149" t="s">
        <v>3</v>
      </c>
      <c r="I1219" s="151"/>
      <c r="L1219" s="147"/>
      <c r="M1219" s="152"/>
      <c r="T1219" s="153"/>
      <c r="AT1219" s="149" t="s">
        <v>169</v>
      </c>
      <c r="AU1219" s="149" t="s">
        <v>88</v>
      </c>
      <c r="AV1219" s="12" t="s">
        <v>86</v>
      </c>
      <c r="AW1219" s="12" t="s">
        <v>40</v>
      </c>
      <c r="AX1219" s="12" t="s">
        <v>78</v>
      </c>
      <c r="AY1219" s="149" t="s">
        <v>156</v>
      </c>
    </row>
    <row r="1220" spans="2:65" s="13" customFormat="1" x14ac:dyDescent="0.2">
      <c r="B1220" s="154"/>
      <c r="D1220" s="148" t="s">
        <v>169</v>
      </c>
      <c r="E1220" s="155" t="s">
        <v>3</v>
      </c>
      <c r="F1220" s="156" t="s">
        <v>2806</v>
      </c>
      <c r="H1220" s="157">
        <v>13.805</v>
      </c>
      <c r="I1220" s="158"/>
      <c r="L1220" s="154"/>
      <c r="M1220" s="159"/>
      <c r="T1220" s="160"/>
      <c r="AT1220" s="155" t="s">
        <v>169</v>
      </c>
      <c r="AU1220" s="155" t="s">
        <v>88</v>
      </c>
      <c r="AV1220" s="13" t="s">
        <v>88</v>
      </c>
      <c r="AW1220" s="13" t="s">
        <v>40</v>
      </c>
      <c r="AX1220" s="13" t="s">
        <v>78</v>
      </c>
      <c r="AY1220" s="155" t="s">
        <v>156</v>
      </c>
    </row>
    <row r="1221" spans="2:65" s="13" customFormat="1" x14ac:dyDescent="0.2">
      <c r="B1221" s="154"/>
      <c r="D1221" s="148" t="s">
        <v>169</v>
      </c>
      <c r="E1221" s="155" t="s">
        <v>3</v>
      </c>
      <c r="F1221" s="156" t="s">
        <v>2807</v>
      </c>
      <c r="H1221" s="157">
        <v>6.92</v>
      </c>
      <c r="I1221" s="158"/>
      <c r="L1221" s="154"/>
      <c r="M1221" s="159"/>
      <c r="T1221" s="160"/>
      <c r="AT1221" s="155" t="s">
        <v>169</v>
      </c>
      <c r="AU1221" s="155" t="s">
        <v>88</v>
      </c>
      <c r="AV1221" s="13" t="s">
        <v>88</v>
      </c>
      <c r="AW1221" s="13" t="s">
        <v>40</v>
      </c>
      <c r="AX1221" s="13" t="s">
        <v>78</v>
      </c>
      <c r="AY1221" s="155" t="s">
        <v>156</v>
      </c>
    </row>
    <row r="1222" spans="2:65" s="13" customFormat="1" x14ac:dyDescent="0.2">
      <c r="B1222" s="154"/>
      <c r="D1222" s="148" t="s">
        <v>169</v>
      </c>
      <c r="E1222" s="155" t="s">
        <v>3</v>
      </c>
      <c r="F1222" s="156" t="s">
        <v>2808</v>
      </c>
      <c r="H1222" s="157">
        <v>6.88</v>
      </c>
      <c r="I1222" s="158"/>
      <c r="L1222" s="154"/>
      <c r="M1222" s="159"/>
      <c r="T1222" s="160"/>
      <c r="AT1222" s="155" t="s">
        <v>169</v>
      </c>
      <c r="AU1222" s="155" t="s">
        <v>88</v>
      </c>
      <c r="AV1222" s="13" t="s">
        <v>88</v>
      </c>
      <c r="AW1222" s="13" t="s">
        <v>40</v>
      </c>
      <c r="AX1222" s="13" t="s">
        <v>78</v>
      </c>
      <c r="AY1222" s="155" t="s">
        <v>156</v>
      </c>
    </row>
    <row r="1223" spans="2:65" s="13" customFormat="1" x14ac:dyDescent="0.2">
      <c r="B1223" s="154"/>
      <c r="D1223" s="148" t="s">
        <v>169</v>
      </c>
      <c r="E1223" s="155" t="s">
        <v>3</v>
      </c>
      <c r="F1223" s="156" t="s">
        <v>2809</v>
      </c>
      <c r="H1223" s="157">
        <v>7</v>
      </c>
      <c r="I1223" s="158"/>
      <c r="L1223" s="154"/>
      <c r="M1223" s="159"/>
      <c r="T1223" s="160"/>
      <c r="AT1223" s="155" t="s">
        <v>169</v>
      </c>
      <c r="AU1223" s="155" t="s">
        <v>88</v>
      </c>
      <c r="AV1223" s="13" t="s">
        <v>88</v>
      </c>
      <c r="AW1223" s="13" t="s">
        <v>40</v>
      </c>
      <c r="AX1223" s="13" t="s">
        <v>78</v>
      </c>
      <c r="AY1223" s="155" t="s">
        <v>156</v>
      </c>
    </row>
    <row r="1224" spans="2:65" s="13" customFormat="1" x14ac:dyDescent="0.2">
      <c r="B1224" s="154"/>
      <c r="D1224" s="148" t="s">
        <v>169</v>
      </c>
      <c r="E1224" s="155" t="s">
        <v>3</v>
      </c>
      <c r="F1224" s="156" t="s">
        <v>2810</v>
      </c>
      <c r="H1224" s="157">
        <v>13.404999999999999</v>
      </c>
      <c r="I1224" s="158"/>
      <c r="L1224" s="154"/>
      <c r="M1224" s="159"/>
      <c r="T1224" s="160"/>
      <c r="AT1224" s="155" t="s">
        <v>169</v>
      </c>
      <c r="AU1224" s="155" t="s">
        <v>88</v>
      </c>
      <c r="AV1224" s="13" t="s">
        <v>88</v>
      </c>
      <c r="AW1224" s="13" t="s">
        <v>40</v>
      </c>
      <c r="AX1224" s="13" t="s">
        <v>78</v>
      </c>
      <c r="AY1224" s="155" t="s">
        <v>156</v>
      </c>
    </row>
    <row r="1225" spans="2:65" s="13" customFormat="1" x14ac:dyDescent="0.2">
      <c r="B1225" s="154"/>
      <c r="D1225" s="148" t="s">
        <v>169</v>
      </c>
      <c r="E1225" s="155" t="s">
        <v>3</v>
      </c>
      <c r="F1225" s="156" t="s">
        <v>2811</v>
      </c>
      <c r="H1225" s="157">
        <v>6.92</v>
      </c>
      <c r="I1225" s="158"/>
      <c r="L1225" s="154"/>
      <c r="M1225" s="159"/>
      <c r="T1225" s="160"/>
      <c r="AT1225" s="155" t="s">
        <v>169</v>
      </c>
      <c r="AU1225" s="155" t="s">
        <v>88</v>
      </c>
      <c r="AV1225" s="13" t="s">
        <v>88</v>
      </c>
      <c r="AW1225" s="13" t="s">
        <v>40</v>
      </c>
      <c r="AX1225" s="13" t="s">
        <v>78</v>
      </c>
      <c r="AY1225" s="155" t="s">
        <v>156</v>
      </c>
    </row>
    <row r="1226" spans="2:65" s="13" customFormat="1" x14ac:dyDescent="0.2">
      <c r="B1226" s="154"/>
      <c r="D1226" s="148" t="s">
        <v>169</v>
      </c>
      <c r="E1226" s="155" t="s">
        <v>3</v>
      </c>
      <c r="F1226" s="156" t="s">
        <v>2812</v>
      </c>
      <c r="H1226" s="157">
        <v>6.88</v>
      </c>
      <c r="I1226" s="158"/>
      <c r="L1226" s="154"/>
      <c r="M1226" s="159"/>
      <c r="T1226" s="160"/>
      <c r="AT1226" s="155" t="s">
        <v>169</v>
      </c>
      <c r="AU1226" s="155" t="s">
        <v>88</v>
      </c>
      <c r="AV1226" s="13" t="s">
        <v>88</v>
      </c>
      <c r="AW1226" s="13" t="s">
        <v>40</v>
      </c>
      <c r="AX1226" s="13" t="s">
        <v>78</v>
      </c>
      <c r="AY1226" s="155" t="s">
        <v>156</v>
      </c>
    </row>
    <row r="1227" spans="2:65" s="13" customFormat="1" x14ac:dyDescent="0.2">
      <c r="B1227" s="154"/>
      <c r="D1227" s="148" t="s">
        <v>169</v>
      </c>
      <c r="E1227" s="155" t="s">
        <v>3</v>
      </c>
      <c r="F1227" s="156" t="s">
        <v>2813</v>
      </c>
      <c r="H1227" s="157">
        <v>7</v>
      </c>
      <c r="I1227" s="158"/>
      <c r="L1227" s="154"/>
      <c r="M1227" s="159"/>
      <c r="T1227" s="160"/>
      <c r="AT1227" s="155" t="s">
        <v>169</v>
      </c>
      <c r="AU1227" s="155" t="s">
        <v>88</v>
      </c>
      <c r="AV1227" s="13" t="s">
        <v>88</v>
      </c>
      <c r="AW1227" s="13" t="s">
        <v>40</v>
      </c>
      <c r="AX1227" s="13" t="s">
        <v>78</v>
      </c>
      <c r="AY1227" s="155" t="s">
        <v>156</v>
      </c>
    </row>
    <row r="1228" spans="2:65" s="13" customFormat="1" x14ac:dyDescent="0.2">
      <c r="B1228" s="154"/>
      <c r="D1228" s="148" t="s">
        <v>169</v>
      </c>
      <c r="E1228" s="155" t="s">
        <v>3</v>
      </c>
      <c r="F1228" s="156" t="s">
        <v>2814</v>
      </c>
      <c r="H1228" s="157">
        <v>8.4</v>
      </c>
      <c r="I1228" s="158"/>
      <c r="L1228" s="154"/>
      <c r="M1228" s="159"/>
      <c r="T1228" s="160"/>
      <c r="AT1228" s="155" t="s">
        <v>169</v>
      </c>
      <c r="AU1228" s="155" t="s">
        <v>88</v>
      </c>
      <c r="AV1228" s="13" t="s">
        <v>88</v>
      </c>
      <c r="AW1228" s="13" t="s">
        <v>40</v>
      </c>
      <c r="AX1228" s="13" t="s">
        <v>78</v>
      </c>
      <c r="AY1228" s="155" t="s">
        <v>156</v>
      </c>
    </row>
    <row r="1229" spans="2:65" s="13" customFormat="1" x14ac:dyDescent="0.2">
      <c r="B1229" s="154"/>
      <c r="D1229" s="148" t="s">
        <v>169</v>
      </c>
      <c r="E1229" s="155" t="s">
        <v>3</v>
      </c>
      <c r="F1229" s="156" t="s">
        <v>2815</v>
      </c>
      <c r="H1229" s="157">
        <v>12</v>
      </c>
      <c r="I1229" s="158"/>
      <c r="L1229" s="154"/>
      <c r="M1229" s="159"/>
      <c r="T1229" s="160"/>
      <c r="AT1229" s="155" t="s">
        <v>169</v>
      </c>
      <c r="AU1229" s="155" t="s">
        <v>88</v>
      </c>
      <c r="AV1229" s="13" t="s">
        <v>88</v>
      </c>
      <c r="AW1229" s="13" t="s">
        <v>40</v>
      </c>
      <c r="AX1229" s="13" t="s">
        <v>78</v>
      </c>
      <c r="AY1229" s="155" t="s">
        <v>156</v>
      </c>
    </row>
    <row r="1230" spans="2:65" s="13" customFormat="1" x14ac:dyDescent="0.2">
      <c r="B1230" s="154"/>
      <c r="D1230" s="148" t="s">
        <v>169</v>
      </c>
      <c r="E1230" s="155" t="s">
        <v>3</v>
      </c>
      <c r="F1230" s="156" t="s">
        <v>2816</v>
      </c>
      <c r="H1230" s="157">
        <v>5.2</v>
      </c>
      <c r="I1230" s="158"/>
      <c r="L1230" s="154"/>
      <c r="M1230" s="159"/>
      <c r="T1230" s="160"/>
      <c r="AT1230" s="155" t="s">
        <v>169</v>
      </c>
      <c r="AU1230" s="155" t="s">
        <v>88</v>
      </c>
      <c r="AV1230" s="13" t="s">
        <v>88</v>
      </c>
      <c r="AW1230" s="13" t="s">
        <v>40</v>
      </c>
      <c r="AX1230" s="13" t="s">
        <v>78</v>
      </c>
      <c r="AY1230" s="155" t="s">
        <v>156</v>
      </c>
    </row>
    <row r="1231" spans="2:65" s="13" customFormat="1" x14ac:dyDescent="0.2">
      <c r="B1231" s="154"/>
      <c r="D1231" s="148" t="s">
        <v>169</v>
      </c>
      <c r="E1231" s="155" t="s">
        <v>3</v>
      </c>
      <c r="F1231" s="156" t="s">
        <v>2817</v>
      </c>
      <c r="H1231" s="157">
        <v>5.9</v>
      </c>
      <c r="I1231" s="158"/>
      <c r="L1231" s="154"/>
      <c r="M1231" s="159"/>
      <c r="T1231" s="160"/>
      <c r="AT1231" s="155" t="s">
        <v>169</v>
      </c>
      <c r="AU1231" s="155" t="s">
        <v>88</v>
      </c>
      <c r="AV1231" s="13" t="s">
        <v>88</v>
      </c>
      <c r="AW1231" s="13" t="s">
        <v>40</v>
      </c>
      <c r="AX1231" s="13" t="s">
        <v>78</v>
      </c>
      <c r="AY1231" s="155" t="s">
        <v>156</v>
      </c>
    </row>
    <row r="1232" spans="2:65" s="13" customFormat="1" x14ac:dyDescent="0.2">
      <c r="B1232" s="154"/>
      <c r="D1232" s="148" t="s">
        <v>169</v>
      </c>
      <c r="E1232" s="155" t="s">
        <v>3</v>
      </c>
      <c r="F1232" s="156" t="s">
        <v>2818</v>
      </c>
      <c r="H1232" s="157">
        <v>13.404999999999999</v>
      </c>
      <c r="I1232" s="158"/>
      <c r="L1232" s="154"/>
      <c r="M1232" s="159"/>
      <c r="T1232" s="160"/>
      <c r="AT1232" s="155" t="s">
        <v>169</v>
      </c>
      <c r="AU1232" s="155" t="s">
        <v>88</v>
      </c>
      <c r="AV1232" s="13" t="s">
        <v>88</v>
      </c>
      <c r="AW1232" s="13" t="s">
        <v>40</v>
      </c>
      <c r="AX1232" s="13" t="s">
        <v>78</v>
      </c>
      <c r="AY1232" s="155" t="s">
        <v>156</v>
      </c>
    </row>
    <row r="1233" spans="2:65" s="13" customFormat="1" x14ac:dyDescent="0.2">
      <c r="B1233" s="154"/>
      <c r="D1233" s="148" t="s">
        <v>169</v>
      </c>
      <c r="E1233" s="155" t="s">
        <v>3</v>
      </c>
      <c r="F1233" s="156" t="s">
        <v>2819</v>
      </c>
      <c r="H1233" s="157">
        <v>6.92</v>
      </c>
      <c r="I1233" s="158"/>
      <c r="L1233" s="154"/>
      <c r="M1233" s="159"/>
      <c r="T1233" s="160"/>
      <c r="AT1233" s="155" t="s">
        <v>169</v>
      </c>
      <c r="AU1233" s="155" t="s">
        <v>88</v>
      </c>
      <c r="AV1233" s="13" t="s">
        <v>88</v>
      </c>
      <c r="AW1233" s="13" t="s">
        <v>40</v>
      </c>
      <c r="AX1233" s="13" t="s">
        <v>78</v>
      </c>
      <c r="AY1233" s="155" t="s">
        <v>156</v>
      </c>
    </row>
    <row r="1234" spans="2:65" s="13" customFormat="1" x14ac:dyDescent="0.2">
      <c r="B1234" s="154"/>
      <c r="D1234" s="148" t="s">
        <v>169</v>
      </c>
      <c r="E1234" s="155" t="s">
        <v>3</v>
      </c>
      <c r="F1234" s="156" t="s">
        <v>2820</v>
      </c>
      <c r="H1234" s="157">
        <v>6.88</v>
      </c>
      <c r="I1234" s="158"/>
      <c r="L1234" s="154"/>
      <c r="M1234" s="159"/>
      <c r="T1234" s="160"/>
      <c r="AT1234" s="155" t="s">
        <v>169</v>
      </c>
      <c r="AU1234" s="155" t="s">
        <v>88</v>
      </c>
      <c r="AV1234" s="13" t="s">
        <v>88</v>
      </c>
      <c r="AW1234" s="13" t="s">
        <v>40</v>
      </c>
      <c r="AX1234" s="13" t="s">
        <v>78</v>
      </c>
      <c r="AY1234" s="155" t="s">
        <v>156</v>
      </c>
    </row>
    <row r="1235" spans="2:65" s="13" customFormat="1" x14ac:dyDescent="0.2">
      <c r="B1235" s="154"/>
      <c r="D1235" s="148" t="s">
        <v>169</v>
      </c>
      <c r="E1235" s="155" t="s">
        <v>3</v>
      </c>
      <c r="F1235" s="156" t="s">
        <v>2821</v>
      </c>
      <c r="H1235" s="157">
        <v>7</v>
      </c>
      <c r="I1235" s="158"/>
      <c r="L1235" s="154"/>
      <c r="M1235" s="159"/>
      <c r="T1235" s="160"/>
      <c r="AT1235" s="155" t="s">
        <v>169</v>
      </c>
      <c r="AU1235" s="155" t="s">
        <v>88</v>
      </c>
      <c r="AV1235" s="13" t="s">
        <v>88</v>
      </c>
      <c r="AW1235" s="13" t="s">
        <v>40</v>
      </c>
      <c r="AX1235" s="13" t="s">
        <v>78</v>
      </c>
      <c r="AY1235" s="155" t="s">
        <v>156</v>
      </c>
    </row>
    <row r="1236" spans="2:65" s="13" customFormat="1" x14ac:dyDescent="0.2">
      <c r="B1236" s="154"/>
      <c r="D1236" s="148" t="s">
        <v>169</v>
      </c>
      <c r="E1236" s="155" t="s">
        <v>3</v>
      </c>
      <c r="F1236" s="156" t="s">
        <v>2822</v>
      </c>
      <c r="H1236" s="157">
        <v>13.404999999999999</v>
      </c>
      <c r="I1236" s="158"/>
      <c r="L1236" s="154"/>
      <c r="M1236" s="159"/>
      <c r="T1236" s="160"/>
      <c r="AT1236" s="155" t="s">
        <v>169</v>
      </c>
      <c r="AU1236" s="155" t="s">
        <v>88</v>
      </c>
      <c r="AV1236" s="13" t="s">
        <v>88</v>
      </c>
      <c r="AW1236" s="13" t="s">
        <v>40</v>
      </c>
      <c r="AX1236" s="13" t="s">
        <v>78</v>
      </c>
      <c r="AY1236" s="155" t="s">
        <v>156</v>
      </c>
    </row>
    <row r="1237" spans="2:65" s="13" customFormat="1" x14ac:dyDescent="0.2">
      <c r="B1237" s="154"/>
      <c r="D1237" s="148" t="s">
        <v>169</v>
      </c>
      <c r="E1237" s="155" t="s">
        <v>3</v>
      </c>
      <c r="F1237" s="156" t="s">
        <v>2823</v>
      </c>
      <c r="H1237" s="157">
        <v>6.92</v>
      </c>
      <c r="I1237" s="158"/>
      <c r="L1237" s="154"/>
      <c r="M1237" s="159"/>
      <c r="T1237" s="160"/>
      <c r="AT1237" s="155" t="s">
        <v>169</v>
      </c>
      <c r="AU1237" s="155" t="s">
        <v>88</v>
      </c>
      <c r="AV1237" s="13" t="s">
        <v>88</v>
      </c>
      <c r="AW1237" s="13" t="s">
        <v>40</v>
      </c>
      <c r="AX1237" s="13" t="s">
        <v>78</v>
      </c>
      <c r="AY1237" s="155" t="s">
        <v>156</v>
      </c>
    </row>
    <row r="1238" spans="2:65" s="13" customFormat="1" x14ac:dyDescent="0.2">
      <c r="B1238" s="154"/>
      <c r="D1238" s="148" t="s">
        <v>169</v>
      </c>
      <c r="E1238" s="155" t="s">
        <v>3</v>
      </c>
      <c r="F1238" s="156" t="s">
        <v>2824</v>
      </c>
      <c r="H1238" s="157">
        <v>6.88</v>
      </c>
      <c r="I1238" s="158"/>
      <c r="L1238" s="154"/>
      <c r="M1238" s="159"/>
      <c r="T1238" s="160"/>
      <c r="AT1238" s="155" t="s">
        <v>169</v>
      </c>
      <c r="AU1238" s="155" t="s">
        <v>88</v>
      </c>
      <c r="AV1238" s="13" t="s">
        <v>88</v>
      </c>
      <c r="AW1238" s="13" t="s">
        <v>40</v>
      </c>
      <c r="AX1238" s="13" t="s">
        <v>78</v>
      </c>
      <c r="AY1238" s="155" t="s">
        <v>156</v>
      </c>
    </row>
    <row r="1239" spans="2:65" s="13" customFormat="1" x14ac:dyDescent="0.2">
      <c r="B1239" s="154"/>
      <c r="D1239" s="148" t="s">
        <v>169</v>
      </c>
      <c r="E1239" s="155" t="s">
        <v>3</v>
      </c>
      <c r="F1239" s="156" t="s">
        <v>2825</v>
      </c>
      <c r="H1239" s="157">
        <v>7</v>
      </c>
      <c r="I1239" s="158"/>
      <c r="L1239" s="154"/>
      <c r="M1239" s="159"/>
      <c r="T1239" s="160"/>
      <c r="AT1239" s="155" t="s">
        <v>169</v>
      </c>
      <c r="AU1239" s="155" t="s">
        <v>88</v>
      </c>
      <c r="AV1239" s="13" t="s">
        <v>88</v>
      </c>
      <c r="AW1239" s="13" t="s">
        <v>40</v>
      </c>
      <c r="AX1239" s="13" t="s">
        <v>78</v>
      </c>
      <c r="AY1239" s="155" t="s">
        <v>156</v>
      </c>
    </row>
    <row r="1240" spans="2:65" s="14" customFormat="1" x14ac:dyDescent="0.2">
      <c r="B1240" s="161"/>
      <c r="D1240" s="148" t="s">
        <v>169</v>
      </c>
      <c r="E1240" s="162" t="s">
        <v>3</v>
      </c>
      <c r="F1240" s="163" t="s">
        <v>172</v>
      </c>
      <c r="H1240" s="164">
        <v>168.72</v>
      </c>
      <c r="I1240" s="165"/>
      <c r="L1240" s="161"/>
      <c r="M1240" s="166"/>
      <c r="T1240" s="167"/>
      <c r="AT1240" s="162" t="s">
        <v>169</v>
      </c>
      <c r="AU1240" s="162" t="s">
        <v>88</v>
      </c>
      <c r="AV1240" s="14" t="s">
        <v>165</v>
      </c>
      <c r="AW1240" s="14" t="s">
        <v>40</v>
      </c>
      <c r="AX1240" s="14" t="s">
        <v>86</v>
      </c>
      <c r="AY1240" s="162" t="s">
        <v>156</v>
      </c>
    </row>
    <row r="1241" spans="2:65" s="1" customFormat="1" ht="16.5" customHeight="1" x14ac:dyDescent="0.2">
      <c r="B1241" s="129"/>
      <c r="C1241" s="130" t="s">
        <v>1958</v>
      </c>
      <c r="D1241" s="130" t="s">
        <v>160</v>
      </c>
      <c r="E1241" s="131" t="s">
        <v>2826</v>
      </c>
      <c r="F1241" s="132" t="s">
        <v>2827</v>
      </c>
      <c r="G1241" s="133" t="s">
        <v>209</v>
      </c>
      <c r="H1241" s="134">
        <v>81.585999999999999</v>
      </c>
      <c r="I1241" s="135"/>
      <c r="J1241" s="136">
        <f>ROUND(I1241*H1241,2)</f>
        <v>0</v>
      </c>
      <c r="K1241" s="132" t="s">
        <v>164</v>
      </c>
      <c r="L1241" s="34"/>
      <c r="M1241" s="137" t="s">
        <v>3</v>
      </c>
      <c r="N1241" s="138" t="s">
        <v>49</v>
      </c>
      <c r="P1241" s="139">
        <f>O1241*H1241</f>
        <v>0</v>
      </c>
      <c r="Q1241" s="139">
        <v>3.0000000000000001E-3</v>
      </c>
      <c r="R1241" s="139">
        <f>Q1241*H1241</f>
        <v>0.244758</v>
      </c>
      <c r="S1241" s="139">
        <v>0</v>
      </c>
      <c r="T1241" s="140">
        <f>S1241*H1241</f>
        <v>0</v>
      </c>
      <c r="AR1241" s="141" t="s">
        <v>165</v>
      </c>
      <c r="AT1241" s="141" t="s">
        <v>160</v>
      </c>
      <c r="AU1241" s="141" t="s">
        <v>88</v>
      </c>
      <c r="AY1241" s="18" t="s">
        <v>156</v>
      </c>
      <c r="BE1241" s="142">
        <f>IF(N1241="základní",J1241,0)</f>
        <v>0</v>
      </c>
      <c r="BF1241" s="142">
        <f>IF(N1241="snížená",J1241,0)</f>
        <v>0</v>
      </c>
      <c r="BG1241" s="142">
        <f>IF(N1241="zákl. přenesená",J1241,0)</f>
        <v>0</v>
      </c>
      <c r="BH1241" s="142">
        <f>IF(N1241="sníž. přenesená",J1241,0)</f>
        <v>0</v>
      </c>
      <c r="BI1241" s="142">
        <f>IF(N1241="nulová",J1241,0)</f>
        <v>0</v>
      </c>
      <c r="BJ1241" s="18" t="s">
        <v>86</v>
      </c>
      <c r="BK1241" s="142">
        <f>ROUND(I1241*H1241,2)</f>
        <v>0</v>
      </c>
      <c r="BL1241" s="18" t="s">
        <v>165</v>
      </c>
      <c r="BM1241" s="141" t="s">
        <v>2828</v>
      </c>
    </row>
    <row r="1242" spans="2:65" s="1" customFormat="1" x14ac:dyDescent="0.2">
      <c r="B1242" s="34"/>
      <c r="D1242" s="143" t="s">
        <v>167</v>
      </c>
      <c r="F1242" s="144" t="s">
        <v>2829</v>
      </c>
      <c r="I1242" s="145"/>
      <c r="L1242" s="34"/>
      <c r="M1242" s="146"/>
      <c r="T1242" s="55"/>
      <c r="AT1242" s="18" t="s">
        <v>167</v>
      </c>
      <c r="AU1242" s="18" t="s">
        <v>88</v>
      </c>
    </row>
    <row r="1243" spans="2:65" s="12" customFormat="1" x14ac:dyDescent="0.2">
      <c r="B1243" s="147"/>
      <c r="D1243" s="148" t="s">
        <v>169</v>
      </c>
      <c r="E1243" s="149" t="s">
        <v>3</v>
      </c>
      <c r="F1243" s="150" t="s">
        <v>2830</v>
      </c>
      <c r="H1243" s="149" t="s">
        <v>3</v>
      </c>
      <c r="I1243" s="151"/>
      <c r="L1243" s="147"/>
      <c r="M1243" s="152"/>
      <c r="T1243" s="153"/>
      <c r="AT1243" s="149" t="s">
        <v>169</v>
      </c>
      <c r="AU1243" s="149" t="s">
        <v>88</v>
      </c>
      <c r="AV1243" s="12" t="s">
        <v>86</v>
      </c>
      <c r="AW1243" s="12" t="s">
        <v>40</v>
      </c>
      <c r="AX1243" s="12" t="s">
        <v>78</v>
      </c>
      <c r="AY1243" s="149" t="s">
        <v>156</v>
      </c>
    </row>
    <row r="1244" spans="2:65" s="13" customFormat="1" x14ac:dyDescent="0.2">
      <c r="B1244" s="154"/>
      <c r="D1244" s="148" t="s">
        <v>169</v>
      </c>
      <c r="E1244" s="155" t="s">
        <v>3</v>
      </c>
      <c r="F1244" s="156" t="s">
        <v>2831</v>
      </c>
      <c r="H1244" s="157">
        <v>7.6050000000000004</v>
      </c>
      <c r="I1244" s="158"/>
      <c r="L1244" s="154"/>
      <c r="M1244" s="159"/>
      <c r="T1244" s="160"/>
      <c r="AT1244" s="155" t="s">
        <v>169</v>
      </c>
      <c r="AU1244" s="155" t="s">
        <v>88</v>
      </c>
      <c r="AV1244" s="13" t="s">
        <v>88</v>
      </c>
      <c r="AW1244" s="13" t="s">
        <v>40</v>
      </c>
      <c r="AX1244" s="13" t="s">
        <v>78</v>
      </c>
      <c r="AY1244" s="155" t="s">
        <v>156</v>
      </c>
    </row>
    <row r="1245" spans="2:65" s="13" customFormat="1" x14ac:dyDescent="0.2">
      <c r="B1245" s="154"/>
      <c r="D1245" s="148" t="s">
        <v>169</v>
      </c>
      <c r="E1245" s="155" t="s">
        <v>3</v>
      </c>
      <c r="F1245" s="156" t="s">
        <v>2832</v>
      </c>
      <c r="H1245" s="157">
        <v>3.1949999999999998</v>
      </c>
      <c r="I1245" s="158"/>
      <c r="L1245" s="154"/>
      <c r="M1245" s="159"/>
      <c r="T1245" s="160"/>
      <c r="AT1245" s="155" t="s">
        <v>169</v>
      </c>
      <c r="AU1245" s="155" t="s">
        <v>88</v>
      </c>
      <c r="AV1245" s="13" t="s">
        <v>88</v>
      </c>
      <c r="AW1245" s="13" t="s">
        <v>40</v>
      </c>
      <c r="AX1245" s="13" t="s">
        <v>78</v>
      </c>
      <c r="AY1245" s="155" t="s">
        <v>156</v>
      </c>
    </row>
    <row r="1246" spans="2:65" s="13" customFormat="1" x14ac:dyDescent="0.2">
      <c r="B1246" s="154"/>
      <c r="D1246" s="148" t="s">
        <v>169</v>
      </c>
      <c r="E1246" s="155" t="s">
        <v>3</v>
      </c>
      <c r="F1246" s="156" t="s">
        <v>2833</v>
      </c>
      <c r="H1246" s="157">
        <v>3.18</v>
      </c>
      <c r="I1246" s="158"/>
      <c r="L1246" s="154"/>
      <c r="M1246" s="159"/>
      <c r="T1246" s="160"/>
      <c r="AT1246" s="155" t="s">
        <v>169</v>
      </c>
      <c r="AU1246" s="155" t="s">
        <v>88</v>
      </c>
      <c r="AV1246" s="13" t="s">
        <v>88</v>
      </c>
      <c r="AW1246" s="13" t="s">
        <v>40</v>
      </c>
      <c r="AX1246" s="13" t="s">
        <v>78</v>
      </c>
      <c r="AY1246" s="155" t="s">
        <v>156</v>
      </c>
    </row>
    <row r="1247" spans="2:65" s="13" customFormat="1" x14ac:dyDescent="0.2">
      <c r="B1247" s="154"/>
      <c r="D1247" s="148" t="s">
        <v>169</v>
      </c>
      <c r="E1247" s="155" t="s">
        <v>3</v>
      </c>
      <c r="F1247" s="156" t="s">
        <v>2834</v>
      </c>
      <c r="H1247" s="157">
        <v>3.2250000000000001</v>
      </c>
      <c r="I1247" s="158"/>
      <c r="L1247" s="154"/>
      <c r="M1247" s="159"/>
      <c r="T1247" s="160"/>
      <c r="AT1247" s="155" t="s">
        <v>169</v>
      </c>
      <c r="AU1247" s="155" t="s">
        <v>88</v>
      </c>
      <c r="AV1247" s="13" t="s">
        <v>88</v>
      </c>
      <c r="AW1247" s="13" t="s">
        <v>40</v>
      </c>
      <c r="AX1247" s="13" t="s">
        <v>78</v>
      </c>
      <c r="AY1247" s="155" t="s">
        <v>156</v>
      </c>
    </row>
    <row r="1248" spans="2:65" s="13" customFormat="1" x14ac:dyDescent="0.2">
      <c r="B1248" s="154"/>
      <c r="D1248" s="148" t="s">
        <v>169</v>
      </c>
      <c r="E1248" s="155" t="s">
        <v>3</v>
      </c>
      <c r="F1248" s="156" t="s">
        <v>2835</v>
      </c>
      <c r="H1248" s="157">
        <v>7.6050000000000004</v>
      </c>
      <c r="I1248" s="158"/>
      <c r="L1248" s="154"/>
      <c r="M1248" s="159"/>
      <c r="T1248" s="160"/>
      <c r="AT1248" s="155" t="s">
        <v>169</v>
      </c>
      <c r="AU1248" s="155" t="s">
        <v>88</v>
      </c>
      <c r="AV1248" s="13" t="s">
        <v>88</v>
      </c>
      <c r="AW1248" s="13" t="s">
        <v>40</v>
      </c>
      <c r="AX1248" s="13" t="s">
        <v>78</v>
      </c>
      <c r="AY1248" s="155" t="s">
        <v>156</v>
      </c>
    </row>
    <row r="1249" spans="2:51" s="13" customFormat="1" x14ac:dyDescent="0.2">
      <c r="B1249" s="154"/>
      <c r="D1249" s="148" t="s">
        <v>169</v>
      </c>
      <c r="E1249" s="155" t="s">
        <v>3</v>
      </c>
      <c r="F1249" s="156" t="s">
        <v>2836</v>
      </c>
      <c r="H1249" s="157">
        <v>3.1949999999999998</v>
      </c>
      <c r="I1249" s="158"/>
      <c r="L1249" s="154"/>
      <c r="M1249" s="159"/>
      <c r="T1249" s="160"/>
      <c r="AT1249" s="155" t="s">
        <v>169</v>
      </c>
      <c r="AU1249" s="155" t="s">
        <v>88</v>
      </c>
      <c r="AV1249" s="13" t="s">
        <v>88</v>
      </c>
      <c r="AW1249" s="13" t="s">
        <v>40</v>
      </c>
      <c r="AX1249" s="13" t="s">
        <v>78</v>
      </c>
      <c r="AY1249" s="155" t="s">
        <v>156</v>
      </c>
    </row>
    <row r="1250" spans="2:51" s="13" customFormat="1" x14ac:dyDescent="0.2">
      <c r="B1250" s="154"/>
      <c r="D1250" s="148" t="s">
        <v>169</v>
      </c>
      <c r="E1250" s="155" t="s">
        <v>3</v>
      </c>
      <c r="F1250" s="156" t="s">
        <v>2837</v>
      </c>
      <c r="H1250" s="157">
        <v>3.18</v>
      </c>
      <c r="I1250" s="158"/>
      <c r="L1250" s="154"/>
      <c r="M1250" s="159"/>
      <c r="T1250" s="160"/>
      <c r="AT1250" s="155" t="s">
        <v>169</v>
      </c>
      <c r="AU1250" s="155" t="s">
        <v>88</v>
      </c>
      <c r="AV1250" s="13" t="s">
        <v>88</v>
      </c>
      <c r="AW1250" s="13" t="s">
        <v>40</v>
      </c>
      <c r="AX1250" s="13" t="s">
        <v>78</v>
      </c>
      <c r="AY1250" s="155" t="s">
        <v>156</v>
      </c>
    </row>
    <row r="1251" spans="2:51" s="13" customFormat="1" x14ac:dyDescent="0.2">
      <c r="B1251" s="154"/>
      <c r="D1251" s="148" t="s">
        <v>169</v>
      </c>
      <c r="E1251" s="155" t="s">
        <v>3</v>
      </c>
      <c r="F1251" s="156" t="s">
        <v>2838</v>
      </c>
      <c r="H1251" s="157">
        <v>3.2250000000000001</v>
      </c>
      <c r="I1251" s="158"/>
      <c r="L1251" s="154"/>
      <c r="M1251" s="159"/>
      <c r="T1251" s="160"/>
      <c r="AT1251" s="155" t="s">
        <v>169</v>
      </c>
      <c r="AU1251" s="155" t="s">
        <v>88</v>
      </c>
      <c r="AV1251" s="13" t="s">
        <v>88</v>
      </c>
      <c r="AW1251" s="13" t="s">
        <v>40</v>
      </c>
      <c r="AX1251" s="13" t="s">
        <v>78</v>
      </c>
      <c r="AY1251" s="155" t="s">
        <v>156</v>
      </c>
    </row>
    <row r="1252" spans="2:51" s="13" customFormat="1" x14ac:dyDescent="0.2">
      <c r="B1252" s="154"/>
      <c r="D1252" s="148" t="s">
        <v>169</v>
      </c>
      <c r="E1252" s="155" t="s">
        <v>3</v>
      </c>
      <c r="F1252" s="156" t="s">
        <v>2839</v>
      </c>
      <c r="H1252" s="157">
        <v>3.15</v>
      </c>
      <c r="I1252" s="158"/>
      <c r="L1252" s="154"/>
      <c r="M1252" s="159"/>
      <c r="T1252" s="160"/>
      <c r="AT1252" s="155" t="s">
        <v>169</v>
      </c>
      <c r="AU1252" s="155" t="s">
        <v>88</v>
      </c>
      <c r="AV1252" s="13" t="s">
        <v>88</v>
      </c>
      <c r="AW1252" s="13" t="s">
        <v>40</v>
      </c>
      <c r="AX1252" s="13" t="s">
        <v>78</v>
      </c>
      <c r="AY1252" s="155" t="s">
        <v>156</v>
      </c>
    </row>
    <row r="1253" spans="2:51" s="13" customFormat="1" x14ac:dyDescent="0.2">
      <c r="B1253" s="154"/>
      <c r="D1253" s="148" t="s">
        <v>169</v>
      </c>
      <c r="E1253" s="155" t="s">
        <v>3</v>
      </c>
      <c r="F1253" s="156" t="s">
        <v>2840</v>
      </c>
      <c r="H1253" s="157">
        <v>10.19</v>
      </c>
      <c r="I1253" s="158"/>
      <c r="L1253" s="154"/>
      <c r="M1253" s="159"/>
      <c r="T1253" s="160"/>
      <c r="AT1253" s="155" t="s">
        <v>169</v>
      </c>
      <c r="AU1253" s="155" t="s">
        <v>88</v>
      </c>
      <c r="AV1253" s="13" t="s">
        <v>88</v>
      </c>
      <c r="AW1253" s="13" t="s">
        <v>40</v>
      </c>
      <c r="AX1253" s="13" t="s">
        <v>78</v>
      </c>
      <c r="AY1253" s="155" t="s">
        <v>156</v>
      </c>
    </row>
    <row r="1254" spans="2:51" s="13" customFormat="1" x14ac:dyDescent="0.2">
      <c r="B1254" s="154"/>
      <c r="D1254" s="148" t="s">
        <v>169</v>
      </c>
      <c r="E1254" s="155" t="s">
        <v>3</v>
      </c>
      <c r="F1254" s="156" t="s">
        <v>2841</v>
      </c>
      <c r="H1254" s="157">
        <v>5.0999999999999996</v>
      </c>
      <c r="I1254" s="158"/>
      <c r="L1254" s="154"/>
      <c r="M1254" s="159"/>
      <c r="T1254" s="160"/>
      <c r="AT1254" s="155" t="s">
        <v>169</v>
      </c>
      <c r="AU1254" s="155" t="s">
        <v>88</v>
      </c>
      <c r="AV1254" s="13" t="s">
        <v>88</v>
      </c>
      <c r="AW1254" s="13" t="s">
        <v>40</v>
      </c>
      <c r="AX1254" s="13" t="s">
        <v>78</v>
      </c>
      <c r="AY1254" s="155" t="s">
        <v>156</v>
      </c>
    </row>
    <row r="1255" spans="2:51" s="13" customFormat="1" x14ac:dyDescent="0.2">
      <c r="B1255" s="154"/>
      <c r="D1255" s="148" t="s">
        <v>169</v>
      </c>
      <c r="E1255" s="155" t="s">
        <v>3</v>
      </c>
      <c r="F1255" s="156" t="s">
        <v>2842</v>
      </c>
      <c r="H1255" s="157">
        <v>1.95</v>
      </c>
      <c r="I1255" s="158"/>
      <c r="L1255" s="154"/>
      <c r="M1255" s="159"/>
      <c r="T1255" s="160"/>
      <c r="AT1255" s="155" t="s">
        <v>169</v>
      </c>
      <c r="AU1255" s="155" t="s">
        <v>88</v>
      </c>
      <c r="AV1255" s="13" t="s">
        <v>88</v>
      </c>
      <c r="AW1255" s="13" t="s">
        <v>40</v>
      </c>
      <c r="AX1255" s="13" t="s">
        <v>78</v>
      </c>
      <c r="AY1255" s="155" t="s">
        <v>156</v>
      </c>
    </row>
    <row r="1256" spans="2:51" s="13" customFormat="1" x14ac:dyDescent="0.2">
      <c r="B1256" s="154"/>
      <c r="D1256" s="148" t="s">
        <v>169</v>
      </c>
      <c r="E1256" s="155" t="s">
        <v>3</v>
      </c>
      <c r="F1256" s="156" t="s">
        <v>2843</v>
      </c>
      <c r="H1256" s="157">
        <v>2.2130000000000001</v>
      </c>
      <c r="I1256" s="158"/>
      <c r="L1256" s="154"/>
      <c r="M1256" s="159"/>
      <c r="T1256" s="160"/>
      <c r="AT1256" s="155" t="s">
        <v>169</v>
      </c>
      <c r="AU1256" s="155" t="s">
        <v>88</v>
      </c>
      <c r="AV1256" s="13" t="s">
        <v>88</v>
      </c>
      <c r="AW1256" s="13" t="s">
        <v>40</v>
      </c>
      <c r="AX1256" s="13" t="s">
        <v>78</v>
      </c>
      <c r="AY1256" s="155" t="s">
        <v>156</v>
      </c>
    </row>
    <row r="1257" spans="2:51" s="13" customFormat="1" x14ac:dyDescent="0.2">
      <c r="B1257" s="154"/>
      <c r="D1257" s="148" t="s">
        <v>169</v>
      </c>
      <c r="E1257" s="155" t="s">
        <v>3</v>
      </c>
      <c r="F1257" s="156" t="s">
        <v>2844</v>
      </c>
      <c r="H1257" s="157">
        <v>11.324999999999999</v>
      </c>
      <c r="I1257" s="158"/>
      <c r="L1257" s="154"/>
      <c r="M1257" s="159"/>
      <c r="T1257" s="160"/>
      <c r="AT1257" s="155" t="s">
        <v>169</v>
      </c>
      <c r="AU1257" s="155" t="s">
        <v>88</v>
      </c>
      <c r="AV1257" s="13" t="s">
        <v>88</v>
      </c>
      <c r="AW1257" s="13" t="s">
        <v>40</v>
      </c>
      <c r="AX1257" s="13" t="s">
        <v>78</v>
      </c>
      <c r="AY1257" s="155" t="s">
        <v>156</v>
      </c>
    </row>
    <row r="1258" spans="2:51" s="13" customFormat="1" x14ac:dyDescent="0.2">
      <c r="B1258" s="154"/>
      <c r="D1258" s="148" t="s">
        <v>169</v>
      </c>
      <c r="E1258" s="155" t="s">
        <v>3</v>
      </c>
      <c r="F1258" s="156" t="s">
        <v>2845</v>
      </c>
      <c r="H1258" s="157">
        <v>4.0880000000000001</v>
      </c>
      <c r="I1258" s="158"/>
      <c r="L1258" s="154"/>
      <c r="M1258" s="159"/>
      <c r="T1258" s="160"/>
      <c r="AT1258" s="155" t="s">
        <v>169</v>
      </c>
      <c r="AU1258" s="155" t="s">
        <v>88</v>
      </c>
      <c r="AV1258" s="13" t="s">
        <v>88</v>
      </c>
      <c r="AW1258" s="13" t="s">
        <v>40</v>
      </c>
      <c r="AX1258" s="13" t="s">
        <v>78</v>
      </c>
      <c r="AY1258" s="155" t="s">
        <v>156</v>
      </c>
    </row>
    <row r="1259" spans="2:51" s="13" customFormat="1" x14ac:dyDescent="0.2">
      <c r="B1259" s="154"/>
      <c r="D1259" s="148" t="s">
        <v>169</v>
      </c>
      <c r="E1259" s="155" t="s">
        <v>3</v>
      </c>
      <c r="F1259" s="156" t="s">
        <v>2846</v>
      </c>
      <c r="H1259" s="157">
        <v>7.4550000000000001</v>
      </c>
      <c r="I1259" s="158"/>
      <c r="L1259" s="154"/>
      <c r="M1259" s="159"/>
      <c r="T1259" s="160"/>
      <c r="AT1259" s="155" t="s">
        <v>169</v>
      </c>
      <c r="AU1259" s="155" t="s">
        <v>88</v>
      </c>
      <c r="AV1259" s="13" t="s">
        <v>88</v>
      </c>
      <c r="AW1259" s="13" t="s">
        <v>40</v>
      </c>
      <c r="AX1259" s="13" t="s">
        <v>78</v>
      </c>
      <c r="AY1259" s="155" t="s">
        <v>156</v>
      </c>
    </row>
    <row r="1260" spans="2:51" s="13" customFormat="1" x14ac:dyDescent="0.2">
      <c r="B1260" s="154"/>
      <c r="D1260" s="148" t="s">
        <v>169</v>
      </c>
      <c r="E1260" s="155" t="s">
        <v>3</v>
      </c>
      <c r="F1260" s="156" t="s">
        <v>2847</v>
      </c>
      <c r="H1260" s="157">
        <v>3.1949999999999998</v>
      </c>
      <c r="I1260" s="158"/>
      <c r="L1260" s="154"/>
      <c r="M1260" s="159"/>
      <c r="T1260" s="160"/>
      <c r="AT1260" s="155" t="s">
        <v>169</v>
      </c>
      <c r="AU1260" s="155" t="s">
        <v>88</v>
      </c>
      <c r="AV1260" s="13" t="s">
        <v>88</v>
      </c>
      <c r="AW1260" s="13" t="s">
        <v>40</v>
      </c>
      <c r="AX1260" s="13" t="s">
        <v>78</v>
      </c>
      <c r="AY1260" s="155" t="s">
        <v>156</v>
      </c>
    </row>
    <row r="1261" spans="2:51" s="13" customFormat="1" x14ac:dyDescent="0.2">
      <c r="B1261" s="154"/>
      <c r="D1261" s="148" t="s">
        <v>169</v>
      </c>
      <c r="E1261" s="155" t="s">
        <v>3</v>
      </c>
      <c r="F1261" s="156" t="s">
        <v>2848</v>
      </c>
      <c r="H1261" s="157">
        <v>3.18</v>
      </c>
      <c r="I1261" s="158"/>
      <c r="L1261" s="154"/>
      <c r="M1261" s="159"/>
      <c r="T1261" s="160"/>
      <c r="AT1261" s="155" t="s">
        <v>169</v>
      </c>
      <c r="AU1261" s="155" t="s">
        <v>88</v>
      </c>
      <c r="AV1261" s="13" t="s">
        <v>88</v>
      </c>
      <c r="AW1261" s="13" t="s">
        <v>40</v>
      </c>
      <c r="AX1261" s="13" t="s">
        <v>78</v>
      </c>
      <c r="AY1261" s="155" t="s">
        <v>156</v>
      </c>
    </row>
    <row r="1262" spans="2:51" s="13" customFormat="1" x14ac:dyDescent="0.2">
      <c r="B1262" s="154"/>
      <c r="D1262" s="148" t="s">
        <v>169</v>
      </c>
      <c r="E1262" s="155" t="s">
        <v>3</v>
      </c>
      <c r="F1262" s="156" t="s">
        <v>2849</v>
      </c>
      <c r="H1262" s="157">
        <v>3.2250000000000001</v>
      </c>
      <c r="I1262" s="158"/>
      <c r="L1262" s="154"/>
      <c r="M1262" s="159"/>
      <c r="T1262" s="160"/>
      <c r="AT1262" s="155" t="s">
        <v>169</v>
      </c>
      <c r="AU1262" s="155" t="s">
        <v>88</v>
      </c>
      <c r="AV1262" s="13" t="s">
        <v>88</v>
      </c>
      <c r="AW1262" s="13" t="s">
        <v>40</v>
      </c>
      <c r="AX1262" s="13" t="s">
        <v>78</v>
      </c>
      <c r="AY1262" s="155" t="s">
        <v>156</v>
      </c>
    </row>
    <row r="1263" spans="2:51" s="13" customFormat="1" x14ac:dyDescent="0.2">
      <c r="B1263" s="154"/>
      <c r="D1263" s="148" t="s">
        <v>169</v>
      </c>
      <c r="E1263" s="155" t="s">
        <v>3</v>
      </c>
      <c r="F1263" s="156" t="s">
        <v>2850</v>
      </c>
      <c r="H1263" s="157">
        <v>7.6050000000000004</v>
      </c>
      <c r="I1263" s="158"/>
      <c r="L1263" s="154"/>
      <c r="M1263" s="159"/>
      <c r="T1263" s="160"/>
      <c r="AT1263" s="155" t="s">
        <v>169</v>
      </c>
      <c r="AU1263" s="155" t="s">
        <v>88</v>
      </c>
      <c r="AV1263" s="13" t="s">
        <v>88</v>
      </c>
      <c r="AW1263" s="13" t="s">
        <v>40</v>
      </c>
      <c r="AX1263" s="13" t="s">
        <v>78</v>
      </c>
      <c r="AY1263" s="155" t="s">
        <v>156</v>
      </c>
    </row>
    <row r="1264" spans="2:51" s="13" customFormat="1" x14ac:dyDescent="0.2">
      <c r="B1264" s="154"/>
      <c r="D1264" s="148" t="s">
        <v>169</v>
      </c>
      <c r="E1264" s="155" t="s">
        <v>3</v>
      </c>
      <c r="F1264" s="156" t="s">
        <v>2851</v>
      </c>
      <c r="H1264" s="157">
        <v>3.1949999999999998</v>
      </c>
      <c r="I1264" s="158"/>
      <c r="L1264" s="154"/>
      <c r="M1264" s="159"/>
      <c r="T1264" s="160"/>
      <c r="AT1264" s="155" t="s">
        <v>169</v>
      </c>
      <c r="AU1264" s="155" t="s">
        <v>88</v>
      </c>
      <c r="AV1264" s="13" t="s">
        <v>88</v>
      </c>
      <c r="AW1264" s="13" t="s">
        <v>40</v>
      </c>
      <c r="AX1264" s="13" t="s">
        <v>78</v>
      </c>
      <c r="AY1264" s="155" t="s">
        <v>156</v>
      </c>
    </row>
    <row r="1265" spans="2:65" s="13" customFormat="1" x14ac:dyDescent="0.2">
      <c r="B1265" s="154"/>
      <c r="D1265" s="148" t="s">
        <v>169</v>
      </c>
      <c r="E1265" s="155" t="s">
        <v>3</v>
      </c>
      <c r="F1265" s="156" t="s">
        <v>2852</v>
      </c>
      <c r="H1265" s="157">
        <v>3.18</v>
      </c>
      <c r="I1265" s="158"/>
      <c r="L1265" s="154"/>
      <c r="M1265" s="159"/>
      <c r="T1265" s="160"/>
      <c r="AT1265" s="155" t="s">
        <v>169</v>
      </c>
      <c r="AU1265" s="155" t="s">
        <v>88</v>
      </c>
      <c r="AV1265" s="13" t="s">
        <v>88</v>
      </c>
      <c r="AW1265" s="13" t="s">
        <v>40</v>
      </c>
      <c r="AX1265" s="13" t="s">
        <v>78</v>
      </c>
      <c r="AY1265" s="155" t="s">
        <v>156</v>
      </c>
    </row>
    <row r="1266" spans="2:65" s="13" customFormat="1" x14ac:dyDescent="0.2">
      <c r="B1266" s="154"/>
      <c r="D1266" s="148" t="s">
        <v>169</v>
      </c>
      <c r="E1266" s="155" t="s">
        <v>3</v>
      </c>
      <c r="F1266" s="156" t="s">
        <v>2853</v>
      </c>
      <c r="H1266" s="157">
        <v>3.2250000000000001</v>
      </c>
      <c r="I1266" s="158"/>
      <c r="L1266" s="154"/>
      <c r="M1266" s="159"/>
      <c r="T1266" s="160"/>
      <c r="AT1266" s="155" t="s">
        <v>169</v>
      </c>
      <c r="AU1266" s="155" t="s">
        <v>88</v>
      </c>
      <c r="AV1266" s="13" t="s">
        <v>88</v>
      </c>
      <c r="AW1266" s="13" t="s">
        <v>40</v>
      </c>
      <c r="AX1266" s="13" t="s">
        <v>78</v>
      </c>
      <c r="AY1266" s="155" t="s">
        <v>156</v>
      </c>
    </row>
    <row r="1267" spans="2:65" s="13" customFormat="1" x14ac:dyDescent="0.2">
      <c r="B1267" s="154"/>
      <c r="D1267" s="148" t="s">
        <v>169</v>
      </c>
      <c r="E1267" s="155" t="s">
        <v>3</v>
      </c>
      <c r="F1267" s="156" t="s">
        <v>2854</v>
      </c>
      <c r="H1267" s="157">
        <v>-25.1</v>
      </c>
      <c r="I1267" s="158"/>
      <c r="L1267" s="154"/>
      <c r="M1267" s="159"/>
      <c r="T1267" s="160"/>
      <c r="AT1267" s="155" t="s">
        <v>169</v>
      </c>
      <c r="AU1267" s="155" t="s">
        <v>88</v>
      </c>
      <c r="AV1267" s="13" t="s">
        <v>88</v>
      </c>
      <c r="AW1267" s="13" t="s">
        <v>40</v>
      </c>
      <c r="AX1267" s="13" t="s">
        <v>78</v>
      </c>
      <c r="AY1267" s="155" t="s">
        <v>156</v>
      </c>
    </row>
    <row r="1268" spans="2:65" s="14" customFormat="1" x14ac:dyDescent="0.2">
      <c r="B1268" s="161"/>
      <c r="D1268" s="148" t="s">
        <v>169</v>
      </c>
      <c r="E1268" s="162" t="s">
        <v>3</v>
      </c>
      <c r="F1268" s="163" t="s">
        <v>172</v>
      </c>
      <c r="H1268" s="164">
        <v>81.585999999999999</v>
      </c>
      <c r="I1268" s="165"/>
      <c r="L1268" s="161"/>
      <c r="M1268" s="166"/>
      <c r="T1268" s="167"/>
      <c r="AT1268" s="162" t="s">
        <v>169</v>
      </c>
      <c r="AU1268" s="162" t="s">
        <v>88</v>
      </c>
      <c r="AV1268" s="14" t="s">
        <v>165</v>
      </c>
      <c r="AW1268" s="14" t="s">
        <v>40</v>
      </c>
      <c r="AX1268" s="14" t="s">
        <v>86</v>
      </c>
      <c r="AY1268" s="162" t="s">
        <v>156</v>
      </c>
    </row>
    <row r="1269" spans="2:65" s="1" customFormat="1" ht="24.2" customHeight="1" x14ac:dyDescent="0.2">
      <c r="B1269" s="129"/>
      <c r="C1269" s="130" t="s">
        <v>1965</v>
      </c>
      <c r="D1269" s="130" t="s">
        <v>160</v>
      </c>
      <c r="E1269" s="131" t="s">
        <v>2855</v>
      </c>
      <c r="F1269" s="132" t="s">
        <v>2856</v>
      </c>
      <c r="G1269" s="133" t="s">
        <v>209</v>
      </c>
      <c r="H1269" s="134">
        <v>64.259</v>
      </c>
      <c r="I1269" s="135"/>
      <c r="J1269" s="136">
        <f>ROUND(I1269*H1269,2)</f>
        <v>0</v>
      </c>
      <c r="K1269" s="132" t="s">
        <v>164</v>
      </c>
      <c r="L1269" s="34"/>
      <c r="M1269" s="137" t="s">
        <v>3</v>
      </c>
      <c r="N1269" s="138" t="s">
        <v>49</v>
      </c>
      <c r="P1269" s="139">
        <f>O1269*H1269</f>
        <v>0</v>
      </c>
      <c r="Q1269" s="139">
        <v>1.8380000000000001E-2</v>
      </c>
      <c r="R1269" s="139">
        <f>Q1269*H1269</f>
        <v>1.18108042</v>
      </c>
      <c r="S1269" s="139">
        <v>0</v>
      </c>
      <c r="T1269" s="140">
        <f>S1269*H1269</f>
        <v>0</v>
      </c>
      <c r="AR1269" s="141" t="s">
        <v>165</v>
      </c>
      <c r="AT1269" s="141" t="s">
        <v>160</v>
      </c>
      <c r="AU1269" s="141" t="s">
        <v>88</v>
      </c>
      <c r="AY1269" s="18" t="s">
        <v>156</v>
      </c>
      <c r="BE1269" s="142">
        <f>IF(N1269="základní",J1269,0)</f>
        <v>0</v>
      </c>
      <c r="BF1269" s="142">
        <f>IF(N1269="snížená",J1269,0)</f>
        <v>0</v>
      </c>
      <c r="BG1269" s="142">
        <f>IF(N1269="zákl. přenesená",J1269,0)</f>
        <v>0</v>
      </c>
      <c r="BH1269" s="142">
        <f>IF(N1269="sníž. přenesená",J1269,0)</f>
        <v>0</v>
      </c>
      <c r="BI1269" s="142">
        <f>IF(N1269="nulová",J1269,0)</f>
        <v>0</v>
      </c>
      <c r="BJ1269" s="18" t="s">
        <v>86</v>
      </c>
      <c r="BK1269" s="142">
        <f>ROUND(I1269*H1269,2)</f>
        <v>0</v>
      </c>
      <c r="BL1269" s="18" t="s">
        <v>165</v>
      </c>
      <c r="BM1269" s="141" t="s">
        <v>2857</v>
      </c>
    </row>
    <row r="1270" spans="2:65" s="1" customFormat="1" x14ac:dyDescent="0.2">
      <c r="B1270" s="34"/>
      <c r="D1270" s="143" t="s">
        <v>167</v>
      </c>
      <c r="F1270" s="144" t="s">
        <v>2858</v>
      </c>
      <c r="I1270" s="145"/>
      <c r="L1270" s="34"/>
      <c r="M1270" s="146"/>
      <c r="T1270" s="55"/>
      <c r="AT1270" s="18" t="s">
        <v>167</v>
      </c>
      <c r="AU1270" s="18" t="s">
        <v>88</v>
      </c>
    </row>
    <row r="1271" spans="2:65" s="12" customFormat="1" x14ac:dyDescent="0.2">
      <c r="B1271" s="147"/>
      <c r="D1271" s="148" t="s">
        <v>169</v>
      </c>
      <c r="E1271" s="149" t="s">
        <v>3</v>
      </c>
      <c r="F1271" s="150" t="s">
        <v>2332</v>
      </c>
      <c r="H1271" s="149" t="s">
        <v>3</v>
      </c>
      <c r="I1271" s="151"/>
      <c r="L1271" s="147"/>
      <c r="M1271" s="152"/>
      <c r="T1271" s="153"/>
      <c r="AT1271" s="149" t="s">
        <v>169</v>
      </c>
      <c r="AU1271" s="149" t="s">
        <v>88</v>
      </c>
      <c r="AV1271" s="12" t="s">
        <v>86</v>
      </c>
      <c r="AW1271" s="12" t="s">
        <v>40</v>
      </c>
      <c r="AX1271" s="12" t="s">
        <v>78</v>
      </c>
      <c r="AY1271" s="149" t="s">
        <v>156</v>
      </c>
    </row>
    <row r="1272" spans="2:65" s="13" customFormat="1" x14ac:dyDescent="0.2">
      <c r="B1272" s="154"/>
      <c r="D1272" s="148" t="s">
        <v>169</v>
      </c>
      <c r="E1272" s="155" t="s">
        <v>3</v>
      </c>
      <c r="F1272" s="156" t="s">
        <v>2333</v>
      </c>
      <c r="H1272" s="157">
        <v>1.25</v>
      </c>
      <c r="I1272" s="158"/>
      <c r="L1272" s="154"/>
      <c r="M1272" s="159"/>
      <c r="T1272" s="160"/>
      <c r="AT1272" s="155" t="s">
        <v>169</v>
      </c>
      <c r="AU1272" s="155" t="s">
        <v>88</v>
      </c>
      <c r="AV1272" s="13" t="s">
        <v>88</v>
      </c>
      <c r="AW1272" s="13" t="s">
        <v>40</v>
      </c>
      <c r="AX1272" s="13" t="s">
        <v>78</v>
      </c>
      <c r="AY1272" s="155" t="s">
        <v>156</v>
      </c>
    </row>
    <row r="1273" spans="2:65" s="13" customFormat="1" x14ac:dyDescent="0.2">
      <c r="B1273" s="154"/>
      <c r="D1273" s="148" t="s">
        <v>169</v>
      </c>
      <c r="E1273" s="155" t="s">
        <v>3</v>
      </c>
      <c r="F1273" s="156" t="s">
        <v>2334</v>
      </c>
      <c r="H1273" s="157">
        <v>0.3</v>
      </c>
      <c r="I1273" s="158"/>
      <c r="L1273" s="154"/>
      <c r="M1273" s="159"/>
      <c r="T1273" s="160"/>
      <c r="AT1273" s="155" t="s">
        <v>169</v>
      </c>
      <c r="AU1273" s="155" t="s">
        <v>88</v>
      </c>
      <c r="AV1273" s="13" t="s">
        <v>88</v>
      </c>
      <c r="AW1273" s="13" t="s">
        <v>40</v>
      </c>
      <c r="AX1273" s="13" t="s">
        <v>78</v>
      </c>
      <c r="AY1273" s="155" t="s">
        <v>156</v>
      </c>
    </row>
    <row r="1274" spans="2:65" s="15" customFormat="1" x14ac:dyDescent="0.2">
      <c r="B1274" s="168"/>
      <c r="D1274" s="148" t="s">
        <v>169</v>
      </c>
      <c r="E1274" s="169" t="s">
        <v>3</v>
      </c>
      <c r="F1274" s="170" t="s">
        <v>180</v>
      </c>
      <c r="H1274" s="171">
        <v>1.55</v>
      </c>
      <c r="I1274" s="172"/>
      <c r="L1274" s="168"/>
      <c r="M1274" s="173"/>
      <c r="T1274" s="174"/>
      <c r="AT1274" s="169" t="s">
        <v>169</v>
      </c>
      <c r="AU1274" s="169" t="s">
        <v>88</v>
      </c>
      <c r="AV1274" s="15" t="s">
        <v>157</v>
      </c>
      <c r="AW1274" s="15" t="s">
        <v>40</v>
      </c>
      <c r="AX1274" s="15" t="s">
        <v>78</v>
      </c>
      <c r="AY1274" s="169" t="s">
        <v>156</v>
      </c>
    </row>
    <row r="1275" spans="2:65" s="12" customFormat="1" x14ac:dyDescent="0.2">
      <c r="B1275" s="147"/>
      <c r="D1275" s="148" t="s">
        <v>169</v>
      </c>
      <c r="E1275" s="149" t="s">
        <v>3</v>
      </c>
      <c r="F1275" s="150" t="s">
        <v>2859</v>
      </c>
      <c r="H1275" s="149" t="s">
        <v>3</v>
      </c>
      <c r="I1275" s="151"/>
      <c r="L1275" s="147"/>
      <c r="M1275" s="152"/>
      <c r="T1275" s="153"/>
      <c r="AT1275" s="149" t="s">
        <v>169</v>
      </c>
      <c r="AU1275" s="149" t="s">
        <v>88</v>
      </c>
      <c r="AV1275" s="12" t="s">
        <v>86</v>
      </c>
      <c r="AW1275" s="12" t="s">
        <v>40</v>
      </c>
      <c r="AX1275" s="12" t="s">
        <v>78</v>
      </c>
      <c r="AY1275" s="149" t="s">
        <v>156</v>
      </c>
    </row>
    <row r="1276" spans="2:65" s="13" customFormat="1" x14ac:dyDescent="0.2">
      <c r="B1276" s="154"/>
      <c r="D1276" s="148" t="s">
        <v>169</v>
      </c>
      <c r="E1276" s="155" t="s">
        <v>3</v>
      </c>
      <c r="F1276" s="156" t="s">
        <v>2860</v>
      </c>
      <c r="H1276" s="157">
        <v>6.8949999999999996</v>
      </c>
      <c r="I1276" s="158"/>
      <c r="L1276" s="154"/>
      <c r="M1276" s="159"/>
      <c r="T1276" s="160"/>
      <c r="AT1276" s="155" t="s">
        <v>169</v>
      </c>
      <c r="AU1276" s="155" t="s">
        <v>88</v>
      </c>
      <c r="AV1276" s="13" t="s">
        <v>88</v>
      </c>
      <c r="AW1276" s="13" t="s">
        <v>40</v>
      </c>
      <c r="AX1276" s="13" t="s">
        <v>78</v>
      </c>
      <c r="AY1276" s="155" t="s">
        <v>156</v>
      </c>
    </row>
    <row r="1277" spans="2:65" s="13" customFormat="1" x14ac:dyDescent="0.2">
      <c r="B1277" s="154"/>
      <c r="D1277" s="148" t="s">
        <v>169</v>
      </c>
      <c r="E1277" s="155" t="s">
        <v>3</v>
      </c>
      <c r="F1277" s="156" t="s">
        <v>2861</v>
      </c>
      <c r="H1277" s="157">
        <v>7.8</v>
      </c>
      <c r="I1277" s="158"/>
      <c r="L1277" s="154"/>
      <c r="M1277" s="159"/>
      <c r="T1277" s="160"/>
      <c r="AT1277" s="155" t="s">
        <v>169</v>
      </c>
      <c r="AU1277" s="155" t="s">
        <v>88</v>
      </c>
      <c r="AV1277" s="13" t="s">
        <v>88</v>
      </c>
      <c r="AW1277" s="13" t="s">
        <v>40</v>
      </c>
      <c r="AX1277" s="13" t="s">
        <v>78</v>
      </c>
      <c r="AY1277" s="155" t="s">
        <v>156</v>
      </c>
    </row>
    <row r="1278" spans="2:65" s="13" customFormat="1" x14ac:dyDescent="0.2">
      <c r="B1278" s="154"/>
      <c r="D1278" s="148" t="s">
        <v>169</v>
      </c>
      <c r="E1278" s="155" t="s">
        <v>3</v>
      </c>
      <c r="F1278" s="156" t="s">
        <v>2862</v>
      </c>
      <c r="H1278" s="157">
        <v>2.1</v>
      </c>
      <c r="I1278" s="158"/>
      <c r="L1278" s="154"/>
      <c r="M1278" s="159"/>
      <c r="T1278" s="160"/>
      <c r="AT1278" s="155" t="s">
        <v>169</v>
      </c>
      <c r="AU1278" s="155" t="s">
        <v>88</v>
      </c>
      <c r="AV1278" s="13" t="s">
        <v>88</v>
      </c>
      <c r="AW1278" s="13" t="s">
        <v>40</v>
      </c>
      <c r="AX1278" s="13" t="s">
        <v>78</v>
      </c>
      <c r="AY1278" s="155" t="s">
        <v>156</v>
      </c>
    </row>
    <row r="1279" spans="2:65" s="15" customFormat="1" x14ac:dyDescent="0.2">
      <c r="B1279" s="168"/>
      <c r="D1279" s="148" t="s">
        <v>169</v>
      </c>
      <c r="E1279" s="169" t="s">
        <v>3</v>
      </c>
      <c r="F1279" s="170" t="s">
        <v>180</v>
      </c>
      <c r="H1279" s="171">
        <v>16.795000000000002</v>
      </c>
      <c r="I1279" s="172"/>
      <c r="L1279" s="168"/>
      <c r="M1279" s="173"/>
      <c r="T1279" s="174"/>
      <c r="AT1279" s="169" t="s">
        <v>169</v>
      </c>
      <c r="AU1279" s="169" t="s">
        <v>88</v>
      </c>
      <c r="AV1279" s="15" t="s">
        <v>157</v>
      </c>
      <c r="AW1279" s="15" t="s">
        <v>40</v>
      </c>
      <c r="AX1279" s="15" t="s">
        <v>78</v>
      </c>
      <c r="AY1279" s="169" t="s">
        <v>156</v>
      </c>
    </row>
    <row r="1280" spans="2:65" s="12" customFormat="1" x14ac:dyDescent="0.2">
      <c r="B1280" s="147"/>
      <c r="D1280" s="148" t="s">
        <v>169</v>
      </c>
      <c r="E1280" s="149" t="s">
        <v>3</v>
      </c>
      <c r="F1280" s="150" t="s">
        <v>2863</v>
      </c>
      <c r="H1280" s="149" t="s">
        <v>3</v>
      </c>
      <c r="I1280" s="151"/>
      <c r="L1280" s="147"/>
      <c r="M1280" s="152"/>
      <c r="T1280" s="153"/>
      <c r="AT1280" s="149" t="s">
        <v>169</v>
      </c>
      <c r="AU1280" s="149" t="s">
        <v>88</v>
      </c>
      <c r="AV1280" s="12" t="s">
        <v>86</v>
      </c>
      <c r="AW1280" s="12" t="s">
        <v>40</v>
      </c>
      <c r="AX1280" s="12" t="s">
        <v>78</v>
      </c>
      <c r="AY1280" s="149" t="s">
        <v>156</v>
      </c>
    </row>
    <row r="1281" spans="2:51" s="13" customFormat="1" x14ac:dyDescent="0.2">
      <c r="B1281" s="154"/>
      <c r="D1281" s="148" t="s">
        <v>169</v>
      </c>
      <c r="E1281" s="155" t="s">
        <v>3</v>
      </c>
      <c r="F1281" s="156" t="s">
        <v>2864</v>
      </c>
      <c r="H1281" s="157">
        <v>4.2</v>
      </c>
      <c r="I1281" s="158"/>
      <c r="L1281" s="154"/>
      <c r="M1281" s="159"/>
      <c r="T1281" s="160"/>
      <c r="AT1281" s="155" t="s">
        <v>169</v>
      </c>
      <c r="AU1281" s="155" t="s">
        <v>88</v>
      </c>
      <c r="AV1281" s="13" t="s">
        <v>88</v>
      </c>
      <c r="AW1281" s="13" t="s">
        <v>40</v>
      </c>
      <c r="AX1281" s="13" t="s">
        <v>78</v>
      </c>
      <c r="AY1281" s="155" t="s">
        <v>156</v>
      </c>
    </row>
    <row r="1282" spans="2:51" s="13" customFormat="1" x14ac:dyDescent="0.2">
      <c r="B1282" s="154"/>
      <c r="D1282" s="148" t="s">
        <v>169</v>
      </c>
      <c r="E1282" s="155" t="s">
        <v>3</v>
      </c>
      <c r="F1282" s="156" t="s">
        <v>2865</v>
      </c>
      <c r="H1282" s="157">
        <v>0.45</v>
      </c>
      <c r="I1282" s="158"/>
      <c r="L1282" s="154"/>
      <c r="M1282" s="159"/>
      <c r="T1282" s="160"/>
      <c r="AT1282" s="155" t="s">
        <v>169</v>
      </c>
      <c r="AU1282" s="155" t="s">
        <v>88</v>
      </c>
      <c r="AV1282" s="13" t="s">
        <v>88</v>
      </c>
      <c r="AW1282" s="13" t="s">
        <v>40</v>
      </c>
      <c r="AX1282" s="13" t="s">
        <v>78</v>
      </c>
      <c r="AY1282" s="155" t="s">
        <v>156</v>
      </c>
    </row>
    <row r="1283" spans="2:51" s="13" customFormat="1" x14ac:dyDescent="0.2">
      <c r="B1283" s="154"/>
      <c r="D1283" s="148" t="s">
        <v>169</v>
      </c>
      <c r="E1283" s="155" t="s">
        <v>3</v>
      </c>
      <c r="F1283" s="156" t="s">
        <v>2866</v>
      </c>
      <c r="H1283" s="157">
        <v>0.27500000000000002</v>
      </c>
      <c r="I1283" s="158"/>
      <c r="L1283" s="154"/>
      <c r="M1283" s="159"/>
      <c r="T1283" s="160"/>
      <c r="AT1283" s="155" t="s">
        <v>169</v>
      </c>
      <c r="AU1283" s="155" t="s">
        <v>88</v>
      </c>
      <c r="AV1283" s="13" t="s">
        <v>88</v>
      </c>
      <c r="AW1283" s="13" t="s">
        <v>40</v>
      </c>
      <c r="AX1283" s="13" t="s">
        <v>78</v>
      </c>
      <c r="AY1283" s="155" t="s">
        <v>156</v>
      </c>
    </row>
    <row r="1284" spans="2:51" s="13" customFormat="1" x14ac:dyDescent="0.2">
      <c r="B1284" s="154"/>
      <c r="D1284" s="148" t="s">
        <v>169</v>
      </c>
      <c r="E1284" s="155" t="s">
        <v>3</v>
      </c>
      <c r="F1284" s="156" t="s">
        <v>2867</v>
      </c>
      <c r="H1284" s="157">
        <v>0.27500000000000002</v>
      </c>
      <c r="I1284" s="158"/>
      <c r="L1284" s="154"/>
      <c r="M1284" s="159"/>
      <c r="T1284" s="160"/>
      <c r="AT1284" s="155" t="s">
        <v>169</v>
      </c>
      <c r="AU1284" s="155" t="s">
        <v>88</v>
      </c>
      <c r="AV1284" s="13" t="s">
        <v>88</v>
      </c>
      <c r="AW1284" s="13" t="s">
        <v>40</v>
      </c>
      <c r="AX1284" s="13" t="s">
        <v>78</v>
      </c>
      <c r="AY1284" s="155" t="s">
        <v>156</v>
      </c>
    </row>
    <row r="1285" spans="2:51" s="13" customFormat="1" x14ac:dyDescent="0.2">
      <c r="B1285" s="154"/>
      <c r="D1285" s="148" t="s">
        <v>169</v>
      </c>
      <c r="E1285" s="155" t="s">
        <v>3</v>
      </c>
      <c r="F1285" s="156" t="s">
        <v>2868</v>
      </c>
      <c r="H1285" s="157">
        <v>0.45</v>
      </c>
      <c r="I1285" s="158"/>
      <c r="L1285" s="154"/>
      <c r="M1285" s="159"/>
      <c r="T1285" s="160"/>
      <c r="AT1285" s="155" t="s">
        <v>169</v>
      </c>
      <c r="AU1285" s="155" t="s">
        <v>88</v>
      </c>
      <c r="AV1285" s="13" t="s">
        <v>88</v>
      </c>
      <c r="AW1285" s="13" t="s">
        <v>40</v>
      </c>
      <c r="AX1285" s="13" t="s">
        <v>78</v>
      </c>
      <c r="AY1285" s="155" t="s">
        <v>156</v>
      </c>
    </row>
    <row r="1286" spans="2:51" s="13" customFormat="1" x14ac:dyDescent="0.2">
      <c r="B1286" s="154"/>
      <c r="D1286" s="148" t="s">
        <v>169</v>
      </c>
      <c r="E1286" s="155" t="s">
        <v>3</v>
      </c>
      <c r="F1286" s="156" t="s">
        <v>2869</v>
      </c>
      <c r="H1286" s="157">
        <v>0.45</v>
      </c>
      <c r="I1286" s="158"/>
      <c r="L1286" s="154"/>
      <c r="M1286" s="159"/>
      <c r="T1286" s="160"/>
      <c r="AT1286" s="155" t="s">
        <v>169</v>
      </c>
      <c r="AU1286" s="155" t="s">
        <v>88</v>
      </c>
      <c r="AV1286" s="13" t="s">
        <v>88</v>
      </c>
      <c r="AW1286" s="13" t="s">
        <v>40</v>
      </c>
      <c r="AX1286" s="13" t="s">
        <v>78</v>
      </c>
      <c r="AY1286" s="155" t="s">
        <v>156</v>
      </c>
    </row>
    <row r="1287" spans="2:51" s="13" customFormat="1" x14ac:dyDescent="0.2">
      <c r="B1287" s="154"/>
      <c r="D1287" s="148" t="s">
        <v>169</v>
      </c>
      <c r="E1287" s="155" t="s">
        <v>3</v>
      </c>
      <c r="F1287" s="156" t="s">
        <v>2870</v>
      </c>
      <c r="H1287" s="157">
        <v>0.45</v>
      </c>
      <c r="I1287" s="158"/>
      <c r="L1287" s="154"/>
      <c r="M1287" s="159"/>
      <c r="T1287" s="160"/>
      <c r="AT1287" s="155" t="s">
        <v>169</v>
      </c>
      <c r="AU1287" s="155" t="s">
        <v>88</v>
      </c>
      <c r="AV1287" s="13" t="s">
        <v>88</v>
      </c>
      <c r="AW1287" s="13" t="s">
        <v>40</v>
      </c>
      <c r="AX1287" s="13" t="s">
        <v>78</v>
      </c>
      <c r="AY1287" s="155" t="s">
        <v>156</v>
      </c>
    </row>
    <row r="1288" spans="2:51" s="13" customFormat="1" x14ac:dyDescent="0.2">
      <c r="B1288" s="154"/>
      <c r="D1288" s="148" t="s">
        <v>169</v>
      </c>
      <c r="E1288" s="155" t="s">
        <v>3</v>
      </c>
      <c r="F1288" s="156" t="s">
        <v>2871</v>
      </c>
      <c r="H1288" s="157">
        <v>0.36</v>
      </c>
      <c r="I1288" s="158"/>
      <c r="L1288" s="154"/>
      <c r="M1288" s="159"/>
      <c r="T1288" s="160"/>
      <c r="AT1288" s="155" t="s">
        <v>169</v>
      </c>
      <c r="AU1288" s="155" t="s">
        <v>88</v>
      </c>
      <c r="AV1288" s="13" t="s">
        <v>88</v>
      </c>
      <c r="AW1288" s="13" t="s">
        <v>40</v>
      </c>
      <c r="AX1288" s="13" t="s">
        <v>78</v>
      </c>
      <c r="AY1288" s="155" t="s">
        <v>156</v>
      </c>
    </row>
    <row r="1289" spans="2:51" s="13" customFormat="1" x14ac:dyDescent="0.2">
      <c r="B1289" s="154"/>
      <c r="D1289" s="148" t="s">
        <v>169</v>
      </c>
      <c r="E1289" s="155" t="s">
        <v>3</v>
      </c>
      <c r="F1289" s="156" t="s">
        <v>2225</v>
      </c>
      <c r="H1289" s="157">
        <v>0.26900000000000002</v>
      </c>
      <c r="I1289" s="158"/>
      <c r="L1289" s="154"/>
      <c r="M1289" s="159"/>
      <c r="T1289" s="160"/>
      <c r="AT1289" s="155" t="s">
        <v>169</v>
      </c>
      <c r="AU1289" s="155" t="s">
        <v>88</v>
      </c>
      <c r="AV1289" s="13" t="s">
        <v>88</v>
      </c>
      <c r="AW1289" s="13" t="s">
        <v>40</v>
      </c>
      <c r="AX1289" s="13" t="s">
        <v>78</v>
      </c>
      <c r="AY1289" s="155" t="s">
        <v>156</v>
      </c>
    </row>
    <row r="1290" spans="2:51" s="13" customFormat="1" x14ac:dyDescent="0.2">
      <c r="B1290" s="154"/>
      <c r="D1290" s="148" t="s">
        <v>169</v>
      </c>
      <c r="E1290" s="155" t="s">
        <v>3</v>
      </c>
      <c r="F1290" s="156" t="s">
        <v>2226</v>
      </c>
      <c r="H1290" s="157">
        <v>7.2999999999999995E-2</v>
      </c>
      <c r="I1290" s="158"/>
      <c r="L1290" s="154"/>
      <c r="M1290" s="159"/>
      <c r="T1290" s="160"/>
      <c r="AT1290" s="155" t="s">
        <v>169</v>
      </c>
      <c r="AU1290" s="155" t="s">
        <v>88</v>
      </c>
      <c r="AV1290" s="13" t="s">
        <v>88</v>
      </c>
      <c r="AW1290" s="13" t="s">
        <v>40</v>
      </c>
      <c r="AX1290" s="13" t="s">
        <v>78</v>
      </c>
      <c r="AY1290" s="155" t="s">
        <v>156</v>
      </c>
    </row>
    <row r="1291" spans="2:51" s="13" customFormat="1" x14ac:dyDescent="0.2">
      <c r="B1291" s="154"/>
      <c r="D1291" s="148" t="s">
        <v>169</v>
      </c>
      <c r="E1291" s="155" t="s">
        <v>3</v>
      </c>
      <c r="F1291" s="156" t="s">
        <v>2227</v>
      </c>
      <c r="H1291" s="157">
        <v>0.29799999999999999</v>
      </c>
      <c r="I1291" s="158"/>
      <c r="L1291" s="154"/>
      <c r="M1291" s="159"/>
      <c r="T1291" s="160"/>
      <c r="AT1291" s="155" t="s">
        <v>169</v>
      </c>
      <c r="AU1291" s="155" t="s">
        <v>88</v>
      </c>
      <c r="AV1291" s="13" t="s">
        <v>88</v>
      </c>
      <c r="AW1291" s="13" t="s">
        <v>40</v>
      </c>
      <c r="AX1291" s="13" t="s">
        <v>78</v>
      </c>
      <c r="AY1291" s="155" t="s">
        <v>156</v>
      </c>
    </row>
    <row r="1292" spans="2:51" s="13" customFormat="1" x14ac:dyDescent="0.2">
      <c r="B1292" s="154"/>
      <c r="D1292" s="148" t="s">
        <v>169</v>
      </c>
      <c r="E1292" s="155" t="s">
        <v>3</v>
      </c>
      <c r="F1292" s="156" t="s">
        <v>2228</v>
      </c>
      <c r="H1292" s="157">
        <v>0.11899999999999999</v>
      </c>
      <c r="I1292" s="158"/>
      <c r="L1292" s="154"/>
      <c r="M1292" s="159"/>
      <c r="T1292" s="160"/>
      <c r="AT1292" s="155" t="s">
        <v>169</v>
      </c>
      <c r="AU1292" s="155" t="s">
        <v>88</v>
      </c>
      <c r="AV1292" s="13" t="s">
        <v>88</v>
      </c>
      <c r="AW1292" s="13" t="s">
        <v>40</v>
      </c>
      <c r="AX1292" s="13" t="s">
        <v>78</v>
      </c>
      <c r="AY1292" s="155" t="s">
        <v>156</v>
      </c>
    </row>
    <row r="1293" spans="2:51" s="13" customFormat="1" x14ac:dyDescent="0.2">
      <c r="B1293" s="154"/>
      <c r="D1293" s="148" t="s">
        <v>169</v>
      </c>
      <c r="E1293" s="155" t="s">
        <v>3</v>
      </c>
      <c r="F1293" s="156" t="s">
        <v>2872</v>
      </c>
      <c r="H1293" s="157">
        <v>4.83</v>
      </c>
      <c r="I1293" s="158"/>
      <c r="L1293" s="154"/>
      <c r="M1293" s="159"/>
      <c r="T1293" s="160"/>
      <c r="AT1293" s="155" t="s">
        <v>169</v>
      </c>
      <c r="AU1293" s="155" t="s">
        <v>88</v>
      </c>
      <c r="AV1293" s="13" t="s">
        <v>88</v>
      </c>
      <c r="AW1293" s="13" t="s">
        <v>40</v>
      </c>
      <c r="AX1293" s="13" t="s">
        <v>78</v>
      </c>
      <c r="AY1293" s="155" t="s">
        <v>156</v>
      </c>
    </row>
    <row r="1294" spans="2:51" s="13" customFormat="1" x14ac:dyDescent="0.2">
      <c r="B1294" s="154"/>
      <c r="D1294" s="148" t="s">
        <v>169</v>
      </c>
      <c r="E1294" s="155" t="s">
        <v>3</v>
      </c>
      <c r="F1294" s="156" t="s">
        <v>2236</v>
      </c>
      <c r="H1294" s="157">
        <v>4.2</v>
      </c>
      <c r="I1294" s="158"/>
      <c r="L1294" s="154"/>
      <c r="M1294" s="159"/>
      <c r="T1294" s="160"/>
      <c r="AT1294" s="155" t="s">
        <v>169</v>
      </c>
      <c r="AU1294" s="155" t="s">
        <v>88</v>
      </c>
      <c r="AV1294" s="13" t="s">
        <v>88</v>
      </c>
      <c r="AW1294" s="13" t="s">
        <v>40</v>
      </c>
      <c r="AX1294" s="13" t="s">
        <v>78</v>
      </c>
      <c r="AY1294" s="155" t="s">
        <v>156</v>
      </c>
    </row>
    <row r="1295" spans="2:51" s="13" customFormat="1" x14ac:dyDescent="0.2">
      <c r="B1295" s="154"/>
      <c r="D1295" s="148" t="s">
        <v>169</v>
      </c>
      <c r="E1295" s="155" t="s">
        <v>3</v>
      </c>
      <c r="F1295" s="156" t="s">
        <v>2873</v>
      </c>
      <c r="H1295" s="157">
        <v>4.2</v>
      </c>
      <c r="I1295" s="158"/>
      <c r="L1295" s="154"/>
      <c r="M1295" s="159"/>
      <c r="T1295" s="160"/>
      <c r="AT1295" s="155" t="s">
        <v>169</v>
      </c>
      <c r="AU1295" s="155" t="s">
        <v>88</v>
      </c>
      <c r="AV1295" s="13" t="s">
        <v>88</v>
      </c>
      <c r="AW1295" s="13" t="s">
        <v>40</v>
      </c>
      <c r="AX1295" s="13" t="s">
        <v>78</v>
      </c>
      <c r="AY1295" s="155" t="s">
        <v>156</v>
      </c>
    </row>
    <row r="1296" spans="2:51" s="13" customFormat="1" x14ac:dyDescent="0.2">
      <c r="B1296" s="154"/>
      <c r="D1296" s="148" t="s">
        <v>169</v>
      </c>
      <c r="E1296" s="155" t="s">
        <v>3</v>
      </c>
      <c r="F1296" s="156" t="s">
        <v>2237</v>
      </c>
      <c r="H1296" s="157">
        <v>4.2</v>
      </c>
      <c r="I1296" s="158"/>
      <c r="L1296" s="154"/>
      <c r="M1296" s="159"/>
      <c r="T1296" s="160"/>
      <c r="AT1296" s="155" t="s">
        <v>169</v>
      </c>
      <c r="AU1296" s="155" t="s">
        <v>88</v>
      </c>
      <c r="AV1296" s="13" t="s">
        <v>88</v>
      </c>
      <c r="AW1296" s="13" t="s">
        <v>40</v>
      </c>
      <c r="AX1296" s="13" t="s">
        <v>78</v>
      </c>
      <c r="AY1296" s="155" t="s">
        <v>156</v>
      </c>
    </row>
    <row r="1297" spans="2:51" s="13" customFormat="1" x14ac:dyDescent="0.2">
      <c r="B1297" s="154"/>
      <c r="D1297" s="148" t="s">
        <v>169</v>
      </c>
      <c r="E1297" s="155" t="s">
        <v>3</v>
      </c>
      <c r="F1297" s="156" t="s">
        <v>2874</v>
      </c>
      <c r="H1297" s="157">
        <v>5.04</v>
      </c>
      <c r="I1297" s="158"/>
      <c r="L1297" s="154"/>
      <c r="M1297" s="159"/>
      <c r="T1297" s="160"/>
      <c r="AT1297" s="155" t="s">
        <v>169</v>
      </c>
      <c r="AU1297" s="155" t="s">
        <v>88</v>
      </c>
      <c r="AV1297" s="13" t="s">
        <v>88</v>
      </c>
      <c r="AW1297" s="13" t="s">
        <v>40</v>
      </c>
      <c r="AX1297" s="13" t="s">
        <v>78</v>
      </c>
      <c r="AY1297" s="155" t="s">
        <v>156</v>
      </c>
    </row>
    <row r="1298" spans="2:51" s="13" customFormat="1" x14ac:dyDescent="0.2">
      <c r="B1298" s="154"/>
      <c r="D1298" s="148" t="s">
        <v>169</v>
      </c>
      <c r="E1298" s="155" t="s">
        <v>3</v>
      </c>
      <c r="F1298" s="156" t="s">
        <v>2199</v>
      </c>
      <c r="H1298" s="157">
        <v>1.615</v>
      </c>
      <c r="I1298" s="158"/>
      <c r="L1298" s="154"/>
      <c r="M1298" s="159"/>
      <c r="T1298" s="160"/>
      <c r="AT1298" s="155" t="s">
        <v>169</v>
      </c>
      <c r="AU1298" s="155" t="s">
        <v>88</v>
      </c>
      <c r="AV1298" s="13" t="s">
        <v>88</v>
      </c>
      <c r="AW1298" s="13" t="s">
        <v>40</v>
      </c>
      <c r="AX1298" s="13" t="s">
        <v>78</v>
      </c>
      <c r="AY1298" s="155" t="s">
        <v>156</v>
      </c>
    </row>
    <row r="1299" spans="2:51" s="13" customFormat="1" x14ac:dyDescent="0.2">
      <c r="B1299" s="154"/>
      <c r="D1299" s="148" t="s">
        <v>169</v>
      </c>
      <c r="E1299" s="155" t="s">
        <v>3</v>
      </c>
      <c r="F1299" s="156" t="s">
        <v>2200</v>
      </c>
      <c r="H1299" s="157">
        <v>1.615</v>
      </c>
      <c r="I1299" s="158"/>
      <c r="L1299" s="154"/>
      <c r="M1299" s="159"/>
      <c r="T1299" s="160"/>
      <c r="AT1299" s="155" t="s">
        <v>169</v>
      </c>
      <c r="AU1299" s="155" t="s">
        <v>88</v>
      </c>
      <c r="AV1299" s="13" t="s">
        <v>88</v>
      </c>
      <c r="AW1299" s="13" t="s">
        <v>40</v>
      </c>
      <c r="AX1299" s="13" t="s">
        <v>78</v>
      </c>
      <c r="AY1299" s="155" t="s">
        <v>156</v>
      </c>
    </row>
    <row r="1300" spans="2:51" s="13" customFormat="1" x14ac:dyDescent="0.2">
      <c r="B1300" s="154"/>
      <c r="D1300" s="148" t="s">
        <v>169</v>
      </c>
      <c r="E1300" s="155" t="s">
        <v>3</v>
      </c>
      <c r="F1300" s="156" t="s">
        <v>2875</v>
      </c>
      <c r="H1300" s="157">
        <v>2.2949999999999999</v>
      </c>
      <c r="I1300" s="158"/>
      <c r="L1300" s="154"/>
      <c r="M1300" s="159"/>
      <c r="T1300" s="160"/>
      <c r="AT1300" s="155" t="s">
        <v>169</v>
      </c>
      <c r="AU1300" s="155" t="s">
        <v>88</v>
      </c>
      <c r="AV1300" s="13" t="s">
        <v>88</v>
      </c>
      <c r="AW1300" s="13" t="s">
        <v>40</v>
      </c>
      <c r="AX1300" s="13" t="s">
        <v>78</v>
      </c>
      <c r="AY1300" s="155" t="s">
        <v>156</v>
      </c>
    </row>
    <row r="1301" spans="2:51" s="13" customFormat="1" x14ac:dyDescent="0.2">
      <c r="B1301" s="154"/>
      <c r="D1301" s="148" t="s">
        <v>169</v>
      </c>
      <c r="E1301" s="155" t="s">
        <v>3</v>
      </c>
      <c r="F1301" s="156" t="s">
        <v>2876</v>
      </c>
      <c r="H1301" s="157">
        <v>2.4649999999999999</v>
      </c>
      <c r="I1301" s="158"/>
      <c r="L1301" s="154"/>
      <c r="M1301" s="159"/>
      <c r="T1301" s="160"/>
      <c r="AT1301" s="155" t="s">
        <v>169</v>
      </c>
      <c r="AU1301" s="155" t="s">
        <v>88</v>
      </c>
      <c r="AV1301" s="13" t="s">
        <v>88</v>
      </c>
      <c r="AW1301" s="13" t="s">
        <v>40</v>
      </c>
      <c r="AX1301" s="13" t="s">
        <v>78</v>
      </c>
      <c r="AY1301" s="155" t="s">
        <v>156</v>
      </c>
    </row>
    <row r="1302" spans="2:51" s="13" customFormat="1" x14ac:dyDescent="0.2">
      <c r="B1302" s="154"/>
      <c r="D1302" s="148" t="s">
        <v>169</v>
      </c>
      <c r="E1302" s="155" t="s">
        <v>3</v>
      </c>
      <c r="F1302" s="156" t="s">
        <v>2229</v>
      </c>
      <c r="H1302" s="157">
        <v>0.15</v>
      </c>
      <c r="I1302" s="158"/>
      <c r="L1302" s="154"/>
      <c r="M1302" s="159"/>
      <c r="T1302" s="160"/>
      <c r="AT1302" s="155" t="s">
        <v>169</v>
      </c>
      <c r="AU1302" s="155" t="s">
        <v>88</v>
      </c>
      <c r="AV1302" s="13" t="s">
        <v>88</v>
      </c>
      <c r="AW1302" s="13" t="s">
        <v>40</v>
      </c>
      <c r="AX1302" s="13" t="s">
        <v>78</v>
      </c>
      <c r="AY1302" s="155" t="s">
        <v>156</v>
      </c>
    </row>
    <row r="1303" spans="2:51" s="13" customFormat="1" x14ac:dyDescent="0.2">
      <c r="B1303" s="154"/>
      <c r="D1303" s="148" t="s">
        <v>169</v>
      </c>
      <c r="E1303" s="155" t="s">
        <v>3</v>
      </c>
      <c r="F1303" s="156" t="s">
        <v>2230</v>
      </c>
      <c r="H1303" s="157">
        <v>0.22500000000000001</v>
      </c>
      <c r="I1303" s="158"/>
      <c r="L1303" s="154"/>
      <c r="M1303" s="159"/>
      <c r="T1303" s="160"/>
      <c r="AT1303" s="155" t="s">
        <v>169</v>
      </c>
      <c r="AU1303" s="155" t="s">
        <v>88</v>
      </c>
      <c r="AV1303" s="13" t="s">
        <v>88</v>
      </c>
      <c r="AW1303" s="13" t="s">
        <v>40</v>
      </c>
      <c r="AX1303" s="13" t="s">
        <v>78</v>
      </c>
      <c r="AY1303" s="155" t="s">
        <v>156</v>
      </c>
    </row>
    <row r="1304" spans="2:51" s="13" customFormat="1" x14ac:dyDescent="0.2">
      <c r="B1304" s="154"/>
      <c r="D1304" s="148" t="s">
        <v>169</v>
      </c>
      <c r="E1304" s="155" t="s">
        <v>3</v>
      </c>
      <c r="F1304" s="156" t="s">
        <v>2390</v>
      </c>
      <c r="H1304" s="157">
        <v>0.06</v>
      </c>
      <c r="I1304" s="158"/>
      <c r="L1304" s="154"/>
      <c r="M1304" s="159"/>
      <c r="T1304" s="160"/>
      <c r="AT1304" s="155" t="s">
        <v>169</v>
      </c>
      <c r="AU1304" s="155" t="s">
        <v>88</v>
      </c>
      <c r="AV1304" s="13" t="s">
        <v>88</v>
      </c>
      <c r="AW1304" s="13" t="s">
        <v>40</v>
      </c>
      <c r="AX1304" s="13" t="s">
        <v>78</v>
      </c>
      <c r="AY1304" s="155" t="s">
        <v>156</v>
      </c>
    </row>
    <row r="1305" spans="2:51" s="13" customFormat="1" x14ac:dyDescent="0.2">
      <c r="B1305" s="154"/>
      <c r="D1305" s="148" t="s">
        <v>169</v>
      </c>
      <c r="E1305" s="155" t="s">
        <v>3</v>
      </c>
      <c r="F1305" s="156" t="s">
        <v>2391</v>
      </c>
      <c r="H1305" s="157">
        <v>0.06</v>
      </c>
      <c r="I1305" s="158"/>
      <c r="L1305" s="154"/>
      <c r="M1305" s="159"/>
      <c r="T1305" s="160"/>
      <c r="AT1305" s="155" t="s">
        <v>169</v>
      </c>
      <c r="AU1305" s="155" t="s">
        <v>88</v>
      </c>
      <c r="AV1305" s="13" t="s">
        <v>88</v>
      </c>
      <c r="AW1305" s="13" t="s">
        <v>40</v>
      </c>
      <c r="AX1305" s="13" t="s">
        <v>78</v>
      </c>
      <c r="AY1305" s="155" t="s">
        <v>156</v>
      </c>
    </row>
    <row r="1306" spans="2:51" s="13" customFormat="1" x14ac:dyDescent="0.2">
      <c r="B1306" s="154"/>
      <c r="D1306" s="148" t="s">
        <v>169</v>
      </c>
      <c r="E1306" s="155" t="s">
        <v>3</v>
      </c>
      <c r="F1306" s="156" t="s">
        <v>2392</v>
      </c>
      <c r="H1306" s="157">
        <v>2.625</v>
      </c>
      <c r="I1306" s="158"/>
      <c r="L1306" s="154"/>
      <c r="M1306" s="159"/>
      <c r="T1306" s="160"/>
      <c r="AT1306" s="155" t="s">
        <v>169</v>
      </c>
      <c r="AU1306" s="155" t="s">
        <v>88</v>
      </c>
      <c r="AV1306" s="13" t="s">
        <v>88</v>
      </c>
      <c r="AW1306" s="13" t="s">
        <v>40</v>
      </c>
      <c r="AX1306" s="13" t="s">
        <v>78</v>
      </c>
      <c r="AY1306" s="155" t="s">
        <v>156</v>
      </c>
    </row>
    <row r="1307" spans="2:51" s="13" customFormat="1" x14ac:dyDescent="0.2">
      <c r="B1307" s="154"/>
      <c r="D1307" s="148" t="s">
        <v>169</v>
      </c>
      <c r="E1307" s="155" t="s">
        <v>3</v>
      </c>
      <c r="F1307" s="156" t="s">
        <v>2393</v>
      </c>
      <c r="H1307" s="157">
        <v>2.625</v>
      </c>
      <c r="I1307" s="158"/>
      <c r="L1307" s="154"/>
      <c r="M1307" s="159"/>
      <c r="T1307" s="160"/>
      <c r="AT1307" s="155" t="s">
        <v>169</v>
      </c>
      <c r="AU1307" s="155" t="s">
        <v>88</v>
      </c>
      <c r="AV1307" s="13" t="s">
        <v>88</v>
      </c>
      <c r="AW1307" s="13" t="s">
        <v>40</v>
      </c>
      <c r="AX1307" s="13" t="s">
        <v>78</v>
      </c>
      <c r="AY1307" s="155" t="s">
        <v>156</v>
      </c>
    </row>
    <row r="1308" spans="2:51" s="13" customFormat="1" x14ac:dyDescent="0.2">
      <c r="B1308" s="154"/>
      <c r="D1308" s="148" t="s">
        <v>169</v>
      </c>
      <c r="E1308" s="155" t="s">
        <v>3</v>
      </c>
      <c r="F1308" s="156" t="s">
        <v>2395</v>
      </c>
      <c r="H1308" s="157">
        <v>0.06</v>
      </c>
      <c r="I1308" s="158"/>
      <c r="L1308" s="154"/>
      <c r="M1308" s="159"/>
      <c r="T1308" s="160"/>
      <c r="AT1308" s="155" t="s">
        <v>169</v>
      </c>
      <c r="AU1308" s="155" t="s">
        <v>88</v>
      </c>
      <c r="AV1308" s="13" t="s">
        <v>88</v>
      </c>
      <c r="AW1308" s="13" t="s">
        <v>40</v>
      </c>
      <c r="AX1308" s="13" t="s">
        <v>78</v>
      </c>
      <c r="AY1308" s="155" t="s">
        <v>156</v>
      </c>
    </row>
    <row r="1309" spans="2:51" s="13" customFormat="1" x14ac:dyDescent="0.2">
      <c r="B1309" s="154"/>
      <c r="D1309" s="148" t="s">
        <v>169</v>
      </c>
      <c r="E1309" s="155" t="s">
        <v>3</v>
      </c>
      <c r="F1309" s="156" t="s">
        <v>2396</v>
      </c>
      <c r="H1309" s="157">
        <v>0.06</v>
      </c>
      <c r="I1309" s="158"/>
      <c r="L1309" s="154"/>
      <c r="M1309" s="159"/>
      <c r="T1309" s="160"/>
      <c r="AT1309" s="155" t="s">
        <v>169</v>
      </c>
      <c r="AU1309" s="155" t="s">
        <v>88</v>
      </c>
      <c r="AV1309" s="13" t="s">
        <v>88</v>
      </c>
      <c r="AW1309" s="13" t="s">
        <v>40</v>
      </c>
      <c r="AX1309" s="13" t="s">
        <v>78</v>
      </c>
      <c r="AY1309" s="155" t="s">
        <v>156</v>
      </c>
    </row>
    <row r="1310" spans="2:51" s="13" customFormat="1" x14ac:dyDescent="0.2">
      <c r="B1310" s="154"/>
      <c r="D1310" s="148" t="s">
        <v>169</v>
      </c>
      <c r="E1310" s="155" t="s">
        <v>3</v>
      </c>
      <c r="F1310" s="156" t="s">
        <v>2877</v>
      </c>
      <c r="H1310" s="157">
        <v>1.92</v>
      </c>
      <c r="I1310" s="158"/>
      <c r="L1310" s="154"/>
      <c r="M1310" s="159"/>
      <c r="T1310" s="160"/>
      <c r="AT1310" s="155" t="s">
        <v>169</v>
      </c>
      <c r="AU1310" s="155" t="s">
        <v>88</v>
      </c>
      <c r="AV1310" s="13" t="s">
        <v>88</v>
      </c>
      <c r="AW1310" s="13" t="s">
        <v>40</v>
      </c>
      <c r="AX1310" s="13" t="s">
        <v>78</v>
      </c>
      <c r="AY1310" s="155" t="s">
        <v>156</v>
      </c>
    </row>
    <row r="1311" spans="2:51" s="15" customFormat="1" x14ac:dyDescent="0.2">
      <c r="B1311" s="168"/>
      <c r="D1311" s="148" t="s">
        <v>169</v>
      </c>
      <c r="E1311" s="169" t="s">
        <v>3</v>
      </c>
      <c r="F1311" s="170" t="s">
        <v>180</v>
      </c>
      <c r="H1311" s="171">
        <v>45.914000000000001</v>
      </c>
      <c r="I1311" s="172"/>
      <c r="L1311" s="168"/>
      <c r="M1311" s="173"/>
      <c r="T1311" s="174"/>
      <c r="AT1311" s="169" t="s">
        <v>169</v>
      </c>
      <c r="AU1311" s="169" t="s">
        <v>88</v>
      </c>
      <c r="AV1311" s="15" t="s">
        <v>157</v>
      </c>
      <c r="AW1311" s="15" t="s">
        <v>40</v>
      </c>
      <c r="AX1311" s="15" t="s">
        <v>78</v>
      </c>
      <c r="AY1311" s="169" t="s">
        <v>156</v>
      </c>
    </row>
    <row r="1312" spans="2:51" s="14" customFormat="1" x14ac:dyDescent="0.2">
      <c r="B1312" s="161"/>
      <c r="D1312" s="148" t="s">
        <v>169</v>
      </c>
      <c r="E1312" s="162" t="s">
        <v>3</v>
      </c>
      <c r="F1312" s="163" t="s">
        <v>172</v>
      </c>
      <c r="H1312" s="164">
        <v>64.259</v>
      </c>
      <c r="I1312" s="165"/>
      <c r="L1312" s="161"/>
      <c r="M1312" s="166"/>
      <c r="T1312" s="167"/>
      <c r="AT1312" s="162" t="s">
        <v>169</v>
      </c>
      <c r="AU1312" s="162" t="s">
        <v>88</v>
      </c>
      <c r="AV1312" s="14" t="s">
        <v>165</v>
      </c>
      <c r="AW1312" s="14" t="s">
        <v>40</v>
      </c>
      <c r="AX1312" s="14" t="s">
        <v>86</v>
      </c>
      <c r="AY1312" s="162" t="s">
        <v>156</v>
      </c>
    </row>
    <row r="1313" spans="2:65" s="1" customFormat="1" ht="21.75" customHeight="1" x14ac:dyDescent="0.2">
      <c r="B1313" s="129"/>
      <c r="C1313" s="130" t="s">
        <v>1975</v>
      </c>
      <c r="D1313" s="130" t="s">
        <v>160</v>
      </c>
      <c r="E1313" s="131" t="s">
        <v>2878</v>
      </c>
      <c r="F1313" s="132" t="s">
        <v>2879</v>
      </c>
      <c r="G1313" s="133" t="s">
        <v>209</v>
      </c>
      <c r="H1313" s="134">
        <v>3.0030000000000001</v>
      </c>
      <c r="I1313" s="135"/>
      <c r="J1313" s="136">
        <f>ROUND(I1313*H1313,2)</f>
        <v>0</v>
      </c>
      <c r="K1313" s="132" t="s">
        <v>164</v>
      </c>
      <c r="L1313" s="34"/>
      <c r="M1313" s="137" t="s">
        <v>3</v>
      </c>
      <c r="N1313" s="138" t="s">
        <v>49</v>
      </c>
      <c r="P1313" s="139">
        <f>O1313*H1313</f>
        <v>0</v>
      </c>
      <c r="Q1313" s="139">
        <v>1.6199999999999999E-2</v>
      </c>
      <c r="R1313" s="139">
        <f>Q1313*H1313</f>
        <v>4.86486E-2</v>
      </c>
      <c r="S1313" s="139">
        <v>0</v>
      </c>
      <c r="T1313" s="140">
        <f>S1313*H1313</f>
        <v>0</v>
      </c>
      <c r="AR1313" s="141" t="s">
        <v>165</v>
      </c>
      <c r="AT1313" s="141" t="s">
        <v>160</v>
      </c>
      <c r="AU1313" s="141" t="s">
        <v>88</v>
      </c>
      <c r="AY1313" s="18" t="s">
        <v>156</v>
      </c>
      <c r="BE1313" s="142">
        <f>IF(N1313="základní",J1313,0)</f>
        <v>0</v>
      </c>
      <c r="BF1313" s="142">
        <f>IF(N1313="snížená",J1313,0)</f>
        <v>0</v>
      </c>
      <c r="BG1313" s="142">
        <f>IF(N1313="zákl. přenesená",J1313,0)</f>
        <v>0</v>
      </c>
      <c r="BH1313" s="142">
        <f>IF(N1313="sníž. přenesená",J1313,0)</f>
        <v>0</v>
      </c>
      <c r="BI1313" s="142">
        <f>IF(N1313="nulová",J1313,0)</f>
        <v>0</v>
      </c>
      <c r="BJ1313" s="18" t="s">
        <v>86</v>
      </c>
      <c r="BK1313" s="142">
        <f>ROUND(I1313*H1313,2)</f>
        <v>0</v>
      </c>
      <c r="BL1313" s="18" t="s">
        <v>165</v>
      </c>
      <c r="BM1313" s="141" t="s">
        <v>2880</v>
      </c>
    </row>
    <row r="1314" spans="2:65" s="1" customFormat="1" x14ac:dyDescent="0.2">
      <c r="B1314" s="34"/>
      <c r="D1314" s="143" t="s">
        <v>167</v>
      </c>
      <c r="F1314" s="144" t="s">
        <v>2881</v>
      </c>
      <c r="I1314" s="145"/>
      <c r="L1314" s="34"/>
      <c r="M1314" s="146"/>
      <c r="T1314" s="55"/>
      <c r="AT1314" s="18" t="s">
        <v>167</v>
      </c>
      <c r="AU1314" s="18" t="s">
        <v>88</v>
      </c>
    </row>
    <row r="1315" spans="2:65" s="12" customFormat="1" x14ac:dyDescent="0.2">
      <c r="B1315" s="147"/>
      <c r="D1315" s="148" t="s">
        <v>169</v>
      </c>
      <c r="E1315" s="149" t="s">
        <v>3</v>
      </c>
      <c r="F1315" s="150" t="s">
        <v>2010</v>
      </c>
      <c r="H1315" s="149" t="s">
        <v>3</v>
      </c>
      <c r="I1315" s="151"/>
      <c r="L1315" s="147"/>
      <c r="M1315" s="152"/>
      <c r="T1315" s="153"/>
      <c r="AT1315" s="149" t="s">
        <v>169</v>
      </c>
      <c r="AU1315" s="149" t="s">
        <v>88</v>
      </c>
      <c r="AV1315" s="12" t="s">
        <v>86</v>
      </c>
      <c r="AW1315" s="12" t="s">
        <v>40</v>
      </c>
      <c r="AX1315" s="12" t="s">
        <v>78</v>
      </c>
      <c r="AY1315" s="149" t="s">
        <v>156</v>
      </c>
    </row>
    <row r="1316" spans="2:65" s="13" customFormat="1" x14ac:dyDescent="0.2">
      <c r="B1316" s="154"/>
      <c r="D1316" s="148" t="s">
        <v>169</v>
      </c>
      <c r="E1316" s="155" t="s">
        <v>3</v>
      </c>
      <c r="F1316" s="156" t="s">
        <v>2882</v>
      </c>
      <c r="H1316" s="157">
        <v>3.0030000000000001</v>
      </c>
      <c r="I1316" s="158"/>
      <c r="L1316" s="154"/>
      <c r="M1316" s="159"/>
      <c r="T1316" s="160"/>
      <c r="AT1316" s="155" t="s">
        <v>169</v>
      </c>
      <c r="AU1316" s="155" t="s">
        <v>88</v>
      </c>
      <c r="AV1316" s="13" t="s">
        <v>88</v>
      </c>
      <c r="AW1316" s="13" t="s">
        <v>40</v>
      </c>
      <c r="AX1316" s="13" t="s">
        <v>78</v>
      </c>
      <c r="AY1316" s="155" t="s">
        <v>156</v>
      </c>
    </row>
    <row r="1317" spans="2:65" s="14" customFormat="1" x14ac:dyDescent="0.2">
      <c r="B1317" s="161"/>
      <c r="D1317" s="148" t="s">
        <v>169</v>
      </c>
      <c r="E1317" s="162" t="s">
        <v>3</v>
      </c>
      <c r="F1317" s="163" t="s">
        <v>172</v>
      </c>
      <c r="H1317" s="164">
        <v>3.0030000000000001</v>
      </c>
      <c r="I1317" s="165"/>
      <c r="L1317" s="161"/>
      <c r="M1317" s="166"/>
      <c r="T1317" s="167"/>
      <c r="AT1317" s="162" t="s">
        <v>169</v>
      </c>
      <c r="AU1317" s="162" t="s">
        <v>88</v>
      </c>
      <c r="AV1317" s="14" t="s">
        <v>165</v>
      </c>
      <c r="AW1317" s="14" t="s">
        <v>40</v>
      </c>
      <c r="AX1317" s="14" t="s">
        <v>86</v>
      </c>
      <c r="AY1317" s="162" t="s">
        <v>156</v>
      </c>
    </row>
    <row r="1318" spans="2:65" s="1" customFormat="1" ht="16.5" customHeight="1" x14ac:dyDescent="0.2">
      <c r="B1318" s="129"/>
      <c r="C1318" s="130" t="s">
        <v>221</v>
      </c>
      <c r="D1318" s="130" t="s">
        <v>160</v>
      </c>
      <c r="E1318" s="131" t="s">
        <v>2883</v>
      </c>
      <c r="F1318" s="132" t="s">
        <v>2884</v>
      </c>
      <c r="G1318" s="133" t="s">
        <v>209</v>
      </c>
      <c r="H1318" s="134">
        <v>3.0030000000000001</v>
      </c>
      <c r="I1318" s="135"/>
      <c r="J1318" s="136">
        <f>ROUND(I1318*H1318,2)</f>
        <v>0</v>
      </c>
      <c r="K1318" s="132" t="s">
        <v>164</v>
      </c>
      <c r="L1318" s="34"/>
      <c r="M1318" s="137" t="s">
        <v>3</v>
      </c>
      <c r="N1318" s="138" t="s">
        <v>49</v>
      </c>
      <c r="P1318" s="139">
        <f>O1318*H1318</f>
        <v>0</v>
      </c>
      <c r="Q1318" s="139">
        <v>4.0000000000000001E-3</v>
      </c>
      <c r="R1318" s="139">
        <f>Q1318*H1318</f>
        <v>1.2012E-2</v>
      </c>
      <c r="S1318" s="139">
        <v>0</v>
      </c>
      <c r="T1318" s="140">
        <f>S1318*H1318</f>
        <v>0</v>
      </c>
      <c r="AR1318" s="141" t="s">
        <v>165</v>
      </c>
      <c r="AT1318" s="141" t="s">
        <v>160</v>
      </c>
      <c r="AU1318" s="141" t="s">
        <v>88</v>
      </c>
      <c r="AY1318" s="18" t="s">
        <v>156</v>
      </c>
      <c r="BE1318" s="142">
        <f>IF(N1318="základní",J1318,0)</f>
        <v>0</v>
      </c>
      <c r="BF1318" s="142">
        <f>IF(N1318="snížená",J1318,0)</f>
        <v>0</v>
      </c>
      <c r="BG1318" s="142">
        <f>IF(N1318="zákl. přenesená",J1318,0)</f>
        <v>0</v>
      </c>
      <c r="BH1318" s="142">
        <f>IF(N1318="sníž. přenesená",J1318,0)</f>
        <v>0</v>
      </c>
      <c r="BI1318" s="142">
        <f>IF(N1318="nulová",J1318,0)</f>
        <v>0</v>
      </c>
      <c r="BJ1318" s="18" t="s">
        <v>86</v>
      </c>
      <c r="BK1318" s="142">
        <f>ROUND(I1318*H1318,2)</f>
        <v>0</v>
      </c>
      <c r="BL1318" s="18" t="s">
        <v>165</v>
      </c>
      <c r="BM1318" s="141" t="s">
        <v>2885</v>
      </c>
    </row>
    <row r="1319" spans="2:65" s="1" customFormat="1" x14ac:dyDescent="0.2">
      <c r="B1319" s="34"/>
      <c r="D1319" s="143" t="s">
        <v>167</v>
      </c>
      <c r="F1319" s="144" t="s">
        <v>2886</v>
      </c>
      <c r="I1319" s="145"/>
      <c r="L1319" s="34"/>
      <c r="M1319" s="146"/>
      <c r="T1319" s="55"/>
      <c r="AT1319" s="18" t="s">
        <v>167</v>
      </c>
      <c r="AU1319" s="18" t="s">
        <v>88</v>
      </c>
    </row>
    <row r="1320" spans="2:65" s="12" customFormat="1" x14ac:dyDescent="0.2">
      <c r="B1320" s="147"/>
      <c r="D1320" s="148" t="s">
        <v>169</v>
      </c>
      <c r="E1320" s="149" t="s">
        <v>3</v>
      </c>
      <c r="F1320" s="150" t="s">
        <v>2010</v>
      </c>
      <c r="H1320" s="149" t="s">
        <v>3</v>
      </c>
      <c r="I1320" s="151"/>
      <c r="L1320" s="147"/>
      <c r="M1320" s="152"/>
      <c r="T1320" s="153"/>
      <c r="AT1320" s="149" t="s">
        <v>169</v>
      </c>
      <c r="AU1320" s="149" t="s">
        <v>88</v>
      </c>
      <c r="AV1320" s="12" t="s">
        <v>86</v>
      </c>
      <c r="AW1320" s="12" t="s">
        <v>40</v>
      </c>
      <c r="AX1320" s="12" t="s">
        <v>78</v>
      </c>
      <c r="AY1320" s="149" t="s">
        <v>156</v>
      </c>
    </row>
    <row r="1321" spans="2:65" s="13" customFormat="1" x14ac:dyDescent="0.2">
      <c r="B1321" s="154"/>
      <c r="D1321" s="148" t="s">
        <v>169</v>
      </c>
      <c r="E1321" s="155" t="s">
        <v>3</v>
      </c>
      <c r="F1321" s="156" t="s">
        <v>2882</v>
      </c>
      <c r="H1321" s="157">
        <v>3.0030000000000001</v>
      </c>
      <c r="I1321" s="158"/>
      <c r="L1321" s="154"/>
      <c r="M1321" s="159"/>
      <c r="T1321" s="160"/>
      <c r="AT1321" s="155" t="s">
        <v>169</v>
      </c>
      <c r="AU1321" s="155" t="s">
        <v>88</v>
      </c>
      <c r="AV1321" s="13" t="s">
        <v>88</v>
      </c>
      <c r="AW1321" s="13" t="s">
        <v>40</v>
      </c>
      <c r="AX1321" s="13" t="s">
        <v>78</v>
      </c>
      <c r="AY1321" s="155" t="s">
        <v>156</v>
      </c>
    </row>
    <row r="1322" spans="2:65" s="14" customFormat="1" x14ac:dyDescent="0.2">
      <c r="B1322" s="161"/>
      <c r="D1322" s="148" t="s">
        <v>169</v>
      </c>
      <c r="E1322" s="162" t="s">
        <v>3</v>
      </c>
      <c r="F1322" s="163" t="s">
        <v>172</v>
      </c>
      <c r="H1322" s="164">
        <v>3.0030000000000001</v>
      </c>
      <c r="I1322" s="165"/>
      <c r="L1322" s="161"/>
      <c r="M1322" s="166"/>
      <c r="T1322" s="167"/>
      <c r="AT1322" s="162" t="s">
        <v>169</v>
      </c>
      <c r="AU1322" s="162" t="s">
        <v>88</v>
      </c>
      <c r="AV1322" s="14" t="s">
        <v>165</v>
      </c>
      <c r="AW1322" s="14" t="s">
        <v>40</v>
      </c>
      <c r="AX1322" s="14" t="s">
        <v>86</v>
      </c>
      <c r="AY1322" s="162" t="s">
        <v>156</v>
      </c>
    </row>
    <row r="1323" spans="2:65" s="1" customFormat="1" ht="16.5" customHeight="1" x14ac:dyDescent="0.2">
      <c r="B1323" s="129"/>
      <c r="C1323" s="130" t="s">
        <v>227</v>
      </c>
      <c r="D1323" s="130" t="s">
        <v>160</v>
      </c>
      <c r="E1323" s="131" t="s">
        <v>2887</v>
      </c>
      <c r="F1323" s="132" t="s">
        <v>2888</v>
      </c>
      <c r="G1323" s="133" t="s">
        <v>209</v>
      </c>
      <c r="H1323" s="134">
        <v>133.494</v>
      </c>
      <c r="I1323" s="135"/>
      <c r="J1323" s="136">
        <f>ROUND(I1323*H1323,2)</f>
        <v>0</v>
      </c>
      <c r="K1323" s="132" t="s">
        <v>164</v>
      </c>
      <c r="L1323" s="34"/>
      <c r="M1323" s="137" t="s">
        <v>3</v>
      </c>
      <c r="N1323" s="138" t="s">
        <v>49</v>
      </c>
      <c r="P1323" s="139">
        <f>O1323*H1323</f>
        <v>0</v>
      </c>
      <c r="Q1323" s="139">
        <v>3.4680000000000002E-2</v>
      </c>
      <c r="R1323" s="139">
        <f>Q1323*H1323</f>
        <v>4.6295719200000001</v>
      </c>
      <c r="S1323" s="139">
        <v>0</v>
      </c>
      <c r="T1323" s="140">
        <f>S1323*H1323</f>
        <v>0</v>
      </c>
      <c r="AR1323" s="141" t="s">
        <v>165</v>
      </c>
      <c r="AT1323" s="141" t="s">
        <v>160</v>
      </c>
      <c r="AU1323" s="141" t="s">
        <v>88</v>
      </c>
      <c r="AY1323" s="18" t="s">
        <v>156</v>
      </c>
      <c r="BE1323" s="142">
        <f>IF(N1323="základní",J1323,0)</f>
        <v>0</v>
      </c>
      <c r="BF1323" s="142">
        <f>IF(N1323="snížená",J1323,0)</f>
        <v>0</v>
      </c>
      <c r="BG1323" s="142">
        <f>IF(N1323="zákl. přenesená",J1323,0)</f>
        <v>0</v>
      </c>
      <c r="BH1323" s="142">
        <f>IF(N1323="sníž. přenesená",J1323,0)</f>
        <v>0</v>
      </c>
      <c r="BI1323" s="142">
        <f>IF(N1323="nulová",J1323,0)</f>
        <v>0</v>
      </c>
      <c r="BJ1323" s="18" t="s">
        <v>86</v>
      </c>
      <c r="BK1323" s="142">
        <f>ROUND(I1323*H1323,2)</f>
        <v>0</v>
      </c>
      <c r="BL1323" s="18" t="s">
        <v>165</v>
      </c>
      <c r="BM1323" s="141" t="s">
        <v>2889</v>
      </c>
    </row>
    <row r="1324" spans="2:65" s="1" customFormat="1" x14ac:dyDescent="0.2">
      <c r="B1324" s="34"/>
      <c r="D1324" s="143" t="s">
        <v>167</v>
      </c>
      <c r="F1324" s="144" t="s">
        <v>2890</v>
      </c>
      <c r="I1324" s="145"/>
      <c r="L1324" s="34"/>
      <c r="M1324" s="146"/>
      <c r="T1324" s="55"/>
      <c r="AT1324" s="18" t="s">
        <v>167</v>
      </c>
      <c r="AU1324" s="18" t="s">
        <v>88</v>
      </c>
    </row>
    <row r="1325" spans="2:65" s="12" customFormat="1" x14ac:dyDescent="0.2">
      <c r="B1325" s="147"/>
      <c r="D1325" s="148" t="s">
        <v>169</v>
      </c>
      <c r="E1325" s="149" t="s">
        <v>3</v>
      </c>
      <c r="F1325" s="150" t="s">
        <v>2891</v>
      </c>
      <c r="H1325" s="149" t="s">
        <v>3</v>
      </c>
      <c r="I1325" s="151"/>
      <c r="L1325" s="147"/>
      <c r="M1325" s="152"/>
      <c r="T1325" s="153"/>
      <c r="AT1325" s="149" t="s">
        <v>169</v>
      </c>
      <c r="AU1325" s="149" t="s">
        <v>88</v>
      </c>
      <c r="AV1325" s="12" t="s">
        <v>86</v>
      </c>
      <c r="AW1325" s="12" t="s">
        <v>40</v>
      </c>
      <c r="AX1325" s="12" t="s">
        <v>78</v>
      </c>
      <c r="AY1325" s="149" t="s">
        <v>156</v>
      </c>
    </row>
    <row r="1326" spans="2:65" s="13" customFormat="1" x14ac:dyDescent="0.2">
      <c r="B1326" s="154"/>
      <c r="D1326" s="148" t="s">
        <v>169</v>
      </c>
      <c r="E1326" s="155" t="s">
        <v>3</v>
      </c>
      <c r="F1326" s="156" t="s">
        <v>2892</v>
      </c>
      <c r="H1326" s="157">
        <v>1.68</v>
      </c>
      <c r="I1326" s="158"/>
      <c r="L1326" s="154"/>
      <c r="M1326" s="159"/>
      <c r="T1326" s="160"/>
      <c r="AT1326" s="155" t="s">
        <v>169</v>
      </c>
      <c r="AU1326" s="155" t="s">
        <v>88</v>
      </c>
      <c r="AV1326" s="13" t="s">
        <v>88</v>
      </c>
      <c r="AW1326" s="13" t="s">
        <v>40</v>
      </c>
      <c r="AX1326" s="13" t="s">
        <v>78</v>
      </c>
      <c r="AY1326" s="155" t="s">
        <v>156</v>
      </c>
    </row>
    <row r="1327" spans="2:65" s="13" customFormat="1" x14ac:dyDescent="0.2">
      <c r="B1327" s="154"/>
      <c r="D1327" s="148" t="s">
        <v>169</v>
      </c>
      <c r="E1327" s="155" t="s">
        <v>3</v>
      </c>
      <c r="F1327" s="156" t="s">
        <v>2893</v>
      </c>
      <c r="H1327" s="157">
        <v>3.9</v>
      </c>
      <c r="I1327" s="158"/>
      <c r="L1327" s="154"/>
      <c r="M1327" s="159"/>
      <c r="T1327" s="160"/>
      <c r="AT1327" s="155" t="s">
        <v>169</v>
      </c>
      <c r="AU1327" s="155" t="s">
        <v>88</v>
      </c>
      <c r="AV1327" s="13" t="s">
        <v>88</v>
      </c>
      <c r="AW1327" s="13" t="s">
        <v>40</v>
      </c>
      <c r="AX1327" s="13" t="s">
        <v>78</v>
      </c>
      <c r="AY1327" s="155" t="s">
        <v>156</v>
      </c>
    </row>
    <row r="1328" spans="2:65" s="13" customFormat="1" x14ac:dyDescent="0.2">
      <c r="B1328" s="154"/>
      <c r="D1328" s="148" t="s">
        <v>169</v>
      </c>
      <c r="E1328" s="155" t="s">
        <v>3</v>
      </c>
      <c r="F1328" s="156" t="s">
        <v>2894</v>
      </c>
      <c r="H1328" s="157">
        <v>3.9</v>
      </c>
      <c r="I1328" s="158"/>
      <c r="L1328" s="154"/>
      <c r="M1328" s="159"/>
      <c r="T1328" s="160"/>
      <c r="AT1328" s="155" t="s">
        <v>169</v>
      </c>
      <c r="AU1328" s="155" t="s">
        <v>88</v>
      </c>
      <c r="AV1328" s="13" t="s">
        <v>88</v>
      </c>
      <c r="AW1328" s="13" t="s">
        <v>40</v>
      </c>
      <c r="AX1328" s="13" t="s">
        <v>78</v>
      </c>
      <c r="AY1328" s="155" t="s">
        <v>156</v>
      </c>
    </row>
    <row r="1329" spans="2:51" s="13" customFormat="1" x14ac:dyDescent="0.2">
      <c r="B1329" s="154"/>
      <c r="D1329" s="148" t="s">
        <v>169</v>
      </c>
      <c r="E1329" s="155" t="s">
        <v>3</v>
      </c>
      <c r="F1329" s="156" t="s">
        <v>2895</v>
      </c>
      <c r="H1329" s="157">
        <v>3.9</v>
      </c>
      <c r="I1329" s="158"/>
      <c r="L1329" s="154"/>
      <c r="M1329" s="159"/>
      <c r="T1329" s="160"/>
      <c r="AT1329" s="155" t="s">
        <v>169</v>
      </c>
      <c r="AU1329" s="155" t="s">
        <v>88</v>
      </c>
      <c r="AV1329" s="13" t="s">
        <v>88</v>
      </c>
      <c r="AW1329" s="13" t="s">
        <v>40</v>
      </c>
      <c r="AX1329" s="13" t="s">
        <v>78</v>
      </c>
      <c r="AY1329" s="155" t="s">
        <v>156</v>
      </c>
    </row>
    <row r="1330" spans="2:51" s="13" customFormat="1" x14ac:dyDescent="0.2">
      <c r="B1330" s="154"/>
      <c r="D1330" s="148" t="s">
        <v>169</v>
      </c>
      <c r="E1330" s="155" t="s">
        <v>3</v>
      </c>
      <c r="F1330" s="156" t="s">
        <v>2896</v>
      </c>
      <c r="H1330" s="157">
        <v>4.9050000000000002</v>
      </c>
      <c r="I1330" s="158"/>
      <c r="L1330" s="154"/>
      <c r="M1330" s="159"/>
      <c r="T1330" s="160"/>
      <c r="AT1330" s="155" t="s">
        <v>169</v>
      </c>
      <c r="AU1330" s="155" t="s">
        <v>88</v>
      </c>
      <c r="AV1330" s="13" t="s">
        <v>88</v>
      </c>
      <c r="AW1330" s="13" t="s">
        <v>40</v>
      </c>
      <c r="AX1330" s="13" t="s">
        <v>78</v>
      </c>
      <c r="AY1330" s="155" t="s">
        <v>156</v>
      </c>
    </row>
    <row r="1331" spans="2:51" s="13" customFormat="1" x14ac:dyDescent="0.2">
      <c r="B1331" s="154"/>
      <c r="D1331" s="148" t="s">
        <v>169</v>
      </c>
      <c r="E1331" s="155" t="s">
        <v>3</v>
      </c>
      <c r="F1331" s="156" t="s">
        <v>2897</v>
      </c>
      <c r="H1331" s="157">
        <v>1.62</v>
      </c>
      <c r="I1331" s="158"/>
      <c r="L1331" s="154"/>
      <c r="M1331" s="159"/>
      <c r="T1331" s="160"/>
      <c r="AT1331" s="155" t="s">
        <v>169</v>
      </c>
      <c r="AU1331" s="155" t="s">
        <v>88</v>
      </c>
      <c r="AV1331" s="13" t="s">
        <v>88</v>
      </c>
      <c r="AW1331" s="13" t="s">
        <v>40</v>
      </c>
      <c r="AX1331" s="13" t="s">
        <v>78</v>
      </c>
      <c r="AY1331" s="155" t="s">
        <v>156</v>
      </c>
    </row>
    <row r="1332" spans="2:51" s="13" customFormat="1" x14ac:dyDescent="0.2">
      <c r="B1332" s="154"/>
      <c r="D1332" s="148" t="s">
        <v>169</v>
      </c>
      <c r="E1332" s="155" t="s">
        <v>3</v>
      </c>
      <c r="F1332" s="156" t="s">
        <v>2898</v>
      </c>
      <c r="H1332" s="157">
        <v>4.6260000000000003</v>
      </c>
      <c r="I1332" s="158"/>
      <c r="L1332" s="154"/>
      <c r="M1332" s="159"/>
      <c r="T1332" s="160"/>
      <c r="AT1332" s="155" t="s">
        <v>169</v>
      </c>
      <c r="AU1332" s="155" t="s">
        <v>88</v>
      </c>
      <c r="AV1332" s="13" t="s">
        <v>88</v>
      </c>
      <c r="AW1332" s="13" t="s">
        <v>40</v>
      </c>
      <c r="AX1332" s="13" t="s">
        <v>78</v>
      </c>
      <c r="AY1332" s="155" t="s">
        <v>156</v>
      </c>
    </row>
    <row r="1333" spans="2:51" s="13" customFormat="1" x14ac:dyDescent="0.2">
      <c r="B1333" s="154"/>
      <c r="D1333" s="148" t="s">
        <v>169</v>
      </c>
      <c r="E1333" s="155" t="s">
        <v>3</v>
      </c>
      <c r="F1333" s="156" t="s">
        <v>2899</v>
      </c>
      <c r="H1333" s="157">
        <v>1.4319999999999999</v>
      </c>
      <c r="I1333" s="158"/>
      <c r="L1333" s="154"/>
      <c r="M1333" s="159"/>
      <c r="T1333" s="160"/>
      <c r="AT1333" s="155" t="s">
        <v>169</v>
      </c>
      <c r="AU1333" s="155" t="s">
        <v>88</v>
      </c>
      <c r="AV1333" s="13" t="s">
        <v>88</v>
      </c>
      <c r="AW1333" s="13" t="s">
        <v>40</v>
      </c>
      <c r="AX1333" s="13" t="s">
        <v>78</v>
      </c>
      <c r="AY1333" s="155" t="s">
        <v>156</v>
      </c>
    </row>
    <row r="1334" spans="2:51" s="13" customFormat="1" x14ac:dyDescent="0.2">
      <c r="B1334" s="154"/>
      <c r="D1334" s="148" t="s">
        <v>169</v>
      </c>
      <c r="E1334" s="155" t="s">
        <v>3</v>
      </c>
      <c r="F1334" s="156" t="s">
        <v>2900</v>
      </c>
      <c r="H1334" s="157">
        <v>1.54</v>
      </c>
      <c r="I1334" s="158"/>
      <c r="L1334" s="154"/>
      <c r="M1334" s="159"/>
      <c r="T1334" s="160"/>
      <c r="AT1334" s="155" t="s">
        <v>169</v>
      </c>
      <c r="AU1334" s="155" t="s">
        <v>88</v>
      </c>
      <c r="AV1334" s="13" t="s">
        <v>88</v>
      </c>
      <c r="AW1334" s="13" t="s">
        <v>40</v>
      </c>
      <c r="AX1334" s="13" t="s">
        <v>78</v>
      </c>
      <c r="AY1334" s="155" t="s">
        <v>156</v>
      </c>
    </row>
    <row r="1335" spans="2:51" s="13" customFormat="1" x14ac:dyDescent="0.2">
      <c r="B1335" s="154"/>
      <c r="D1335" s="148" t="s">
        <v>169</v>
      </c>
      <c r="E1335" s="155" t="s">
        <v>3</v>
      </c>
      <c r="F1335" s="156" t="s">
        <v>2901</v>
      </c>
      <c r="H1335" s="157">
        <v>1.4319999999999999</v>
      </c>
      <c r="I1335" s="158"/>
      <c r="L1335" s="154"/>
      <c r="M1335" s="159"/>
      <c r="T1335" s="160"/>
      <c r="AT1335" s="155" t="s">
        <v>169</v>
      </c>
      <c r="AU1335" s="155" t="s">
        <v>88</v>
      </c>
      <c r="AV1335" s="13" t="s">
        <v>88</v>
      </c>
      <c r="AW1335" s="13" t="s">
        <v>40</v>
      </c>
      <c r="AX1335" s="13" t="s">
        <v>78</v>
      </c>
      <c r="AY1335" s="155" t="s">
        <v>156</v>
      </c>
    </row>
    <row r="1336" spans="2:51" s="13" customFormat="1" x14ac:dyDescent="0.2">
      <c r="B1336" s="154"/>
      <c r="D1336" s="148" t="s">
        <v>169</v>
      </c>
      <c r="E1336" s="155" t="s">
        <v>3</v>
      </c>
      <c r="F1336" s="156" t="s">
        <v>2902</v>
      </c>
      <c r="H1336" s="157">
        <v>4.7699999999999996</v>
      </c>
      <c r="I1336" s="158"/>
      <c r="L1336" s="154"/>
      <c r="M1336" s="159"/>
      <c r="T1336" s="160"/>
      <c r="AT1336" s="155" t="s">
        <v>169</v>
      </c>
      <c r="AU1336" s="155" t="s">
        <v>88</v>
      </c>
      <c r="AV1336" s="13" t="s">
        <v>88</v>
      </c>
      <c r="AW1336" s="13" t="s">
        <v>40</v>
      </c>
      <c r="AX1336" s="13" t="s">
        <v>78</v>
      </c>
      <c r="AY1336" s="155" t="s">
        <v>156</v>
      </c>
    </row>
    <row r="1337" spans="2:51" s="13" customFormat="1" x14ac:dyDescent="0.2">
      <c r="B1337" s="154"/>
      <c r="D1337" s="148" t="s">
        <v>169</v>
      </c>
      <c r="E1337" s="155" t="s">
        <v>3</v>
      </c>
      <c r="F1337" s="156" t="s">
        <v>2903</v>
      </c>
      <c r="H1337" s="157">
        <v>4.7699999999999996</v>
      </c>
      <c r="I1337" s="158"/>
      <c r="L1337" s="154"/>
      <c r="M1337" s="159"/>
      <c r="T1337" s="160"/>
      <c r="AT1337" s="155" t="s">
        <v>169</v>
      </c>
      <c r="AU1337" s="155" t="s">
        <v>88</v>
      </c>
      <c r="AV1337" s="13" t="s">
        <v>88</v>
      </c>
      <c r="AW1337" s="13" t="s">
        <v>40</v>
      </c>
      <c r="AX1337" s="13" t="s">
        <v>78</v>
      </c>
      <c r="AY1337" s="155" t="s">
        <v>156</v>
      </c>
    </row>
    <row r="1338" spans="2:51" s="13" customFormat="1" x14ac:dyDescent="0.2">
      <c r="B1338" s="154"/>
      <c r="D1338" s="148" t="s">
        <v>169</v>
      </c>
      <c r="E1338" s="155" t="s">
        <v>3</v>
      </c>
      <c r="F1338" s="156" t="s">
        <v>2904</v>
      </c>
      <c r="H1338" s="157">
        <v>2.9940000000000002</v>
      </c>
      <c r="I1338" s="158"/>
      <c r="L1338" s="154"/>
      <c r="M1338" s="159"/>
      <c r="T1338" s="160"/>
      <c r="AT1338" s="155" t="s">
        <v>169</v>
      </c>
      <c r="AU1338" s="155" t="s">
        <v>88</v>
      </c>
      <c r="AV1338" s="13" t="s">
        <v>88</v>
      </c>
      <c r="AW1338" s="13" t="s">
        <v>40</v>
      </c>
      <c r="AX1338" s="13" t="s">
        <v>78</v>
      </c>
      <c r="AY1338" s="155" t="s">
        <v>156</v>
      </c>
    </row>
    <row r="1339" spans="2:51" s="13" customFormat="1" x14ac:dyDescent="0.2">
      <c r="B1339" s="154"/>
      <c r="D1339" s="148" t="s">
        <v>169</v>
      </c>
      <c r="E1339" s="155" t="s">
        <v>3</v>
      </c>
      <c r="F1339" s="156" t="s">
        <v>2905</v>
      </c>
      <c r="H1339" s="157">
        <v>4.7699999999999996</v>
      </c>
      <c r="I1339" s="158"/>
      <c r="L1339" s="154"/>
      <c r="M1339" s="159"/>
      <c r="T1339" s="160"/>
      <c r="AT1339" s="155" t="s">
        <v>169</v>
      </c>
      <c r="AU1339" s="155" t="s">
        <v>88</v>
      </c>
      <c r="AV1339" s="13" t="s">
        <v>88</v>
      </c>
      <c r="AW1339" s="13" t="s">
        <v>40</v>
      </c>
      <c r="AX1339" s="13" t="s">
        <v>78</v>
      </c>
      <c r="AY1339" s="155" t="s">
        <v>156</v>
      </c>
    </row>
    <row r="1340" spans="2:51" s="13" customFormat="1" x14ac:dyDescent="0.2">
      <c r="B1340" s="154"/>
      <c r="D1340" s="148" t="s">
        <v>169</v>
      </c>
      <c r="E1340" s="155" t="s">
        <v>3</v>
      </c>
      <c r="F1340" s="156" t="s">
        <v>2906</v>
      </c>
      <c r="H1340" s="157">
        <v>4.41</v>
      </c>
      <c r="I1340" s="158"/>
      <c r="L1340" s="154"/>
      <c r="M1340" s="159"/>
      <c r="T1340" s="160"/>
      <c r="AT1340" s="155" t="s">
        <v>169</v>
      </c>
      <c r="AU1340" s="155" t="s">
        <v>88</v>
      </c>
      <c r="AV1340" s="13" t="s">
        <v>88</v>
      </c>
      <c r="AW1340" s="13" t="s">
        <v>40</v>
      </c>
      <c r="AX1340" s="13" t="s">
        <v>78</v>
      </c>
      <c r="AY1340" s="155" t="s">
        <v>156</v>
      </c>
    </row>
    <row r="1341" spans="2:51" s="13" customFormat="1" x14ac:dyDescent="0.2">
      <c r="B1341" s="154"/>
      <c r="D1341" s="148" t="s">
        <v>169</v>
      </c>
      <c r="E1341" s="155" t="s">
        <v>3</v>
      </c>
      <c r="F1341" s="156" t="s">
        <v>2907</v>
      </c>
      <c r="H1341" s="157">
        <v>5.22</v>
      </c>
      <c r="I1341" s="158"/>
      <c r="L1341" s="154"/>
      <c r="M1341" s="159"/>
      <c r="T1341" s="160"/>
      <c r="AT1341" s="155" t="s">
        <v>169</v>
      </c>
      <c r="AU1341" s="155" t="s">
        <v>88</v>
      </c>
      <c r="AV1341" s="13" t="s">
        <v>88</v>
      </c>
      <c r="AW1341" s="13" t="s">
        <v>40</v>
      </c>
      <c r="AX1341" s="13" t="s">
        <v>78</v>
      </c>
      <c r="AY1341" s="155" t="s">
        <v>156</v>
      </c>
    </row>
    <row r="1342" spans="2:51" s="13" customFormat="1" x14ac:dyDescent="0.2">
      <c r="B1342" s="154"/>
      <c r="D1342" s="148" t="s">
        <v>169</v>
      </c>
      <c r="E1342" s="155" t="s">
        <v>3</v>
      </c>
      <c r="F1342" s="156" t="s">
        <v>2908</v>
      </c>
      <c r="H1342" s="157">
        <v>2.94</v>
      </c>
      <c r="I1342" s="158"/>
      <c r="L1342" s="154"/>
      <c r="M1342" s="159"/>
      <c r="T1342" s="160"/>
      <c r="AT1342" s="155" t="s">
        <v>169</v>
      </c>
      <c r="AU1342" s="155" t="s">
        <v>88</v>
      </c>
      <c r="AV1342" s="13" t="s">
        <v>88</v>
      </c>
      <c r="AW1342" s="13" t="s">
        <v>40</v>
      </c>
      <c r="AX1342" s="13" t="s">
        <v>78</v>
      </c>
      <c r="AY1342" s="155" t="s">
        <v>156</v>
      </c>
    </row>
    <row r="1343" spans="2:51" s="13" customFormat="1" x14ac:dyDescent="0.2">
      <c r="B1343" s="154"/>
      <c r="D1343" s="148" t="s">
        <v>169</v>
      </c>
      <c r="E1343" s="155" t="s">
        <v>3</v>
      </c>
      <c r="F1343" s="156" t="s">
        <v>2909</v>
      </c>
      <c r="H1343" s="157">
        <v>4.41</v>
      </c>
      <c r="I1343" s="158"/>
      <c r="L1343" s="154"/>
      <c r="M1343" s="159"/>
      <c r="T1343" s="160"/>
      <c r="AT1343" s="155" t="s">
        <v>169</v>
      </c>
      <c r="AU1343" s="155" t="s">
        <v>88</v>
      </c>
      <c r="AV1343" s="13" t="s">
        <v>88</v>
      </c>
      <c r="AW1343" s="13" t="s">
        <v>40</v>
      </c>
      <c r="AX1343" s="13" t="s">
        <v>78</v>
      </c>
      <c r="AY1343" s="155" t="s">
        <v>156</v>
      </c>
    </row>
    <row r="1344" spans="2:51" s="13" customFormat="1" x14ac:dyDescent="0.2">
      <c r="B1344" s="154"/>
      <c r="D1344" s="148" t="s">
        <v>169</v>
      </c>
      <c r="E1344" s="155" t="s">
        <v>3</v>
      </c>
      <c r="F1344" s="156" t="s">
        <v>2910</v>
      </c>
      <c r="H1344" s="157">
        <v>4.41</v>
      </c>
      <c r="I1344" s="158"/>
      <c r="L1344" s="154"/>
      <c r="M1344" s="159"/>
      <c r="T1344" s="160"/>
      <c r="AT1344" s="155" t="s">
        <v>169</v>
      </c>
      <c r="AU1344" s="155" t="s">
        <v>88</v>
      </c>
      <c r="AV1344" s="13" t="s">
        <v>88</v>
      </c>
      <c r="AW1344" s="13" t="s">
        <v>40</v>
      </c>
      <c r="AX1344" s="13" t="s">
        <v>78</v>
      </c>
      <c r="AY1344" s="155" t="s">
        <v>156</v>
      </c>
    </row>
    <row r="1345" spans="2:51" s="13" customFormat="1" x14ac:dyDescent="0.2">
      <c r="B1345" s="154"/>
      <c r="D1345" s="148" t="s">
        <v>169</v>
      </c>
      <c r="E1345" s="155" t="s">
        <v>3</v>
      </c>
      <c r="F1345" s="156" t="s">
        <v>2911</v>
      </c>
      <c r="H1345" s="157">
        <v>4.41</v>
      </c>
      <c r="I1345" s="158"/>
      <c r="L1345" s="154"/>
      <c r="M1345" s="159"/>
      <c r="T1345" s="160"/>
      <c r="AT1345" s="155" t="s">
        <v>169</v>
      </c>
      <c r="AU1345" s="155" t="s">
        <v>88</v>
      </c>
      <c r="AV1345" s="13" t="s">
        <v>88</v>
      </c>
      <c r="AW1345" s="13" t="s">
        <v>40</v>
      </c>
      <c r="AX1345" s="13" t="s">
        <v>78</v>
      </c>
      <c r="AY1345" s="155" t="s">
        <v>156</v>
      </c>
    </row>
    <row r="1346" spans="2:51" s="13" customFormat="1" x14ac:dyDescent="0.2">
      <c r="B1346" s="154"/>
      <c r="D1346" s="148" t="s">
        <v>169</v>
      </c>
      <c r="E1346" s="155" t="s">
        <v>3</v>
      </c>
      <c r="F1346" s="156" t="s">
        <v>2912</v>
      </c>
      <c r="H1346" s="157">
        <v>4.41</v>
      </c>
      <c r="I1346" s="158"/>
      <c r="L1346" s="154"/>
      <c r="M1346" s="159"/>
      <c r="T1346" s="160"/>
      <c r="AT1346" s="155" t="s">
        <v>169</v>
      </c>
      <c r="AU1346" s="155" t="s">
        <v>88</v>
      </c>
      <c r="AV1346" s="13" t="s">
        <v>88</v>
      </c>
      <c r="AW1346" s="13" t="s">
        <v>40</v>
      </c>
      <c r="AX1346" s="13" t="s">
        <v>78</v>
      </c>
      <c r="AY1346" s="155" t="s">
        <v>156</v>
      </c>
    </row>
    <row r="1347" spans="2:51" s="13" customFormat="1" x14ac:dyDescent="0.2">
      <c r="B1347" s="154"/>
      <c r="D1347" s="148" t="s">
        <v>169</v>
      </c>
      <c r="E1347" s="155" t="s">
        <v>3</v>
      </c>
      <c r="F1347" s="156" t="s">
        <v>2913</v>
      </c>
      <c r="H1347" s="157">
        <v>4.41</v>
      </c>
      <c r="I1347" s="158"/>
      <c r="L1347" s="154"/>
      <c r="M1347" s="159"/>
      <c r="T1347" s="160"/>
      <c r="AT1347" s="155" t="s">
        <v>169</v>
      </c>
      <c r="AU1347" s="155" t="s">
        <v>88</v>
      </c>
      <c r="AV1347" s="13" t="s">
        <v>88</v>
      </c>
      <c r="AW1347" s="13" t="s">
        <v>40</v>
      </c>
      <c r="AX1347" s="13" t="s">
        <v>78</v>
      </c>
      <c r="AY1347" s="155" t="s">
        <v>156</v>
      </c>
    </row>
    <row r="1348" spans="2:51" s="13" customFormat="1" x14ac:dyDescent="0.2">
      <c r="B1348" s="154"/>
      <c r="D1348" s="148" t="s">
        <v>169</v>
      </c>
      <c r="E1348" s="155" t="s">
        <v>3</v>
      </c>
      <c r="F1348" s="156" t="s">
        <v>2914</v>
      </c>
      <c r="H1348" s="157">
        <v>1.41</v>
      </c>
      <c r="I1348" s="158"/>
      <c r="L1348" s="154"/>
      <c r="M1348" s="159"/>
      <c r="T1348" s="160"/>
      <c r="AT1348" s="155" t="s">
        <v>169</v>
      </c>
      <c r="AU1348" s="155" t="s">
        <v>88</v>
      </c>
      <c r="AV1348" s="13" t="s">
        <v>88</v>
      </c>
      <c r="AW1348" s="13" t="s">
        <v>40</v>
      </c>
      <c r="AX1348" s="13" t="s">
        <v>78</v>
      </c>
      <c r="AY1348" s="155" t="s">
        <v>156</v>
      </c>
    </row>
    <row r="1349" spans="2:51" s="13" customFormat="1" x14ac:dyDescent="0.2">
      <c r="B1349" s="154"/>
      <c r="D1349" s="148" t="s">
        <v>169</v>
      </c>
      <c r="E1349" s="155" t="s">
        <v>3</v>
      </c>
      <c r="F1349" s="156" t="s">
        <v>2915</v>
      </c>
      <c r="H1349" s="157">
        <v>1.41</v>
      </c>
      <c r="I1349" s="158"/>
      <c r="L1349" s="154"/>
      <c r="M1349" s="159"/>
      <c r="T1349" s="160"/>
      <c r="AT1349" s="155" t="s">
        <v>169</v>
      </c>
      <c r="AU1349" s="155" t="s">
        <v>88</v>
      </c>
      <c r="AV1349" s="13" t="s">
        <v>88</v>
      </c>
      <c r="AW1349" s="13" t="s">
        <v>40</v>
      </c>
      <c r="AX1349" s="13" t="s">
        <v>78</v>
      </c>
      <c r="AY1349" s="155" t="s">
        <v>156</v>
      </c>
    </row>
    <row r="1350" spans="2:51" s="13" customFormat="1" x14ac:dyDescent="0.2">
      <c r="B1350" s="154"/>
      <c r="D1350" s="148" t="s">
        <v>169</v>
      </c>
      <c r="E1350" s="155" t="s">
        <v>3</v>
      </c>
      <c r="F1350" s="156" t="s">
        <v>2916</v>
      </c>
      <c r="H1350" s="157">
        <v>3.6</v>
      </c>
      <c r="I1350" s="158"/>
      <c r="L1350" s="154"/>
      <c r="M1350" s="159"/>
      <c r="T1350" s="160"/>
      <c r="AT1350" s="155" t="s">
        <v>169</v>
      </c>
      <c r="AU1350" s="155" t="s">
        <v>88</v>
      </c>
      <c r="AV1350" s="13" t="s">
        <v>88</v>
      </c>
      <c r="AW1350" s="13" t="s">
        <v>40</v>
      </c>
      <c r="AX1350" s="13" t="s">
        <v>78</v>
      </c>
      <c r="AY1350" s="155" t="s">
        <v>156</v>
      </c>
    </row>
    <row r="1351" spans="2:51" s="13" customFormat="1" x14ac:dyDescent="0.2">
      <c r="B1351" s="154"/>
      <c r="D1351" s="148" t="s">
        <v>169</v>
      </c>
      <c r="E1351" s="155" t="s">
        <v>3</v>
      </c>
      <c r="F1351" s="156" t="s">
        <v>2917</v>
      </c>
      <c r="H1351" s="157">
        <v>3.6</v>
      </c>
      <c r="I1351" s="158"/>
      <c r="L1351" s="154"/>
      <c r="M1351" s="159"/>
      <c r="T1351" s="160"/>
      <c r="AT1351" s="155" t="s">
        <v>169</v>
      </c>
      <c r="AU1351" s="155" t="s">
        <v>88</v>
      </c>
      <c r="AV1351" s="13" t="s">
        <v>88</v>
      </c>
      <c r="AW1351" s="13" t="s">
        <v>40</v>
      </c>
      <c r="AX1351" s="13" t="s">
        <v>78</v>
      </c>
      <c r="AY1351" s="155" t="s">
        <v>156</v>
      </c>
    </row>
    <row r="1352" spans="2:51" s="13" customFormat="1" x14ac:dyDescent="0.2">
      <c r="B1352" s="154"/>
      <c r="D1352" s="148" t="s">
        <v>169</v>
      </c>
      <c r="E1352" s="155" t="s">
        <v>3</v>
      </c>
      <c r="F1352" s="156" t="s">
        <v>2918</v>
      </c>
      <c r="H1352" s="157">
        <v>3.6</v>
      </c>
      <c r="I1352" s="158"/>
      <c r="L1352" s="154"/>
      <c r="M1352" s="159"/>
      <c r="T1352" s="160"/>
      <c r="AT1352" s="155" t="s">
        <v>169</v>
      </c>
      <c r="AU1352" s="155" t="s">
        <v>88</v>
      </c>
      <c r="AV1352" s="13" t="s">
        <v>88</v>
      </c>
      <c r="AW1352" s="13" t="s">
        <v>40</v>
      </c>
      <c r="AX1352" s="13" t="s">
        <v>78</v>
      </c>
      <c r="AY1352" s="155" t="s">
        <v>156</v>
      </c>
    </row>
    <row r="1353" spans="2:51" s="13" customFormat="1" x14ac:dyDescent="0.2">
      <c r="B1353" s="154"/>
      <c r="D1353" s="148" t="s">
        <v>169</v>
      </c>
      <c r="E1353" s="155" t="s">
        <v>3</v>
      </c>
      <c r="F1353" s="156" t="s">
        <v>2919</v>
      </c>
      <c r="H1353" s="157">
        <v>3.9750000000000001</v>
      </c>
      <c r="I1353" s="158"/>
      <c r="L1353" s="154"/>
      <c r="M1353" s="159"/>
      <c r="T1353" s="160"/>
      <c r="AT1353" s="155" t="s">
        <v>169</v>
      </c>
      <c r="AU1353" s="155" t="s">
        <v>88</v>
      </c>
      <c r="AV1353" s="13" t="s">
        <v>88</v>
      </c>
      <c r="AW1353" s="13" t="s">
        <v>40</v>
      </c>
      <c r="AX1353" s="13" t="s">
        <v>78</v>
      </c>
      <c r="AY1353" s="155" t="s">
        <v>156</v>
      </c>
    </row>
    <row r="1354" spans="2:51" s="13" customFormat="1" x14ac:dyDescent="0.2">
      <c r="B1354" s="154"/>
      <c r="D1354" s="148" t="s">
        <v>169</v>
      </c>
      <c r="E1354" s="155" t="s">
        <v>3</v>
      </c>
      <c r="F1354" s="156" t="s">
        <v>2920</v>
      </c>
      <c r="H1354" s="157">
        <v>3.9750000000000001</v>
      </c>
      <c r="I1354" s="158"/>
      <c r="L1354" s="154"/>
      <c r="M1354" s="159"/>
      <c r="T1354" s="160"/>
      <c r="AT1354" s="155" t="s">
        <v>169</v>
      </c>
      <c r="AU1354" s="155" t="s">
        <v>88</v>
      </c>
      <c r="AV1354" s="13" t="s">
        <v>88</v>
      </c>
      <c r="AW1354" s="13" t="s">
        <v>40</v>
      </c>
      <c r="AX1354" s="13" t="s">
        <v>78</v>
      </c>
      <c r="AY1354" s="155" t="s">
        <v>156</v>
      </c>
    </row>
    <row r="1355" spans="2:51" s="13" customFormat="1" x14ac:dyDescent="0.2">
      <c r="B1355" s="154"/>
      <c r="D1355" s="148" t="s">
        <v>169</v>
      </c>
      <c r="E1355" s="155" t="s">
        <v>3</v>
      </c>
      <c r="F1355" s="156" t="s">
        <v>2921</v>
      </c>
      <c r="H1355" s="157">
        <v>3.9750000000000001</v>
      </c>
      <c r="I1355" s="158"/>
      <c r="L1355" s="154"/>
      <c r="M1355" s="159"/>
      <c r="T1355" s="160"/>
      <c r="AT1355" s="155" t="s">
        <v>169</v>
      </c>
      <c r="AU1355" s="155" t="s">
        <v>88</v>
      </c>
      <c r="AV1355" s="13" t="s">
        <v>88</v>
      </c>
      <c r="AW1355" s="13" t="s">
        <v>40</v>
      </c>
      <c r="AX1355" s="13" t="s">
        <v>78</v>
      </c>
      <c r="AY1355" s="155" t="s">
        <v>156</v>
      </c>
    </row>
    <row r="1356" spans="2:51" s="13" customFormat="1" x14ac:dyDescent="0.2">
      <c r="B1356" s="154"/>
      <c r="D1356" s="148" t="s">
        <v>169</v>
      </c>
      <c r="E1356" s="155" t="s">
        <v>3</v>
      </c>
      <c r="F1356" s="156" t="s">
        <v>2922</v>
      </c>
      <c r="H1356" s="157">
        <v>3.9750000000000001</v>
      </c>
      <c r="I1356" s="158"/>
      <c r="L1356" s="154"/>
      <c r="M1356" s="159"/>
      <c r="T1356" s="160"/>
      <c r="AT1356" s="155" t="s">
        <v>169</v>
      </c>
      <c r="AU1356" s="155" t="s">
        <v>88</v>
      </c>
      <c r="AV1356" s="13" t="s">
        <v>88</v>
      </c>
      <c r="AW1356" s="13" t="s">
        <v>40</v>
      </c>
      <c r="AX1356" s="13" t="s">
        <v>78</v>
      </c>
      <c r="AY1356" s="155" t="s">
        <v>156</v>
      </c>
    </row>
    <row r="1357" spans="2:51" s="13" customFormat="1" x14ac:dyDescent="0.2">
      <c r="B1357" s="154"/>
      <c r="D1357" s="148" t="s">
        <v>169</v>
      </c>
      <c r="E1357" s="155" t="s">
        <v>3</v>
      </c>
      <c r="F1357" s="156" t="s">
        <v>2923</v>
      </c>
      <c r="H1357" s="157">
        <v>3.9750000000000001</v>
      </c>
      <c r="I1357" s="158"/>
      <c r="L1357" s="154"/>
      <c r="M1357" s="159"/>
      <c r="T1357" s="160"/>
      <c r="AT1357" s="155" t="s">
        <v>169</v>
      </c>
      <c r="AU1357" s="155" t="s">
        <v>88</v>
      </c>
      <c r="AV1357" s="13" t="s">
        <v>88</v>
      </c>
      <c r="AW1357" s="13" t="s">
        <v>40</v>
      </c>
      <c r="AX1357" s="13" t="s">
        <v>78</v>
      </c>
      <c r="AY1357" s="155" t="s">
        <v>156</v>
      </c>
    </row>
    <row r="1358" spans="2:51" s="13" customFormat="1" x14ac:dyDescent="0.2">
      <c r="B1358" s="154"/>
      <c r="D1358" s="148" t="s">
        <v>169</v>
      </c>
      <c r="E1358" s="155" t="s">
        <v>3</v>
      </c>
      <c r="F1358" s="156" t="s">
        <v>2924</v>
      </c>
      <c r="H1358" s="157">
        <v>3.9750000000000001</v>
      </c>
      <c r="I1358" s="158"/>
      <c r="L1358" s="154"/>
      <c r="M1358" s="159"/>
      <c r="T1358" s="160"/>
      <c r="AT1358" s="155" t="s">
        <v>169</v>
      </c>
      <c r="AU1358" s="155" t="s">
        <v>88</v>
      </c>
      <c r="AV1358" s="13" t="s">
        <v>88</v>
      </c>
      <c r="AW1358" s="13" t="s">
        <v>40</v>
      </c>
      <c r="AX1358" s="13" t="s">
        <v>78</v>
      </c>
      <c r="AY1358" s="155" t="s">
        <v>156</v>
      </c>
    </row>
    <row r="1359" spans="2:51" s="13" customFormat="1" x14ac:dyDescent="0.2">
      <c r="B1359" s="154"/>
      <c r="D1359" s="148" t="s">
        <v>169</v>
      </c>
      <c r="E1359" s="155" t="s">
        <v>3</v>
      </c>
      <c r="F1359" s="156" t="s">
        <v>2925</v>
      </c>
      <c r="H1359" s="157">
        <v>1.53</v>
      </c>
      <c r="I1359" s="158"/>
      <c r="L1359" s="154"/>
      <c r="M1359" s="159"/>
      <c r="T1359" s="160"/>
      <c r="AT1359" s="155" t="s">
        <v>169</v>
      </c>
      <c r="AU1359" s="155" t="s">
        <v>88</v>
      </c>
      <c r="AV1359" s="13" t="s">
        <v>88</v>
      </c>
      <c r="AW1359" s="13" t="s">
        <v>40</v>
      </c>
      <c r="AX1359" s="13" t="s">
        <v>78</v>
      </c>
      <c r="AY1359" s="155" t="s">
        <v>156</v>
      </c>
    </row>
    <row r="1360" spans="2:51" s="13" customFormat="1" x14ac:dyDescent="0.2">
      <c r="B1360" s="154"/>
      <c r="D1360" s="148" t="s">
        <v>169</v>
      </c>
      <c r="E1360" s="155" t="s">
        <v>3</v>
      </c>
      <c r="F1360" s="156" t="s">
        <v>2926</v>
      </c>
      <c r="H1360" s="157">
        <v>1.53</v>
      </c>
      <c r="I1360" s="158"/>
      <c r="L1360" s="154"/>
      <c r="M1360" s="159"/>
      <c r="T1360" s="160"/>
      <c r="AT1360" s="155" t="s">
        <v>169</v>
      </c>
      <c r="AU1360" s="155" t="s">
        <v>88</v>
      </c>
      <c r="AV1360" s="13" t="s">
        <v>88</v>
      </c>
      <c r="AW1360" s="13" t="s">
        <v>40</v>
      </c>
      <c r="AX1360" s="13" t="s">
        <v>78</v>
      </c>
      <c r="AY1360" s="155" t="s">
        <v>156</v>
      </c>
    </row>
    <row r="1361" spans="2:65" s="13" customFormat="1" x14ac:dyDescent="0.2">
      <c r="B1361" s="154"/>
      <c r="D1361" s="148" t="s">
        <v>169</v>
      </c>
      <c r="E1361" s="155" t="s">
        <v>3</v>
      </c>
      <c r="F1361" s="156" t="s">
        <v>2927</v>
      </c>
      <c r="H1361" s="157">
        <v>3.9750000000000001</v>
      </c>
      <c r="I1361" s="158"/>
      <c r="L1361" s="154"/>
      <c r="M1361" s="159"/>
      <c r="T1361" s="160"/>
      <c r="AT1361" s="155" t="s">
        <v>169</v>
      </c>
      <c r="AU1361" s="155" t="s">
        <v>88</v>
      </c>
      <c r="AV1361" s="13" t="s">
        <v>88</v>
      </c>
      <c r="AW1361" s="13" t="s">
        <v>40</v>
      </c>
      <c r="AX1361" s="13" t="s">
        <v>78</v>
      </c>
      <c r="AY1361" s="155" t="s">
        <v>156</v>
      </c>
    </row>
    <row r="1362" spans="2:65" s="13" customFormat="1" x14ac:dyDescent="0.2">
      <c r="B1362" s="154"/>
      <c r="D1362" s="148" t="s">
        <v>169</v>
      </c>
      <c r="E1362" s="155" t="s">
        <v>3</v>
      </c>
      <c r="F1362" s="156" t="s">
        <v>2928</v>
      </c>
      <c r="H1362" s="157">
        <v>5.58</v>
      </c>
      <c r="I1362" s="158"/>
      <c r="L1362" s="154"/>
      <c r="M1362" s="159"/>
      <c r="T1362" s="160"/>
      <c r="AT1362" s="155" t="s">
        <v>169</v>
      </c>
      <c r="AU1362" s="155" t="s">
        <v>88</v>
      </c>
      <c r="AV1362" s="13" t="s">
        <v>88</v>
      </c>
      <c r="AW1362" s="13" t="s">
        <v>40</v>
      </c>
      <c r="AX1362" s="13" t="s">
        <v>78</v>
      </c>
      <c r="AY1362" s="155" t="s">
        <v>156</v>
      </c>
    </row>
    <row r="1363" spans="2:65" s="13" customFormat="1" x14ac:dyDescent="0.2">
      <c r="B1363" s="154"/>
      <c r="D1363" s="148" t="s">
        <v>169</v>
      </c>
      <c r="E1363" s="155" t="s">
        <v>3</v>
      </c>
      <c r="F1363" s="156" t="s">
        <v>2929</v>
      </c>
      <c r="H1363" s="157">
        <v>2.5499999999999998</v>
      </c>
      <c r="I1363" s="158"/>
      <c r="L1363" s="154"/>
      <c r="M1363" s="159"/>
      <c r="T1363" s="160"/>
      <c r="AT1363" s="155" t="s">
        <v>169</v>
      </c>
      <c r="AU1363" s="155" t="s">
        <v>88</v>
      </c>
      <c r="AV1363" s="13" t="s">
        <v>88</v>
      </c>
      <c r="AW1363" s="13" t="s">
        <v>40</v>
      </c>
      <c r="AX1363" s="13" t="s">
        <v>78</v>
      </c>
      <c r="AY1363" s="155" t="s">
        <v>156</v>
      </c>
    </row>
    <row r="1364" spans="2:65" s="14" customFormat="1" x14ac:dyDescent="0.2">
      <c r="B1364" s="161"/>
      <c r="D1364" s="148" t="s">
        <v>169</v>
      </c>
      <c r="E1364" s="162" t="s">
        <v>3</v>
      </c>
      <c r="F1364" s="163" t="s">
        <v>172</v>
      </c>
      <c r="H1364" s="164">
        <v>133.494</v>
      </c>
      <c r="I1364" s="165"/>
      <c r="L1364" s="161"/>
      <c r="M1364" s="166"/>
      <c r="T1364" s="167"/>
      <c r="AT1364" s="162" t="s">
        <v>169</v>
      </c>
      <c r="AU1364" s="162" t="s">
        <v>88</v>
      </c>
      <c r="AV1364" s="14" t="s">
        <v>165</v>
      </c>
      <c r="AW1364" s="14" t="s">
        <v>40</v>
      </c>
      <c r="AX1364" s="14" t="s">
        <v>86</v>
      </c>
      <c r="AY1364" s="162" t="s">
        <v>156</v>
      </c>
    </row>
    <row r="1365" spans="2:65" s="1" customFormat="1" ht="24.2" customHeight="1" x14ac:dyDescent="0.2">
      <c r="B1365" s="129"/>
      <c r="C1365" s="130" t="s">
        <v>2930</v>
      </c>
      <c r="D1365" s="130" t="s">
        <v>160</v>
      </c>
      <c r="E1365" s="131" t="s">
        <v>2931</v>
      </c>
      <c r="F1365" s="132" t="s">
        <v>2932</v>
      </c>
      <c r="G1365" s="133" t="s">
        <v>209</v>
      </c>
      <c r="H1365" s="134">
        <v>744.78300000000002</v>
      </c>
      <c r="I1365" s="135"/>
      <c r="J1365" s="136">
        <f>ROUND(I1365*H1365,2)</f>
        <v>0</v>
      </c>
      <c r="K1365" s="132" t="s">
        <v>164</v>
      </c>
      <c r="L1365" s="34"/>
      <c r="M1365" s="137" t="s">
        <v>3</v>
      </c>
      <c r="N1365" s="138" t="s">
        <v>49</v>
      </c>
      <c r="P1365" s="139">
        <f>O1365*H1365</f>
        <v>0</v>
      </c>
      <c r="Q1365" s="139">
        <v>5.7099999999999998E-3</v>
      </c>
      <c r="R1365" s="139">
        <f>Q1365*H1365</f>
        <v>4.2527109300000001</v>
      </c>
      <c r="S1365" s="139">
        <v>0</v>
      </c>
      <c r="T1365" s="140">
        <f>S1365*H1365</f>
        <v>0</v>
      </c>
      <c r="AR1365" s="141" t="s">
        <v>165</v>
      </c>
      <c r="AT1365" s="141" t="s">
        <v>160</v>
      </c>
      <c r="AU1365" s="141" t="s">
        <v>88</v>
      </c>
      <c r="AY1365" s="18" t="s">
        <v>156</v>
      </c>
      <c r="BE1365" s="142">
        <f>IF(N1365="základní",J1365,0)</f>
        <v>0</v>
      </c>
      <c r="BF1365" s="142">
        <f>IF(N1365="snížená",J1365,0)</f>
        <v>0</v>
      </c>
      <c r="BG1365" s="142">
        <f>IF(N1365="zákl. přenesená",J1365,0)</f>
        <v>0</v>
      </c>
      <c r="BH1365" s="142">
        <f>IF(N1365="sníž. přenesená",J1365,0)</f>
        <v>0</v>
      </c>
      <c r="BI1365" s="142">
        <f>IF(N1365="nulová",J1365,0)</f>
        <v>0</v>
      </c>
      <c r="BJ1365" s="18" t="s">
        <v>86</v>
      </c>
      <c r="BK1365" s="142">
        <f>ROUND(I1365*H1365,2)</f>
        <v>0</v>
      </c>
      <c r="BL1365" s="18" t="s">
        <v>165</v>
      </c>
      <c r="BM1365" s="141" t="s">
        <v>2933</v>
      </c>
    </row>
    <row r="1366" spans="2:65" s="1" customFormat="1" x14ac:dyDescent="0.2">
      <c r="B1366" s="34"/>
      <c r="D1366" s="143" t="s">
        <v>167</v>
      </c>
      <c r="F1366" s="144" t="s">
        <v>2934</v>
      </c>
      <c r="I1366" s="145"/>
      <c r="L1366" s="34"/>
      <c r="M1366" s="146"/>
      <c r="T1366" s="55"/>
      <c r="AT1366" s="18" t="s">
        <v>167</v>
      </c>
      <c r="AU1366" s="18" t="s">
        <v>88</v>
      </c>
    </row>
    <row r="1367" spans="2:65" s="12" customFormat="1" x14ac:dyDescent="0.2">
      <c r="B1367" s="147"/>
      <c r="D1367" s="148" t="s">
        <v>169</v>
      </c>
      <c r="E1367" s="149" t="s">
        <v>3</v>
      </c>
      <c r="F1367" s="150" t="s">
        <v>2548</v>
      </c>
      <c r="H1367" s="149" t="s">
        <v>3</v>
      </c>
      <c r="I1367" s="151"/>
      <c r="L1367" s="147"/>
      <c r="M1367" s="152"/>
      <c r="T1367" s="153"/>
      <c r="AT1367" s="149" t="s">
        <v>169</v>
      </c>
      <c r="AU1367" s="149" t="s">
        <v>88</v>
      </c>
      <c r="AV1367" s="12" t="s">
        <v>86</v>
      </c>
      <c r="AW1367" s="12" t="s">
        <v>40</v>
      </c>
      <c r="AX1367" s="12" t="s">
        <v>78</v>
      </c>
      <c r="AY1367" s="149" t="s">
        <v>156</v>
      </c>
    </row>
    <row r="1368" spans="2:65" s="12" customFormat="1" x14ac:dyDescent="0.2">
      <c r="B1368" s="147"/>
      <c r="D1368" s="148" t="s">
        <v>169</v>
      </c>
      <c r="E1368" s="149" t="s">
        <v>3</v>
      </c>
      <c r="F1368" s="150" t="s">
        <v>2549</v>
      </c>
      <c r="H1368" s="149" t="s">
        <v>3</v>
      </c>
      <c r="I1368" s="151"/>
      <c r="L1368" s="147"/>
      <c r="M1368" s="152"/>
      <c r="T1368" s="153"/>
      <c r="AT1368" s="149" t="s">
        <v>169</v>
      </c>
      <c r="AU1368" s="149" t="s">
        <v>88</v>
      </c>
      <c r="AV1368" s="12" t="s">
        <v>86</v>
      </c>
      <c r="AW1368" s="12" t="s">
        <v>40</v>
      </c>
      <c r="AX1368" s="12" t="s">
        <v>78</v>
      </c>
      <c r="AY1368" s="149" t="s">
        <v>156</v>
      </c>
    </row>
    <row r="1369" spans="2:65" s="13" customFormat="1" x14ac:dyDescent="0.2">
      <c r="B1369" s="154"/>
      <c r="D1369" s="148" t="s">
        <v>169</v>
      </c>
      <c r="E1369" s="155" t="s">
        <v>3</v>
      </c>
      <c r="F1369" s="156" t="s">
        <v>2550</v>
      </c>
      <c r="H1369" s="157">
        <v>15.84</v>
      </c>
      <c r="I1369" s="158"/>
      <c r="L1369" s="154"/>
      <c r="M1369" s="159"/>
      <c r="T1369" s="160"/>
      <c r="AT1369" s="155" t="s">
        <v>169</v>
      </c>
      <c r="AU1369" s="155" t="s">
        <v>88</v>
      </c>
      <c r="AV1369" s="13" t="s">
        <v>88</v>
      </c>
      <c r="AW1369" s="13" t="s">
        <v>40</v>
      </c>
      <c r="AX1369" s="13" t="s">
        <v>78</v>
      </c>
      <c r="AY1369" s="155" t="s">
        <v>156</v>
      </c>
    </row>
    <row r="1370" spans="2:65" s="13" customFormat="1" x14ac:dyDescent="0.2">
      <c r="B1370" s="154"/>
      <c r="D1370" s="148" t="s">
        <v>169</v>
      </c>
      <c r="E1370" s="155" t="s">
        <v>3</v>
      </c>
      <c r="F1370" s="156" t="s">
        <v>2551</v>
      </c>
      <c r="H1370" s="157">
        <v>4.5819999999999999</v>
      </c>
      <c r="I1370" s="158"/>
      <c r="L1370" s="154"/>
      <c r="M1370" s="159"/>
      <c r="T1370" s="160"/>
      <c r="AT1370" s="155" t="s">
        <v>169</v>
      </c>
      <c r="AU1370" s="155" t="s">
        <v>88</v>
      </c>
      <c r="AV1370" s="13" t="s">
        <v>88</v>
      </c>
      <c r="AW1370" s="13" t="s">
        <v>40</v>
      </c>
      <c r="AX1370" s="13" t="s">
        <v>78</v>
      </c>
      <c r="AY1370" s="155" t="s">
        <v>156</v>
      </c>
    </row>
    <row r="1371" spans="2:65" s="13" customFormat="1" x14ac:dyDescent="0.2">
      <c r="B1371" s="154"/>
      <c r="D1371" s="148" t="s">
        <v>169</v>
      </c>
      <c r="E1371" s="155" t="s">
        <v>3</v>
      </c>
      <c r="F1371" s="156" t="s">
        <v>2552</v>
      </c>
      <c r="H1371" s="157">
        <v>1.84</v>
      </c>
      <c r="I1371" s="158"/>
      <c r="L1371" s="154"/>
      <c r="M1371" s="159"/>
      <c r="T1371" s="160"/>
      <c r="AT1371" s="155" t="s">
        <v>169</v>
      </c>
      <c r="AU1371" s="155" t="s">
        <v>88</v>
      </c>
      <c r="AV1371" s="13" t="s">
        <v>88</v>
      </c>
      <c r="AW1371" s="13" t="s">
        <v>40</v>
      </c>
      <c r="AX1371" s="13" t="s">
        <v>78</v>
      </c>
      <c r="AY1371" s="155" t="s">
        <v>156</v>
      </c>
    </row>
    <row r="1372" spans="2:65" s="13" customFormat="1" x14ac:dyDescent="0.2">
      <c r="B1372" s="154"/>
      <c r="D1372" s="148" t="s">
        <v>169</v>
      </c>
      <c r="E1372" s="155" t="s">
        <v>3</v>
      </c>
      <c r="F1372" s="156" t="s">
        <v>2553</v>
      </c>
      <c r="H1372" s="157">
        <v>9</v>
      </c>
      <c r="I1372" s="158"/>
      <c r="L1372" s="154"/>
      <c r="M1372" s="159"/>
      <c r="T1372" s="160"/>
      <c r="AT1372" s="155" t="s">
        <v>169</v>
      </c>
      <c r="AU1372" s="155" t="s">
        <v>88</v>
      </c>
      <c r="AV1372" s="13" t="s">
        <v>88</v>
      </c>
      <c r="AW1372" s="13" t="s">
        <v>40</v>
      </c>
      <c r="AX1372" s="13" t="s">
        <v>78</v>
      </c>
      <c r="AY1372" s="155" t="s">
        <v>156</v>
      </c>
    </row>
    <row r="1373" spans="2:65" s="13" customFormat="1" x14ac:dyDescent="0.2">
      <c r="B1373" s="154"/>
      <c r="D1373" s="148" t="s">
        <v>169</v>
      </c>
      <c r="E1373" s="155" t="s">
        <v>3</v>
      </c>
      <c r="F1373" s="156" t="s">
        <v>2554</v>
      </c>
      <c r="H1373" s="157">
        <v>5</v>
      </c>
      <c r="I1373" s="158"/>
      <c r="L1373" s="154"/>
      <c r="M1373" s="159"/>
      <c r="T1373" s="160"/>
      <c r="AT1373" s="155" t="s">
        <v>169</v>
      </c>
      <c r="AU1373" s="155" t="s">
        <v>88</v>
      </c>
      <c r="AV1373" s="13" t="s">
        <v>88</v>
      </c>
      <c r="AW1373" s="13" t="s">
        <v>40</v>
      </c>
      <c r="AX1373" s="13" t="s">
        <v>78</v>
      </c>
      <c r="AY1373" s="155" t="s">
        <v>156</v>
      </c>
    </row>
    <row r="1374" spans="2:65" s="13" customFormat="1" x14ac:dyDescent="0.2">
      <c r="B1374" s="154"/>
      <c r="D1374" s="148" t="s">
        <v>169</v>
      </c>
      <c r="E1374" s="155" t="s">
        <v>3</v>
      </c>
      <c r="F1374" s="156" t="s">
        <v>2555</v>
      </c>
      <c r="H1374" s="157">
        <v>8.9600000000000009</v>
      </c>
      <c r="I1374" s="158"/>
      <c r="L1374" s="154"/>
      <c r="M1374" s="159"/>
      <c r="T1374" s="160"/>
      <c r="AT1374" s="155" t="s">
        <v>169</v>
      </c>
      <c r="AU1374" s="155" t="s">
        <v>88</v>
      </c>
      <c r="AV1374" s="13" t="s">
        <v>88</v>
      </c>
      <c r="AW1374" s="13" t="s">
        <v>40</v>
      </c>
      <c r="AX1374" s="13" t="s">
        <v>78</v>
      </c>
      <c r="AY1374" s="155" t="s">
        <v>156</v>
      </c>
    </row>
    <row r="1375" spans="2:65" s="13" customFormat="1" x14ac:dyDescent="0.2">
      <c r="B1375" s="154"/>
      <c r="D1375" s="148" t="s">
        <v>169</v>
      </c>
      <c r="E1375" s="155" t="s">
        <v>3</v>
      </c>
      <c r="F1375" s="156" t="s">
        <v>2556</v>
      </c>
      <c r="H1375" s="157">
        <v>8.8800000000000008</v>
      </c>
      <c r="I1375" s="158"/>
      <c r="L1375" s="154"/>
      <c r="M1375" s="159"/>
      <c r="T1375" s="160"/>
      <c r="AT1375" s="155" t="s">
        <v>169</v>
      </c>
      <c r="AU1375" s="155" t="s">
        <v>88</v>
      </c>
      <c r="AV1375" s="13" t="s">
        <v>88</v>
      </c>
      <c r="AW1375" s="13" t="s">
        <v>40</v>
      </c>
      <c r="AX1375" s="13" t="s">
        <v>78</v>
      </c>
      <c r="AY1375" s="155" t="s">
        <v>156</v>
      </c>
    </row>
    <row r="1376" spans="2:65" s="13" customFormat="1" x14ac:dyDescent="0.2">
      <c r="B1376" s="154"/>
      <c r="D1376" s="148" t="s">
        <v>169</v>
      </c>
      <c r="E1376" s="155" t="s">
        <v>3</v>
      </c>
      <c r="F1376" s="156" t="s">
        <v>2557</v>
      </c>
      <c r="H1376" s="157">
        <v>4.4000000000000004</v>
      </c>
      <c r="I1376" s="158"/>
      <c r="L1376" s="154"/>
      <c r="M1376" s="159"/>
      <c r="T1376" s="160"/>
      <c r="AT1376" s="155" t="s">
        <v>169</v>
      </c>
      <c r="AU1376" s="155" t="s">
        <v>88</v>
      </c>
      <c r="AV1376" s="13" t="s">
        <v>88</v>
      </c>
      <c r="AW1376" s="13" t="s">
        <v>40</v>
      </c>
      <c r="AX1376" s="13" t="s">
        <v>78</v>
      </c>
      <c r="AY1376" s="155" t="s">
        <v>156</v>
      </c>
    </row>
    <row r="1377" spans="2:51" s="13" customFormat="1" x14ac:dyDescent="0.2">
      <c r="B1377" s="154"/>
      <c r="D1377" s="148" t="s">
        <v>169</v>
      </c>
      <c r="E1377" s="155" t="s">
        <v>3</v>
      </c>
      <c r="F1377" s="156" t="s">
        <v>2558</v>
      </c>
      <c r="H1377" s="157">
        <v>3.306</v>
      </c>
      <c r="I1377" s="158"/>
      <c r="L1377" s="154"/>
      <c r="M1377" s="159"/>
      <c r="T1377" s="160"/>
      <c r="AT1377" s="155" t="s">
        <v>169</v>
      </c>
      <c r="AU1377" s="155" t="s">
        <v>88</v>
      </c>
      <c r="AV1377" s="13" t="s">
        <v>88</v>
      </c>
      <c r="AW1377" s="13" t="s">
        <v>40</v>
      </c>
      <c r="AX1377" s="13" t="s">
        <v>78</v>
      </c>
      <c r="AY1377" s="155" t="s">
        <v>156</v>
      </c>
    </row>
    <row r="1378" spans="2:51" s="13" customFormat="1" x14ac:dyDescent="0.2">
      <c r="B1378" s="154"/>
      <c r="D1378" s="148" t="s">
        <v>169</v>
      </c>
      <c r="E1378" s="155" t="s">
        <v>3</v>
      </c>
      <c r="F1378" s="156" t="s">
        <v>2559</v>
      </c>
      <c r="H1378" s="157">
        <v>12.904999999999999</v>
      </c>
      <c r="I1378" s="158"/>
      <c r="L1378" s="154"/>
      <c r="M1378" s="159"/>
      <c r="T1378" s="160"/>
      <c r="AT1378" s="155" t="s">
        <v>169</v>
      </c>
      <c r="AU1378" s="155" t="s">
        <v>88</v>
      </c>
      <c r="AV1378" s="13" t="s">
        <v>88</v>
      </c>
      <c r="AW1378" s="13" t="s">
        <v>40</v>
      </c>
      <c r="AX1378" s="13" t="s">
        <v>78</v>
      </c>
      <c r="AY1378" s="155" t="s">
        <v>156</v>
      </c>
    </row>
    <row r="1379" spans="2:51" s="13" customFormat="1" x14ac:dyDescent="0.2">
      <c r="B1379" s="154"/>
      <c r="D1379" s="148" t="s">
        <v>169</v>
      </c>
      <c r="E1379" s="155" t="s">
        <v>3</v>
      </c>
      <c r="F1379" s="156" t="s">
        <v>2560</v>
      </c>
      <c r="H1379" s="157">
        <v>29.43</v>
      </c>
      <c r="I1379" s="158"/>
      <c r="L1379" s="154"/>
      <c r="M1379" s="159"/>
      <c r="T1379" s="160"/>
      <c r="AT1379" s="155" t="s">
        <v>169</v>
      </c>
      <c r="AU1379" s="155" t="s">
        <v>88</v>
      </c>
      <c r="AV1379" s="13" t="s">
        <v>88</v>
      </c>
      <c r="AW1379" s="13" t="s">
        <v>40</v>
      </c>
      <c r="AX1379" s="13" t="s">
        <v>78</v>
      </c>
      <c r="AY1379" s="155" t="s">
        <v>156</v>
      </c>
    </row>
    <row r="1380" spans="2:51" s="13" customFormat="1" x14ac:dyDescent="0.2">
      <c r="B1380" s="154"/>
      <c r="D1380" s="148" t="s">
        <v>169</v>
      </c>
      <c r="E1380" s="155" t="s">
        <v>3</v>
      </c>
      <c r="F1380" s="156" t="s">
        <v>2561</v>
      </c>
      <c r="H1380" s="157">
        <v>19.91</v>
      </c>
      <c r="I1380" s="158"/>
      <c r="L1380" s="154"/>
      <c r="M1380" s="159"/>
      <c r="T1380" s="160"/>
      <c r="AT1380" s="155" t="s">
        <v>169</v>
      </c>
      <c r="AU1380" s="155" t="s">
        <v>88</v>
      </c>
      <c r="AV1380" s="13" t="s">
        <v>88</v>
      </c>
      <c r="AW1380" s="13" t="s">
        <v>40</v>
      </c>
      <c r="AX1380" s="13" t="s">
        <v>78</v>
      </c>
      <c r="AY1380" s="155" t="s">
        <v>156</v>
      </c>
    </row>
    <row r="1381" spans="2:51" s="13" customFormat="1" x14ac:dyDescent="0.2">
      <c r="B1381" s="154"/>
      <c r="D1381" s="148" t="s">
        <v>169</v>
      </c>
      <c r="E1381" s="155" t="s">
        <v>3</v>
      </c>
      <c r="F1381" s="156" t="s">
        <v>2562</v>
      </c>
      <c r="H1381" s="157">
        <v>15.654999999999999</v>
      </c>
      <c r="I1381" s="158"/>
      <c r="L1381" s="154"/>
      <c r="M1381" s="159"/>
      <c r="T1381" s="160"/>
      <c r="AT1381" s="155" t="s">
        <v>169</v>
      </c>
      <c r="AU1381" s="155" t="s">
        <v>88</v>
      </c>
      <c r="AV1381" s="13" t="s">
        <v>88</v>
      </c>
      <c r="AW1381" s="13" t="s">
        <v>40</v>
      </c>
      <c r="AX1381" s="13" t="s">
        <v>78</v>
      </c>
      <c r="AY1381" s="155" t="s">
        <v>156</v>
      </c>
    </row>
    <row r="1382" spans="2:51" s="13" customFormat="1" x14ac:dyDescent="0.2">
      <c r="B1382" s="154"/>
      <c r="D1382" s="148" t="s">
        <v>169</v>
      </c>
      <c r="E1382" s="155" t="s">
        <v>3</v>
      </c>
      <c r="F1382" s="156" t="s">
        <v>2563</v>
      </c>
      <c r="H1382" s="157">
        <v>13.17</v>
      </c>
      <c r="I1382" s="158"/>
      <c r="L1382" s="154"/>
      <c r="M1382" s="159"/>
      <c r="T1382" s="160"/>
      <c r="AT1382" s="155" t="s">
        <v>169</v>
      </c>
      <c r="AU1382" s="155" t="s">
        <v>88</v>
      </c>
      <c r="AV1382" s="13" t="s">
        <v>88</v>
      </c>
      <c r="AW1382" s="13" t="s">
        <v>40</v>
      </c>
      <c r="AX1382" s="13" t="s">
        <v>78</v>
      </c>
      <c r="AY1382" s="155" t="s">
        <v>156</v>
      </c>
    </row>
    <row r="1383" spans="2:51" s="13" customFormat="1" x14ac:dyDescent="0.2">
      <c r="B1383" s="154"/>
      <c r="D1383" s="148" t="s">
        <v>169</v>
      </c>
      <c r="E1383" s="155" t="s">
        <v>3</v>
      </c>
      <c r="F1383" s="156" t="s">
        <v>2564</v>
      </c>
      <c r="H1383" s="157">
        <v>25.2</v>
      </c>
      <c r="I1383" s="158"/>
      <c r="L1383" s="154"/>
      <c r="M1383" s="159"/>
      <c r="T1383" s="160"/>
      <c r="AT1383" s="155" t="s">
        <v>169</v>
      </c>
      <c r="AU1383" s="155" t="s">
        <v>88</v>
      </c>
      <c r="AV1383" s="13" t="s">
        <v>88</v>
      </c>
      <c r="AW1383" s="13" t="s">
        <v>40</v>
      </c>
      <c r="AX1383" s="13" t="s">
        <v>78</v>
      </c>
      <c r="AY1383" s="155" t="s">
        <v>156</v>
      </c>
    </row>
    <row r="1384" spans="2:51" s="13" customFormat="1" x14ac:dyDescent="0.2">
      <c r="B1384" s="154"/>
      <c r="D1384" s="148" t="s">
        <v>169</v>
      </c>
      <c r="E1384" s="155" t="s">
        <v>3</v>
      </c>
      <c r="F1384" s="156" t="s">
        <v>2565</v>
      </c>
      <c r="H1384" s="157">
        <v>17.661000000000001</v>
      </c>
      <c r="I1384" s="158"/>
      <c r="L1384" s="154"/>
      <c r="M1384" s="159"/>
      <c r="T1384" s="160"/>
      <c r="AT1384" s="155" t="s">
        <v>169</v>
      </c>
      <c r="AU1384" s="155" t="s">
        <v>88</v>
      </c>
      <c r="AV1384" s="13" t="s">
        <v>88</v>
      </c>
      <c r="AW1384" s="13" t="s">
        <v>40</v>
      </c>
      <c r="AX1384" s="13" t="s">
        <v>78</v>
      </c>
      <c r="AY1384" s="155" t="s">
        <v>156</v>
      </c>
    </row>
    <row r="1385" spans="2:51" s="13" customFormat="1" x14ac:dyDescent="0.2">
      <c r="B1385" s="154"/>
      <c r="D1385" s="148" t="s">
        <v>169</v>
      </c>
      <c r="E1385" s="155" t="s">
        <v>3</v>
      </c>
      <c r="F1385" s="156" t="s">
        <v>2566</v>
      </c>
      <c r="H1385" s="157">
        <v>3.8</v>
      </c>
      <c r="I1385" s="158"/>
      <c r="L1385" s="154"/>
      <c r="M1385" s="159"/>
      <c r="T1385" s="160"/>
      <c r="AT1385" s="155" t="s">
        <v>169</v>
      </c>
      <c r="AU1385" s="155" t="s">
        <v>88</v>
      </c>
      <c r="AV1385" s="13" t="s">
        <v>88</v>
      </c>
      <c r="AW1385" s="13" t="s">
        <v>40</v>
      </c>
      <c r="AX1385" s="13" t="s">
        <v>78</v>
      </c>
      <c r="AY1385" s="155" t="s">
        <v>156</v>
      </c>
    </row>
    <row r="1386" spans="2:51" s="13" customFormat="1" x14ac:dyDescent="0.2">
      <c r="B1386" s="154"/>
      <c r="D1386" s="148" t="s">
        <v>169</v>
      </c>
      <c r="E1386" s="155" t="s">
        <v>3</v>
      </c>
      <c r="F1386" s="156" t="s">
        <v>2567</v>
      </c>
      <c r="H1386" s="157">
        <v>42.36</v>
      </c>
      <c r="I1386" s="158"/>
      <c r="L1386" s="154"/>
      <c r="M1386" s="159"/>
      <c r="T1386" s="160"/>
      <c r="AT1386" s="155" t="s">
        <v>169</v>
      </c>
      <c r="AU1386" s="155" t="s">
        <v>88</v>
      </c>
      <c r="AV1386" s="13" t="s">
        <v>88</v>
      </c>
      <c r="AW1386" s="13" t="s">
        <v>40</v>
      </c>
      <c r="AX1386" s="13" t="s">
        <v>78</v>
      </c>
      <c r="AY1386" s="155" t="s">
        <v>156</v>
      </c>
    </row>
    <row r="1387" spans="2:51" s="13" customFormat="1" x14ac:dyDescent="0.2">
      <c r="B1387" s="154"/>
      <c r="D1387" s="148" t="s">
        <v>169</v>
      </c>
      <c r="E1387" s="155" t="s">
        <v>3</v>
      </c>
      <c r="F1387" s="156" t="s">
        <v>2568</v>
      </c>
      <c r="H1387" s="157">
        <v>7.665</v>
      </c>
      <c r="I1387" s="158"/>
      <c r="L1387" s="154"/>
      <c r="M1387" s="159"/>
      <c r="T1387" s="160"/>
      <c r="AT1387" s="155" t="s">
        <v>169</v>
      </c>
      <c r="AU1387" s="155" t="s">
        <v>88</v>
      </c>
      <c r="AV1387" s="13" t="s">
        <v>88</v>
      </c>
      <c r="AW1387" s="13" t="s">
        <v>40</v>
      </c>
      <c r="AX1387" s="13" t="s">
        <v>78</v>
      </c>
      <c r="AY1387" s="155" t="s">
        <v>156</v>
      </c>
    </row>
    <row r="1388" spans="2:51" s="13" customFormat="1" x14ac:dyDescent="0.2">
      <c r="B1388" s="154"/>
      <c r="D1388" s="148" t="s">
        <v>169</v>
      </c>
      <c r="E1388" s="155" t="s">
        <v>3</v>
      </c>
      <c r="F1388" s="156" t="s">
        <v>2569</v>
      </c>
      <c r="H1388" s="157">
        <v>6.93</v>
      </c>
      <c r="I1388" s="158"/>
      <c r="L1388" s="154"/>
      <c r="M1388" s="159"/>
      <c r="T1388" s="160"/>
      <c r="AT1388" s="155" t="s">
        <v>169</v>
      </c>
      <c r="AU1388" s="155" t="s">
        <v>88</v>
      </c>
      <c r="AV1388" s="13" t="s">
        <v>88</v>
      </c>
      <c r="AW1388" s="13" t="s">
        <v>40</v>
      </c>
      <c r="AX1388" s="13" t="s">
        <v>78</v>
      </c>
      <c r="AY1388" s="155" t="s">
        <v>156</v>
      </c>
    </row>
    <row r="1389" spans="2:51" s="13" customFormat="1" x14ac:dyDescent="0.2">
      <c r="B1389" s="154"/>
      <c r="D1389" s="148" t="s">
        <v>169</v>
      </c>
      <c r="E1389" s="155" t="s">
        <v>3</v>
      </c>
      <c r="F1389" s="156" t="s">
        <v>2570</v>
      </c>
      <c r="H1389" s="157">
        <v>18.600000000000001</v>
      </c>
      <c r="I1389" s="158"/>
      <c r="L1389" s="154"/>
      <c r="M1389" s="159"/>
      <c r="T1389" s="160"/>
      <c r="AT1389" s="155" t="s">
        <v>169</v>
      </c>
      <c r="AU1389" s="155" t="s">
        <v>88</v>
      </c>
      <c r="AV1389" s="13" t="s">
        <v>88</v>
      </c>
      <c r="AW1389" s="13" t="s">
        <v>40</v>
      </c>
      <c r="AX1389" s="13" t="s">
        <v>78</v>
      </c>
      <c r="AY1389" s="155" t="s">
        <v>156</v>
      </c>
    </row>
    <row r="1390" spans="2:51" s="13" customFormat="1" x14ac:dyDescent="0.2">
      <c r="B1390" s="154"/>
      <c r="D1390" s="148" t="s">
        <v>169</v>
      </c>
      <c r="E1390" s="155" t="s">
        <v>3</v>
      </c>
      <c r="F1390" s="156" t="s">
        <v>2571</v>
      </c>
      <c r="H1390" s="157">
        <v>16.068000000000001</v>
      </c>
      <c r="I1390" s="158"/>
      <c r="L1390" s="154"/>
      <c r="M1390" s="159"/>
      <c r="T1390" s="160"/>
      <c r="AT1390" s="155" t="s">
        <v>169</v>
      </c>
      <c r="AU1390" s="155" t="s">
        <v>88</v>
      </c>
      <c r="AV1390" s="13" t="s">
        <v>88</v>
      </c>
      <c r="AW1390" s="13" t="s">
        <v>40</v>
      </c>
      <c r="AX1390" s="13" t="s">
        <v>78</v>
      </c>
      <c r="AY1390" s="155" t="s">
        <v>156</v>
      </c>
    </row>
    <row r="1391" spans="2:51" s="13" customFormat="1" x14ac:dyDescent="0.2">
      <c r="B1391" s="154"/>
      <c r="D1391" s="148" t="s">
        <v>169</v>
      </c>
      <c r="E1391" s="155" t="s">
        <v>3</v>
      </c>
      <c r="F1391" s="156" t="s">
        <v>2572</v>
      </c>
      <c r="H1391" s="157">
        <v>27.3</v>
      </c>
      <c r="I1391" s="158"/>
      <c r="L1391" s="154"/>
      <c r="M1391" s="159"/>
      <c r="T1391" s="160"/>
      <c r="AT1391" s="155" t="s">
        <v>169</v>
      </c>
      <c r="AU1391" s="155" t="s">
        <v>88</v>
      </c>
      <c r="AV1391" s="13" t="s">
        <v>88</v>
      </c>
      <c r="AW1391" s="13" t="s">
        <v>40</v>
      </c>
      <c r="AX1391" s="13" t="s">
        <v>78</v>
      </c>
      <c r="AY1391" s="155" t="s">
        <v>156</v>
      </c>
    </row>
    <row r="1392" spans="2:51" s="13" customFormat="1" x14ac:dyDescent="0.2">
      <c r="B1392" s="154"/>
      <c r="D1392" s="148" t="s">
        <v>169</v>
      </c>
      <c r="E1392" s="155" t="s">
        <v>3</v>
      </c>
      <c r="F1392" s="156" t="s">
        <v>2573</v>
      </c>
      <c r="H1392" s="157">
        <v>3.2</v>
      </c>
      <c r="I1392" s="158"/>
      <c r="L1392" s="154"/>
      <c r="M1392" s="159"/>
      <c r="T1392" s="160"/>
      <c r="AT1392" s="155" t="s">
        <v>169</v>
      </c>
      <c r="AU1392" s="155" t="s">
        <v>88</v>
      </c>
      <c r="AV1392" s="13" t="s">
        <v>88</v>
      </c>
      <c r="AW1392" s="13" t="s">
        <v>40</v>
      </c>
      <c r="AX1392" s="13" t="s">
        <v>78</v>
      </c>
      <c r="AY1392" s="155" t="s">
        <v>156</v>
      </c>
    </row>
    <row r="1393" spans="2:51" s="13" customFormat="1" x14ac:dyDescent="0.2">
      <c r="B1393" s="154"/>
      <c r="D1393" s="148" t="s">
        <v>169</v>
      </c>
      <c r="E1393" s="155" t="s">
        <v>3</v>
      </c>
      <c r="F1393" s="156" t="s">
        <v>2574</v>
      </c>
      <c r="H1393" s="157">
        <v>30.75</v>
      </c>
      <c r="I1393" s="158"/>
      <c r="L1393" s="154"/>
      <c r="M1393" s="159"/>
      <c r="T1393" s="160"/>
      <c r="AT1393" s="155" t="s">
        <v>169</v>
      </c>
      <c r="AU1393" s="155" t="s">
        <v>88</v>
      </c>
      <c r="AV1393" s="13" t="s">
        <v>88</v>
      </c>
      <c r="AW1393" s="13" t="s">
        <v>40</v>
      </c>
      <c r="AX1393" s="13" t="s">
        <v>78</v>
      </c>
      <c r="AY1393" s="155" t="s">
        <v>156</v>
      </c>
    </row>
    <row r="1394" spans="2:51" s="13" customFormat="1" x14ac:dyDescent="0.2">
      <c r="B1394" s="154"/>
      <c r="D1394" s="148" t="s">
        <v>169</v>
      </c>
      <c r="E1394" s="155" t="s">
        <v>3</v>
      </c>
      <c r="F1394" s="156" t="s">
        <v>2575</v>
      </c>
      <c r="H1394" s="157">
        <v>16.7</v>
      </c>
      <c r="I1394" s="158"/>
      <c r="L1394" s="154"/>
      <c r="M1394" s="159"/>
      <c r="T1394" s="160"/>
      <c r="AT1394" s="155" t="s">
        <v>169</v>
      </c>
      <c r="AU1394" s="155" t="s">
        <v>88</v>
      </c>
      <c r="AV1394" s="13" t="s">
        <v>88</v>
      </c>
      <c r="AW1394" s="13" t="s">
        <v>40</v>
      </c>
      <c r="AX1394" s="13" t="s">
        <v>78</v>
      </c>
      <c r="AY1394" s="155" t="s">
        <v>156</v>
      </c>
    </row>
    <row r="1395" spans="2:51" s="13" customFormat="1" x14ac:dyDescent="0.2">
      <c r="B1395" s="154"/>
      <c r="D1395" s="148" t="s">
        <v>169</v>
      </c>
      <c r="E1395" s="155" t="s">
        <v>3</v>
      </c>
      <c r="F1395" s="156" t="s">
        <v>2576</v>
      </c>
      <c r="H1395" s="157">
        <v>16.047999999999998</v>
      </c>
      <c r="I1395" s="158"/>
      <c r="L1395" s="154"/>
      <c r="M1395" s="159"/>
      <c r="T1395" s="160"/>
      <c r="AT1395" s="155" t="s">
        <v>169</v>
      </c>
      <c r="AU1395" s="155" t="s">
        <v>88</v>
      </c>
      <c r="AV1395" s="13" t="s">
        <v>88</v>
      </c>
      <c r="AW1395" s="13" t="s">
        <v>40</v>
      </c>
      <c r="AX1395" s="13" t="s">
        <v>78</v>
      </c>
      <c r="AY1395" s="155" t="s">
        <v>156</v>
      </c>
    </row>
    <row r="1396" spans="2:51" s="13" customFormat="1" x14ac:dyDescent="0.2">
      <c r="B1396" s="154"/>
      <c r="D1396" s="148" t="s">
        <v>169</v>
      </c>
      <c r="E1396" s="155" t="s">
        <v>3</v>
      </c>
      <c r="F1396" s="156" t="s">
        <v>2577</v>
      </c>
      <c r="H1396" s="157">
        <v>27.5</v>
      </c>
      <c r="I1396" s="158"/>
      <c r="L1396" s="154"/>
      <c r="M1396" s="159"/>
      <c r="T1396" s="160"/>
      <c r="AT1396" s="155" t="s">
        <v>169</v>
      </c>
      <c r="AU1396" s="155" t="s">
        <v>88</v>
      </c>
      <c r="AV1396" s="13" t="s">
        <v>88</v>
      </c>
      <c r="AW1396" s="13" t="s">
        <v>40</v>
      </c>
      <c r="AX1396" s="13" t="s">
        <v>78</v>
      </c>
      <c r="AY1396" s="155" t="s">
        <v>156</v>
      </c>
    </row>
    <row r="1397" spans="2:51" s="13" customFormat="1" x14ac:dyDescent="0.2">
      <c r="B1397" s="154"/>
      <c r="D1397" s="148" t="s">
        <v>169</v>
      </c>
      <c r="E1397" s="155" t="s">
        <v>3</v>
      </c>
      <c r="F1397" s="156" t="s">
        <v>2578</v>
      </c>
      <c r="H1397" s="157">
        <v>51.26</v>
      </c>
      <c r="I1397" s="158"/>
      <c r="L1397" s="154"/>
      <c r="M1397" s="159"/>
      <c r="T1397" s="160"/>
      <c r="AT1397" s="155" t="s">
        <v>169</v>
      </c>
      <c r="AU1397" s="155" t="s">
        <v>88</v>
      </c>
      <c r="AV1397" s="13" t="s">
        <v>88</v>
      </c>
      <c r="AW1397" s="13" t="s">
        <v>40</v>
      </c>
      <c r="AX1397" s="13" t="s">
        <v>78</v>
      </c>
      <c r="AY1397" s="155" t="s">
        <v>156</v>
      </c>
    </row>
    <row r="1398" spans="2:51" s="13" customFormat="1" x14ac:dyDescent="0.2">
      <c r="B1398" s="154"/>
      <c r="D1398" s="148" t="s">
        <v>169</v>
      </c>
      <c r="E1398" s="155" t="s">
        <v>3</v>
      </c>
      <c r="F1398" s="156" t="s">
        <v>2579</v>
      </c>
      <c r="H1398" s="157">
        <v>11.936</v>
      </c>
      <c r="I1398" s="158"/>
      <c r="L1398" s="154"/>
      <c r="M1398" s="159"/>
      <c r="T1398" s="160"/>
      <c r="AT1398" s="155" t="s">
        <v>169</v>
      </c>
      <c r="AU1398" s="155" t="s">
        <v>88</v>
      </c>
      <c r="AV1398" s="13" t="s">
        <v>88</v>
      </c>
      <c r="AW1398" s="13" t="s">
        <v>40</v>
      </c>
      <c r="AX1398" s="13" t="s">
        <v>78</v>
      </c>
      <c r="AY1398" s="155" t="s">
        <v>156</v>
      </c>
    </row>
    <row r="1399" spans="2:51" s="13" customFormat="1" x14ac:dyDescent="0.2">
      <c r="B1399" s="154"/>
      <c r="D1399" s="148" t="s">
        <v>169</v>
      </c>
      <c r="E1399" s="155" t="s">
        <v>3</v>
      </c>
      <c r="F1399" s="156" t="s">
        <v>2580</v>
      </c>
      <c r="H1399" s="157">
        <v>17.04</v>
      </c>
      <c r="I1399" s="158"/>
      <c r="L1399" s="154"/>
      <c r="M1399" s="159"/>
      <c r="T1399" s="160"/>
      <c r="AT1399" s="155" t="s">
        <v>169</v>
      </c>
      <c r="AU1399" s="155" t="s">
        <v>88</v>
      </c>
      <c r="AV1399" s="13" t="s">
        <v>88</v>
      </c>
      <c r="AW1399" s="13" t="s">
        <v>40</v>
      </c>
      <c r="AX1399" s="13" t="s">
        <v>78</v>
      </c>
      <c r="AY1399" s="155" t="s">
        <v>156</v>
      </c>
    </row>
    <row r="1400" spans="2:51" s="13" customFormat="1" x14ac:dyDescent="0.2">
      <c r="B1400" s="154"/>
      <c r="D1400" s="148" t="s">
        <v>169</v>
      </c>
      <c r="E1400" s="155" t="s">
        <v>3</v>
      </c>
      <c r="F1400" s="156" t="s">
        <v>2581</v>
      </c>
      <c r="H1400" s="157">
        <v>28.5</v>
      </c>
      <c r="I1400" s="158"/>
      <c r="L1400" s="154"/>
      <c r="M1400" s="159"/>
      <c r="T1400" s="160"/>
      <c r="AT1400" s="155" t="s">
        <v>169</v>
      </c>
      <c r="AU1400" s="155" t="s">
        <v>88</v>
      </c>
      <c r="AV1400" s="13" t="s">
        <v>88</v>
      </c>
      <c r="AW1400" s="13" t="s">
        <v>40</v>
      </c>
      <c r="AX1400" s="13" t="s">
        <v>78</v>
      </c>
      <c r="AY1400" s="155" t="s">
        <v>156</v>
      </c>
    </row>
    <row r="1401" spans="2:51" s="13" customFormat="1" x14ac:dyDescent="0.2">
      <c r="B1401" s="154"/>
      <c r="D1401" s="148" t="s">
        <v>169</v>
      </c>
      <c r="E1401" s="155" t="s">
        <v>3</v>
      </c>
      <c r="F1401" s="156" t="s">
        <v>2582</v>
      </c>
      <c r="H1401" s="157">
        <v>14.75</v>
      </c>
      <c r="I1401" s="158"/>
      <c r="L1401" s="154"/>
      <c r="M1401" s="159"/>
      <c r="T1401" s="160"/>
      <c r="AT1401" s="155" t="s">
        <v>169</v>
      </c>
      <c r="AU1401" s="155" t="s">
        <v>88</v>
      </c>
      <c r="AV1401" s="13" t="s">
        <v>88</v>
      </c>
      <c r="AW1401" s="13" t="s">
        <v>40</v>
      </c>
      <c r="AX1401" s="13" t="s">
        <v>78</v>
      </c>
      <c r="AY1401" s="155" t="s">
        <v>156</v>
      </c>
    </row>
    <row r="1402" spans="2:51" s="13" customFormat="1" x14ac:dyDescent="0.2">
      <c r="B1402" s="154"/>
      <c r="D1402" s="148" t="s">
        <v>169</v>
      </c>
      <c r="E1402" s="155" t="s">
        <v>3</v>
      </c>
      <c r="F1402" s="156" t="s">
        <v>2583</v>
      </c>
      <c r="H1402" s="157">
        <v>18</v>
      </c>
      <c r="I1402" s="158"/>
      <c r="L1402" s="154"/>
      <c r="M1402" s="159"/>
      <c r="T1402" s="160"/>
      <c r="AT1402" s="155" t="s">
        <v>169</v>
      </c>
      <c r="AU1402" s="155" t="s">
        <v>88</v>
      </c>
      <c r="AV1402" s="13" t="s">
        <v>88</v>
      </c>
      <c r="AW1402" s="13" t="s">
        <v>40</v>
      </c>
      <c r="AX1402" s="13" t="s">
        <v>78</v>
      </c>
      <c r="AY1402" s="155" t="s">
        <v>156</v>
      </c>
    </row>
    <row r="1403" spans="2:51" s="13" customFormat="1" x14ac:dyDescent="0.2">
      <c r="B1403" s="154"/>
      <c r="D1403" s="148" t="s">
        <v>169</v>
      </c>
      <c r="E1403" s="155" t="s">
        <v>3</v>
      </c>
      <c r="F1403" s="156" t="s">
        <v>2584</v>
      </c>
      <c r="H1403" s="157">
        <v>8.18</v>
      </c>
      <c r="I1403" s="158"/>
      <c r="L1403" s="154"/>
      <c r="M1403" s="159"/>
      <c r="T1403" s="160"/>
      <c r="AT1403" s="155" t="s">
        <v>169</v>
      </c>
      <c r="AU1403" s="155" t="s">
        <v>88</v>
      </c>
      <c r="AV1403" s="13" t="s">
        <v>88</v>
      </c>
      <c r="AW1403" s="13" t="s">
        <v>40</v>
      </c>
      <c r="AX1403" s="13" t="s">
        <v>78</v>
      </c>
      <c r="AY1403" s="155" t="s">
        <v>156</v>
      </c>
    </row>
    <row r="1404" spans="2:51" s="13" customFormat="1" x14ac:dyDescent="0.2">
      <c r="B1404" s="154"/>
      <c r="D1404" s="148" t="s">
        <v>169</v>
      </c>
      <c r="E1404" s="155" t="s">
        <v>3</v>
      </c>
      <c r="F1404" s="156" t="s">
        <v>2585</v>
      </c>
      <c r="H1404" s="157">
        <v>37.950000000000003</v>
      </c>
      <c r="I1404" s="158"/>
      <c r="L1404" s="154"/>
      <c r="M1404" s="159"/>
      <c r="T1404" s="160"/>
      <c r="AT1404" s="155" t="s">
        <v>169</v>
      </c>
      <c r="AU1404" s="155" t="s">
        <v>88</v>
      </c>
      <c r="AV1404" s="13" t="s">
        <v>88</v>
      </c>
      <c r="AW1404" s="13" t="s">
        <v>40</v>
      </c>
      <c r="AX1404" s="13" t="s">
        <v>78</v>
      </c>
      <c r="AY1404" s="155" t="s">
        <v>156</v>
      </c>
    </row>
    <row r="1405" spans="2:51" s="13" customFormat="1" x14ac:dyDescent="0.2">
      <c r="B1405" s="154"/>
      <c r="D1405" s="148" t="s">
        <v>169</v>
      </c>
      <c r="E1405" s="155" t="s">
        <v>3</v>
      </c>
      <c r="F1405" s="156" t="s">
        <v>2586</v>
      </c>
      <c r="H1405" s="157">
        <v>32.479999999999997</v>
      </c>
      <c r="I1405" s="158"/>
      <c r="L1405" s="154"/>
      <c r="M1405" s="159"/>
      <c r="T1405" s="160"/>
      <c r="AT1405" s="155" t="s">
        <v>169</v>
      </c>
      <c r="AU1405" s="155" t="s">
        <v>88</v>
      </c>
      <c r="AV1405" s="13" t="s">
        <v>88</v>
      </c>
      <c r="AW1405" s="13" t="s">
        <v>40</v>
      </c>
      <c r="AX1405" s="13" t="s">
        <v>78</v>
      </c>
      <c r="AY1405" s="155" t="s">
        <v>156</v>
      </c>
    </row>
    <row r="1406" spans="2:51" s="13" customFormat="1" x14ac:dyDescent="0.2">
      <c r="B1406" s="154"/>
      <c r="D1406" s="148" t="s">
        <v>169</v>
      </c>
      <c r="E1406" s="155" t="s">
        <v>3</v>
      </c>
      <c r="F1406" s="156" t="s">
        <v>2587</v>
      </c>
      <c r="H1406" s="157">
        <v>74.599999999999994</v>
      </c>
      <c r="I1406" s="158"/>
      <c r="L1406" s="154"/>
      <c r="M1406" s="159"/>
      <c r="T1406" s="160"/>
      <c r="AT1406" s="155" t="s">
        <v>169</v>
      </c>
      <c r="AU1406" s="155" t="s">
        <v>88</v>
      </c>
      <c r="AV1406" s="13" t="s">
        <v>88</v>
      </c>
      <c r="AW1406" s="13" t="s">
        <v>40</v>
      </c>
      <c r="AX1406" s="13" t="s">
        <v>78</v>
      </c>
      <c r="AY1406" s="155" t="s">
        <v>156</v>
      </c>
    </row>
    <row r="1407" spans="2:51" s="13" customFormat="1" x14ac:dyDescent="0.2">
      <c r="B1407" s="154"/>
      <c r="D1407" s="148" t="s">
        <v>169</v>
      </c>
      <c r="E1407" s="155" t="s">
        <v>3</v>
      </c>
      <c r="F1407" s="156" t="s">
        <v>2588</v>
      </c>
      <c r="H1407" s="157">
        <v>33.335000000000001</v>
      </c>
      <c r="I1407" s="158"/>
      <c r="L1407" s="154"/>
      <c r="M1407" s="159"/>
      <c r="T1407" s="160"/>
      <c r="AT1407" s="155" t="s">
        <v>169</v>
      </c>
      <c r="AU1407" s="155" t="s">
        <v>88</v>
      </c>
      <c r="AV1407" s="13" t="s">
        <v>88</v>
      </c>
      <c r="AW1407" s="13" t="s">
        <v>40</v>
      </c>
      <c r="AX1407" s="13" t="s">
        <v>78</v>
      </c>
      <c r="AY1407" s="155" t="s">
        <v>156</v>
      </c>
    </row>
    <row r="1408" spans="2:51" s="13" customFormat="1" x14ac:dyDescent="0.2">
      <c r="B1408" s="154"/>
      <c r="D1408" s="148" t="s">
        <v>169</v>
      </c>
      <c r="E1408" s="155" t="s">
        <v>3</v>
      </c>
      <c r="F1408" s="156" t="s">
        <v>2589</v>
      </c>
      <c r="H1408" s="157">
        <v>4.0919999999999996</v>
      </c>
      <c r="I1408" s="158"/>
      <c r="L1408" s="154"/>
      <c r="M1408" s="159"/>
      <c r="T1408" s="160"/>
      <c r="AT1408" s="155" t="s">
        <v>169</v>
      </c>
      <c r="AU1408" s="155" t="s">
        <v>88</v>
      </c>
      <c r="AV1408" s="13" t="s">
        <v>88</v>
      </c>
      <c r="AW1408" s="13" t="s">
        <v>40</v>
      </c>
      <c r="AX1408" s="13" t="s">
        <v>78</v>
      </c>
      <c r="AY1408" s="155" t="s">
        <v>156</v>
      </c>
    </row>
    <row r="1409" spans="2:65" s="14" customFormat="1" x14ac:dyDescent="0.2">
      <c r="B1409" s="161"/>
      <c r="D1409" s="148" t="s">
        <v>169</v>
      </c>
      <c r="E1409" s="162" t="s">
        <v>3</v>
      </c>
      <c r="F1409" s="163" t="s">
        <v>172</v>
      </c>
      <c r="H1409" s="164">
        <v>744.78300000000002</v>
      </c>
      <c r="I1409" s="165"/>
      <c r="L1409" s="161"/>
      <c r="M1409" s="166"/>
      <c r="T1409" s="167"/>
      <c r="AT1409" s="162" t="s">
        <v>169</v>
      </c>
      <c r="AU1409" s="162" t="s">
        <v>88</v>
      </c>
      <c r="AV1409" s="14" t="s">
        <v>165</v>
      </c>
      <c r="AW1409" s="14" t="s">
        <v>40</v>
      </c>
      <c r="AX1409" s="14" t="s">
        <v>86</v>
      </c>
      <c r="AY1409" s="162" t="s">
        <v>156</v>
      </c>
    </row>
    <row r="1410" spans="2:65" s="1" customFormat="1" ht="24.2" customHeight="1" x14ac:dyDescent="0.2">
      <c r="B1410" s="129"/>
      <c r="C1410" s="130" t="s">
        <v>2935</v>
      </c>
      <c r="D1410" s="130" t="s">
        <v>160</v>
      </c>
      <c r="E1410" s="131" t="s">
        <v>2936</v>
      </c>
      <c r="F1410" s="132" t="s">
        <v>2937</v>
      </c>
      <c r="G1410" s="133" t="s">
        <v>209</v>
      </c>
      <c r="H1410" s="134">
        <v>2204.3739999999998</v>
      </c>
      <c r="I1410" s="135"/>
      <c r="J1410" s="136">
        <f>ROUND(I1410*H1410,2)</f>
        <v>0</v>
      </c>
      <c r="K1410" s="132" t="s">
        <v>164</v>
      </c>
      <c r="L1410" s="34"/>
      <c r="M1410" s="137" t="s">
        <v>3</v>
      </c>
      <c r="N1410" s="138" t="s">
        <v>49</v>
      </c>
      <c r="P1410" s="139">
        <f>O1410*H1410</f>
        <v>0</v>
      </c>
      <c r="Q1410" s="139">
        <v>5.7099999999999998E-3</v>
      </c>
      <c r="R1410" s="139">
        <f>Q1410*H1410</f>
        <v>12.586975539999999</v>
      </c>
      <c r="S1410" s="139">
        <v>0</v>
      </c>
      <c r="T1410" s="140">
        <f>S1410*H1410</f>
        <v>0</v>
      </c>
      <c r="AR1410" s="141" t="s">
        <v>165</v>
      </c>
      <c r="AT1410" s="141" t="s">
        <v>160</v>
      </c>
      <c r="AU1410" s="141" t="s">
        <v>88</v>
      </c>
      <c r="AY1410" s="18" t="s">
        <v>156</v>
      </c>
      <c r="BE1410" s="142">
        <f>IF(N1410="základní",J1410,0)</f>
        <v>0</v>
      </c>
      <c r="BF1410" s="142">
        <f>IF(N1410="snížená",J1410,0)</f>
        <v>0</v>
      </c>
      <c r="BG1410" s="142">
        <f>IF(N1410="zákl. přenesená",J1410,0)</f>
        <v>0</v>
      </c>
      <c r="BH1410" s="142">
        <f>IF(N1410="sníž. přenesená",J1410,0)</f>
        <v>0</v>
      </c>
      <c r="BI1410" s="142">
        <f>IF(N1410="nulová",J1410,0)</f>
        <v>0</v>
      </c>
      <c r="BJ1410" s="18" t="s">
        <v>86</v>
      </c>
      <c r="BK1410" s="142">
        <f>ROUND(I1410*H1410,2)</f>
        <v>0</v>
      </c>
      <c r="BL1410" s="18" t="s">
        <v>165</v>
      </c>
      <c r="BM1410" s="141" t="s">
        <v>2938</v>
      </c>
    </row>
    <row r="1411" spans="2:65" s="1" customFormat="1" x14ac:dyDescent="0.2">
      <c r="B1411" s="34"/>
      <c r="D1411" s="143" t="s">
        <v>167</v>
      </c>
      <c r="F1411" s="144" t="s">
        <v>2939</v>
      </c>
      <c r="I1411" s="145"/>
      <c r="L1411" s="34"/>
      <c r="M1411" s="146"/>
      <c r="T1411" s="55"/>
      <c r="AT1411" s="18" t="s">
        <v>167</v>
      </c>
      <c r="AU1411" s="18" t="s">
        <v>88</v>
      </c>
    </row>
    <row r="1412" spans="2:65" s="12" customFormat="1" x14ac:dyDescent="0.2">
      <c r="B1412" s="147"/>
      <c r="D1412" s="148" t="s">
        <v>169</v>
      </c>
      <c r="E1412" s="149" t="s">
        <v>3</v>
      </c>
      <c r="F1412" s="150" t="s">
        <v>2830</v>
      </c>
      <c r="H1412" s="149" t="s">
        <v>3</v>
      </c>
      <c r="I1412" s="151"/>
      <c r="L1412" s="147"/>
      <c r="M1412" s="152"/>
      <c r="T1412" s="153"/>
      <c r="AT1412" s="149" t="s">
        <v>169</v>
      </c>
      <c r="AU1412" s="149" t="s">
        <v>88</v>
      </c>
      <c r="AV1412" s="12" t="s">
        <v>86</v>
      </c>
      <c r="AW1412" s="12" t="s">
        <v>40</v>
      </c>
      <c r="AX1412" s="12" t="s">
        <v>78</v>
      </c>
      <c r="AY1412" s="149" t="s">
        <v>156</v>
      </c>
    </row>
    <row r="1413" spans="2:65" s="13" customFormat="1" x14ac:dyDescent="0.2">
      <c r="B1413" s="154"/>
      <c r="D1413" s="148" t="s">
        <v>169</v>
      </c>
      <c r="E1413" s="155" t="s">
        <v>3</v>
      </c>
      <c r="F1413" s="156" t="s">
        <v>2831</v>
      </c>
      <c r="H1413" s="157">
        <v>7.6050000000000004</v>
      </c>
      <c r="I1413" s="158"/>
      <c r="L1413" s="154"/>
      <c r="M1413" s="159"/>
      <c r="T1413" s="160"/>
      <c r="AT1413" s="155" t="s">
        <v>169</v>
      </c>
      <c r="AU1413" s="155" t="s">
        <v>88</v>
      </c>
      <c r="AV1413" s="13" t="s">
        <v>88</v>
      </c>
      <c r="AW1413" s="13" t="s">
        <v>40</v>
      </c>
      <c r="AX1413" s="13" t="s">
        <v>78</v>
      </c>
      <c r="AY1413" s="155" t="s">
        <v>156</v>
      </c>
    </row>
    <row r="1414" spans="2:65" s="13" customFormat="1" x14ac:dyDescent="0.2">
      <c r="B1414" s="154"/>
      <c r="D1414" s="148" t="s">
        <v>169</v>
      </c>
      <c r="E1414" s="155" t="s">
        <v>3</v>
      </c>
      <c r="F1414" s="156" t="s">
        <v>2832</v>
      </c>
      <c r="H1414" s="157">
        <v>3.1949999999999998</v>
      </c>
      <c r="I1414" s="158"/>
      <c r="L1414" s="154"/>
      <c r="M1414" s="159"/>
      <c r="T1414" s="160"/>
      <c r="AT1414" s="155" t="s">
        <v>169</v>
      </c>
      <c r="AU1414" s="155" t="s">
        <v>88</v>
      </c>
      <c r="AV1414" s="13" t="s">
        <v>88</v>
      </c>
      <c r="AW1414" s="13" t="s">
        <v>40</v>
      </c>
      <c r="AX1414" s="13" t="s">
        <v>78</v>
      </c>
      <c r="AY1414" s="155" t="s">
        <v>156</v>
      </c>
    </row>
    <row r="1415" spans="2:65" s="13" customFormat="1" x14ac:dyDescent="0.2">
      <c r="B1415" s="154"/>
      <c r="D1415" s="148" t="s">
        <v>169</v>
      </c>
      <c r="E1415" s="155" t="s">
        <v>3</v>
      </c>
      <c r="F1415" s="156" t="s">
        <v>2833</v>
      </c>
      <c r="H1415" s="157">
        <v>3.18</v>
      </c>
      <c r="I1415" s="158"/>
      <c r="L1415" s="154"/>
      <c r="M1415" s="159"/>
      <c r="T1415" s="160"/>
      <c r="AT1415" s="155" t="s">
        <v>169</v>
      </c>
      <c r="AU1415" s="155" t="s">
        <v>88</v>
      </c>
      <c r="AV1415" s="13" t="s">
        <v>88</v>
      </c>
      <c r="AW1415" s="13" t="s">
        <v>40</v>
      </c>
      <c r="AX1415" s="13" t="s">
        <v>78</v>
      </c>
      <c r="AY1415" s="155" t="s">
        <v>156</v>
      </c>
    </row>
    <row r="1416" spans="2:65" s="13" customFormat="1" x14ac:dyDescent="0.2">
      <c r="B1416" s="154"/>
      <c r="D1416" s="148" t="s">
        <v>169</v>
      </c>
      <c r="E1416" s="155" t="s">
        <v>3</v>
      </c>
      <c r="F1416" s="156" t="s">
        <v>2834</v>
      </c>
      <c r="H1416" s="157">
        <v>3.2250000000000001</v>
      </c>
      <c r="I1416" s="158"/>
      <c r="L1416" s="154"/>
      <c r="M1416" s="159"/>
      <c r="T1416" s="160"/>
      <c r="AT1416" s="155" t="s">
        <v>169</v>
      </c>
      <c r="AU1416" s="155" t="s">
        <v>88</v>
      </c>
      <c r="AV1416" s="13" t="s">
        <v>88</v>
      </c>
      <c r="AW1416" s="13" t="s">
        <v>40</v>
      </c>
      <c r="AX1416" s="13" t="s">
        <v>78</v>
      </c>
      <c r="AY1416" s="155" t="s">
        <v>156</v>
      </c>
    </row>
    <row r="1417" spans="2:65" s="13" customFormat="1" x14ac:dyDescent="0.2">
      <c r="B1417" s="154"/>
      <c r="D1417" s="148" t="s">
        <v>169</v>
      </c>
      <c r="E1417" s="155" t="s">
        <v>3</v>
      </c>
      <c r="F1417" s="156" t="s">
        <v>2835</v>
      </c>
      <c r="H1417" s="157">
        <v>7.6050000000000004</v>
      </c>
      <c r="I1417" s="158"/>
      <c r="L1417" s="154"/>
      <c r="M1417" s="159"/>
      <c r="T1417" s="160"/>
      <c r="AT1417" s="155" t="s">
        <v>169</v>
      </c>
      <c r="AU1417" s="155" t="s">
        <v>88</v>
      </c>
      <c r="AV1417" s="13" t="s">
        <v>88</v>
      </c>
      <c r="AW1417" s="13" t="s">
        <v>40</v>
      </c>
      <c r="AX1417" s="13" t="s">
        <v>78</v>
      </c>
      <c r="AY1417" s="155" t="s">
        <v>156</v>
      </c>
    </row>
    <row r="1418" spans="2:65" s="13" customFormat="1" x14ac:dyDescent="0.2">
      <c r="B1418" s="154"/>
      <c r="D1418" s="148" t="s">
        <v>169</v>
      </c>
      <c r="E1418" s="155" t="s">
        <v>3</v>
      </c>
      <c r="F1418" s="156" t="s">
        <v>2836</v>
      </c>
      <c r="H1418" s="157">
        <v>3.1949999999999998</v>
      </c>
      <c r="I1418" s="158"/>
      <c r="L1418" s="154"/>
      <c r="M1418" s="159"/>
      <c r="T1418" s="160"/>
      <c r="AT1418" s="155" t="s">
        <v>169</v>
      </c>
      <c r="AU1418" s="155" t="s">
        <v>88</v>
      </c>
      <c r="AV1418" s="13" t="s">
        <v>88</v>
      </c>
      <c r="AW1418" s="13" t="s">
        <v>40</v>
      </c>
      <c r="AX1418" s="13" t="s">
        <v>78</v>
      </c>
      <c r="AY1418" s="155" t="s">
        <v>156</v>
      </c>
    </row>
    <row r="1419" spans="2:65" s="13" customFormat="1" x14ac:dyDescent="0.2">
      <c r="B1419" s="154"/>
      <c r="D1419" s="148" t="s">
        <v>169</v>
      </c>
      <c r="E1419" s="155" t="s">
        <v>3</v>
      </c>
      <c r="F1419" s="156" t="s">
        <v>2837</v>
      </c>
      <c r="H1419" s="157">
        <v>3.18</v>
      </c>
      <c r="I1419" s="158"/>
      <c r="L1419" s="154"/>
      <c r="M1419" s="159"/>
      <c r="T1419" s="160"/>
      <c r="AT1419" s="155" t="s">
        <v>169</v>
      </c>
      <c r="AU1419" s="155" t="s">
        <v>88</v>
      </c>
      <c r="AV1419" s="13" t="s">
        <v>88</v>
      </c>
      <c r="AW1419" s="13" t="s">
        <v>40</v>
      </c>
      <c r="AX1419" s="13" t="s">
        <v>78</v>
      </c>
      <c r="AY1419" s="155" t="s">
        <v>156</v>
      </c>
    </row>
    <row r="1420" spans="2:65" s="13" customFormat="1" x14ac:dyDescent="0.2">
      <c r="B1420" s="154"/>
      <c r="D1420" s="148" t="s">
        <v>169</v>
      </c>
      <c r="E1420" s="155" t="s">
        <v>3</v>
      </c>
      <c r="F1420" s="156" t="s">
        <v>2838</v>
      </c>
      <c r="H1420" s="157">
        <v>3.2250000000000001</v>
      </c>
      <c r="I1420" s="158"/>
      <c r="L1420" s="154"/>
      <c r="M1420" s="159"/>
      <c r="T1420" s="160"/>
      <c r="AT1420" s="155" t="s">
        <v>169</v>
      </c>
      <c r="AU1420" s="155" t="s">
        <v>88</v>
      </c>
      <c r="AV1420" s="13" t="s">
        <v>88</v>
      </c>
      <c r="AW1420" s="13" t="s">
        <v>40</v>
      </c>
      <c r="AX1420" s="13" t="s">
        <v>78</v>
      </c>
      <c r="AY1420" s="155" t="s">
        <v>156</v>
      </c>
    </row>
    <row r="1421" spans="2:65" s="13" customFormat="1" x14ac:dyDescent="0.2">
      <c r="B1421" s="154"/>
      <c r="D1421" s="148" t="s">
        <v>169</v>
      </c>
      <c r="E1421" s="155" t="s">
        <v>3</v>
      </c>
      <c r="F1421" s="156" t="s">
        <v>2839</v>
      </c>
      <c r="H1421" s="157">
        <v>3.15</v>
      </c>
      <c r="I1421" s="158"/>
      <c r="L1421" s="154"/>
      <c r="M1421" s="159"/>
      <c r="T1421" s="160"/>
      <c r="AT1421" s="155" t="s">
        <v>169</v>
      </c>
      <c r="AU1421" s="155" t="s">
        <v>88</v>
      </c>
      <c r="AV1421" s="13" t="s">
        <v>88</v>
      </c>
      <c r="AW1421" s="13" t="s">
        <v>40</v>
      </c>
      <c r="AX1421" s="13" t="s">
        <v>78</v>
      </c>
      <c r="AY1421" s="155" t="s">
        <v>156</v>
      </c>
    </row>
    <row r="1422" spans="2:65" s="13" customFormat="1" x14ac:dyDescent="0.2">
      <c r="B1422" s="154"/>
      <c r="D1422" s="148" t="s">
        <v>169</v>
      </c>
      <c r="E1422" s="155" t="s">
        <v>3</v>
      </c>
      <c r="F1422" s="156" t="s">
        <v>2840</v>
      </c>
      <c r="H1422" s="157">
        <v>10.19</v>
      </c>
      <c r="I1422" s="158"/>
      <c r="L1422" s="154"/>
      <c r="M1422" s="159"/>
      <c r="T1422" s="160"/>
      <c r="AT1422" s="155" t="s">
        <v>169</v>
      </c>
      <c r="AU1422" s="155" t="s">
        <v>88</v>
      </c>
      <c r="AV1422" s="13" t="s">
        <v>88</v>
      </c>
      <c r="AW1422" s="13" t="s">
        <v>40</v>
      </c>
      <c r="AX1422" s="13" t="s">
        <v>78</v>
      </c>
      <c r="AY1422" s="155" t="s">
        <v>156</v>
      </c>
    </row>
    <row r="1423" spans="2:65" s="13" customFormat="1" x14ac:dyDescent="0.2">
      <c r="B1423" s="154"/>
      <c r="D1423" s="148" t="s">
        <v>169</v>
      </c>
      <c r="E1423" s="155" t="s">
        <v>3</v>
      </c>
      <c r="F1423" s="156" t="s">
        <v>2841</v>
      </c>
      <c r="H1423" s="157">
        <v>5.0999999999999996</v>
      </c>
      <c r="I1423" s="158"/>
      <c r="L1423" s="154"/>
      <c r="M1423" s="159"/>
      <c r="T1423" s="160"/>
      <c r="AT1423" s="155" t="s">
        <v>169</v>
      </c>
      <c r="AU1423" s="155" t="s">
        <v>88</v>
      </c>
      <c r="AV1423" s="13" t="s">
        <v>88</v>
      </c>
      <c r="AW1423" s="13" t="s">
        <v>40</v>
      </c>
      <c r="AX1423" s="13" t="s">
        <v>78</v>
      </c>
      <c r="AY1423" s="155" t="s">
        <v>156</v>
      </c>
    </row>
    <row r="1424" spans="2:65" s="13" customFormat="1" x14ac:dyDescent="0.2">
      <c r="B1424" s="154"/>
      <c r="D1424" s="148" t="s">
        <v>169</v>
      </c>
      <c r="E1424" s="155" t="s">
        <v>3</v>
      </c>
      <c r="F1424" s="156" t="s">
        <v>2842</v>
      </c>
      <c r="H1424" s="157">
        <v>1.95</v>
      </c>
      <c r="I1424" s="158"/>
      <c r="L1424" s="154"/>
      <c r="M1424" s="159"/>
      <c r="T1424" s="160"/>
      <c r="AT1424" s="155" t="s">
        <v>169</v>
      </c>
      <c r="AU1424" s="155" t="s">
        <v>88</v>
      </c>
      <c r="AV1424" s="13" t="s">
        <v>88</v>
      </c>
      <c r="AW1424" s="13" t="s">
        <v>40</v>
      </c>
      <c r="AX1424" s="13" t="s">
        <v>78</v>
      </c>
      <c r="AY1424" s="155" t="s">
        <v>156</v>
      </c>
    </row>
    <row r="1425" spans="2:51" s="13" customFormat="1" x14ac:dyDescent="0.2">
      <c r="B1425" s="154"/>
      <c r="D1425" s="148" t="s">
        <v>169</v>
      </c>
      <c r="E1425" s="155" t="s">
        <v>3</v>
      </c>
      <c r="F1425" s="156" t="s">
        <v>2843</v>
      </c>
      <c r="H1425" s="157">
        <v>2.2130000000000001</v>
      </c>
      <c r="I1425" s="158"/>
      <c r="L1425" s="154"/>
      <c r="M1425" s="159"/>
      <c r="T1425" s="160"/>
      <c r="AT1425" s="155" t="s">
        <v>169</v>
      </c>
      <c r="AU1425" s="155" t="s">
        <v>88</v>
      </c>
      <c r="AV1425" s="13" t="s">
        <v>88</v>
      </c>
      <c r="AW1425" s="13" t="s">
        <v>40</v>
      </c>
      <c r="AX1425" s="13" t="s">
        <v>78</v>
      </c>
      <c r="AY1425" s="155" t="s">
        <v>156</v>
      </c>
    </row>
    <row r="1426" spans="2:51" s="13" customFormat="1" x14ac:dyDescent="0.2">
      <c r="B1426" s="154"/>
      <c r="D1426" s="148" t="s">
        <v>169</v>
      </c>
      <c r="E1426" s="155" t="s">
        <v>3</v>
      </c>
      <c r="F1426" s="156" t="s">
        <v>2844</v>
      </c>
      <c r="H1426" s="157">
        <v>11.324999999999999</v>
      </c>
      <c r="I1426" s="158"/>
      <c r="L1426" s="154"/>
      <c r="M1426" s="159"/>
      <c r="T1426" s="160"/>
      <c r="AT1426" s="155" t="s">
        <v>169</v>
      </c>
      <c r="AU1426" s="155" t="s">
        <v>88</v>
      </c>
      <c r="AV1426" s="13" t="s">
        <v>88</v>
      </c>
      <c r="AW1426" s="13" t="s">
        <v>40</v>
      </c>
      <c r="AX1426" s="13" t="s">
        <v>78</v>
      </c>
      <c r="AY1426" s="155" t="s">
        <v>156</v>
      </c>
    </row>
    <row r="1427" spans="2:51" s="13" customFormat="1" x14ac:dyDescent="0.2">
      <c r="B1427" s="154"/>
      <c r="D1427" s="148" t="s">
        <v>169</v>
      </c>
      <c r="E1427" s="155" t="s">
        <v>3</v>
      </c>
      <c r="F1427" s="156" t="s">
        <v>2845</v>
      </c>
      <c r="H1427" s="157">
        <v>4.0880000000000001</v>
      </c>
      <c r="I1427" s="158"/>
      <c r="L1427" s="154"/>
      <c r="M1427" s="159"/>
      <c r="T1427" s="160"/>
      <c r="AT1427" s="155" t="s">
        <v>169</v>
      </c>
      <c r="AU1427" s="155" t="s">
        <v>88</v>
      </c>
      <c r="AV1427" s="13" t="s">
        <v>88</v>
      </c>
      <c r="AW1427" s="13" t="s">
        <v>40</v>
      </c>
      <c r="AX1427" s="13" t="s">
        <v>78</v>
      </c>
      <c r="AY1427" s="155" t="s">
        <v>156</v>
      </c>
    </row>
    <row r="1428" spans="2:51" s="13" customFormat="1" x14ac:dyDescent="0.2">
      <c r="B1428" s="154"/>
      <c r="D1428" s="148" t="s">
        <v>169</v>
      </c>
      <c r="E1428" s="155" t="s">
        <v>3</v>
      </c>
      <c r="F1428" s="156" t="s">
        <v>2846</v>
      </c>
      <c r="H1428" s="157">
        <v>7.4550000000000001</v>
      </c>
      <c r="I1428" s="158"/>
      <c r="L1428" s="154"/>
      <c r="M1428" s="159"/>
      <c r="T1428" s="160"/>
      <c r="AT1428" s="155" t="s">
        <v>169</v>
      </c>
      <c r="AU1428" s="155" t="s">
        <v>88</v>
      </c>
      <c r="AV1428" s="13" t="s">
        <v>88</v>
      </c>
      <c r="AW1428" s="13" t="s">
        <v>40</v>
      </c>
      <c r="AX1428" s="13" t="s">
        <v>78</v>
      </c>
      <c r="AY1428" s="155" t="s">
        <v>156</v>
      </c>
    </row>
    <row r="1429" spans="2:51" s="13" customFormat="1" x14ac:dyDescent="0.2">
      <c r="B1429" s="154"/>
      <c r="D1429" s="148" t="s">
        <v>169</v>
      </c>
      <c r="E1429" s="155" t="s">
        <v>3</v>
      </c>
      <c r="F1429" s="156" t="s">
        <v>2847</v>
      </c>
      <c r="H1429" s="157">
        <v>3.1949999999999998</v>
      </c>
      <c r="I1429" s="158"/>
      <c r="L1429" s="154"/>
      <c r="M1429" s="159"/>
      <c r="T1429" s="160"/>
      <c r="AT1429" s="155" t="s">
        <v>169</v>
      </c>
      <c r="AU1429" s="155" t="s">
        <v>88</v>
      </c>
      <c r="AV1429" s="13" t="s">
        <v>88</v>
      </c>
      <c r="AW1429" s="13" t="s">
        <v>40</v>
      </c>
      <c r="AX1429" s="13" t="s">
        <v>78</v>
      </c>
      <c r="AY1429" s="155" t="s">
        <v>156</v>
      </c>
    </row>
    <row r="1430" spans="2:51" s="13" customFormat="1" x14ac:dyDescent="0.2">
      <c r="B1430" s="154"/>
      <c r="D1430" s="148" t="s">
        <v>169</v>
      </c>
      <c r="E1430" s="155" t="s">
        <v>3</v>
      </c>
      <c r="F1430" s="156" t="s">
        <v>2848</v>
      </c>
      <c r="H1430" s="157">
        <v>3.18</v>
      </c>
      <c r="I1430" s="158"/>
      <c r="L1430" s="154"/>
      <c r="M1430" s="159"/>
      <c r="T1430" s="160"/>
      <c r="AT1430" s="155" t="s">
        <v>169</v>
      </c>
      <c r="AU1430" s="155" t="s">
        <v>88</v>
      </c>
      <c r="AV1430" s="13" t="s">
        <v>88</v>
      </c>
      <c r="AW1430" s="13" t="s">
        <v>40</v>
      </c>
      <c r="AX1430" s="13" t="s">
        <v>78</v>
      </c>
      <c r="AY1430" s="155" t="s">
        <v>156</v>
      </c>
    </row>
    <row r="1431" spans="2:51" s="13" customFormat="1" x14ac:dyDescent="0.2">
      <c r="B1431" s="154"/>
      <c r="D1431" s="148" t="s">
        <v>169</v>
      </c>
      <c r="E1431" s="155" t="s">
        <v>3</v>
      </c>
      <c r="F1431" s="156" t="s">
        <v>2849</v>
      </c>
      <c r="H1431" s="157">
        <v>3.2250000000000001</v>
      </c>
      <c r="I1431" s="158"/>
      <c r="L1431" s="154"/>
      <c r="M1431" s="159"/>
      <c r="T1431" s="160"/>
      <c r="AT1431" s="155" t="s">
        <v>169</v>
      </c>
      <c r="AU1431" s="155" t="s">
        <v>88</v>
      </c>
      <c r="AV1431" s="13" t="s">
        <v>88</v>
      </c>
      <c r="AW1431" s="13" t="s">
        <v>40</v>
      </c>
      <c r="AX1431" s="13" t="s">
        <v>78</v>
      </c>
      <c r="AY1431" s="155" t="s">
        <v>156</v>
      </c>
    </row>
    <row r="1432" spans="2:51" s="13" customFormat="1" x14ac:dyDescent="0.2">
      <c r="B1432" s="154"/>
      <c r="D1432" s="148" t="s">
        <v>169</v>
      </c>
      <c r="E1432" s="155" t="s">
        <v>3</v>
      </c>
      <c r="F1432" s="156" t="s">
        <v>2850</v>
      </c>
      <c r="H1432" s="157">
        <v>7.6050000000000004</v>
      </c>
      <c r="I1432" s="158"/>
      <c r="L1432" s="154"/>
      <c r="M1432" s="159"/>
      <c r="T1432" s="160"/>
      <c r="AT1432" s="155" t="s">
        <v>169</v>
      </c>
      <c r="AU1432" s="155" t="s">
        <v>88</v>
      </c>
      <c r="AV1432" s="13" t="s">
        <v>88</v>
      </c>
      <c r="AW1432" s="13" t="s">
        <v>40</v>
      </c>
      <c r="AX1432" s="13" t="s">
        <v>78</v>
      </c>
      <c r="AY1432" s="155" t="s">
        <v>156</v>
      </c>
    </row>
    <row r="1433" spans="2:51" s="13" customFormat="1" x14ac:dyDescent="0.2">
      <c r="B1433" s="154"/>
      <c r="D1433" s="148" t="s">
        <v>169</v>
      </c>
      <c r="E1433" s="155" t="s">
        <v>3</v>
      </c>
      <c r="F1433" s="156" t="s">
        <v>2851</v>
      </c>
      <c r="H1433" s="157">
        <v>3.1949999999999998</v>
      </c>
      <c r="I1433" s="158"/>
      <c r="L1433" s="154"/>
      <c r="M1433" s="159"/>
      <c r="T1433" s="160"/>
      <c r="AT1433" s="155" t="s">
        <v>169</v>
      </c>
      <c r="AU1433" s="155" t="s">
        <v>88</v>
      </c>
      <c r="AV1433" s="13" t="s">
        <v>88</v>
      </c>
      <c r="AW1433" s="13" t="s">
        <v>40</v>
      </c>
      <c r="AX1433" s="13" t="s">
        <v>78</v>
      </c>
      <c r="AY1433" s="155" t="s">
        <v>156</v>
      </c>
    </row>
    <row r="1434" spans="2:51" s="13" customFormat="1" x14ac:dyDescent="0.2">
      <c r="B1434" s="154"/>
      <c r="D1434" s="148" t="s">
        <v>169</v>
      </c>
      <c r="E1434" s="155" t="s">
        <v>3</v>
      </c>
      <c r="F1434" s="156" t="s">
        <v>2852</v>
      </c>
      <c r="H1434" s="157">
        <v>3.18</v>
      </c>
      <c r="I1434" s="158"/>
      <c r="L1434" s="154"/>
      <c r="M1434" s="159"/>
      <c r="T1434" s="160"/>
      <c r="AT1434" s="155" t="s">
        <v>169</v>
      </c>
      <c r="AU1434" s="155" t="s">
        <v>88</v>
      </c>
      <c r="AV1434" s="13" t="s">
        <v>88</v>
      </c>
      <c r="AW1434" s="13" t="s">
        <v>40</v>
      </c>
      <c r="AX1434" s="13" t="s">
        <v>78</v>
      </c>
      <c r="AY1434" s="155" t="s">
        <v>156</v>
      </c>
    </row>
    <row r="1435" spans="2:51" s="13" customFormat="1" x14ac:dyDescent="0.2">
      <c r="B1435" s="154"/>
      <c r="D1435" s="148" t="s">
        <v>169</v>
      </c>
      <c r="E1435" s="155" t="s">
        <v>3</v>
      </c>
      <c r="F1435" s="156" t="s">
        <v>2853</v>
      </c>
      <c r="H1435" s="157">
        <v>3.2250000000000001</v>
      </c>
      <c r="I1435" s="158"/>
      <c r="L1435" s="154"/>
      <c r="M1435" s="159"/>
      <c r="T1435" s="160"/>
      <c r="AT1435" s="155" t="s">
        <v>169</v>
      </c>
      <c r="AU1435" s="155" t="s">
        <v>88</v>
      </c>
      <c r="AV1435" s="13" t="s">
        <v>88</v>
      </c>
      <c r="AW1435" s="13" t="s">
        <v>40</v>
      </c>
      <c r="AX1435" s="13" t="s">
        <v>78</v>
      </c>
      <c r="AY1435" s="155" t="s">
        <v>156</v>
      </c>
    </row>
    <row r="1436" spans="2:51" s="13" customFormat="1" x14ac:dyDescent="0.2">
      <c r="B1436" s="154"/>
      <c r="D1436" s="148" t="s">
        <v>169</v>
      </c>
      <c r="E1436" s="155" t="s">
        <v>3</v>
      </c>
      <c r="F1436" s="156" t="s">
        <v>2854</v>
      </c>
      <c r="H1436" s="157">
        <v>-25.1</v>
      </c>
      <c r="I1436" s="158"/>
      <c r="L1436" s="154"/>
      <c r="M1436" s="159"/>
      <c r="T1436" s="160"/>
      <c r="AT1436" s="155" t="s">
        <v>169</v>
      </c>
      <c r="AU1436" s="155" t="s">
        <v>88</v>
      </c>
      <c r="AV1436" s="13" t="s">
        <v>88</v>
      </c>
      <c r="AW1436" s="13" t="s">
        <v>40</v>
      </c>
      <c r="AX1436" s="13" t="s">
        <v>78</v>
      </c>
      <c r="AY1436" s="155" t="s">
        <v>156</v>
      </c>
    </row>
    <row r="1437" spans="2:51" s="15" customFormat="1" x14ac:dyDescent="0.2">
      <c r="B1437" s="168"/>
      <c r="D1437" s="148" t="s">
        <v>169</v>
      </c>
      <c r="E1437" s="169" t="s">
        <v>3</v>
      </c>
      <c r="F1437" s="170" t="s">
        <v>180</v>
      </c>
      <c r="H1437" s="171">
        <v>81.585999999999999</v>
      </c>
      <c r="I1437" s="172"/>
      <c r="L1437" s="168"/>
      <c r="M1437" s="173"/>
      <c r="T1437" s="174"/>
      <c r="AT1437" s="169" t="s">
        <v>169</v>
      </c>
      <c r="AU1437" s="169" t="s">
        <v>88</v>
      </c>
      <c r="AV1437" s="15" t="s">
        <v>157</v>
      </c>
      <c r="AW1437" s="15" t="s">
        <v>40</v>
      </c>
      <c r="AX1437" s="15" t="s">
        <v>78</v>
      </c>
      <c r="AY1437" s="169" t="s">
        <v>156</v>
      </c>
    </row>
    <row r="1438" spans="2:51" s="12" customFormat="1" x14ac:dyDescent="0.2">
      <c r="B1438" s="147"/>
      <c r="D1438" s="148" t="s">
        <v>169</v>
      </c>
      <c r="E1438" s="149" t="s">
        <v>3</v>
      </c>
      <c r="F1438" s="150" t="s">
        <v>2548</v>
      </c>
      <c r="H1438" s="149" t="s">
        <v>3</v>
      </c>
      <c r="I1438" s="151"/>
      <c r="L1438" s="147"/>
      <c r="M1438" s="152"/>
      <c r="T1438" s="153"/>
      <c r="AT1438" s="149" t="s">
        <v>169</v>
      </c>
      <c r="AU1438" s="149" t="s">
        <v>88</v>
      </c>
      <c r="AV1438" s="12" t="s">
        <v>86</v>
      </c>
      <c r="AW1438" s="12" t="s">
        <v>40</v>
      </c>
      <c r="AX1438" s="12" t="s">
        <v>78</v>
      </c>
      <c r="AY1438" s="149" t="s">
        <v>156</v>
      </c>
    </row>
    <row r="1439" spans="2:51" s="12" customFormat="1" x14ac:dyDescent="0.2">
      <c r="B1439" s="147"/>
      <c r="D1439" s="148" t="s">
        <v>169</v>
      </c>
      <c r="E1439" s="149" t="s">
        <v>3</v>
      </c>
      <c r="F1439" s="150" t="s">
        <v>2678</v>
      </c>
      <c r="H1439" s="149" t="s">
        <v>3</v>
      </c>
      <c r="I1439" s="151"/>
      <c r="L1439" s="147"/>
      <c r="M1439" s="152"/>
      <c r="T1439" s="153"/>
      <c r="AT1439" s="149" t="s">
        <v>169</v>
      </c>
      <c r="AU1439" s="149" t="s">
        <v>88</v>
      </c>
      <c r="AV1439" s="12" t="s">
        <v>86</v>
      </c>
      <c r="AW1439" s="12" t="s">
        <v>40</v>
      </c>
      <c r="AX1439" s="12" t="s">
        <v>78</v>
      </c>
      <c r="AY1439" s="149" t="s">
        <v>156</v>
      </c>
    </row>
    <row r="1440" spans="2:51" s="13" customFormat="1" x14ac:dyDescent="0.2">
      <c r="B1440" s="154"/>
      <c r="D1440" s="148" t="s">
        <v>169</v>
      </c>
      <c r="E1440" s="155" t="s">
        <v>3</v>
      </c>
      <c r="F1440" s="156" t="s">
        <v>2679</v>
      </c>
      <c r="H1440" s="157">
        <v>12.685</v>
      </c>
      <c r="I1440" s="158"/>
      <c r="L1440" s="154"/>
      <c r="M1440" s="159"/>
      <c r="T1440" s="160"/>
      <c r="AT1440" s="155" t="s">
        <v>169</v>
      </c>
      <c r="AU1440" s="155" t="s">
        <v>88</v>
      </c>
      <c r="AV1440" s="13" t="s">
        <v>88</v>
      </c>
      <c r="AW1440" s="13" t="s">
        <v>40</v>
      </c>
      <c r="AX1440" s="13" t="s">
        <v>78</v>
      </c>
      <c r="AY1440" s="155" t="s">
        <v>156</v>
      </c>
    </row>
    <row r="1441" spans="2:51" s="13" customFormat="1" x14ac:dyDescent="0.2">
      <c r="B1441" s="154"/>
      <c r="D1441" s="148" t="s">
        <v>169</v>
      </c>
      <c r="E1441" s="155" t="s">
        <v>3</v>
      </c>
      <c r="F1441" s="156" t="s">
        <v>2680</v>
      </c>
      <c r="H1441" s="157">
        <v>16.164999999999999</v>
      </c>
      <c r="I1441" s="158"/>
      <c r="L1441" s="154"/>
      <c r="M1441" s="159"/>
      <c r="T1441" s="160"/>
      <c r="AT1441" s="155" t="s">
        <v>169</v>
      </c>
      <c r="AU1441" s="155" t="s">
        <v>88</v>
      </c>
      <c r="AV1441" s="13" t="s">
        <v>88</v>
      </c>
      <c r="AW1441" s="13" t="s">
        <v>40</v>
      </c>
      <c r="AX1441" s="13" t="s">
        <v>78</v>
      </c>
      <c r="AY1441" s="155" t="s">
        <v>156</v>
      </c>
    </row>
    <row r="1442" spans="2:51" s="13" customFormat="1" x14ac:dyDescent="0.2">
      <c r="B1442" s="154"/>
      <c r="D1442" s="148" t="s">
        <v>169</v>
      </c>
      <c r="E1442" s="155" t="s">
        <v>3</v>
      </c>
      <c r="F1442" s="156" t="s">
        <v>2681</v>
      </c>
      <c r="H1442" s="157">
        <v>9.7349999999999994</v>
      </c>
      <c r="I1442" s="158"/>
      <c r="L1442" s="154"/>
      <c r="M1442" s="159"/>
      <c r="T1442" s="160"/>
      <c r="AT1442" s="155" t="s">
        <v>169</v>
      </c>
      <c r="AU1442" s="155" t="s">
        <v>88</v>
      </c>
      <c r="AV1442" s="13" t="s">
        <v>88</v>
      </c>
      <c r="AW1442" s="13" t="s">
        <v>40</v>
      </c>
      <c r="AX1442" s="13" t="s">
        <v>78</v>
      </c>
      <c r="AY1442" s="155" t="s">
        <v>156</v>
      </c>
    </row>
    <row r="1443" spans="2:51" s="13" customFormat="1" x14ac:dyDescent="0.2">
      <c r="B1443" s="154"/>
      <c r="D1443" s="148" t="s">
        <v>169</v>
      </c>
      <c r="E1443" s="155" t="s">
        <v>3</v>
      </c>
      <c r="F1443" s="156" t="s">
        <v>2682</v>
      </c>
      <c r="H1443" s="157">
        <v>4.3499999999999996</v>
      </c>
      <c r="I1443" s="158"/>
      <c r="L1443" s="154"/>
      <c r="M1443" s="159"/>
      <c r="T1443" s="160"/>
      <c r="AT1443" s="155" t="s">
        <v>169</v>
      </c>
      <c r="AU1443" s="155" t="s">
        <v>88</v>
      </c>
      <c r="AV1443" s="13" t="s">
        <v>88</v>
      </c>
      <c r="AW1443" s="13" t="s">
        <v>40</v>
      </c>
      <c r="AX1443" s="13" t="s">
        <v>78</v>
      </c>
      <c r="AY1443" s="155" t="s">
        <v>156</v>
      </c>
    </row>
    <row r="1444" spans="2:51" s="13" customFormat="1" x14ac:dyDescent="0.2">
      <c r="B1444" s="154"/>
      <c r="D1444" s="148" t="s">
        <v>169</v>
      </c>
      <c r="E1444" s="155" t="s">
        <v>3</v>
      </c>
      <c r="F1444" s="156" t="s">
        <v>2683</v>
      </c>
      <c r="H1444" s="157">
        <v>20.99</v>
      </c>
      <c r="I1444" s="158"/>
      <c r="L1444" s="154"/>
      <c r="M1444" s="159"/>
      <c r="T1444" s="160"/>
      <c r="AT1444" s="155" t="s">
        <v>169</v>
      </c>
      <c r="AU1444" s="155" t="s">
        <v>88</v>
      </c>
      <c r="AV1444" s="13" t="s">
        <v>88</v>
      </c>
      <c r="AW1444" s="13" t="s">
        <v>40</v>
      </c>
      <c r="AX1444" s="13" t="s">
        <v>78</v>
      </c>
      <c r="AY1444" s="155" t="s">
        <v>156</v>
      </c>
    </row>
    <row r="1445" spans="2:51" s="13" customFormat="1" x14ac:dyDescent="0.2">
      <c r="B1445" s="154"/>
      <c r="D1445" s="148" t="s">
        <v>169</v>
      </c>
      <c r="E1445" s="155" t="s">
        <v>3</v>
      </c>
      <c r="F1445" s="156" t="s">
        <v>2684</v>
      </c>
      <c r="H1445" s="157">
        <v>21.12</v>
      </c>
      <c r="I1445" s="158"/>
      <c r="L1445" s="154"/>
      <c r="M1445" s="159"/>
      <c r="T1445" s="160"/>
      <c r="AT1445" s="155" t="s">
        <v>169</v>
      </c>
      <c r="AU1445" s="155" t="s">
        <v>88</v>
      </c>
      <c r="AV1445" s="13" t="s">
        <v>88</v>
      </c>
      <c r="AW1445" s="13" t="s">
        <v>40</v>
      </c>
      <c r="AX1445" s="13" t="s">
        <v>78</v>
      </c>
      <c r="AY1445" s="155" t="s">
        <v>156</v>
      </c>
    </row>
    <row r="1446" spans="2:51" s="13" customFormat="1" x14ac:dyDescent="0.2">
      <c r="B1446" s="154"/>
      <c r="D1446" s="148" t="s">
        <v>169</v>
      </c>
      <c r="E1446" s="155" t="s">
        <v>3</v>
      </c>
      <c r="F1446" s="156" t="s">
        <v>2685</v>
      </c>
      <c r="H1446" s="157">
        <v>2.4940000000000002</v>
      </c>
      <c r="I1446" s="158"/>
      <c r="L1446" s="154"/>
      <c r="M1446" s="159"/>
      <c r="T1446" s="160"/>
      <c r="AT1446" s="155" t="s">
        <v>169</v>
      </c>
      <c r="AU1446" s="155" t="s">
        <v>88</v>
      </c>
      <c r="AV1446" s="13" t="s">
        <v>88</v>
      </c>
      <c r="AW1446" s="13" t="s">
        <v>40</v>
      </c>
      <c r="AX1446" s="13" t="s">
        <v>78</v>
      </c>
      <c r="AY1446" s="155" t="s">
        <v>156</v>
      </c>
    </row>
    <row r="1447" spans="2:51" s="13" customFormat="1" x14ac:dyDescent="0.2">
      <c r="B1447" s="154"/>
      <c r="D1447" s="148" t="s">
        <v>169</v>
      </c>
      <c r="E1447" s="155" t="s">
        <v>3</v>
      </c>
      <c r="F1447" s="156" t="s">
        <v>2686</v>
      </c>
      <c r="H1447" s="157">
        <v>3.444</v>
      </c>
      <c r="I1447" s="158"/>
      <c r="L1447" s="154"/>
      <c r="M1447" s="159"/>
      <c r="T1447" s="160"/>
      <c r="AT1447" s="155" t="s">
        <v>169</v>
      </c>
      <c r="AU1447" s="155" t="s">
        <v>88</v>
      </c>
      <c r="AV1447" s="13" t="s">
        <v>88</v>
      </c>
      <c r="AW1447" s="13" t="s">
        <v>40</v>
      </c>
      <c r="AX1447" s="13" t="s">
        <v>78</v>
      </c>
      <c r="AY1447" s="155" t="s">
        <v>156</v>
      </c>
    </row>
    <row r="1448" spans="2:51" s="13" customFormat="1" x14ac:dyDescent="0.2">
      <c r="B1448" s="154"/>
      <c r="D1448" s="148" t="s">
        <v>169</v>
      </c>
      <c r="E1448" s="155" t="s">
        <v>3</v>
      </c>
      <c r="F1448" s="156" t="s">
        <v>2687</v>
      </c>
      <c r="H1448" s="157">
        <v>14.4</v>
      </c>
      <c r="I1448" s="158"/>
      <c r="L1448" s="154"/>
      <c r="M1448" s="159"/>
      <c r="T1448" s="160"/>
      <c r="AT1448" s="155" t="s">
        <v>169</v>
      </c>
      <c r="AU1448" s="155" t="s">
        <v>88</v>
      </c>
      <c r="AV1448" s="13" t="s">
        <v>88</v>
      </c>
      <c r="AW1448" s="13" t="s">
        <v>40</v>
      </c>
      <c r="AX1448" s="13" t="s">
        <v>78</v>
      </c>
      <c r="AY1448" s="155" t="s">
        <v>156</v>
      </c>
    </row>
    <row r="1449" spans="2:51" s="13" customFormat="1" x14ac:dyDescent="0.2">
      <c r="B1449" s="154"/>
      <c r="D1449" s="148" t="s">
        <v>169</v>
      </c>
      <c r="E1449" s="155" t="s">
        <v>3</v>
      </c>
      <c r="F1449" s="156" t="s">
        <v>2688</v>
      </c>
      <c r="H1449" s="157">
        <v>12</v>
      </c>
      <c r="I1449" s="158"/>
      <c r="L1449" s="154"/>
      <c r="M1449" s="159"/>
      <c r="T1449" s="160"/>
      <c r="AT1449" s="155" t="s">
        <v>169</v>
      </c>
      <c r="AU1449" s="155" t="s">
        <v>88</v>
      </c>
      <c r="AV1449" s="13" t="s">
        <v>88</v>
      </c>
      <c r="AW1449" s="13" t="s">
        <v>40</v>
      </c>
      <c r="AX1449" s="13" t="s">
        <v>78</v>
      </c>
      <c r="AY1449" s="155" t="s">
        <v>156</v>
      </c>
    </row>
    <row r="1450" spans="2:51" s="13" customFormat="1" x14ac:dyDescent="0.2">
      <c r="B1450" s="154"/>
      <c r="D1450" s="148" t="s">
        <v>169</v>
      </c>
      <c r="E1450" s="155" t="s">
        <v>3</v>
      </c>
      <c r="F1450" s="156" t="s">
        <v>2689</v>
      </c>
      <c r="H1450" s="157">
        <v>3.3410000000000002</v>
      </c>
      <c r="I1450" s="158"/>
      <c r="L1450" s="154"/>
      <c r="M1450" s="159"/>
      <c r="T1450" s="160"/>
      <c r="AT1450" s="155" t="s">
        <v>169</v>
      </c>
      <c r="AU1450" s="155" t="s">
        <v>88</v>
      </c>
      <c r="AV1450" s="13" t="s">
        <v>88</v>
      </c>
      <c r="AW1450" s="13" t="s">
        <v>40</v>
      </c>
      <c r="AX1450" s="13" t="s">
        <v>78</v>
      </c>
      <c r="AY1450" s="155" t="s">
        <v>156</v>
      </c>
    </row>
    <row r="1451" spans="2:51" s="13" customFormat="1" x14ac:dyDescent="0.2">
      <c r="B1451" s="154"/>
      <c r="D1451" s="148" t="s">
        <v>169</v>
      </c>
      <c r="E1451" s="155" t="s">
        <v>3</v>
      </c>
      <c r="F1451" s="156" t="s">
        <v>2690</v>
      </c>
      <c r="H1451" s="157">
        <v>3.3410000000000002</v>
      </c>
      <c r="I1451" s="158"/>
      <c r="L1451" s="154"/>
      <c r="M1451" s="159"/>
      <c r="T1451" s="160"/>
      <c r="AT1451" s="155" t="s">
        <v>169</v>
      </c>
      <c r="AU1451" s="155" t="s">
        <v>88</v>
      </c>
      <c r="AV1451" s="13" t="s">
        <v>88</v>
      </c>
      <c r="AW1451" s="13" t="s">
        <v>40</v>
      </c>
      <c r="AX1451" s="13" t="s">
        <v>78</v>
      </c>
      <c r="AY1451" s="155" t="s">
        <v>156</v>
      </c>
    </row>
    <row r="1452" spans="2:51" s="13" customFormat="1" x14ac:dyDescent="0.2">
      <c r="B1452" s="154"/>
      <c r="D1452" s="148" t="s">
        <v>169</v>
      </c>
      <c r="E1452" s="155" t="s">
        <v>3</v>
      </c>
      <c r="F1452" s="156" t="s">
        <v>2691</v>
      </c>
      <c r="H1452" s="157">
        <v>20.8</v>
      </c>
      <c r="I1452" s="158"/>
      <c r="L1452" s="154"/>
      <c r="M1452" s="159"/>
      <c r="T1452" s="160"/>
      <c r="AT1452" s="155" t="s">
        <v>169</v>
      </c>
      <c r="AU1452" s="155" t="s">
        <v>88</v>
      </c>
      <c r="AV1452" s="13" t="s">
        <v>88</v>
      </c>
      <c r="AW1452" s="13" t="s">
        <v>40</v>
      </c>
      <c r="AX1452" s="13" t="s">
        <v>78</v>
      </c>
      <c r="AY1452" s="155" t="s">
        <v>156</v>
      </c>
    </row>
    <row r="1453" spans="2:51" s="13" customFormat="1" x14ac:dyDescent="0.2">
      <c r="B1453" s="154"/>
      <c r="D1453" s="148" t="s">
        <v>169</v>
      </c>
      <c r="E1453" s="155" t="s">
        <v>3</v>
      </c>
      <c r="F1453" s="156" t="s">
        <v>2692</v>
      </c>
      <c r="H1453" s="157">
        <v>3.1019999999999999</v>
      </c>
      <c r="I1453" s="158"/>
      <c r="L1453" s="154"/>
      <c r="M1453" s="159"/>
      <c r="T1453" s="160"/>
      <c r="AT1453" s="155" t="s">
        <v>169</v>
      </c>
      <c r="AU1453" s="155" t="s">
        <v>88</v>
      </c>
      <c r="AV1453" s="13" t="s">
        <v>88</v>
      </c>
      <c r="AW1453" s="13" t="s">
        <v>40</v>
      </c>
      <c r="AX1453" s="13" t="s">
        <v>78</v>
      </c>
      <c r="AY1453" s="155" t="s">
        <v>156</v>
      </c>
    </row>
    <row r="1454" spans="2:51" s="13" customFormat="1" x14ac:dyDescent="0.2">
      <c r="B1454" s="154"/>
      <c r="D1454" s="148" t="s">
        <v>169</v>
      </c>
      <c r="E1454" s="155" t="s">
        <v>3</v>
      </c>
      <c r="F1454" s="156" t="s">
        <v>2693</v>
      </c>
      <c r="H1454" s="157">
        <v>2.0630000000000002</v>
      </c>
      <c r="I1454" s="158"/>
      <c r="L1454" s="154"/>
      <c r="M1454" s="159"/>
      <c r="T1454" s="160"/>
      <c r="AT1454" s="155" t="s">
        <v>169</v>
      </c>
      <c r="AU1454" s="155" t="s">
        <v>88</v>
      </c>
      <c r="AV1454" s="13" t="s">
        <v>88</v>
      </c>
      <c r="AW1454" s="13" t="s">
        <v>40</v>
      </c>
      <c r="AX1454" s="13" t="s">
        <v>78</v>
      </c>
      <c r="AY1454" s="155" t="s">
        <v>156</v>
      </c>
    </row>
    <row r="1455" spans="2:51" s="13" customFormat="1" x14ac:dyDescent="0.2">
      <c r="B1455" s="154"/>
      <c r="D1455" s="148" t="s">
        <v>169</v>
      </c>
      <c r="E1455" s="155" t="s">
        <v>3</v>
      </c>
      <c r="F1455" s="156" t="s">
        <v>2694</v>
      </c>
      <c r="H1455" s="157">
        <v>29.907</v>
      </c>
      <c r="I1455" s="158"/>
      <c r="L1455" s="154"/>
      <c r="M1455" s="159"/>
      <c r="T1455" s="160"/>
      <c r="AT1455" s="155" t="s">
        <v>169</v>
      </c>
      <c r="AU1455" s="155" t="s">
        <v>88</v>
      </c>
      <c r="AV1455" s="13" t="s">
        <v>88</v>
      </c>
      <c r="AW1455" s="13" t="s">
        <v>40</v>
      </c>
      <c r="AX1455" s="13" t="s">
        <v>78</v>
      </c>
      <c r="AY1455" s="155" t="s">
        <v>156</v>
      </c>
    </row>
    <row r="1456" spans="2:51" s="13" customFormat="1" x14ac:dyDescent="0.2">
      <c r="B1456" s="154"/>
      <c r="D1456" s="148" t="s">
        <v>169</v>
      </c>
      <c r="E1456" s="155" t="s">
        <v>3</v>
      </c>
      <c r="F1456" s="156" t="s">
        <v>2695</v>
      </c>
      <c r="H1456" s="157">
        <v>29.27</v>
      </c>
      <c r="I1456" s="158"/>
      <c r="L1456" s="154"/>
      <c r="M1456" s="159"/>
      <c r="T1456" s="160"/>
      <c r="AT1456" s="155" t="s">
        <v>169</v>
      </c>
      <c r="AU1456" s="155" t="s">
        <v>88</v>
      </c>
      <c r="AV1456" s="13" t="s">
        <v>88</v>
      </c>
      <c r="AW1456" s="13" t="s">
        <v>40</v>
      </c>
      <c r="AX1456" s="13" t="s">
        <v>78</v>
      </c>
      <c r="AY1456" s="155" t="s">
        <v>156</v>
      </c>
    </row>
    <row r="1457" spans="2:51" s="13" customFormat="1" x14ac:dyDescent="0.2">
      <c r="B1457" s="154"/>
      <c r="D1457" s="148" t="s">
        <v>169</v>
      </c>
      <c r="E1457" s="155" t="s">
        <v>3</v>
      </c>
      <c r="F1457" s="156" t="s">
        <v>2696</v>
      </c>
      <c r="H1457" s="157">
        <v>18.998000000000001</v>
      </c>
      <c r="I1457" s="158"/>
      <c r="L1457" s="154"/>
      <c r="M1457" s="159"/>
      <c r="T1457" s="160"/>
      <c r="AT1457" s="155" t="s">
        <v>169</v>
      </c>
      <c r="AU1457" s="155" t="s">
        <v>88</v>
      </c>
      <c r="AV1457" s="13" t="s">
        <v>88</v>
      </c>
      <c r="AW1457" s="13" t="s">
        <v>40</v>
      </c>
      <c r="AX1457" s="13" t="s">
        <v>78</v>
      </c>
      <c r="AY1457" s="155" t="s">
        <v>156</v>
      </c>
    </row>
    <row r="1458" spans="2:51" s="13" customFormat="1" x14ac:dyDescent="0.2">
      <c r="B1458" s="154"/>
      <c r="D1458" s="148" t="s">
        <v>169</v>
      </c>
      <c r="E1458" s="155" t="s">
        <v>3</v>
      </c>
      <c r="F1458" s="156" t="s">
        <v>2697</v>
      </c>
      <c r="H1458" s="157">
        <v>12.878</v>
      </c>
      <c r="I1458" s="158"/>
      <c r="L1458" s="154"/>
      <c r="M1458" s="159"/>
      <c r="T1458" s="160"/>
      <c r="AT1458" s="155" t="s">
        <v>169</v>
      </c>
      <c r="AU1458" s="155" t="s">
        <v>88</v>
      </c>
      <c r="AV1458" s="13" t="s">
        <v>88</v>
      </c>
      <c r="AW1458" s="13" t="s">
        <v>40</v>
      </c>
      <c r="AX1458" s="13" t="s">
        <v>78</v>
      </c>
      <c r="AY1458" s="155" t="s">
        <v>156</v>
      </c>
    </row>
    <row r="1459" spans="2:51" s="13" customFormat="1" x14ac:dyDescent="0.2">
      <c r="B1459" s="154"/>
      <c r="D1459" s="148" t="s">
        <v>169</v>
      </c>
      <c r="E1459" s="155" t="s">
        <v>3</v>
      </c>
      <c r="F1459" s="156" t="s">
        <v>2698</v>
      </c>
      <c r="H1459" s="157">
        <v>24.428000000000001</v>
      </c>
      <c r="I1459" s="158"/>
      <c r="L1459" s="154"/>
      <c r="M1459" s="159"/>
      <c r="T1459" s="160"/>
      <c r="AT1459" s="155" t="s">
        <v>169</v>
      </c>
      <c r="AU1459" s="155" t="s">
        <v>88</v>
      </c>
      <c r="AV1459" s="13" t="s">
        <v>88</v>
      </c>
      <c r="AW1459" s="13" t="s">
        <v>40</v>
      </c>
      <c r="AX1459" s="13" t="s">
        <v>78</v>
      </c>
      <c r="AY1459" s="155" t="s">
        <v>156</v>
      </c>
    </row>
    <row r="1460" spans="2:51" s="13" customFormat="1" x14ac:dyDescent="0.2">
      <c r="B1460" s="154"/>
      <c r="D1460" s="148" t="s">
        <v>169</v>
      </c>
      <c r="E1460" s="155" t="s">
        <v>3</v>
      </c>
      <c r="F1460" s="156" t="s">
        <v>2699</v>
      </c>
      <c r="H1460" s="157">
        <v>50.61</v>
      </c>
      <c r="I1460" s="158"/>
      <c r="L1460" s="154"/>
      <c r="M1460" s="159"/>
      <c r="T1460" s="160"/>
      <c r="AT1460" s="155" t="s">
        <v>169</v>
      </c>
      <c r="AU1460" s="155" t="s">
        <v>88</v>
      </c>
      <c r="AV1460" s="13" t="s">
        <v>88</v>
      </c>
      <c r="AW1460" s="13" t="s">
        <v>40</v>
      </c>
      <c r="AX1460" s="13" t="s">
        <v>78</v>
      </c>
      <c r="AY1460" s="155" t="s">
        <v>156</v>
      </c>
    </row>
    <row r="1461" spans="2:51" s="13" customFormat="1" x14ac:dyDescent="0.2">
      <c r="B1461" s="154"/>
      <c r="D1461" s="148" t="s">
        <v>169</v>
      </c>
      <c r="E1461" s="155" t="s">
        <v>3</v>
      </c>
      <c r="F1461" s="156" t="s">
        <v>2700</v>
      </c>
      <c r="H1461" s="157">
        <v>55.7</v>
      </c>
      <c r="I1461" s="158"/>
      <c r="L1461" s="154"/>
      <c r="M1461" s="159"/>
      <c r="T1461" s="160"/>
      <c r="AT1461" s="155" t="s">
        <v>169</v>
      </c>
      <c r="AU1461" s="155" t="s">
        <v>88</v>
      </c>
      <c r="AV1461" s="13" t="s">
        <v>88</v>
      </c>
      <c r="AW1461" s="13" t="s">
        <v>40</v>
      </c>
      <c r="AX1461" s="13" t="s">
        <v>78</v>
      </c>
      <c r="AY1461" s="155" t="s">
        <v>156</v>
      </c>
    </row>
    <row r="1462" spans="2:51" s="13" customFormat="1" x14ac:dyDescent="0.2">
      <c r="B1462" s="154"/>
      <c r="D1462" s="148" t="s">
        <v>169</v>
      </c>
      <c r="E1462" s="155" t="s">
        <v>3</v>
      </c>
      <c r="F1462" s="156" t="s">
        <v>2701</v>
      </c>
      <c r="H1462" s="157">
        <v>42.395000000000003</v>
      </c>
      <c r="I1462" s="158"/>
      <c r="L1462" s="154"/>
      <c r="M1462" s="159"/>
      <c r="T1462" s="160"/>
      <c r="AT1462" s="155" t="s">
        <v>169</v>
      </c>
      <c r="AU1462" s="155" t="s">
        <v>88</v>
      </c>
      <c r="AV1462" s="13" t="s">
        <v>88</v>
      </c>
      <c r="AW1462" s="13" t="s">
        <v>40</v>
      </c>
      <c r="AX1462" s="13" t="s">
        <v>78</v>
      </c>
      <c r="AY1462" s="155" t="s">
        <v>156</v>
      </c>
    </row>
    <row r="1463" spans="2:51" s="13" customFormat="1" x14ac:dyDescent="0.2">
      <c r="B1463" s="154"/>
      <c r="D1463" s="148" t="s">
        <v>169</v>
      </c>
      <c r="E1463" s="155" t="s">
        <v>3</v>
      </c>
      <c r="F1463" s="156" t="s">
        <v>2702</v>
      </c>
      <c r="H1463" s="157">
        <v>8</v>
      </c>
      <c r="I1463" s="158"/>
      <c r="L1463" s="154"/>
      <c r="M1463" s="159"/>
      <c r="T1463" s="160"/>
      <c r="AT1463" s="155" t="s">
        <v>169</v>
      </c>
      <c r="AU1463" s="155" t="s">
        <v>88</v>
      </c>
      <c r="AV1463" s="13" t="s">
        <v>88</v>
      </c>
      <c r="AW1463" s="13" t="s">
        <v>40</v>
      </c>
      <c r="AX1463" s="13" t="s">
        <v>78</v>
      </c>
      <c r="AY1463" s="155" t="s">
        <v>156</v>
      </c>
    </row>
    <row r="1464" spans="2:51" s="13" customFormat="1" x14ac:dyDescent="0.2">
      <c r="B1464" s="154"/>
      <c r="D1464" s="148" t="s">
        <v>169</v>
      </c>
      <c r="E1464" s="155" t="s">
        <v>3</v>
      </c>
      <c r="F1464" s="156" t="s">
        <v>2703</v>
      </c>
      <c r="H1464" s="157">
        <v>0.60499999999999998</v>
      </c>
      <c r="I1464" s="158"/>
      <c r="L1464" s="154"/>
      <c r="M1464" s="159"/>
      <c r="T1464" s="160"/>
      <c r="AT1464" s="155" t="s">
        <v>169</v>
      </c>
      <c r="AU1464" s="155" t="s">
        <v>88</v>
      </c>
      <c r="AV1464" s="13" t="s">
        <v>88</v>
      </c>
      <c r="AW1464" s="13" t="s">
        <v>40</v>
      </c>
      <c r="AX1464" s="13" t="s">
        <v>78</v>
      </c>
      <c r="AY1464" s="155" t="s">
        <v>156</v>
      </c>
    </row>
    <row r="1465" spans="2:51" s="13" customFormat="1" x14ac:dyDescent="0.2">
      <c r="B1465" s="154"/>
      <c r="D1465" s="148" t="s">
        <v>169</v>
      </c>
      <c r="E1465" s="155" t="s">
        <v>3</v>
      </c>
      <c r="F1465" s="156" t="s">
        <v>2704</v>
      </c>
      <c r="H1465" s="157">
        <v>42.24</v>
      </c>
      <c r="I1465" s="158"/>
      <c r="L1465" s="154"/>
      <c r="M1465" s="159"/>
      <c r="T1465" s="160"/>
      <c r="AT1465" s="155" t="s">
        <v>169</v>
      </c>
      <c r="AU1465" s="155" t="s">
        <v>88</v>
      </c>
      <c r="AV1465" s="13" t="s">
        <v>88</v>
      </c>
      <c r="AW1465" s="13" t="s">
        <v>40</v>
      </c>
      <c r="AX1465" s="13" t="s">
        <v>78</v>
      </c>
      <c r="AY1465" s="155" t="s">
        <v>156</v>
      </c>
    </row>
    <row r="1466" spans="2:51" s="13" customFormat="1" x14ac:dyDescent="0.2">
      <c r="B1466" s="154"/>
      <c r="D1466" s="148" t="s">
        <v>169</v>
      </c>
      <c r="E1466" s="155" t="s">
        <v>3</v>
      </c>
      <c r="F1466" s="156" t="s">
        <v>2705</v>
      </c>
      <c r="H1466" s="157">
        <v>36.902999999999999</v>
      </c>
      <c r="I1466" s="158"/>
      <c r="L1466" s="154"/>
      <c r="M1466" s="159"/>
      <c r="T1466" s="160"/>
      <c r="AT1466" s="155" t="s">
        <v>169</v>
      </c>
      <c r="AU1466" s="155" t="s">
        <v>88</v>
      </c>
      <c r="AV1466" s="13" t="s">
        <v>88</v>
      </c>
      <c r="AW1466" s="13" t="s">
        <v>40</v>
      </c>
      <c r="AX1466" s="13" t="s">
        <v>78</v>
      </c>
      <c r="AY1466" s="155" t="s">
        <v>156</v>
      </c>
    </row>
    <row r="1467" spans="2:51" s="13" customFormat="1" x14ac:dyDescent="0.2">
      <c r="B1467" s="154"/>
      <c r="D1467" s="148" t="s">
        <v>169</v>
      </c>
      <c r="E1467" s="155" t="s">
        <v>3</v>
      </c>
      <c r="F1467" s="156" t="s">
        <v>2706</v>
      </c>
      <c r="H1467" s="157">
        <v>3.26</v>
      </c>
      <c r="I1467" s="158"/>
      <c r="L1467" s="154"/>
      <c r="M1467" s="159"/>
      <c r="T1467" s="160"/>
      <c r="AT1467" s="155" t="s">
        <v>169</v>
      </c>
      <c r="AU1467" s="155" t="s">
        <v>88</v>
      </c>
      <c r="AV1467" s="13" t="s">
        <v>88</v>
      </c>
      <c r="AW1467" s="13" t="s">
        <v>40</v>
      </c>
      <c r="AX1467" s="13" t="s">
        <v>78</v>
      </c>
      <c r="AY1467" s="155" t="s">
        <v>156</v>
      </c>
    </row>
    <row r="1468" spans="2:51" s="13" customFormat="1" x14ac:dyDescent="0.2">
      <c r="B1468" s="154"/>
      <c r="D1468" s="148" t="s">
        <v>169</v>
      </c>
      <c r="E1468" s="155" t="s">
        <v>3</v>
      </c>
      <c r="F1468" s="156" t="s">
        <v>2707</v>
      </c>
      <c r="H1468" s="157">
        <v>0.628</v>
      </c>
      <c r="I1468" s="158"/>
      <c r="L1468" s="154"/>
      <c r="M1468" s="159"/>
      <c r="T1468" s="160"/>
      <c r="AT1468" s="155" t="s">
        <v>169</v>
      </c>
      <c r="AU1468" s="155" t="s">
        <v>88</v>
      </c>
      <c r="AV1468" s="13" t="s">
        <v>88</v>
      </c>
      <c r="AW1468" s="13" t="s">
        <v>40</v>
      </c>
      <c r="AX1468" s="13" t="s">
        <v>78</v>
      </c>
      <c r="AY1468" s="155" t="s">
        <v>156</v>
      </c>
    </row>
    <row r="1469" spans="2:51" s="13" customFormat="1" x14ac:dyDescent="0.2">
      <c r="B1469" s="154"/>
      <c r="D1469" s="148" t="s">
        <v>169</v>
      </c>
      <c r="E1469" s="155" t="s">
        <v>3</v>
      </c>
      <c r="F1469" s="156" t="s">
        <v>2708</v>
      </c>
      <c r="H1469" s="157">
        <v>24.08</v>
      </c>
      <c r="I1469" s="158"/>
      <c r="L1469" s="154"/>
      <c r="M1469" s="159"/>
      <c r="T1469" s="160"/>
      <c r="AT1469" s="155" t="s">
        <v>169</v>
      </c>
      <c r="AU1469" s="155" t="s">
        <v>88</v>
      </c>
      <c r="AV1469" s="13" t="s">
        <v>88</v>
      </c>
      <c r="AW1469" s="13" t="s">
        <v>40</v>
      </c>
      <c r="AX1469" s="13" t="s">
        <v>78</v>
      </c>
      <c r="AY1469" s="155" t="s">
        <v>156</v>
      </c>
    </row>
    <row r="1470" spans="2:51" s="13" customFormat="1" x14ac:dyDescent="0.2">
      <c r="B1470" s="154"/>
      <c r="D1470" s="148" t="s">
        <v>169</v>
      </c>
      <c r="E1470" s="155" t="s">
        <v>3</v>
      </c>
      <c r="F1470" s="156" t="s">
        <v>2709</v>
      </c>
      <c r="H1470" s="157">
        <v>7</v>
      </c>
      <c r="I1470" s="158"/>
      <c r="L1470" s="154"/>
      <c r="M1470" s="159"/>
      <c r="T1470" s="160"/>
      <c r="AT1470" s="155" t="s">
        <v>169</v>
      </c>
      <c r="AU1470" s="155" t="s">
        <v>88</v>
      </c>
      <c r="AV1470" s="13" t="s">
        <v>88</v>
      </c>
      <c r="AW1470" s="13" t="s">
        <v>40</v>
      </c>
      <c r="AX1470" s="13" t="s">
        <v>78</v>
      </c>
      <c r="AY1470" s="155" t="s">
        <v>156</v>
      </c>
    </row>
    <row r="1471" spans="2:51" s="13" customFormat="1" x14ac:dyDescent="0.2">
      <c r="B1471" s="154"/>
      <c r="D1471" s="148" t="s">
        <v>169</v>
      </c>
      <c r="E1471" s="155" t="s">
        <v>3</v>
      </c>
      <c r="F1471" s="156" t="s">
        <v>2710</v>
      </c>
      <c r="H1471" s="157">
        <v>35.51</v>
      </c>
      <c r="I1471" s="158"/>
      <c r="L1471" s="154"/>
      <c r="M1471" s="159"/>
      <c r="T1471" s="160"/>
      <c r="AT1471" s="155" t="s">
        <v>169</v>
      </c>
      <c r="AU1471" s="155" t="s">
        <v>88</v>
      </c>
      <c r="AV1471" s="13" t="s">
        <v>88</v>
      </c>
      <c r="AW1471" s="13" t="s">
        <v>40</v>
      </c>
      <c r="AX1471" s="13" t="s">
        <v>78</v>
      </c>
      <c r="AY1471" s="155" t="s">
        <v>156</v>
      </c>
    </row>
    <row r="1472" spans="2:51" s="13" customFormat="1" x14ac:dyDescent="0.2">
      <c r="B1472" s="154"/>
      <c r="D1472" s="148" t="s">
        <v>169</v>
      </c>
      <c r="E1472" s="155" t="s">
        <v>3</v>
      </c>
      <c r="F1472" s="156" t="s">
        <v>2711</v>
      </c>
      <c r="H1472" s="157">
        <v>1.22</v>
      </c>
      <c r="I1472" s="158"/>
      <c r="L1472" s="154"/>
      <c r="M1472" s="159"/>
      <c r="T1472" s="160"/>
      <c r="AT1472" s="155" t="s">
        <v>169</v>
      </c>
      <c r="AU1472" s="155" t="s">
        <v>88</v>
      </c>
      <c r="AV1472" s="13" t="s">
        <v>88</v>
      </c>
      <c r="AW1472" s="13" t="s">
        <v>40</v>
      </c>
      <c r="AX1472" s="13" t="s">
        <v>78</v>
      </c>
      <c r="AY1472" s="155" t="s">
        <v>156</v>
      </c>
    </row>
    <row r="1473" spans="2:51" s="13" customFormat="1" x14ac:dyDescent="0.2">
      <c r="B1473" s="154"/>
      <c r="D1473" s="148" t="s">
        <v>169</v>
      </c>
      <c r="E1473" s="155" t="s">
        <v>3</v>
      </c>
      <c r="F1473" s="156" t="s">
        <v>2712</v>
      </c>
      <c r="H1473" s="157">
        <v>2.34</v>
      </c>
      <c r="I1473" s="158"/>
      <c r="L1473" s="154"/>
      <c r="M1473" s="159"/>
      <c r="T1473" s="160"/>
      <c r="AT1473" s="155" t="s">
        <v>169</v>
      </c>
      <c r="AU1473" s="155" t="s">
        <v>88</v>
      </c>
      <c r="AV1473" s="13" t="s">
        <v>88</v>
      </c>
      <c r="AW1473" s="13" t="s">
        <v>40</v>
      </c>
      <c r="AX1473" s="13" t="s">
        <v>78</v>
      </c>
      <c r="AY1473" s="155" t="s">
        <v>156</v>
      </c>
    </row>
    <row r="1474" spans="2:51" s="13" customFormat="1" x14ac:dyDescent="0.2">
      <c r="B1474" s="154"/>
      <c r="D1474" s="148" t="s">
        <v>169</v>
      </c>
      <c r="E1474" s="155" t="s">
        <v>3</v>
      </c>
      <c r="F1474" s="156" t="s">
        <v>2713</v>
      </c>
      <c r="H1474" s="157">
        <v>1.1000000000000001</v>
      </c>
      <c r="I1474" s="158"/>
      <c r="L1474" s="154"/>
      <c r="M1474" s="159"/>
      <c r="T1474" s="160"/>
      <c r="AT1474" s="155" t="s">
        <v>169</v>
      </c>
      <c r="AU1474" s="155" t="s">
        <v>88</v>
      </c>
      <c r="AV1474" s="13" t="s">
        <v>88</v>
      </c>
      <c r="AW1474" s="13" t="s">
        <v>40</v>
      </c>
      <c r="AX1474" s="13" t="s">
        <v>78</v>
      </c>
      <c r="AY1474" s="155" t="s">
        <v>156</v>
      </c>
    </row>
    <row r="1475" spans="2:51" s="13" customFormat="1" x14ac:dyDescent="0.2">
      <c r="B1475" s="154"/>
      <c r="D1475" s="148" t="s">
        <v>169</v>
      </c>
      <c r="E1475" s="155" t="s">
        <v>3</v>
      </c>
      <c r="F1475" s="156" t="s">
        <v>2714</v>
      </c>
      <c r="H1475" s="157">
        <v>4.38</v>
      </c>
      <c r="I1475" s="158"/>
      <c r="L1475" s="154"/>
      <c r="M1475" s="159"/>
      <c r="T1475" s="160"/>
      <c r="AT1475" s="155" t="s">
        <v>169</v>
      </c>
      <c r="AU1475" s="155" t="s">
        <v>88</v>
      </c>
      <c r="AV1475" s="13" t="s">
        <v>88</v>
      </c>
      <c r="AW1475" s="13" t="s">
        <v>40</v>
      </c>
      <c r="AX1475" s="13" t="s">
        <v>78</v>
      </c>
      <c r="AY1475" s="155" t="s">
        <v>156</v>
      </c>
    </row>
    <row r="1476" spans="2:51" s="13" customFormat="1" x14ac:dyDescent="0.2">
      <c r="B1476" s="154"/>
      <c r="D1476" s="148" t="s">
        <v>169</v>
      </c>
      <c r="E1476" s="155" t="s">
        <v>3</v>
      </c>
      <c r="F1476" s="156" t="s">
        <v>2715</v>
      </c>
      <c r="H1476" s="157">
        <v>8.5050000000000008</v>
      </c>
      <c r="I1476" s="158"/>
      <c r="L1476" s="154"/>
      <c r="M1476" s="159"/>
      <c r="T1476" s="160"/>
      <c r="AT1476" s="155" t="s">
        <v>169</v>
      </c>
      <c r="AU1476" s="155" t="s">
        <v>88</v>
      </c>
      <c r="AV1476" s="13" t="s">
        <v>88</v>
      </c>
      <c r="AW1476" s="13" t="s">
        <v>40</v>
      </c>
      <c r="AX1476" s="13" t="s">
        <v>78</v>
      </c>
      <c r="AY1476" s="155" t="s">
        <v>156</v>
      </c>
    </row>
    <row r="1477" spans="2:51" s="13" customFormat="1" x14ac:dyDescent="0.2">
      <c r="B1477" s="154"/>
      <c r="D1477" s="148" t="s">
        <v>169</v>
      </c>
      <c r="E1477" s="155" t="s">
        <v>3</v>
      </c>
      <c r="F1477" s="156" t="s">
        <v>2716</v>
      </c>
      <c r="H1477" s="157">
        <v>9.9</v>
      </c>
      <c r="I1477" s="158"/>
      <c r="L1477" s="154"/>
      <c r="M1477" s="159"/>
      <c r="T1477" s="160"/>
      <c r="AT1477" s="155" t="s">
        <v>169</v>
      </c>
      <c r="AU1477" s="155" t="s">
        <v>88</v>
      </c>
      <c r="AV1477" s="13" t="s">
        <v>88</v>
      </c>
      <c r="AW1477" s="13" t="s">
        <v>40</v>
      </c>
      <c r="AX1477" s="13" t="s">
        <v>78</v>
      </c>
      <c r="AY1477" s="155" t="s">
        <v>156</v>
      </c>
    </row>
    <row r="1478" spans="2:51" s="13" customFormat="1" x14ac:dyDescent="0.2">
      <c r="B1478" s="154"/>
      <c r="D1478" s="148" t="s">
        <v>169</v>
      </c>
      <c r="E1478" s="155" t="s">
        <v>3</v>
      </c>
      <c r="F1478" s="156" t="s">
        <v>2717</v>
      </c>
      <c r="H1478" s="157">
        <v>20.414999999999999</v>
      </c>
      <c r="I1478" s="158"/>
      <c r="L1478" s="154"/>
      <c r="M1478" s="159"/>
      <c r="T1478" s="160"/>
      <c r="AT1478" s="155" t="s">
        <v>169</v>
      </c>
      <c r="AU1478" s="155" t="s">
        <v>88</v>
      </c>
      <c r="AV1478" s="13" t="s">
        <v>88</v>
      </c>
      <c r="AW1478" s="13" t="s">
        <v>40</v>
      </c>
      <c r="AX1478" s="13" t="s">
        <v>78</v>
      </c>
      <c r="AY1478" s="155" t="s">
        <v>156</v>
      </c>
    </row>
    <row r="1479" spans="2:51" s="13" customFormat="1" x14ac:dyDescent="0.2">
      <c r="B1479" s="154"/>
      <c r="D1479" s="148" t="s">
        <v>169</v>
      </c>
      <c r="E1479" s="155" t="s">
        <v>3</v>
      </c>
      <c r="F1479" s="156" t="s">
        <v>2718</v>
      </c>
      <c r="H1479" s="157">
        <v>4.883</v>
      </c>
      <c r="I1479" s="158"/>
      <c r="L1479" s="154"/>
      <c r="M1479" s="159"/>
      <c r="T1479" s="160"/>
      <c r="AT1479" s="155" t="s">
        <v>169</v>
      </c>
      <c r="AU1479" s="155" t="s">
        <v>88</v>
      </c>
      <c r="AV1479" s="13" t="s">
        <v>88</v>
      </c>
      <c r="AW1479" s="13" t="s">
        <v>40</v>
      </c>
      <c r="AX1479" s="13" t="s">
        <v>78</v>
      </c>
      <c r="AY1479" s="155" t="s">
        <v>156</v>
      </c>
    </row>
    <row r="1480" spans="2:51" s="13" customFormat="1" x14ac:dyDescent="0.2">
      <c r="B1480" s="154"/>
      <c r="D1480" s="148" t="s">
        <v>169</v>
      </c>
      <c r="E1480" s="155" t="s">
        <v>3</v>
      </c>
      <c r="F1480" s="156" t="s">
        <v>2719</v>
      </c>
      <c r="H1480" s="157">
        <v>9.6080000000000005</v>
      </c>
      <c r="I1480" s="158"/>
      <c r="L1480" s="154"/>
      <c r="M1480" s="159"/>
      <c r="T1480" s="160"/>
      <c r="AT1480" s="155" t="s">
        <v>169</v>
      </c>
      <c r="AU1480" s="155" t="s">
        <v>88</v>
      </c>
      <c r="AV1480" s="13" t="s">
        <v>88</v>
      </c>
      <c r="AW1480" s="13" t="s">
        <v>40</v>
      </c>
      <c r="AX1480" s="13" t="s">
        <v>78</v>
      </c>
      <c r="AY1480" s="155" t="s">
        <v>156</v>
      </c>
    </row>
    <row r="1481" spans="2:51" s="13" customFormat="1" x14ac:dyDescent="0.2">
      <c r="B1481" s="154"/>
      <c r="D1481" s="148" t="s">
        <v>169</v>
      </c>
      <c r="E1481" s="155" t="s">
        <v>3</v>
      </c>
      <c r="F1481" s="156" t="s">
        <v>2720</v>
      </c>
      <c r="H1481" s="157">
        <v>4.22</v>
      </c>
      <c r="I1481" s="158"/>
      <c r="L1481" s="154"/>
      <c r="M1481" s="159"/>
      <c r="T1481" s="160"/>
      <c r="AT1481" s="155" t="s">
        <v>169</v>
      </c>
      <c r="AU1481" s="155" t="s">
        <v>88</v>
      </c>
      <c r="AV1481" s="13" t="s">
        <v>88</v>
      </c>
      <c r="AW1481" s="13" t="s">
        <v>40</v>
      </c>
      <c r="AX1481" s="13" t="s">
        <v>78</v>
      </c>
      <c r="AY1481" s="155" t="s">
        <v>156</v>
      </c>
    </row>
    <row r="1482" spans="2:51" s="13" customFormat="1" x14ac:dyDescent="0.2">
      <c r="B1482" s="154"/>
      <c r="D1482" s="148" t="s">
        <v>169</v>
      </c>
      <c r="E1482" s="155" t="s">
        <v>3</v>
      </c>
      <c r="F1482" s="156" t="s">
        <v>2721</v>
      </c>
      <c r="H1482" s="157">
        <v>4.22</v>
      </c>
      <c r="I1482" s="158"/>
      <c r="L1482" s="154"/>
      <c r="M1482" s="159"/>
      <c r="T1482" s="160"/>
      <c r="AT1482" s="155" t="s">
        <v>169</v>
      </c>
      <c r="AU1482" s="155" t="s">
        <v>88</v>
      </c>
      <c r="AV1482" s="13" t="s">
        <v>88</v>
      </c>
      <c r="AW1482" s="13" t="s">
        <v>40</v>
      </c>
      <c r="AX1482" s="13" t="s">
        <v>78</v>
      </c>
      <c r="AY1482" s="155" t="s">
        <v>156</v>
      </c>
    </row>
    <row r="1483" spans="2:51" s="13" customFormat="1" x14ac:dyDescent="0.2">
      <c r="B1483" s="154"/>
      <c r="D1483" s="148" t="s">
        <v>169</v>
      </c>
      <c r="E1483" s="155" t="s">
        <v>3</v>
      </c>
      <c r="F1483" s="156" t="s">
        <v>2722</v>
      </c>
      <c r="H1483" s="157">
        <v>15.555</v>
      </c>
      <c r="I1483" s="158"/>
      <c r="L1483" s="154"/>
      <c r="M1483" s="159"/>
      <c r="T1483" s="160"/>
      <c r="AT1483" s="155" t="s">
        <v>169</v>
      </c>
      <c r="AU1483" s="155" t="s">
        <v>88</v>
      </c>
      <c r="AV1483" s="13" t="s">
        <v>88</v>
      </c>
      <c r="AW1483" s="13" t="s">
        <v>40</v>
      </c>
      <c r="AX1483" s="13" t="s">
        <v>78</v>
      </c>
      <c r="AY1483" s="155" t="s">
        <v>156</v>
      </c>
    </row>
    <row r="1484" spans="2:51" s="13" customFormat="1" ht="22.5" x14ac:dyDescent="0.2">
      <c r="B1484" s="154"/>
      <c r="D1484" s="148" t="s">
        <v>169</v>
      </c>
      <c r="E1484" s="155" t="s">
        <v>3</v>
      </c>
      <c r="F1484" s="156" t="s">
        <v>2723</v>
      </c>
      <c r="H1484" s="157">
        <v>121.423</v>
      </c>
      <c r="I1484" s="158"/>
      <c r="L1484" s="154"/>
      <c r="M1484" s="159"/>
      <c r="T1484" s="160"/>
      <c r="AT1484" s="155" t="s">
        <v>169</v>
      </c>
      <c r="AU1484" s="155" t="s">
        <v>88</v>
      </c>
      <c r="AV1484" s="13" t="s">
        <v>88</v>
      </c>
      <c r="AW1484" s="13" t="s">
        <v>40</v>
      </c>
      <c r="AX1484" s="13" t="s">
        <v>78</v>
      </c>
      <c r="AY1484" s="155" t="s">
        <v>156</v>
      </c>
    </row>
    <row r="1485" spans="2:51" s="13" customFormat="1" x14ac:dyDescent="0.2">
      <c r="B1485" s="154"/>
      <c r="D1485" s="148" t="s">
        <v>169</v>
      </c>
      <c r="E1485" s="155" t="s">
        <v>3</v>
      </c>
      <c r="F1485" s="156" t="s">
        <v>2724</v>
      </c>
      <c r="H1485" s="157">
        <v>27.585000000000001</v>
      </c>
      <c r="I1485" s="158"/>
      <c r="L1485" s="154"/>
      <c r="M1485" s="159"/>
      <c r="T1485" s="160"/>
      <c r="AT1485" s="155" t="s">
        <v>169</v>
      </c>
      <c r="AU1485" s="155" t="s">
        <v>88</v>
      </c>
      <c r="AV1485" s="13" t="s">
        <v>88</v>
      </c>
      <c r="AW1485" s="13" t="s">
        <v>40</v>
      </c>
      <c r="AX1485" s="13" t="s">
        <v>78</v>
      </c>
      <c r="AY1485" s="155" t="s">
        <v>156</v>
      </c>
    </row>
    <row r="1486" spans="2:51" s="13" customFormat="1" x14ac:dyDescent="0.2">
      <c r="B1486" s="154"/>
      <c r="D1486" s="148" t="s">
        <v>169</v>
      </c>
      <c r="E1486" s="155" t="s">
        <v>3</v>
      </c>
      <c r="F1486" s="156" t="s">
        <v>2725</v>
      </c>
      <c r="H1486" s="157">
        <v>22.13</v>
      </c>
      <c r="I1486" s="158"/>
      <c r="L1486" s="154"/>
      <c r="M1486" s="159"/>
      <c r="T1486" s="160"/>
      <c r="AT1486" s="155" t="s">
        <v>169</v>
      </c>
      <c r="AU1486" s="155" t="s">
        <v>88</v>
      </c>
      <c r="AV1486" s="13" t="s">
        <v>88</v>
      </c>
      <c r="AW1486" s="13" t="s">
        <v>40</v>
      </c>
      <c r="AX1486" s="13" t="s">
        <v>78</v>
      </c>
      <c r="AY1486" s="155" t="s">
        <v>156</v>
      </c>
    </row>
    <row r="1487" spans="2:51" s="13" customFormat="1" x14ac:dyDescent="0.2">
      <c r="B1487" s="154"/>
      <c r="D1487" s="148" t="s">
        <v>169</v>
      </c>
      <c r="E1487" s="155" t="s">
        <v>3</v>
      </c>
      <c r="F1487" s="156" t="s">
        <v>2726</v>
      </c>
      <c r="H1487" s="157">
        <v>64.12</v>
      </c>
      <c r="I1487" s="158"/>
      <c r="L1487" s="154"/>
      <c r="M1487" s="159"/>
      <c r="T1487" s="160"/>
      <c r="AT1487" s="155" t="s">
        <v>169</v>
      </c>
      <c r="AU1487" s="155" t="s">
        <v>88</v>
      </c>
      <c r="AV1487" s="13" t="s">
        <v>88</v>
      </c>
      <c r="AW1487" s="13" t="s">
        <v>40</v>
      </c>
      <c r="AX1487" s="13" t="s">
        <v>78</v>
      </c>
      <c r="AY1487" s="155" t="s">
        <v>156</v>
      </c>
    </row>
    <row r="1488" spans="2:51" s="13" customFormat="1" x14ac:dyDescent="0.2">
      <c r="B1488" s="154"/>
      <c r="D1488" s="148" t="s">
        <v>169</v>
      </c>
      <c r="E1488" s="155" t="s">
        <v>3</v>
      </c>
      <c r="F1488" s="156" t="s">
        <v>2727</v>
      </c>
      <c r="H1488" s="157">
        <v>36.11</v>
      </c>
      <c r="I1488" s="158"/>
      <c r="L1488" s="154"/>
      <c r="M1488" s="159"/>
      <c r="T1488" s="160"/>
      <c r="AT1488" s="155" t="s">
        <v>169</v>
      </c>
      <c r="AU1488" s="155" t="s">
        <v>88</v>
      </c>
      <c r="AV1488" s="13" t="s">
        <v>88</v>
      </c>
      <c r="AW1488" s="13" t="s">
        <v>40</v>
      </c>
      <c r="AX1488" s="13" t="s">
        <v>78</v>
      </c>
      <c r="AY1488" s="155" t="s">
        <v>156</v>
      </c>
    </row>
    <row r="1489" spans="2:51" s="13" customFormat="1" x14ac:dyDescent="0.2">
      <c r="B1489" s="154"/>
      <c r="D1489" s="148" t="s">
        <v>169</v>
      </c>
      <c r="E1489" s="155" t="s">
        <v>3</v>
      </c>
      <c r="F1489" s="156" t="s">
        <v>2728</v>
      </c>
      <c r="H1489" s="157">
        <v>70.715000000000003</v>
      </c>
      <c r="I1489" s="158"/>
      <c r="L1489" s="154"/>
      <c r="M1489" s="159"/>
      <c r="T1489" s="160"/>
      <c r="AT1489" s="155" t="s">
        <v>169</v>
      </c>
      <c r="AU1489" s="155" t="s">
        <v>88</v>
      </c>
      <c r="AV1489" s="13" t="s">
        <v>88</v>
      </c>
      <c r="AW1489" s="13" t="s">
        <v>40</v>
      </c>
      <c r="AX1489" s="13" t="s">
        <v>78</v>
      </c>
      <c r="AY1489" s="155" t="s">
        <v>156</v>
      </c>
    </row>
    <row r="1490" spans="2:51" s="13" customFormat="1" x14ac:dyDescent="0.2">
      <c r="B1490" s="154"/>
      <c r="D1490" s="148" t="s">
        <v>169</v>
      </c>
      <c r="E1490" s="155" t="s">
        <v>3</v>
      </c>
      <c r="F1490" s="156" t="s">
        <v>2729</v>
      </c>
      <c r="H1490" s="157">
        <v>16.04</v>
      </c>
      <c r="I1490" s="158"/>
      <c r="L1490" s="154"/>
      <c r="M1490" s="159"/>
      <c r="T1490" s="160"/>
      <c r="AT1490" s="155" t="s">
        <v>169</v>
      </c>
      <c r="AU1490" s="155" t="s">
        <v>88</v>
      </c>
      <c r="AV1490" s="13" t="s">
        <v>88</v>
      </c>
      <c r="AW1490" s="13" t="s">
        <v>40</v>
      </c>
      <c r="AX1490" s="13" t="s">
        <v>78</v>
      </c>
      <c r="AY1490" s="155" t="s">
        <v>156</v>
      </c>
    </row>
    <row r="1491" spans="2:51" s="13" customFormat="1" x14ac:dyDescent="0.2">
      <c r="B1491" s="154"/>
      <c r="D1491" s="148" t="s">
        <v>169</v>
      </c>
      <c r="E1491" s="155" t="s">
        <v>3</v>
      </c>
      <c r="F1491" s="156" t="s">
        <v>2730</v>
      </c>
      <c r="H1491" s="157">
        <v>59.530999999999999</v>
      </c>
      <c r="I1491" s="158"/>
      <c r="L1491" s="154"/>
      <c r="M1491" s="159"/>
      <c r="T1491" s="160"/>
      <c r="AT1491" s="155" t="s">
        <v>169</v>
      </c>
      <c r="AU1491" s="155" t="s">
        <v>88</v>
      </c>
      <c r="AV1491" s="13" t="s">
        <v>88</v>
      </c>
      <c r="AW1491" s="13" t="s">
        <v>40</v>
      </c>
      <c r="AX1491" s="13" t="s">
        <v>78</v>
      </c>
      <c r="AY1491" s="155" t="s">
        <v>156</v>
      </c>
    </row>
    <row r="1492" spans="2:51" s="13" customFormat="1" x14ac:dyDescent="0.2">
      <c r="B1492" s="154"/>
      <c r="D1492" s="148" t="s">
        <v>169</v>
      </c>
      <c r="E1492" s="155" t="s">
        <v>3</v>
      </c>
      <c r="F1492" s="156" t="s">
        <v>2731</v>
      </c>
      <c r="H1492" s="157">
        <v>43.511000000000003</v>
      </c>
      <c r="I1492" s="158"/>
      <c r="L1492" s="154"/>
      <c r="M1492" s="159"/>
      <c r="T1492" s="160"/>
      <c r="AT1492" s="155" t="s">
        <v>169</v>
      </c>
      <c r="AU1492" s="155" t="s">
        <v>88</v>
      </c>
      <c r="AV1492" s="13" t="s">
        <v>88</v>
      </c>
      <c r="AW1492" s="13" t="s">
        <v>40</v>
      </c>
      <c r="AX1492" s="13" t="s">
        <v>78</v>
      </c>
      <c r="AY1492" s="155" t="s">
        <v>156</v>
      </c>
    </row>
    <row r="1493" spans="2:51" s="13" customFormat="1" x14ac:dyDescent="0.2">
      <c r="B1493" s="154"/>
      <c r="D1493" s="148" t="s">
        <v>169</v>
      </c>
      <c r="E1493" s="155" t="s">
        <v>3</v>
      </c>
      <c r="F1493" s="156" t="s">
        <v>2732</v>
      </c>
      <c r="H1493" s="157">
        <v>48.555</v>
      </c>
      <c r="I1493" s="158"/>
      <c r="L1493" s="154"/>
      <c r="M1493" s="159"/>
      <c r="T1493" s="160"/>
      <c r="AT1493" s="155" t="s">
        <v>169</v>
      </c>
      <c r="AU1493" s="155" t="s">
        <v>88</v>
      </c>
      <c r="AV1493" s="13" t="s">
        <v>88</v>
      </c>
      <c r="AW1493" s="13" t="s">
        <v>40</v>
      </c>
      <c r="AX1493" s="13" t="s">
        <v>78</v>
      </c>
      <c r="AY1493" s="155" t="s">
        <v>156</v>
      </c>
    </row>
    <row r="1494" spans="2:51" s="13" customFormat="1" x14ac:dyDescent="0.2">
      <c r="B1494" s="154"/>
      <c r="D1494" s="148" t="s">
        <v>169</v>
      </c>
      <c r="E1494" s="155" t="s">
        <v>3</v>
      </c>
      <c r="F1494" s="156" t="s">
        <v>2733</v>
      </c>
      <c r="H1494" s="157">
        <v>57.783000000000001</v>
      </c>
      <c r="I1494" s="158"/>
      <c r="L1494" s="154"/>
      <c r="M1494" s="159"/>
      <c r="T1494" s="160"/>
      <c r="AT1494" s="155" t="s">
        <v>169</v>
      </c>
      <c r="AU1494" s="155" t="s">
        <v>88</v>
      </c>
      <c r="AV1494" s="13" t="s">
        <v>88</v>
      </c>
      <c r="AW1494" s="13" t="s">
        <v>40</v>
      </c>
      <c r="AX1494" s="13" t="s">
        <v>78</v>
      </c>
      <c r="AY1494" s="155" t="s">
        <v>156</v>
      </c>
    </row>
    <row r="1495" spans="2:51" s="13" customFormat="1" x14ac:dyDescent="0.2">
      <c r="B1495" s="154"/>
      <c r="D1495" s="148" t="s">
        <v>169</v>
      </c>
      <c r="E1495" s="155" t="s">
        <v>3</v>
      </c>
      <c r="F1495" s="156" t="s">
        <v>2734</v>
      </c>
      <c r="H1495" s="157">
        <v>80.924999999999997</v>
      </c>
      <c r="I1495" s="158"/>
      <c r="L1495" s="154"/>
      <c r="M1495" s="159"/>
      <c r="T1495" s="160"/>
      <c r="AT1495" s="155" t="s">
        <v>169</v>
      </c>
      <c r="AU1495" s="155" t="s">
        <v>88</v>
      </c>
      <c r="AV1495" s="13" t="s">
        <v>88</v>
      </c>
      <c r="AW1495" s="13" t="s">
        <v>40</v>
      </c>
      <c r="AX1495" s="13" t="s">
        <v>78</v>
      </c>
      <c r="AY1495" s="155" t="s">
        <v>156</v>
      </c>
    </row>
    <row r="1496" spans="2:51" s="13" customFormat="1" x14ac:dyDescent="0.2">
      <c r="B1496" s="154"/>
      <c r="D1496" s="148" t="s">
        <v>169</v>
      </c>
      <c r="E1496" s="155" t="s">
        <v>3</v>
      </c>
      <c r="F1496" s="156" t="s">
        <v>2735</v>
      </c>
      <c r="H1496" s="157">
        <v>59.75</v>
      </c>
      <c r="I1496" s="158"/>
      <c r="L1496" s="154"/>
      <c r="M1496" s="159"/>
      <c r="T1496" s="160"/>
      <c r="AT1496" s="155" t="s">
        <v>169</v>
      </c>
      <c r="AU1496" s="155" t="s">
        <v>88</v>
      </c>
      <c r="AV1496" s="13" t="s">
        <v>88</v>
      </c>
      <c r="AW1496" s="13" t="s">
        <v>40</v>
      </c>
      <c r="AX1496" s="13" t="s">
        <v>78</v>
      </c>
      <c r="AY1496" s="155" t="s">
        <v>156</v>
      </c>
    </row>
    <row r="1497" spans="2:51" s="13" customFormat="1" x14ac:dyDescent="0.2">
      <c r="B1497" s="154"/>
      <c r="D1497" s="148" t="s">
        <v>169</v>
      </c>
      <c r="E1497" s="155" t="s">
        <v>3</v>
      </c>
      <c r="F1497" s="156" t="s">
        <v>2736</v>
      </c>
      <c r="H1497" s="157">
        <v>53.482999999999997</v>
      </c>
      <c r="I1497" s="158"/>
      <c r="L1497" s="154"/>
      <c r="M1497" s="159"/>
      <c r="T1497" s="160"/>
      <c r="AT1497" s="155" t="s">
        <v>169</v>
      </c>
      <c r="AU1497" s="155" t="s">
        <v>88</v>
      </c>
      <c r="AV1497" s="13" t="s">
        <v>88</v>
      </c>
      <c r="AW1497" s="13" t="s">
        <v>40</v>
      </c>
      <c r="AX1497" s="13" t="s">
        <v>78</v>
      </c>
      <c r="AY1497" s="155" t="s">
        <v>156</v>
      </c>
    </row>
    <row r="1498" spans="2:51" s="13" customFormat="1" x14ac:dyDescent="0.2">
      <c r="B1498" s="154"/>
      <c r="D1498" s="148" t="s">
        <v>169</v>
      </c>
      <c r="E1498" s="155" t="s">
        <v>3</v>
      </c>
      <c r="F1498" s="156" t="s">
        <v>2737</v>
      </c>
      <c r="H1498" s="157">
        <v>43.83</v>
      </c>
      <c r="I1498" s="158"/>
      <c r="L1498" s="154"/>
      <c r="M1498" s="159"/>
      <c r="T1498" s="160"/>
      <c r="AT1498" s="155" t="s">
        <v>169</v>
      </c>
      <c r="AU1498" s="155" t="s">
        <v>88</v>
      </c>
      <c r="AV1498" s="13" t="s">
        <v>88</v>
      </c>
      <c r="AW1498" s="13" t="s">
        <v>40</v>
      </c>
      <c r="AX1498" s="13" t="s">
        <v>78</v>
      </c>
      <c r="AY1498" s="155" t="s">
        <v>156</v>
      </c>
    </row>
    <row r="1499" spans="2:51" s="13" customFormat="1" x14ac:dyDescent="0.2">
      <c r="B1499" s="154"/>
      <c r="D1499" s="148" t="s">
        <v>169</v>
      </c>
      <c r="E1499" s="155" t="s">
        <v>3</v>
      </c>
      <c r="F1499" s="156" t="s">
        <v>2738</v>
      </c>
      <c r="H1499" s="157">
        <v>7.44</v>
      </c>
      <c r="I1499" s="158"/>
      <c r="L1499" s="154"/>
      <c r="M1499" s="159"/>
      <c r="T1499" s="160"/>
      <c r="AT1499" s="155" t="s">
        <v>169</v>
      </c>
      <c r="AU1499" s="155" t="s">
        <v>88</v>
      </c>
      <c r="AV1499" s="13" t="s">
        <v>88</v>
      </c>
      <c r="AW1499" s="13" t="s">
        <v>40</v>
      </c>
      <c r="AX1499" s="13" t="s">
        <v>78</v>
      </c>
      <c r="AY1499" s="155" t="s">
        <v>156</v>
      </c>
    </row>
    <row r="1500" spans="2:51" s="13" customFormat="1" x14ac:dyDescent="0.2">
      <c r="B1500" s="154"/>
      <c r="D1500" s="148" t="s">
        <v>169</v>
      </c>
      <c r="E1500" s="155" t="s">
        <v>3</v>
      </c>
      <c r="F1500" s="156" t="s">
        <v>2739</v>
      </c>
      <c r="H1500" s="157">
        <v>4.6980000000000004</v>
      </c>
      <c r="I1500" s="158"/>
      <c r="L1500" s="154"/>
      <c r="M1500" s="159"/>
      <c r="T1500" s="160"/>
      <c r="AT1500" s="155" t="s">
        <v>169</v>
      </c>
      <c r="AU1500" s="155" t="s">
        <v>88</v>
      </c>
      <c r="AV1500" s="13" t="s">
        <v>88</v>
      </c>
      <c r="AW1500" s="13" t="s">
        <v>40</v>
      </c>
      <c r="AX1500" s="13" t="s">
        <v>78</v>
      </c>
      <c r="AY1500" s="155" t="s">
        <v>156</v>
      </c>
    </row>
    <row r="1501" spans="2:51" s="13" customFormat="1" x14ac:dyDescent="0.2">
      <c r="B1501" s="154"/>
      <c r="D1501" s="148" t="s">
        <v>169</v>
      </c>
      <c r="E1501" s="155" t="s">
        <v>3</v>
      </c>
      <c r="F1501" s="156" t="s">
        <v>2740</v>
      </c>
      <c r="H1501" s="157">
        <v>9.34</v>
      </c>
      <c r="I1501" s="158"/>
      <c r="L1501" s="154"/>
      <c r="M1501" s="159"/>
      <c r="T1501" s="160"/>
      <c r="AT1501" s="155" t="s">
        <v>169</v>
      </c>
      <c r="AU1501" s="155" t="s">
        <v>88</v>
      </c>
      <c r="AV1501" s="13" t="s">
        <v>88</v>
      </c>
      <c r="AW1501" s="13" t="s">
        <v>40</v>
      </c>
      <c r="AX1501" s="13" t="s">
        <v>78</v>
      </c>
      <c r="AY1501" s="155" t="s">
        <v>156</v>
      </c>
    </row>
    <row r="1502" spans="2:51" s="13" customFormat="1" x14ac:dyDescent="0.2">
      <c r="B1502" s="154"/>
      <c r="D1502" s="148" t="s">
        <v>169</v>
      </c>
      <c r="E1502" s="155" t="s">
        <v>3</v>
      </c>
      <c r="F1502" s="156" t="s">
        <v>2741</v>
      </c>
      <c r="H1502" s="157">
        <v>2.4</v>
      </c>
      <c r="I1502" s="158"/>
      <c r="L1502" s="154"/>
      <c r="M1502" s="159"/>
      <c r="T1502" s="160"/>
      <c r="AT1502" s="155" t="s">
        <v>169</v>
      </c>
      <c r="AU1502" s="155" t="s">
        <v>88</v>
      </c>
      <c r="AV1502" s="13" t="s">
        <v>88</v>
      </c>
      <c r="AW1502" s="13" t="s">
        <v>40</v>
      </c>
      <c r="AX1502" s="13" t="s">
        <v>78</v>
      </c>
      <c r="AY1502" s="155" t="s">
        <v>156</v>
      </c>
    </row>
    <row r="1503" spans="2:51" s="13" customFormat="1" x14ac:dyDescent="0.2">
      <c r="B1503" s="154"/>
      <c r="D1503" s="148" t="s">
        <v>169</v>
      </c>
      <c r="E1503" s="155" t="s">
        <v>3</v>
      </c>
      <c r="F1503" s="156" t="s">
        <v>2742</v>
      </c>
      <c r="H1503" s="157">
        <v>46.935000000000002</v>
      </c>
      <c r="I1503" s="158"/>
      <c r="L1503" s="154"/>
      <c r="M1503" s="159"/>
      <c r="T1503" s="160"/>
      <c r="AT1503" s="155" t="s">
        <v>169</v>
      </c>
      <c r="AU1503" s="155" t="s">
        <v>88</v>
      </c>
      <c r="AV1503" s="13" t="s">
        <v>88</v>
      </c>
      <c r="AW1503" s="13" t="s">
        <v>40</v>
      </c>
      <c r="AX1503" s="13" t="s">
        <v>78</v>
      </c>
      <c r="AY1503" s="155" t="s">
        <v>156</v>
      </c>
    </row>
    <row r="1504" spans="2:51" s="13" customFormat="1" x14ac:dyDescent="0.2">
      <c r="B1504" s="154"/>
      <c r="D1504" s="148" t="s">
        <v>169</v>
      </c>
      <c r="E1504" s="155" t="s">
        <v>3</v>
      </c>
      <c r="F1504" s="156" t="s">
        <v>2743</v>
      </c>
      <c r="H1504" s="157">
        <v>29.484999999999999</v>
      </c>
      <c r="I1504" s="158"/>
      <c r="L1504" s="154"/>
      <c r="M1504" s="159"/>
      <c r="T1504" s="160"/>
      <c r="AT1504" s="155" t="s">
        <v>169</v>
      </c>
      <c r="AU1504" s="155" t="s">
        <v>88</v>
      </c>
      <c r="AV1504" s="13" t="s">
        <v>88</v>
      </c>
      <c r="AW1504" s="13" t="s">
        <v>40</v>
      </c>
      <c r="AX1504" s="13" t="s">
        <v>78</v>
      </c>
      <c r="AY1504" s="155" t="s">
        <v>156</v>
      </c>
    </row>
    <row r="1505" spans="2:51" s="13" customFormat="1" ht="22.5" x14ac:dyDescent="0.2">
      <c r="B1505" s="154"/>
      <c r="D1505" s="148" t="s">
        <v>169</v>
      </c>
      <c r="E1505" s="155" t="s">
        <v>3</v>
      </c>
      <c r="F1505" s="156" t="s">
        <v>2744</v>
      </c>
      <c r="H1505" s="157">
        <v>103.788</v>
      </c>
      <c r="I1505" s="158"/>
      <c r="L1505" s="154"/>
      <c r="M1505" s="159"/>
      <c r="T1505" s="160"/>
      <c r="AT1505" s="155" t="s">
        <v>169</v>
      </c>
      <c r="AU1505" s="155" t="s">
        <v>88</v>
      </c>
      <c r="AV1505" s="13" t="s">
        <v>88</v>
      </c>
      <c r="AW1505" s="13" t="s">
        <v>40</v>
      </c>
      <c r="AX1505" s="13" t="s">
        <v>78</v>
      </c>
      <c r="AY1505" s="155" t="s">
        <v>156</v>
      </c>
    </row>
    <row r="1506" spans="2:51" s="13" customFormat="1" x14ac:dyDescent="0.2">
      <c r="B1506" s="154"/>
      <c r="D1506" s="148" t="s">
        <v>169</v>
      </c>
      <c r="E1506" s="155" t="s">
        <v>3</v>
      </c>
      <c r="F1506" s="156" t="s">
        <v>2745</v>
      </c>
      <c r="H1506" s="157">
        <v>66.260000000000005</v>
      </c>
      <c r="I1506" s="158"/>
      <c r="L1506" s="154"/>
      <c r="M1506" s="159"/>
      <c r="T1506" s="160"/>
      <c r="AT1506" s="155" t="s">
        <v>169</v>
      </c>
      <c r="AU1506" s="155" t="s">
        <v>88</v>
      </c>
      <c r="AV1506" s="13" t="s">
        <v>88</v>
      </c>
      <c r="AW1506" s="13" t="s">
        <v>40</v>
      </c>
      <c r="AX1506" s="13" t="s">
        <v>78</v>
      </c>
      <c r="AY1506" s="155" t="s">
        <v>156</v>
      </c>
    </row>
    <row r="1507" spans="2:51" s="13" customFormat="1" ht="22.5" x14ac:dyDescent="0.2">
      <c r="B1507" s="154"/>
      <c r="D1507" s="148" t="s">
        <v>169</v>
      </c>
      <c r="E1507" s="155" t="s">
        <v>3</v>
      </c>
      <c r="F1507" s="156" t="s">
        <v>2746</v>
      </c>
      <c r="H1507" s="157">
        <v>165.995</v>
      </c>
      <c r="I1507" s="158"/>
      <c r="L1507" s="154"/>
      <c r="M1507" s="159"/>
      <c r="T1507" s="160"/>
      <c r="AT1507" s="155" t="s">
        <v>169</v>
      </c>
      <c r="AU1507" s="155" t="s">
        <v>88</v>
      </c>
      <c r="AV1507" s="13" t="s">
        <v>88</v>
      </c>
      <c r="AW1507" s="13" t="s">
        <v>40</v>
      </c>
      <c r="AX1507" s="13" t="s">
        <v>78</v>
      </c>
      <c r="AY1507" s="155" t="s">
        <v>156</v>
      </c>
    </row>
    <row r="1508" spans="2:51" s="13" customFormat="1" x14ac:dyDescent="0.2">
      <c r="B1508" s="154"/>
      <c r="D1508" s="148" t="s">
        <v>169</v>
      </c>
      <c r="E1508" s="155" t="s">
        <v>3</v>
      </c>
      <c r="F1508" s="156" t="s">
        <v>2747</v>
      </c>
      <c r="H1508" s="157">
        <v>65.694999999999993</v>
      </c>
      <c r="I1508" s="158"/>
      <c r="L1508" s="154"/>
      <c r="M1508" s="159"/>
      <c r="T1508" s="160"/>
      <c r="AT1508" s="155" t="s">
        <v>169</v>
      </c>
      <c r="AU1508" s="155" t="s">
        <v>88</v>
      </c>
      <c r="AV1508" s="13" t="s">
        <v>88</v>
      </c>
      <c r="AW1508" s="13" t="s">
        <v>40</v>
      </c>
      <c r="AX1508" s="13" t="s">
        <v>78</v>
      </c>
      <c r="AY1508" s="155" t="s">
        <v>156</v>
      </c>
    </row>
    <row r="1509" spans="2:51" s="13" customFormat="1" x14ac:dyDescent="0.2">
      <c r="B1509" s="154"/>
      <c r="D1509" s="148" t="s">
        <v>169</v>
      </c>
      <c r="E1509" s="155" t="s">
        <v>3</v>
      </c>
      <c r="F1509" s="156" t="s">
        <v>2748</v>
      </c>
      <c r="H1509" s="157">
        <v>9.86</v>
      </c>
      <c r="I1509" s="158"/>
      <c r="L1509" s="154"/>
      <c r="M1509" s="159"/>
      <c r="T1509" s="160"/>
      <c r="AT1509" s="155" t="s">
        <v>169</v>
      </c>
      <c r="AU1509" s="155" t="s">
        <v>88</v>
      </c>
      <c r="AV1509" s="13" t="s">
        <v>88</v>
      </c>
      <c r="AW1509" s="13" t="s">
        <v>40</v>
      </c>
      <c r="AX1509" s="13" t="s">
        <v>78</v>
      </c>
      <c r="AY1509" s="155" t="s">
        <v>156</v>
      </c>
    </row>
    <row r="1510" spans="2:51" s="13" customFormat="1" x14ac:dyDescent="0.2">
      <c r="B1510" s="154"/>
      <c r="D1510" s="148" t="s">
        <v>169</v>
      </c>
      <c r="E1510" s="155" t="s">
        <v>3</v>
      </c>
      <c r="F1510" s="156" t="s">
        <v>2749</v>
      </c>
      <c r="H1510" s="157">
        <v>2.581</v>
      </c>
      <c r="I1510" s="158"/>
      <c r="L1510" s="154"/>
      <c r="M1510" s="159"/>
      <c r="T1510" s="160"/>
      <c r="AT1510" s="155" t="s">
        <v>169</v>
      </c>
      <c r="AU1510" s="155" t="s">
        <v>88</v>
      </c>
      <c r="AV1510" s="13" t="s">
        <v>88</v>
      </c>
      <c r="AW1510" s="13" t="s">
        <v>40</v>
      </c>
      <c r="AX1510" s="13" t="s">
        <v>78</v>
      </c>
      <c r="AY1510" s="155" t="s">
        <v>156</v>
      </c>
    </row>
    <row r="1511" spans="2:51" s="12" customFormat="1" x14ac:dyDescent="0.2">
      <c r="B1511" s="147"/>
      <c r="D1511" s="148" t="s">
        <v>169</v>
      </c>
      <c r="E1511" s="149" t="s">
        <v>3</v>
      </c>
      <c r="F1511" s="150" t="s">
        <v>2750</v>
      </c>
      <c r="H1511" s="149" t="s">
        <v>3</v>
      </c>
      <c r="I1511" s="151"/>
      <c r="L1511" s="147"/>
      <c r="M1511" s="152"/>
      <c r="T1511" s="153"/>
      <c r="AT1511" s="149" t="s">
        <v>169</v>
      </c>
      <c r="AU1511" s="149" t="s">
        <v>88</v>
      </c>
      <c r="AV1511" s="12" t="s">
        <v>86</v>
      </c>
      <c r="AW1511" s="12" t="s">
        <v>40</v>
      </c>
      <c r="AX1511" s="12" t="s">
        <v>78</v>
      </c>
      <c r="AY1511" s="149" t="s">
        <v>156</v>
      </c>
    </row>
    <row r="1512" spans="2:51" s="13" customFormat="1" x14ac:dyDescent="0.2">
      <c r="B1512" s="154"/>
      <c r="D1512" s="148" t="s">
        <v>169</v>
      </c>
      <c r="E1512" s="155" t="s">
        <v>3</v>
      </c>
      <c r="F1512" s="156" t="s">
        <v>2751</v>
      </c>
      <c r="H1512" s="157">
        <v>5.31</v>
      </c>
      <c r="I1512" s="158"/>
      <c r="L1512" s="154"/>
      <c r="M1512" s="159"/>
      <c r="T1512" s="160"/>
      <c r="AT1512" s="155" t="s">
        <v>169</v>
      </c>
      <c r="AU1512" s="155" t="s">
        <v>88</v>
      </c>
      <c r="AV1512" s="13" t="s">
        <v>88</v>
      </c>
      <c r="AW1512" s="13" t="s">
        <v>40</v>
      </c>
      <c r="AX1512" s="13" t="s">
        <v>78</v>
      </c>
      <c r="AY1512" s="155" t="s">
        <v>156</v>
      </c>
    </row>
    <row r="1513" spans="2:51" s="13" customFormat="1" x14ac:dyDescent="0.2">
      <c r="B1513" s="154"/>
      <c r="D1513" s="148" t="s">
        <v>169</v>
      </c>
      <c r="E1513" s="155" t="s">
        <v>3</v>
      </c>
      <c r="F1513" s="156" t="s">
        <v>2752</v>
      </c>
      <c r="H1513" s="157">
        <v>2.2050000000000001</v>
      </c>
      <c r="I1513" s="158"/>
      <c r="L1513" s="154"/>
      <c r="M1513" s="159"/>
      <c r="T1513" s="160"/>
      <c r="AT1513" s="155" t="s">
        <v>169</v>
      </c>
      <c r="AU1513" s="155" t="s">
        <v>88</v>
      </c>
      <c r="AV1513" s="13" t="s">
        <v>88</v>
      </c>
      <c r="AW1513" s="13" t="s">
        <v>40</v>
      </c>
      <c r="AX1513" s="13" t="s">
        <v>78</v>
      </c>
      <c r="AY1513" s="155" t="s">
        <v>156</v>
      </c>
    </row>
    <row r="1514" spans="2:51" s="13" customFormat="1" x14ac:dyDescent="0.2">
      <c r="B1514" s="154"/>
      <c r="D1514" s="148" t="s">
        <v>169</v>
      </c>
      <c r="E1514" s="155" t="s">
        <v>3</v>
      </c>
      <c r="F1514" s="156" t="s">
        <v>2753</v>
      </c>
      <c r="H1514" s="157">
        <v>2.2050000000000001</v>
      </c>
      <c r="I1514" s="158"/>
      <c r="L1514" s="154"/>
      <c r="M1514" s="159"/>
      <c r="T1514" s="160"/>
      <c r="AT1514" s="155" t="s">
        <v>169</v>
      </c>
      <c r="AU1514" s="155" t="s">
        <v>88</v>
      </c>
      <c r="AV1514" s="13" t="s">
        <v>88</v>
      </c>
      <c r="AW1514" s="13" t="s">
        <v>40</v>
      </c>
      <c r="AX1514" s="13" t="s">
        <v>78</v>
      </c>
      <c r="AY1514" s="155" t="s">
        <v>156</v>
      </c>
    </row>
    <row r="1515" spans="2:51" s="13" customFormat="1" x14ac:dyDescent="0.2">
      <c r="B1515" s="154"/>
      <c r="D1515" s="148" t="s">
        <v>169</v>
      </c>
      <c r="E1515" s="155" t="s">
        <v>3</v>
      </c>
      <c r="F1515" s="156" t="s">
        <v>2754</v>
      </c>
      <c r="H1515" s="157">
        <v>3.24</v>
      </c>
      <c r="I1515" s="158"/>
      <c r="L1515" s="154"/>
      <c r="M1515" s="159"/>
      <c r="T1515" s="160"/>
      <c r="AT1515" s="155" t="s">
        <v>169</v>
      </c>
      <c r="AU1515" s="155" t="s">
        <v>88</v>
      </c>
      <c r="AV1515" s="13" t="s">
        <v>88</v>
      </c>
      <c r="AW1515" s="13" t="s">
        <v>40</v>
      </c>
      <c r="AX1515" s="13" t="s">
        <v>78</v>
      </c>
      <c r="AY1515" s="155" t="s">
        <v>156</v>
      </c>
    </row>
    <row r="1516" spans="2:51" s="13" customFormat="1" x14ac:dyDescent="0.2">
      <c r="B1516" s="154"/>
      <c r="D1516" s="148" t="s">
        <v>169</v>
      </c>
      <c r="E1516" s="155" t="s">
        <v>3</v>
      </c>
      <c r="F1516" s="156" t="s">
        <v>2755</v>
      </c>
      <c r="H1516" s="157">
        <v>3.24</v>
      </c>
      <c r="I1516" s="158"/>
      <c r="L1516" s="154"/>
      <c r="M1516" s="159"/>
      <c r="T1516" s="160"/>
      <c r="AT1516" s="155" t="s">
        <v>169</v>
      </c>
      <c r="AU1516" s="155" t="s">
        <v>88</v>
      </c>
      <c r="AV1516" s="13" t="s">
        <v>88</v>
      </c>
      <c r="AW1516" s="13" t="s">
        <v>40</v>
      </c>
      <c r="AX1516" s="13" t="s">
        <v>78</v>
      </c>
      <c r="AY1516" s="155" t="s">
        <v>156</v>
      </c>
    </row>
    <row r="1517" spans="2:51" s="13" customFormat="1" x14ac:dyDescent="0.2">
      <c r="B1517" s="154"/>
      <c r="D1517" s="148" t="s">
        <v>169</v>
      </c>
      <c r="E1517" s="155" t="s">
        <v>3</v>
      </c>
      <c r="F1517" s="156" t="s">
        <v>2756</v>
      </c>
      <c r="H1517" s="157">
        <v>2.246</v>
      </c>
      <c r="I1517" s="158"/>
      <c r="L1517" s="154"/>
      <c r="M1517" s="159"/>
      <c r="T1517" s="160"/>
      <c r="AT1517" s="155" t="s">
        <v>169</v>
      </c>
      <c r="AU1517" s="155" t="s">
        <v>88</v>
      </c>
      <c r="AV1517" s="13" t="s">
        <v>88</v>
      </c>
      <c r="AW1517" s="13" t="s">
        <v>40</v>
      </c>
      <c r="AX1517" s="13" t="s">
        <v>78</v>
      </c>
      <c r="AY1517" s="155" t="s">
        <v>156</v>
      </c>
    </row>
    <row r="1518" spans="2:51" s="13" customFormat="1" x14ac:dyDescent="0.2">
      <c r="B1518" s="154"/>
      <c r="D1518" s="148" t="s">
        <v>169</v>
      </c>
      <c r="E1518" s="155" t="s">
        <v>3</v>
      </c>
      <c r="F1518" s="156" t="s">
        <v>2757</v>
      </c>
      <c r="H1518" s="157">
        <v>2.246</v>
      </c>
      <c r="I1518" s="158"/>
      <c r="L1518" s="154"/>
      <c r="M1518" s="159"/>
      <c r="T1518" s="160"/>
      <c r="AT1518" s="155" t="s">
        <v>169</v>
      </c>
      <c r="AU1518" s="155" t="s">
        <v>88</v>
      </c>
      <c r="AV1518" s="13" t="s">
        <v>88</v>
      </c>
      <c r="AW1518" s="13" t="s">
        <v>40</v>
      </c>
      <c r="AX1518" s="13" t="s">
        <v>78</v>
      </c>
      <c r="AY1518" s="155" t="s">
        <v>156</v>
      </c>
    </row>
    <row r="1519" spans="2:51" s="13" customFormat="1" x14ac:dyDescent="0.2">
      <c r="B1519" s="154"/>
      <c r="D1519" s="148" t="s">
        <v>169</v>
      </c>
      <c r="E1519" s="155" t="s">
        <v>3</v>
      </c>
      <c r="F1519" s="156" t="s">
        <v>2758</v>
      </c>
      <c r="H1519" s="157">
        <v>3.24</v>
      </c>
      <c r="I1519" s="158"/>
      <c r="L1519" s="154"/>
      <c r="M1519" s="159"/>
      <c r="T1519" s="160"/>
      <c r="AT1519" s="155" t="s">
        <v>169</v>
      </c>
      <c r="AU1519" s="155" t="s">
        <v>88</v>
      </c>
      <c r="AV1519" s="13" t="s">
        <v>88</v>
      </c>
      <c r="AW1519" s="13" t="s">
        <v>40</v>
      </c>
      <c r="AX1519" s="13" t="s">
        <v>78</v>
      </c>
      <c r="AY1519" s="155" t="s">
        <v>156</v>
      </c>
    </row>
    <row r="1520" spans="2:51" s="13" customFormat="1" x14ac:dyDescent="0.2">
      <c r="B1520" s="154"/>
      <c r="D1520" s="148" t="s">
        <v>169</v>
      </c>
      <c r="E1520" s="155" t="s">
        <v>3</v>
      </c>
      <c r="F1520" s="156" t="s">
        <v>2759</v>
      </c>
      <c r="H1520" s="157">
        <v>2.625</v>
      </c>
      <c r="I1520" s="158"/>
      <c r="L1520" s="154"/>
      <c r="M1520" s="159"/>
      <c r="T1520" s="160"/>
      <c r="AT1520" s="155" t="s">
        <v>169</v>
      </c>
      <c r="AU1520" s="155" t="s">
        <v>88</v>
      </c>
      <c r="AV1520" s="13" t="s">
        <v>88</v>
      </c>
      <c r="AW1520" s="13" t="s">
        <v>40</v>
      </c>
      <c r="AX1520" s="13" t="s">
        <v>78</v>
      </c>
      <c r="AY1520" s="155" t="s">
        <v>156</v>
      </c>
    </row>
    <row r="1521" spans="2:51" s="13" customFormat="1" x14ac:dyDescent="0.2">
      <c r="B1521" s="154"/>
      <c r="D1521" s="148" t="s">
        <v>169</v>
      </c>
      <c r="E1521" s="155" t="s">
        <v>3</v>
      </c>
      <c r="F1521" s="156" t="s">
        <v>2760</v>
      </c>
      <c r="H1521" s="157">
        <v>1.05</v>
      </c>
      <c r="I1521" s="158"/>
      <c r="L1521" s="154"/>
      <c r="M1521" s="159"/>
      <c r="T1521" s="160"/>
      <c r="AT1521" s="155" t="s">
        <v>169</v>
      </c>
      <c r="AU1521" s="155" t="s">
        <v>88</v>
      </c>
      <c r="AV1521" s="13" t="s">
        <v>88</v>
      </c>
      <c r="AW1521" s="13" t="s">
        <v>40</v>
      </c>
      <c r="AX1521" s="13" t="s">
        <v>78</v>
      </c>
      <c r="AY1521" s="155" t="s">
        <v>156</v>
      </c>
    </row>
    <row r="1522" spans="2:51" s="13" customFormat="1" x14ac:dyDescent="0.2">
      <c r="B1522" s="154"/>
      <c r="D1522" s="148" t="s">
        <v>169</v>
      </c>
      <c r="E1522" s="155" t="s">
        <v>3</v>
      </c>
      <c r="F1522" s="156" t="s">
        <v>2761</v>
      </c>
      <c r="H1522" s="157">
        <v>1.7549999999999999</v>
      </c>
      <c r="I1522" s="158"/>
      <c r="L1522" s="154"/>
      <c r="M1522" s="159"/>
      <c r="T1522" s="160"/>
      <c r="AT1522" s="155" t="s">
        <v>169</v>
      </c>
      <c r="AU1522" s="155" t="s">
        <v>88</v>
      </c>
      <c r="AV1522" s="13" t="s">
        <v>88</v>
      </c>
      <c r="AW1522" s="13" t="s">
        <v>40</v>
      </c>
      <c r="AX1522" s="13" t="s">
        <v>78</v>
      </c>
      <c r="AY1522" s="155" t="s">
        <v>156</v>
      </c>
    </row>
    <row r="1523" spans="2:51" s="13" customFormat="1" x14ac:dyDescent="0.2">
      <c r="B1523" s="154"/>
      <c r="D1523" s="148" t="s">
        <v>169</v>
      </c>
      <c r="E1523" s="155" t="s">
        <v>3</v>
      </c>
      <c r="F1523" s="156" t="s">
        <v>2762</v>
      </c>
      <c r="H1523" s="157">
        <v>1.02</v>
      </c>
      <c r="I1523" s="158"/>
      <c r="L1523" s="154"/>
      <c r="M1523" s="159"/>
      <c r="T1523" s="160"/>
      <c r="AT1523" s="155" t="s">
        <v>169</v>
      </c>
      <c r="AU1523" s="155" t="s">
        <v>88</v>
      </c>
      <c r="AV1523" s="13" t="s">
        <v>88</v>
      </c>
      <c r="AW1523" s="13" t="s">
        <v>40</v>
      </c>
      <c r="AX1523" s="13" t="s">
        <v>78</v>
      </c>
      <c r="AY1523" s="155" t="s">
        <v>156</v>
      </c>
    </row>
    <row r="1524" spans="2:51" s="13" customFormat="1" x14ac:dyDescent="0.2">
      <c r="B1524" s="154"/>
      <c r="D1524" s="148" t="s">
        <v>169</v>
      </c>
      <c r="E1524" s="155" t="s">
        <v>3</v>
      </c>
      <c r="F1524" s="156" t="s">
        <v>2763</v>
      </c>
      <c r="H1524" s="157">
        <v>4.3680000000000003</v>
      </c>
      <c r="I1524" s="158"/>
      <c r="L1524" s="154"/>
      <c r="M1524" s="159"/>
      <c r="T1524" s="160"/>
      <c r="AT1524" s="155" t="s">
        <v>169</v>
      </c>
      <c r="AU1524" s="155" t="s">
        <v>88</v>
      </c>
      <c r="AV1524" s="13" t="s">
        <v>88</v>
      </c>
      <c r="AW1524" s="13" t="s">
        <v>40</v>
      </c>
      <c r="AX1524" s="13" t="s">
        <v>78</v>
      </c>
      <c r="AY1524" s="155" t="s">
        <v>156</v>
      </c>
    </row>
    <row r="1525" spans="2:51" s="13" customFormat="1" x14ac:dyDescent="0.2">
      <c r="B1525" s="154"/>
      <c r="D1525" s="148" t="s">
        <v>169</v>
      </c>
      <c r="E1525" s="155" t="s">
        <v>3</v>
      </c>
      <c r="F1525" s="156" t="s">
        <v>2764</v>
      </c>
      <c r="H1525" s="157">
        <v>2.3460000000000001</v>
      </c>
      <c r="I1525" s="158"/>
      <c r="L1525" s="154"/>
      <c r="M1525" s="159"/>
      <c r="T1525" s="160"/>
      <c r="AT1525" s="155" t="s">
        <v>169</v>
      </c>
      <c r="AU1525" s="155" t="s">
        <v>88</v>
      </c>
      <c r="AV1525" s="13" t="s">
        <v>88</v>
      </c>
      <c r="AW1525" s="13" t="s">
        <v>40</v>
      </c>
      <c r="AX1525" s="13" t="s">
        <v>78</v>
      </c>
      <c r="AY1525" s="155" t="s">
        <v>156</v>
      </c>
    </row>
    <row r="1526" spans="2:51" s="13" customFormat="1" x14ac:dyDescent="0.2">
      <c r="B1526" s="154"/>
      <c r="D1526" s="148" t="s">
        <v>169</v>
      </c>
      <c r="E1526" s="155" t="s">
        <v>3</v>
      </c>
      <c r="F1526" s="156" t="s">
        <v>2765</v>
      </c>
      <c r="H1526" s="157">
        <v>2.9929999999999999</v>
      </c>
      <c r="I1526" s="158"/>
      <c r="L1526" s="154"/>
      <c r="M1526" s="159"/>
      <c r="T1526" s="160"/>
      <c r="AT1526" s="155" t="s">
        <v>169</v>
      </c>
      <c r="AU1526" s="155" t="s">
        <v>88</v>
      </c>
      <c r="AV1526" s="13" t="s">
        <v>88</v>
      </c>
      <c r="AW1526" s="13" t="s">
        <v>40</v>
      </c>
      <c r="AX1526" s="13" t="s">
        <v>78</v>
      </c>
      <c r="AY1526" s="155" t="s">
        <v>156</v>
      </c>
    </row>
    <row r="1527" spans="2:51" s="13" customFormat="1" x14ac:dyDescent="0.2">
      <c r="B1527" s="154"/>
      <c r="D1527" s="148" t="s">
        <v>169</v>
      </c>
      <c r="E1527" s="155" t="s">
        <v>3</v>
      </c>
      <c r="F1527" s="156" t="s">
        <v>2766</v>
      </c>
      <c r="H1527" s="157">
        <v>4.03</v>
      </c>
      <c r="I1527" s="158"/>
      <c r="L1527" s="154"/>
      <c r="M1527" s="159"/>
      <c r="T1527" s="160"/>
      <c r="AT1527" s="155" t="s">
        <v>169</v>
      </c>
      <c r="AU1527" s="155" t="s">
        <v>88</v>
      </c>
      <c r="AV1527" s="13" t="s">
        <v>88</v>
      </c>
      <c r="AW1527" s="13" t="s">
        <v>40</v>
      </c>
      <c r="AX1527" s="13" t="s">
        <v>78</v>
      </c>
      <c r="AY1527" s="155" t="s">
        <v>156</v>
      </c>
    </row>
    <row r="1528" spans="2:51" s="13" customFormat="1" x14ac:dyDescent="0.2">
      <c r="B1528" s="154"/>
      <c r="D1528" s="148" t="s">
        <v>169</v>
      </c>
      <c r="E1528" s="155" t="s">
        <v>3</v>
      </c>
      <c r="F1528" s="156" t="s">
        <v>2767</v>
      </c>
      <c r="H1528" s="157">
        <v>2.79</v>
      </c>
      <c r="I1528" s="158"/>
      <c r="L1528" s="154"/>
      <c r="M1528" s="159"/>
      <c r="T1528" s="160"/>
      <c r="AT1528" s="155" t="s">
        <v>169</v>
      </c>
      <c r="AU1528" s="155" t="s">
        <v>88</v>
      </c>
      <c r="AV1528" s="13" t="s">
        <v>88</v>
      </c>
      <c r="AW1528" s="13" t="s">
        <v>40</v>
      </c>
      <c r="AX1528" s="13" t="s">
        <v>78</v>
      </c>
      <c r="AY1528" s="155" t="s">
        <v>156</v>
      </c>
    </row>
    <row r="1529" spans="2:51" s="13" customFormat="1" x14ac:dyDescent="0.2">
      <c r="B1529" s="154"/>
      <c r="D1529" s="148" t="s">
        <v>169</v>
      </c>
      <c r="E1529" s="155" t="s">
        <v>3</v>
      </c>
      <c r="F1529" s="156" t="s">
        <v>2768</v>
      </c>
      <c r="H1529" s="157">
        <v>3.05</v>
      </c>
      <c r="I1529" s="158"/>
      <c r="L1529" s="154"/>
      <c r="M1529" s="159"/>
      <c r="T1529" s="160"/>
      <c r="AT1529" s="155" t="s">
        <v>169</v>
      </c>
      <c r="AU1529" s="155" t="s">
        <v>88</v>
      </c>
      <c r="AV1529" s="13" t="s">
        <v>88</v>
      </c>
      <c r="AW1529" s="13" t="s">
        <v>40</v>
      </c>
      <c r="AX1529" s="13" t="s">
        <v>78</v>
      </c>
      <c r="AY1529" s="155" t="s">
        <v>156</v>
      </c>
    </row>
    <row r="1530" spans="2:51" s="13" customFormat="1" x14ac:dyDescent="0.2">
      <c r="B1530" s="154"/>
      <c r="D1530" s="148" t="s">
        <v>169</v>
      </c>
      <c r="E1530" s="155" t="s">
        <v>3</v>
      </c>
      <c r="F1530" s="156" t="s">
        <v>2769</v>
      </c>
      <c r="H1530" s="157">
        <v>6.4050000000000002</v>
      </c>
      <c r="I1530" s="158"/>
      <c r="L1530" s="154"/>
      <c r="M1530" s="159"/>
      <c r="T1530" s="160"/>
      <c r="AT1530" s="155" t="s">
        <v>169</v>
      </c>
      <c r="AU1530" s="155" t="s">
        <v>88</v>
      </c>
      <c r="AV1530" s="13" t="s">
        <v>88</v>
      </c>
      <c r="AW1530" s="13" t="s">
        <v>40</v>
      </c>
      <c r="AX1530" s="13" t="s">
        <v>78</v>
      </c>
      <c r="AY1530" s="155" t="s">
        <v>156</v>
      </c>
    </row>
    <row r="1531" spans="2:51" s="13" customFormat="1" x14ac:dyDescent="0.2">
      <c r="B1531" s="154"/>
      <c r="D1531" s="148" t="s">
        <v>169</v>
      </c>
      <c r="E1531" s="155" t="s">
        <v>3</v>
      </c>
      <c r="F1531" s="156" t="s">
        <v>2770</v>
      </c>
      <c r="H1531" s="157">
        <v>2.1</v>
      </c>
      <c r="I1531" s="158"/>
      <c r="L1531" s="154"/>
      <c r="M1531" s="159"/>
      <c r="T1531" s="160"/>
      <c r="AT1531" s="155" t="s">
        <v>169</v>
      </c>
      <c r="AU1531" s="155" t="s">
        <v>88</v>
      </c>
      <c r="AV1531" s="13" t="s">
        <v>88</v>
      </c>
      <c r="AW1531" s="13" t="s">
        <v>40</v>
      </c>
      <c r="AX1531" s="13" t="s">
        <v>78</v>
      </c>
      <c r="AY1531" s="155" t="s">
        <v>156</v>
      </c>
    </row>
    <row r="1532" spans="2:51" s="13" customFormat="1" x14ac:dyDescent="0.2">
      <c r="B1532" s="154"/>
      <c r="D1532" s="148" t="s">
        <v>169</v>
      </c>
      <c r="E1532" s="155" t="s">
        <v>3</v>
      </c>
      <c r="F1532" s="156" t="s">
        <v>2771</v>
      </c>
      <c r="H1532" s="157">
        <v>3.81</v>
      </c>
      <c r="I1532" s="158"/>
      <c r="L1532" s="154"/>
      <c r="M1532" s="159"/>
      <c r="T1532" s="160"/>
      <c r="AT1532" s="155" t="s">
        <v>169</v>
      </c>
      <c r="AU1532" s="155" t="s">
        <v>88</v>
      </c>
      <c r="AV1532" s="13" t="s">
        <v>88</v>
      </c>
      <c r="AW1532" s="13" t="s">
        <v>40</v>
      </c>
      <c r="AX1532" s="13" t="s">
        <v>78</v>
      </c>
      <c r="AY1532" s="155" t="s">
        <v>156</v>
      </c>
    </row>
    <row r="1533" spans="2:51" s="13" customFormat="1" x14ac:dyDescent="0.2">
      <c r="B1533" s="154"/>
      <c r="D1533" s="148" t="s">
        <v>169</v>
      </c>
      <c r="E1533" s="155" t="s">
        <v>3</v>
      </c>
      <c r="F1533" s="156" t="s">
        <v>2772</v>
      </c>
      <c r="H1533" s="157">
        <v>3.81</v>
      </c>
      <c r="I1533" s="158"/>
      <c r="L1533" s="154"/>
      <c r="M1533" s="159"/>
      <c r="T1533" s="160"/>
      <c r="AT1533" s="155" t="s">
        <v>169</v>
      </c>
      <c r="AU1533" s="155" t="s">
        <v>88</v>
      </c>
      <c r="AV1533" s="13" t="s">
        <v>88</v>
      </c>
      <c r="AW1533" s="13" t="s">
        <v>40</v>
      </c>
      <c r="AX1533" s="13" t="s">
        <v>78</v>
      </c>
      <c r="AY1533" s="155" t="s">
        <v>156</v>
      </c>
    </row>
    <row r="1534" spans="2:51" s="13" customFormat="1" x14ac:dyDescent="0.2">
      <c r="B1534" s="154"/>
      <c r="D1534" s="148" t="s">
        <v>169</v>
      </c>
      <c r="E1534" s="155" t="s">
        <v>3</v>
      </c>
      <c r="F1534" s="156" t="s">
        <v>2773</v>
      </c>
      <c r="H1534" s="157">
        <v>2.2050000000000001</v>
      </c>
      <c r="I1534" s="158"/>
      <c r="L1534" s="154"/>
      <c r="M1534" s="159"/>
      <c r="T1534" s="160"/>
      <c r="AT1534" s="155" t="s">
        <v>169</v>
      </c>
      <c r="AU1534" s="155" t="s">
        <v>88</v>
      </c>
      <c r="AV1534" s="13" t="s">
        <v>88</v>
      </c>
      <c r="AW1534" s="13" t="s">
        <v>40</v>
      </c>
      <c r="AX1534" s="13" t="s">
        <v>78</v>
      </c>
      <c r="AY1534" s="155" t="s">
        <v>156</v>
      </c>
    </row>
    <row r="1535" spans="2:51" s="13" customFormat="1" x14ac:dyDescent="0.2">
      <c r="B1535" s="154"/>
      <c r="D1535" s="148" t="s">
        <v>169</v>
      </c>
      <c r="E1535" s="155" t="s">
        <v>3</v>
      </c>
      <c r="F1535" s="156" t="s">
        <v>2774</v>
      </c>
      <c r="H1535" s="157">
        <v>2.1349999999999998</v>
      </c>
      <c r="I1535" s="158"/>
      <c r="L1535" s="154"/>
      <c r="M1535" s="159"/>
      <c r="T1535" s="160"/>
      <c r="AT1535" s="155" t="s">
        <v>169</v>
      </c>
      <c r="AU1535" s="155" t="s">
        <v>88</v>
      </c>
      <c r="AV1535" s="13" t="s">
        <v>88</v>
      </c>
      <c r="AW1535" s="13" t="s">
        <v>40</v>
      </c>
      <c r="AX1535" s="13" t="s">
        <v>78</v>
      </c>
      <c r="AY1535" s="155" t="s">
        <v>156</v>
      </c>
    </row>
    <row r="1536" spans="2:51" s="13" customFormat="1" x14ac:dyDescent="0.2">
      <c r="B1536" s="154"/>
      <c r="D1536" s="148" t="s">
        <v>169</v>
      </c>
      <c r="E1536" s="155" t="s">
        <v>3</v>
      </c>
      <c r="F1536" s="156" t="s">
        <v>2775</v>
      </c>
      <c r="H1536" s="157">
        <v>4.5380000000000003</v>
      </c>
      <c r="I1536" s="158"/>
      <c r="L1536" s="154"/>
      <c r="M1536" s="159"/>
      <c r="T1536" s="160"/>
      <c r="AT1536" s="155" t="s">
        <v>169</v>
      </c>
      <c r="AU1536" s="155" t="s">
        <v>88</v>
      </c>
      <c r="AV1536" s="13" t="s">
        <v>88</v>
      </c>
      <c r="AW1536" s="13" t="s">
        <v>40</v>
      </c>
      <c r="AX1536" s="13" t="s">
        <v>78</v>
      </c>
      <c r="AY1536" s="155" t="s">
        <v>156</v>
      </c>
    </row>
    <row r="1537" spans="2:51" s="13" customFormat="1" x14ac:dyDescent="0.2">
      <c r="B1537" s="154"/>
      <c r="D1537" s="148" t="s">
        <v>169</v>
      </c>
      <c r="E1537" s="155" t="s">
        <v>3</v>
      </c>
      <c r="F1537" s="156" t="s">
        <v>2776</v>
      </c>
      <c r="H1537" s="157">
        <v>5.96</v>
      </c>
      <c r="I1537" s="158"/>
      <c r="L1537" s="154"/>
      <c r="M1537" s="159"/>
      <c r="T1537" s="160"/>
      <c r="AT1537" s="155" t="s">
        <v>169</v>
      </c>
      <c r="AU1537" s="155" t="s">
        <v>88</v>
      </c>
      <c r="AV1537" s="13" t="s">
        <v>88</v>
      </c>
      <c r="AW1537" s="13" t="s">
        <v>40</v>
      </c>
      <c r="AX1537" s="13" t="s">
        <v>78</v>
      </c>
      <c r="AY1537" s="155" t="s">
        <v>156</v>
      </c>
    </row>
    <row r="1538" spans="2:51" s="13" customFormat="1" x14ac:dyDescent="0.2">
      <c r="B1538" s="154"/>
      <c r="D1538" s="148" t="s">
        <v>169</v>
      </c>
      <c r="E1538" s="155" t="s">
        <v>3</v>
      </c>
      <c r="F1538" s="156" t="s">
        <v>2777</v>
      </c>
      <c r="H1538" s="157">
        <v>3.1</v>
      </c>
      <c r="I1538" s="158"/>
      <c r="L1538" s="154"/>
      <c r="M1538" s="159"/>
      <c r="T1538" s="160"/>
      <c r="AT1538" s="155" t="s">
        <v>169</v>
      </c>
      <c r="AU1538" s="155" t="s">
        <v>88</v>
      </c>
      <c r="AV1538" s="13" t="s">
        <v>88</v>
      </c>
      <c r="AW1538" s="13" t="s">
        <v>40</v>
      </c>
      <c r="AX1538" s="13" t="s">
        <v>78</v>
      </c>
      <c r="AY1538" s="155" t="s">
        <v>156</v>
      </c>
    </row>
    <row r="1539" spans="2:51" s="13" customFormat="1" x14ac:dyDescent="0.2">
      <c r="B1539" s="154"/>
      <c r="D1539" s="148" t="s">
        <v>169</v>
      </c>
      <c r="E1539" s="155" t="s">
        <v>3</v>
      </c>
      <c r="F1539" s="156" t="s">
        <v>2778</v>
      </c>
      <c r="H1539" s="157">
        <v>3.05</v>
      </c>
      <c r="I1539" s="158"/>
      <c r="L1539" s="154"/>
      <c r="M1539" s="159"/>
      <c r="T1539" s="160"/>
      <c r="AT1539" s="155" t="s">
        <v>169</v>
      </c>
      <c r="AU1539" s="155" t="s">
        <v>88</v>
      </c>
      <c r="AV1539" s="13" t="s">
        <v>88</v>
      </c>
      <c r="AW1539" s="13" t="s">
        <v>40</v>
      </c>
      <c r="AX1539" s="13" t="s">
        <v>78</v>
      </c>
      <c r="AY1539" s="155" t="s">
        <v>156</v>
      </c>
    </row>
    <row r="1540" spans="2:51" s="13" customFormat="1" x14ac:dyDescent="0.2">
      <c r="B1540" s="154"/>
      <c r="D1540" s="148" t="s">
        <v>169</v>
      </c>
      <c r="E1540" s="155" t="s">
        <v>3</v>
      </c>
      <c r="F1540" s="156" t="s">
        <v>2779</v>
      </c>
      <c r="H1540" s="157">
        <v>3.605</v>
      </c>
      <c r="I1540" s="158"/>
      <c r="L1540" s="154"/>
      <c r="M1540" s="159"/>
      <c r="T1540" s="160"/>
      <c r="AT1540" s="155" t="s">
        <v>169</v>
      </c>
      <c r="AU1540" s="155" t="s">
        <v>88</v>
      </c>
      <c r="AV1540" s="13" t="s">
        <v>88</v>
      </c>
      <c r="AW1540" s="13" t="s">
        <v>40</v>
      </c>
      <c r="AX1540" s="13" t="s">
        <v>78</v>
      </c>
      <c r="AY1540" s="155" t="s">
        <v>156</v>
      </c>
    </row>
    <row r="1541" spans="2:51" s="13" customFormat="1" x14ac:dyDescent="0.2">
      <c r="B1541" s="154"/>
      <c r="D1541" s="148" t="s">
        <v>169</v>
      </c>
      <c r="E1541" s="155" t="s">
        <v>3</v>
      </c>
      <c r="F1541" s="156" t="s">
        <v>2780</v>
      </c>
      <c r="H1541" s="157">
        <v>4.03</v>
      </c>
      <c r="I1541" s="158"/>
      <c r="L1541" s="154"/>
      <c r="M1541" s="159"/>
      <c r="T1541" s="160"/>
      <c r="AT1541" s="155" t="s">
        <v>169</v>
      </c>
      <c r="AU1541" s="155" t="s">
        <v>88</v>
      </c>
      <c r="AV1541" s="13" t="s">
        <v>88</v>
      </c>
      <c r="AW1541" s="13" t="s">
        <v>40</v>
      </c>
      <c r="AX1541" s="13" t="s">
        <v>78</v>
      </c>
      <c r="AY1541" s="155" t="s">
        <v>156</v>
      </c>
    </row>
    <row r="1542" spans="2:51" s="13" customFormat="1" x14ac:dyDescent="0.2">
      <c r="B1542" s="154"/>
      <c r="D1542" s="148" t="s">
        <v>169</v>
      </c>
      <c r="E1542" s="155" t="s">
        <v>3</v>
      </c>
      <c r="F1542" s="156" t="s">
        <v>2781</v>
      </c>
      <c r="H1542" s="157">
        <v>3.9329999999999998</v>
      </c>
      <c r="I1542" s="158"/>
      <c r="L1542" s="154"/>
      <c r="M1542" s="159"/>
      <c r="T1542" s="160"/>
      <c r="AT1542" s="155" t="s">
        <v>169</v>
      </c>
      <c r="AU1542" s="155" t="s">
        <v>88</v>
      </c>
      <c r="AV1542" s="13" t="s">
        <v>88</v>
      </c>
      <c r="AW1542" s="13" t="s">
        <v>40</v>
      </c>
      <c r="AX1542" s="13" t="s">
        <v>78</v>
      </c>
      <c r="AY1542" s="155" t="s">
        <v>156</v>
      </c>
    </row>
    <row r="1543" spans="2:51" s="13" customFormat="1" x14ac:dyDescent="0.2">
      <c r="B1543" s="154"/>
      <c r="D1543" s="148" t="s">
        <v>169</v>
      </c>
      <c r="E1543" s="155" t="s">
        <v>3</v>
      </c>
      <c r="F1543" s="156" t="s">
        <v>2782</v>
      </c>
      <c r="H1543" s="157">
        <v>2.976</v>
      </c>
      <c r="I1543" s="158"/>
      <c r="L1543" s="154"/>
      <c r="M1543" s="159"/>
      <c r="T1543" s="160"/>
      <c r="AT1543" s="155" t="s">
        <v>169</v>
      </c>
      <c r="AU1543" s="155" t="s">
        <v>88</v>
      </c>
      <c r="AV1543" s="13" t="s">
        <v>88</v>
      </c>
      <c r="AW1543" s="13" t="s">
        <v>40</v>
      </c>
      <c r="AX1543" s="13" t="s">
        <v>78</v>
      </c>
      <c r="AY1543" s="155" t="s">
        <v>156</v>
      </c>
    </row>
    <row r="1544" spans="2:51" s="13" customFormat="1" x14ac:dyDescent="0.2">
      <c r="B1544" s="154"/>
      <c r="D1544" s="148" t="s">
        <v>169</v>
      </c>
      <c r="E1544" s="155" t="s">
        <v>3</v>
      </c>
      <c r="F1544" s="156" t="s">
        <v>2783</v>
      </c>
      <c r="H1544" s="157">
        <v>4.4640000000000004</v>
      </c>
      <c r="I1544" s="158"/>
      <c r="L1544" s="154"/>
      <c r="M1544" s="159"/>
      <c r="T1544" s="160"/>
      <c r="AT1544" s="155" t="s">
        <v>169</v>
      </c>
      <c r="AU1544" s="155" t="s">
        <v>88</v>
      </c>
      <c r="AV1544" s="13" t="s">
        <v>88</v>
      </c>
      <c r="AW1544" s="13" t="s">
        <v>40</v>
      </c>
      <c r="AX1544" s="13" t="s">
        <v>78</v>
      </c>
      <c r="AY1544" s="155" t="s">
        <v>156</v>
      </c>
    </row>
    <row r="1545" spans="2:51" s="13" customFormat="1" x14ac:dyDescent="0.2">
      <c r="B1545" s="154"/>
      <c r="D1545" s="148" t="s">
        <v>169</v>
      </c>
      <c r="E1545" s="155" t="s">
        <v>3</v>
      </c>
      <c r="F1545" s="156" t="s">
        <v>2784</v>
      </c>
      <c r="H1545" s="157">
        <v>1.488</v>
      </c>
      <c r="I1545" s="158"/>
      <c r="L1545" s="154"/>
      <c r="M1545" s="159"/>
      <c r="T1545" s="160"/>
      <c r="AT1545" s="155" t="s">
        <v>169</v>
      </c>
      <c r="AU1545" s="155" t="s">
        <v>88</v>
      </c>
      <c r="AV1545" s="13" t="s">
        <v>88</v>
      </c>
      <c r="AW1545" s="13" t="s">
        <v>40</v>
      </c>
      <c r="AX1545" s="13" t="s">
        <v>78</v>
      </c>
      <c r="AY1545" s="155" t="s">
        <v>156</v>
      </c>
    </row>
    <row r="1546" spans="2:51" s="13" customFormat="1" x14ac:dyDescent="0.2">
      <c r="B1546" s="154"/>
      <c r="D1546" s="148" t="s">
        <v>169</v>
      </c>
      <c r="E1546" s="155" t="s">
        <v>3</v>
      </c>
      <c r="F1546" s="156" t="s">
        <v>2785</v>
      </c>
      <c r="H1546" s="157">
        <v>1.9950000000000001</v>
      </c>
      <c r="I1546" s="158"/>
      <c r="L1546" s="154"/>
      <c r="M1546" s="159"/>
      <c r="T1546" s="160"/>
      <c r="AT1546" s="155" t="s">
        <v>169</v>
      </c>
      <c r="AU1546" s="155" t="s">
        <v>88</v>
      </c>
      <c r="AV1546" s="13" t="s">
        <v>88</v>
      </c>
      <c r="AW1546" s="13" t="s">
        <v>40</v>
      </c>
      <c r="AX1546" s="13" t="s">
        <v>78</v>
      </c>
      <c r="AY1546" s="155" t="s">
        <v>156</v>
      </c>
    </row>
    <row r="1547" spans="2:51" s="13" customFormat="1" x14ac:dyDescent="0.2">
      <c r="B1547" s="154"/>
      <c r="D1547" s="148" t="s">
        <v>169</v>
      </c>
      <c r="E1547" s="155" t="s">
        <v>3</v>
      </c>
      <c r="F1547" s="156" t="s">
        <v>2786</v>
      </c>
      <c r="H1547" s="157">
        <v>4.4640000000000004</v>
      </c>
      <c r="I1547" s="158"/>
      <c r="L1547" s="154"/>
      <c r="M1547" s="159"/>
      <c r="T1547" s="160"/>
      <c r="AT1547" s="155" t="s">
        <v>169</v>
      </c>
      <c r="AU1547" s="155" t="s">
        <v>88</v>
      </c>
      <c r="AV1547" s="13" t="s">
        <v>88</v>
      </c>
      <c r="AW1547" s="13" t="s">
        <v>40</v>
      </c>
      <c r="AX1547" s="13" t="s">
        <v>78</v>
      </c>
      <c r="AY1547" s="155" t="s">
        <v>156</v>
      </c>
    </row>
    <row r="1548" spans="2:51" s="13" customFormat="1" x14ac:dyDescent="0.2">
      <c r="B1548" s="154"/>
      <c r="D1548" s="148" t="s">
        <v>169</v>
      </c>
      <c r="E1548" s="155" t="s">
        <v>3</v>
      </c>
      <c r="F1548" s="156" t="s">
        <v>2787</v>
      </c>
      <c r="H1548" s="157">
        <v>2.17</v>
      </c>
      <c r="I1548" s="158"/>
      <c r="L1548" s="154"/>
      <c r="M1548" s="159"/>
      <c r="T1548" s="160"/>
      <c r="AT1548" s="155" t="s">
        <v>169</v>
      </c>
      <c r="AU1548" s="155" t="s">
        <v>88</v>
      </c>
      <c r="AV1548" s="13" t="s">
        <v>88</v>
      </c>
      <c r="AW1548" s="13" t="s">
        <v>40</v>
      </c>
      <c r="AX1548" s="13" t="s">
        <v>78</v>
      </c>
      <c r="AY1548" s="155" t="s">
        <v>156</v>
      </c>
    </row>
    <row r="1549" spans="2:51" s="13" customFormat="1" x14ac:dyDescent="0.2">
      <c r="B1549" s="154"/>
      <c r="D1549" s="148" t="s">
        <v>169</v>
      </c>
      <c r="E1549" s="155" t="s">
        <v>3</v>
      </c>
      <c r="F1549" s="156" t="s">
        <v>2788</v>
      </c>
      <c r="H1549" s="157">
        <v>1.2</v>
      </c>
      <c r="I1549" s="158"/>
      <c r="L1549" s="154"/>
      <c r="M1549" s="159"/>
      <c r="T1549" s="160"/>
      <c r="AT1549" s="155" t="s">
        <v>169</v>
      </c>
      <c r="AU1549" s="155" t="s">
        <v>88</v>
      </c>
      <c r="AV1549" s="13" t="s">
        <v>88</v>
      </c>
      <c r="AW1549" s="13" t="s">
        <v>40</v>
      </c>
      <c r="AX1549" s="13" t="s">
        <v>78</v>
      </c>
      <c r="AY1549" s="155" t="s">
        <v>156</v>
      </c>
    </row>
    <row r="1550" spans="2:51" s="13" customFormat="1" x14ac:dyDescent="0.2">
      <c r="B1550" s="154"/>
      <c r="D1550" s="148" t="s">
        <v>169</v>
      </c>
      <c r="E1550" s="155" t="s">
        <v>3</v>
      </c>
      <c r="F1550" s="156" t="s">
        <v>2789</v>
      </c>
      <c r="H1550" s="157">
        <v>2.976</v>
      </c>
      <c r="I1550" s="158"/>
      <c r="L1550" s="154"/>
      <c r="M1550" s="159"/>
      <c r="T1550" s="160"/>
      <c r="AT1550" s="155" t="s">
        <v>169</v>
      </c>
      <c r="AU1550" s="155" t="s">
        <v>88</v>
      </c>
      <c r="AV1550" s="13" t="s">
        <v>88</v>
      </c>
      <c r="AW1550" s="13" t="s">
        <v>40</v>
      </c>
      <c r="AX1550" s="13" t="s">
        <v>78</v>
      </c>
      <c r="AY1550" s="155" t="s">
        <v>156</v>
      </c>
    </row>
    <row r="1551" spans="2:51" s="13" customFormat="1" x14ac:dyDescent="0.2">
      <c r="B1551" s="154"/>
      <c r="D1551" s="148" t="s">
        <v>169</v>
      </c>
      <c r="E1551" s="155" t="s">
        <v>3</v>
      </c>
      <c r="F1551" s="156" t="s">
        <v>2790</v>
      </c>
      <c r="H1551" s="157">
        <v>2.976</v>
      </c>
      <c r="I1551" s="158"/>
      <c r="L1551" s="154"/>
      <c r="M1551" s="159"/>
      <c r="T1551" s="160"/>
      <c r="AT1551" s="155" t="s">
        <v>169</v>
      </c>
      <c r="AU1551" s="155" t="s">
        <v>88</v>
      </c>
      <c r="AV1551" s="13" t="s">
        <v>88</v>
      </c>
      <c r="AW1551" s="13" t="s">
        <v>40</v>
      </c>
      <c r="AX1551" s="13" t="s">
        <v>78</v>
      </c>
      <c r="AY1551" s="155" t="s">
        <v>156</v>
      </c>
    </row>
    <row r="1552" spans="2:51" s="13" customFormat="1" x14ac:dyDescent="0.2">
      <c r="B1552" s="154"/>
      <c r="D1552" s="148" t="s">
        <v>169</v>
      </c>
      <c r="E1552" s="155" t="s">
        <v>3</v>
      </c>
      <c r="F1552" s="156" t="s">
        <v>2791</v>
      </c>
      <c r="H1552" s="157">
        <v>1.488</v>
      </c>
      <c r="I1552" s="158"/>
      <c r="L1552" s="154"/>
      <c r="M1552" s="159"/>
      <c r="T1552" s="160"/>
      <c r="AT1552" s="155" t="s">
        <v>169</v>
      </c>
      <c r="AU1552" s="155" t="s">
        <v>88</v>
      </c>
      <c r="AV1552" s="13" t="s">
        <v>88</v>
      </c>
      <c r="AW1552" s="13" t="s">
        <v>40</v>
      </c>
      <c r="AX1552" s="13" t="s">
        <v>78</v>
      </c>
      <c r="AY1552" s="155" t="s">
        <v>156</v>
      </c>
    </row>
    <row r="1553" spans="2:65" s="13" customFormat="1" x14ac:dyDescent="0.2">
      <c r="B1553" s="154"/>
      <c r="D1553" s="148" t="s">
        <v>169</v>
      </c>
      <c r="E1553" s="155" t="s">
        <v>3</v>
      </c>
      <c r="F1553" s="156" t="s">
        <v>2792</v>
      </c>
      <c r="H1553" s="157">
        <v>1.22</v>
      </c>
      <c r="I1553" s="158"/>
      <c r="L1553" s="154"/>
      <c r="M1553" s="159"/>
      <c r="T1553" s="160"/>
      <c r="AT1553" s="155" t="s">
        <v>169</v>
      </c>
      <c r="AU1553" s="155" t="s">
        <v>88</v>
      </c>
      <c r="AV1553" s="13" t="s">
        <v>88</v>
      </c>
      <c r="AW1553" s="13" t="s">
        <v>40</v>
      </c>
      <c r="AX1553" s="13" t="s">
        <v>78</v>
      </c>
      <c r="AY1553" s="155" t="s">
        <v>156</v>
      </c>
    </row>
    <row r="1554" spans="2:65" s="13" customFormat="1" x14ac:dyDescent="0.2">
      <c r="B1554" s="154"/>
      <c r="D1554" s="148" t="s">
        <v>169</v>
      </c>
      <c r="E1554" s="155" t="s">
        <v>3</v>
      </c>
      <c r="F1554" s="156" t="s">
        <v>2793</v>
      </c>
      <c r="H1554" s="157">
        <v>4.2770000000000001</v>
      </c>
      <c r="I1554" s="158"/>
      <c r="L1554" s="154"/>
      <c r="M1554" s="159"/>
      <c r="T1554" s="160"/>
      <c r="AT1554" s="155" t="s">
        <v>169</v>
      </c>
      <c r="AU1554" s="155" t="s">
        <v>88</v>
      </c>
      <c r="AV1554" s="13" t="s">
        <v>88</v>
      </c>
      <c r="AW1554" s="13" t="s">
        <v>40</v>
      </c>
      <c r="AX1554" s="13" t="s">
        <v>78</v>
      </c>
      <c r="AY1554" s="155" t="s">
        <v>156</v>
      </c>
    </row>
    <row r="1555" spans="2:65" s="13" customFormat="1" x14ac:dyDescent="0.2">
      <c r="B1555" s="154"/>
      <c r="D1555" s="148" t="s">
        <v>169</v>
      </c>
      <c r="E1555" s="155" t="s">
        <v>3</v>
      </c>
      <c r="F1555" s="156" t="s">
        <v>2794</v>
      </c>
      <c r="H1555" s="157">
        <v>1.23</v>
      </c>
      <c r="I1555" s="158"/>
      <c r="L1555" s="154"/>
      <c r="M1555" s="159"/>
      <c r="T1555" s="160"/>
      <c r="AT1555" s="155" t="s">
        <v>169</v>
      </c>
      <c r="AU1555" s="155" t="s">
        <v>88</v>
      </c>
      <c r="AV1555" s="13" t="s">
        <v>88</v>
      </c>
      <c r="AW1555" s="13" t="s">
        <v>40</v>
      </c>
      <c r="AX1555" s="13" t="s">
        <v>78</v>
      </c>
      <c r="AY1555" s="155" t="s">
        <v>156</v>
      </c>
    </row>
    <row r="1556" spans="2:65" s="13" customFormat="1" x14ac:dyDescent="0.2">
      <c r="B1556" s="154"/>
      <c r="D1556" s="148" t="s">
        <v>169</v>
      </c>
      <c r="E1556" s="155" t="s">
        <v>3</v>
      </c>
      <c r="F1556" s="156" t="s">
        <v>2795</v>
      </c>
      <c r="H1556" s="157">
        <v>1.278</v>
      </c>
      <c r="I1556" s="158"/>
      <c r="L1556" s="154"/>
      <c r="M1556" s="159"/>
      <c r="T1556" s="160"/>
      <c r="AT1556" s="155" t="s">
        <v>169</v>
      </c>
      <c r="AU1556" s="155" t="s">
        <v>88</v>
      </c>
      <c r="AV1556" s="13" t="s">
        <v>88</v>
      </c>
      <c r="AW1556" s="13" t="s">
        <v>40</v>
      </c>
      <c r="AX1556" s="13" t="s">
        <v>78</v>
      </c>
      <c r="AY1556" s="155" t="s">
        <v>156</v>
      </c>
    </row>
    <row r="1557" spans="2:65" s="13" customFormat="1" x14ac:dyDescent="0.2">
      <c r="B1557" s="154"/>
      <c r="D1557" s="148" t="s">
        <v>169</v>
      </c>
      <c r="E1557" s="155" t="s">
        <v>3</v>
      </c>
      <c r="F1557" s="156" t="s">
        <v>2796</v>
      </c>
      <c r="H1557" s="157">
        <v>3.0510000000000002</v>
      </c>
      <c r="I1557" s="158"/>
      <c r="L1557" s="154"/>
      <c r="M1557" s="159"/>
      <c r="T1557" s="160"/>
      <c r="AT1557" s="155" t="s">
        <v>169</v>
      </c>
      <c r="AU1557" s="155" t="s">
        <v>88</v>
      </c>
      <c r="AV1557" s="13" t="s">
        <v>88</v>
      </c>
      <c r="AW1557" s="13" t="s">
        <v>40</v>
      </c>
      <c r="AX1557" s="13" t="s">
        <v>78</v>
      </c>
      <c r="AY1557" s="155" t="s">
        <v>156</v>
      </c>
    </row>
    <row r="1558" spans="2:65" s="13" customFormat="1" x14ac:dyDescent="0.2">
      <c r="B1558" s="154"/>
      <c r="D1558" s="148" t="s">
        <v>169</v>
      </c>
      <c r="E1558" s="155" t="s">
        <v>3</v>
      </c>
      <c r="F1558" s="156" t="s">
        <v>2797</v>
      </c>
      <c r="H1558" s="157">
        <v>2.7229999999999999</v>
      </c>
      <c r="I1558" s="158"/>
      <c r="L1558" s="154"/>
      <c r="M1558" s="159"/>
      <c r="T1558" s="160"/>
      <c r="AT1558" s="155" t="s">
        <v>169</v>
      </c>
      <c r="AU1558" s="155" t="s">
        <v>88</v>
      </c>
      <c r="AV1558" s="13" t="s">
        <v>88</v>
      </c>
      <c r="AW1558" s="13" t="s">
        <v>40</v>
      </c>
      <c r="AX1558" s="13" t="s">
        <v>78</v>
      </c>
      <c r="AY1558" s="155" t="s">
        <v>156</v>
      </c>
    </row>
    <row r="1559" spans="2:65" s="13" customFormat="1" x14ac:dyDescent="0.2">
      <c r="B1559" s="154"/>
      <c r="D1559" s="148" t="s">
        <v>169</v>
      </c>
      <c r="E1559" s="155" t="s">
        <v>3</v>
      </c>
      <c r="F1559" s="156" t="s">
        <v>2798</v>
      </c>
      <c r="H1559" s="157">
        <v>1.22</v>
      </c>
      <c r="I1559" s="158"/>
      <c r="L1559" s="154"/>
      <c r="M1559" s="159"/>
      <c r="T1559" s="160"/>
      <c r="AT1559" s="155" t="s">
        <v>169</v>
      </c>
      <c r="AU1559" s="155" t="s">
        <v>88</v>
      </c>
      <c r="AV1559" s="13" t="s">
        <v>88</v>
      </c>
      <c r="AW1559" s="13" t="s">
        <v>40</v>
      </c>
      <c r="AX1559" s="13" t="s">
        <v>78</v>
      </c>
      <c r="AY1559" s="155" t="s">
        <v>156</v>
      </c>
    </row>
    <row r="1560" spans="2:65" s="13" customFormat="1" x14ac:dyDescent="0.2">
      <c r="B1560" s="154"/>
      <c r="D1560" s="148" t="s">
        <v>169</v>
      </c>
      <c r="E1560" s="155" t="s">
        <v>3</v>
      </c>
      <c r="F1560" s="156" t="s">
        <v>2799</v>
      </c>
      <c r="H1560" s="157">
        <v>1.22</v>
      </c>
      <c r="I1560" s="158"/>
      <c r="L1560" s="154"/>
      <c r="M1560" s="159"/>
      <c r="T1560" s="160"/>
      <c r="AT1560" s="155" t="s">
        <v>169</v>
      </c>
      <c r="AU1560" s="155" t="s">
        <v>88</v>
      </c>
      <c r="AV1560" s="13" t="s">
        <v>88</v>
      </c>
      <c r="AW1560" s="13" t="s">
        <v>40</v>
      </c>
      <c r="AX1560" s="13" t="s">
        <v>78</v>
      </c>
      <c r="AY1560" s="155" t="s">
        <v>156</v>
      </c>
    </row>
    <row r="1561" spans="2:65" s="13" customFormat="1" x14ac:dyDescent="0.2">
      <c r="B1561" s="154"/>
      <c r="D1561" s="148" t="s">
        <v>169</v>
      </c>
      <c r="E1561" s="155" t="s">
        <v>3</v>
      </c>
      <c r="F1561" s="156" t="s">
        <v>2800</v>
      </c>
      <c r="H1561" s="157">
        <v>2.976</v>
      </c>
      <c r="I1561" s="158"/>
      <c r="L1561" s="154"/>
      <c r="M1561" s="159"/>
      <c r="T1561" s="160"/>
      <c r="AT1561" s="155" t="s">
        <v>169</v>
      </c>
      <c r="AU1561" s="155" t="s">
        <v>88</v>
      </c>
      <c r="AV1561" s="13" t="s">
        <v>88</v>
      </c>
      <c r="AW1561" s="13" t="s">
        <v>40</v>
      </c>
      <c r="AX1561" s="13" t="s">
        <v>78</v>
      </c>
      <c r="AY1561" s="155" t="s">
        <v>156</v>
      </c>
    </row>
    <row r="1562" spans="2:65" s="15" customFormat="1" x14ac:dyDescent="0.2">
      <c r="B1562" s="168"/>
      <c r="D1562" s="148" t="s">
        <v>169</v>
      </c>
      <c r="E1562" s="169" t="s">
        <v>3</v>
      </c>
      <c r="F1562" s="170" t="s">
        <v>180</v>
      </c>
      <c r="H1562" s="171">
        <v>2122.788</v>
      </c>
      <c r="I1562" s="172"/>
      <c r="L1562" s="168"/>
      <c r="M1562" s="173"/>
      <c r="T1562" s="174"/>
      <c r="AT1562" s="169" t="s">
        <v>169</v>
      </c>
      <c r="AU1562" s="169" t="s">
        <v>88</v>
      </c>
      <c r="AV1562" s="15" t="s">
        <v>157</v>
      </c>
      <c r="AW1562" s="15" t="s">
        <v>40</v>
      </c>
      <c r="AX1562" s="15" t="s">
        <v>78</v>
      </c>
      <c r="AY1562" s="169" t="s">
        <v>156</v>
      </c>
    </row>
    <row r="1563" spans="2:65" s="14" customFormat="1" x14ac:dyDescent="0.2">
      <c r="B1563" s="161"/>
      <c r="D1563" s="148" t="s">
        <v>169</v>
      </c>
      <c r="E1563" s="162" t="s">
        <v>3</v>
      </c>
      <c r="F1563" s="163" t="s">
        <v>172</v>
      </c>
      <c r="H1563" s="164">
        <v>2204.3739999999998</v>
      </c>
      <c r="I1563" s="165"/>
      <c r="L1563" s="161"/>
      <c r="M1563" s="166"/>
      <c r="T1563" s="167"/>
      <c r="AT1563" s="162" t="s">
        <v>169</v>
      </c>
      <c r="AU1563" s="162" t="s">
        <v>88</v>
      </c>
      <c r="AV1563" s="14" t="s">
        <v>165</v>
      </c>
      <c r="AW1563" s="14" t="s">
        <v>40</v>
      </c>
      <c r="AX1563" s="14" t="s">
        <v>86</v>
      </c>
      <c r="AY1563" s="162" t="s">
        <v>156</v>
      </c>
    </row>
    <row r="1564" spans="2:65" s="1" customFormat="1" ht="16.5" customHeight="1" x14ac:dyDescent="0.2">
      <c r="B1564" s="129"/>
      <c r="C1564" s="130" t="s">
        <v>2940</v>
      </c>
      <c r="D1564" s="130" t="s">
        <v>160</v>
      </c>
      <c r="E1564" s="131" t="s">
        <v>2941</v>
      </c>
      <c r="F1564" s="132" t="s">
        <v>2942</v>
      </c>
      <c r="G1564" s="133" t="s">
        <v>356</v>
      </c>
      <c r="H1564" s="134">
        <v>10.8</v>
      </c>
      <c r="I1564" s="135"/>
      <c r="J1564" s="136">
        <f>ROUND(I1564*H1564,2)</f>
        <v>0</v>
      </c>
      <c r="K1564" s="132" t="s">
        <v>3</v>
      </c>
      <c r="L1564" s="34"/>
      <c r="M1564" s="137" t="s">
        <v>3</v>
      </c>
      <c r="N1564" s="138" t="s">
        <v>49</v>
      </c>
      <c r="P1564" s="139">
        <f>O1564*H1564</f>
        <v>0</v>
      </c>
      <c r="Q1564" s="139">
        <v>0</v>
      </c>
      <c r="R1564" s="139">
        <f>Q1564*H1564</f>
        <v>0</v>
      </c>
      <c r="S1564" s="139">
        <v>0</v>
      </c>
      <c r="T1564" s="140">
        <f>S1564*H1564</f>
        <v>0</v>
      </c>
      <c r="AR1564" s="141" t="s">
        <v>165</v>
      </c>
      <c r="AT1564" s="141" t="s">
        <v>160</v>
      </c>
      <c r="AU1564" s="141" t="s">
        <v>88</v>
      </c>
      <c r="AY1564" s="18" t="s">
        <v>156</v>
      </c>
      <c r="BE1564" s="142">
        <f>IF(N1564="základní",J1564,0)</f>
        <v>0</v>
      </c>
      <c r="BF1564" s="142">
        <f>IF(N1564="snížená",J1564,0)</f>
        <v>0</v>
      </c>
      <c r="BG1564" s="142">
        <f>IF(N1564="zákl. přenesená",J1564,0)</f>
        <v>0</v>
      </c>
      <c r="BH1564" s="142">
        <f>IF(N1564="sníž. přenesená",J1564,0)</f>
        <v>0</v>
      </c>
      <c r="BI1564" s="142">
        <f>IF(N1564="nulová",J1564,0)</f>
        <v>0</v>
      </c>
      <c r="BJ1564" s="18" t="s">
        <v>86</v>
      </c>
      <c r="BK1564" s="142">
        <f>ROUND(I1564*H1564,2)</f>
        <v>0</v>
      </c>
      <c r="BL1564" s="18" t="s">
        <v>165</v>
      </c>
      <c r="BM1564" s="141" t="s">
        <v>2943</v>
      </c>
    </row>
    <row r="1565" spans="2:65" s="13" customFormat="1" x14ac:dyDescent="0.2">
      <c r="B1565" s="154"/>
      <c r="D1565" s="148" t="s">
        <v>169</v>
      </c>
      <c r="E1565" s="155" t="s">
        <v>3</v>
      </c>
      <c r="F1565" s="156" t="s">
        <v>2944</v>
      </c>
      <c r="H1565" s="157">
        <v>3.6</v>
      </c>
      <c r="I1565" s="158"/>
      <c r="L1565" s="154"/>
      <c r="M1565" s="159"/>
      <c r="T1565" s="160"/>
      <c r="AT1565" s="155" t="s">
        <v>169</v>
      </c>
      <c r="AU1565" s="155" t="s">
        <v>88</v>
      </c>
      <c r="AV1565" s="13" t="s">
        <v>88</v>
      </c>
      <c r="AW1565" s="13" t="s">
        <v>40</v>
      </c>
      <c r="AX1565" s="13" t="s">
        <v>78</v>
      </c>
      <c r="AY1565" s="155" t="s">
        <v>156</v>
      </c>
    </row>
    <row r="1566" spans="2:65" s="13" customFormat="1" x14ac:dyDescent="0.2">
      <c r="B1566" s="154"/>
      <c r="D1566" s="148" t="s">
        <v>169</v>
      </c>
      <c r="E1566" s="155" t="s">
        <v>3</v>
      </c>
      <c r="F1566" s="156" t="s">
        <v>2945</v>
      </c>
      <c r="H1566" s="157">
        <v>3.6</v>
      </c>
      <c r="I1566" s="158"/>
      <c r="L1566" s="154"/>
      <c r="M1566" s="159"/>
      <c r="T1566" s="160"/>
      <c r="AT1566" s="155" t="s">
        <v>169</v>
      </c>
      <c r="AU1566" s="155" t="s">
        <v>88</v>
      </c>
      <c r="AV1566" s="13" t="s">
        <v>88</v>
      </c>
      <c r="AW1566" s="13" t="s">
        <v>40</v>
      </c>
      <c r="AX1566" s="13" t="s">
        <v>78</v>
      </c>
      <c r="AY1566" s="155" t="s">
        <v>156</v>
      </c>
    </row>
    <row r="1567" spans="2:65" s="13" customFormat="1" x14ac:dyDescent="0.2">
      <c r="B1567" s="154"/>
      <c r="D1567" s="148" t="s">
        <v>169</v>
      </c>
      <c r="E1567" s="155" t="s">
        <v>3</v>
      </c>
      <c r="F1567" s="156" t="s">
        <v>2946</v>
      </c>
      <c r="H1567" s="157">
        <v>3.6</v>
      </c>
      <c r="I1567" s="158"/>
      <c r="L1567" s="154"/>
      <c r="M1567" s="159"/>
      <c r="T1567" s="160"/>
      <c r="AT1567" s="155" t="s">
        <v>169</v>
      </c>
      <c r="AU1567" s="155" t="s">
        <v>88</v>
      </c>
      <c r="AV1567" s="13" t="s">
        <v>88</v>
      </c>
      <c r="AW1567" s="13" t="s">
        <v>40</v>
      </c>
      <c r="AX1567" s="13" t="s">
        <v>78</v>
      </c>
      <c r="AY1567" s="155" t="s">
        <v>156</v>
      </c>
    </row>
    <row r="1568" spans="2:65" s="14" customFormat="1" x14ac:dyDescent="0.2">
      <c r="B1568" s="161"/>
      <c r="D1568" s="148" t="s">
        <v>169</v>
      </c>
      <c r="E1568" s="162" t="s">
        <v>3</v>
      </c>
      <c r="F1568" s="163" t="s">
        <v>172</v>
      </c>
      <c r="H1568" s="164">
        <v>10.8</v>
      </c>
      <c r="I1568" s="165"/>
      <c r="L1568" s="161"/>
      <c r="M1568" s="166"/>
      <c r="T1568" s="167"/>
      <c r="AT1568" s="162" t="s">
        <v>169</v>
      </c>
      <c r="AU1568" s="162" t="s">
        <v>88</v>
      </c>
      <c r="AV1568" s="14" t="s">
        <v>165</v>
      </c>
      <c r="AW1568" s="14" t="s">
        <v>40</v>
      </c>
      <c r="AX1568" s="14" t="s">
        <v>86</v>
      </c>
      <c r="AY1568" s="162" t="s">
        <v>156</v>
      </c>
    </row>
    <row r="1569" spans="2:65" s="1" customFormat="1" ht="16.5" customHeight="1" x14ac:dyDescent="0.2">
      <c r="B1569" s="129"/>
      <c r="C1569" s="130" t="s">
        <v>2947</v>
      </c>
      <c r="D1569" s="130" t="s">
        <v>160</v>
      </c>
      <c r="E1569" s="131" t="s">
        <v>2948</v>
      </c>
      <c r="F1569" s="132" t="s">
        <v>2949</v>
      </c>
      <c r="G1569" s="133" t="s">
        <v>356</v>
      </c>
      <c r="H1569" s="134">
        <v>36.4</v>
      </c>
      <c r="I1569" s="135"/>
      <c r="J1569" s="136">
        <f>ROUND(I1569*H1569,2)</f>
        <v>0</v>
      </c>
      <c r="K1569" s="132" t="s">
        <v>3</v>
      </c>
      <c r="L1569" s="34"/>
      <c r="M1569" s="137" t="s">
        <v>3</v>
      </c>
      <c r="N1569" s="138" t="s">
        <v>49</v>
      </c>
      <c r="P1569" s="139">
        <f>O1569*H1569</f>
        <v>0</v>
      </c>
      <c r="Q1569" s="139">
        <v>0</v>
      </c>
      <c r="R1569" s="139">
        <f>Q1569*H1569</f>
        <v>0</v>
      </c>
      <c r="S1569" s="139">
        <v>0</v>
      </c>
      <c r="T1569" s="140">
        <f>S1569*H1569</f>
        <v>0</v>
      </c>
      <c r="AR1569" s="141" t="s">
        <v>165</v>
      </c>
      <c r="AT1569" s="141" t="s">
        <v>160</v>
      </c>
      <c r="AU1569" s="141" t="s">
        <v>88</v>
      </c>
      <c r="AY1569" s="18" t="s">
        <v>156</v>
      </c>
      <c r="BE1569" s="142">
        <f>IF(N1569="základní",J1569,0)</f>
        <v>0</v>
      </c>
      <c r="BF1569" s="142">
        <f>IF(N1569="snížená",J1569,0)</f>
        <v>0</v>
      </c>
      <c r="BG1569" s="142">
        <f>IF(N1569="zákl. přenesená",J1569,0)</f>
        <v>0</v>
      </c>
      <c r="BH1569" s="142">
        <f>IF(N1569="sníž. přenesená",J1569,0)</f>
        <v>0</v>
      </c>
      <c r="BI1569" s="142">
        <f>IF(N1569="nulová",J1569,0)</f>
        <v>0</v>
      </c>
      <c r="BJ1569" s="18" t="s">
        <v>86</v>
      </c>
      <c r="BK1569" s="142">
        <f>ROUND(I1569*H1569,2)</f>
        <v>0</v>
      </c>
      <c r="BL1569" s="18" t="s">
        <v>165</v>
      </c>
      <c r="BM1569" s="141" t="s">
        <v>2950</v>
      </c>
    </row>
    <row r="1570" spans="2:65" s="13" customFormat="1" x14ac:dyDescent="0.2">
      <c r="B1570" s="154"/>
      <c r="D1570" s="148" t="s">
        <v>169</v>
      </c>
      <c r="E1570" s="155" t="s">
        <v>3</v>
      </c>
      <c r="F1570" s="156" t="s">
        <v>2951</v>
      </c>
      <c r="H1570" s="157">
        <v>20.399999999999999</v>
      </c>
      <c r="I1570" s="158"/>
      <c r="L1570" s="154"/>
      <c r="M1570" s="159"/>
      <c r="T1570" s="160"/>
      <c r="AT1570" s="155" t="s">
        <v>169</v>
      </c>
      <c r="AU1570" s="155" t="s">
        <v>88</v>
      </c>
      <c r="AV1570" s="13" t="s">
        <v>88</v>
      </c>
      <c r="AW1570" s="13" t="s">
        <v>40</v>
      </c>
      <c r="AX1570" s="13" t="s">
        <v>78</v>
      </c>
      <c r="AY1570" s="155" t="s">
        <v>156</v>
      </c>
    </row>
    <row r="1571" spans="2:65" s="13" customFormat="1" x14ac:dyDescent="0.2">
      <c r="B1571" s="154"/>
      <c r="D1571" s="148" t="s">
        <v>169</v>
      </c>
      <c r="E1571" s="155" t="s">
        <v>3</v>
      </c>
      <c r="F1571" s="156" t="s">
        <v>2952</v>
      </c>
      <c r="H1571" s="157">
        <v>16</v>
      </c>
      <c r="I1571" s="158"/>
      <c r="L1571" s="154"/>
      <c r="M1571" s="159"/>
      <c r="T1571" s="160"/>
      <c r="AT1571" s="155" t="s">
        <v>169</v>
      </c>
      <c r="AU1571" s="155" t="s">
        <v>88</v>
      </c>
      <c r="AV1571" s="13" t="s">
        <v>88</v>
      </c>
      <c r="AW1571" s="13" t="s">
        <v>40</v>
      </c>
      <c r="AX1571" s="13" t="s">
        <v>78</v>
      </c>
      <c r="AY1571" s="155" t="s">
        <v>156</v>
      </c>
    </row>
    <row r="1572" spans="2:65" s="14" customFormat="1" x14ac:dyDescent="0.2">
      <c r="B1572" s="161"/>
      <c r="D1572" s="148" t="s">
        <v>169</v>
      </c>
      <c r="E1572" s="162" t="s">
        <v>3</v>
      </c>
      <c r="F1572" s="163" t="s">
        <v>172</v>
      </c>
      <c r="H1572" s="164">
        <v>36.4</v>
      </c>
      <c r="I1572" s="165"/>
      <c r="L1572" s="161"/>
      <c r="M1572" s="166"/>
      <c r="T1572" s="167"/>
      <c r="AT1572" s="162" t="s">
        <v>169</v>
      </c>
      <c r="AU1572" s="162" t="s">
        <v>88</v>
      </c>
      <c r="AV1572" s="14" t="s">
        <v>165</v>
      </c>
      <c r="AW1572" s="14" t="s">
        <v>40</v>
      </c>
      <c r="AX1572" s="14" t="s">
        <v>86</v>
      </c>
      <c r="AY1572" s="162" t="s">
        <v>156</v>
      </c>
    </row>
    <row r="1573" spans="2:65" s="1" customFormat="1" ht="16.5" customHeight="1" x14ac:dyDescent="0.2">
      <c r="B1573" s="129"/>
      <c r="C1573" s="130" t="s">
        <v>2953</v>
      </c>
      <c r="D1573" s="130" t="s">
        <v>160</v>
      </c>
      <c r="E1573" s="131" t="s">
        <v>2954</v>
      </c>
      <c r="F1573" s="132" t="s">
        <v>2955</v>
      </c>
      <c r="G1573" s="133" t="s">
        <v>356</v>
      </c>
      <c r="H1573" s="134">
        <v>94.62</v>
      </c>
      <c r="I1573" s="135"/>
      <c r="J1573" s="136">
        <f>ROUND(I1573*H1573,2)</f>
        <v>0</v>
      </c>
      <c r="K1573" s="132" t="s">
        <v>3</v>
      </c>
      <c r="L1573" s="34"/>
      <c r="M1573" s="137" t="s">
        <v>3</v>
      </c>
      <c r="N1573" s="138" t="s">
        <v>49</v>
      </c>
      <c r="P1573" s="139">
        <f>O1573*H1573</f>
        <v>0</v>
      </c>
      <c r="Q1573" s="139">
        <v>0</v>
      </c>
      <c r="R1573" s="139">
        <f>Q1573*H1573</f>
        <v>0</v>
      </c>
      <c r="S1573" s="139">
        <v>0</v>
      </c>
      <c r="T1573" s="140">
        <f>S1573*H1573</f>
        <v>0</v>
      </c>
      <c r="AR1573" s="141" t="s">
        <v>165</v>
      </c>
      <c r="AT1573" s="141" t="s">
        <v>160</v>
      </c>
      <c r="AU1573" s="141" t="s">
        <v>88</v>
      </c>
      <c r="AY1573" s="18" t="s">
        <v>156</v>
      </c>
      <c r="BE1573" s="142">
        <f>IF(N1573="základní",J1573,0)</f>
        <v>0</v>
      </c>
      <c r="BF1573" s="142">
        <f>IF(N1573="snížená",J1573,0)</f>
        <v>0</v>
      </c>
      <c r="BG1573" s="142">
        <f>IF(N1573="zákl. přenesená",J1573,0)</f>
        <v>0</v>
      </c>
      <c r="BH1573" s="142">
        <f>IF(N1573="sníž. přenesená",J1573,0)</f>
        <v>0</v>
      </c>
      <c r="BI1573" s="142">
        <f>IF(N1573="nulová",J1573,0)</f>
        <v>0</v>
      </c>
      <c r="BJ1573" s="18" t="s">
        <v>86</v>
      </c>
      <c r="BK1573" s="142">
        <f>ROUND(I1573*H1573,2)</f>
        <v>0</v>
      </c>
      <c r="BL1573" s="18" t="s">
        <v>165</v>
      </c>
      <c r="BM1573" s="141" t="s">
        <v>2956</v>
      </c>
    </row>
    <row r="1574" spans="2:65" s="13" customFormat="1" x14ac:dyDescent="0.2">
      <c r="B1574" s="154"/>
      <c r="D1574" s="148" t="s">
        <v>169</v>
      </c>
      <c r="E1574" s="155" t="s">
        <v>3</v>
      </c>
      <c r="F1574" s="156" t="s">
        <v>2957</v>
      </c>
      <c r="H1574" s="157">
        <v>94.62</v>
      </c>
      <c r="I1574" s="158"/>
      <c r="L1574" s="154"/>
      <c r="M1574" s="159"/>
      <c r="T1574" s="160"/>
      <c r="AT1574" s="155" t="s">
        <v>169</v>
      </c>
      <c r="AU1574" s="155" t="s">
        <v>88</v>
      </c>
      <c r="AV1574" s="13" t="s">
        <v>88</v>
      </c>
      <c r="AW1574" s="13" t="s">
        <v>40</v>
      </c>
      <c r="AX1574" s="13" t="s">
        <v>78</v>
      </c>
      <c r="AY1574" s="155" t="s">
        <v>156</v>
      </c>
    </row>
    <row r="1575" spans="2:65" s="14" customFormat="1" x14ac:dyDescent="0.2">
      <c r="B1575" s="161"/>
      <c r="D1575" s="148" t="s">
        <v>169</v>
      </c>
      <c r="E1575" s="162" t="s">
        <v>3</v>
      </c>
      <c r="F1575" s="163" t="s">
        <v>172</v>
      </c>
      <c r="H1575" s="164">
        <v>94.62</v>
      </c>
      <c r="I1575" s="165"/>
      <c r="L1575" s="161"/>
      <c r="M1575" s="166"/>
      <c r="T1575" s="167"/>
      <c r="AT1575" s="162" t="s">
        <v>169</v>
      </c>
      <c r="AU1575" s="162" t="s">
        <v>88</v>
      </c>
      <c r="AV1575" s="14" t="s">
        <v>165</v>
      </c>
      <c r="AW1575" s="14" t="s">
        <v>40</v>
      </c>
      <c r="AX1575" s="14" t="s">
        <v>86</v>
      </c>
      <c r="AY1575" s="162" t="s">
        <v>156</v>
      </c>
    </row>
    <row r="1576" spans="2:65" s="1" customFormat="1" ht="16.5" customHeight="1" x14ac:dyDescent="0.2">
      <c r="B1576" s="129"/>
      <c r="C1576" s="130" t="s">
        <v>2958</v>
      </c>
      <c r="D1576" s="130" t="s">
        <v>160</v>
      </c>
      <c r="E1576" s="131" t="s">
        <v>2959</v>
      </c>
      <c r="F1576" s="132" t="s">
        <v>2960</v>
      </c>
      <c r="G1576" s="133" t="s">
        <v>356</v>
      </c>
      <c r="H1576" s="134">
        <v>40.35</v>
      </c>
      <c r="I1576" s="135"/>
      <c r="J1576" s="136">
        <f>ROUND(I1576*H1576,2)</f>
        <v>0</v>
      </c>
      <c r="K1576" s="132" t="s">
        <v>3</v>
      </c>
      <c r="L1576" s="34"/>
      <c r="M1576" s="137" t="s">
        <v>3</v>
      </c>
      <c r="N1576" s="138" t="s">
        <v>49</v>
      </c>
      <c r="P1576" s="139">
        <f>O1576*H1576</f>
        <v>0</v>
      </c>
      <c r="Q1576" s="139">
        <v>0</v>
      </c>
      <c r="R1576" s="139">
        <f>Q1576*H1576</f>
        <v>0</v>
      </c>
      <c r="S1576" s="139">
        <v>0</v>
      </c>
      <c r="T1576" s="140">
        <f>S1576*H1576</f>
        <v>0</v>
      </c>
      <c r="AR1576" s="141" t="s">
        <v>165</v>
      </c>
      <c r="AT1576" s="141" t="s">
        <v>160</v>
      </c>
      <c r="AU1576" s="141" t="s">
        <v>88</v>
      </c>
      <c r="AY1576" s="18" t="s">
        <v>156</v>
      </c>
      <c r="BE1576" s="142">
        <f>IF(N1576="základní",J1576,0)</f>
        <v>0</v>
      </c>
      <c r="BF1576" s="142">
        <f>IF(N1576="snížená",J1576,0)</f>
        <v>0</v>
      </c>
      <c r="BG1576" s="142">
        <f>IF(N1576="zákl. přenesená",J1576,0)</f>
        <v>0</v>
      </c>
      <c r="BH1576" s="142">
        <f>IF(N1576="sníž. přenesená",J1576,0)</f>
        <v>0</v>
      </c>
      <c r="BI1576" s="142">
        <f>IF(N1576="nulová",J1576,0)</f>
        <v>0</v>
      </c>
      <c r="BJ1576" s="18" t="s">
        <v>86</v>
      </c>
      <c r="BK1576" s="142">
        <f>ROUND(I1576*H1576,2)</f>
        <v>0</v>
      </c>
      <c r="BL1576" s="18" t="s">
        <v>165</v>
      </c>
      <c r="BM1576" s="141" t="s">
        <v>2961</v>
      </c>
    </row>
    <row r="1577" spans="2:65" s="13" customFormat="1" x14ac:dyDescent="0.2">
      <c r="B1577" s="154"/>
      <c r="D1577" s="148" t="s">
        <v>169</v>
      </c>
      <c r="E1577" s="155" t="s">
        <v>3</v>
      </c>
      <c r="F1577" s="156" t="s">
        <v>2962</v>
      </c>
      <c r="H1577" s="157">
        <v>40.35</v>
      </c>
      <c r="I1577" s="158"/>
      <c r="L1577" s="154"/>
      <c r="M1577" s="159"/>
      <c r="T1577" s="160"/>
      <c r="AT1577" s="155" t="s">
        <v>169</v>
      </c>
      <c r="AU1577" s="155" t="s">
        <v>88</v>
      </c>
      <c r="AV1577" s="13" t="s">
        <v>88</v>
      </c>
      <c r="AW1577" s="13" t="s">
        <v>40</v>
      </c>
      <c r="AX1577" s="13" t="s">
        <v>78</v>
      </c>
      <c r="AY1577" s="155" t="s">
        <v>156</v>
      </c>
    </row>
    <row r="1578" spans="2:65" s="14" customFormat="1" x14ac:dyDescent="0.2">
      <c r="B1578" s="161"/>
      <c r="D1578" s="148" t="s">
        <v>169</v>
      </c>
      <c r="E1578" s="162" t="s">
        <v>3</v>
      </c>
      <c r="F1578" s="163" t="s">
        <v>172</v>
      </c>
      <c r="H1578" s="164">
        <v>40.35</v>
      </c>
      <c r="I1578" s="165"/>
      <c r="L1578" s="161"/>
      <c r="M1578" s="166"/>
      <c r="T1578" s="167"/>
      <c r="AT1578" s="162" t="s">
        <v>169</v>
      </c>
      <c r="AU1578" s="162" t="s">
        <v>88</v>
      </c>
      <c r="AV1578" s="14" t="s">
        <v>165</v>
      </c>
      <c r="AW1578" s="14" t="s">
        <v>40</v>
      </c>
      <c r="AX1578" s="14" t="s">
        <v>86</v>
      </c>
      <c r="AY1578" s="162" t="s">
        <v>156</v>
      </c>
    </row>
    <row r="1579" spans="2:65" s="1" customFormat="1" ht="16.5" customHeight="1" x14ac:dyDescent="0.2">
      <c r="B1579" s="129"/>
      <c r="C1579" s="130" t="s">
        <v>2963</v>
      </c>
      <c r="D1579" s="130" t="s">
        <v>160</v>
      </c>
      <c r="E1579" s="131" t="s">
        <v>2964</v>
      </c>
      <c r="F1579" s="132" t="s">
        <v>2965</v>
      </c>
      <c r="G1579" s="133" t="s">
        <v>356</v>
      </c>
      <c r="H1579" s="134">
        <v>3.3</v>
      </c>
      <c r="I1579" s="135"/>
      <c r="J1579" s="136">
        <f>ROUND(I1579*H1579,2)</f>
        <v>0</v>
      </c>
      <c r="K1579" s="132" t="s">
        <v>3</v>
      </c>
      <c r="L1579" s="34"/>
      <c r="M1579" s="137" t="s">
        <v>3</v>
      </c>
      <c r="N1579" s="138" t="s">
        <v>49</v>
      </c>
      <c r="P1579" s="139">
        <f>O1579*H1579</f>
        <v>0</v>
      </c>
      <c r="Q1579" s="139">
        <v>0</v>
      </c>
      <c r="R1579" s="139">
        <f>Q1579*H1579</f>
        <v>0</v>
      </c>
      <c r="S1579" s="139">
        <v>0</v>
      </c>
      <c r="T1579" s="140">
        <f>S1579*H1579</f>
        <v>0</v>
      </c>
      <c r="AR1579" s="141" t="s">
        <v>165</v>
      </c>
      <c r="AT1579" s="141" t="s">
        <v>160</v>
      </c>
      <c r="AU1579" s="141" t="s">
        <v>88</v>
      </c>
      <c r="AY1579" s="18" t="s">
        <v>156</v>
      </c>
      <c r="BE1579" s="142">
        <f>IF(N1579="základní",J1579,0)</f>
        <v>0</v>
      </c>
      <c r="BF1579" s="142">
        <f>IF(N1579="snížená",J1579,0)</f>
        <v>0</v>
      </c>
      <c r="BG1579" s="142">
        <f>IF(N1579="zákl. přenesená",J1579,0)</f>
        <v>0</v>
      </c>
      <c r="BH1579" s="142">
        <f>IF(N1579="sníž. přenesená",J1579,0)</f>
        <v>0</v>
      </c>
      <c r="BI1579" s="142">
        <f>IF(N1579="nulová",J1579,0)</f>
        <v>0</v>
      </c>
      <c r="BJ1579" s="18" t="s">
        <v>86</v>
      </c>
      <c r="BK1579" s="142">
        <f>ROUND(I1579*H1579,2)</f>
        <v>0</v>
      </c>
      <c r="BL1579" s="18" t="s">
        <v>165</v>
      </c>
      <c r="BM1579" s="141" t="s">
        <v>2966</v>
      </c>
    </row>
    <row r="1580" spans="2:65" s="13" customFormat="1" x14ac:dyDescent="0.2">
      <c r="B1580" s="154"/>
      <c r="D1580" s="148" t="s">
        <v>169</v>
      </c>
      <c r="E1580" s="155" t="s">
        <v>3</v>
      </c>
      <c r="F1580" s="156" t="s">
        <v>2967</v>
      </c>
      <c r="H1580" s="157">
        <v>3.3</v>
      </c>
      <c r="I1580" s="158"/>
      <c r="L1580" s="154"/>
      <c r="M1580" s="159"/>
      <c r="T1580" s="160"/>
      <c r="AT1580" s="155" t="s">
        <v>169</v>
      </c>
      <c r="AU1580" s="155" t="s">
        <v>88</v>
      </c>
      <c r="AV1580" s="13" t="s">
        <v>88</v>
      </c>
      <c r="AW1580" s="13" t="s">
        <v>40</v>
      </c>
      <c r="AX1580" s="13" t="s">
        <v>78</v>
      </c>
      <c r="AY1580" s="155" t="s">
        <v>156</v>
      </c>
    </row>
    <row r="1581" spans="2:65" s="14" customFormat="1" x14ac:dyDescent="0.2">
      <c r="B1581" s="161"/>
      <c r="D1581" s="148" t="s">
        <v>169</v>
      </c>
      <c r="E1581" s="162" t="s">
        <v>3</v>
      </c>
      <c r="F1581" s="163" t="s">
        <v>172</v>
      </c>
      <c r="H1581" s="164">
        <v>3.3</v>
      </c>
      <c r="I1581" s="165"/>
      <c r="L1581" s="161"/>
      <c r="M1581" s="166"/>
      <c r="T1581" s="167"/>
      <c r="AT1581" s="162" t="s">
        <v>169</v>
      </c>
      <c r="AU1581" s="162" t="s">
        <v>88</v>
      </c>
      <c r="AV1581" s="14" t="s">
        <v>165</v>
      </c>
      <c r="AW1581" s="14" t="s">
        <v>40</v>
      </c>
      <c r="AX1581" s="14" t="s">
        <v>86</v>
      </c>
      <c r="AY1581" s="162" t="s">
        <v>156</v>
      </c>
    </row>
    <row r="1582" spans="2:65" s="1" customFormat="1" ht="16.5" customHeight="1" x14ac:dyDescent="0.2">
      <c r="B1582" s="129"/>
      <c r="C1582" s="130" t="s">
        <v>2968</v>
      </c>
      <c r="D1582" s="130" t="s">
        <v>160</v>
      </c>
      <c r="E1582" s="131" t="s">
        <v>2969</v>
      </c>
      <c r="F1582" s="132" t="s">
        <v>2970</v>
      </c>
      <c r="G1582" s="133" t="s">
        <v>356</v>
      </c>
      <c r="H1582" s="134">
        <v>1.8</v>
      </c>
      <c r="I1582" s="135"/>
      <c r="J1582" s="136">
        <f>ROUND(I1582*H1582,2)</f>
        <v>0</v>
      </c>
      <c r="K1582" s="132" t="s">
        <v>3</v>
      </c>
      <c r="L1582" s="34"/>
      <c r="M1582" s="137" t="s">
        <v>3</v>
      </c>
      <c r="N1582" s="138" t="s">
        <v>49</v>
      </c>
      <c r="P1582" s="139">
        <f>O1582*H1582</f>
        <v>0</v>
      </c>
      <c r="Q1582" s="139">
        <v>0</v>
      </c>
      <c r="R1582" s="139">
        <f>Q1582*H1582</f>
        <v>0</v>
      </c>
      <c r="S1582" s="139">
        <v>0</v>
      </c>
      <c r="T1582" s="140">
        <f>S1582*H1582</f>
        <v>0</v>
      </c>
      <c r="AR1582" s="141" t="s">
        <v>165</v>
      </c>
      <c r="AT1582" s="141" t="s">
        <v>160</v>
      </c>
      <c r="AU1582" s="141" t="s">
        <v>88</v>
      </c>
      <c r="AY1582" s="18" t="s">
        <v>156</v>
      </c>
      <c r="BE1582" s="142">
        <f>IF(N1582="základní",J1582,0)</f>
        <v>0</v>
      </c>
      <c r="BF1582" s="142">
        <f>IF(N1582="snížená",J1582,0)</f>
        <v>0</v>
      </c>
      <c r="BG1582" s="142">
        <f>IF(N1582="zákl. přenesená",J1582,0)</f>
        <v>0</v>
      </c>
      <c r="BH1582" s="142">
        <f>IF(N1582="sníž. přenesená",J1582,0)</f>
        <v>0</v>
      </c>
      <c r="BI1582" s="142">
        <f>IF(N1582="nulová",J1582,0)</f>
        <v>0</v>
      </c>
      <c r="BJ1582" s="18" t="s">
        <v>86</v>
      </c>
      <c r="BK1582" s="142">
        <f>ROUND(I1582*H1582,2)</f>
        <v>0</v>
      </c>
      <c r="BL1582" s="18" t="s">
        <v>165</v>
      </c>
      <c r="BM1582" s="141" t="s">
        <v>2971</v>
      </c>
    </row>
    <row r="1583" spans="2:65" s="13" customFormat="1" x14ac:dyDescent="0.2">
      <c r="B1583" s="154"/>
      <c r="D1583" s="148" t="s">
        <v>169</v>
      </c>
      <c r="E1583" s="155" t="s">
        <v>3</v>
      </c>
      <c r="F1583" s="156" t="s">
        <v>2972</v>
      </c>
      <c r="H1583" s="157">
        <v>1.2</v>
      </c>
      <c r="I1583" s="158"/>
      <c r="L1583" s="154"/>
      <c r="M1583" s="159"/>
      <c r="T1583" s="160"/>
      <c r="AT1583" s="155" t="s">
        <v>169</v>
      </c>
      <c r="AU1583" s="155" t="s">
        <v>88</v>
      </c>
      <c r="AV1583" s="13" t="s">
        <v>88</v>
      </c>
      <c r="AW1583" s="13" t="s">
        <v>40</v>
      </c>
      <c r="AX1583" s="13" t="s">
        <v>78</v>
      </c>
      <c r="AY1583" s="155" t="s">
        <v>156</v>
      </c>
    </row>
    <row r="1584" spans="2:65" s="13" customFormat="1" x14ac:dyDescent="0.2">
      <c r="B1584" s="154"/>
      <c r="D1584" s="148" t="s">
        <v>169</v>
      </c>
      <c r="E1584" s="155" t="s">
        <v>3</v>
      </c>
      <c r="F1584" s="156" t="s">
        <v>2973</v>
      </c>
      <c r="H1584" s="157">
        <v>0.6</v>
      </c>
      <c r="I1584" s="158"/>
      <c r="L1584" s="154"/>
      <c r="M1584" s="159"/>
      <c r="T1584" s="160"/>
      <c r="AT1584" s="155" t="s">
        <v>169</v>
      </c>
      <c r="AU1584" s="155" t="s">
        <v>88</v>
      </c>
      <c r="AV1584" s="13" t="s">
        <v>88</v>
      </c>
      <c r="AW1584" s="13" t="s">
        <v>40</v>
      </c>
      <c r="AX1584" s="13" t="s">
        <v>78</v>
      </c>
      <c r="AY1584" s="155" t="s">
        <v>156</v>
      </c>
    </row>
    <row r="1585" spans="2:65" s="14" customFormat="1" x14ac:dyDescent="0.2">
      <c r="B1585" s="161"/>
      <c r="D1585" s="148" t="s">
        <v>169</v>
      </c>
      <c r="E1585" s="162" t="s">
        <v>3</v>
      </c>
      <c r="F1585" s="163" t="s">
        <v>172</v>
      </c>
      <c r="H1585" s="164">
        <v>1.8</v>
      </c>
      <c r="I1585" s="165"/>
      <c r="L1585" s="161"/>
      <c r="M1585" s="166"/>
      <c r="T1585" s="167"/>
      <c r="AT1585" s="162" t="s">
        <v>169</v>
      </c>
      <c r="AU1585" s="162" t="s">
        <v>88</v>
      </c>
      <c r="AV1585" s="14" t="s">
        <v>165</v>
      </c>
      <c r="AW1585" s="14" t="s">
        <v>40</v>
      </c>
      <c r="AX1585" s="14" t="s">
        <v>86</v>
      </c>
      <c r="AY1585" s="162" t="s">
        <v>156</v>
      </c>
    </row>
    <row r="1586" spans="2:65" s="1" customFormat="1" ht="21.75" customHeight="1" x14ac:dyDescent="0.2">
      <c r="B1586" s="129"/>
      <c r="C1586" s="130" t="s">
        <v>2974</v>
      </c>
      <c r="D1586" s="130" t="s">
        <v>160</v>
      </c>
      <c r="E1586" s="131" t="s">
        <v>2975</v>
      </c>
      <c r="F1586" s="132" t="s">
        <v>2976</v>
      </c>
      <c r="G1586" s="133" t="s">
        <v>209</v>
      </c>
      <c r="H1586" s="134">
        <v>11.88</v>
      </c>
      <c r="I1586" s="135"/>
      <c r="J1586" s="136">
        <f>ROUND(I1586*H1586,2)</f>
        <v>0</v>
      </c>
      <c r="K1586" s="132" t="s">
        <v>164</v>
      </c>
      <c r="L1586" s="34"/>
      <c r="M1586" s="137" t="s">
        <v>3</v>
      </c>
      <c r="N1586" s="138" t="s">
        <v>49</v>
      </c>
      <c r="P1586" s="139">
        <f>O1586*H1586</f>
        <v>0</v>
      </c>
      <c r="Q1586" s="139">
        <v>9.0000000000000006E-5</v>
      </c>
      <c r="R1586" s="139">
        <f>Q1586*H1586</f>
        <v>1.0692000000000002E-3</v>
      </c>
      <c r="S1586" s="139">
        <v>6.0000000000000002E-5</v>
      </c>
      <c r="T1586" s="140">
        <f>S1586*H1586</f>
        <v>7.1280000000000009E-4</v>
      </c>
      <c r="AR1586" s="141" t="s">
        <v>165</v>
      </c>
      <c r="AT1586" s="141" t="s">
        <v>160</v>
      </c>
      <c r="AU1586" s="141" t="s">
        <v>88</v>
      </c>
      <c r="AY1586" s="18" t="s">
        <v>156</v>
      </c>
      <c r="BE1586" s="142">
        <f>IF(N1586="základní",J1586,0)</f>
        <v>0</v>
      </c>
      <c r="BF1586" s="142">
        <f>IF(N1586="snížená",J1586,0)</f>
        <v>0</v>
      </c>
      <c r="BG1586" s="142">
        <f>IF(N1586="zákl. přenesená",J1586,0)</f>
        <v>0</v>
      </c>
      <c r="BH1586" s="142">
        <f>IF(N1586="sníž. přenesená",J1586,0)</f>
        <v>0</v>
      </c>
      <c r="BI1586" s="142">
        <f>IF(N1586="nulová",J1586,0)</f>
        <v>0</v>
      </c>
      <c r="BJ1586" s="18" t="s">
        <v>86</v>
      </c>
      <c r="BK1586" s="142">
        <f>ROUND(I1586*H1586,2)</f>
        <v>0</v>
      </c>
      <c r="BL1586" s="18" t="s">
        <v>165</v>
      </c>
      <c r="BM1586" s="141" t="s">
        <v>2977</v>
      </c>
    </row>
    <row r="1587" spans="2:65" s="1" customFormat="1" x14ac:dyDescent="0.2">
      <c r="B1587" s="34"/>
      <c r="D1587" s="143" t="s">
        <v>167</v>
      </c>
      <c r="F1587" s="144" t="s">
        <v>2978</v>
      </c>
      <c r="I1587" s="145"/>
      <c r="L1587" s="34"/>
      <c r="M1587" s="146"/>
      <c r="T1587" s="55"/>
      <c r="AT1587" s="18" t="s">
        <v>167</v>
      </c>
      <c r="AU1587" s="18" t="s">
        <v>88</v>
      </c>
    </row>
    <row r="1588" spans="2:65" s="13" customFormat="1" x14ac:dyDescent="0.2">
      <c r="B1588" s="154"/>
      <c r="D1588" s="148" t="s">
        <v>169</v>
      </c>
      <c r="E1588" s="155" t="s">
        <v>3</v>
      </c>
      <c r="F1588" s="156" t="s">
        <v>2979</v>
      </c>
      <c r="H1588" s="157">
        <v>11.88</v>
      </c>
      <c r="I1588" s="158"/>
      <c r="L1588" s="154"/>
      <c r="M1588" s="159"/>
      <c r="T1588" s="160"/>
      <c r="AT1588" s="155" t="s">
        <v>169</v>
      </c>
      <c r="AU1588" s="155" t="s">
        <v>88</v>
      </c>
      <c r="AV1588" s="13" t="s">
        <v>88</v>
      </c>
      <c r="AW1588" s="13" t="s">
        <v>40</v>
      </c>
      <c r="AX1588" s="13" t="s">
        <v>78</v>
      </c>
      <c r="AY1588" s="155" t="s">
        <v>156</v>
      </c>
    </row>
    <row r="1589" spans="2:65" s="14" customFormat="1" x14ac:dyDescent="0.2">
      <c r="B1589" s="161"/>
      <c r="D1589" s="148" t="s">
        <v>169</v>
      </c>
      <c r="E1589" s="162" t="s">
        <v>3</v>
      </c>
      <c r="F1589" s="163" t="s">
        <v>172</v>
      </c>
      <c r="H1589" s="164">
        <v>11.88</v>
      </c>
      <c r="I1589" s="165"/>
      <c r="L1589" s="161"/>
      <c r="M1589" s="166"/>
      <c r="T1589" s="167"/>
      <c r="AT1589" s="162" t="s">
        <v>169</v>
      </c>
      <c r="AU1589" s="162" t="s">
        <v>88</v>
      </c>
      <c r="AV1589" s="14" t="s">
        <v>165</v>
      </c>
      <c r="AW1589" s="14" t="s">
        <v>40</v>
      </c>
      <c r="AX1589" s="14" t="s">
        <v>86</v>
      </c>
      <c r="AY1589" s="162" t="s">
        <v>156</v>
      </c>
    </row>
    <row r="1590" spans="2:65" s="1" customFormat="1" ht="24.2" customHeight="1" x14ac:dyDescent="0.2">
      <c r="B1590" s="129"/>
      <c r="C1590" s="130" t="s">
        <v>2980</v>
      </c>
      <c r="D1590" s="130" t="s">
        <v>160</v>
      </c>
      <c r="E1590" s="131" t="s">
        <v>2981</v>
      </c>
      <c r="F1590" s="132" t="s">
        <v>2982</v>
      </c>
      <c r="G1590" s="133" t="s">
        <v>209</v>
      </c>
      <c r="H1590" s="134">
        <v>112.48</v>
      </c>
      <c r="I1590" s="135"/>
      <c r="J1590" s="136">
        <f>ROUND(I1590*H1590,2)</f>
        <v>0</v>
      </c>
      <c r="K1590" s="132" t="s">
        <v>164</v>
      </c>
      <c r="L1590" s="34"/>
      <c r="M1590" s="137" t="s">
        <v>3</v>
      </c>
      <c r="N1590" s="138" t="s">
        <v>49</v>
      </c>
      <c r="P1590" s="139">
        <f>O1590*H1590</f>
        <v>0</v>
      </c>
      <c r="Q1590" s="139">
        <v>2.6440000000000002E-2</v>
      </c>
      <c r="R1590" s="139">
        <f>Q1590*H1590</f>
        <v>2.9739712000000003</v>
      </c>
      <c r="S1590" s="139">
        <v>2.5999999999999999E-2</v>
      </c>
      <c r="T1590" s="140">
        <f>S1590*H1590</f>
        <v>2.92448</v>
      </c>
      <c r="AR1590" s="141" t="s">
        <v>165</v>
      </c>
      <c r="AT1590" s="141" t="s">
        <v>160</v>
      </c>
      <c r="AU1590" s="141" t="s">
        <v>88</v>
      </c>
      <c r="AY1590" s="18" t="s">
        <v>156</v>
      </c>
      <c r="BE1590" s="142">
        <f>IF(N1590="základní",J1590,0)</f>
        <v>0</v>
      </c>
      <c r="BF1590" s="142">
        <f>IF(N1590="snížená",J1590,0)</f>
        <v>0</v>
      </c>
      <c r="BG1590" s="142">
        <f>IF(N1590="zákl. přenesená",J1590,0)</f>
        <v>0</v>
      </c>
      <c r="BH1590" s="142">
        <f>IF(N1590="sníž. přenesená",J1590,0)</f>
        <v>0</v>
      </c>
      <c r="BI1590" s="142">
        <f>IF(N1590="nulová",J1590,0)</f>
        <v>0</v>
      </c>
      <c r="BJ1590" s="18" t="s">
        <v>86</v>
      </c>
      <c r="BK1590" s="142">
        <f>ROUND(I1590*H1590,2)</f>
        <v>0</v>
      </c>
      <c r="BL1590" s="18" t="s">
        <v>165</v>
      </c>
      <c r="BM1590" s="141" t="s">
        <v>2983</v>
      </c>
    </row>
    <row r="1591" spans="2:65" s="1" customFormat="1" x14ac:dyDescent="0.2">
      <c r="B1591" s="34"/>
      <c r="D1591" s="143" t="s">
        <v>167</v>
      </c>
      <c r="F1591" s="144" t="s">
        <v>2984</v>
      </c>
      <c r="I1591" s="145"/>
      <c r="L1591" s="34"/>
      <c r="M1591" s="146"/>
      <c r="T1591" s="55"/>
      <c r="AT1591" s="18" t="s">
        <v>167</v>
      </c>
      <c r="AU1591" s="18" t="s">
        <v>88</v>
      </c>
    </row>
    <row r="1592" spans="2:65" s="13" customFormat="1" x14ac:dyDescent="0.2">
      <c r="B1592" s="154"/>
      <c r="D1592" s="148" t="s">
        <v>169</v>
      </c>
      <c r="E1592" s="155" t="s">
        <v>3</v>
      </c>
      <c r="F1592" s="156" t="s">
        <v>2985</v>
      </c>
      <c r="H1592" s="157">
        <v>20.9</v>
      </c>
      <c r="I1592" s="158"/>
      <c r="L1592" s="154"/>
      <c r="M1592" s="159"/>
      <c r="T1592" s="160"/>
      <c r="AT1592" s="155" t="s">
        <v>169</v>
      </c>
      <c r="AU1592" s="155" t="s">
        <v>88</v>
      </c>
      <c r="AV1592" s="13" t="s">
        <v>88</v>
      </c>
      <c r="AW1592" s="13" t="s">
        <v>40</v>
      </c>
      <c r="AX1592" s="13" t="s">
        <v>78</v>
      </c>
      <c r="AY1592" s="155" t="s">
        <v>156</v>
      </c>
    </row>
    <row r="1593" spans="2:65" s="13" customFormat="1" x14ac:dyDescent="0.2">
      <c r="B1593" s="154"/>
      <c r="D1593" s="148" t="s">
        <v>169</v>
      </c>
      <c r="E1593" s="155" t="s">
        <v>3</v>
      </c>
      <c r="F1593" s="156" t="s">
        <v>2986</v>
      </c>
      <c r="H1593" s="157">
        <v>21.1</v>
      </c>
      <c r="I1593" s="158"/>
      <c r="L1593" s="154"/>
      <c r="M1593" s="159"/>
      <c r="T1593" s="160"/>
      <c r="AT1593" s="155" t="s">
        <v>169</v>
      </c>
      <c r="AU1593" s="155" t="s">
        <v>88</v>
      </c>
      <c r="AV1593" s="13" t="s">
        <v>88</v>
      </c>
      <c r="AW1593" s="13" t="s">
        <v>40</v>
      </c>
      <c r="AX1593" s="13" t="s">
        <v>78</v>
      </c>
      <c r="AY1593" s="155" t="s">
        <v>156</v>
      </c>
    </row>
    <row r="1594" spans="2:65" s="13" customFormat="1" x14ac:dyDescent="0.2">
      <c r="B1594" s="154"/>
      <c r="D1594" s="148" t="s">
        <v>169</v>
      </c>
      <c r="E1594" s="155" t="s">
        <v>3</v>
      </c>
      <c r="F1594" s="156" t="s">
        <v>2987</v>
      </c>
      <c r="H1594" s="157">
        <v>17</v>
      </c>
      <c r="I1594" s="158"/>
      <c r="L1594" s="154"/>
      <c r="M1594" s="159"/>
      <c r="T1594" s="160"/>
      <c r="AT1594" s="155" t="s">
        <v>169</v>
      </c>
      <c r="AU1594" s="155" t="s">
        <v>88</v>
      </c>
      <c r="AV1594" s="13" t="s">
        <v>88</v>
      </c>
      <c r="AW1594" s="13" t="s">
        <v>40</v>
      </c>
      <c r="AX1594" s="13" t="s">
        <v>78</v>
      </c>
      <c r="AY1594" s="155" t="s">
        <v>156</v>
      </c>
    </row>
    <row r="1595" spans="2:65" s="13" customFormat="1" x14ac:dyDescent="0.2">
      <c r="B1595" s="154"/>
      <c r="D1595" s="148" t="s">
        <v>169</v>
      </c>
      <c r="E1595" s="155" t="s">
        <v>3</v>
      </c>
      <c r="F1595" s="156" t="s">
        <v>2988</v>
      </c>
      <c r="H1595" s="157">
        <v>13.26</v>
      </c>
      <c r="I1595" s="158"/>
      <c r="L1595" s="154"/>
      <c r="M1595" s="159"/>
      <c r="T1595" s="160"/>
      <c r="AT1595" s="155" t="s">
        <v>169</v>
      </c>
      <c r="AU1595" s="155" t="s">
        <v>88</v>
      </c>
      <c r="AV1595" s="13" t="s">
        <v>88</v>
      </c>
      <c r="AW1595" s="13" t="s">
        <v>40</v>
      </c>
      <c r="AX1595" s="13" t="s">
        <v>78</v>
      </c>
      <c r="AY1595" s="155" t="s">
        <v>156</v>
      </c>
    </row>
    <row r="1596" spans="2:65" s="13" customFormat="1" x14ac:dyDescent="0.2">
      <c r="B1596" s="154"/>
      <c r="D1596" s="148" t="s">
        <v>169</v>
      </c>
      <c r="E1596" s="155" t="s">
        <v>3</v>
      </c>
      <c r="F1596" s="156" t="s">
        <v>2989</v>
      </c>
      <c r="H1596" s="157">
        <v>12.9</v>
      </c>
      <c r="I1596" s="158"/>
      <c r="L1596" s="154"/>
      <c r="M1596" s="159"/>
      <c r="T1596" s="160"/>
      <c r="AT1596" s="155" t="s">
        <v>169</v>
      </c>
      <c r="AU1596" s="155" t="s">
        <v>88</v>
      </c>
      <c r="AV1596" s="13" t="s">
        <v>88</v>
      </c>
      <c r="AW1596" s="13" t="s">
        <v>40</v>
      </c>
      <c r="AX1596" s="13" t="s">
        <v>78</v>
      </c>
      <c r="AY1596" s="155" t="s">
        <v>156</v>
      </c>
    </row>
    <row r="1597" spans="2:65" s="13" customFormat="1" x14ac:dyDescent="0.2">
      <c r="B1597" s="154"/>
      <c r="D1597" s="148" t="s">
        <v>169</v>
      </c>
      <c r="E1597" s="155" t="s">
        <v>3</v>
      </c>
      <c r="F1597" s="156" t="s">
        <v>2990</v>
      </c>
      <c r="H1597" s="157">
        <v>9.32</v>
      </c>
      <c r="I1597" s="158"/>
      <c r="L1597" s="154"/>
      <c r="M1597" s="159"/>
      <c r="T1597" s="160"/>
      <c r="AT1597" s="155" t="s">
        <v>169</v>
      </c>
      <c r="AU1597" s="155" t="s">
        <v>88</v>
      </c>
      <c r="AV1597" s="13" t="s">
        <v>88</v>
      </c>
      <c r="AW1597" s="13" t="s">
        <v>40</v>
      </c>
      <c r="AX1597" s="13" t="s">
        <v>78</v>
      </c>
      <c r="AY1597" s="155" t="s">
        <v>156</v>
      </c>
    </row>
    <row r="1598" spans="2:65" s="13" customFormat="1" x14ac:dyDescent="0.2">
      <c r="B1598" s="154"/>
      <c r="D1598" s="148" t="s">
        <v>169</v>
      </c>
      <c r="E1598" s="155" t="s">
        <v>3</v>
      </c>
      <c r="F1598" s="156" t="s">
        <v>2991</v>
      </c>
      <c r="H1598" s="157">
        <v>18</v>
      </c>
      <c r="I1598" s="158"/>
      <c r="L1598" s="154"/>
      <c r="M1598" s="159"/>
      <c r="T1598" s="160"/>
      <c r="AT1598" s="155" t="s">
        <v>169</v>
      </c>
      <c r="AU1598" s="155" t="s">
        <v>88</v>
      </c>
      <c r="AV1598" s="13" t="s">
        <v>88</v>
      </c>
      <c r="AW1598" s="13" t="s">
        <v>40</v>
      </c>
      <c r="AX1598" s="13" t="s">
        <v>78</v>
      </c>
      <c r="AY1598" s="155" t="s">
        <v>156</v>
      </c>
    </row>
    <row r="1599" spans="2:65" s="14" customFormat="1" x14ac:dyDescent="0.2">
      <c r="B1599" s="161"/>
      <c r="D1599" s="148" t="s">
        <v>169</v>
      </c>
      <c r="E1599" s="162" t="s">
        <v>3</v>
      </c>
      <c r="F1599" s="163" t="s">
        <v>172</v>
      </c>
      <c r="H1599" s="164">
        <v>112.48</v>
      </c>
      <c r="I1599" s="165"/>
      <c r="L1599" s="161"/>
      <c r="M1599" s="166"/>
      <c r="T1599" s="167"/>
      <c r="AT1599" s="162" t="s">
        <v>169</v>
      </c>
      <c r="AU1599" s="162" t="s">
        <v>88</v>
      </c>
      <c r="AV1599" s="14" t="s">
        <v>165</v>
      </c>
      <c r="AW1599" s="14" t="s">
        <v>40</v>
      </c>
      <c r="AX1599" s="14" t="s">
        <v>86</v>
      </c>
      <c r="AY1599" s="162" t="s">
        <v>156</v>
      </c>
    </row>
    <row r="1600" spans="2:65" s="1" customFormat="1" ht="24.2" customHeight="1" x14ac:dyDescent="0.2">
      <c r="B1600" s="129"/>
      <c r="C1600" s="130" t="s">
        <v>2992</v>
      </c>
      <c r="D1600" s="130" t="s">
        <v>160</v>
      </c>
      <c r="E1600" s="131" t="s">
        <v>2993</v>
      </c>
      <c r="F1600" s="132" t="s">
        <v>2994</v>
      </c>
      <c r="G1600" s="133" t="s">
        <v>209</v>
      </c>
      <c r="H1600" s="134">
        <v>13.23</v>
      </c>
      <c r="I1600" s="135"/>
      <c r="J1600" s="136">
        <f>ROUND(I1600*H1600,2)</f>
        <v>0</v>
      </c>
      <c r="K1600" s="132" t="s">
        <v>164</v>
      </c>
      <c r="L1600" s="34"/>
      <c r="M1600" s="137" t="s">
        <v>3</v>
      </c>
      <c r="N1600" s="138" t="s">
        <v>49</v>
      </c>
      <c r="P1600" s="139">
        <f>O1600*H1600</f>
        <v>0</v>
      </c>
      <c r="Q1600" s="139">
        <v>1.9290000000000002E-2</v>
      </c>
      <c r="R1600" s="139">
        <f>Q1600*H1600</f>
        <v>0.25520670000000001</v>
      </c>
      <c r="S1600" s="139">
        <v>0.02</v>
      </c>
      <c r="T1600" s="140">
        <f>S1600*H1600</f>
        <v>0.2646</v>
      </c>
      <c r="AR1600" s="141" t="s">
        <v>165</v>
      </c>
      <c r="AT1600" s="141" t="s">
        <v>160</v>
      </c>
      <c r="AU1600" s="141" t="s">
        <v>88</v>
      </c>
      <c r="AY1600" s="18" t="s">
        <v>156</v>
      </c>
      <c r="BE1600" s="142">
        <f>IF(N1600="základní",J1600,0)</f>
        <v>0</v>
      </c>
      <c r="BF1600" s="142">
        <f>IF(N1600="snížená",J1600,0)</f>
        <v>0</v>
      </c>
      <c r="BG1600" s="142">
        <f>IF(N1600="zákl. přenesená",J1600,0)</f>
        <v>0</v>
      </c>
      <c r="BH1600" s="142">
        <f>IF(N1600="sníž. přenesená",J1600,0)</f>
        <v>0</v>
      </c>
      <c r="BI1600" s="142">
        <f>IF(N1600="nulová",J1600,0)</f>
        <v>0</v>
      </c>
      <c r="BJ1600" s="18" t="s">
        <v>86</v>
      </c>
      <c r="BK1600" s="142">
        <f>ROUND(I1600*H1600,2)</f>
        <v>0</v>
      </c>
      <c r="BL1600" s="18" t="s">
        <v>165</v>
      </c>
      <c r="BM1600" s="141" t="s">
        <v>2995</v>
      </c>
    </row>
    <row r="1601" spans="2:65" s="1" customFormat="1" x14ac:dyDescent="0.2">
      <c r="B1601" s="34"/>
      <c r="D1601" s="143" t="s">
        <v>167</v>
      </c>
      <c r="F1601" s="144" t="s">
        <v>2996</v>
      </c>
      <c r="I1601" s="145"/>
      <c r="L1601" s="34"/>
      <c r="M1601" s="146"/>
      <c r="T1601" s="55"/>
      <c r="AT1601" s="18" t="s">
        <v>167</v>
      </c>
      <c r="AU1601" s="18" t="s">
        <v>88</v>
      </c>
    </row>
    <row r="1602" spans="2:65" s="13" customFormat="1" x14ac:dyDescent="0.2">
      <c r="B1602" s="154"/>
      <c r="D1602" s="148" t="s">
        <v>169</v>
      </c>
      <c r="E1602" s="155" t="s">
        <v>3</v>
      </c>
      <c r="F1602" s="156" t="s">
        <v>2997</v>
      </c>
      <c r="H1602" s="157">
        <v>13.23</v>
      </c>
      <c r="I1602" s="158"/>
      <c r="L1602" s="154"/>
      <c r="M1602" s="159"/>
      <c r="T1602" s="160"/>
      <c r="AT1602" s="155" t="s">
        <v>169</v>
      </c>
      <c r="AU1602" s="155" t="s">
        <v>88</v>
      </c>
      <c r="AV1602" s="13" t="s">
        <v>88</v>
      </c>
      <c r="AW1602" s="13" t="s">
        <v>40</v>
      </c>
      <c r="AX1602" s="13" t="s">
        <v>78</v>
      </c>
      <c r="AY1602" s="155" t="s">
        <v>156</v>
      </c>
    </row>
    <row r="1603" spans="2:65" s="14" customFormat="1" x14ac:dyDescent="0.2">
      <c r="B1603" s="161"/>
      <c r="D1603" s="148" t="s">
        <v>169</v>
      </c>
      <c r="E1603" s="162" t="s">
        <v>3</v>
      </c>
      <c r="F1603" s="163" t="s">
        <v>172</v>
      </c>
      <c r="H1603" s="164">
        <v>13.23</v>
      </c>
      <c r="I1603" s="165"/>
      <c r="L1603" s="161"/>
      <c r="M1603" s="166"/>
      <c r="T1603" s="167"/>
      <c r="AT1603" s="162" t="s">
        <v>169</v>
      </c>
      <c r="AU1603" s="162" t="s">
        <v>88</v>
      </c>
      <c r="AV1603" s="14" t="s">
        <v>165</v>
      </c>
      <c r="AW1603" s="14" t="s">
        <v>40</v>
      </c>
      <c r="AX1603" s="14" t="s">
        <v>86</v>
      </c>
      <c r="AY1603" s="162" t="s">
        <v>156</v>
      </c>
    </row>
    <row r="1604" spans="2:65" s="1" customFormat="1" ht="24.2" customHeight="1" x14ac:dyDescent="0.2">
      <c r="B1604" s="129"/>
      <c r="C1604" s="130" t="s">
        <v>2998</v>
      </c>
      <c r="D1604" s="130" t="s">
        <v>160</v>
      </c>
      <c r="E1604" s="131" t="s">
        <v>2999</v>
      </c>
      <c r="F1604" s="132" t="s">
        <v>3000</v>
      </c>
      <c r="G1604" s="133" t="s">
        <v>356</v>
      </c>
      <c r="H1604" s="134">
        <v>210.72</v>
      </c>
      <c r="I1604" s="135"/>
      <c r="J1604" s="136">
        <f>ROUND(I1604*H1604,2)</f>
        <v>0</v>
      </c>
      <c r="K1604" s="132" t="s">
        <v>164</v>
      </c>
      <c r="L1604" s="34"/>
      <c r="M1604" s="137" t="s">
        <v>3</v>
      </c>
      <c r="N1604" s="138" t="s">
        <v>49</v>
      </c>
      <c r="P1604" s="139">
        <f>O1604*H1604</f>
        <v>0</v>
      </c>
      <c r="Q1604" s="139">
        <v>0</v>
      </c>
      <c r="R1604" s="139">
        <f>Q1604*H1604</f>
        <v>0</v>
      </c>
      <c r="S1604" s="139">
        <v>0</v>
      </c>
      <c r="T1604" s="140">
        <f>S1604*H1604</f>
        <v>0</v>
      </c>
      <c r="AR1604" s="141" t="s">
        <v>165</v>
      </c>
      <c r="AT1604" s="141" t="s">
        <v>160</v>
      </c>
      <c r="AU1604" s="141" t="s">
        <v>88</v>
      </c>
      <c r="AY1604" s="18" t="s">
        <v>156</v>
      </c>
      <c r="BE1604" s="142">
        <f>IF(N1604="základní",J1604,0)</f>
        <v>0</v>
      </c>
      <c r="BF1604" s="142">
        <f>IF(N1604="snížená",J1604,0)</f>
        <v>0</v>
      </c>
      <c r="BG1604" s="142">
        <f>IF(N1604="zákl. přenesená",J1604,0)</f>
        <v>0</v>
      </c>
      <c r="BH1604" s="142">
        <f>IF(N1604="sníž. přenesená",J1604,0)</f>
        <v>0</v>
      </c>
      <c r="BI1604" s="142">
        <f>IF(N1604="nulová",J1604,0)</f>
        <v>0</v>
      </c>
      <c r="BJ1604" s="18" t="s">
        <v>86</v>
      </c>
      <c r="BK1604" s="142">
        <f>ROUND(I1604*H1604,2)</f>
        <v>0</v>
      </c>
      <c r="BL1604" s="18" t="s">
        <v>165</v>
      </c>
      <c r="BM1604" s="141" t="s">
        <v>3001</v>
      </c>
    </row>
    <row r="1605" spans="2:65" s="1" customFormat="1" x14ac:dyDescent="0.2">
      <c r="B1605" s="34"/>
      <c r="D1605" s="143" t="s">
        <v>167</v>
      </c>
      <c r="F1605" s="144" t="s">
        <v>3002</v>
      </c>
      <c r="I1605" s="145"/>
      <c r="L1605" s="34"/>
      <c r="M1605" s="146"/>
      <c r="T1605" s="55"/>
      <c r="AT1605" s="18" t="s">
        <v>167</v>
      </c>
      <c r="AU1605" s="18" t="s">
        <v>88</v>
      </c>
    </row>
    <row r="1606" spans="2:65" s="12" customFormat="1" x14ac:dyDescent="0.2">
      <c r="B1606" s="147"/>
      <c r="D1606" s="148" t="s">
        <v>169</v>
      </c>
      <c r="E1606" s="149" t="s">
        <v>3</v>
      </c>
      <c r="F1606" s="150" t="s">
        <v>2891</v>
      </c>
      <c r="H1606" s="149" t="s">
        <v>3</v>
      </c>
      <c r="I1606" s="151"/>
      <c r="L1606" s="147"/>
      <c r="M1606" s="152"/>
      <c r="T1606" s="153"/>
      <c r="AT1606" s="149" t="s">
        <v>169</v>
      </c>
      <c r="AU1606" s="149" t="s">
        <v>88</v>
      </c>
      <c r="AV1606" s="12" t="s">
        <v>86</v>
      </c>
      <c r="AW1606" s="12" t="s">
        <v>40</v>
      </c>
      <c r="AX1606" s="12" t="s">
        <v>78</v>
      </c>
      <c r="AY1606" s="149" t="s">
        <v>156</v>
      </c>
    </row>
    <row r="1607" spans="2:65" s="13" customFormat="1" x14ac:dyDescent="0.2">
      <c r="B1607" s="154"/>
      <c r="D1607" s="148" t="s">
        <v>169</v>
      </c>
      <c r="E1607" s="155" t="s">
        <v>3</v>
      </c>
      <c r="F1607" s="156" t="s">
        <v>3003</v>
      </c>
      <c r="H1607" s="157">
        <v>11.2</v>
      </c>
      <c r="I1607" s="158"/>
      <c r="L1607" s="154"/>
      <c r="M1607" s="159"/>
      <c r="T1607" s="160"/>
      <c r="AT1607" s="155" t="s">
        <v>169</v>
      </c>
      <c r="AU1607" s="155" t="s">
        <v>88</v>
      </c>
      <c r="AV1607" s="13" t="s">
        <v>88</v>
      </c>
      <c r="AW1607" s="13" t="s">
        <v>40</v>
      </c>
      <c r="AX1607" s="13" t="s">
        <v>78</v>
      </c>
      <c r="AY1607" s="155" t="s">
        <v>156</v>
      </c>
    </row>
    <row r="1608" spans="2:65" s="13" customFormat="1" x14ac:dyDescent="0.2">
      <c r="B1608" s="154"/>
      <c r="D1608" s="148" t="s">
        <v>169</v>
      </c>
      <c r="E1608" s="155" t="s">
        <v>3</v>
      </c>
      <c r="F1608" s="156" t="s">
        <v>3004</v>
      </c>
      <c r="H1608" s="157">
        <v>6.5</v>
      </c>
      <c r="I1608" s="158"/>
      <c r="L1608" s="154"/>
      <c r="M1608" s="159"/>
      <c r="T1608" s="160"/>
      <c r="AT1608" s="155" t="s">
        <v>169</v>
      </c>
      <c r="AU1608" s="155" t="s">
        <v>88</v>
      </c>
      <c r="AV1608" s="13" t="s">
        <v>88</v>
      </c>
      <c r="AW1608" s="13" t="s">
        <v>40</v>
      </c>
      <c r="AX1608" s="13" t="s">
        <v>78</v>
      </c>
      <c r="AY1608" s="155" t="s">
        <v>156</v>
      </c>
    </row>
    <row r="1609" spans="2:65" s="13" customFormat="1" x14ac:dyDescent="0.2">
      <c r="B1609" s="154"/>
      <c r="D1609" s="148" t="s">
        <v>169</v>
      </c>
      <c r="E1609" s="155" t="s">
        <v>3</v>
      </c>
      <c r="F1609" s="156" t="s">
        <v>3005</v>
      </c>
      <c r="H1609" s="157">
        <v>6.5</v>
      </c>
      <c r="I1609" s="158"/>
      <c r="L1609" s="154"/>
      <c r="M1609" s="159"/>
      <c r="T1609" s="160"/>
      <c r="AT1609" s="155" t="s">
        <v>169</v>
      </c>
      <c r="AU1609" s="155" t="s">
        <v>88</v>
      </c>
      <c r="AV1609" s="13" t="s">
        <v>88</v>
      </c>
      <c r="AW1609" s="13" t="s">
        <v>40</v>
      </c>
      <c r="AX1609" s="13" t="s">
        <v>78</v>
      </c>
      <c r="AY1609" s="155" t="s">
        <v>156</v>
      </c>
    </row>
    <row r="1610" spans="2:65" s="13" customFormat="1" x14ac:dyDescent="0.2">
      <c r="B1610" s="154"/>
      <c r="D1610" s="148" t="s">
        <v>169</v>
      </c>
      <c r="E1610" s="155" t="s">
        <v>3</v>
      </c>
      <c r="F1610" s="156" t="s">
        <v>3006</v>
      </c>
      <c r="H1610" s="157">
        <v>6.5</v>
      </c>
      <c r="I1610" s="158"/>
      <c r="L1610" s="154"/>
      <c r="M1610" s="159"/>
      <c r="T1610" s="160"/>
      <c r="AT1610" s="155" t="s">
        <v>169</v>
      </c>
      <c r="AU1610" s="155" t="s">
        <v>88</v>
      </c>
      <c r="AV1610" s="13" t="s">
        <v>88</v>
      </c>
      <c r="AW1610" s="13" t="s">
        <v>40</v>
      </c>
      <c r="AX1610" s="13" t="s">
        <v>78</v>
      </c>
      <c r="AY1610" s="155" t="s">
        <v>156</v>
      </c>
    </row>
    <row r="1611" spans="2:65" s="13" customFormat="1" x14ac:dyDescent="0.2">
      <c r="B1611" s="154"/>
      <c r="D1611" s="148" t="s">
        <v>169</v>
      </c>
      <c r="E1611" s="155" t="s">
        <v>3</v>
      </c>
      <c r="F1611" s="156" t="s">
        <v>3007</v>
      </c>
      <c r="H1611" s="157">
        <v>10.9</v>
      </c>
      <c r="I1611" s="158"/>
      <c r="L1611" s="154"/>
      <c r="M1611" s="159"/>
      <c r="T1611" s="160"/>
      <c r="AT1611" s="155" t="s">
        <v>169</v>
      </c>
      <c r="AU1611" s="155" t="s">
        <v>88</v>
      </c>
      <c r="AV1611" s="13" t="s">
        <v>88</v>
      </c>
      <c r="AW1611" s="13" t="s">
        <v>40</v>
      </c>
      <c r="AX1611" s="13" t="s">
        <v>78</v>
      </c>
      <c r="AY1611" s="155" t="s">
        <v>156</v>
      </c>
    </row>
    <row r="1612" spans="2:65" s="13" customFormat="1" x14ac:dyDescent="0.2">
      <c r="B1612" s="154"/>
      <c r="D1612" s="148" t="s">
        <v>169</v>
      </c>
      <c r="E1612" s="155" t="s">
        <v>3</v>
      </c>
      <c r="F1612" s="156" t="s">
        <v>3008</v>
      </c>
      <c r="H1612" s="157">
        <v>5.4</v>
      </c>
      <c r="I1612" s="158"/>
      <c r="L1612" s="154"/>
      <c r="M1612" s="159"/>
      <c r="T1612" s="160"/>
      <c r="AT1612" s="155" t="s">
        <v>169</v>
      </c>
      <c r="AU1612" s="155" t="s">
        <v>88</v>
      </c>
      <c r="AV1612" s="13" t="s">
        <v>88</v>
      </c>
      <c r="AW1612" s="13" t="s">
        <v>40</v>
      </c>
      <c r="AX1612" s="13" t="s">
        <v>78</v>
      </c>
      <c r="AY1612" s="155" t="s">
        <v>156</v>
      </c>
    </row>
    <row r="1613" spans="2:65" s="13" customFormat="1" x14ac:dyDescent="0.2">
      <c r="B1613" s="154"/>
      <c r="D1613" s="148" t="s">
        <v>169</v>
      </c>
      <c r="E1613" s="155" t="s">
        <v>3</v>
      </c>
      <c r="F1613" s="156" t="s">
        <v>3009</v>
      </c>
      <c r="H1613" s="157">
        <v>5.04</v>
      </c>
      <c r="I1613" s="158"/>
      <c r="L1613" s="154"/>
      <c r="M1613" s="159"/>
      <c r="T1613" s="160"/>
      <c r="AT1613" s="155" t="s">
        <v>169</v>
      </c>
      <c r="AU1613" s="155" t="s">
        <v>88</v>
      </c>
      <c r="AV1613" s="13" t="s">
        <v>88</v>
      </c>
      <c r="AW1613" s="13" t="s">
        <v>40</v>
      </c>
      <c r="AX1613" s="13" t="s">
        <v>78</v>
      </c>
      <c r="AY1613" s="155" t="s">
        <v>156</v>
      </c>
    </row>
    <row r="1614" spans="2:65" s="13" customFormat="1" x14ac:dyDescent="0.2">
      <c r="B1614" s="154"/>
      <c r="D1614" s="148" t="s">
        <v>169</v>
      </c>
      <c r="E1614" s="155" t="s">
        <v>3</v>
      </c>
      <c r="F1614" s="156" t="s">
        <v>3010</v>
      </c>
      <c r="H1614" s="157">
        <v>5.3</v>
      </c>
      <c r="I1614" s="158"/>
      <c r="L1614" s="154"/>
      <c r="M1614" s="159"/>
      <c r="T1614" s="160"/>
      <c r="AT1614" s="155" t="s">
        <v>169</v>
      </c>
      <c r="AU1614" s="155" t="s">
        <v>88</v>
      </c>
      <c r="AV1614" s="13" t="s">
        <v>88</v>
      </c>
      <c r="AW1614" s="13" t="s">
        <v>40</v>
      </c>
      <c r="AX1614" s="13" t="s">
        <v>78</v>
      </c>
      <c r="AY1614" s="155" t="s">
        <v>156</v>
      </c>
    </row>
    <row r="1615" spans="2:65" s="13" customFormat="1" x14ac:dyDescent="0.2">
      <c r="B1615" s="154"/>
      <c r="D1615" s="148" t="s">
        <v>169</v>
      </c>
      <c r="E1615" s="155" t="s">
        <v>3</v>
      </c>
      <c r="F1615" s="156" t="s">
        <v>3011</v>
      </c>
      <c r="H1615" s="157">
        <v>5.3</v>
      </c>
      <c r="I1615" s="158"/>
      <c r="L1615" s="154"/>
      <c r="M1615" s="159"/>
      <c r="T1615" s="160"/>
      <c r="AT1615" s="155" t="s">
        <v>169</v>
      </c>
      <c r="AU1615" s="155" t="s">
        <v>88</v>
      </c>
      <c r="AV1615" s="13" t="s">
        <v>88</v>
      </c>
      <c r="AW1615" s="13" t="s">
        <v>40</v>
      </c>
      <c r="AX1615" s="13" t="s">
        <v>78</v>
      </c>
      <c r="AY1615" s="155" t="s">
        <v>156</v>
      </c>
    </row>
    <row r="1616" spans="2:65" s="13" customFormat="1" x14ac:dyDescent="0.2">
      <c r="B1616" s="154"/>
      <c r="D1616" s="148" t="s">
        <v>169</v>
      </c>
      <c r="E1616" s="155" t="s">
        <v>3</v>
      </c>
      <c r="F1616" s="156" t="s">
        <v>3012</v>
      </c>
      <c r="H1616" s="157">
        <v>9.98</v>
      </c>
      <c r="I1616" s="158"/>
      <c r="L1616" s="154"/>
      <c r="M1616" s="159"/>
      <c r="T1616" s="160"/>
      <c r="AT1616" s="155" t="s">
        <v>169</v>
      </c>
      <c r="AU1616" s="155" t="s">
        <v>88</v>
      </c>
      <c r="AV1616" s="13" t="s">
        <v>88</v>
      </c>
      <c r="AW1616" s="13" t="s">
        <v>40</v>
      </c>
      <c r="AX1616" s="13" t="s">
        <v>78</v>
      </c>
      <c r="AY1616" s="155" t="s">
        <v>156</v>
      </c>
    </row>
    <row r="1617" spans="2:51" s="13" customFormat="1" x14ac:dyDescent="0.2">
      <c r="B1617" s="154"/>
      <c r="D1617" s="148" t="s">
        <v>169</v>
      </c>
      <c r="E1617" s="155" t="s">
        <v>3</v>
      </c>
      <c r="F1617" s="156" t="s">
        <v>3013</v>
      </c>
      <c r="H1617" s="157">
        <v>5.3</v>
      </c>
      <c r="I1617" s="158"/>
      <c r="L1617" s="154"/>
      <c r="M1617" s="159"/>
      <c r="T1617" s="160"/>
      <c r="AT1617" s="155" t="s">
        <v>169</v>
      </c>
      <c r="AU1617" s="155" t="s">
        <v>88</v>
      </c>
      <c r="AV1617" s="13" t="s">
        <v>88</v>
      </c>
      <c r="AW1617" s="13" t="s">
        <v>40</v>
      </c>
      <c r="AX1617" s="13" t="s">
        <v>78</v>
      </c>
      <c r="AY1617" s="155" t="s">
        <v>156</v>
      </c>
    </row>
    <row r="1618" spans="2:51" s="13" customFormat="1" x14ac:dyDescent="0.2">
      <c r="B1618" s="154"/>
      <c r="D1618" s="148" t="s">
        <v>169</v>
      </c>
      <c r="E1618" s="155" t="s">
        <v>3</v>
      </c>
      <c r="F1618" s="156" t="s">
        <v>3014</v>
      </c>
      <c r="H1618" s="157">
        <v>4.9000000000000004</v>
      </c>
      <c r="I1618" s="158"/>
      <c r="L1618" s="154"/>
      <c r="M1618" s="159"/>
      <c r="T1618" s="160"/>
      <c r="AT1618" s="155" t="s">
        <v>169</v>
      </c>
      <c r="AU1618" s="155" t="s">
        <v>88</v>
      </c>
      <c r="AV1618" s="13" t="s">
        <v>88</v>
      </c>
      <c r="AW1618" s="13" t="s">
        <v>40</v>
      </c>
      <c r="AX1618" s="13" t="s">
        <v>78</v>
      </c>
      <c r="AY1618" s="155" t="s">
        <v>156</v>
      </c>
    </row>
    <row r="1619" spans="2:51" s="13" customFormat="1" x14ac:dyDescent="0.2">
      <c r="B1619" s="154"/>
      <c r="D1619" s="148" t="s">
        <v>169</v>
      </c>
      <c r="E1619" s="155" t="s">
        <v>3</v>
      </c>
      <c r="F1619" s="156" t="s">
        <v>3015</v>
      </c>
      <c r="H1619" s="157">
        <v>11.6</v>
      </c>
      <c r="I1619" s="158"/>
      <c r="L1619" s="154"/>
      <c r="M1619" s="159"/>
      <c r="T1619" s="160"/>
      <c r="AT1619" s="155" t="s">
        <v>169</v>
      </c>
      <c r="AU1619" s="155" t="s">
        <v>88</v>
      </c>
      <c r="AV1619" s="13" t="s">
        <v>88</v>
      </c>
      <c r="AW1619" s="13" t="s">
        <v>40</v>
      </c>
      <c r="AX1619" s="13" t="s">
        <v>78</v>
      </c>
      <c r="AY1619" s="155" t="s">
        <v>156</v>
      </c>
    </row>
    <row r="1620" spans="2:51" s="13" customFormat="1" x14ac:dyDescent="0.2">
      <c r="B1620" s="154"/>
      <c r="D1620" s="148" t="s">
        <v>169</v>
      </c>
      <c r="E1620" s="155" t="s">
        <v>3</v>
      </c>
      <c r="F1620" s="156" t="s">
        <v>3016</v>
      </c>
      <c r="H1620" s="157">
        <v>4.9000000000000004</v>
      </c>
      <c r="I1620" s="158"/>
      <c r="L1620" s="154"/>
      <c r="M1620" s="159"/>
      <c r="T1620" s="160"/>
      <c r="AT1620" s="155" t="s">
        <v>169</v>
      </c>
      <c r="AU1620" s="155" t="s">
        <v>88</v>
      </c>
      <c r="AV1620" s="13" t="s">
        <v>88</v>
      </c>
      <c r="AW1620" s="13" t="s">
        <v>40</v>
      </c>
      <c r="AX1620" s="13" t="s">
        <v>78</v>
      </c>
      <c r="AY1620" s="155" t="s">
        <v>156</v>
      </c>
    </row>
    <row r="1621" spans="2:51" s="13" customFormat="1" x14ac:dyDescent="0.2">
      <c r="B1621" s="154"/>
      <c r="D1621" s="148" t="s">
        <v>169</v>
      </c>
      <c r="E1621" s="155" t="s">
        <v>3</v>
      </c>
      <c r="F1621" s="156" t="s">
        <v>3017</v>
      </c>
      <c r="H1621" s="157">
        <v>4.9000000000000004</v>
      </c>
      <c r="I1621" s="158"/>
      <c r="L1621" s="154"/>
      <c r="M1621" s="159"/>
      <c r="T1621" s="160"/>
      <c r="AT1621" s="155" t="s">
        <v>169</v>
      </c>
      <c r="AU1621" s="155" t="s">
        <v>88</v>
      </c>
      <c r="AV1621" s="13" t="s">
        <v>88</v>
      </c>
      <c r="AW1621" s="13" t="s">
        <v>40</v>
      </c>
      <c r="AX1621" s="13" t="s">
        <v>78</v>
      </c>
      <c r="AY1621" s="155" t="s">
        <v>156</v>
      </c>
    </row>
    <row r="1622" spans="2:51" s="13" customFormat="1" x14ac:dyDescent="0.2">
      <c r="B1622" s="154"/>
      <c r="D1622" s="148" t="s">
        <v>169</v>
      </c>
      <c r="E1622" s="155" t="s">
        <v>3</v>
      </c>
      <c r="F1622" s="156" t="s">
        <v>3018</v>
      </c>
      <c r="H1622" s="157">
        <v>4.9000000000000004</v>
      </c>
      <c r="I1622" s="158"/>
      <c r="L1622" s="154"/>
      <c r="M1622" s="159"/>
      <c r="T1622" s="160"/>
      <c r="AT1622" s="155" t="s">
        <v>169</v>
      </c>
      <c r="AU1622" s="155" t="s">
        <v>88</v>
      </c>
      <c r="AV1622" s="13" t="s">
        <v>88</v>
      </c>
      <c r="AW1622" s="13" t="s">
        <v>40</v>
      </c>
      <c r="AX1622" s="13" t="s">
        <v>78</v>
      </c>
      <c r="AY1622" s="155" t="s">
        <v>156</v>
      </c>
    </row>
    <row r="1623" spans="2:51" s="13" customFormat="1" x14ac:dyDescent="0.2">
      <c r="B1623" s="154"/>
      <c r="D1623" s="148" t="s">
        <v>169</v>
      </c>
      <c r="E1623" s="155" t="s">
        <v>3</v>
      </c>
      <c r="F1623" s="156" t="s">
        <v>3019</v>
      </c>
      <c r="H1623" s="157">
        <v>4.9000000000000004</v>
      </c>
      <c r="I1623" s="158"/>
      <c r="L1623" s="154"/>
      <c r="M1623" s="159"/>
      <c r="T1623" s="160"/>
      <c r="AT1623" s="155" t="s">
        <v>169</v>
      </c>
      <c r="AU1623" s="155" t="s">
        <v>88</v>
      </c>
      <c r="AV1623" s="13" t="s">
        <v>88</v>
      </c>
      <c r="AW1623" s="13" t="s">
        <v>40</v>
      </c>
      <c r="AX1623" s="13" t="s">
        <v>78</v>
      </c>
      <c r="AY1623" s="155" t="s">
        <v>156</v>
      </c>
    </row>
    <row r="1624" spans="2:51" s="13" customFormat="1" x14ac:dyDescent="0.2">
      <c r="B1624" s="154"/>
      <c r="D1624" s="148" t="s">
        <v>169</v>
      </c>
      <c r="E1624" s="155" t="s">
        <v>3</v>
      </c>
      <c r="F1624" s="156" t="s">
        <v>3020</v>
      </c>
      <c r="H1624" s="157">
        <v>4.9000000000000004</v>
      </c>
      <c r="I1624" s="158"/>
      <c r="L1624" s="154"/>
      <c r="M1624" s="159"/>
      <c r="T1624" s="160"/>
      <c r="AT1624" s="155" t="s">
        <v>169</v>
      </c>
      <c r="AU1624" s="155" t="s">
        <v>88</v>
      </c>
      <c r="AV1624" s="13" t="s">
        <v>88</v>
      </c>
      <c r="AW1624" s="13" t="s">
        <v>40</v>
      </c>
      <c r="AX1624" s="13" t="s">
        <v>78</v>
      </c>
      <c r="AY1624" s="155" t="s">
        <v>156</v>
      </c>
    </row>
    <row r="1625" spans="2:51" s="13" customFormat="1" x14ac:dyDescent="0.2">
      <c r="B1625" s="154"/>
      <c r="D1625" s="148" t="s">
        <v>169</v>
      </c>
      <c r="E1625" s="155" t="s">
        <v>3</v>
      </c>
      <c r="F1625" s="156" t="s">
        <v>3021</v>
      </c>
      <c r="H1625" s="157">
        <v>4.9000000000000004</v>
      </c>
      <c r="I1625" s="158"/>
      <c r="L1625" s="154"/>
      <c r="M1625" s="159"/>
      <c r="T1625" s="160"/>
      <c r="AT1625" s="155" t="s">
        <v>169</v>
      </c>
      <c r="AU1625" s="155" t="s">
        <v>88</v>
      </c>
      <c r="AV1625" s="13" t="s">
        <v>88</v>
      </c>
      <c r="AW1625" s="13" t="s">
        <v>40</v>
      </c>
      <c r="AX1625" s="13" t="s">
        <v>78</v>
      </c>
      <c r="AY1625" s="155" t="s">
        <v>156</v>
      </c>
    </row>
    <row r="1626" spans="2:51" s="13" customFormat="1" x14ac:dyDescent="0.2">
      <c r="B1626" s="154"/>
      <c r="D1626" s="148" t="s">
        <v>169</v>
      </c>
      <c r="E1626" s="155" t="s">
        <v>3</v>
      </c>
      <c r="F1626" s="156" t="s">
        <v>3022</v>
      </c>
      <c r="H1626" s="157">
        <v>4.7</v>
      </c>
      <c r="I1626" s="158"/>
      <c r="L1626" s="154"/>
      <c r="M1626" s="159"/>
      <c r="T1626" s="160"/>
      <c r="AT1626" s="155" t="s">
        <v>169</v>
      </c>
      <c r="AU1626" s="155" t="s">
        <v>88</v>
      </c>
      <c r="AV1626" s="13" t="s">
        <v>88</v>
      </c>
      <c r="AW1626" s="13" t="s">
        <v>40</v>
      </c>
      <c r="AX1626" s="13" t="s">
        <v>78</v>
      </c>
      <c r="AY1626" s="155" t="s">
        <v>156</v>
      </c>
    </row>
    <row r="1627" spans="2:51" s="13" customFormat="1" x14ac:dyDescent="0.2">
      <c r="B1627" s="154"/>
      <c r="D1627" s="148" t="s">
        <v>169</v>
      </c>
      <c r="E1627" s="155" t="s">
        <v>3</v>
      </c>
      <c r="F1627" s="156" t="s">
        <v>3023</v>
      </c>
      <c r="H1627" s="157">
        <v>4.7</v>
      </c>
      <c r="I1627" s="158"/>
      <c r="L1627" s="154"/>
      <c r="M1627" s="159"/>
      <c r="T1627" s="160"/>
      <c r="AT1627" s="155" t="s">
        <v>169</v>
      </c>
      <c r="AU1627" s="155" t="s">
        <v>88</v>
      </c>
      <c r="AV1627" s="13" t="s">
        <v>88</v>
      </c>
      <c r="AW1627" s="13" t="s">
        <v>40</v>
      </c>
      <c r="AX1627" s="13" t="s">
        <v>78</v>
      </c>
      <c r="AY1627" s="155" t="s">
        <v>156</v>
      </c>
    </row>
    <row r="1628" spans="2:51" s="13" customFormat="1" x14ac:dyDescent="0.2">
      <c r="B1628" s="154"/>
      <c r="D1628" s="148" t="s">
        <v>169</v>
      </c>
      <c r="E1628" s="155" t="s">
        <v>3</v>
      </c>
      <c r="F1628" s="156" t="s">
        <v>3024</v>
      </c>
      <c r="H1628" s="157">
        <v>4.8</v>
      </c>
      <c r="I1628" s="158"/>
      <c r="L1628" s="154"/>
      <c r="M1628" s="159"/>
      <c r="T1628" s="160"/>
      <c r="AT1628" s="155" t="s">
        <v>169</v>
      </c>
      <c r="AU1628" s="155" t="s">
        <v>88</v>
      </c>
      <c r="AV1628" s="13" t="s">
        <v>88</v>
      </c>
      <c r="AW1628" s="13" t="s">
        <v>40</v>
      </c>
      <c r="AX1628" s="13" t="s">
        <v>78</v>
      </c>
      <c r="AY1628" s="155" t="s">
        <v>156</v>
      </c>
    </row>
    <row r="1629" spans="2:51" s="13" customFormat="1" x14ac:dyDescent="0.2">
      <c r="B1629" s="154"/>
      <c r="D1629" s="148" t="s">
        <v>169</v>
      </c>
      <c r="E1629" s="155" t="s">
        <v>3</v>
      </c>
      <c r="F1629" s="156" t="s">
        <v>3025</v>
      </c>
      <c r="H1629" s="157">
        <v>4.8</v>
      </c>
      <c r="I1629" s="158"/>
      <c r="L1629" s="154"/>
      <c r="M1629" s="159"/>
      <c r="T1629" s="160"/>
      <c r="AT1629" s="155" t="s">
        <v>169</v>
      </c>
      <c r="AU1629" s="155" t="s">
        <v>88</v>
      </c>
      <c r="AV1629" s="13" t="s">
        <v>88</v>
      </c>
      <c r="AW1629" s="13" t="s">
        <v>40</v>
      </c>
      <c r="AX1629" s="13" t="s">
        <v>78</v>
      </c>
      <c r="AY1629" s="155" t="s">
        <v>156</v>
      </c>
    </row>
    <row r="1630" spans="2:51" s="13" customFormat="1" x14ac:dyDescent="0.2">
      <c r="B1630" s="154"/>
      <c r="D1630" s="148" t="s">
        <v>169</v>
      </c>
      <c r="E1630" s="155" t="s">
        <v>3</v>
      </c>
      <c r="F1630" s="156" t="s">
        <v>3026</v>
      </c>
      <c r="H1630" s="157">
        <v>4.8</v>
      </c>
      <c r="I1630" s="158"/>
      <c r="L1630" s="154"/>
      <c r="M1630" s="159"/>
      <c r="T1630" s="160"/>
      <c r="AT1630" s="155" t="s">
        <v>169</v>
      </c>
      <c r="AU1630" s="155" t="s">
        <v>88</v>
      </c>
      <c r="AV1630" s="13" t="s">
        <v>88</v>
      </c>
      <c r="AW1630" s="13" t="s">
        <v>40</v>
      </c>
      <c r="AX1630" s="13" t="s">
        <v>78</v>
      </c>
      <c r="AY1630" s="155" t="s">
        <v>156</v>
      </c>
    </row>
    <row r="1631" spans="2:51" s="13" customFormat="1" x14ac:dyDescent="0.2">
      <c r="B1631" s="154"/>
      <c r="D1631" s="148" t="s">
        <v>169</v>
      </c>
      <c r="E1631" s="155" t="s">
        <v>3</v>
      </c>
      <c r="F1631" s="156" t="s">
        <v>3027</v>
      </c>
      <c r="H1631" s="157">
        <v>5.3</v>
      </c>
      <c r="I1631" s="158"/>
      <c r="L1631" s="154"/>
      <c r="M1631" s="159"/>
      <c r="T1631" s="160"/>
      <c r="AT1631" s="155" t="s">
        <v>169</v>
      </c>
      <c r="AU1631" s="155" t="s">
        <v>88</v>
      </c>
      <c r="AV1631" s="13" t="s">
        <v>88</v>
      </c>
      <c r="AW1631" s="13" t="s">
        <v>40</v>
      </c>
      <c r="AX1631" s="13" t="s">
        <v>78</v>
      </c>
      <c r="AY1631" s="155" t="s">
        <v>156</v>
      </c>
    </row>
    <row r="1632" spans="2:51" s="13" customFormat="1" x14ac:dyDescent="0.2">
      <c r="B1632" s="154"/>
      <c r="D1632" s="148" t="s">
        <v>169</v>
      </c>
      <c r="E1632" s="155" t="s">
        <v>3</v>
      </c>
      <c r="F1632" s="156" t="s">
        <v>3028</v>
      </c>
      <c r="H1632" s="157">
        <v>5.3</v>
      </c>
      <c r="I1632" s="158"/>
      <c r="L1632" s="154"/>
      <c r="M1632" s="159"/>
      <c r="T1632" s="160"/>
      <c r="AT1632" s="155" t="s">
        <v>169</v>
      </c>
      <c r="AU1632" s="155" t="s">
        <v>88</v>
      </c>
      <c r="AV1632" s="13" t="s">
        <v>88</v>
      </c>
      <c r="AW1632" s="13" t="s">
        <v>40</v>
      </c>
      <c r="AX1632" s="13" t="s">
        <v>78</v>
      </c>
      <c r="AY1632" s="155" t="s">
        <v>156</v>
      </c>
    </row>
    <row r="1633" spans="2:65" s="13" customFormat="1" x14ac:dyDescent="0.2">
      <c r="B1633" s="154"/>
      <c r="D1633" s="148" t="s">
        <v>169</v>
      </c>
      <c r="E1633" s="155" t="s">
        <v>3</v>
      </c>
      <c r="F1633" s="156" t="s">
        <v>3029</v>
      </c>
      <c r="H1633" s="157">
        <v>5.3</v>
      </c>
      <c r="I1633" s="158"/>
      <c r="L1633" s="154"/>
      <c r="M1633" s="159"/>
      <c r="T1633" s="160"/>
      <c r="AT1633" s="155" t="s">
        <v>169</v>
      </c>
      <c r="AU1633" s="155" t="s">
        <v>88</v>
      </c>
      <c r="AV1633" s="13" t="s">
        <v>88</v>
      </c>
      <c r="AW1633" s="13" t="s">
        <v>40</v>
      </c>
      <c r="AX1633" s="13" t="s">
        <v>78</v>
      </c>
      <c r="AY1633" s="155" t="s">
        <v>156</v>
      </c>
    </row>
    <row r="1634" spans="2:65" s="13" customFormat="1" x14ac:dyDescent="0.2">
      <c r="B1634" s="154"/>
      <c r="D1634" s="148" t="s">
        <v>169</v>
      </c>
      <c r="E1634" s="155" t="s">
        <v>3</v>
      </c>
      <c r="F1634" s="156" t="s">
        <v>3030</v>
      </c>
      <c r="H1634" s="157">
        <v>5.3</v>
      </c>
      <c r="I1634" s="158"/>
      <c r="L1634" s="154"/>
      <c r="M1634" s="159"/>
      <c r="T1634" s="160"/>
      <c r="AT1634" s="155" t="s">
        <v>169</v>
      </c>
      <c r="AU1634" s="155" t="s">
        <v>88</v>
      </c>
      <c r="AV1634" s="13" t="s">
        <v>88</v>
      </c>
      <c r="AW1634" s="13" t="s">
        <v>40</v>
      </c>
      <c r="AX1634" s="13" t="s">
        <v>78</v>
      </c>
      <c r="AY1634" s="155" t="s">
        <v>156</v>
      </c>
    </row>
    <row r="1635" spans="2:65" s="13" customFormat="1" x14ac:dyDescent="0.2">
      <c r="B1635" s="154"/>
      <c r="D1635" s="148" t="s">
        <v>169</v>
      </c>
      <c r="E1635" s="155" t="s">
        <v>3</v>
      </c>
      <c r="F1635" s="156" t="s">
        <v>3031</v>
      </c>
      <c r="H1635" s="157">
        <v>5.3</v>
      </c>
      <c r="I1635" s="158"/>
      <c r="L1635" s="154"/>
      <c r="M1635" s="159"/>
      <c r="T1635" s="160"/>
      <c r="AT1635" s="155" t="s">
        <v>169</v>
      </c>
      <c r="AU1635" s="155" t="s">
        <v>88</v>
      </c>
      <c r="AV1635" s="13" t="s">
        <v>88</v>
      </c>
      <c r="AW1635" s="13" t="s">
        <v>40</v>
      </c>
      <c r="AX1635" s="13" t="s">
        <v>78</v>
      </c>
      <c r="AY1635" s="155" t="s">
        <v>156</v>
      </c>
    </row>
    <row r="1636" spans="2:65" s="13" customFormat="1" x14ac:dyDescent="0.2">
      <c r="B1636" s="154"/>
      <c r="D1636" s="148" t="s">
        <v>169</v>
      </c>
      <c r="E1636" s="155" t="s">
        <v>3</v>
      </c>
      <c r="F1636" s="156" t="s">
        <v>3032</v>
      </c>
      <c r="H1636" s="157">
        <v>5.3</v>
      </c>
      <c r="I1636" s="158"/>
      <c r="L1636" s="154"/>
      <c r="M1636" s="159"/>
      <c r="T1636" s="160"/>
      <c r="AT1636" s="155" t="s">
        <v>169</v>
      </c>
      <c r="AU1636" s="155" t="s">
        <v>88</v>
      </c>
      <c r="AV1636" s="13" t="s">
        <v>88</v>
      </c>
      <c r="AW1636" s="13" t="s">
        <v>40</v>
      </c>
      <c r="AX1636" s="13" t="s">
        <v>78</v>
      </c>
      <c r="AY1636" s="155" t="s">
        <v>156</v>
      </c>
    </row>
    <row r="1637" spans="2:65" s="13" customFormat="1" x14ac:dyDescent="0.2">
      <c r="B1637" s="154"/>
      <c r="D1637" s="148" t="s">
        <v>169</v>
      </c>
      <c r="E1637" s="155" t="s">
        <v>3</v>
      </c>
      <c r="F1637" s="156" t="s">
        <v>3033</v>
      </c>
      <c r="H1637" s="157">
        <v>12.4</v>
      </c>
      <c r="I1637" s="158"/>
      <c r="L1637" s="154"/>
      <c r="M1637" s="159"/>
      <c r="T1637" s="160"/>
      <c r="AT1637" s="155" t="s">
        <v>169</v>
      </c>
      <c r="AU1637" s="155" t="s">
        <v>88</v>
      </c>
      <c r="AV1637" s="13" t="s">
        <v>88</v>
      </c>
      <c r="AW1637" s="13" t="s">
        <v>40</v>
      </c>
      <c r="AX1637" s="13" t="s">
        <v>78</v>
      </c>
      <c r="AY1637" s="155" t="s">
        <v>156</v>
      </c>
    </row>
    <row r="1638" spans="2:65" s="13" customFormat="1" x14ac:dyDescent="0.2">
      <c r="B1638" s="154"/>
      <c r="D1638" s="148" t="s">
        <v>169</v>
      </c>
      <c r="E1638" s="155" t="s">
        <v>3</v>
      </c>
      <c r="F1638" s="156" t="s">
        <v>3034</v>
      </c>
      <c r="H1638" s="157">
        <v>5.3</v>
      </c>
      <c r="I1638" s="158"/>
      <c r="L1638" s="154"/>
      <c r="M1638" s="159"/>
      <c r="T1638" s="160"/>
      <c r="AT1638" s="155" t="s">
        <v>169</v>
      </c>
      <c r="AU1638" s="155" t="s">
        <v>88</v>
      </c>
      <c r="AV1638" s="13" t="s">
        <v>88</v>
      </c>
      <c r="AW1638" s="13" t="s">
        <v>40</v>
      </c>
      <c r="AX1638" s="13" t="s">
        <v>78</v>
      </c>
      <c r="AY1638" s="155" t="s">
        <v>156</v>
      </c>
    </row>
    <row r="1639" spans="2:65" s="13" customFormat="1" x14ac:dyDescent="0.2">
      <c r="B1639" s="154"/>
      <c r="D1639" s="148" t="s">
        <v>169</v>
      </c>
      <c r="E1639" s="155" t="s">
        <v>3</v>
      </c>
      <c r="F1639" s="156" t="s">
        <v>3035</v>
      </c>
      <c r="H1639" s="157">
        <v>5.0999999999999996</v>
      </c>
      <c r="I1639" s="158"/>
      <c r="L1639" s="154"/>
      <c r="M1639" s="159"/>
      <c r="T1639" s="160"/>
      <c r="AT1639" s="155" t="s">
        <v>169</v>
      </c>
      <c r="AU1639" s="155" t="s">
        <v>88</v>
      </c>
      <c r="AV1639" s="13" t="s">
        <v>88</v>
      </c>
      <c r="AW1639" s="13" t="s">
        <v>40</v>
      </c>
      <c r="AX1639" s="13" t="s">
        <v>78</v>
      </c>
      <c r="AY1639" s="155" t="s">
        <v>156</v>
      </c>
    </row>
    <row r="1640" spans="2:65" s="13" customFormat="1" x14ac:dyDescent="0.2">
      <c r="B1640" s="154"/>
      <c r="D1640" s="148" t="s">
        <v>169</v>
      </c>
      <c r="E1640" s="155" t="s">
        <v>3</v>
      </c>
      <c r="F1640" s="156" t="s">
        <v>3036</v>
      </c>
      <c r="H1640" s="157">
        <v>5.0999999999999996</v>
      </c>
      <c r="I1640" s="158"/>
      <c r="L1640" s="154"/>
      <c r="M1640" s="159"/>
      <c r="T1640" s="160"/>
      <c r="AT1640" s="155" t="s">
        <v>169</v>
      </c>
      <c r="AU1640" s="155" t="s">
        <v>88</v>
      </c>
      <c r="AV1640" s="13" t="s">
        <v>88</v>
      </c>
      <c r="AW1640" s="13" t="s">
        <v>40</v>
      </c>
      <c r="AX1640" s="13" t="s">
        <v>78</v>
      </c>
      <c r="AY1640" s="155" t="s">
        <v>156</v>
      </c>
    </row>
    <row r="1641" spans="2:65" s="13" customFormat="1" x14ac:dyDescent="0.2">
      <c r="B1641" s="154"/>
      <c r="D1641" s="148" t="s">
        <v>169</v>
      </c>
      <c r="E1641" s="155" t="s">
        <v>3</v>
      </c>
      <c r="F1641" s="156" t="s">
        <v>3037</v>
      </c>
      <c r="H1641" s="157">
        <v>3.4</v>
      </c>
      <c r="I1641" s="158"/>
      <c r="L1641" s="154"/>
      <c r="M1641" s="159"/>
      <c r="T1641" s="160"/>
      <c r="AT1641" s="155" t="s">
        <v>169</v>
      </c>
      <c r="AU1641" s="155" t="s">
        <v>88</v>
      </c>
      <c r="AV1641" s="13" t="s">
        <v>88</v>
      </c>
      <c r="AW1641" s="13" t="s">
        <v>40</v>
      </c>
      <c r="AX1641" s="13" t="s">
        <v>78</v>
      </c>
      <c r="AY1641" s="155" t="s">
        <v>156</v>
      </c>
    </row>
    <row r="1642" spans="2:65" s="14" customFormat="1" x14ac:dyDescent="0.2">
      <c r="B1642" s="161"/>
      <c r="D1642" s="148" t="s">
        <v>169</v>
      </c>
      <c r="E1642" s="162" t="s">
        <v>3</v>
      </c>
      <c r="F1642" s="163" t="s">
        <v>172</v>
      </c>
      <c r="H1642" s="164">
        <v>210.72</v>
      </c>
      <c r="I1642" s="165"/>
      <c r="L1642" s="161"/>
      <c r="M1642" s="166"/>
      <c r="T1642" s="167"/>
      <c r="AT1642" s="162" t="s">
        <v>169</v>
      </c>
      <c r="AU1642" s="162" t="s">
        <v>88</v>
      </c>
      <c r="AV1642" s="14" t="s">
        <v>165</v>
      </c>
      <c r="AW1642" s="14" t="s">
        <v>40</v>
      </c>
      <c r="AX1642" s="14" t="s">
        <v>86</v>
      </c>
      <c r="AY1642" s="162" t="s">
        <v>156</v>
      </c>
    </row>
    <row r="1643" spans="2:65" s="1" customFormat="1" ht="16.5" customHeight="1" x14ac:dyDescent="0.2">
      <c r="B1643" s="129"/>
      <c r="C1643" s="175" t="s">
        <v>3038</v>
      </c>
      <c r="D1643" s="175" t="s">
        <v>306</v>
      </c>
      <c r="E1643" s="176" t="s">
        <v>3039</v>
      </c>
      <c r="F1643" s="177" t="s">
        <v>3040</v>
      </c>
      <c r="G1643" s="178" t="s">
        <v>356</v>
      </c>
      <c r="H1643" s="179">
        <v>221.256</v>
      </c>
      <c r="I1643" s="180"/>
      <c r="J1643" s="181">
        <f>ROUND(I1643*H1643,2)</f>
        <v>0</v>
      </c>
      <c r="K1643" s="177" t="s">
        <v>164</v>
      </c>
      <c r="L1643" s="182"/>
      <c r="M1643" s="183" t="s">
        <v>3</v>
      </c>
      <c r="N1643" s="184" t="s">
        <v>49</v>
      </c>
      <c r="P1643" s="139">
        <f>O1643*H1643</f>
        <v>0</v>
      </c>
      <c r="Q1643" s="139">
        <v>1E-4</v>
      </c>
      <c r="R1643" s="139">
        <f>Q1643*H1643</f>
        <v>2.2125600000000002E-2</v>
      </c>
      <c r="S1643" s="139">
        <v>0</v>
      </c>
      <c r="T1643" s="140">
        <f>S1643*H1643</f>
        <v>0</v>
      </c>
      <c r="AR1643" s="141" t="s">
        <v>389</v>
      </c>
      <c r="AT1643" s="141" t="s">
        <v>306</v>
      </c>
      <c r="AU1643" s="141" t="s">
        <v>88</v>
      </c>
      <c r="AY1643" s="18" t="s">
        <v>156</v>
      </c>
      <c r="BE1643" s="142">
        <f>IF(N1643="základní",J1643,0)</f>
        <v>0</v>
      </c>
      <c r="BF1643" s="142">
        <f>IF(N1643="snížená",J1643,0)</f>
        <v>0</v>
      </c>
      <c r="BG1643" s="142">
        <f>IF(N1643="zákl. přenesená",J1643,0)</f>
        <v>0</v>
      </c>
      <c r="BH1643" s="142">
        <f>IF(N1643="sníž. přenesená",J1643,0)</f>
        <v>0</v>
      </c>
      <c r="BI1643" s="142">
        <f>IF(N1643="nulová",J1643,0)</f>
        <v>0</v>
      </c>
      <c r="BJ1643" s="18" t="s">
        <v>86</v>
      </c>
      <c r="BK1643" s="142">
        <f>ROUND(I1643*H1643,2)</f>
        <v>0</v>
      </c>
      <c r="BL1643" s="18" t="s">
        <v>165</v>
      </c>
      <c r="BM1643" s="141" t="s">
        <v>3041</v>
      </c>
    </row>
    <row r="1644" spans="2:65" s="13" customFormat="1" x14ac:dyDescent="0.2">
      <c r="B1644" s="154"/>
      <c r="D1644" s="148" t="s">
        <v>169</v>
      </c>
      <c r="F1644" s="156" t="s">
        <v>3042</v>
      </c>
      <c r="H1644" s="157">
        <v>221.256</v>
      </c>
      <c r="I1644" s="158"/>
      <c r="L1644" s="154"/>
      <c r="M1644" s="159"/>
      <c r="T1644" s="160"/>
      <c r="AT1644" s="155" t="s">
        <v>169</v>
      </c>
      <c r="AU1644" s="155" t="s">
        <v>88</v>
      </c>
      <c r="AV1644" s="13" t="s">
        <v>88</v>
      </c>
      <c r="AW1644" s="13" t="s">
        <v>4</v>
      </c>
      <c r="AX1644" s="13" t="s">
        <v>86</v>
      </c>
      <c r="AY1644" s="155" t="s">
        <v>156</v>
      </c>
    </row>
    <row r="1645" spans="2:65" s="1" customFormat="1" ht="24.2" customHeight="1" x14ac:dyDescent="0.2">
      <c r="B1645" s="129"/>
      <c r="C1645" s="130" t="s">
        <v>3043</v>
      </c>
      <c r="D1645" s="130" t="s">
        <v>160</v>
      </c>
      <c r="E1645" s="131" t="s">
        <v>3044</v>
      </c>
      <c r="F1645" s="132" t="s">
        <v>3045</v>
      </c>
      <c r="G1645" s="133" t="s">
        <v>163</v>
      </c>
      <c r="H1645" s="134">
        <v>0.79500000000000004</v>
      </c>
      <c r="I1645" s="135"/>
      <c r="J1645" s="136">
        <f>ROUND(I1645*H1645,2)</f>
        <v>0</v>
      </c>
      <c r="K1645" s="132" t="s">
        <v>164</v>
      </c>
      <c r="L1645" s="34"/>
      <c r="M1645" s="137" t="s">
        <v>3</v>
      </c>
      <c r="N1645" s="138" t="s">
        <v>49</v>
      </c>
      <c r="P1645" s="139">
        <f>O1645*H1645</f>
        <v>0</v>
      </c>
      <c r="Q1645" s="139">
        <v>1.837</v>
      </c>
      <c r="R1645" s="139">
        <f>Q1645*H1645</f>
        <v>1.460415</v>
      </c>
      <c r="S1645" s="139">
        <v>0</v>
      </c>
      <c r="T1645" s="140">
        <f>S1645*H1645</f>
        <v>0</v>
      </c>
      <c r="AR1645" s="141" t="s">
        <v>165</v>
      </c>
      <c r="AT1645" s="141" t="s">
        <v>160</v>
      </c>
      <c r="AU1645" s="141" t="s">
        <v>88</v>
      </c>
      <c r="AY1645" s="18" t="s">
        <v>156</v>
      </c>
      <c r="BE1645" s="142">
        <f>IF(N1645="základní",J1645,0)</f>
        <v>0</v>
      </c>
      <c r="BF1645" s="142">
        <f>IF(N1645="snížená",J1645,0)</f>
        <v>0</v>
      </c>
      <c r="BG1645" s="142">
        <f>IF(N1645="zákl. přenesená",J1645,0)</f>
        <v>0</v>
      </c>
      <c r="BH1645" s="142">
        <f>IF(N1645="sníž. přenesená",J1645,0)</f>
        <v>0</v>
      </c>
      <c r="BI1645" s="142">
        <f>IF(N1645="nulová",J1645,0)</f>
        <v>0</v>
      </c>
      <c r="BJ1645" s="18" t="s">
        <v>86</v>
      </c>
      <c r="BK1645" s="142">
        <f>ROUND(I1645*H1645,2)</f>
        <v>0</v>
      </c>
      <c r="BL1645" s="18" t="s">
        <v>165</v>
      </c>
      <c r="BM1645" s="141" t="s">
        <v>3046</v>
      </c>
    </row>
    <row r="1646" spans="2:65" s="1" customFormat="1" x14ac:dyDescent="0.2">
      <c r="B1646" s="34"/>
      <c r="D1646" s="143" t="s">
        <v>167</v>
      </c>
      <c r="F1646" s="144" t="s">
        <v>3047</v>
      </c>
      <c r="I1646" s="145"/>
      <c r="L1646" s="34"/>
      <c r="M1646" s="146"/>
      <c r="T1646" s="55"/>
      <c r="AT1646" s="18" t="s">
        <v>167</v>
      </c>
      <c r="AU1646" s="18" t="s">
        <v>88</v>
      </c>
    </row>
    <row r="1647" spans="2:65" s="12" customFormat="1" x14ac:dyDescent="0.2">
      <c r="B1647" s="147"/>
      <c r="D1647" s="148" t="s">
        <v>169</v>
      </c>
      <c r="E1647" s="149" t="s">
        <v>3</v>
      </c>
      <c r="F1647" s="150" t="s">
        <v>2016</v>
      </c>
      <c r="H1647" s="149" t="s">
        <v>3</v>
      </c>
      <c r="I1647" s="151"/>
      <c r="L1647" s="147"/>
      <c r="M1647" s="152"/>
      <c r="T1647" s="153"/>
      <c r="AT1647" s="149" t="s">
        <v>169</v>
      </c>
      <c r="AU1647" s="149" t="s">
        <v>88</v>
      </c>
      <c r="AV1647" s="12" t="s">
        <v>86</v>
      </c>
      <c r="AW1647" s="12" t="s">
        <v>40</v>
      </c>
      <c r="AX1647" s="12" t="s">
        <v>78</v>
      </c>
      <c r="AY1647" s="149" t="s">
        <v>156</v>
      </c>
    </row>
    <row r="1648" spans="2:65" s="13" customFormat="1" x14ac:dyDescent="0.2">
      <c r="B1648" s="154"/>
      <c r="D1648" s="148" t="s">
        <v>169</v>
      </c>
      <c r="E1648" s="155" t="s">
        <v>3</v>
      </c>
      <c r="F1648" s="156" t="s">
        <v>3048</v>
      </c>
      <c r="H1648" s="157">
        <v>0.79500000000000004</v>
      </c>
      <c r="I1648" s="158"/>
      <c r="L1648" s="154"/>
      <c r="M1648" s="159"/>
      <c r="T1648" s="160"/>
      <c r="AT1648" s="155" t="s">
        <v>169</v>
      </c>
      <c r="AU1648" s="155" t="s">
        <v>88</v>
      </c>
      <c r="AV1648" s="13" t="s">
        <v>88</v>
      </c>
      <c r="AW1648" s="13" t="s">
        <v>40</v>
      </c>
      <c r="AX1648" s="13" t="s">
        <v>78</v>
      </c>
      <c r="AY1648" s="155" t="s">
        <v>156</v>
      </c>
    </row>
    <row r="1649" spans="2:65" s="14" customFormat="1" x14ac:dyDescent="0.2">
      <c r="B1649" s="161"/>
      <c r="D1649" s="148" t="s">
        <v>169</v>
      </c>
      <c r="E1649" s="162" t="s">
        <v>3</v>
      </c>
      <c r="F1649" s="163" t="s">
        <v>172</v>
      </c>
      <c r="H1649" s="164">
        <v>0.79500000000000004</v>
      </c>
      <c r="I1649" s="165"/>
      <c r="L1649" s="161"/>
      <c r="M1649" s="166"/>
      <c r="T1649" s="167"/>
      <c r="AT1649" s="162" t="s">
        <v>169</v>
      </c>
      <c r="AU1649" s="162" t="s">
        <v>88</v>
      </c>
      <c r="AV1649" s="14" t="s">
        <v>165</v>
      </c>
      <c r="AW1649" s="14" t="s">
        <v>40</v>
      </c>
      <c r="AX1649" s="14" t="s">
        <v>86</v>
      </c>
      <c r="AY1649" s="162" t="s">
        <v>156</v>
      </c>
    </row>
    <row r="1650" spans="2:65" s="1" customFormat="1" ht="16.5" customHeight="1" x14ac:dyDescent="0.2">
      <c r="B1650" s="129"/>
      <c r="C1650" s="130" t="s">
        <v>3049</v>
      </c>
      <c r="D1650" s="130" t="s">
        <v>160</v>
      </c>
      <c r="E1650" s="131" t="s">
        <v>3050</v>
      </c>
      <c r="F1650" s="132" t="s">
        <v>3051</v>
      </c>
      <c r="G1650" s="133" t="s">
        <v>209</v>
      </c>
      <c r="H1650" s="134">
        <v>318.56400000000002</v>
      </c>
      <c r="I1650" s="135"/>
      <c r="J1650" s="136">
        <f>ROUND(I1650*H1650,2)</f>
        <v>0</v>
      </c>
      <c r="K1650" s="132" t="s">
        <v>164</v>
      </c>
      <c r="L1650" s="34"/>
      <c r="M1650" s="137" t="s">
        <v>3</v>
      </c>
      <c r="N1650" s="138" t="s">
        <v>49</v>
      </c>
      <c r="P1650" s="139">
        <f>O1650*H1650</f>
        <v>0</v>
      </c>
      <c r="Q1650" s="139">
        <v>1.2999999999999999E-4</v>
      </c>
      <c r="R1650" s="139">
        <f>Q1650*H1650</f>
        <v>4.1413319999999997E-2</v>
      </c>
      <c r="S1650" s="139">
        <v>0</v>
      </c>
      <c r="T1650" s="140">
        <f>S1650*H1650</f>
        <v>0</v>
      </c>
      <c r="AR1650" s="141" t="s">
        <v>165</v>
      </c>
      <c r="AT1650" s="141" t="s">
        <v>160</v>
      </c>
      <c r="AU1650" s="141" t="s">
        <v>88</v>
      </c>
      <c r="AY1650" s="18" t="s">
        <v>156</v>
      </c>
      <c r="BE1650" s="142">
        <f>IF(N1650="základní",J1650,0)</f>
        <v>0</v>
      </c>
      <c r="BF1650" s="142">
        <f>IF(N1650="snížená",J1650,0)</f>
        <v>0</v>
      </c>
      <c r="BG1650" s="142">
        <f>IF(N1650="zákl. přenesená",J1650,0)</f>
        <v>0</v>
      </c>
      <c r="BH1650" s="142">
        <f>IF(N1650="sníž. přenesená",J1650,0)</f>
        <v>0</v>
      </c>
      <c r="BI1650" s="142">
        <f>IF(N1650="nulová",J1650,0)</f>
        <v>0</v>
      </c>
      <c r="BJ1650" s="18" t="s">
        <v>86</v>
      </c>
      <c r="BK1650" s="142">
        <f>ROUND(I1650*H1650,2)</f>
        <v>0</v>
      </c>
      <c r="BL1650" s="18" t="s">
        <v>165</v>
      </c>
      <c r="BM1650" s="141" t="s">
        <v>3052</v>
      </c>
    </row>
    <row r="1651" spans="2:65" s="1" customFormat="1" x14ac:dyDescent="0.2">
      <c r="B1651" s="34"/>
      <c r="D1651" s="143" t="s">
        <v>167</v>
      </c>
      <c r="F1651" s="144" t="s">
        <v>3053</v>
      </c>
      <c r="I1651" s="145"/>
      <c r="L1651" s="34"/>
      <c r="M1651" s="146"/>
      <c r="T1651" s="55"/>
      <c r="AT1651" s="18" t="s">
        <v>167</v>
      </c>
      <c r="AU1651" s="18" t="s">
        <v>88</v>
      </c>
    </row>
    <row r="1652" spans="2:65" s="12" customFormat="1" x14ac:dyDescent="0.2">
      <c r="B1652" s="147"/>
      <c r="D1652" s="148" t="s">
        <v>169</v>
      </c>
      <c r="E1652" s="149" t="s">
        <v>3</v>
      </c>
      <c r="F1652" s="150" t="s">
        <v>2054</v>
      </c>
      <c r="H1652" s="149" t="s">
        <v>3</v>
      </c>
      <c r="I1652" s="151"/>
      <c r="L1652" s="147"/>
      <c r="M1652" s="152"/>
      <c r="T1652" s="153"/>
      <c r="AT1652" s="149" t="s">
        <v>169</v>
      </c>
      <c r="AU1652" s="149" t="s">
        <v>88</v>
      </c>
      <c r="AV1652" s="12" t="s">
        <v>86</v>
      </c>
      <c r="AW1652" s="12" t="s">
        <v>40</v>
      </c>
      <c r="AX1652" s="12" t="s">
        <v>78</v>
      </c>
      <c r="AY1652" s="149" t="s">
        <v>156</v>
      </c>
    </row>
    <row r="1653" spans="2:65" s="12" customFormat="1" x14ac:dyDescent="0.2">
      <c r="B1653" s="147"/>
      <c r="D1653" s="148" t="s">
        <v>169</v>
      </c>
      <c r="E1653" s="149" t="s">
        <v>3</v>
      </c>
      <c r="F1653" s="150" t="s">
        <v>3054</v>
      </c>
      <c r="H1653" s="149" t="s">
        <v>3</v>
      </c>
      <c r="I1653" s="151"/>
      <c r="L1653" s="147"/>
      <c r="M1653" s="152"/>
      <c r="T1653" s="153"/>
      <c r="AT1653" s="149" t="s">
        <v>169</v>
      </c>
      <c r="AU1653" s="149" t="s">
        <v>88</v>
      </c>
      <c r="AV1653" s="12" t="s">
        <v>86</v>
      </c>
      <c r="AW1653" s="12" t="s">
        <v>40</v>
      </c>
      <c r="AX1653" s="12" t="s">
        <v>78</v>
      </c>
      <c r="AY1653" s="149" t="s">
        <v>156</v>
      </c>
    </row>
    <row r="1654" spans="2:65" s="13" customFormat="1" x14ac:dyDescent="0.2">
      <c r="B1654" s="154"/>
      <c r="D1654" s="148" t="s">
        <v>169</v>
      </c>
      <c r="E1654" s="155" t="s">
        <v>3</v>
      </c>
      <c r="F1654" s="156" t="s">
        <v>3055</v>
      </c>
      <c r="H1654" s="157">
        <v>152.78399999999999</v>
      </c>
      <c r="I1654" s="158"/>
      <c r="L1654" s="154"/>
      <c r="M1654" s="159"/>
      <c r="T1654" s="160"/>
      <c r="AT1654" s="155" t="s">
        <v>169</v>
      </c>
      <c r="AU1654" s="155" t="s">
        <v>88</v>
      </c>
      <c r="AV1654" s="13" t="s">
        <v>88</v>
      </c>
      <c r="AW1654" s="13" t="s">
        <v>40</v>
      </c>
      <c r="AX1654" s="13" t="s">
        <v>78</v>
      </c>
      <c r="AY1654" s="155" t="s">
        <v>156</v>
      </c>
    </row>
    <row r="1655" spans="2:65" s="15" customFormat="1" x14ac:dyDescent="0.2">
      <c r="B1655" s="168"/>
      <c r="D1655" s="148" t="s">
        <v>169</v>
      </c>
      <c r="E1655" s="169" t="s">
        <v>3</v>
      </c>
      <c r="F1655" s="170" t="s">
        <v>180</v>
      </c>
      <c r="H1655" s="171">
        <v>152.78399999999999</v>
      </c>
      <c r="I1655" s="172"/>
      <c r="L1655" s="168"/>
      <c r="M1655" s="173"/>
      <c r="T1655" s="174"/>
      <c r="AT1655" s="169" t="s">
        <v>169</v>
      </c>
      <c r="AU1655" s="169" t="s">
        <v>88</v>
      </c>
      <c r="AV1655" s="15" t="s">
        <v>157</v>
      </c>
      <c r="AW1655" s="15" t="s">
        <v>40</v>
      </c>
      <c r="AX1655" s="15" t="s">
        <v>78</v>
      </c>
      <c r="AY1655" s="169" t="s">
        <v>156</v>
      </c>
    </row>
    <row r="1656" spans="2:65" s="12" customFormat="1" x14ac:dyDescent="0.2">
      <c r="B1656" s="147"/>
      <c r="D1656" s="148" t="s">
        <v>169</v>
      </c>
      <c r="E1656" s="149" t="s">
        <v>3</v>
      </c>
      <c r="F1656" s="150" t="s">
        <v>2056</v>
      </c>
      <c r="H1656" s="149" t="s">
        <v>3</v>
      </c>
      <c r="I1656" s="151"/>
      <c r="L1656" s="147"/>
      <c r="M1656" s="152"/>
      <c r="T1656" s="153"/>
      <c r="AT1656" s="149" t="s">
        <v>169</v>
      </c>
      <c r="AU1656" s="149" t="s">
        <v>88</v>
      </c>
      <c r="AV1656" s="12" t="s">
        <v>86</v>
      </c>
      <c r="AW1656" s="12" t="s">
        <v>40</v>
      </c>
      <c r="AX1656" s="12" t="s">
        <v>78</v>
      </c>
      <c r="AY1656" s="149" t="s">
        <v>156</v>
      </c>
    </row>
    <row r="1657" spans="2:65" s="12" customFormat="1" x14ac:dyDescent="0.2">
      <c r="B1657" s="147"/>
      <c r="D1657" s="148" t="s">
        <v>169</v>
      </c>
      <c r="E1657" s="149" t="s">
        <v>3</v>
      </c>
      <c r="F1657" s="150" t="s">
        <v>3054</v>
      </c>
      <c r="H1657" s="149" t="s">
        <v>3</v>
      </c>
      <c r="I1657" s="151"/>
      <c r="L1657" s="147"/>
      <c r="M1657" s="152"/>
      <c r="T1657" s="153"/>
      <c r="AT1657" s="149" t="s">
        <v>169</v>
      </c>
      <c r="AU1657" s="149" t="s">
        <v>88</v>
      </c>
      <c r="AV1657" s="12" t="s">
        <v>86</v>
      </c>
      <c r="AW1657" s="12" t="s">
        <v>40</v>
      </c>
      <c r="AX1657" s="12" t="s">
        <v>78</v>
      </c>
      <c r="AY1657" s="149" t="s">
        <v>156</v>
      </c>
    </row>
    <row r="1658" spans="2:65" s="13" customFormat="1" x14ac:dyDescent="0.2">
      <c r="B1658" s="154"/>
      <c r="D1658" s="148" t="s">
        <v>169</v>
      </c>
      <c r="E1658" s="155" t="s">
        <v>3</v>
      </c>
      <c r="F1658" s="156" t="s">
        <v>3056</v>
      </c>
      <c r="H1658" s="157">
        <v>33.18</v>
      </c>
      <c r="I1658" s="158"/>
      <c r="L1658" s="154"/>
      <c r="M1658" s="159"/>
      <c r="T1658" s="160"/>
      <c r="AT1658" s="155" t="s">
        <v>169</v>
      </c>
      <c r="AU1658" s="155" t="s">
        <v>88</v>
      </c>
      <c r="AV1658" s="13" t="s">
        <v>88</v>
      </c>
      <c r="AW1658" s="13" t="s">
        <v>40</v>
      </c>
      <c r="AX1658" s="13" t="s">
        <v>78</v>
      </c>
      <c r="AY1658" s="155" t="s">
        <v>156</v>
      </c>
    </row>
    <row r="1659" spans="2:65" s="15" customFormat="1" x14ac:dyDescent="0.2">
      <c r="B1659" s="168"/>
      <c r="D1659" s="148" t="s">
        <v>169</v>
      </c>
      <c r="E1659" s="169" t="s">
        <v>3</v>
      </c>
      <c r="F1659" s="170" t="s">
        <v>180</v>
      </c>
      <c r="H1659" s="171">
        <v>33.18</v>
      </c>
      <c r="I1659" s="172"/>
      <c r="L1659" s="168"/>
      <c r="M1659" s="173"/>
      <c r="T1659" s="174"/>
      <c r="AT1659" s="169" t="s">
        <v>169</v>
      </c>
      <c r="AU1659" s="169" t="s">
        <v>88</v>
      </c>
      <c r="AV1659" s="15" t="s">
        <v>157</v>
      </c>
      <c r="AW1659" s="15" t="s">
        <v>40</v>
      </c>
      <c r="AX1659" s="15" t="s">
        <v>78</v>
      </c>
      <c r="AY1659" s="169" t="s">
        <v>156</v>
      </c>
    </row>
    <row r="1660" spans="2:65" s="12" customFormat="1" x14ac:dyDescent="0.2">
      <c r="B1660" s="147"/>
      <c r="D1660" s="148" t="s">
        <v>169</v>
      </c>
      <c r="E1660" s="149" t="s">
        <v>3</v>
      </c>
      <c r="F1660" s="150" t="s">
        <v>3057</v>
      </c>
      <c r="H1660" s="149" t="s">
        <v>3</v>
      </c>
      <c r="I1660" s="151"/>
      <c r="L1660" s="147"/>
      <c r="M1660" s="152"/>
      <c r="T1660" s="153"/>
      <c r="AT1660" s="149" t="s">
        <v>169</v>
      </c>
      <c r="AU1660" s="149" t="s">
        <v>88</v>
      </c>
      <c r="AV1660" s="12" t="s">
        <v>86</v>
      </c>
      <c r="AW1660" s="12" t="s">
        <v>40</v>
      </c>
      <c r="AX1660" s="12" t="s">
        <v>78</v>
      </c>
      <c r="AY1660" s="149" t="s">
        <v>156</v>
      </c>
    </row>
    <row r="1661" spans="2:65" s="12" customFormat="1" x14ac:dyDescent="0.2">
      <c r="B1661" s="147"/>
      <c r="D1661" s="148" t="s">
        <v>169</v>
      </c>
      <c r="E1661" s="149" t="s">
        <v>3</v>
      </c>
      <c r="F1661" s="150" t="s">
        <v>3054</v>
      </c>
      <c r="H1661" s="149" t="s">
        <v>3</v>
      </c>
      <c r="I1661" s="151"/>
      <c r="L1661" s="147"/>
      <c r="M1661" s="152"/>
      <c r="T1661" s="153"/>
      <c r="AT1661" s="149" t="s">
        <v>169</v>
      </c>
      <c r="AU1661" s="149" t="s">
        <v>88</v>
      </c>
      <c r="AV1661" s="12" t="s">
        <v>86</v>
      </c>
      <c r="AW1661" s="12" t="s">
        <v>40</v>
      </c>
      <c r="AX1661" s="12" t="s">
        <v>78</v>
      </c>
      <c r="AY1661" s="149" t="s">
        <v>156</v>
      </c>
    </row>
    <row r="1662" spans="2:65" s="13" customFormat="1" x14ac:dyDescent="0.2">
      <c r="B1662" s="154"/>
      <c r="D1662" s="148" t="s">
        <v>169</v>
      </c>
      <c r="E1662" s="155" t="s">
        <v>3</v>
      </c>
      <c r="F1662" s="156" t="s">
        <v>3058</v>
      </c>
      <c r="H1662" s="157">
        <v>12.528</v>
      </c>
      <c r="I1662" s="158"/>
      <c r="L1662" s="154"/>
      <c r="M1662" s="159"/>
      <c r="T1662" s="160"/>
      <c r="AT1662" s="155" t="s">
        <v>169</v>
      </c>
      <c r="AU1662" s="155" t="s">
        <v>88</v>
      </c>
      <c r="AV1662" s="13" t="s">
        <v>88</v>
      </c>
      <c r="AW1662" s="13" t="s">
        <v>40</v>
      </c>
      <c r="AX1662" s="13" t="s">
        <v>78</v>
      </c>
      <c r="AY1662" s="155" t="s">
        <v>156</v>
      </c>
    </row>
    <row r="1663" spans="2:65" s="13" customFormat="1" x14ac:dyDescent="0.2">
      <c r="B1663" s="154"/>
      <c r="D1663" s="148" t="s">
        <v>169</v>
      </c>
      <c r="E1663" s="155" t="s">
        <v>3</v>
      </c>
      <c r="F1663" s="156" t="s">
        <v>3059</v>
      </c>
      <c r="H1663" s="157">
        <v>11.28</v>
      </c>
      <c r="I1663" s="158"/>
      <c r="L1663" s="154"/>
      <c r="M1663" s="159"/>
      <c r="T1663" s="160"/>
      <c r="AT1663" s="155" t="s">
        <v>169</v>
      </c>
      <c r="AU1663" s="155" t="s">
        <v>88</v>
      </c>
      <c r="AV1663" s="13" t="s">
        <v>88</v>
      </c>
      <c r="AW1663" s="13" t="s">
        <v>40</v>
      </c>
      <c r="AX1663" s="13" t="s">
        <v>78</v>
      </c>
      <c r="AY1663" s="155" t="s">
        <v>156</v>
      </c>
    </row>
    <row r="1664" spans="2:65" s="13" customFormat="1" x14ac:dyDescent="0.2">
      <c r="B1664" s="154"/>
      <c r="D1664" s="148" t="s">
        <v>169</v>
      </c>
      <c r="E1664" s="155" t="s">
        <v>3</v>
      </c>
      <c r="F1664" s="156" t="s">
        <v>3060</v>
      </c>
      <c r="H1664" s="157">
        <v>11.16</v>
      </c>
      <c r="I1664" s="158"/>
      <c r="L1664" s="154"/>
      <c r="M1664" s="159"/>
      <c r="T1664" s="160"/>
      <c r="AT1664" s="155" t="s">
        <v>169</v>
      </c>
      <c r="AU1664" s="155" t="s">
        <v>88</v>
      </c>
      <c r="AV1664" s="13" t="s">
        <v>88</v>
      </c>
      <c r="AW1664" s="13" t="s">
        <v>40</v>
      </c>
      <c r="AX1664" s="13" t="s">
        <v>78</v>
      </c>
      <c r="AY1664" s="155" t="s">
        <v>156</v>
      </c>
    </row>
    <row r="1665" spans="2:65" s="13" customFormat="1" x14ac:dyDescent="0.2">
      <c r="B1665" s="154"/>
      <c r="D1665" s="148" t="s">
        <v>169</v>
      </c>
      <c r="E1665" s="155" t="s">
        <v>3</v>
      </c>
      <c r="F1665" s="156" t="s">
        <v>3061</v>
      </c>
      <c r="H1665" s="157">
        <v>5.28</v>
      </c>
      <c r="I1665" s="158"/>
      <c r="L1665" s="154"/>
      <c r="M1665" s="159"/>
      <c r="T1665" s="160"/>
      <c r="AT1665" s="155" t="s">
        <v>169</v>
      </c>
      <c r="AU1665" s="155" t="s">
        <v>88</v>
      </c>
      <c r="AV1665" s="13" t="s">
        <v>88</v>
      </c>
      <c r="AW1665" s="13" t="s">
        <v>40</v>
      </c>
      <c r="AX1665" s="13" t="s">
        <v>78</v>
      </c>
      <c r="AY1665" s="155" t="s">
        <v>156</v>
      </c>
    </row>
    <row r="1666" spans="2:65" s="13" customFormat="1" x14ac:dyDescent="0.2">
      <c r="B1666" s="154"/>
      <c r="D1666" s="148" t="s">
        <v>169</v>
      </c>
      <c r="E1666" s="155" t="s">
        <v>3</v>
      </c>
      <c r="F1666" s="156" t="s">
        <v>3062</v>
      </c>
      <c r="H1666" s="157">
        <v>15.36</v>
      </c>
      <c r="I1666" s="158"/>
      <c r="L1666" s="154"/>
      <c r="M1666" s="159"/>
      <c r="T1666" s="160"/>
      <c r="AT1666" s="155" t="s">
        <v>169</v>
      </c>
      <c r="AU1666" s="155" t="s">
        <v>88</v>
      </c>
      <c r="AV1666" s="13" t="s">
        <v>88</v>
      </c>
      <c r="AW1666" s="13" t="s">
        <v>40</v>
      </c>
      <c r="AX1666" s="13" t="s">
        <v>78</v>
      </c>
      <c r="AY1666" s="155" t="s">
        <v>156</v>
      </c>
    </row>
    <row r="1667" spans="2:65" s="13" customFormat="1" x14ac:dyDescent="0.2">
      <c r="B1667" s="154"/>
      <c r="D1667" s="148" t="s">
        <v>169</v>
      </c>
      <c r="E1667" s="155" t="s">
        <v>3</v>
      </c>
      <c r="F1667" s="156" t="s">
        <v>3063</v>
      </c>
      <c r="H1667" s="157">
        <v>20.88</v>
      </c>
      <c r="I1667" s="158"/>
      <c r="L1667" s="154"/>
      <c r="M1667" s="159"/>
      <c r="T1667" s="160"/>
      <c r="AT1667" s="155" t="s">
        <v>169</v>
      </c>
      <c r="AU1667" s="155" t="s">
        <v>88</v>
      </c>
      <c r="AV1667" s="13" t="s">
        <v>88</v>
      </c>
      <c r="AW1667" s="13" t="s">
        <v>40</v>
      </c>
      <c r="AX1667" s="13" t="s">
        <v>78</v>
      </c>
      <c r="AY1667" s="155" t="s">
        <v>156</v>
      </c>
    </row>
    <row r="1668" spans="2:65" s="13" customFormat="1" x14ac:dyDescent="0.2">
      <c r="B1668" s="154"/>
      <c r="D1668" s="148" t="s">
        <v>169</v>
      </c>
      <c r="E1668" s="155" t="s">
        <v>3</v>
      </c>
      <c r="F1668" s="156" t="s">
        <v>3064</v>
      </c>
      <c r="H1668" s="157">
        <v>36</v>
      </c>
      <c r="I1668" s="158"/>
      <c r="L1668" s="154"/>
      <c r="M1668" s="159"/>
      <c r="T1668" s="160"/>
      <c r="AT1668" s="155" t="s">
        <v>169</v>
      </c>
      <c r="AU1668" s="155" t="s">
        <v>88</v>
      </c>
      <c r="AV1668" s="13" t="s">
        <v>88</v>
      </c>
      <c r="AW1668" s="13" t="s">
        <v>40</v>
      </c>
      <c r="AX1668" s="13" t="s">
        <v>78</v>
      </c>
      <c r="AY1668" s="155" t="s">
        <v>156</v>
      </c>
    </row>
    <row r="1669" spans="2:65" s="15" customFormat="1" x14ac:dyDescent="0.2">
      <c r="B1669" s="168"/>
      <c r="D1669" s="148" t="s">
        <v>169</v>
      </c>
      <c r="E1669" s="169" t="s">
        <v>3</v>
      </c>
      <c r="F1669" s="170" t="s">
        <v>180</v>
      </c>
      <c r="H1669" s="171">
        <v>112.488</v>
      </c>
      <c r="I1669" s="172"/>
      <c r="L1669" s="168"/>
      <c r="M1669" s="173"/>
      <c r="T1669" s="174"/>
      <c r="AT1669" s="169" t="s">
        <v>169</v>
      </c>
      <c r="AU1669" s="169" t="s">
        <v>88</v>
      </c>
      <c r="AV1669" s="15" t="s">
        <v>157</v>
      </c>
      <c r="AW1669" s="15" t="s">
        <v>40</v>
      </c>
      <c r="AX1669" s="15" t="s">
        <v>78</v>
      </c>
      <c r="AY1669" s="169" t="s">
        <v>156</v>
      </c>
    </row>
    <row r="1670" spans="2:65" s="12" customFormat="1" x14ac:dyDescent="0.2">
      <c r="B1670" s="147"/>
      <c r="D1670" s="148" t="s">
        <v>169</v>
      </c>
      <c r="E1670" s="149" t="s">
        <v>3</v>
      </c>
      <c r="F1670" s="150" t="s">
        <v>2058</v>
      </c>
      <c r="H1670" s="149" t="s">
        <v>3</v>
      </c>
      <c r="I1670" s="151"/>
      <c r="L1670" s="147"/>
      <c r="M1670" s="152"/>
      <c r="T1670" s="153"/>
      <c r="AT1670" s="149" t="s">
        <v>169</v>
      </c>
      <c r="AU1670" s="149" t="s">
        <v>88</v>
      </c>
      <c r="AV1670" s="12" t="s">
        <v>86</v>
      </c>
      <c r="AW1670" s="12" t="s">
        <v>40</v>
      </c>
      <c r="AX1670" s="12" t="s">
        <v>78</v>
      </c>
      <c r="AY1670" s="149" t="s">
        <v>156</v>
      </c>
    </row>
    <row r="1671" spans="2:65" s="13" customFormat="1" x14ac:dyDescent="0.2">
      <c r="B1671" s="154"/>
      <c r="D1671" s="148" t="s">
        <v>169</v>
      </c>
      <c r="E1671" s="155" t="s">
        <v>3</v>
      </c>
      <c r="F1671" s="156" t="s">
        <v>2059</v>
      </c>
      <c r="H1671" s="157">
        <v>0.78</v>
      </c>
      <c r="I1671" s="158"/>
      <c r="L1671" s="154"/>
      <c r="M1671" s="159"/>
      <c r="T1671" s="160"/>
      <c r="AT1671" s="155" t="s">
        <v>169</v>
      </c>
      <c r="AU1671" s="155" t="s">
        <v>88</v>
      </c>
      <c r="AV1671" s="13" t="s">
        <v>88</v>
      </c>
      <c r="AW1671" s="13" t="s">
        <v>40</v>
      </c>
      <c r="AX1671" s="13" t="s">
        <v>78</v>
      </c>
      <c r="AY1671" s="155" t="s">
        <v>156</v>
      </c>
    </row>
    <row r="1672" spans="2:65" s="15" customFormat="1" x14ac:dyDescent="0.2">
      <c r="B1672" s="168"/>
      <c r="D1672" s="148" t="s">
        <v>169</v>
      </c>
      <c r="E1672" s="169" t="s">
        <v>3</v>
      </c>
      <c r="F1672" s="170" t="s">
        <v>180</v>
      </c>
      <c r="H1672" s="171">
        <v>0.78</v>
      </c>
      <c r="I1672" s="172"/>
      <c r="L1672" s="168"/>
      <c r="M1672" s="173"/>
      <c r="T1672" s="174"/>
      <c r="AT1672" s="169" t="s">
        <v>169</v>
      </c>
      <c r="AU1672" s="169" t="s">
        <v>88</v>
      </c>
      <c r="AV1672" s="15" t="s">
        <v>157</v>
      </c>
      <c r="AW1672" s="15" t="s">
        <v>40</v>
      </c>
      <c r="AX1672" s="15" t="s">
        <v>78</v>
      </c>
      <c r="AY1672" s="169" t="s">
        <v>156</v>
      </c>
    </row>
    <row r="1673" spans="2:65" s="12" customFormat="1" x14ac:dyDescent="0.2">
      <c r="B1673" s="147"/>
      <c r="D1673" s="148" t="s">
        <v>169</v>
      </c>
      <c r="E1673" s="149" t="s">
        <v>3</v>
      </c>
      <c r="F1673" s="150" t="s">
        <v>2434</v>
      </c>
      <c r="H1673" s="149" t="s">
        <v>3</v>
      </c>
      <c r="I1673" s="151"/>
      <c r="L1673" s="147"/>
      <c r="M1673" s="152"/>
      <c r="T1673" s="153"/>
      <c r="AT1673" s="149" t="s">
        <v>169</v>
      </c>
      <c r="AU1673" s="149" t="s">
        <v>88</v>
      </c>
      <c r="AV1673" s="12" t="s">
        <v>86</v>
      </c>
      <c r="AW1673" s="12" t="s">
        <v>40</v>
      </c>
      <c r="AX1673" s="12" t="s">
        <v>78</v>
      </c>
      <c r="AY1673" s="149" t="s">
        <v>156</v>
      </c>
    </row>
    <row r="1674" spans="2:65" s="13" customFormat="1" x14ac:dyDescent="0.2">
      <c r="B1674" s="154"/>
      <c r="D1674" s="148" t="s">
        <v>169</v>
      </c>
      <c r="E1674" s="155" t="s">
        <v>3</v>
      </c>
      <c r="F1674" s="156" t="s">
        <v>3065</v>
      </c>
      <c r="H1674" s="157">
        <v>4.125</v>
      </c>
      <c r="I1674" s="158"/>
      <c r="L1674" s="154"/>
      <c r="M1674" s="159"/>
      <c r="T1674" s="160"/>
      <c r="AT1674" s="155" t="s">
        <v>169</v>
      </c>
      <c r="AU1674" s="155" t="s">
        <v>88</v>
      </c>
      <c r="AV1674" s="13" t="s">
        <v>88</v>
      </c>
      <c r="AW1674" s="13" t="s">
        <v>40</v>
      </c>
      <c r="AX1674" s="13" t="s">
        <v>78</v>
      </c>
      <c r="AY1674" s="155" t="s">
        <v>156</v>
      </c>
    </row>
    <row r="1675" spans="2:65" s="15" customFormat="1" x14ac:dyDescent="0.2">
      <c r="B1675" s="168"/>
      <c r="D1675" s="148" t="s">
        <v>169</v>
      </c>
      <c r="E1675" s="169" t="s">
        <v>3</v>
      </c>
      <c r="F1675" s="170" t="s">
        <v>180</v>
      </c>
      <c r="H1675" s="171">
        <v>4.125</v>
      </c>
      <c r="I1675" s="172"/>
      <c r="L1675" s="168"/>
      <c r="M1675" s="173"/>
      <c r="T1675" s="174"/>
      <c r="AT1675" s="169" t="s">
        <v>169</v>
      </c>
      <c r="AU1675" s="169" t="s">
        <v>88</v>
      </c>
      <c r="AV1675" s="15" t="s">
        <v>157</v>
      </c>
      <c r="AW1675" s="15" t="s">
        <v>40</v>
      </c>
      <c r="AX1675" s="15" t="s">
        <v>78</v>
      </c>
      <c r="AY1675" s="169" t="s">
        <v>156</v>
      </c>
    </row>
    <row r="1676" spans="2:65" s="12" customFormat="1" x14ac:dyDescent="0.2">
      <c r="B1676" s="147"/>
      <c r="D1676" s="148" t="s">
        <v>169</v>
      </c>
      <c r="E1676" s="149" t="s">
        <v>3</v>
      </c>
      <c r="F1676" s="150" t="s">
        <v>3066</v>
      </c>
      <c r="H1676" s="149" t="s">
        <v>3</v>
      </c>
      <c r="I1676" s="151"/>
      <c r="L1676" s="147"/>
      <c r="M1676" s="152"/>
      <c r="T1676" s="153"/>
      <c r="AT1676" s="149" t="s">
        <v>169</v>
      </c>
      <c r="AU1676" s="149" t="s">
        <v>88</v>
      </c>
      <c r="AV1676" s="12" t="s">
        <v>86</v>
      </c>
      <c r="AW1676" s="12" t="s">
        <v>40</v>
      </c>
      <c r="AX1676" s="12" t="s">
        <v>78</v>
      </c>
      <c r="AY1676" s="149" t="s">
        <v>156</v>
      </c>
    </row>
    <row r="1677" spans="2:65" s="13" customFormat="1" x14ac:dyDescent="0.2">
      <c r="B1677" s="154"/>
      <c r="D1677" s="148" t="s">
        <v>169</v>
      </c>
      <c r="E1677" s="155" t="s">
        <v>3</v>
      </c>
      <c r="F1677" s="156" t="s">
        <v>3067</v>
      </c>
      <c r="H1677" s="157">
        <v>15.207000000000001</v>
      </c>
      <c r="I1677" s="158"/>
      <c r="L1677" s="154"/>
      <c r="M1677" s="159"/>
      <c r="T1677" s="160"/>
      <c r="AT1677" s="155" t="s">
        <v>169</v>
      </c>
      <c r="AU1677" s="155" t="s">
        <v>88</v>
      </c>
      <c r="AV1677" s="13" t="s">
        <v>88</v>
      </c>
      <c r="AW1677" s="13" t="s">
        <v>40</v>
      </c>
      <c r="AX1677" s="13" t="s">
        <v>78</v>
      </c>
      <c r="AY1677" s="155" t="s">
        <v>156</v>
      </c>
    </row>
    <row r="1678" spans="2:65" s="15" customFormat="1" x14ac:dyDescent="0.2">
      <c r="B1678" s="168"/>
      <c r="D1678" s="148" t="s">
        <v>169</v>
      </c>
      <c r="E1678" s="169" t="s">
        <v>3</v>
      </c>
      <c r="F1678" s="170" t="s">
        <v>180</v>
      </c>
      <c r="H1678" s="171">
        <v>15.207000000000001</v>
      </c>
      <c r="I1678" s="172"/>
      <c r="L1678" s="168"/>
      <c r="M1678" s="173"/>
      <c r="T1678" s="174"/>
      <c r="AT1678" s="169" t="s">
        <v>169</v>
      </c>
      <c r="AU1678" s="169" t="s">
        <v>88</v>
      </c>
      <c r="AV1678" s="15" t="s">
        <v>157</v>
      </c>
      <c r="AW1678" s="15" t="s">
        <v>40</v>
      </c>
      <c r="AX1678" s="15" t="s">
        <v>78</v>
      </c>
      <c r="AY1678" s="169" t="s">
        <v>156</v>
      </c>
    </row>
    <row r="1679" spans="2:65" s="14" customFormat="1" x14ac:dyDescent="0.2">
      <c r="B1679" s="161"/>
      <c r="D1679" s="148" t="s">
        <v>169</v>
      </c>
      <c r="E1679" s="162" t="s">
        <v>3</v>
      </c>
      <c r="F1679" s="163" t="s">
        <v>172</v>
      </c>
      <c r="H1679" s="164">
        <v>318.56400000000002</v>
      </c>
      <c r="I1679" s="165"/>
      <c r="L1679" s="161"/>
      <c r="M1679" s="166"/>
      <c r="T1679" s="167"/>
      <c r="AT1679" s="162" t="s">
        <v>169</v>
      </c>
      <c r="AU1679" s="162" t="s">
        <v>88</v>
      </c>
      <c r="AV1679" s="14" t="s">
        <v>165</v>
      </c>
      <c r="AW1679" s="14" t="s">
        <v>40</v>
      </c>
      <c r="AX1679" s="14" t="s">
        <v>86</v>
      </c>
      <c r="AY1679" s="162" t="s">
        <v>156</v>
      </c>
    </row>
    <row r="1680" spans="2:65" s="1" customFormat="1" ht="24.2" customHeight="1" x14ac:dyDescent="0.2">
      <c r="B1680" s="129"/>
      <c r="C1680" s="130" t="s">
        <v>3068</v>
      </c>
      <c r="D1680" s="130" t="s">
        <v>160</v>
      </c>
      <c r="E1680" s="131" t="s">
        <v>3069</v>
      </c>
      <c r="F1680" s="132" t="s">
        <v>3070</v>
      </c>
      <c r="G1680" s="133" t="s">
        <v>356</v>
      </c>
      <c r="H1680" s="134">
        <v>701.45</v>
      </c>
      <c r="I1680" s="135"/>
      <c r="J1680" s="136">
        <f>ROUND(I1680*H1680,2)</f>
        <v>0</v>
      </c>
      <c r="K1680" s="132" t="s">
        <v>164</v>
      </c>
      <c r="L1680" s="34"/>
      <c r="M1680" s="137" t="s">
        <v>3</v>
      </c>
      <c r="N1680" s="138" t="s">
        <v>49</v>
      </c>
      <c r="P1680" s="139">
        <f>O1680*H1680</f>
        <v>0</v>
      </c>
      <c r="Q1680" s="139">
        <v>9.6000000000000002E-4</v>
      </c>
      <c r="R1680" s="139">
        <f>Q1680*H1680</f>
        <v>0.6733920000000001</v>
      </c>
      <c r="S1680" s="139">
        <v>0</v>
      </c>
      <c r="T1680" s="140">
        <f>S1680*H1680</f>
        <v>0</v>
      </c>
      <c r="AR1680" s="141" t="s">
        <v>165</v>
      </c>
      <c r="AT1680" s="141" t="s">
        <v>160</v>
      </c>
      <c r="AU1680" s="141" t="s">
        <v>88</v>
      </c>
      <c r="AY1680" s="18" t="s">
        <v>156</v>
      </c>
      <c r="BE1680" s="142">
        <f>IF(N1680="základní",J1680,0)</f>
        <v>0</v>
      </c>
      <c r="BF1680" s="142">
        <f>IF(N1680="snížená",J1680,0)</f>
        <v>0</v>
      </c>
      <c r="BG1680" s="142">
        <f>IF(N1680="zákl. přenesená",J1680,0)</f>
        <v>0</v>
      </c>
      <c r="BH1680" s="142">
        <f>IF(N1680="sníž. přenesená",J1680,0)</f>
        <v>0</v>
      </c>
      <c r="BI1680" s="142">
        <f>IF(N1680="nulová",J1680,0)</f>
        <v>0</v>
      </c>
      <c r="BJ1680" s="18" t="s">
        <v>86</v>
      </c>
      <c r="BK1680" s="142">
        <f>ROUND(I1680*H1680,2)</f>
        <v>0</v>
      </c>
      <c r="BL1680" s="18" t="s">
        <v>165</v>
      </c>
      <c r="BM1680" s="141" t="s">
        <v>3071</v>
      </c>
    </row>
    <row r="1681" spans="2:51" s="1" customFormat="1" x14ac:dyDescent="0.2">
      <c r="B1681" s="34"/>
      <c r="D1681" s="143" t="s">
        <v>167</v>
      </c>
      <c r="F1681" s="144" t="s">
        <v>3072</v>
      </c>
      <c r="I1681" s="145"/>
      <c r="L1681" s="34"/>
      <c r="M1681" s="146"/>
      <c r="T1681" s="55"/>
      <c r="AT1681" s="18" t="s">
        <v>167</v>
      </c>
      <c r="AU1681" s="18" t="s">
        <v>88</v>
      </c>
    </row>
    <row r="1682" spans="2:51" s="12" customFormat="1" x14ac:dyDescent="0.2">
      <c r="B1682" s="147"/>
      <c r="D1682" s="148" t="s">
        <v>169</v>
      </c>
      <c r="E1682" s="149" t="s">
        <v>3</v>
      </c>
      <c r="F1682" s="150" t="s">
        <v>2514</v>
      </c>
      <c r="H1682" s="149" t="s">
        <v>3</v>
      </c>
      <c r="I1682" s="151"/>
      <c r="L1682" s="147"/>
      <c r="M1682" s="152"/>
      <c r="T1682" s="153"/>
      <c r="AT1682" s="149" t="s">
        <v>169</v>
      </c>
      <c r="AU1682" s="149" t="s">
        <v>88</v>
      </c>
      <c r="AV1682" s="12" t="s">
        <v>86</v>
      </c>
      <c r="AW1682" s="12" t="s">
        <v>40</v>
      </c>
      <c r="AX1682" s="12" t="s">
        <v>78</v>
      </c>
      <c r="AY1682" s="149" t="s">
        <v>156</v>
      </c>
    </row>
    <row r="1683" spans="2:51" s="13" customFormat="1" x14ac:dyDescent="0.2">
      <c r="B1683" s="154"/>
      <c r="D1683" s="148" t="s">
        <v>169</v>
      </c>
      <c r="E1683" s="155" t="s">
        <v>3</v>
      </c>
      <c r="F1683" s="156" t="s">
        <v>3073</v>
      </c>
      <c r="H1683" s="157">
        <v>15.4</v>
      </c>
      <c r="I1683" s="158"/>
      <c r="L1683" s="154"/>
      <c r="M1683" s="159"/>
      <c r="T1683" s="160"/>
      <c r="AT1683" s="155" t="s">
        <v>169</v>
      </c>
      <c r="AU1683" s="155" t="s">
        <v>88</v>
      </c>
      <c r="AV1683" s="13" t="s">
        <v>88</v>
      </c>
      <c r="AW1683" s="13" t="s">
        <v>40</v>
      </c>
      <c r="AX1683" s="13" t="s">
        <v>78</v>
      </c>
      <c r="AY1683" s="155" t="s">
        <v>156</v>
      </c>
    </row>
    <row r="1684" spans="2:51" s="15" customFormat="1" x14ac:dyDescent="0.2">
      <c r="B1684" s="168"/>
      <c r="D1684" s="148" t="s">
        <v>169</v>
      </c>
      <c r="E1684" s="169" t="s">
        <v>3</v>
      </c>
      <c r="F1684" s="170" t="s">
        <v>180</v>
      </c>
      <c r="H1684" s="171">
        <v>15.4</v>
      </c>
      <c r="I1684" s="172"/>
      <c r="L1684" s="168"/>
      <c r="M1684" s="173"/>
      <c r="T1684" s="174"/>
      <c r="AT1684" s="169" t="s">
        <v>169</v>
      </c>
      <c r="AU1684" s="169" t="s">
        <v>88</v>
      </c>
      <c r="AV1684" s="15" t="s">
        <v>157</v>
      </c>
      <c r="AW1684" s="15" t="s">
        <v>40</v>
      </c>
      <c r="AX1684" s="15" t="s">
        <v>78</v>
      </c>
      <c r="AY1684" s="169" t="s">
        <v>156</v>
      </c>
    </row>
    <row r="1685" spans="2:51" s="12" customFormat="1" x14ac:dyDescent="0.2">
      <c r="B1685" s="147"/>
      <c r="D1685" s="148" t="s">
        <v>169</v>
      </c>
      <c r="E1685" s="149" t="s">
        <v>3</v>
      </c>
      <c r="F1685" s="150" t="s">
        <v>2054</v>
      </c>
      <c r="H1685" s="149" t="s">
        <v>3</v>
      </c>
      <c r="I1685" s="151"/>
      <c r="L1685" s="147"/>
      <c r="M1685" s="152"/>
      <c r="T1685" s="153"/>
      <c r="AT1685" s="149" t="s">
        <v>169</v>
      </c>
      <c r="AU1685" s="149" t="s">
        <v>88</v>
      </c>
      <c r="AV1685" s="12" t="s">
        <v>86</v>
      </c>
      <c r="AW1685" s="12" t="s">
        <v>40</v>
      </c>
      <c r="AX1685" s="12" t="s">
        <v>78</v>
      </c>
      <c r="AY1685" s="149" t="s">
        <v>156</v>
      </c>
    </row>
    <row r="1686" spans="2:51" s="13" customFormat="1" x14ac:dyDescent="0.2">
      <c r="B1686" s="154"/>
      <c r="D1686" s="148" t="s">
        <v>169</v>
      </c>
      <c r="E1686" s="155" t="s">
        <v>3</v>
      </c>
      <c r="F1686" s="156" t="s">
        <v>3074</v>
      </c>
      <c r="H1686" s="157">
        <v>56.92</v>
      </c>
      <c r="I1686" s="158"/>
      <c r="L1686" s="154"/>
      <c r="M1686" s="159"/>
      <c r="T1686" s="160"/>
      <c r="AT1686" s="155" t="s">
        <v>169</v>
      </c>
      <c r="AU1686" s="155" t="s">
        <v>88</v>
      </c>
      <c r="AV1686" s="13" t="s">
        <v>88</v>
      </c>
      <c r="AW1686" s="13" t="s">
        <v>40</v>
      </c>
      <c r="AX1686" s="13" t="s">
        <v>78</v>
      </c>
      <c r="AY1686" s="155" t="s">
        <v>156</v>
      </c>
    </row>
    <row r="1687" spans="2:51" s="15" customFormat="1" x14ac:dyDescent="0.2">
      <c r="B1687" s="168"/>
      <c r="D1687" s="148" t="s">
        <v>169</v>
      </c>
      <c r="E1687" s="169" t="s">
        <v>3</v>
      </c>
      <c r="F1687" s="170" t="s">
        <v>180</v>
      </c>
      <c r="H1687" s="171">
        <v>56.92</v>
      </c>
      <c r="I1687" s="172"/>
      <c r="L1687" s="168"/>
      <c r="M1687" s="173"/>
      <c r="T1687" s="174"/>
      <c r="AT1687" s="169" t="s">
        <v>169</v>
      </c>
      <c r="AU1687" s="169" t="s">
        <v>88</v>
      </c>
      <c r="AV1687" s="15" t="s">
        <v>157</v>
      </c>
      <c r="AW1687" s="15" t="s">
        <v>40</v>
      </c>
      <c r="AX1687" s="15" t="s">
        <v>78</v>
      </c>
      <c r="AY1687" s="169" t="s">
        <v>156</v>
      </c>
    </row>
    <row r="1688" spans="2:51" s="12" customFormat="1" x14ac:dyDescent="0.2">
      <c r="B1688" s="147"/>
      <c r="D1688" s="148" t="s">
        <v>169</v>
      </c>
      <c r="E1688" s="149" t="s">
        <v>3</v>
      </c>
      <c r="F1688" s="150" t="s">
        <v>2056</v>
      </c>
      <c r="H1688" s="149" t="s">
        <v>3</v>
      </c>
      <c r="I1688" s="151"/>
      <c r="L1688" s="147"/>
      <c r="M1688" s="152"/>
      <c r="T1688" s="153"/>
      <c r="AT1688" s="149" t="s">
        <v>169</v>
      </c>
      <c r="AU1688" s="149" t="s">
        <v>88</v>
      </c>
      <c r="AV1688" s="12" t="s">
        <v>86</v>
      </c>
      <c r="AW1688" s="12" t="s">
        <v>40</v>
      </c>
      <c r="AX1688" s="12" t="s">
        <v>78</v>
      </c>
      <c r="AY1688" s="149" t="s">
        <v>156</v>
      </c>
    </row>
    <row r="1689" spans="2:51" s="13" customFormat="1" x14ac:dyDescent="0.2">
      <c r="B1689" s="154"/>
      <c r="D1689" s="148" t="s">
        <v>169</v>
      </c>
      <c r="E1689" s="155" t="s">
        <v>3</v>
      </c>
      <c r="F1689" s="156" t="s">
        <v>3075</v>
      </c>
      <c r="H1689" s="157">
        <v>24</v>
      </c>
      <c r="I1689" s="158"/>
      <c r="L1689" s="154"/>
      <c r="M1689" s="159"/>
      <c r="T1689" s="160"/>
      <c r="AT1689" s="155" t="s">
        <v>169</v>
      </c>
      <c r="AU1689" s="155" t="s">
        <v>88</v>
      </c>
      <c r="AV1689" s="13" t="s">
        <v>88</v>
      </c>
      <c r="AW1689" s="13" t="s">
        <v>40</v>
      </c>
      <c r="AX1689" s="13" t="s">
        <v>78</v>
      </c>
      <c r="AY1689" s="155" t="s">
        <v>156</v>
      </c>
    </row>
    <row r="1690" spans="2:51" s="15" customFormat="1" x14ac:dyDescent="0.2">
      <c r="B1690" s="168"/>
      <c r="D1690" s="148" t="s">
        <v>169</v>
      </c>
      <c r="E1690" s="169" t="s">
        <v>3</v>
      </c>
      <c r="F1690" s="170" t="s">
        <v>180</v>
      </c>
      <c r="H1690" s="171">
        <v>24</v>
      </c>
      <c r="I1690" s="172"/>
      <c r="L1690" s="168"/>
      <c r="M1690" s="173"/>
      <c r="T1690" s="174"/>
      <c r="AT1690" s="169" t="s">
        <v>169</v>
      </c>
      <c r="AU1690" s="169" t="s">
        <v>88</v>
      </c>
      <c r="AV1690" s="15" t="s">
        <v>157</v>
      </c>
      <c r="AW1690" s="15" t="s">
        <v>40</v>
      </c>
      <c r="AX1690" s="15" t="s">
        <v>78</v>
      </c>
      <c r="AY1690" s="169" t="s">
        <v>156</v>
      </c>
    </row>
    <row r="1691" spans="2:51" s="12" customFormat="1" x14ac:dyDescent="0.2">
      <c r="B1691" s="147"/>
      <c r="D1691" s="148" t="s">
        <v>169</v>
      </c>
      <c r="E1691" s="149" t="s">
        <v>3</v>
      </c>
      <c r="F1691" s="150" t="s">
        <v>3057</v>
      </c>
      <c r="H1691" s="149" t="s">
        <v>3</v>
      </c>
      <c r="I1691" s="151"/>
      <c r="L1691" s="147"/>
      <c r="M1691" s="152"/>
      <c r="T1691" s="153"/>
      <c r="AT1691" s="149" t="s">
        <v>169</v>
      </c>
      <c r="AU1691" s="149" t="s">
        <v>88</v>
      </c>
      <c r="AV1691" s="12" t="s">
        <v>86</v>
      </c>
      <c r="AW1691" s="12" t="s">
        <v>40</v>
      </c>
      <c r="AX1691" s="12" t="s">
        <v>78</v>
      </c>
      <c r="AY1691" s="149" t="s">
        <v>156</v>
      </c>
    </row>
    <row r="1692" spans="2:51" s="13" customFormat="1" x14ac:dyDescent="0.2">
      <c r="B1692" s="154"/>
      <c r="D1692" s="148" t="s">
        <v>169</v>
      </c>
      <c r="E1692" s="155" t="s">
        <v>3</v>
      </c>
      <c r="F1692" s="156" t="s">
        <v>3076</v>
      </c>
      <c r="H1692" s="157">
        <v>15.7</v>
      </c>
      <c r="I1692" s="158"/>
      <c r="L1692" s="154"/>
      <c r="M1692" s="159"/>
      <c r="T1692" s="160"/>
      <c r="AT1692" s="155" t="s">
        <v>169</v>
      </c>
      <c r="AU1692" s="155" t="s">
        <v>88</v>
      </c>
      <c r="AV1692" s="13" t="s">
        <v>88</v>
      </c>
      <c r="AW1692" s="13" t="s">
        <v>40</v>
      </c>
      <c r="AX1692" s="13" t="s">
        <v>78</v>
      </c>
      <c r="AY1692" s="155" t="s">
        <v>156</v>
      </c>
    </row>
    <row r="1693" spans="2:51" s="13" customFormat="1" x14ac:dyDescent="0.2">
      <c r="B1693" s="154"/>
      <c r="D1693" s="148" t="s">
        <v>169</v>
      </c>
      <c r="E1693" s="155" t="s">
        <v>3</v>
      </c>
      <c r="F1693" s="156" t="s">
        <v>3077</v>
      </c>
      <c r="H1693" s="157">
        <v>12.45</v>
      </c>
      <c r="I1693" s="158"/>
      <c r="L1693" s="154"/>
      <c r="M1693" s="159"/>
      <c r="T1693" s="160"/>
      <c r="AT1693" s="155" t="s">
        <v>169</v>
      </c>
      <c r="AU1693" s="155" t="s">
        <v>88</v>
      </c>
      <c r="AV1693" s="13" t="s">
        <v>88</v>
      </c>
      <c r="AW1693" s="13" t="s">
        <v>40</v>
      </c>
      <c r="AX1693" s="13" t="s">
        <v>78</v>
      </c>
      <c r="AY1693" s="155" t="s">
        <v>156</v>
      </c>
    </row>
    <row r="1694" spans="2:51" s="13" customFormat="1" x14ac:dyDescent="0.2">
      <c r="B1694" s="154"/>
      <c r="D1694" s="148" t="s">
        <v>169</v>
      </c>
      <c r="E1694" s="155" t="s">
        <v>3</v>
      </c>
      <c r="F1694" s="156" t="s">
        <v>3078</v>
      </c>
      <c r="H1694" s="157">
        <v>12.2</v>
      </c>
      <c r="I1694" s="158"/>
      <c r="L1694" s="154"/>
      <c r="M1694" s="159"/>
      <c r="T1694" s="160"/>
      <c r="AT1694" s="155" t="s">
        <v>169</v>
      </c>
      <c r="AU1694" s="155" t="s">
        <v>88</v>
      </c>
      <c r="AV1694" s="13" t="s">
        <v>88</v>
      </c>
      <c r="AW1694" s="13" t="s">
        <v>40</v>
      </c>
      <c r="AX1694" s="13" t="s">
        <v>78</v>
      </c>
      <c r="AY1694" s="155" t="s">
        <v>156</v>
      </c>
    </row>
    <row r="1695" spans="2:51" s="13" customFormat="1" x14ac:dyDescent="0.2">
      <c r="B1695" s="154"/>
      <c r="D1695" s="148" t="s">
        <v>169</v>
      </c>
      <c r="E1695" s="155" t="s">
        <v>3</v>
      </c>
      <c r="F1695" s="156" t="s">
        <v>3079</v>
      </c>
      <c r="H1695" s="157">
        <v>7.9</v>
      </c>
      <c r="I1695" s="158"/>
      <c r="L1695" s="154"/>
      <c r="M1695" s="159"/>
      <c r="T1695" s="160"/>
      <c r="AT1695" s="155" t="s">
        <v>169</v>
      </c>
      <c r="AU1695" s="155" t="s">
        <v>88</v>
      </c>
      <c r="AV1695" s="13" t="s">
        <v>88</v>
      </c>
      <c r="AW1695" s="13" t="s">
        <v>40</v>
      </c>
      <c r="AX1695" s="13" t="s">
        <v>78</v>
      </c>
      <c r="AY1695" s="155" t="s">
        <v>156</v>
      </c>
    </row>
    <row r="1696" spans="2:51" s="13" customFormat="1" x14ac:dyDescent="0.2">
      <c r="B1696" s="154"/>
      <c r="D1696" s="148" t="s">
        <v>169</v>
      </c>
      <c r="E1696" s="155" t="s">
        <v>3</v>
      </c>
      <c r="F1696" s="156" t="s">
        <v>3080</v>
      </c>
      <c r="H1696" s="157">
        <v>14.8</v>
      </c>
      <c r="I1696" s="158"/>
      <c r="L1696" s="154"/>
      <c r="M1696" s="159"/>
      <c r="T1696" s="160"/>
      <c r="AT1696" s="155" t="s">
        <v>169</v>
      </c>
      <c r="AU1696" s="155" t="s">
        <v>88</v>
      </c>
      <c r="AV1696" s="13" t="s">
        <v>88</v>
      </c>
      <c r="AW1696" s="13" t="s">
        <v>40</v>
      </c>
      <c r="AX1696" s="13" t="s">
        <v>78</v>
      </c>
      <c r="AY1696" s="155" t="s">
        <v>156</v>
      </c>
    </row>
    <row r="1697" spans="2:51" s="13" customFormat="1" x14ac:dyDescent="0.2">
      <c r="B1697" s="154"/>
      <c r="D1697" s="148" t="s">
        <v>169</v>
      </c>
      <c r="E1697" s="155" t="s">
        <v>3</v>
      </c>
      <c r="F1697" s="156" t="s">
        <v>3081</v>
      </c>
      <c r="H1697" s="157">
        <v>22.9</v>
      </c>
      <c r="I1697" s="158"/>
      <c r="L1697" s="154"/>
      <c r="M1697" s="159"/>
      <c r="T1697" s="160"/>
      <c r="AT1697" s="155" t="s">
        <v>169</v>
      </c>
      <c r="AU1697" s="155" t="s">
        <v>88</v>
      </c>
      <c r="AV1697" s="13" t="s">
        <v>88</v>
      </c>
      <c r="AW1697" s="13" t="s">
        <v>40</v>
      </c>
      <c r="AX1697" s="13" t="s">
        <v>78</v>
      </c>
      <c r="AY1697" s="155" t="s">
        <v>156</v>
      </c>
    </row>
    <row r="1698" spans="2:51" s="13" customFormat="1" x14ac:dyDescent="0.2">
      <c r="B1698" s="154"/>
      <c r="D1698" s="148" t="s">
        <v>169</v>
      </c>
      <c r="E1698" s="155" t="s">
        <v>3</v>
      </c>
      <c r="F1698" s="156" t="s">
        <v>3082</v>
      </c>
      <c r="H1698" s="157">
        <v>18.399999999999999</v>
      </c>
      <c r="I1698" s="158"/>
      <c r="L1698" s="154"/>
      <c r="M1698" s="159"/>
      <c r="T1698" s="160"/>
      <c r="AT1698" s="155" t="s">
        <v>169</v>
      </c>
      <c r="AU1698" s="155" t="s">
        <v>88</v>
      </c>
      <c r="AV1698" s="13" t="s">
        <v>88</v>
      </c>
      <c r="AW1698" s="13" t="s">
        <v>40</v>
      </c>
      <c r="AX1698" s="13" t="s">
        <v>78</v>
      </c>
      <c r="AY1698" s="155" t="s">
        <v>156</v>
      </c>
    </row>
    <row r="1699" spans="2:51" s="15" customFormat="1" x14ac:dyDescent="0.2">
      <c r="B1699" s="168"/>
      <c r="D1699" s="148" t="s">
        <v>169</v>
      </c>
      <c r="E1699" s="169" t="s">
        <v>3</v>
      </c>
      <c r="F1699" s="170" t="s">
        <v>180</v>
      </c>
      <c r="H1699" s="171">
        <v>104.35</v>
      </c>
      <c r="I1699" s="172"/>
      <c r="L1699" s="168"/>
      <c r="M1699" s="173"/>
      <c r="T1699" s="174"/>
      <c r="AT1699" s="169" t="s">
        <v>169</v>
      </c>
      <c r="AU1699" s="169" t="s">
        <v>88</v>
      </c>
      <c r="AV1699" s="15" t="s">
        <v>157</v>
      </c>
      <c r="AW1699" s="15" t="s">
        <v>40</v>
      </c>
      <c r="AX1699" s="15" t="s">
        <v>78</v>
      </c>
      <c r="AY1699" s="169" t="s">
        <v>156</v>
      </c>
    </row>
    <row r="1700" spans="2:51" s="12" customFormat="1" x14ac:dyDescent="0.2">
      <c r="B1700" s="147"/>
      <c r="D1700" s="148" t="s">
        <v>169</v>
      </c>
      <c r="E1700" s="149" t="s">
        <v>3</v>
      </c>
      <c r="F1700" s="150" t="s">
        <v>2058</v>
      </c>
      <c r="H1700" s="149" t="s">
        <v>3</v>
      </c>
      <c r="I1700" s="151"/>
      <c r="L1700" s="147"/>
      <c r="M1700" s="152"/>
      <c r="T1700" s="153"/>
      <c r="AT1700" s="149" t="s">
        <v>169</v>
      </c>
      <c r="AU1700" s="149" t="s">
        <v>88</v>
      </c>
      <c r="AV1700" s="12" t="s">
        <v>86</v>
      </c>
      <c r="AW1700" s="12" t="s">
        <v>40</v>
      </c>
      <c r="AX1700" s="12" t="s">
        <v>78</v>
      </c>
      <c r="AY1700" s="149" t="s">
        <v>156</v>
      </c>
    </row>
    <row r="1701" spans="2:51" s="13" customFormat="1" x14ac:dyDescent="0.2">
      <c r="B1701" s="154"/>
      <c r="D1701" s="148" t="s">
        <v>169</v>
      </c>
      <c r="E1701" s="155" t="s">
        <v>3</v>
      </c>
      <c r="F1701" s="156" t="s">
        <v>3083</v>
      </c>
      <c r="H1701" s="157">
        <v>3.6</v>
      </c>
      <c r="I1701" s="158"/>
      <c r="L1701" s="154"/>
      <c r="M1701" s="159"/>
      <c r="T1701" s="160"/>
      <c r="AT1701" s="155" t="s">
        <v>169</v>
      </c>
      <c r="AU1701" s="155" t="s">
        <v>88</v>
      </c>
      <c r="AV1701" s="13" t="s">
        <v>88</v>
      </c>
      <c r="AW1701" s="13" t="s">
        <v>40</v>
      </c>
      <c r="AX1701" s="13" t="s">
        <v>78</v>
      </c>
      <c r="AY1701" s="155" t="s">
        <v>156</v>
      </c>
    </row>
    <row r="1702" spans="2:51" s="15" customFormat="1" x14ac:dyDescent="0.2">
      <c r="B1702" s="168"/>
      <c r="D1702" s="148" t="s">
        <v>169</v>
      </c>
      <c r="E1702" s="169" t="s">
        <v>3</v>
      </c>
      <c r="F1702" s="170" t="s">
        <v>180</v>
      </c>
      <c r="H1702" s="171">
        <v>3.6</v>
      </c>
      <c r="I1702" s="172"/>
      <c r="L1702" s="168"/>
      <c r="M1702" s="173"/>
      <c r="T1702" s="174"/>
      <c r="AT1702" s="169" t="s">
        <v>169</v>
      </c>
      <c r="AU1702" s="169" t="s">
        <v>88</v>
      </c>
      <c r="AV1702" s="15" t="s">
        <v>157</v>
      </c>
      <c r="AW1702" s="15" t="s">
        <v>40</v>
      </c>
      <c r="AX1702" s="15" t="s">
        <v>78</v>
      </c>
      <c r="AY1702" s="169" t="s">
        <v>156</v>
      </c>
    </row>
    <row r="1703" spans="2:51" s="12" customFormat="1" x14ac:dyDescent="0.2">
      <c r="B1703" s="147"/>
      <c r="D1703" s="148" t="s">
        <v>169</v>
      </c>
      <c r="E1703" s="149" t="s">
        <v>3</v>
      </c>
      <c r="F1703" s="150" t="s">
        <v>3084</v>
      </c>
      <c r="H1703" s="149" t="s">
        <v>3</v>
      </c>
      <c r="I1703" s="151"/>
      <c r="L1703" s="147"/>
      <c r="M1703" s="152"/>
      <c r="T1703" s="153"/>
      <c r="AT1703" s="149" t="s">
        <v>169</v>
      </c>
      <c r="AU1703" s="149" t="s">
        <v>88</v>
      </c>
      <c r="AV1703" s="12" t="s">
        <v>86</v>
      </c>
      <c r="AW1703" s="12" t="s">
        <v>40</v>
      </c>
      <c r="AX1703" s="12" t="s">
        <v>78</v>
      </c>
      <c r="AY1703" s="149" t="s">
        <v>156</v>
      </c>
    </row>
    <row r="1704" spans="2:51" s="13" customFormat="1" x14ac:dyDescent="0.2">
      <c r="B1704" s="154"/>
      <c r="D1704" s="148" t="s">
        <v>169</v>
      </c>
      <c r="E1704" s="155" t="s">
        <v>3</v>
      </c>
      <c r="F1704" s="156" t="s">
        <v>3085</v>
      </c>
      <c r="H1704" s="157">
        <v>147.93</v>
      </c>
      <c r="I1704" s="158"/>
      <c r="L1704" s="154"/>
      <c r="M1704" s="159"/>
      <c r="T1704" s="160"/>
      <c r="AT1704" s="155" t="s">
        <v>169</v>
      </c>
      <c r="AU1704" s="155" t="s">
        <v>88</v>
      </c>
      <c r="AV1704" s="13" t="s">
        <v>88</v>
      </c>
      <c r="AW1704" s="13" t="s">
        <v>40</v>
      </c>
      <c r="AX1704" s="13" t="s">
        <v>78</v>
      </c>
      <c r="AY1704" s="155" t="s">
        <v>156</v>
      </c>
    </row>
    <row r="1705" spans="2:51" s="13" customFormat="1" x14ac:dyDescent="0.2">
      <c r="B1705" s="154"/>
      <c r="D1705" s="148" t="s">
        <v>169</v>
      </c>
      <c r="E1705" s="155" t="s">
        <v>3</v>
      </c>
      <c r="F1705" s="156" t="s">
        <v>3086</v>
      </c>
      <c r="H1705" s="157">
        <v>19.5</v>
      </c>
      <c r="I1705" s="158"/>
      <c r="L1705" s="154"/>
      <c r="M1705" s="159"/>
      <c r="T1705" s="160"/>
      <c r="AT1705" s="155" t="s">
        <v>169</v>
      </c>
      <c r="AU1705" s="155" t="s">
        <v>88</v>
      </c>
      <c r="AV1705" s="13" t="s">
        <v>88</v>
      </c>
      <c r="AW1705" s="13" t="s">
        <v>40</v>
      </c>
      <c r="AX1705" s="13" t="s">
        <v>78</v>
      </c>
      <c r="AY1705" s="155" t="s">
        <v>156</v>
      </c>
    </row>
    <row r="1706" spans="2:51" s="13" customFormat="1" x14ac:dyDescent="0.2">
      <c r="B1706" s="154"/>
      <c r="D1706" s="148" t="s">
        <v>169</v>
      </c>
      <c r="E1706" s="155" t="s">
        <v>3</v>
      </c>
      <c r="F1706" s="156" t="s">
        <v>3087</v>
      </c>
      <c r="H1706" s="157">
        <v>20.3</v>
      </c>
      <c r="I1706" s="158"/>
      <c r="L1706" s="154"/>
      <c r="M1706" s="159"/>
      <c r="T1706" s="160"/>
      <c r="AT1706" s="155" t="s">
        <v>169</v>
      </c>
      <c r="AU1706" s="155" t="s">
        <v>88</v>
      </c>
      <c r="AV1706" s="13" t="s">
        <v>88</v>
      </c>
      <c r="AW1706" s="13" t="s">
        <v>40</v>
      </c>
      <c r="AX1706" s="13" t="s">
        <v>78</v>
      </c>
      <c r="AY1706" s="155" t="s">
        <v>156</v>
      </c>
    </row>
    <row r="1707" spans="2:51" s="13" customFormat="1" x14ac:dyDescent="0.2">
      <c r="B1707" s="154"/>
      <c r="D1707" s="148" t="s">
        <v>169</v>
      </c>
      <c r="E1707" s="155" t="s">
        <v>3</v>
      </c>
      <c r="F1707" s="156" t="s">
        <v>3088</v>
      </c>
      <c r="H1707" s="157">
        <v>8.6999999999999993</v>
      </c>
      <c r="I1707" s="158"/>
      <c r="L1707" s="154"/>
      <c r="M1707" s="159"/>
      <c r="T1707" s="160"/>
      <c r="AT1707" s="155" t="s">
        <v>169</v>
      </c>
      <c r="AU1707" s="155" t="s">
        <v>88</v>
      </c>
      <c r="AV1707" s="13" t="s">
        <v>88</v>
      </c>
      <c r="AW1707" s="13" t="s">
        <v>40</v>
      </c>
      <c r="AX1707" s="13" t="s">
        <v>78</v>
      </c>
      <c r="AY1707" s="155" t="s">
        <v>156</v>
      </c>
    </row>
    <row r="1708" spans="2:51" s="13" customFormat="1" x14ac:dyDescent="0.2">
      <c r="B1708" s="154"/>
      <c r="D1708" s="148" t="s">
        <v>169</v>
      </c>
      <c r="E1708" s="155" t="s">
        <v>3</v>
      </c>
      <c r="F1708" s="156" t="s">
        <v>3089</v>
      </c>
      <c r="H1708" s="157">
        <v>6.2</v>
      </c>
      <c r="I1708" s="158"/>
      <c r="L1708" s="154"/>
      <c r="M1708" s="159"/>
      <c r="T1708" s="160"/>
      <c r="AT1708" s="155" t="s">
        <v>169</v>
      </c>
      <c r="AU1708" s="155" t="s">
        <v>88</v>
      </c>
      <c r="AV1708" s="13" t="s">
        <v>88</v>
      </c>
      <c r="AW1708" s="13" t="s">
        <v>40</v>
      </c>
      <c r="AX1708" s="13" t="s">
        <v>78</v>
      </c>
      <c r="AY1708" s="155" t="s">
        <v>156</v>
      </c>
    </row>
    <row r="1709" spans="2:51" s="13" customFormat="1" x14ac:dyDescent="0.2">
      <c r="B1709" s="154"/>
      <c r="D1709" s="148" t="s">
        <v>169</v>
      </c>
      <c r="E1709" s="155" t="s">
        <v>3</v>
      </c>
      <c r="F1709" s="156" t="s">
        <v>3090</v>
      </c>
      <c r="H1709" s="157">
        <v>10.9</v>
      </c>
      <c r="I1709" s="158"/>
      <c r="L1709" s="154"/>
      <c r="M1709" s="159"/>
      <c r="T1709" s="160"/>
      <c r="AT1709" s="155" t="s">
        <v>169</v>
      </c>
      <c r="AU1709" s="155" t="s">
        <v>88</v>
      </c>
      <c r="AV1709" s="13" t="s">
        <v>88</v>
      </c>
      <c r="AW1709" s="13" t="s">
        <v>40</v>
      </c>
      <c r="AX1709" s="13" t="s">
        <v>78</v>
      </c>
      <c r="AY1709" s="155" t="s">
        <v>156</v>
      </c>
    </row>
    <row r="1710" spans="2:51" s="15" customFormat="1" x14ac:dyDescent="0.2">
      <c r="B1710" s="168"/>
      <c r="D1710" s="148" t="s">
        <v>169</v>
      </c>
      <c r="E1710" s="169" t="s">
        <v>3</v>
      </c>
      <c r="F1710" s="170" t="s">
        <v>180</v>
      </c>
      <c r="H1710" s="171">
        <v>213.53</v>
      </c>
      <c r="I1710" s="172"/>
      <c r="L1710" s="168"/>
      <c r="M1710" s="173"/>
      <c r="T1710" s="174"/>
      <c r="AT1710" s="169" t="s">
        <v>169</v>
      </c>
      <c r="AU1710" s="169" t="s">
        <v>88</v>
      </c>
      <c r="AV1710" s="15" t="s">
        <v>157</v>
      </c>
      <c r="AW1710" s="15" t="s">
        <v>40</v>
      </c>
      <c r="AX1710" s="15" t="s">
        <v>78</v>
      </c>
      <c r="AY1710" s="169" t="s">
        <v>156</v>
      </c>
    </row>
    <row r="1711" spans="2:51" s="12" customFormat="1" x14ac:dyDescent="0.2">
      <c r="B1711" s="147"/>
      <c r="D1711" s="148" t="s">
        <v>169</v>
      </c>
      <c r="E1711" s="149" t="s">
        <v>3</v>
      </c>
      <c r="F1711" s="150" t="s">
        <v>3091</v>
      </c>
      <c r="H1711" s="149" t="s">
        <v>3</v>
      </c>
      <c r="I1711" s="151"/>
      <c r="L1711" s="147"/>
      <c r="M1711" s="152"/>
      <c r="T1711" s="153"/>
      <c r="AT1711" s="149" t="s">
        <v>169</v>
      </c>
      <c r="AU1711" s="149" t="s">
        <v>88</v>
      </c>
      <c r="AV1711" s="12" t="s">
        <v>86</v>
      </c>
      <c r="AW1711" s="12" t="s">
        <v>40</v>
      </c>
      <c r="AX1711" s="12" t="s">
        <v>78</v>
      </c>
      <c r="AY1711" s="149" t="s">
        <v>156</v>
      </c>
    </row>
    <row r="1712" spans="2:51" s="13" customFormat="1" x14ac:dyDescent="0.2">
      <c r="B1712" s="154"/>
      <c r="D1712" s="148" t="s">
        <v>169</v>
      </c>
      <c r="E1712" s="155" t="s">
        <v>3</v>
      </c>
      <c r="F1712" s="156" t="s">
        <v>3092</v>
      </c>
      <c r="H1712" s="157">
        <v>29.3</v>
      </c>
      <c r="I1712" s="158"/>
      <c r="L1712" s="154"/>
      <c r="M1712" s="159"/>
      <c r="T1712" s="160"/>
      <c r="AT1712" s="155" t="s">
        <v>169</v>
      </c>
      <c r="AU1712" s="155" t="s">
        <v>88</v>
      </c>
      <c r="AV1712" s="13" t="s">
        <v>88</v>
      </c>
      <c r="AW1712" s="13" t="s">
        <v>40</v>
      </c>
      <c r="AX1712" s="13" t="s">
        <v>78</v>
      </c>
      <c r="AY1712" s="155" t="s">
        <v>156</v>
      </c>
    </row>
    <row r="1713" spans="2:51" s="13" customFormat="1" x14ac:dyDescent="0.2">
      <c r="B1713" s="154"/>
      <c r="D1713" s="148" t="s">
        <v>169</v>
      </c>
      <c r="E1713" s="155" t="s">
        <v>3</v>
      </c>
      <c r="F1713" s="156" t="s">
        <v>3093</v>
      </c>
      <c r="H1713" s="157">
        <v>14</v>
      </c>
      <c r="I1713" s="158"/>
      <c r="L1713" s="154"/>
      <c r="M1713" s="159"/>
      <c r="T1713" s="160"/>
      <c r="AT1713" s="155" t="s">
        <v>169</v>
      </c>
      <c r="AU1713" s="155" t="s">
        <v>88</v>
      </c>
      <c r="AV1713" s="13" t="s">
        <v>88</v>
      </c>
      <c r="AW1713" s="13" t="s">
        <v>40</v>
      </c>
      <c r="AX1713" s="13" t="s">
        <v>78</v>
      </c>
      <c r="AY1713" s="155" t="s">
        <v>156</v>
      </c>
    </row>
    <row r="1714" spans="2:51" s="15" customFormat="1" x14ac:dyDescent="0.2">
      <c r="B1714" s="168"/>
      <c r="D1714" s="148" t="s">
        <v>169</v>
      </c>
      <c r="E1714" s="169" t="s">
        <v>3</v>
      </c>
      <c r="F1714" s="170" t="s">
        <v>180</v>
      </c>
      <c r="H1714" s="171">
        <v>43.3</v>
      </c>
      <c r="I1714" s="172"/>
      <c r="L1714" s="168"/>
      <c r="M1714" s="173"/>
      <c r="T1714" s="174"/>
      <c r="AT1714" s="169" t="s">
        <v>169</v>
      </c>
      <c r="AU1714" s="169" t="s">
        <v>88</v>
      </c>
      <c r="AV1714" s="15" t="s">
        <v>157</v>
      </c>
      <c r="AW1714" s="15" t="s">
        <v>40</v>
      </c>
      <c r="AX1714" s="15" t="s">
        <v>78</v>
      </c>
      <c r="AY1714" s="169" t="s">
        <v>156</v>
      </c>
    </row>
    <row r="1715" spans="2:51" s="12" customFormat="1" x14ac:dyDescent="0.2">
      <c r="B1715" s="147"/>
      <c r="D1715" s="148" t="s">
        <v>169</v>
      </c>
      <c r="E1715" s="149" t="s">
        <v>3</v>
      </c>
      <c r="F1715" s="150" t="s">
        <v>3094</v>
      </c>
      <c r="H1715" s="149" t="s">
        <v>3</v>
      </c>
      <c r="I1715" s="151"/>
      <c r="L1715" s="147"/>
      <c r="M1715" s="152"/>
      <c r="T1715" s="153"/>
      <c r="AT1715" s="149" t="s">
        <v>169</v>
      </c>
      <c r="AU1715" s="149" t="s">
        <v>88</v>
      </c>
      <c r="AV1715" s="12" t="s">
        <v>86</v>
      </c>
      <c r="AW1715" s="12" t="s">
        <v>40</v>
      </c>
      <c r="AX1715" s="12" t="s">
        <v>78</v>
      </c>
      <c r="AY1715" s="149" t="s">
        <v>156</v>
      </c>
    </row>
    <row r="1716" spans="2:51" s="13" customFormat="1" x14ac:dyDescent="0.2">
      <c r="B1716" s="154"/>
      <c r="D1716" s="148" t="s">
        <v>169</v>
      </c>
      <c r="E1716" s="155" t="s">
        <v>3</v>
      </c>
      <c r="F1716" s="156" t="s">
        <v>3095</v>
      </c>
      <c r="H1716" s="157">
        <v>17.899999999999999</v>
      </c>
      <c r="I1716" s="158"/>
      <c r="L1716" s="154"/>
      <c r="M1716" s="159"/>
      <c r="T1716" s="160"/>
      <c r="AT1716" s="155" t="s">
        <v>169</v>
      </c>
      <c r="AU1716" s="155" t="s">
        <v>88</v>
      </c>
      <c r="AV1716" s="13" t="s">
        <v>88</v>
      </c>
      <c r="AW1716" s="13" t="s">
        <v>40</v>
      </c>
      <c r="AX1716" s="13" t="s">
        <v>78</v>
      </c>
      <c r="AY1716" s="155" t="s">
        <v>156</v>
      </c>
    </row>
    <row r="1717" spans="2:51" s="15" customFormat="1" x14ac:dyDescent="0.2">
      <c r="B1717" s="168"/>
      <c r="D1717" s="148" t="s">
        <v>169</v>
      </c>
      <c r="E1717" s="169" t="s">
        <v>3</v>
      </c>
      <c r="F1717" s="170" t="s">
        <v>180</v>
      </c>
      <c r="H1717" s="171">
        <v>17.899999999999999</v>
      </c>
      <c r="I1717" s="172"/>
      <c r="L1717" s="168"/>
      <c r="M1717" s="173"/>
      <c r="T1717" s="174"/>
      <c r="AT1717" s="169" t="s">
        <v>169</v>
      </c>
      <c r="AU1717" s="169" t="s">
        <v>88</v>
      </c>
      <c r="AV1717" s="15" t="s">
        <v>157</v>
      </c>
      <c r="AW1717" s="15" t="s">
        <v>40</v>
      </c>
      <c r="AX1717" s="15" t="s">
        <v>78</v>
      </c>
      <c r="AY1717" s="169" t="s">
        <v>156</v>
      </c>
    </row>
    <row r="1718" spans="2:51" s="12" customFormat="1" x14ac:dyDescent="0.2">
      <c r="B1718" s="147"/>
      <c r="D1718" s="148" t="s">
        <v>169</v>
      </c>
      <c r="E1718" s="149" t="s">
        <v>3</v>
      </c>
      <c r="F1718" s="150" t="s">
        <v>3096</v>
      </c>
      <c r="H1718" s="149" t="s">
        <v>3</v>
      </c>
      <c r="I1718" s="151"/>
      <c r="L1718" s="147"/>
      <c r="M1718" s="152"/>
      <c r="T1718" s="153"/>
      <c r="AT1718" s="149" t="s">
        <v>169</v>
      </c>
      <c r="AU1718" s="149" t="s">
        <v>88</v>
      </c>
      <c r="AV1718" s="12" t="s">
        <v>86</v>
      </c>
      <c r="AW1718" s="12" t="s">
        <v>40</v>
      </c>
      <c r="AX1718" s="12" t="s">
        <v>78</v>
      </c>
      <c r="AY1718" s="149" t="s">
        <v>156</v>
      </c>
    </row>
    <row r="1719" spans="2:51" s="13" customFormat="1" x14ac:dyDescent="0.2">
      <c r="B1719" s="154"/>
      <c r="D1719" s="148" t="s">
        <v>169</v>
      </c>
      <c r="E1719" s="155" t="s">
        <v>3</v>
      </c>
      <c r="F1719" s="156" t="s">
        <v>3097</v>
      </c>
      <c r="H1719" s="157">
        <v>11.8</v>
      </c>
      <c r="I1719" s="158"/>
      <c r="L1719" s="154"/>
      <c r="M1719" s="159"/>
      <c r="T1719" s="160"/>
      <c r="AT1719" s="155" t="s">
        <v>169</v>
      </c>
      <c r="AU1719" s="155" t="s">
        <v>88</v>
      </c>
      <c r="AV1719" s="13" t="s">
        <v>88</v>
      </c>
      <c r="AW1719" s="13" t="s">
        <v>40</v>
      </c>
      <c r="AX1719" s="13" t="s">
        <v>78</v>
      </c>
      <c r="AY1719" s="155" t="s">
        <v>156</v>
      </c>
    </row>
    <row r="1720" spans="2:51" s="15" customFormat="1" x14ac:dyDescent="0.2">
      <c r="B1720" s="168"/>
      <c r="D1720" s="148" t="s">
        <v>169</v>
      </c>
      <c r="E1720" s="169" t="s">
        <v>3</v>
      </c>
      <c r="F1720" s="170" t="s">
        <v>180</v>
      </c>
      <c r="H1720" s="171">
        <v>11.8</v>
      </c>
      <c r="I1720" s="172"/>
      <c r="L1720" s="168"/>
      <c r="M1720" s="173"/>
      <c r="T1720" s="174"/>
      <c r="AT1720" s="169" t="s">
        <v>169</v>
      </c>
      <c r="AU1720" s="169" t="s">
        <v>88</v>
      </c>
      <c r="AV1720" s="15" t="s">
        <v>157</v>
      </c>
      <c r="AW1720" s="15" t="s">
        <v>40</v>
      </c>
      <c r="AX1720" s="15" t="s">
        <v>78</v>
      </c>
      <c r="AY1720" s="169" t="s">
        <v>156</v>
      </c>
    </row>
    <row r="1721" spans="2:51" s="12" customFormat="1" x14ac:dyDescent="0.2">
      <c r="B1721" s="147"/>
      <c r="D1721" s="148" t="s">
        <v>169</v>
      </c>
      <c r="E1721" s="149" t="s">
        <v>3</v>
      </c>
      <c r="F1721" s="150" t="s">
        <v>3098</v>
      </c>
      <c r="H1721" s="149" t="s">
        <v>3</v>
      </c>
      <c r="I1721" s="151"/>
      <c r="L1721" s="147"/>
      <c r="M1721" s="152"/>
      <c r="T1721" s="153"/>
      <c r="AT1721" s="149" t="s">
        <v>169</v>
      </c>
      <c r="AU1721" s="149" t="s">
        <v>88</v>
      </c>
      <c r="AV1721" s="12" t="s">
        <v>86</v>
      </c>
      <c r="AW1721" s="12" t="s">
        <v>40</v>
      </c>
      <c r="AX1721" s="12" t="s">
        <v>78</v>
      </c>
      <c r="AY1721" s="149" t="s">
        <v>156</v>
      </c>
    </row>
    <row r="1722" spans="2:51" s="13" customFormat="1" x14ac:dyDescent="0.2">
      <c r="B1722" s="154"/>
      <c r="D1722" s="148" t="s">
        <v>169</v>
      </c>
      <c r="E1722" s="155" t="s">
        <v>3</v>
      </c>
      <c r="F1722" s="156" t="s">
        <v>3099</v>
      </c>
      <c r="H1722" s="157">
        <v>148.94999999999999</v>
      </c>
      <c r="I1722" s="158"/>
      <c r="L1722" s="154"/>
      <c r="M1722" s="159"/>
      <c r="T1722" s="160"/>
      <c r="AT1722" s="155" t="s">
        <v>169</v>
      </c>
      <c r="AU1722" s="155" t="s">
        <v>88</v>
      </c>
      <c r="AV1722" s="13" t="s">
        <v>88</v>
      </c>
      <c r="AW1722" s="13" t="s">
        <v>40</v>
      </c>
      <c r="AX1722" s="13" t="s">
        <v>78</v>
      </c>
      <c r="AY1722" s="155" t="s">
        <v>156</v>
      </c>
    </row>
    <row r="1723" spans="2:51" s="13" customFormat="1" x14ac:dyDescent="0.2">
      <c r="B1723" s="154"/>
      <c r="D1723" s="148" t="s">
        <v>169</v>
      </c>
      <c r="E1723" s="155" t="s">
        <v>3</v>
      </c>
      <c r="F1723" s="156" t="s">
        <v>3100</v>
      </c>
      <c r="H1723" s="157">
        <v>19.3</v>
      </c>
      <c r="I1723" s="158"/>
      <c r="L1723" s="154"/>
      <c r="M1723" s="159"/>
      <c r="T1723" s="160"/>
      <c r="AT1723" s="155" t="s">
        <v>169</v>
      </c>
      <c r="AU1723" s="155" t="s">
        <v>88</v>
      </c>
      <c r="AV1723" s="13" t="s">
        <v>88</v>
      </c>
      <c r="AW1723" s="13" t="s">
        <v>40</v>
      </c>
      <c r="AX1723" s="13" t="s">
        <v>78</v>
      </c>
      <c r="AY1723" s="155" t="s">
        <v>156</v>
      </c>
    </row>
    <row r="1724" spans="2:51" s="13" customFormat="1" x14ac:dyDescent="0.2">
      <c r="B1724" s="154"/>
      <c r="D1724" s="148" t="s">
        <v>169</v>
      </c>
      <c r="E1724" s="155" t="s">
        <v>3</v>
      </c>
      <c r="F1724" s="156" t="s">
        <v>3101</v>
      </c>
      <c r="H1724" s="157">
        <v>19.8</v>
      </c>
      <c r="I1724" s="158"/>
      <c r="L1724" s="154"/>
      <c r="M1724" s="159"/>
      <c r="T1724" s="160"/>
      <c r="AT1724" s="155" t="s">
        <v>169</v>
      </c>
      <c r="AU1724" s="155" t="s">
        <v>88</v>
      </c>
      <c r="AV1724" s="13" t="s">
        <v>88</v>
      </c>
      <c r="AW1724" s="13" t="s">
        <v>40</v>
      </c>
      <c r="AX1724" s="13" t="s">
        <v>78</v>
      </c>
      <c r="AY1724" s="155" t="s">
        <v>156</v>
      </c>
    </row>
    <row r="1725" spans="2:51" s="15" customFormat="1" x14ac:dyDescent="0.2">
      <c r="B1725" s="168"/>
      <c r="D1725" s="148" t="s">
        <v>169</v>
      </c>
      <c r="E1725" s="169" t="s">
        <v>3</v>
      </c>
      <c r="F1725" s="170" t="s">
        <v>180</v>
      </c>
      <c r="H1725" s="171">
        <v>188.05</v>
      </c>
      <c r="I1725" s="172"/>
      <c r="L1725" s="168"/>
      <c r="M1725" s="173"/>
      <c r="T1725" s="174"/>
      <c r="AT1725" s="169" t="s">
        <v>169</v>
      </c>
      <c r="AU1725" s="169" t="s">
        <v>88</v>
      </c>
      <c r="AV1725" s="15" t="s">
        <v>157</v>
      </c>
      <c r="AW1725" s="15" t="s">
        <v>40</v>
      </c>
      <c r="AX1725" s="15" t="s">
        <v>78</v>
      </c>
      <c r="AY1725" s="169" t="s">
        <v>156</v>
      </c>
    </row>
    <row r="1726" spans="2:51" s="12" customFormat="1" x14ac:dyDescent="0.2">
      <c r="B1726" s="147"/>
      <c r="D1726" s="148" t="s">
        <v>169</v>
      </c>
      <c r="E1726" s="149" t="s">
        <v>3</v>
      </c>
      <c r="F1726" s="150" t="s">
        <v>3102</v>
      </c>
      <c r="H1726" s="149" t="s">
        <v>3</v>
      </c>
      <c r="I1726" s="151"/>
      <c r="L1726" s="147"/>
      <c r="M1726" s="152"/>
      <c r="T1726" s="153"/>
      <c r="AT1726" s="149" t="s">
        <v>169</v>
      </c>
      <c r="AU1726" s="149" t="s">
        <v>88</v>
      </c>
      <c r="AV1726" s="12" t="s">
        <v>86</v>
      </c>
      <c r="AW1726" s="12" t="s">
        <v>40</v>
      </c>
      <c r="AX1726" s="12" t="s">
        <v>78</v>
      </c>
      <c r="AY1726" s="149" t="s">
        <v>156</v>
      </c>
    </row>
    <row r="1727" spans="2:51" s="13" customFormat="1" x14ac:dyDescent="0.2">
      <c r="B1727" s="154"/>
      <c r="D1727" s="148" t="s">
        <v>169</v>
      </c>
      <c r="E1727" s="155" t="s">
        <v>3</v>
      </c>
      <c r="F1727" s="156" t="s">
        <v>3103</v>
      </c>
      <c r="H1727" s="157">
        <v>22.6</v>
      </c>
      <c r="I1727" s="158"/>
      <c r="L1727" s="154"/>
      <c r="M1727" s="159"/>
      <c r="T1727" s="160"/>
      <c r="AT1727" s="155" t="s">
        <v>169</v>
      </c>
      <c r="AU1727" s="155" t="s">
        <v>88</v>
      </c>
      <c r="AV1727" s="13" t="s">
        <v>88</v>
      </c>
      <c r="AW1727" s="13" t="s">
        <v>40</v>
      </c>
      <c r="AX1727" s="13" t="s">
        <v>78</v>
      </c>
      <c r="AY1727" s="155" t="s">
        <v>156</v>
      </c>
    </row>
    <row r="1728" spans="2:51" s="15" customFormat="1" x14ac:dyDescent="0.2">
      <c r="B1728" s="168"/>
      <c r="D1728" s="148" t="s">
        <v>169</v>
      </c>
      <c r="E1728" s="169" t="s">
        <v>3</v>
      </c>
      <c r="F1728" s="170" t="s">
        <v>180</v>
      </c>
      <c r="H1728" s="171">
        <v>22.6</v>
      </c>
      <c r="I1728" s="172"/>
      <c r="L1728" s="168"/>
      <c r="M1728" s="173"/>
      <c r="T1728" s="174"/>
      <c r="AT1728" s="169" t="s">
        <v>169</v>
      </c>
      <c r="AU1728" s="169" t="s">
        <v>88</v>
      </c>
      <c r="AV1728" s="15" t="s">
        <v>157</v>
      </c>
      <c r="AW1728" s="15" t="s">
        <v>40</v>
      </c>
      <c r="AX1728" s="15" t="s">
        <v>78</v>
      </c>
      <c r="AY1728" s="169" t="s">
        <v>156</v>
      </c>
    </row>
    <row r="1729" spans="2:65" s="14" customFormat="1" x14ac:dyDescent="0.2">
      <c r="B1729" s="161"/>
      <c r="D1729" s="148" t="s">
        <v>169</v>
      </c>
      <c r="E1729" s="162" t="s">
        <v>3</v>
      </c>
      <c r="F1729" s="163" t="s">
        <v>172</v>
      </c>
      <c r="H1729" s="164">
        <v>701.45</v>
      </c>
      <c r="I1729" s="165"/>
      <c r="L1729" s="161"/>
      <c r="M1729" s="166"/>
      <c r="T1729" s="167"/>
      <c r="AT1729" s="162" t="s">
        <v>169</v>
      </c>
      <c r="AU1729" s="162" t="s">
        <v>88</v>
      </c>
      <c r="AV1729" s="14" t="s">
        <v>165</v>
      </c>
      <c r="AW1729" s="14" t="s">
        <v>40</v>
      </c>
      <c r="AX1729" s="14" t="s">
        <v>86</v>
      </c>
      <c r="AY1729" s="162" t="s">
        <v>156</v>
      </c>
    </row>
    <row r="1730" spans="2:65" s="1" customFormat="1" ht="24.2" customHeight="1" x14ac:dyDescent="0.2">
      <c r="B1730" s="129"/>
      <c r="C1730" s="130" t="s">
        <v>3104</v>
      </c>
      <c r="D1730" s="130" t="s">
        <v>160</v>
      </c>
      <c r="E1730" s="131" t="s">
        <v>3105</v>
      </c>
      <c r="F1730" s="132" t="s">
        <v>3106</v>
      </c>
      <c r="G1730" s="133" t="s">
        <v>209</v>
      </c>
      <c r="H1730" s="134">
        <v>3.7949999999999999</v>
      </c>
      <c r="I1730" s="135"/>
      <c r="J1730" s="136">
        <f>ROUND(I1730*H1730,2)</f>
        <v>0</v>
      </c>
      <c r="K1730" s="132" t="s">
        <v>164</v>
      </c>
      <c r="L1730" s="34"/>
      <c r="M1730" s="137" t="s">
        <v>3</v>
      </c>
      <c r="N1730" s="138" t="s">
        <v>49</v>
      </c>
      <c r="P1730" s="139">
        <f>O1730*H1730</f>
        <v>0</v>
      </c>
      <c r="Q1730" s="139">
        <v>2.3460000000000002E-2</v>
      </c>
      <c r="R1730" s="139">
        <f>Q1730*H1730</f>
        <v>8.9030700000000004E-2</v>
      </c>
      <c r="S1730" s="139">
        <v>0</v>
      </c>
      <c r="T1730" s="140">
        <f>S1730*H1730</f>
        <v>0</v>
      </c>
      <c r="AR1730" s="141" t="s">
        <v>165</v>
      </c>
      <c r="AT1730" s="141" t="s">
        <v>160</v>
      </c>
      <c r="AU1730" s="141" t="s">
        <v>88</v>
      </c>
      <c r="AY1730" s="18" t="s">
        <v>156</v>
      </c>
      <c r="BE1730" s="142">
        <f>IF(N1730="základní",J1730,0)</f>
        <v>0</v>
      </c>
      <c r="BF1730" s="142">
        <f>IF(N1730="snížená",J1730,0)</f>
        <v>0</v>
      </c>
      <c r="BG1730" s="142">
        <f>IF(N1730="zákl. přenesená",J1730,0)</f>
        <v>0</v>
      </c>
      <c r="BH1730" s="142">
        <f>IF(N1730="sníž. přenesená",J1730,0)</f>
        <v>0</v>
      </c>
      <c r="BI1730" s="142">
        <f>IF(N1730="nulová",J1730,0)</f>
        <v>0</v>
      </c>
      <c r="BJ1730" s="18" t="s">
        <v>86</v>
      </c>
      <c r="BK1730" s="142">
        <f>ROUND(I1730*H1730,2)</f>
        <v>0</v>
      </c>
      <c r="BL1730" s="18" t="s">
        <v>165</v>
      </c>
      <c r="BM1730" s="141" t="s">
        <v>3107</v>
      </c>
    </row>
    <row r="1731" spans="2:65" s="1" customFormat="1" x14ac:dyDescent="0.2">
      <c r="B1731" s="34"/>
      <c r="D1731" s="143" t="s">
        <v>167</v>
      </c>
      <c r="F1731" s="144" t="s">
        <v>3108</v>
      </c>
      <c r="I1731" s="145"/>
      <c r="L1731" s="34"/>
      <c r="M1731" s="146"/>
      <c r="T1731" s="55"/>
      <c r="AT1731" s="18" t="s">
        <v>167</v>
      </c>
      <c r="AU1731" s="18" t="s">
        <v>88</v>
      </c>
    </row>
    <row r="1732" spans="2:65" s="12" customFormat="1" x14ac:dyDescent="0.2">
      <c r="B1732" s="147"/>
      <c r="D1732" s="148" t="s">
        <v>169</v>
      </c>
      <c r="E1732" s="149" t="s">
        <v>3</v>
      </c>
      <c r="F1732" s="150" t="s">
        <v>3109</v>
      </c>
      <c r="H1732" s="149" t="s">
        <v>3</v>
      </c>
      <c r="I1732" s="151"/>
      <c r="L1732" s="147"/>
      <c r="M1732" s="152"/>
      <c r="T1732" s="153"/>
      <c r="AT1732" s="149" t="s">
        <v>169</v>
      </c>
      <c r="AU1732" s="149" t="s">
        <v>88</v>
      </c>
      <c r="AV1732" s="12" t="s">
        <v>86</v>
      </c>
      <c r="AW1732" s="12" t="s">
        <v>40</v>
      </c>
      <c r="AX1732" s="12" t="s">
        <v>78</v>
      </c>
      <c r="AY1732" s="149" t="s">
        <v>156</v>
      </c>
    </row>
    <row r="1733" spans="2:65" s="12" customFormat="1" x14ac:dyDescent="0.2">
      <c r="B1733" s="147"/>
      <c r="D1733" s="148" t="s">
        <v>169</v>
      </c>
      <c r="E1733" s="149" t="s">
        <v>3</v>
      </c>
      <c r="F1733" s="150" t="s">
        <v>3110</v>
      </c>
      <c r="H1733" s="149" t="s">
        <v>3</v>
      </c>
      <c r="I1733" s="151"/>
      <c r="L1733" s="147"/>
      <c r="M1733" s="152"/>
      <c r="T1733" s="153"/>
      <c r="AT1733" s="149" t="s">
        <v>169</v>
      </c>
      <c r="AU1733" s="149" t="s">
        <v>88</v>
      </c>
      <c r="AV1733" s="12" t="s">
        <v>86</v>
      </c>
      <c r="AW1733" s="12" t="s">
        <v>40</v>
      </c>
      <c r="AX1733" s="12" t="s">
        <v>78</v>
      </c>
      <c r="AY1733" s="149" t="s">
        <v>156</v>
      </c>
    </row>
    <row r="1734" spans="2:65" s="13" customFormat="1" x14ac:dyDescent="0.2">
      <c r="B1734" s="154"/>
      <c r="D1734" s="148" t="s">
        <v>169</v>
      </c>
      <c r="E1734" s="155" t="s">
        <v>3</v>
      </c>
      <c r="F1734" s="156" t="s">
        <v>3111</v>
      </c>
      <c r="H1734" s="157">
        <v>0.98599999999999999</v>
      </c>
      <c r="I1734" s="158"/>
      <c r="L1734" s="154"/>
      <c r="M1734" s="159"/>
      <c r="T1734" s="160"/>
      <c r="AT1734" s="155" t="s">
        <v>169</v>
      </c>
      <c r="AU1734" s="155" t="s">
        <v>88</v>
      </c>
      <c r="AV1734" s="13" t="s">
        <v>88</v>
      </c>
      <c r="AW1734" s="13" t="s">
        <v>40</v>
      </c>
      <c r="AX1734" s="13" t="s">
        <v>78</v>
      </c>
      <c r="AY1734" s="155" t="s">
        <v>156</v>
      </c>
    </row>
    <row r="1735" spans="2:65" s="13" customFormat="1" x14ac:dyDescent="0.2">
      <c r="B1735" s="154"/>
      <c r="D1735" s="148" t="s">
        <v>169</v>
      </c>
      <c r="E1735" s="155" t="s">
        <v>3</v>
      </c>
      <c r="F1735" s="156" t="s">
        <v>3112</v>
      </c>
      <c r="H1735" s="157">
        <v>0.32500000000000001</v>
      </c>
      <c r="I1735" s="158"/>
      <c r="L1735" s="154"/>
      <c r="M1735" s="159"/>
      <c r="T1735" s="160"/>
      <c r="AT1735" s="155" t="s">
        <v>169</v>
      </c>
      <c r="AU1735" s="155" t="s">
        <v>88</v>
      </c>
      <c r="AV1735" s="13" t="s">
        <v>88</v>
      </c>
      <c r="AW1735" s="13" t="s">
        <v>40</v>
      </c>
      <c r="AX1735" s="13" t="s">
        <v>78</v>
      </c>
      <c r="AY1735" s="155" t="s">
        <v>156</v>
      </c>
    </row>
    <row r="1736" spans="2:65" s="13" customFormat="1" x14ac:dyDescent="0.2">
      <c r="B1736" s="154"/>
      <c r="D1736" s="148" t="s">
        <v>169</v>
      </c>
      <c r="E1736" s="155" t="s">
        <v>3</v>
      </c>
      <c r="F1736" s="156" t="s">
        <v>3113</v>
      </c>
      <c r="H1736" s="157">
        <v>0.76800000000000002</v>
      </c>
      <c r="I1736" s="158"/>
      <c r="L1736" s="154"/>
      <c r="M1736" s="159"/>
      <c r="T1736" s="160"/>
      <c r="AT1736" s="155" t="s">
        <v>169</v>
      </c>
      <c r="AU1736" s="155" t="s">
        <v>88</v>
      </c>
      <c r="AV1736" s="13" t="s">
        <v>88</v>
      </c>
      <c r="AW1736" s="13" t="s">
        <v>40</v>
      </c>
      <c r="AX1736" s="13" t="s">
        <v>78</v>
      </c>
      <c r="AY1736" s="155" t="s">
        <v>156</v>
      </c>
    </row>
    <row r="1737" spans="2:65" s="13" customFormat="1" x14ac:dyDescent="0.2">
      <c r="B1737" s="154"/>
      <c r="D1737" s="148" t="s">
        <v>169</v>
      </c>
      <c r="E1737" s="155" t="s">
        <v>3</v>
      </c>
      <c r="F1737" s="156" t="s">
        <v>3114</v>
      </c>
      <c r="H1737" s="157">
        <v>8.2000000000000003E-2</v>
      </c>
      <c r="I1737" s="158"/>
      <c r="L1737" s="154"/>
      <c r="M1737" s="159"/>
      <c r="T1737" s="160"/>
      <c r="AT1737" s="155" t="s">
        <v>169</v>
      </c>
      <c r="AU1737" s="155" t="s">
        <v>88</v>
      </c>
      <c r="AV1737" s="13" t="s">
        <v>88</v>
      </c>
      <c r="AW1737" s="13" t="s">
        <v>40</v>
      </c>
      <c r="AX1737" s="13" t="s">
        <v>78</v>
      </c>
      <c r="AY1737" s="155" t="s">
        <v>156</v>
      </c>
    </row>
    <row r="1738" spans="2:65" s="13" customFormat="1" x14ac:dyDescent="0.2">
      <c r="B1738" s="154"/>
      <c r="D1738" s="148" t="s">
        <v>169</v>
      </c>
      <c r="E1738" s="155" t="s">
        <v>3</v>
      </c>
      <c r="F1738" s="156" t="s">
        <v>3115</v>
      </c>
      <c r="H1738" s="157">
        <v>1.1599999999999999</v>
      </c>
      <c r="I1738" s="158"/>
      <c r="L1738" s="154"/>
      <c r="M1738" s="159"/>
      <c r="T1738" s="160"/>
      <c r="AT1738" s="155" t="s">
        <v>169</v>
      </c>
      <c r="AU1738" s="155" t="s">
        <v>88</v>
      </c>
      <c r="AV1738" s="13" t="s">
        <v>88</v>
      </c>
      <c r="AW1738" s="13" t="s">
        <v>40</v>
      </c>
      <c r="AX1738" s="13" t="s">
        <v>78</v>
      </c>
      <c r="AY1738" s="155" t="s">
        <v>156</v>
      </c>
    </row>
    <row r="1739" spans="2:65" s="13" customFormat="1" x14ac:dyDescent="0.2">
      <c r="B1739" s="154"/>
      <c r="D1739" s="148" t="s">
        <v>169</v>
      </c>
      <c r="E1739" s="155" t="s">
        <v>3</v>
      </c>
      <c r="F1739" s="156" t="s">
        <v>3116</v>
      </c>
      <c r="H1739" s="157">
        <v>0.24</v>
      </c>
      <c r="I1739" s="158"/>
      <c r="L1739" s="154"/>
      <c r="M1739" s="159"/>
      <c r="T1739" s="160"/>
      <c r="AT1739" s="155" t="s">
        <v>169</v>
      </c>
      <c r="AU1739" s="155" t="s">
        <v>88</v>
      </c>
      <c r="AV1739" s="13" t="s">
        <v>88</v>
      </c>
      <c r="AW1739" s="13" t="s">
        <v>40</v>
      </c>
      <c r="AX1739" s="13" t="s">
        <v>78</v>
      </c>
      <c r="AY1739" s="155" t="s">
        <v>156</v>
      </c>
    </row>
    <row r="1740" spans="2:65" s="13" customFormat="1" x14ac:dyDescent="0.2">
      <c r="B1740" s="154"/>
      <c r="D1740" s="148" t="s">
        <v>169</v>
      </c>
      <c r="E1740" s="155" t="s">
        <v>3</v>
      </c>
      <c r="F1740" s="156" t="s">
        <v>3117</v>
      </c>
      <c r="H1740" s="157">
        <v>0.23400000000000001</v>
      </c>
      <c r="I1740" s="158"/>
      <c r="L1740" s="154"/>
      <c r="M1740" s="159"/>
      <c r="T1740" s="160"/>
      <c r="AT1740" s="155" t="s">
        <v>169</v>
      </c>
      <c r="AU1740" s="155" t="s">
        <v>88</v>
      </c>
      <c r="AV1740" s="13" t="s">
        <v>88</v>
      </c>
      <c r="AW1740" s="13" t="s">
        <v>40</v>
      </c>
      <c r="AX1740" s="13" t="s">
        <v>78</v>
      </c>
      <c r="AY1740" s="155" t="s">
        <v>156</v>
      </c>
    </row>
    <row r="1741" spans="2:65" s="14" customFormat="1" x14ac:dyDescent="0.2">
      <c r="B1741" s="161"/>
      <c r="D1741" s="148" t="s">
        <v>169</v>
      </c>
      <c r="E1741" s="162" t="s">
        <v>3</v>
      </c>
      <c r="F1741" s="163" t="s">
        <v>172</v>
      </c>
      <c r="H1741" s="164">
        <v>3.7949999999999999</v>
      </c>
      <c r="I1741" s="165"/>
      <c r="L1741" s="161"/>
      <c r="M1741" s="166"/>
      <c r="T1741" s="167"/>
      <c r="AT1741" s="162" t="s">
        <v>169</v>
      </c>
      <c r="AU1741" s="162" t="s">
        <v>88</v>
      </c>
      <c r="AV1741" s="14" t="s">
        <v>165</v>
      </c>
      <c r="AW1741" s="14" t="s">
        <v>40</v>
      </c>
      <c r="AX1741" s="14" t="s">
        <v>86</v>
      </c>
      <c r="AY1741" s="162" t="s">
        <v>156</v>
      </c>
    </row>
    <row r="1742" spans="2:65" s="1" customFormat="1" ht="16.5" customHeight="1" x14ac:dyDescent="0.2">
      <c r="B1742" s="129"/>
      <c r="C1742" s="130" t="s">
        <v>3118</v>
      </c>
      <c r="D1742" s="130" t="s">
        <v>160</v>
      </c>
      <c r="E1742" s="131" t="s">
        <v>3119</v>
      </c>
      <c r="F1742" s="132" t="s">
        <v>3120</v>
      </c>
      <c r="G1742" s="133" t="s">
        <v>163</v>
      </c>
      <c r="H1742" s="134">
        <v>3.3460000000000001</v>
      </c>
      <c r="I1742" s="135"/>
      <c r="J1742" s="136">
        <f>ROUND(I1742*H1742,2)</f>
        <v>0</v>
      </c>
      <c r="K1742" s="132" t="s">
        <v>164</v>
      </c>
      <c r="L1742" s="34"/>
      <c r="M1742" s="137" t="s">
        <v>3</v>
      </c>
      <c r="N1742" s="138" t="s">
        <v>49</v>
      </c>
      <c r="P1742" s="139">
        <f>O1742*H1742</f>
        <v>0</v>
      </c>
      <c r="Q1742" s="139">
        <v>1.2</v>
      </c>
      <c r="R1742" s="139">
        <f>Q1742*H1742</f>
        <v>4.0152000000000001</v>
      </c>
      <c r="S1742" s="139">
        <v>0</v>
      </c>
      <c r="T1742" s="140">
        <f>S1742*H1742</f>
        <v>0</v>
      </c>
      <c r="AR1742" s="141" t="s">
        <v>165</v>
      </c>
      <c r="AT1742" s="141" t="s">
        <v>160</v>
      </c>
      <c r="AU1742" s="141" t="s">
        <v>88</v>
      </c>
      <c r="AY1742" s="18" t="s">
        <v>156</v>
      </c>
      <c r="BE1742" s="142">
        <f>IF(N1742="základní",J1742,0)</f>
        <v>0</v>
      </c>
      <c r="BF1742" s="142">
        <f>IF(N1742="snížená",J1742,0)</f>
        <v>0</v>
      </c>
      <c r="BG1742" s="142">
        <f>IF(N1742="zákl. přenesená",J1742,0)</f>
        <v>0</v>
      </c>
      <c r="BH1742" s="142">
        <f>IF(N1742="sníž. přenesená",J1742,0)</f>
        <v>0</v>
      </c>
      <c r="BI1742" s="142">
        <f>IF(N1742="nulová",J1742,0)</f>
        <v>0</v>
      </c>
      <c r="BJ1742" s="18" t="s">
        <v>86</v>
      </c>
      <c r="BK1742" s="142">
        <f>ROUND(I1742*H1742,2)</f>
        <v>0</v>
      </c>
      <c r="BL1742" s="18" t="s">
        <v>165</v>
      </c>
      <c r="BM1742" s="141" t="s">
        <v>3121</v>
      </c>
    </row>
    <row r="1743" spans="2:65" s="1" customFormat="1" x14ac:dyDescent="0.2">
      <c r="B1743" s="34"/>
      <c r="D1743" s="143" t="s">
        <v>167</v>
      </c>
      <c r="F1743" s="144" t="s">
        <v>3122</v>
      </c>
      <c r="I1743" s="145"/>
      <c r="L1743" s="34"/>
      <c r="M1743" s="146"/>
      <c r="T1743" s="55"/>
      <c r="AT1743" s="18" t="s">
        <v>167</v>
      </c>
      <c r="AU1743" s="18" t="s">
        <v>88</v>
      </c>
    </row>
    <row r="1744" spans="2:65" s="12" customFormat="1" x14ac:dyDescent="0.2">
      <c r="B1744" s="147"/>
      <c r="D1744" s="148" t="s">
        <v>169</v>
      </c>
      <c r="E1744" s="149" t="s">
        <v>3</v>
      </c>
      <c r="F1744" s="150" t="s">
        <v>3066</v>
      </c>
      <c r="H1744" s="149" t="s">
        <v>3</v>
      </c>
      <c r="I1744" s="151"/>
      <c r="L1744" s="147"/>
      <c r="M1744" s="152"/>
      <c r="T1744" s="153"/>
      <c r="AT1744" s="149" t="s">
        <v>169</v>
      </c>
      <c r="AU1744" s="149" t="s">
        <v>88</v>
      </c>
      <c r="AV1744" s="12" t="s">
        <v>86</v>
      </c>
      <c r="AW1744" s="12" t="s">
        <v>40</v>
      </c>
      <c r="AX1744" s="12" t="s">
        <v>78</v>
      </c>
      <c r="AY1744" s="149" t="s">
        <v>156</v>
      </c>
    </row>
    <row r="1745" spans="2:65" s="13" customFormat="1" x14ac:dyDescent="0.2">
      <c r="B1745" s="154"/>
      <c r="D1745" s="148" t="s">
        <v>169</v>
      </c>
      <c r="E1745" s="155" t="s">
        <v>3</v>
      </c>
      <c r="F1745" s="156" t="s">
        <v>3123</v>
      </c>
      <c r="H1745" s="157">
        <v>3.3460000000000001</v>
      </c>
      <c r="I1745" s="158"/>
      <c r="L1745" s="154"/>
      <c r="M1745" s="159"/>
      <c r="T1745" s="160"/>
      <c r="AT1745" s="155" t="s">
        <v>169</v>
      </c>
      <c r="AU1745" s="155" t="s">
        <v>88</v>
      </c>
      <c r="AV1745" s="13" t="s">
        <v>88</v>
      </c>
      <c r="AW1745" s="13" t="s">
        <v>40</v>
      </c>
      <c r="AX1745" s="13" t="s">
        <v>78</v>
      </c>
      <c r="AY1745" s="155" t="s">
        <v>156</v>
      </c>
    </row>
    <row r="1746" spans="2:65" s="14" customFormat="1" x14ac:dyDescent="0.2">
      <c r="B1746" s="161"/>
      <c r="D1746" s="148" t="s">
        <v>169</v>
      </c>
      <c r="E1746" s="162" t="s">
        <v>3</v>
      </c>
      <c r="F1746" s="163" t="s">
        <v>172</v>
      </c>
      <c r="H1746" s="164">
        <v>3.3460000000000001</v>
      </c>
      <c r="I1746" s="165"/>
      <c r="L1746" s="161"/>
      <c r="M1746" s="166"/>
      <c r="T1746" s="167"/>
      <c r="AT1746" s="162" t="s">
        <v>169</v>
      </c>
      <c r="AU1746" s="162" t="s">
        <v>88</v>
      </c>
      <c r="AV1746" s="14" t="s">
        <v>165</v>
      </c>
      <c r="AW1746" s="14" t="s">
        <v>40</v>
      </c>
      <c r="AX1746" s="14" t="s">
        <v>86</v>
      </c>
      <c r="AY1746" s="162" t="s">
        <v>156</v>
      </c>
    </row>
    <row r="1747" spans="2:65" s="1" customFormat="1" ht="16.5" customHeight="1" x14ac:dyDescent="0.2">
      <c r="B1747" s="129"/>
      <c r="C1747" s="130" t="s">
        <v>3124</v>
      </c>
      <c r="D1747" s="130" t="s">
        <v>160</v>
      </c>
      <c r="E1747" s="131" t="s">
        <v>3125</v>
      </c>
      <c r="F1747" s="132" t="s">
        <v>3126</v>
      </c>
      <c r="G1747" s="133" t="s">
        <v>209</v>
      </c>
      <c r="H1747" s="134">
        <v>37.948999999999998</v>
      </c>
      <c r="I1747" s="135"/>
      <c r="J1747" s="136">
        <f>ROUND(I1747*H1747,2)</f>
        <v>0</v>
      </c>
      <c r="K1747" s="132" t="s">
        <v>164</v>
      </c>
      <c r="L1747" s="34"/>
      <c r="M1747" s="137" t="s">
        <v>3</v>
      </c>
      <c r="N1747" s="138" t="s">
        <v>49</v>
      </c>
      <c r="P1747" s="139">
        <f>O1747*H1747</f>
        <v>0</v>
      </c>
      <c r="Q1747" s="139">
        <v>0</v>
      </c>
      <c r="R1747" s="139">
        <f>Q1747*H1747</f>
        <v>0</v>
      </c>
      <c r="S1747" s="139">
        <v>0</v>
      </c>
      <c r="T1747" s="140">
        <f>S1747*H1747</f>
        <v>0</v>
      </c>
      <c r="AR1747" s="141" t="s">
        <v>165</v>
      </c>
      <c r="AT1747" s="141" t="s">
        <v>160</v>
      </c>
      <c r="AU1747" s="141" t="s">
        <v>88</v>
      </c>
      <c r="AY1747" s="18" t="s">
        <v>156</v>
      </c>
      <c r="BE1747" s="142">
        <f>IF(N1747="základní",J1747,0)</f>
        <v>0</v>
      </c>
      <c r="BF1747" s="142">
        <f>IF(N1747="snížená",J1747,0)</f>
        <v>0</v>
      </c>
      <c r="BG1747" s="142">
        <f>IF(N1747="zákl. přenesená",J1747,0)</f>
        <v>0</v>
      </c>
      <c r="BH1747" s="142">
        <f>IF(N1747="sníž. přenesená",J1747,0)</f>
        <v>0</v>
      </c>
      <c r="BI1747" s="142">
        <f>IF(N1747="nulová",J1747,0)</f>
        <v>0</v>
      </c>
      <c r="BJ1747" s="18" t="s">
        <v>86</v>
      </c>
      <c r="BK1747" s="142">
        <f>ROUND(I1747*H1747,2)</f>
        <v>0</v>
      </c>
      <c r="BL1747" s="18" t="s">
        <v>165</v>
      </c>
      <c r="BM1747" s="141" t="s">
        <v>3127</v>
      </c>
    </row>
    <row r="1748" spans="2:65" s="1" customFormat="1" x14ac:dyDescent="0.2">
      <c r="B1748" s="34"/>
      <c r="D1748" s="143" t="s">
        <v>167</v>
      </c>
      <c r="F1748" s="144" t="s">
        <v>3128</v>
      </c>
      <c r="I1748" s="145"/>
      <c r="L1748" s="34"/>
      <c r="M1748" s="146"/>
      <c r="T1748" s="55"/>
      <c r="AT1748" s="18" t="s">
        <v>167</v>
      </c>
      <c r="AU1748" s="18" t="s">
        <v>88</v>
      </c>
    </row>
    <row r="1749" spans="2:65" s="12" customFormat="1" x14ac:dyDescent="0.2">
      <c r="B1749" s="147"/>
      <c r="D1749" s="148" t="s">
        <v>169</v>
      </c>
      <c r="E1749" s="149" t="s">
        <v>3</v>
      </c>
      <c r="F1749" s="150" t="s">
        <v>3109</v>
      </c>
      <c r="H1749" s="149" t="s">
        <v>3</v>
      </c>
      <c r="I1749" s="151"/>
      <c r="L1749" s="147"/>
      <c r="M1749" s="152"/>
      <c r="T1749" s="153"/>
      <c r="AT1749" s="149" t="s">
        <v>169</v>
      </c>
      <c r="AU1749" s="149" t="s">
        <v>88</v>
      </c>
      <c r="AV1749" s="12" t="s">
        <v>86</v>
      </c>
      <c r="AW1749" s="12" t="s">
        <v>40</v>
      </c>
      <c r="AX1749" s="12" t="s">
        <v>78</v>
      </c>
      <c r="AY1749" s="149" t="s">
        <v>156</v>
      </c>
    </row>
    <row r="1750" spans="2:65" s="13" customFormat="1" x14ac:dyDescent="0.2">
      <c r="B1750" s="154"/>
      <c r="D1750" s="148" t="s">
        <v>169</v>
      </c>
      <c r="E1750" s="155" t="s">
        <v>3</v>
      </c>
      <c r="F1750" s="156" t="s">
        <v>3129</v>
      </c>
      <c r="H1750" s="157">
        <v>9.86</v>
      </c>
      <c r="I1750" s="158"/>
      <c r="L1750" s="154"/>
      <c r="M1750" s="159"/>
      <c r="T1750" s="160"/>
      <c r="AT1750" s="155" t="s">
        <v>169</v>
      </c>
      <c r="AU1750" s="155" t="s">
        <v>88</v>
      </c>
      <c r="AV1750" s="13" t="s">
        <v>88</v>
      </c>
      <c r="AW1750" s="13" t="s">
        <v>40</v>
      </c>
      <c r="AX1750" s="13" t="s">
        <v>78</v>
      </c>
      <c r="AY1750" s="155" t="s">
        <v>156</v>
      </c>
    </row>
    <row r="1751" spans="2:65" s="13" customFormat="1" x14ac:dyDescent="0.2">
      <c r="B1751" s="154"/>
      <c r="D1751" s="148" t="s">
        <v>169</v>
      </c>
      <c r="E1751" s="155" t="s">
        <v>3</v>
      </c>
      <c r="F1751" s="156" t="s">
        <v>3130</v>
      </c>
      <c r="H1751" s="157">
        <v>3.25</v>
      </c>
      <c r="I1751" s="158"/>
      <c r="L1751" s="154"/>
      <c r="M1751" s="159"/>
      <c r="T1751" s="160"/>
      <c r="AT1751" s="155" t="s">
        <v>169</v>
      </c>
      <c r="AU1751" s="155" t="s">
        <v>88</v>
      </c>
      <c r="AV1751" s="13" t="s">
        <v>88</v>
      </c>
      <c r="AW1751" s="13" t="s">
        <v>40</v>
      </c>
      <c r="AX1751" s="13" t="s">
        <v>78</v>
      </c>
      <c r="AY1751" s="155" t="s">
        <v>156</v>
      </c>
    </row>
    <row r="1752" spans="2:65" s="13" customFormat="1" x14ac:dyDescent="0.2">
      <c r="B1752" s="154"/>
      <c r="D1752" s="148" t="s">
        <v>169</v>
      </c>
      <c r="E1752" s="155" t="s">
        <v>3</v>
      </c>
      <c r="F1752" s="156" t="s">
        <v>3131</v>
      </c>
      <c r="H1752" s="157">
        <v>7.68</v>
      </c>
      <c r="I1752" s="158"/>
      <c r="L1752" s="154"/>
      <c r="M1752" s="159"/>
      <c r="T1752" s="160"/>
      <c r="AT1752" s="155" t="s">
        <v>169</v>
      </c>
      <c r="AU1752" s="155" t="s">
        <v>88</v>
      </c>
      <c r="AV1752" s="13" t="s">
        <v>88</v>
      </c>
      <c r="AW1752" s="13" t="s">
        <v>40</v>
      </c>
      <c r="AX1752" s="13" t="s">
        <v>78</v>
      </c>
      <c r="AY1752" s="155" t="s">
        <v>156</v>
      </c>
    </row>
    <row r="1753" spans="2:65" s="13" customFormat="1" x14ac:dyDescent="0.2">
      <c r="B1753" s="154"/>
      <c r="D1753" s="148" t="s">
        <v>169</v>
      </c>
      <c r="E1753" s="155" t="s">
        <v>3</v>
      </c>
      <c r="F1753" s="156" t="s">
        <v>3132</v>
      </c>
      <c r="H1753" s="157">
        <v>0.81899999999999995</v>
      </c>
      <c r="I1753" s="158"/>
      <c r="L1753" s="154"/>
      <c r="M1753" s="159"/>
      <c r="T1753" s="160"/>
      <c r="AT1753" s="155" t="s">
        <v>169</v>
      </c>
      <c r="AU1753" s="155" t="s">
        <v>88</v>
      </c>
      <c r="AV1753" s="13" t="s">
        <v>88</v>
      </c>
      <c r="AW1753" s="13" t="s">
        <v>40</v>
      </c>
      <c r="AX1753" s="13" t="s">
        <v>78</v>
      </c>
      <c r="AY1753" s="155" t="s">
        <v>156</v>
      </c>
    </row>
    <row r="1754" spans="2:65" s="13" customFormat="1" x14ac:dyDescent="0.2">
      <c r="B1754" s="154"/>
      <c r="D1754" s="148" t="s">
        <v>169</v>
      </c>
      <c r="E1754" s="155" t="s">
        <v>3</v>
      </c>
      <c r="F1754" s="156" t="s">
        <v>3133</v>
      </c>
      <c r="H1754" s="157">
        <v>11.6</v>
      </c>
      <c r="I1754" s="158"/>
      <c r="L1754" s="154"/>
      <c r="M1754" s="159"/>
      <c r="T1754" s="160"/>
      <c r="AT1754" s="155" t="s">
        <v>169</v>
      </c>
      <c r="AU1754" s="155" t="s">
        <v>88</v>
      </c>
      <c r="AV1754" s="13" t="s">
        <v>88</v>
      </c>
      <c r="AW1754" s="13" t="s">
        <v>40</v>
      </c>
      <c r="AX1754" s="13" t="s">
        <v>78</v>
      </c>
      <c r="AY1754" s="155" t="s">
        <v>156</v>
      </c>
    </row>
    <row r="1755" spans="2:65" s="13" customFormat="1" x14ac:dyDescent="0.2">
      <c r="B1755" s="154"/>
      <c r="D1755" s="148" t="s">
        <v>169</v>
      </c>
      <c r="E1755" s="155" t="s">
        <v>3</v>
      </c>
      <c r="F1755" s="156" t="s">
        <v>3134</v>
      </c>
      <c r="H1755" s="157">
        <v>2.4</v>
      </c>
      <c r="I1755" s="158"/>
      <c r="L1755" s="154"/>
      <c r="M1755" s="159"/>
      <c r="T1755" s="160"/>
      <c r="AT1755" s="155" t="s">
        <v>169</v>
      </c>
      <c r="AU1755" s="155" t="s">
        <v>88</v>
      </c>
      <c r="AV1755" s="13" t="s">
        <v>88</v>
      </c>
      <c r="AW1755" s="13" t="s">
        <v>40</v>
      </c>
      <c r="AX1755" s="13" t="s">
        <v>78</v>
      </c>
      <c r="AY1755" s="155" t="s">
        <v>156</v>
      </c>
    </row>
    <row r="1756" spans="2:65" s="13" customFormat="1" x14ac:dyDescent="0.2">
      <c r="B1756" s="154"/>
      <c r="D1756" s="148" t="s">
        <v>169</v>
      </c>
      <c r="E1756" s="155" t="s">
        <v>3</v>
      </c>
      <c r="F1756" s="156" t="s">
        <v>3135</v>
      </c>
      <c r="H1756" s="157">
        <v>2.34</v>
      </c>
      <c r="I1756" s="158"/>
      <c r="L1756" s="154"/>
      <c r="M1756" s="159"/>
      <c r="T1756" s="160"/>
      <c r="AT1756" s="155" t="s">
        <v>169</v>
      </c>
      <c r="AU1756" s="155" t="s">
        <v>88</v>
      </c>
      <c r="AV1756" s="13" t="s">
        <v>88</v>
      </c>
      <c r="AW1756" s="13" t="s">
        <v>40</v>
      </c>
      <c r="AX1756" s="13" t="s">
        <v>78</v>
      </c>
      <c r="AY1756" s="155" t="s">
        <v>156</v>
      </c>
    </row>
    <row r="1757" spans="2:65" s="14" customFormat="1" x14ac:dyDescent="0.2">
      <c r="B1757" s="161"/>
      <c r="D1757" s="148" t="s">
        <v>169</v>
      </c>
      <c r="E1757" s="162" t="s">
        <v>3</v>
      </c>
      <c r="F1757" s="163" t="s">
        <v>172</v>
      </c>
      <c r="H1757" s="164">
        <v>37.948999999999998</v>
      </c>
      <c r="I1757" s="165"/>
      <c r="L1757" s="161"/>
      <c r="M1757" s="166"/>
      <c r="T1757" s="167"/>
      <c r="AT1757" s="162" t="s">
        <v>169</v>
      </c>
      <c r="AU1757" s="162" t="s">
        <v>88</v>
      </c>
      <c r="AV1757" s="14" t="s">
        <v>165</v>
      </c>
      <c r="AW1757" s="14" t="s">
        <v>40</v>
      </c>
      <c r="AX1757" s="14" t="s">
        <v>86</v>
      </c>
      <c r="AY1757" s="162" t="s">
        <v>156</v>
      </c>
    </row>
    <row r="1758" spans="2:65" s="1" customFormat="1" ht="16.5" customHeight="1" x14ac:dyDescent="0.2">
      <c r="B1758" s="129"/>
      <c r="C1758" s="130" t="s">
        <v>3136</v>
      </c>
      <c r="D1758" s="130" t="s">
        <v>160</v>
      </c>
      <c r="E1758" s="131" t="s">
        <v>3137</v>
      </c>
      <c r="F1758" s="132" t="s">
        <v>3138</v>
      </c>
      <c r="G1758" s="133" t="s">
        <v>209</v>
      </c>
      <c r="H1758" s="134">
        <v>37.948999999999998</v>
      </c>
      <c r="I1758" s="135"/>
      <c r="J1758" s="136">
        <f>ROUND(I1758*H1758,2)</f>
        <v>0</v>
      </c>
      <c r="K1758" s="132" t="s">
        <v>164</v>
      </c>
      <c r="L1758" s="34"/>
      <c r="M1758" s="137" t="s">
        <v>3</v>
      </c>
      <c r="N1758" s="138" t="s">
        <v>49</v>
      </c>
      <c r="P1758" s="139">
        <f>O1758*H1758</f>
        <v>0</v>
      </c>
      <c r="Q1758" s="139">
        <v>4.0800000000000003E-2</v>
      </c>
      <c r="R1758" s="139">
        <f>Q1758*H1758</f>
        <v>1.5483192000000001</v>
      </c>
      <c r="S1758" s="139">
        <v>0</v>
      </c>
      <c r="T1758" s="140">
        <f>S1758*H1758</f>
        <v>0</v>
      </c>
      <c r="AR1758" s="141" t="s">
        <v>165</v>
      </c>
      <c r="AT1758" s="141" t="s">
        <v>160</v>
      </c>
      <c r="AU1758" s="141" t="s">
        <v>88</v>
      </c>
      <c r="AY1758" s="18" t="s">
        <v>156</v>
      </c>
      <c r="BE1758" s="142">
        <f>IF(N1758="základní",J1758,0)</f>
        <v>0</v>
      </c>
      <c r="BF1758" s="142">
        <f>IF(N1758="snížená",J1758,0)</f>
        <v>0</v>
      </c>
      <c r="BG1758" s="142">
        <f>IF(N1758="zákl. přenesená",J1758,0)</f>
        <v>0</v>
      </c>
      <c r="BH1758" s="142">
        <f>IF(N1758="sníž. přenesená",J1758,0)</f>
        <v>0</v>
      </c>
      <c r="BI1758" s="142">
        <f>IF(N1758="nulová",J1758,0)</f>
        <v>0</v>
      </c>
      <c r="BJ1758" s="18" t="s">
        <v>86</v>
      </c>
      <c r="BK1758" s="142">
        <f>ROUND(I1758*H1758,2)</f>
        <v>0</v>
      </c>
      <c r="BL1758" s="18" t="s">
        <v>165</v>
      </c>
      <c r="BM1758" s="141" t="s">
        <v>3139</v>
      </c>
    </row>
    <row r="1759" spans="2:65" s="1" customFormat="1" x14ac:dyDescent="0.2">
      <c r="B1759" s="34"/>
      <c r="D1759" s="143" t="s">
        <v>167</v>
      </c>
      <c r="F1759" s="144" t="s">
        <v>3140</v>
      </c>
      <c r="I1759" s="145"/>
      <c r="L1759" s="34"/>
      <c r="M1759" s="146"/>
      <c r="T1759" s="55"/>
      <c r="AT1759" s="18" t="s">
        <v>167</v>
      </c>
      <c r="AU1759" s="18" t="s">
        <v>88</v>
      </c>
    </row>
    <row r="1760" spans="2:65" s="1" customFormat="1" ht="19.5" x14ac:dyDescent="0.2">
      <c r="B1760" s="34"/>
      <c r="D1760" s="148" t="s">
        <v>761</v>
      </c>
      <c r="F1760" s="185" t="s">
        <v>3141</v>
      </c>
      <c r="I1760" s="145"/>
      <c r="L1760" s="34"/>
      <c r="M1760" s="146"/>
      <c r="T1760" s="55"/>
      <c r="AT1760" s="18" t="s">
        <v>761</v>
      </c>
      <c r="AU1760" s="18" t="s">
        <v>88</v>
      </c>
    </row>
    <row r="1761" spans="2:65" s="12" customFormat="1" x14ac:dyDescent="0.2">
      <c r="B1761" s="147"/>
      <c r="D1761" s="148" t="s">
        <v>169</v>
      </c>
      <c r="E1761" s="149" t="s">
        <v>3</v>
      </c>
      <c r="F1761" s="150" t="s">
        <v>3109</v>
      </c>
      <c r="H1761" s="149" t="s">
        <v>3</v>
      </c>
      <c r="I1761" s="151"/>
      <c r="L1761" s="147"/>
      <c r="M1761" s="152"/>
      <c r="T1761" s="153"/>
      <c r="AT1761" s="149" t="s">
        <v>169</v>
      </c>
      <c r="AU1761" s="149" t="s">
        <v>88</v>
      </c>
      <c r="AV1761" s="12" t="s">
        <v>86</v>
      </c>
      <c r="AW1761" s="12" t="s">
        <v>40</v>
      </c>
      <c r="AX1761" s="12" t="s">
        <v>78</v>
      </c>
      <c r="AY1761" s="149" t="s">
        <v>156</v>
      </c>
    </row>
    <row r="1762" spans="2:65" s="13" customFormat="1" x14ac:dyDescent="0.2">
      <c r="B1762" s="154"/>
      <c r="D1762" s="148" t="s">
        <v>169</v>
      </c>
      <c r="E1762" s="155" t="s">
        <v>3</v>
      </c>
      <c r="F1762" s="156" t="s">
        <v>3129</v>
      </c>
      <c r="H1762" s="157">
        <v>9.86</v>
      </c>
      <c r="I1762" s="158"/>
      <c r="L1762" s="154"/>
      <c r="M1762" s="159"/>
      <c r="T1762" s="160"/>
      <c r="AT1762" s="155" t="s">
        <v>169</v>
      </c>
      <c r="AU1762" s="155" t="s">
        <v>88</v>
      </c>
      <c r="AV1762" s="13" t="s">
        <v>88</v>
      </c>
      <c r="AW1762" s="13" t="s">
        <v>40</v>
      </c>
      <c r="AX1762" s="13" t="s">
        <v>78</v>
      </c>
      <c r="AY1762" s="155" t="s">
        <v>156</v>
      </c>
    </row>
    <row r="1763" spans="2:65" s="13" customFormat="1" x14ac:dyDescent="0.2">
      <c r="B1763" s="154"/>
      <c r="D1763" s="148" t="s">
        <v>169</v>
      </c>
      <c r="E1763" s="155" t="s">
        <v>3</v>
      </c>
      <c r="F1763" s="156" t="s">
        <v>3130</v>
      </c>
      <c r="H1763" s="157">
        <v>3.25</v>
      </c>
      <c r="I1763" s="158"/>
      <c r="L1763" s="154"/>
      <c r="M1763" s="159"/>
      <c r="T1763" s="160"/>
      <c r="AT1763" s="155" t="s">
        <v>169</v>
      </c>
      <c r="AU1763" s="155" t="s">
        <v>88</v>
      </c>
      <c r="AV1763" s="13" t="s">
        <v>88</v>
      </c>
      <c r="AW1763" s="13" t="s">
        <v>40</v>
      </c>
      <c r="AX1763" s="13" t="s">
        <v>78</v>
      </c>
      <c r="AY1763" s="155" t="s">
        <v>156</v>
      </c>
    </row>
    <row r="1764" spans="2:65" s="13" customFormat="1" x14ac:dyDescent="0.2">
      <c r="B1764" s="154"/>
      <c r="D1764" s="148" t="s">
        <v>169</v>
      </c>
      <c r="E1764" s="155" t="s">
        <v>3</v>
      </c>
      <c r="F1764" s="156" t="s">
        <v>3131</v>
      </c>
      <c r="H1764" s="157">
        <v>7.68</v>
      </c>
      <c r="I1764" s="158"/>
      <c r="L1764" s="154"/>
      <c r="M1764" s="159"/>
      <c r="T1764" s="160"/>
      <c r="AT1764" s="155" t="s">
        <v>169</v>
      </c>
      <c r="AU1764" s="155" t="s">
        <v>88</v>
      </c>
      <c r="AV1764" s="13" t="s">
        <v>88</v>
      </c>
      <c r="AW1764" s="13" t="s">
        <v>40</v>
      </c>
      <c r="AX1764" s="13" t="s">
        <v>78</v>
      </c>
      <c r="AY1764" s="155" t="s">
        <v>156</v>
      </c>
    </row>
    <row r="1765" spans="2:65" s="13" customFormat="1" x14ac:dyDescent="0.2">
      <c r="B1765" s="154"/>
      <c r="D1765" s="148" t="s">
        <v>169</v>
      </c>
      <c r="E1765" s="155" t="s">
        <v>3</v>
      </c>
      <c r="F1765" s="156" t="s">
        <v>3132</v>
      </c>
      <c r="H1765" s="157">
        <v>0.81899999999999995</v>
      </c>
      <c r="I1765" s="158"/>
      <c r="L1765" s="154"/>
      <c r="M1765" s="159"/>
      <c r="T1765" s="160"/>
      <c r="AT1765" s="155" t="s">
        <v>169</v>
      </c>
      <c r="AU1765" s="155" t="s">
        <v>88</v>
      </c>
      <c r="AV1765" s="13" t="s">
        <v>88</v>
      </c>
      <c r="AW1765" s="13" t="s">
        <v>40</v>
      </c>
      <c r="AX1765" s="13" t="s">
        <v>78</v>
      </c>
      <c r="AY1765" s="155" t="s">
        <v>156</v>
      </c>
    </row>
    <row r="1766" spans="2:65" s="13" customFormat="1" x14ac:dyDescent="0.2">
      <c r="B1766" s="154"/>
      <c r="D1766" s="148" t="s">
        <v>169</v>
      </c>
      <c r="E1766" s="155" t="s">
        <v>3</v>
      </c>
      <c r="F1766" s="156" t="s">
        <v>3133</v>
      </c>
      <c r="H1766" s="157">
        <v>11.6</v>
      </c>
      <c r="I1766" s="158"/>
      <c r="L1766" s="154"/>
      <c r="M1766" s="159"/>
      <c r="T1766" s="160"/>
      <c r="AT1766" s="155" t="s">
        <v>169</v>
      </c>
      <c r="AU1766" s="155" t="s">
        <v>88</v>
      </c>
      <c r="AV1766" s="13" t="s">
        <v>88</v>
      </c>
      <c r="AW1766" s="13" t="s">
        <v>40</v>
      </c>
      <c r="AX1766" s="13" t="s">
        <v>78</v>
      </c>
      <c r="AY1766" s="155" t="s">
        <v>156</v>
      </c>
    </row>
    <row r="1767" spans="2:65" s="13" customFormat="1" x14ac:dyDescent="0.2">
      <c r="B1767" s="154"/>
      <c r="D1767" s="148" t="s">
        <v>169</v>
      </c>
      <c r="E1767" s="155" t="s">
        <v>3</v>
      </c>
      <c r="F1767" s="156" t="s">
        <v>3134</v>
      </c>
      <c r="H1767" s="157">
        <v>2.4</v>
      </c>
      <c r="I1767" s="158"/>
      <c r="L1767" s="154"/>
      <c r="M1767" s="159"/>
      <c r="T1767" s="160"/>
      <c r="AT1767" s="155" t="s">
        <v>169</v>
      </c>
      <c r="AU1767" s="155" t="s">
        <v>88</v>
      </c>
      <c r="AV1767" s="13" t="s">
        <v>88</v>
      </c>
      <c r="AW1767" s="13" t="s">
        <v>40</v>
      </c>
      <c r="AX1767" s="13" t="s">
        <v>78</v>
      </c>
      <c r="AY1767" s="155" t="s">
        <v>156</v>
      </c>
    </row>
    <row r="1768" spans="2:65" s="13" customFormat="1" x14ac:dyDescent="0.2">
      <c r="B1768" s="154"/>
      <c r="D1768" s="148" t="s">
        <v>169</v>
      </c>
      <c r="E1768" s="155" t="s">
        <v>3</v>
      </c>
      <c r="F1768" s="156" t="s">
        <v>3135</v>
      </c>
      <c r="H1768" s="157">
        <v>2.34</v>
      </c>
      <c r="I1768" s="158"/>
      <c r="L1768" s="154"/>
      <c r="M1768" s="159"/>
      <c r="T1768" s="160"/>
      <c r="AT1768" s="155" t="s">
        <v>169</v>
      </c>
      <c r="AU1768" s="155" t="s">
        <v>88</v>
      </c>
      <c r="AV1768" s="13" t="s">
        <v>88</v>
      </c>
      <c r="AW1768" s="13" t="s">
        <v>40</v>
      </c>
      <c r="AX1768" s="13" t="s">
        <v>78</v>
      </c>
      <c r="AY1768" s="155" t="s">
        <v>156</v>
      </c>
    </row>
    <row r="1769" spans="2:65" s="14" customFormat="1" x14ac:dyDescent="0.2">
      <c r="B1769" s="161"/>
      <c r="D1769" s="148" t="s">
        <v>169</v>
      </c>
      <c r="E1769" s="162" t="s">
        <v>3</v>
      </c>
      <c r="F1769" s="163" t="s">
        <v>172</v>
      </c>
      <c r="H1769" s="164">
        <v>37.948999999999998</v>
      </c>
      <c r="I1769" s="165"/>
      <c r="L1769" s="161"/>
      <c r="M1769" s="166"/>
      <c r="T1769" s="167"/>
      <c r="AT1769" s="162" t="s">
        <v>169</v>
      </c>
      <c r="AU1769" s="162" t="s">
        <v>88</v>
      </c>
      <c r="AV1769" s="14" t="s">
        <v>165</v>
      </c>
      <c r="AW1769" s="14" t="s">
        <v>40</v>
      </c>
      <c r="AX1769" s="14" t="s">
        <v>86</v>
      </c>
      <c r="AY1769" s="162" t="s">
        <v>156</v>
      </c>
    </row>
    <row r="1770" spans="2:65" s="1" customFormat="1" ht="21.75" customHeight="1" x14ac:dyDescent="0.2">
      <c r="B1770" s="129"/>
      <c r="C1770" s="130" t="s">
        <v>3142</v>
      </c>
      <c r="D1770" s="130" t="s">
        <v>160</v>
      </c>
      <c r="E1770" s="131" t="s">
        <v>3143</v>
      </c>
      <c r="F1770" s="132" t="s">
        <v>3144</v>
      </c>
      <c r="G1770" s="133" t="s">
        <v>163</v>
      </c>
      <c r="H1770" s="134">
        <v>37.36</v>
      </c>
      <c r="I1770" s="135"/>
      <c r="J1770" s="136">
        <f>ROUND(I1770*H1770,2)</f>
        <v>0</v>
      </c>
      <c r="K1770" s="132" t="s">
        <v>164</v>
      </c>
      <c r="L1770" s="34"/>
      <c r="M1770" s="137" t="s">
        <v>3</v>
      </c>
      <c r="N1770" s="138" t="s">
        <v>49</v>
      </c>
      <c r="P1770" s="139">
        <f>O1770*H1770</f>
        <v>0</v>
      </c>
      <c r="Q1770" s="139">
        <v>2.5018699999999998</v>
      </c>
      <c r="R1770" s="139">
        <f>Q1770*H1770</f>
        <v>93.469863199999992</v>
      </c>
      <c r="S1770" s="139">
        <v>0</v>
      </c>
      <c r="T1770" s="140">
        <f>S1770*H1770</f>
        <v>0</v>
      </c>
      <c r="AR1770" s="141" t="s">
        <v>165</v>
      </c>
      <c r="AT1770" s="141" t="s">
        <v>160</v>
      </c>
      <c r="AU1770" s="141" t="s">
        <v>88</v>
      </c>
      <c r="AY1770" s="18" t="s">
        <v>156</v>
      </c>
      <c r="BE1770" s="142">
        <f>IF(N1770="základní",J1770,0)</f>
        <v>0</v>
      </c>
      <c r="BF1770" s="142">
        <f>IF(N1770="snížená",J1770,0)</f>
        <v>0</v>
      </c>
      <c r="BG1770" s="142">
        <f>IF(N1770="zákl. přenesená",J1770,0)</f>
        <v>0</v>
      </c>
      <c r="BH1770" s="142">
        <f>IF(N1770="sníž. přenesená",J1770,0)</f>
        <v>0</v>
      </c>
      <c r="BI1770" s="142">
        <f>IF(N1770="nulová",J1770,0)</f>
        <v>0</v>
      </c>
      <c r="BJ1770" s="18" t="s">
        <v>86</v>
      </c>
      <c r="BK1770" s="142">
        <f>ROUND(I1770*H1770,2)</f>
        <v>0</v>
      </c>
      <c r="BL1770" s="18" t="s">
        <v>165</v>
      </c>
      <c r="BM1770" s="141" t="s">
        <v>3145</v>
      </c>
    </row>
    <row r="1771" spans="2:65" s="1" customFormat="1" x14ac:dyDescent="0.2">
      <c r="B1771" s="34"/>
      <c r="D1771" s="143" t="s">
        <v>167</v>
      </c>
      <c r="F1771" s="144" t="s">
        <v>3146</v>
      </c>
      <c r="I1771" s="145"/>
      <c r="L1771" s="34"/>
      <c r="M1771" s="146"/>
      <c r="T1771" s="55"/>
      <c r="AT1771" s="18" t="s">
        <v>167</v>
      </c>
      <c r="AU1771" s="18" t="s">
        <v>88</v>
      </c>
    </row>
    <row r="1772" spans="2:65" s="12" customFormat="1" x14ac:dyDescent="0.2">
      <c r="B1772" s="147"/>
      <c r="D1772" s="148" t="s">
        <v>169</v>
      </c>
      <c r="E1772" s="149" t="s">
        <v>3</v>
      </c>
      <c r="F1772" s="150" t="s">
        <v>2054</v>
      </c>
      <c r="H1772" s="149" t="s">
        <v>3</v>
      </c>
      <c r="I1772" s="151"/>
      <c r="L1772" s="147"/>
      <c r="M1772" s="152"/>
      <c r="T1772" s="153"/>
      <c r="AT1772" s="149" t="s">
        <v>169</v>
      </c>
      <c r="AU1772" s="149" t="s">
        <v>88</v>
      </c>
      <c r="AV1772" s="12" t="s">
        <v>86</v>
      </c>
      <c r="AW1772" s="12" t="s">
        <v>40</v>
      </c>
      <c r="AX1772" s="12" t="s">
        <v>78</v>
      </c>
      <c r="AY1772" s="149" t="s">
        <v>156</v>
      </c>
    </row>
    <row r="1773" spans="2:65" s="13" customFormat="1" x14ac:dyDescent="0.2">
      <c r="B1773" s="154"/>
      <c r="D1773" s="148" t="s">
        <v>169</v>
      </c>
      <c r="E1773" s="155" t="s">
        <v>3</v>
      </c>
      <c r="F1773" s="156" t="s">
        <v>3147</v>
      </c>
      <c r="H1773" s="157">
        <v>6.3659999999999997</v>
      </c>
      <c r="I1773" s="158"/>
      <c r="L1773" s="154"/>
      <c r="M1773" s="159"/>
      <c r="T1773" s="160"/>
      <c r="AT1773" s="155" t="s">
        <v>169</v>
      </c>
      <c r="AU1773" s="155" t="s">
        <v>88</v>
      </c>
      <c r="AV1773" s="13" t="s">
        <v>88</v>
      </c>
      <c r="AW1773" s="13" t="s">
        <v>40</v>
      </c>
      <c r="AX1773" s="13" t="s">
        <v>78</v>
      </c>
      <c r="AY1773" s="155" t="s">
        <v>156</v>
      </c>
    </row>
    <row r="1774" spans="2:65" s="15" customFormat="1" x14ac:dyDescent="0.2">
      <c r="B1774" s="168"/>
      <c r="D1774" s="148" t="s">
        <v>169</v>
      </c>
      <c r="E1774" s="169" t="s">
        <v>3</v>
      </c>
      <c r="F1774" s="170" t="s">
        <v>180</v>
      </c>
      <c r="H1774" s="171">
        <v>6.3659999999999997</v>
      </c>
      <c r="I1774" s="172"/>
      <c r="L1774" s="168"/>
      <c r="M1774" s="173"/>
      <c r="T1774" s="174"/>
      <c r="AT1774" s="169" t="s">
        <v>169</v>
      </c>
      <c r="AU1774" s="169" t="s">
        <v>88</v>
      </c>
      <c r="AV1774" s="15" t="s">
        <v>157</v>
      </c>
      <c r="AW1774" s="15" t="s">
        <v>40</v>
      </c>
      <c r="AX1774" s="15" t="s">
        <v>78</v>
      </c>
      <c r="AY1774" s="169" t="s">
        <v>156</v>
      </c>
    </row>
    <row r="1775" spans="2:65" s="12" customFormat="1" x14ac:dyDescent="0.2">
      <c r="B1775" s="147"/>
      <c r="D1775" s="148" t="s">
        <v>169</v>
      </c>
      <c r="E1775" s="149" t="s">
        <v>3</v>
      </c>
      <c r="F1775" s="150" t="s">
        <v>2056</v>
      </c>
      <c r="H1775" s="149" t="s">
        <v>3</v>
      </c>
      <c r="I1775" s="151"/>
      <c r="L1775" s="147"/>
      <c r="M1775" s="152"/>
      <c r="T1775" s="153"/>
      <c r="AT1775" s="149" t="s">
        <v>169</v>
      </c>
      <c r="AU1775" s="149" t="s">
        <v>88</v>
      </c>
      <c r="AV1775" s="12" t="s">
        <v>86</v>
      </c>
      <c r="AW1775" s="12" t="s">
        <v>40</v>
      </c>
      <c r="AX1775" s="12" t="s">
        <v>78</v>
      </c>
      <c r="AY1775" s="149" t="s">
        <v>156</v>
      </c>
    </row>
    <row r="1776" spans="2:65" s="13" customFormat="1" x14ac:dyDescent="0.2">
      <c r="B1776" s="154"/>
      <c r="D1776" s="148" t="s">
        <v>169</v>
      </c>
      <c r="E1776" s="155" t="s">
        <v>3</v>
      </c>
      <c r="F1776" s="156" t="s">
        <v>3148</v>
      </c>
      <c r="H1776" s="157">
        <v>1.383</v>
      </c>
      <c r="I1776" s="158"/>
      <c r="L1776" s="154"/>
      <c r="M1776" s="159"/>
      <c r="T1776" s="160"/>
      <c r="AT1776" s="155" t="s">
        <v>169</v>
      </c>
      <c r="AU1776" s="155" t="s">
        <v>88</v>
      </c>
      <c r="AV1776" s="13" t="s">
        <v>88</v>
      </c>
      <c r="AW1776" s="13" t="s">
        <v>40</v>
      </c>
      <c r="AX1776" s="13" t="s">
        <v>78</v>
      </c>
      <c r="AY1776" s="155" t="s">
        <v>156</v>
      </c>
    </row>
    <row r="1777" spans="2:51" s="15" customFormat="1" x14ac:dyDescent="0.2">
      <c r="B1777" s="168"/>
      <c r="D1777" s="148" t="s">
        <v>169</v>
      </c>
      <c r="E1777" s="169" t="s">
        <v>3</v>
      </c>
      <c r="F1777" s="170" t="s">
        <v>180</v>
      </c>
      <c r="H1777" s="171">
        <v>1.383</v>
      </c>
      <c r="I1777" s="172"/>
      <c r="L1777" s="168"/>
      <c r="M1777" s="173"/>
      <c r="T1777" s="174"/>
      <c r="AT1777" s="169" t="s">
        <v>169</v>
      </c>
      <c r="AU1777" s="169" t="s">
        <v>88</v>
      </c>
      <c r="AV1777" s="15" t="s">
        <v>157</v>
      </c>
      <c r="AW1777" s="15" t="s">
        <v>40</v>
      </c>
      <c r="AX1777" s="15" t="s">
        <v>78</v>
      </c>
      <c r="AY1777" s="169" t="s">
        <v>156</v>
      </c>
    </row>
    <row r="1778" spans="2:51" s="12" customFormat="1" x14ac:dyDescent="0.2">
      <c r="B1778" s="147"/>
      <c r="D1778" s="148" t="s">
        <v>169</v>
      </c>
      <c r="E1778" s="149" t="s">
        <v>3</v>
      </c>
      <c r="F1778" s="150" t="s">
        <v>3057</v>
      </c>
      <c r="H1778" s="149" t="s">
        <v>3</v>
      </c>
      <c r="I1778" s="151"/>
      <c r="L1778" s="147"/>
      <c r="M1778" s="152"/>
      <c r="T1778" s="153"/>
      <c r="AT1778" s="149" t="s">
        <v>169</v>
      </c>
      <c r="AU1778" s="149" t="s">
        <v>88</v>
      </c>
      <c r="AV1778" s="12" t="s">
        <v>86</v>
      </c>
      <c r="AW1778" s="12" t="s">
        <v>40</v>
      </c>
      <c r="AX1778" s="12" t="s">
        <v>78</v>
      </c>
      <c r="AY1778" s="149" t="s">
        <v>156</v>
      </c>
    </row>
    <row r="1779" spans="2:51" s="13" customFormat="1" x14ac:dyDescent="0.2">
      <c r="B1779" s="154"/>
      <c r="D1779" s="148" t="s">
        <v>169</v>
      </c>
      <c r="E1779" s="155" t="s">
        <v>3</v>
      </c>
      <c r="F1779" s="156" t="s">
        <v>3149</v>
      </c>
      <c r="H1779" s="157">
        <v>0.52200000000000002</v>
      </c>
      <c r="I1779" s="158"/>
      <c r="L1779" s="154"/>
      <c r="M1779" s="159"/>
      <c r="T1779" s="160"/>
      <c r="AT1779" s="155" t="s">
        <v>169</v>
      </c>
      <c r="AU1779" s="155" t="s">
        <v>88</v>
      </c>
      <c r="AV1779" s="13" t="s">
        <v>88</v>
      </c>
      <c r="AW1779" s="13" t="s">
        <v>40</v>
      </c>
      <c r="AX1779" s="13" t="s">
        <v>78</v>
      </c>
      <c r="AY1779" s="155" t="s">
        <v>156</v>
      </c>
    </row>
    <row r="1780" spans="2:51" s="13" customFormat="1" x14ac:dyDescent="0.2">
      <c r="B1780" s="154"/>
      <c r="D1780" s="148" t="s">
        <v>169</v>
      </c>
      <c r="E1780" s="155" t="s">
        <v>3</v>
      </c>
      <c r="F1780" s="156" t="s">
        <v>3150</v>
      </c>
      <c r="H1780" s="157">
        <v>0.47</v>
      </c>
      <c r="I1780" s="158"/>
      <c r="L1780" s="154"/>
      <c r="M1780" s="159"/>
      <c r="T1780" s="160"/>
      <c r="AT1780" s="155" t="s">
        <v>169</v>
      </c>
      <c r="AU1780" s="155" t="s">
        <v>88</v>
      </c>
      <c r="AV1780" s="13" t="s">
        <v>88</v>
      </c>
      <c r="AW1780" s="13" t="s">
        <v>40</v>
      </c>
      <c r="AX1780" s="13" t="s">
        <v>78</v>
      </c>
      <c r="AY1780" s="155" t="s">
        <v>156</v>
      </c>
    </row>
    <row r="1781" spans="2:51" s="13" customFormat="1" x14ac:dyDescent="0.2">
      <c r="B1781" s="154"/>
      <c r="D1781" s="148" t="s">
        <v>169</v>
      </c>
      <c r="E1781" s="155" t="s">
        <v>3</v>
      </c>
      <c r="F1781" s="156" t="s">
        <v>3151</v>
      </c>
      <c r="H1781" s="157">
        <v>0.46500000000000002</v>
      </c>
      <c r="I1781" s="158"/>
      <c r="L1781" s="154"/>
      <c r="M1781" s="159"/>
      <c r="T1781" s="160"/>
      <c r="AT1781" s="155" t="s">
        <v>169</v>
      </c>
      <c r="AU1781" s="155" t="s">
        <v>88</v>
      </c>
      <c r="AV1781" s="13" t="s">
        <v>88</v>
      </c>
      <c r="AW1781" s="13" t="s">
        <v>40</v>
      </c>
      <c r="AX1781" s="13" t="s">
        <v>78</v>
      </c>
      <c r="AY1781" s="155" t="s">
        <v>156</v>
      </c>
    </row>
    <row r="1782" spans="2:51" s="13" customFormat="1" x14ac:dyDescent="0.2">
      <c r="B1782" s="154"/>
      <c r="D1782" s="148" t="s">
        <v>169</v>
      </c>
      <c r="E1782" s="155" t="s">
        <v>3</v>
      </c>
      <c r="F1782" s="156" t="s">
        <v>3152</v>
      </c>
      <c r="H1782" s="157">
        <v>0.22</v>
      </c>
      <c r="I1782" s="158"/>
      <c r="L1782" s="154"/>
      <c r="M1782" s="159"/>
      <c r="T1782" s="160"/>
      <c r="AT1782" s="155" t="s">
        <v>169</v>
      </c>
      <c r="AU1782" s="155" t="s">
        <v>88</v>
      </c>
      <c r="AV1782" s="13" t="s">
        <v>88</v>
      </c>
      <c r="AW1782" s="13" t="s">
        <v>40</v>
      </c>
      <c r="AX1782" s="13" t="s">
        <v>78</v>
      </c>
      <c r="AY1782" s="155" t="s">
        <v>156</v>
      </c>
    </row>
    <row r="1783" spans="2:51" s="13" customFormat="1" x14ac:dyDescent="0.2">
      <c r="B1783" s="154"/>
      <c r="D1783" s="148" t="s">
        <v>169</v>
      </c>
      <c r="E1783" s="155" t="s">
        <v>3</v>
      </c>
      <c r="F1783" s="156" t="s">
        <v>3153</v>
      </c>
      <c r="H1783" s="157">
        <v>0.64</v>
      </c>
      <c r="I1783" s="158"/>
      <c r="L1783" s="154"/>
      <c r="M1783" s="159"/>
      <c r="T1783" s="160"/>
      <c r="AT1783" s="155" t="s">
        <v>169</v>
      </c>
      <c r="AU1783" s="155" t="s">
        <v>88</v>
      </c>
      <c r="AV1783" s="13" t="s">
        <v>88</v>
      </c>
      <c r="AW1783" s="13" t="s">
        <v>40</v>
      </c>
      <c r="AX1783" s="13" t="s">
        <v>78</v>
      </c>
      <c r="AY1783" s="155" t="s">
        <v>156</v>
      </c>
    </row>
    <row r="1784" spans="2:51" s="13" customFormat="1" x14ac:dyDescent="0.2">
      <c r="B1784" s="154"/>
      <c r="D1784" s="148" t="s">
        <v>169</v>
      </c>
      <c r="E1784" s="155" t="s">
        <v>3</v>
      </c>
      <c r="F1784" s="156" t="s">
        <v>3154</v>
      </c>
      <c r="H1784" s="157">
        <v>0.87</v>
      </c>
      <c r="I1784" s="158"/>
      <c r="L1784" s="154"/>
      <c r="M1784" s="159"/>
      <c r="T1784" s="160"/>
      <c r="AT1784" s="155" t="s">
        <v>169</v>
      </c>
      <c r="AU1784" s="155" t="s">
        <v>88</v>
      </c>
      <c r="AV1784" s="13" t="s">
        <v>88</v>
      </c>
      <c r="AW1784" s="13" t="s">
        <v>40</v>
      </c>
      <c r="AX1784" s="13" t="s">
        <v>78</v>
      </c>
      <c r="AY1784" s="155" t="s">
        <v>156</v>
      </c>
    </row>
    <row r="1785" spans="2:51" s="13" customFormat="1" x14ac:dyDescent="0.2">
      <c r="B1785" s="154"/>
      <c r="D1785" s="148" t="s">
        <v>169</v>
      </c>
      <c r="E1785" s="155" t="s">
        <v>3</v>
      </c>
      <c r="F1785" s="156" t="s">
        <v>3155</v>
      </c>
      <c r="H1785" s="157">
        <v>1.5</v>
      </c>
      <c r="I1785" s="158"/>
      <c r="L1785" s="154"/>
      <c r="M1785" s="159"/>
      <c r="T1785" s="160"/>
      <c r="AT1785" s="155" t="s">
        <v>169</v>
      </c>
      <c r="AU1785" s="155" t="s">
        <v>88</v>
      </c>
      <c r="AV1785" s="13" t="s">
        <v>88</v>
      </c>
      <c r="AW1785" s="13" t="s">
        <v>40</v>
      </c>
      <c r="AX1785" s="13" t="s">
        <v>78</v>
      </c>
      <c r="AY1785" s="155" t="s">
        <v>156</v>
      </c>
    </row>
    <row r="1786" spans="2:51" s="15" customFormat="1" x14ac:dyDescent="0.2">
      <c r="B1786" s="168"/>
      <c r="D1786" s="148" t="s">
        <v>169</v>
      </c>
      <c r="E1786" s="169" t="s">
        <v>3</v>
      </c>
      <c r="F1786" s="170" t="s">
        <v>180</v>
      </c>
      <c r="H1786" s="171">
        <v>4.6870000000000003</v>
      </c>
      <c r="I1786" s="172"/>
      <c r="L1786" s="168"/>
      <c r="M1786" s="173"/>
      <c r="T1786" s="174"/>
      <c r="AT1786" s="169" t="s">
        <v>169</v>
      </c>
      <c r="AU1786" s="169" t="s">
        <v>88</v>
      </c>
      <c r="AV1786" s="15" t="s">
        <v>157</v>
      </c>
      <c r="AW1786" s="15" t="s">
        <v>40</v>
      </c>
      <c r="AX1786" s="15" t="s">
        <v>78</v>
      </c>
      <c r="AY1786" s="169" t="s">
        <v>156</v>
      </c>
    </row>
    <row r="1787" spans="2:51" s="12" customFormat="1" x14ac:dyDescent="0.2">
      <c r="B1787" s="147"/>
      <c r="D1787" s="148" t="s">
        <v>169</v>
      </c>
      <c r="E1787" s="149" t="s">
        <v>3</v>
      </c>
      <c r="F1787" s="150" t="s">
        <v>2058</v>
      </c>
      <c r="H1787" s="149" t="s">
        <v>3</v>
      </c>
      <c r="I1787" s="151"/>
      <c r="L1787" s="147"/>
      <c r="M1787" s="152"/>
      <c r="T1787" s="153"/>
      <c r="AT1787" s="149" t="s">
        <v>169</v>
      </c>
      <c r="AU1787" s="149" t="s">
        <v>88</v>
      </c>
      <c r="AV1787" s="12" t="s">
        <v>86</v>
      </c>
      <c r="AW1787" s="12" t="s">
        <v>40</v>
      </c>
      <c r="AX1787" s="12" t="s">
        <v>78</v>
      </c>
      <c r="AY1787" s="149" t="s">
        <v>156</v>
      </c>
    </row>
    <row r="1788" spans="2:51" s="13" customFormat="1" x14ac:dyDescent="0.2">
      <c r="B1788" s="154"/>
      <c r="D1788" s="148" t="s">
        <v>169</v>
      </c>
      <c r="E1788" s="155" t="s">
        <v>3</v>
      </c>
      <c r="F1788" s="156" t="s">
        <v>3156</v>
      </c>
      <c r="H1788" s="157">
        <v>3.9E-2</v>
      </c>
      <c r="I1788" s="158"/>
      <c r="L1788" s="154"/>
      <c r="M1788" s="159"/>
      <c r="T1788" s="160"/>
      <c r="AT1788" s="155" t="s">
        <v>169</v>
      </c>
      <c r="AU1788" s="155" t="s">
        <v>88</v>
      </c>
      <c r="AV1788" s="13" t="s">
        <v>88</v>
      </c>
      <c r="AW1788" s="13" t="s">
        <v>40</v>
      </c>
      <c r="AX1788" s="13" t="s">
        <v>78</v>
      </c>
      <c r="AY1788" s="155" t="s">
        <v>156</v>
      </c>
    </row>
    <row r="1789" spans="2:51" s="15" customFormat="1" x14ac:dyDescent="0.2">
      <c r="B1789" s="168"/>
      <c r="D1789" s="148" t="s">
        <v>169</v>
      </c>
      <c r="E1789" s="169" t="s">
        <v>3</v>
      </c>
      <c r="F1789" s="170" t="s">
        <v>180</v>
      </c>
      <c r="H1789" s="171">
        <v>3.9E-2</v>
      </c>
      <c r="I1789" s="172"/>
      <c r="L1789" s="168"/>
      <c r="M1789" s="173"/>
      <c r="T1789" s="174"/>
      <c r="AT1789" s="169" t="s">
        <v>169</v>
      </c>
      <c r="AU1789" s="169" t="s">
        <v>88</v>
      </c>
      <c r="AV1789" s="15" t="s">
        <v>157</v>
      </c>
      <c r="AW1789" s="15" t="s">
        <v>40</v>
      </c>
      <c r="AX1789" s="15" t="s">
        <v>78</v>
      </c>
      <c r="AY1789" s="169" t="s">
        <v>156</v>
      </c>
    </row>
    <row r="1790" spans="2:51" s="12" customFormat="1" x14ac:dyDescent="0.2">
      <c r="B1790" s="147"/>
      <c r="D1790" s="148" t="s">
        <v>169</v>
      </c>
      <c r="E1790" s="149" t="s">
        <v>3</v>
      </c>
      <c r="F1790" s="150" t="s">
        <v>3084</v>
      </c>
      <c r="H1790" s="149" t="s">
        <v>3</v>
      </c>
      <c r="I1790" s="151"/>
      <c r="L1790" s="147"/>
      <c r="M1790" s="152"/>
      <c r="T1790" s="153"/>
      <c r="AT1790" s="149" t="s">
        <v>169</v>
      </c>
      <c r="AU1790" s="149" t="s">
        <v>88</v>
      </c>
      <c r="AV1790" s="12" t="s">
        <v>86</v>
      </c>
      <c r="AW1790" s="12" t="s">
        <v>40</v>
      </c>
      <c r="AX1790" s="12" t="s">
        <v>78</v>
      </c>
      <c r="AY1790" s="149" t="s">
        <v>156</v>
      </c>
    </row>
    <row r="1791" spans="2:51" s="13" customFormat="1" x14ac:dyDescent="0.2">
      <c r="B1791" s="154"/>
      <c r="D1791" s="148" t="s">
        <v>169</v>
      </c>
      <c r="E1791" s="155" t="s">
        <v>3</v>
      </c>
      <c r="F1791" s="156" t="s">
        <v>3157</v>
      </c>
      <c r="H1791" s="157">
        <v>6.6139999999999999</v>
      </c>
      <c r="I1791" s="158"/>
      <c r="L1791" s="154"/>
      <c r="M1791" s="159"/>
      <c r="T1791" s="160"/>
      <c r="AT1791" s="155" t="s">
        <v>169</v>
      </c>
      <c r="AU1791" s="155" t="s">
        <v>88</v>
      </c>
      <c r="AV1791" s="13" t="s">
        <v>88</v>
      </c>
      <c r="AW1791" s="13" t="s">
        <v>40</v>
      </c>
      <c r="AX1791" s="13" t="s">
        <v>78</v>
      </c>
      <c r="AY1791" s="155" t="s">
        <v>156</v>
      </c>
    </row>
    <row r="1792" spans="2:51" s="13" customFormat="1" x14ac:dyDescent="0.2">
      <c r="B1792" s="154"/>
      <c r="D1792" s="148" t="s">
        <v>169</v>
      </c>
      <c r="E1792" s="155" t="s">
        <v>3</v>
      </c>
      <c r="F1792" s="156" t="s">
        <v>3158</v>
      </c>
      <c r="H1792" s="157">
        <v>0.53500000000000003</v>
      </c>
      <c r="I1792" s="158"/>
      <c r="L1792" s="154"/>
      <c r="M1792" s="159"/>
      <c r="T1792" s="160"/>
      <c r="AT1792" s="155" t="s">
        <v>169</v>
      </c>
      <c r="AU1792" s="155" t="s">
        <v>88</v>
      </c>
      <c r="AV1792" s="13" t="s">
        <v>88</v>
      </c>
      <c r="AW1792" s="13" t="s">
        <v>40</v>
      </c>
      <c r="AX1792" s="13" t="s">
        <v>78</v>
      </c>
      <c r="AY1792" s="155" t="s">
        <v>156</v>
      </c>
    </row>
    <row r="1793" spans="2:51" s="13" customFormat="1" x14ac:dyDescent="0.2">
      <c r="B1793" s="154"/>
      <c r="D1793" s="148" t="s">
        <v>169</v>
      </c>
      <c r="E1793" s="155" t="s">
        <v>3</v>
      </c>
      <c r="F1793" s="156" t="s">
        <v>3159</v>
      </c>
      <c r="H1793" s="157">
        <v>0.57599999999999996</v>
      </c>
      <c r="I1793" s="158"/>
      <c r="L1793" s="154"/>
      <c r="M1793" s="159"/>
      <c r="T1793" s="160"/>
      <c r="AT1793" s="155" t="s">
        <v>169</v>
      </c>
      <c r="AU1793" s="155" t="s">
        <v>88</v>
      </c>
      <c r="AV1793" s="13" t="s">
        <v>88</v>
      </c>
      <c r="AW1793" s="13" t="s">
        <v>40</v>
      </c>
      <c r="AX1793" s="13" t="s">
        <v>78</v>
      </c>
      <c r="AY1793" s="155" t="s">
        <v>156</v>
      </c>
    </row>
    <row r="1794" spans="2:51" s="13" customFormat="1" x14ac:dyDescent="0.2">
      <c r="B1794" s="154"/>
      <c r="D1794" s="148" t="s">
        <v>169</v>
      </c>
      <c r="E1794" s="155" t="s">
        <v>3</v>
      </c>
      <c r="F1794" s="156" t="s">
        <v>3160</v>
      </c>
      <c r="H1794" s="157">
        <v>0.28100000000000003</v>
      </c>
      <c r="I1794" s="158"/>
      <c r="L1794" s="154"/>
      <c r="M1794" s="159"/>
      <c r="T1794" s="160"/>
      <c r="AT1794" s="155" t="s">
        <v>169</v>
      </c>
      <c r="AU1794" s="155" t="s">
        <v>88</v>
      </c>
      <c r="AV1794" s="13" t="s">
        <v>88</v>
      </c>
      <c r="AW1794" s="13" t="s">
        <v>40</v>
      </c>
      <c r="AX1794" s="13" t="s">
        <v>78</v>
      </c>
      <c r="AY1794" s="155" t="s">
        <v>156</v>
      </c>
    </row>
    <row r="1795" spans="2:51" s="13" customFormat="1" x14ac:dyDescent="0.2">
      <c r="B1795" s="154"/>
      <c r="D1795" s="148" t="s">
        <v>169</v>
      </c>
      <c r="E1795" s="155" t="s">
        <v>3</v>
      </c>
      <c r="F1795" s="156" t="s">
        <v>3161</v>
      </c>
      <c r="H1795" s="157">
        <v>0.121</v>
      </c>
      <c r="I1795" s="158"/>
      <c r="L1795" s="154"/>
      <c r="M1795" s="159"/>
      <c r="T1795" s="160"/>
      <c r="AT1795" s="155" t="s">
        <v>169</v>
      </c>
      <c r="AU1795" s="155" t="s">
        <v>88</v>
      </c>
      <c r="AV1795" s="13" t="s">
        <v>88</v>
      </c>
      <c r="AW1795" s="13" t="s">
        <v>40</v>
      </c>
      <c r="AX1795" s="13" t="s">
        <v>78</v>
      </c>
      <c r="AY1795" s="155" t="s">
        <v>156</v>
      </c>
    </row>
    <row r="1796" spans="2:51" s="13" customFormat="1" x14ac:dyDescent="0.2">
      <c r="B1796" s="154"/>
      <c r="D1796" s="148" t="s">
        <v>169</v>
      </c>
      <c r="E1796" s="155" t="s">
        <v>3</v>
      </c>
      <c r="F1796" s="156" t="s">
        <v>3162</v>
      </c>
      <c r="H1796" s="157">
        <v>0.25</v>
      </c>
      <c r="I1796" s="158"/>
      <c r="L1796" s="154"/>
      <c r="M1796" s="159"/>
      <c r="T1796" s="160"/>
      <c r="AT1796" s="155" t="s">
        <v>169</v>
      </c>
      <c r="AU1796" s="155" t="s">
        <v>88</v>
      </c>
      <c r="AV1796" s="13" t="s">
        <v>88</v>
      </c>
      <c r="AW1796" s="13" t="s">
        <v>40</v>
      </c>
      <c r="AX1796" s="13" t="s">
        <v>78</v>
      </c>
      <c r="AY1796" s="155" t="s">
        <v>156</v>
      </c>
    </row>
    <row r="1797" spans="2:51" s="15" customFormat="1" x14ac:dyDescent="0.2">
      <c r="B1797" s="168"/>
      <c r="D1797" s="148" t="s">
        <v>169</v>
      </c>
      <c r="E1797" s="169" t="s">
        <v>3</v>
      </c>
      <c r="F1797" s="170" t="s">
        <v>180</v>
      </c>
      <c r="H1797" s="171">
        <v>8.3770000000000007</v>
      </c>
      <c r="I1797" s="172"/>
      <c r="L1797" s="168"/>
      <c r="M1797" s="173"/>
      <c r="T1797" s="174"/>
      <c r="AT1797" s="169" t="s">
        <v>169</v>
      </c>
      <c r="AU1797" s="169" t="s">
        <v>88</v>
      </c>
      <c r="AV1797" s="15" t="s">
        <v>157</v>
      </c>
      <c r="AW1797" s="15" t="s">
        <v>40</v>
      </c>
      <c r="AX1797" s="15" t="s">
        <v>78</v>
      </c>
      <c r="AY1797" s="169" t="s">
        <v>156</v>
      </c>
    </row>
    <row r="1798" spans="2:51" s="12" customFormat="1" x14ac:dyDescent="0.2">
      <c r="B1798" s="147"/>
      <c r="D1798" s="148" t="s">
        <v>169</v>
      </c>
      <c r="E1798" s="149" t="s">
        <v>3</v>
      </c>
      <c r="F1798" s="150" t="s">
        <v>3091</v>
      </c>
      <c r="H1798" s="149" t="s">
        <v>3</v>
      </c>
      <c r="I1798" s="151"/>
      <c r="L1798" s="147"/>
      <c r="M1798" s="152"/>
      <c r="T1798" s="153"/>
      <c r="AT1798" s="149" t="s">
        <v>169</v>
      </c>
      <c r="AU1798" s="149" t="s">
        <v>88</v>
      </c>
      <c r="AV1798" s="12" t="s">
        <v>86</v>
      </c>
      <c r="AW1798" s="12" t="s">
        <v>40</v>
      </c>
      <c r="AX1798" s="12" t="s">
        <v>78</v>
      </c>
      <c r="AY1798" s="149" t="s">
        <v>156</v>
      </c>
    </row>
    <row r="1799" spans="2:51" s="13" customFormat="1" x14ac:dyDescent="0.2">
      <c r="B1799" s="154"/>
      <c r="D1799" s="148" t="s">
        <v>169</v>
      </c>
      <c r="E1799" s="155" t="s">
        <v>3</v>
      </c>
      <c r="F1799" s="156" t="s">
        <v>3163</v>
      </c>
      <c r="H1799" s="157">
        <v>2.5350000000000001</v>
      </c>
      <c r="I1799" s="158"/>
      <c r="L1799" s="154"/>
      <c r="M1799" s="159"/>
      <c r="T1799" s="160"/>
      <c r="AT1799" s="155" t="s">
        <v>169</v>
      </c>
      <c r="AU1799" s="155" t="s">
        <v>88</v>
      </c>
      <c r="AV1799" s="13" t="s">
        <v>88</v>
      </c>
      <c r="AW1799" s="13" t="s">
        <v>40</v>
      </c>
      <c r="AX1799" s="13" t="s">
        <v>78</v>
      </c>
      <c r="AY1799" s="155" t="s">
        <v>156</v>
      </c>
    </row>
    <row r="1800" spans="2:51" s="13" customFormat="1" x14ac:dyDescent="0.2">
      <c r="B1800" s="154"/>
      <c r="D1800" s="148" t="s">
        <v>169</v>
      </c>
      <c r="E1800" s="155" t="s">
        <v>3</v>
      </c>
      <c r="F1800" s="156" t="s">
        <v>3164</v>
      </c>
      <c r="H1800" s="157">
        <v>0.73499999999999999</v>
      </c>
      <c r="I1800" s="158"/>
      <c r="L1800" s="154"/>
      <c r="M1800" s="159"/>
      <c r="T1800" s="160"/>
      <c r="AT1800" s="155" t="s">
        <v>169</v>
      </c>
      <c r="AU1800" s="155" t="s">
        <v>88</v>
      </c>
      <c r="AV1800" s="13" t="s">
        <v>88</v>
      </c>
      <c r="AW1800" s="13" t="s">
        <v>40</v>
      </c>
      <c r="AX1800" s="13" t="s">
        <v>78</v>
      </c>
      <c r="AY1800" s="155" t="s">
        <v>156</v>
      </c>
    </row>
    <row r="1801" spans="2:51" s="15" customFormat="1" x14ac:dyDescent="0.2">
      <c r="B1801" s="168"/>
      <c r="D1801" s="148" t="s">
        <v>169</v>
      </c>
      <c r="E1801" s="169" t="s">
        <v>3</v>
      </c>
      <c r="F1801" s="170" t="s">
        <v>180</v>
      </c>
      <c r="H1801" s="171">
        <v>3.27</v>
      </c>
      <c r="I1801" s="172"/>
      <c r="L1801" s="168"/>
      <c r="M1801" s="173"/>
      <c r="T1801" s="174"/>
      <c r="AT1801" s="169" t="s">
        <v>169</v>
      </c>
      <c r="AU1801" s="169" t="s">
        <v>88</v>
      </c>
      <c r="AV1801" s="15" t="s">
        <v>157</v>
      </c>
      <c r="AW1801" s="15" t="s">
        <v>40</v>
      </c>
      <c r="AX1801" s="15" t="s">
        <v>78</v>
      </c>
      <c r="AY1801" s="169" t="s">
        <v>156</v>
      </c>
    </row>
    <row r="1802" spans="2:51" s="12" customFormat="1" x14ac:dyDescent="0.2">
      <c r="B1802" s="147"/>
      <c r="D1802" s="148" t="s">
        <v>169</v>
      </c>
      <c r="E1802" s="149" t="s">
        <v>3</v>
      </c>
      <c r="F1802" s="150" t="s">
        <v>3094</v>
      </c>
      <c r="H1802" s="149" t="s">
        <v>3</v>
      </c>
      <c r="I1802" s="151"/>
      <c r="L1802" s="147"/>
      <c r="M1802" s="152"/>
      <c r="T1802" s="153"/>
      <c r="AT1802" s="149" t="s">
        <v>169</v>
      </c>
      <c r="AU1802" s="149" t="s">
        <v>88</v>
      </c>
      <c r="AV1802" s="12" t="s">
        <v>86</v>
      </c>
      <c r="AW1802" s="12" t="s">
        <v>40</v>
      </c>
      <c r="AX1802" s="12" t="s">
        <v>78</v>
      </c>
      <c r="AY1802" s="149" t="s">
        <v>156</v>
      </c>
    </row>
    <row r="1803" spans="2:51" s="13" customFormat="1" x14ac:dyDescent="0.2">
      <c r="B1803" s="154"/>
      <c r="D1803" s="148" t="s">
        <v>169</v>
      </c>
      <c r="E1803" s="155" t="s">
        <v>3</v>
      </c>
      <c r="F1803" s="156" t="s">
        <v>3165</v>
      </c>
      <c r="H1803" s="157">
        <v>0.97</v>
      </c>
      <c r="I1803" s="158"/>
      <c r="L1803" s="154"/>
      <c r="M1803" s="159"/>
      <c r="T1803" s="160"/>
      <c r="AT1803" s="155" t="s">
        <v>169</v>
      </c>
      <c r="AU1803" s="155" t="s">
        <v>88</v>
      </c>
      <c r="AV1803" s="13" t="s">
        <v>88</v>
      </c>
      <c r="AW1803" s="13" t="s">
        <v>40</v>
      </c>
      <c r="AX1803" s="13" t="s">
        <v>78</v>
      </c>
      <c r="AY1803" s="155" t="s">
        <v>156</v>
      </c>
    </row>
    <row r="1804" spans="2:51" s="13" customFormat="1" x14ac:dyDescent="0.2">
      <c r="B1804" s="154"/>
      <c r="D1804" s="148" t="s">
        <v>169</v>
      </c>
      <c r="E1804" s="155" t="s">
        <v>3</v>
      </c>
      <c r="F1804" s="156" t="s">
        <v>3166</v>
      </c>
      <c r="H1804" s="157">
        <v>0.126</v>
      </c>
      <c r="I1804" s="158"/>
      <c r="L1804" s="154"/>
      <c r="M1804" s="159"/>
      <c r="T1804" s="160"/>
      <c r="AT1804" s="155" t="s">
        <v>169</v>
      </c>
      <c r="AU1804" s="155" t="s">
        <v>88</v>
      </c>
      <c r="AV1804" s="13" t="s">
        <v>88</v>
      </c>
      <c r="AW1804" s="13" t="s">
        <v>40</v>
      </c>
      <c r="AX1804" s="13" t="s">
        <v>78</v>
      </c>
      <c r="AY1804" s="155" t="s">
        <v>156</v>
      </c>
    </row>
    <row r="1805" spans="2:51" s="15" customFormat="1" x14ac:dyDescent="0.2">
      <c r="B1805" s="168"/>
      <c r="D1805" s="148" t="s">
        <v>169</v>
      </c>
      <c r="E1805" s="169" t="s">
        <v>3</v>
      </c>
      <c r="F1805" s="170" t="s">
        <v>180</v>
      </c>
      <c r="H1805" s="171">
        <v>1.0960000000000001</v>
      </c>
      <c r="I1805" s="172"/>
      <c r="L1805" s="168"/>
      <c r="M1805" s="173"/>
      <c r="T1805" s="174"/>
      <c r="AT1805" s="169" t="s">
        <v>169</v>
      </c>
      <c r="AU1805" s="169" t="s">
        <v>88</v>
      </c>
      <c r="AV1805" s="15" t="s">
        <v>157</v>
      </c>
      <c r="AW1805" s="15" t="s">
        <v>40</v>
      </c>
      <c r="AX1805" s="15" t="s">
        <v>78</v>
      </c>
      <c r="AY1805" s="169" t="s">
        <v>156</v>
      </c>
    </row>
    <row r="1806" spans="2:51" s="12" customFormat="1" x14ac:dyDescent="0.2">
      <c r="B1806" s="147"/>
      <c r="D1806" s="148" t="s">
        <v>169</v>
      </c>
      <c r="E1806" s="149" t="s">
        <v>3</v>
      </c>
      <c r="F1806" s="150" t="s">
        <v>3096</v>
      </c>
      <c r="H1806" s="149" t="s">
        <v>3</v>
      </c>
      <c r="I1806" s="151"/>
      <c r="L1806" s="147"/>
      <c r="M1806" s="152"/>
      <c r="T1806" s="153"/>
      <c r="AT1806" s="149" t="s">
        <v>169</v>
      </c>
      <c r="AU1806" s="149" t="s">
        <v>88</v>
      </c>
      <c r="AV1806" s="12" t="s">
        <v>86</v>
      </c>
      <c r="AW1806" s="12" t="s">
        <v>40</v>
      </c>
      <c r="AX1806" s="12" t="s">
        <v>78</v>
      </c>
      <c r="AY1806" s="149" t="s">
        <v>156</v>
      </c>
    </row>
    <row r="1807" spans="2:51" s="13" customFormat="1" x14ac:dyDescent="0.2">
      <c r="B1807" s="154"/>
      <c r="D1807" s="148" t="s">
        <v>169</v>
      </c>
      <c r="E1807" s="155" t="s">
        <v>3</v>
      </c>
      <c r="F1807" s="156" t="s">
        <v>3167</v>
      </c>
      <c r="H1807" s="157">
        <v>0.86599999999999999</v>
      </c>
      <c r="I1807" s="158"/>
      <c r="L1807" s="154"/>
      <c r="M1807" s="159"/>
      <c r="T1807" s="160"/>
      <c r="AT1807" s="155" t="s">
        <v>169</v>
      </c>
      <c r="AU1807" s="155" t="s">
        <v>88</v>
      </c>
      <c r="AV1807" s="13" t="s">
        <v>88</v>
      </c>
      <c r="AW1807" s="13" t="s">
        <v>40</v>
      </c>
      <c r="AX1807" s="13" t="s">
        <v>78</v>
      </c>
      <c r="AY1807" s="155" t="s">
        <v>156</v>
      </c>
    </row>
    <row r="1808" spans="2:51" s="15" customFormat="1" x14ac:dyDescent="0.2">
      <c r="B1808" s="168"/>
      <c r="D1808" s="148" t="s">
        <v>169</v>
      </c>
      <c r="E1808" s="169" t="s">
        <v>3</v>
      </c>
      <c r="F1808" s="170" t="s">
        <v>180</v>
      </c>
      <c r="H1808" s="171">
        <v>0.86599999999999999</v>
      </c>
      <c r="I1808" s="172"/>
      <c r="L1808" s="168"/>
      <c r="M1808" s="173"/>
      <c r="T1808" s="174"/>
      <c r="AT1808" s="169" t="s">
        <v>169</v>
      </c>
      <c r="AU1808" s="169" t="s">
        <v>88</v>
      </c>
      <c r="AV1808" s="15" t="s">
        <v>157</v>
      </c>
      <c r="AW1808" s="15" t="s">
        <v>40</v>
      </c>
      <c r="AX1808" s="15" t="s">
        <v>78</v>
      </c>
      <c r="AY1808" s="169" t="s">
        <v>156</v>
      </c>
    </row>
    <row r="1809" spans="2:65" s="12" customFormat="1" x14ac:dyDescent="0.2">
      <c r="B1809" s="147"/>
      <c r="D1809" s="148" t="s">
        <v>169</v>
      </c>
      <c r="E1809" s="149" t="s">
        <v>3</v>
      </c>
      <c r="F1809" s="150" t="s">
        <v>2434</v>
      </c>
      <c r="H1809" s="149" t="s">
        <v>3</v>
      </c>
      <c r="I1809" s="151"/>
      <c r="L1809" s="147"/>
      <c r="M1809" s="152"/>
      <c r="T1809" s="153"/>
      <c r="AT1809" s="149" t="s">
        <v>169</v>
      </c>
      <c r="AU1809" s="149" t="s">
        <v>88</v>
      </c>
      <c r="AV1809" s="12" t="s">
        <v>86</v>
      </c>
      <c r="AW1809" s="12" t="s">
        <v>40</v>
      </c>
      <c r="AX1809" s="12" t="s">
        <v>78</v>
      </c>
      <c r="AY1809" s="149" t="s">
        <v>156</v>
      </c>
    </row>
    <row r="1810" spans="2:65" s="13" customFormat="1" x14ac:dyDescent="0.2">
      <c r="B1810" s="154"/>
      <c r="D1810" s="148" t="s">
        <v>169</v>
      </c>
      <c r="E1810" s="155" t="s">
        <v>3</v>
      </c>
      <c r="F1810" s="156" t="s">
        <v>3168</v>
      </c>
      <c r="H1810" s="157">
        <v>0.20599999999999999</v>
      </c>
      <c r="I1810" s="158"/>
      <c r="L1810" s="154"/>
      <c r="M1810" s="159"/>
      <c r="T1810" s="160"/>
      <c r="AT1810" s="155" t="s">
        <v>169</v>
      </c>
      <c r="AU1810" s="155" t="s">
        <v>88</v>
      </c>
      <c r="AV1810" s="13" t="s">
        <v>88</v>
      </c>
      <c r="AW1810" s="13" t="s">
        <v>40</v>
      </c>
      <c r="AX1810" s="13" t="s">
        <v>78</v>
      </c>
      <c r="AY1810" s="155" t="s">
        <v>156</v>
      </c>
    </row>
    <row r="1811" spans="2:65" s="15" customFormat="1" x14ac:dyDescent="0.2">
      <c r="B1811" s="168"/>
      <c r="D1811" s="148" t="s">
        <v>169</v>
      </c>
      <c r="E1811" s="169" t="s">
        <v>3</v>
      </c>
      <c r="F1811" s="170" t="s">
        <v>180</v>
      </c>
      <c r="H1811" s="171">
        <v>0.20599999999999999</v>
      </c>
      <c r="I1811" s="172"/>
      <c r="L1811" s="168"/>
      <c r="M1811" s="173"/>
      <c r="T1811" s="174"/>
      <c r="AT1811" s="169" t="s">
        <v>169</v>
      </c>
      <c r="AU1811" s="169" t="s">
        <v>88</v>
      </c>
      <c r="AV1811" s="15" t="s">
        <v>157</v>
      </c>
      <c r="AW1811" s="15" t="s">
        <v>40</v>
      </c>
      <c r="AX1811" s="15" t="s">
        <v>78</v>
      </c>
      <c r="AY1811" s="169" t="s">
        <v>156</v>
      </c>
    </row>
    <row r="1812" spans="2:65" s="12" customFormat="1" x14ac:dyDescent="0.2">
      <c r="B1812" s="147"/>
      <c r="D1812" s="148" t="s">
        <v>169</v>
      </c>
      <c r="E1812" s="149" t="s">
        <v>3</v>
      </c>
      <c r="F1812" s="150" t="s">
        <v>3098</v>
      </c>
      <c r="H1812" s="149" t="s">
        <v>3</v>
      </c>
      <c r="I1812" s="151"/>
      <c r="L1812" s="147"/>
      <c r="M1812" s="152"/>
      <c r="T1812" s="153"/>
      <c r="AT1812" s="149" t="s">
        <v>169</v>
      </c>
      <c r="AU1812" s="149" t="s">
        <v>88</v>
      </c>
      <c r="AV1812" s="12" t="s">
        <v>86</v>
      </c>
      <c r="AW1812" s="12" t="s">
        <v>40</v>
      </c>
      <c r="AX1812" s="12" t="s">
        <v>78</v>
      </c>
      <c r="AY1812" s="149" t="s">
        <v>156</v>
      </c>
    </row>
    <row r="1813" spans="2:65" s="13" customFormat="1" x14ac:dyDescent="0.2">
      <c r="B1813" s="154"/>
      <c r="D1813" s="148" t="s">
        <v>169</v>
      </c>
      <c r="E1813" s="155" t="s">
        <v>3</v>
      </c>
      <c r="F1813" s="156" t="s">
        <v>3169</v>
      </c>
      <c r="H1813" s="157">
        <v>8.3000000000000007</v>
      </c>
      <c r="I1813" s="158"/>
      <c r="L1813" s="154"/>
      <c r="M1813" s="159"/>
      <c r="T1813" s="160"/>
      <c r="AT1813" s="155" t="s">
        <v>169</v>
      </c>
      <c r="AU1813" s="155" t="s">
        <v>88</v>
      </c>
      <c r="AV1813" s="13" t="s">
        <v>88</v>
      </c>
      <c r="AW1813" s="13" t="s">
        <v>40</v>
      </c>
      <c r="AX1813" s="13" t="s">
        <v>78</v>
      </c>
      <c r="AY1813" s="155" t="s">
        <v>156</v>
      </c>
    </row>
    <row r="1814" spans="2:65" s="13" customFormat="1" x14ac:dyDescent="0.2">
      <c r="B1814" s="154"/>
      <c r="D1814" s="148" t="s">
        <v>169</v>
      </c>
      <c r="E1814" s="155" t="s">
        <v>3</v>
      </c>
      <c r="F1814" s="156" t="s">
        <v>3170</v>
      </c>
      <c r="H1814" s="157">
        <v>0.53500000000000003</v>
      </c>
      <c r="I1814" s="158"/>
      <c r="L1814" s="154"/>
      <c r="M1814" s="159"/>
      <c r="T1814" s="160"/>
      <c r="AT1814" s="155" t="s">
        <v>169</v>
      </c>
      <c r="AU1814" s="155" t="s">
        <v>88</v>
      </c>
      <c r="AV1814" s="13" t="s">
        <v>88</v>
      </c>
      <c r="AW1814" s="13" t="s">
        <v>40</v>
      </c>
      <c r="AX1814" s="13" t="s">
        <v>78</v>
      </c>
      <c r="AY1814" s="155" t="s">
        <v>156</v>
      </c>
    </row>
    <row r="1815" spans="2:65" s="13" customFormat="1" x14ac:dyDescent="0.2">
      <c r="B1815" s="154"/>
      <c r="D1815" s="148" t="s">
        <v>169</v>
      </c>
      <c r="E1815" s="155" t="s">
        <v>3</v>
      </c>
      <c r="F1815" s="156" t="s">
        <v>3171</v>
      </c>
      <c r="H1815" s="157">
        <v>0.56499999999999995</v>
      </c>
      <c r="I1815" s="158"/>
      <c r="L1815" s="154"/>
      <c r="M1815" s="159"/>
      <c r="T1815" s="160"/>
      <c r="AT1815" s="155" t="s">
        <v>169</v>
      </c>
      <c r="AU1815" s="155" t="s">
        <v>88</v>
      </c>
      <c r="AV1815" s="13" t="s">
        <v>88</v>
      </c>
      <c r="AW1815" s="13" t="s">
        <v>40</v>
      </c>
      <c r="AX1815" s="13" t="s">
        <v>78</v>
      </c>
      <c r="AY1815" s="155" t="s">
        <v>156</v>
      </c>
    </row>
    <row r="1816" spans="2:65" s="15" customFormat="1" x14ac:dyDescent="0.2">
      <c r="B1816" s="168"/>
      <c r="D1816" s="148" t="s">
        <v>169</v>
      </c>
      <c r="E1816" s="169" t="s">
        <v>3</v>
      </c>
      <c r="F1816" s="170" t="s">
        <v>180</v>
      </c>
      <c r="H1816" s="171">
        <v>9.4</v>
      </c>
      <c r="I1816" s="172"/>
      <c r="L1816" s="168"/>
      <c r="M1816" s="173"/>
      <c r="T1816" s="174"/>
      <c r="AT1816" s="169" t="s">
        <v>169</v>
      </c>
      <c r="AU1816" s="169" t="s">
        <v>88</v>
      </c>
      <c r="AV1816" s="15" t="s">
        <v>157</v>
      </c>
      <c r="AW1816" s="15" t="s">
        <v>40</v>
      </c>
      <c r="AX1816" s="15" t="s">
        <v>78</v>
      </c>
      <c r="AY1816" s="169" t="s">
        <v>156</v>
      </c>
    </row>
    <row r="1817" spans="2:65" s="12" customFormat="1" x14ac:dyDescent="0.2">
      <c r="B1817" s="147"/>
      <c r="D1817" s="148" t="s">
        <v>169</v>
      </c>
      <c r="E1817" s="149" t="s">
        <v>3</v>
      </c>
      <c r="F1817" s="150" t="s">
        <v>3102</v>
      </c>
      <c r="H1817" s="149" t="s">
        <v>3</v>
      </c>
      <c r="I1817" s="151"/>
      <c r="L1817" s="147"/>
      <c r="M1817" s="152"/>
      <c r="T1817" s="153"/>
      <c r="AT1817" s="149" t="s">
        <v>169</v>
      </c>
      <c r="AU1817" s="149" t="s">
        <v>88</v>
      </c>
      <c r="AV1817" s="12" t="s">
        <v>86</v>
      </c>
      <c r="AW1817" s="12" t="s">
        <v>40</v>
      </c>
      <c r="AX1817" s="12" t="s">
        <v>78</v>
      </c>
      <c r="AY1817" s="149" t="s">
        <v>156</v>
      </c>
    </row>
    <row r="1818" spans="2:65" s="13" customFormat="1" x14ac:dyDescent="0.2">
      <c r="B1818" s="154"/>
      <c r="D1818" s="148" t="s">
        <v>169</v>
      </c>
      <c r="E1818" s="155" t="s">
        <v>3</v>
      </c>
      <c r="F1818" s="156" t="s">
        <v>3172</v>
      </c>
      <c r="H1818" s="157">
        <v>1.67</v>
      </c>
      <c r="I1818" s="158"/>
      <c r="L1818" s="154"/>
      <c r="M1818" s="159"/>
      <c r="T1818" s="160"/>
      <c r="AT1818" s="155" t="s">
        <v>169</v>
      </c>
      <c r="AU1818" s="155" t="s">
        <v>88</v>
      </c>
      <c r="AV1818" s="13" t="s">
        <v>88</v>
      </c>
      <c r="AW1818" s="13" t="s">
        <v>40</v>
      </c>
      <c r="AX1818" s="13" t="s">
        <v>78</v>
      </c>
      <c r="AY1818" s="155" t="s">
        <v>156</v>
      </c>
    </row>
    <row r="1819" spans="2:65" s="15" customFormat="1" x14ac:dyDescent="0.2">
      <c r="B1819" s="168"/>
      <c r="D1819" s="148" t="s">
        <v>169</v>
      </c>
      <c r="E1819" s="169" t="s">
        <v>3</v>
      </c>
      <c r="F1819" s="170" t="s">
        <v>180</v>
      </c>
      <c r="H1819" s="171">
        <v>1.67</v>
      </c>
      <c r="I1819" s="172"/>
      <c r="L1819" s="168"/>
      <c r="M1819" s="173"/>
      <c r="T1819" s="174"/>
      <c r="AT1819" s="169" t="s">
        <v>169</v>
      </c>
      <c r="AU1819" s="169" t="s">
        <v>88</v>
      </c>
      <c r="AV1819" s="15" t="s">
        <v>157</v>
      </c>
      <c r="AW1819" s="15" t="s">
        <v>40</v>
      </c>
      <c r="AX1819" s="15" t="s">
        <v>78</v>
      </c>
      <c r="AY1819" s="169" t="s">
        <v>156</v>
      </c>
    </row>
    <row r="1820" spans="2:65" s="14" customFormat="1" x14ac:dyDescent="0.2">
      <c r="B1820" s="161"/>
      <c r="D1820" s="148" t="s">
        <v>169</v>
      </c>
      <c r="E1820" s="162" t="s">
        <v>3</v>
      </c>
      <c r="F1820" s="163" t="s">
        <v>172</v>
      </c>
      <c r="H1820" s="164">
        <v>37.36</v>
      </c>
      <c r="I1820" s="165"/>
      <c r="L1820" s="161"/>
      <c r="M1820" s="166"/>
      <c r="T1820" s="167"/>
      <c r="AT1820" s="162" t="s">
        <v>169</v>
      </c>
      <c r="AU1820" s="162" t="s">
        <v>88</v>
      </c>
      <c r="AV1820" s="14" t="s">
        <v>165</v>
      </c>
      <c r="AW1820" s="14" t="s">
        <v>40</v>
      </c>
      <c r="AX1820" s="14" t="s">
        <v>86</v>
      </c>
      <c r="AY1820" s="162" t="s">
        <v>156</v>
      </c>
    </row>
    <row r="1821" spans="2:65" s="1" customFormat="1" ht="24.2" customHeight="1" x14ac:dyDescent="0.2">
      <c r="B1821" s="129"/>
      <c r="C1821" s="130" t="s">
        <v>3173</v>
      </c>
      <c r="D1821" s="130" t="s">
        <v>160</v>
      </c>
      <c r="E1821" s="131" t="s">
        <v>3174</v>
      </c>
      <c r="F1821" s="132" t="s">
        <v>3175</v>
      </c>
      <c r="G1821" s="133" t="s">
        <v>163</v>
      </c>
      <c r="H1821" s="134">
        <v>37.36</v>
      </c>
      <c r="I1821" s="135"/>
      <c r="J1821" s="136">
        <f>ROUND(I1821*H1821,2)</f>
        <v>0</v>
      </c>
      <c r="K1821" s="132" t="s">
        <v>164</v>
      </c>
      <c r="L1821" s="34"/>
      <c r="M1821" s="137" t="s">
        <v>3</v>
      </c>
      <c r="N1821" s="138" t="s">
        <v>49</v>
      </c>
      <c r="P1821" s="139">
        <f>O1821*H1821</f>
        <v>0</v>
      </c>
      <c r="Q1821" s="139">
        <v>0</v>
      </c>
      <c r="R1821" s="139">
        <f>Q1821*H1821</f>
        <v>0</v>
      </c>
      <c r="S1821" s="139">
        <v>0</v>
      </c>
      <c r="T1821" s="140">
        <f>S1821*H1821</f>
        <v>0</v>
      </c>
      <c r="AR1821" s="141" t="s">
        <v>165</v>
      </c>
      <c r="AT1821" s="141" t="s">
        <v>160</v>
      </c>
      <c r="AU1821" s="141" t="s">
        <v>88</v>
      </c>
      <c r="AY1821" s="18" t="s">
        <v>156</v>
      </c>
      <c r="BE1821" s="142">
        <f>IF(N1821="základní",J1821,0)</f>
        <v>0</v>
      </c>
      <c r="BF1821" s="142">
        <f>IF(N1821="snížená",J1821,0)</f>
        <v>0</v>
      </c>
      <c r="BG1821" s="142">
        <f>IF(N1821="zákl. přenesená",J1821,0)</f>
        <v>0</v>
      </c>
      <c r="BH1821" s="142">
        <f>IF(N1821="sníž. přenesená",J1821,0)</f>
        <v>0</v>
      </c>
      <c r="BI1821" s="142">
        <f>IF(N1821="nulová",J1821,0)</f>
        <v>0</v>
      </c>
      <c r="BJ1821" s="18" t="s">
        <v>86</v>
      </c>
      <c r="BK1821" s="142">
        <f>ROUND(I1821*H1821,2)</f>
        <v>0</v>
      </c>
      <c r="BL1821" s="18" t="s">
        <v>165</v>
      </c>
      <c r="BM1821" s="141" t="s">
        <v>3176</v>
      </c>
    </row>
    <row r="1822" spans="2:65" s="1" customFormat="1" x14ac:dyDescent="0.2">
      <c r="B1822" s="34"/>
      <c r="D1822" s="143" t="s">
        <v>167</v>
      </c>
      <c r="F1822" s="144" t="s">
        <v>3177</v>
      </c>
      <c r="I1822" s="145"/>
      <c r="L1822" s="34"/>
      <c r="M1822" s="146"/>
      <c r="T1822" s="55"/>
      <c r="AT1822" s="18" t="s">
        <v>167</v>
      </c>
      <c r="AU1822" s="18" t="s">
        <v>88</v>
      </c>
    </row>
    <row r="1823" spans="2:65" s="12" customFormat="1" x14ac:dyDescent="0.2">
      <c r="B1823" s="147"/>
      <c r="D1823" s="148" t="s">
        <v>169</v>
      </c>
      <c r="E1823" s="149" t="s">
        <v>3</v>
      </c>
      <c r="F1823" s="150" t="s">
        <v>2054</v>
      </c>
      <c r="H1823" s="149" t="s">
        <v>3</v>
      </c>
      <c r="I1823" s="151"/>
      <c r="L1823" s="147"/>
      <c r="M1823" s="152"/>
      <c r="T1823" s="153"/>
      <c r="AT1823" s="149" t="s">
        <v>169</v>
      </c>
      <c r="AU1823" s="149" t="s">
        <v>88</v>
      </c>
      <c r="AV1823" s="12" t="s">
        <v>86</v>
      </c>
      <c r="AW1823" s="12" t="s">
        <v>40</v>
      </c>
      <c r="AX1823" s="12" t="s">
        <v>78</v>
      </c>
      <c r="AY1823" s="149" t="s">
        <v>156</v>
      </c>
    </row>
    <row r="1824" spans="2:65" s="13" customFormat="1" x14ac:dyDescent="0.2">
      <c r="B1824" s="154"/>
      <c r="D1824" s="148" t="s">
        <v>169</v>
      </c>
      <c r="E1824" s="155" t="s">
        <v>3</v>
      </c>
      <c r="F1824" s="156" t="s">
        <v>3147</v>
      </c>
      <c r="H1824" s="157">
        <v>6.3659999999999997</v>
      </c>
      <c r="I1824" s="158"/>
      <c r="L1824" s="154"/>
      <c r="M1824" s="159"/>
      <c r="T1824" s="160"/>
      <c r="AT1824" s="155" t="s">
        <v>169</v>
      </c>
      <c r="AU1824" s="155" t="s">
        <v>88</v>
      </c>
      <c r="AV1824" s="13" t="s">
        <v>88</v>
      </c>
      <c r="AW1824" s="13" t="s">
        <v>40</v>
      </c>
      <c r="AX1824" s="13" t="s">
        <v>78</v>
      </c>
      <c r="AY1824" s="155" t="s">
        <v>156</v>
      </c>
    </row>
    <row r="1825" spans="2:51" s="15" customFormat="1" x14ac:dyDescent="0.2">
      <c r="B1825" s="168"/>
      <c r="D1825" s="148" t="s">
        <v>169</v>
      </c>
      <c r="E1825" s="169" t="s">
        <v>3</v>
      </c>
      <c r="F1825" s="170" t="s">
        <v>180</v>
      </c>
      <c r="H1825" s="171">
        <v>6.3659999999999997</v>
      </c>
      <c r="I1825" s="172"/>
      <c r="L1825" s="168"/>
      <c r="M1825" s="173"/>
      <c r="T1825" s="174"/>
      <c r="AT1825" s="169" t="s">
        <v>169</v>
      </c>
      <c r="AU1825" s="169" t="s">
        <v>88</v>
      </c>
      <c r="AV1825" s="15" t="s">
        <v>157</v>
      </c>
      <c r="AW1825" s="15" t="s">
        <v>40</v>
      </c>
      <c r="AX1825" s="15" t="s">
        <v>78</v>
      </c>
      <c r="AY1825" s="169" t="s">
        <v>156</v>
      </c>
    </row>
    <row r="1826" spans="2:51" s="12" customFormat="1" x14ac:dyDescent="0.2">
      <c r="B1826" s="147"/>
      <c r="D1826" s="148" t="s">
        <v>169</v>
      </c>
      <c r="E1826" s="149" t="s">
        <v>3</v>
      </c>
      <c r="F1826" s="150" t="s">
        <v>2056</v>
      </c>
      <c r="H1826" s="149" t="s">
        <v>3</v>
      </c>
      <c r="I1826" s="151"/>
      <c r="L1826" s="147"/>
      <c r="M1826" s="152"/>
      <c r="T1826" s="153"/>
      <c r="AT1826" s="149" t="s">
        <v>169</v>
      </c>
      <c r="AU1826" s="149" t="s">
        <v>88</v>
      </c>
      <c r="AV1826" s="12" t="s">
        <v>86</v>
      </c>
      <c r="AW1826" s="12" t="s">
        <v>40</v>
      </c>
      <c r="AX1826" s="12" t="s">
        <v>78</v>
      </c>
      <c r="AY1826" s="149" t="s">
        <v>156</v>
      </c>
    </row>
    <row r="1827" spans="2:51" s="13" customFormat="1" x14ac:dyDescent="0.2">
      <c r="B1827" s="154"/>
      <c r="D1827" s="148" t="s">
        <v>169</v>
      </c>
      <c r="E1827" s="155" t="s">
        <v>3</v>
      </c>
      <c r="F1827" s="156" t="s">
        <v>3148</v>
      </c>
      <c r="H1827" s="157">
        <v>1.383</v>
      </c>
      <c r="I1827" s="158"/>
      <c r="L1827" s="154"/>
      <c r="M1827" s="159"/>
      <c r="T1827" s="160"/>
      <c r="AT1827" s="155" t="s">
        <v>169</v>
      </c>
      <c r="AU1827" s="155" t="s">
        <v>88</v>
      </c>
      <c r="AV1827" s="13" t="s">
        <v>88</v>
      </c>
      <c r="AW1827" s="13" t="s">
        <v>40</v>
      </c>
      <c r="AX1827" s="13" t="s">
        <v>78</v>
      </c>
      <c r="AY1827" s="155" t="s">
        <v>156</v>
      </c>
    </row>
    <row r="1828" spans="2:51" s="15" customFormat="1" x14ac:dyDescent="0.2">
      <c r="B1828" s="168"/>
      <c r="D1828" s="148" t="s">
        <v>169</v>
      </c>
      <c r="E1828" s="169" t="s">
        <v>3</v>
      </c>
      <c r="F1828" s="170" t="s">
        <v>180</v>
      </c>
      <c r="H1828" s="171">
        <v>1.383</v>
      </c>
      <c r="I1828" s="172"/>
      <c r="L1828" s="168"/>
      <c r="M1828" s="173"/>
      <c r="T1828" s="174"/>
      <c r="AT1828" s="169" t="s">
        <v>169</v>
      </c>
      <c r="AU1828" s="169" t="s">
        <v>88</v>
      </c>
      <c r="AV1828" s="15" t="s">
        <v>157</v>
      </c>
      <c r="AW1828" s="15" t="s">
        <v>40</v>
      </c>
      <c r="AX1828" s="15" t="s">
        <v>78</v>
      </c>
      <c r="AY1828" s="169" t="s">
        <v>156</v>
      </c>
    </row>
    <row r="1829" spans="2:51" s="12" customFormat="1" x14ac:dyDescent="0.2">
      <c r="B1829" s="147"/>
      <c r="D1829" s="148" t="s">
        <v>169</v>
      </c>
      <c r="E1829" s="149" t="s">
        <v>3</v>
      </c>
      <c r="F1829" s="150" t="s">
        <v>3057</v>
      </c>
      <c r="H1829" s="149" t="s">
        <v>3</v>
      </c>
      <c r="I1829" s="151"/>
      <c r="L1829" s="147"/>
      <c r="M1829" s="152"/>
      <c r="T1829" s="153"/>
      <c r="AT1829" s="149" t="s">
        <v>169</v>
      </c>
      <c r="AU1829" s="149" t="s">
        <v>88</v>
      </c>
      <c r="AV1829" s="12" t="s">
        <v>86</v>
      </c>
      <c r="AW1829" s="12" t="s">
        <v>40</v>
      </c>
      <c r="AX1829" s="12" t="s">
        <v>78</v>
      </c>
      <c r="AY1829" s="149" t="s">
        <v>156</v>
      </c>
    </row>
    <row r="1830" spans="2:51" s="13" customFormat="1" x14ac:dyDescent="0.2">
      <c r="B1830" s="154"/>
      <c r="D1830" s="148" t="s">
        <v>169</v>
      </c>
      <c r="E1830" s="155" t="s">
        <v>3</v>
      </c>
      <c r="F1830" s="156" t="s">
        <v>3149</v>
      </c>
      <c r="H1830" s="157">
        <v>0.52200000000000002</v>
      </c>
      <c r="I1830" s="158"/>
      <c r="L1830" s="154"/>
      <c r="M1830" s="159"/>
      <c r="T1830" s="160"/>
      <c r="AT1830" s="155" t="s">
        <v>169</v>
      </c>
      <c r="AU1830" s="155" t="s">
        <v>88</v>
      </c>
      <c r="AV1830" s="13" t="s">
        <v>88</v>
      </c>
      <c r="AW1830" s="13" t="s">
        <v>40</v>
      </c>
      <c r="AX1830" s="13" t="s">
        <v>78</v>
      </c>
      <c r="AY1830" s="155" t="s">
        <v>156</v>
      </c>
    </row>
    <row r="1831" spans="2:51" s="13" customFormat="1" x14ac:dyDescent="0.2">
      <c r="B1831" s="154"/>
      <c r="D1831" s="148" t="s">
        <v>169</v>
      </c>
      <c r="E1831" s="155" t="s">
        <v>3</v>
      </c>
      <c r="F1831" s="156" t="s">
        <v>3150</v>
      </c>
      <c r="H1831" s="157">
        <v>0.47</v>
      </c>
      <c r="I1831" s="158"/>
      <c r="L1831" s="154"/>
      <c r="M1831" s="159"/>
      <c r="T1831" s="160"/>
      <c r="AT1831" s="155" t="s">
        <v>169</v>
      </c>
      <c r="AU1831" s="155" t="s">
        <v>88</v>
      </c>
      <c r="AV1831" s="13" t="s">
        <v>88</v>
      </c>
      <c r="AW1831" s="13" t="s">
        <v>40</v>
      </c>
      <c r="AX1831" s="13" t="s">
        <v>78</v>
      </c>
      <c r="AY1831" s="155" t="s">
        <v>156</v>
      </c>
    </row>
    <row r="1832" spans="2:51" s="13" customFormat="1" x14ac:dyDescent="0.2">
      <c r="B1832" s="154"/>
      <c r="D1832" s="148" t="s">
        <v>169</v>
      </c>
      <c r="E1832" s="155" t="s">
        <v>3</v>
      </c>
      <c r="F1832" s="156" t="s">
        <v>3151</v>
      </c>
      <c r="H1832" s="157">
        <v>0.46500000000000002</v>
      </c>
      <c r="I1832" s="158"/>
      <c r="L1832" s="154"/>
      <c r="M1832" s="159"/>
      <c r="T1832" s="160"/>
      <c r="AT1832" s="155" t="s">
        <v>169</v>
      </c>
      <c r="AU1832" s="155" t="s">
        <v>88</v>
      </c>
      <c r="AV1832" s="13" t="s">
        <v>88</v>
      </c>
      <c r="AW1832" s="13" t="s">
        <v>40</v>
      </c>
      <c r="AX1832" s="13" t="s">
        <v>78</v>
      </c>
      <c r="AY1832" s="155" t="s">
        <v>156</v>
      </c>
    </row>
    <row r="1833" spans="2:51" s="13" customFormat="1" x14ac:dyDescent="0.2">
      <c r="B1833" s="154"/>
      <c r="D1833" s="148" t="s">
        <v>169</v>
      </c>
      <c r="E1833" s="155" t="s">
        <v>3</v>
      </c>
      <c r="F1833" s="156" t="s">
        <v>3152</v>
      </c>
      <c r="H1833" s="157">
        <v>0.22</v>
      </c>
      <c r="I1833" s="158"/>
      <c r="L1833" s="154"/>
      <c r="M1833" s="159"/>
      <c r="T1833" s="160"/>
      <c r="AT1833" s="155" t="s">
        <v>169</v>
      </c>
      <c r="AU1833" s="155" t="s">
        <v>88</v>
      </c>
      <c r="AV1833" s="13" t="s">
        <v>88</v>
      </c>
      <c r="AW1833" s="13" t="s">
        <v>40</v>
      </c>
      <c r="AX1833" s="13" t="s">
        <v>78</v>
      </c>
      <c r="AY1833" s="155" t="s">
        <v>156</v>
      </c>
    </row>
    <row r="1834" spans="2:51" s="13" customFormat="1" x14ac:dyDescent="0.2">
      <c r="B1834" s="154"/>
      <c r="D1834" s="148" t="s">
        <v>169</v>
      </c>
      <c r="E1834" s="155" t="s">
        <v>3</v>
      </c>
      <c r="F1834" s="156" t="s">
        <v>3153</v>
      </c>
      <c r="H1834" s="157">
        <v>0.64</v>
      </c>
      <c r="I1834" s="158"/>
      <c r="L1834" s="154"/>
      <c r="M1834" s="159"/>
      <c r="T1834" s="160"/>
      <c r="AT1834" s="155" t="s">
        <v>169</v>
      </c>
      <c r="AU1834" s="155" t="s">
        <v>88</v>
      </c>
      <c r="AV1834" s="13" t="s">
        <v>88</v>
      </c>
      <c r="AW1834" s="13" t="s">
        <v>40</v>
      </c>
      <c r="AX1834" s="13" t="s">
        <v>78</v>
      </c>
      <c r="AY1834" s="155" t="s">
        <v>156</v>
      </c>
    </row>
    <row r="1835" spans="2:51" s="13" customFormat="1" x14ac:dyDescent="0.2">
      <c r="B1835" s="154"/>
      <c r="D1835" s="148" t="s">
        <v>169</v>
      </c>
      <c r="E1835" s="155" t="s">
        <v>3</v>
      </c>
      <c r="F1835" s="156" t="s">
        <v>3154</v>
      </c>
      <c r="H1835" s="157">
        <v>0.87</v>
      </c>
      <c r="I1835" s="158"/>
      <c r="L1835" s="154"/>
      <c r="M1835" s="159"/>
      <c r="T1835" s="160"/>
      <c r="AT1835" s="155" t="s">
        <v>169</v>
      </c>
      <c r="AU1835" s="155" t="s">
        <v>88</v>
      </c>
      <c r="AV1835" s="13" t="s">
        <v>88</v>
      </c>
      <c r="AW1835" s="13" t="s">
        <v>40</v>
      </c>
      <c r="AX1835" s="13" t="s">
        <v>78</v>
      </c>
      <c r="AY1835" s="155" t="s">
        <v>156</v>
      </c>
    </row>
    <row r="1836" spans="2:51" s="13" customFormat="1" x14ac:dyDescent="0.2">
      <c r="B1836" s="154"/>
      <c r="D1836" s="148" t="s">
        <v>169</v>
      </c>
      <c r="E1836" s="155" t="s">
        <v>3</v>
      </c>
      <c r="F1836" s="156" t="s">
        <v>3155</v>
      </c>
      <c r="H1836" s="157">
        <v>1.5</v>
      </c>
      <c r="I1836" s="158"/>
      <c r="L1836" s="154"/>
      <c r="M1836" s="159"/>
      <c r="T1836" s="160"/>
      <c r="AT1836" s="155" t="s">
        <v>169</v>
      </c>
      <c r="AU1836" s="155" t="s">
        <v>88</v>
      </c>
      <c r="AV1836" s="13" t="s">
        <v>88</v>
      </c>
      <c r="AW1836" s="13" t="s">
        <v>40</v>
      </c>
      <c r="AX1836" s="13" t="s">
        <v>78</v>
      </c>
      <c r="AY1836" s="155" t="s">
        <v>156</v>
      </c>
    </row>
    <row r="1837" spans="2:51" s="15" customFormat="1" x14ac:dyDescent="0.2">
      <c r="B1837" s="168"/>
      <c r="D1837" s="148" t="s">
        <v>169</v>
      </c>
      <c r="E1837" s="169" t="s">
        <v>3</v>
      </c>
      <c r="F1837" s="170" t="s">
        <v>180</v>
      </c>
      <c r="H1837" s="171">
        <v>4.6870000000000003</v>
      </c>
      <c r="I1837" s="172"/>
      <c r="L1837" s="168"/>
      <c r="M1837" s="173"/>
      <c r="T1837" s="174"/>
      <c r="AT1837" s="169" t="s">
        <v>169</v>
      </c>
      <c r="AU1837" s="169" t="s">
        <v>88</v>
      </c>
      <c r="AV1837" s="15" t="s">
        <v>157</v>
      </c>
      <c r="AW1837" s="15" t="s">
        <v>40</v>
      </c>
      <c r="AX1837" s="15" t="s">
        <v>78</v>
      </c>
      <c r="AY1837" s="169" t="s">
        <v>156</v>
      </c>
    </row>
    <row r="1838" spans="2:51" s="12" customFormat="1" x14ac:dyDescent="0.2">
      <c r="B1838" s="147"/>
      <c r="D1838" s="148" t="s">
        <v>169</v>
      </c>
      <c r="E1838" s="149" t="s">
        <v>3</v>
      </c>
      <c r="F1838" s="150" t="s">
        <v>2058</v>
      </c>
      <c r="H1838" s="149" t="s">
        <v>3</v>
      </c>
      <c r="I1838" s="151"/>
      <c r="L1838" s="147"/>
      <c r="M1838" s="152"/>
      <c r="T1838" s="153"/>
      <c r="AT1838" s="149" t="s">
        <v>169</v>
      </c>
      <c r="AU1838" s="149" t="s">
        <v>88</v>
      </c>
      <c r="AV1838" s="12" t="s">
        <v>86</v>
      </c>
      <c r="AW1838" s="12" t="s">
        <v>40</v>
      </c>
      <c r="AX1838" s="12" t="s">
        <v>78</v>
      </c>
      <c r="AY1838" s="149" t="s">
        <v>156</v>
      </c>
    </row>
    <row r="1839" spans="2:51" s="13" customFormat="1" x14ac:dyDescent="0.2">
      <c r="B1839" s="154"/>
      <c r="D1839" s="148" t="s">
        <v>169</v>
      </c>
      <c r="E1839" s="155" t="s">
        <v>3</v>
      </c>
      <c r="F1839" s="156" t="s">
        <v>3156</v>
      </c>
      <c r="H1839" s="157">
        <v>3.9E-2</v>
      </c>
      <c r="I1839" s="158"/>
      <c r="L1839" s="154"/>
      <c r="M1839" s="159"/>
      <c r="T1839" s="160"/>
      <c r="AT1839" s="155" t="s">
        <v>169</v>
      </c>
      <c r="AU1839" s="155" t="s">
        <v>88</v>
      </c>
      <c r="AV1839" s="13" t="s">
        <v>88</v>
      </c>
      <c r="AW1839" s="13" t="s">
        <v>40</v>
      </c>
      <c r="AX1839" s="13" t="s">
        <v>78</v>
      </c>
      <c r="AY1839" s="155" t="s">
        <v>156</v>
      </c>
    </row>
    <row r="1840" spans="2:51" s="15" customFormat="1" x14ac:dyDescent="0.2">
      <c r="B1840" s="168"/>
      <c r="D1840" s="148" t="s">
        <v>169</v>
      </c>
      <c r="E1840" s="169" t="s">
        <v>3</v>
      </c>
      <c r="F1840" s="170" t="s">
        <v>180</v>
      </c>
      <c r="H1840" s="171">
        <v>3.9E-2</v>
      </c>
      <c r="I1840" s="172"/>
      <c r="L1840" s="168"/>
      <c r="M1840" s="173"/>
      <c r="T1840" s="174"/>
      <c r="AT1840" s="169" t="s">
        <v>169</v>
      </c>
      <c r="AU1840" s="169" t="s">
        <v>88</v>
      </c>
      <c r="AV1840" s="15" t="s">
        <v>157</v>
      </c>
      <c r="AW1840" s="15" t="s">
        <v>40</v>
      </c>
      <c r="AX1840" s="15" t="s">
        <v>78</v>
      </c>
      <c r="AY1840" s="169" t="s">
        <v>156</v>
      </c>
    </row>
    <row r="1841" spans="2:51" s="12" customFormat="1" x14ac:dyDescent="0.2">
      <c r="B1841" s="147"/>
      <c r="D1841" s="148" t="s">
        <v>169</v>
      </c>
      <c r="E1841" s="149" t="s">
        <v>3</v>
      </c>
      <c r="F1841" s="150" t="s">
        <v>3084</v>
      </c>
      <c r="H1841" s="149" t="s">
        <v>3</v>
      </c>
      <c r="I1841" s="151"/>
      <c r="L1841" s="147"/>
      <c r="M1841" s="152"/>
      <c r="T1841" s="153"/>
      <c r="AT1841" s="149" t="s">
        <v>169</v>
      </c>
      <c r="AU1841" s="149" t="s">
        <v>88</v>
      </c>
      <c r="AV1841" s="12" t="s">
        <v>86</v>
      </c>
      <c r="AW1841" s="12" t="s">
        <v>40</v>
      </c>
      <c r="AX1841" s="12" t="s">
        <v>78</v>
      </c>
      <c r="AY1841" s="149" t="s">
        <v>156</v>
      </c>
    </row>
    <row r="1842" spans="2:51" s="13" customFormat="1" x14ac:dyDescent="0.2">
      <c r="B1842" s="154"/>
      <c r="D1842" s="148" t="s">
        <v>169</v>
      </c>
      <c r="E1842" s="155" t="s">
        <v>3</v>
      </c>
      <c r="F1842" s="156" t="s">
        <v>3157</v>
      </c>
      <c r="H1842" s="157">
        <v>6.6139999999999999</v>
      </c>
      <c r="I1842" s="158"/>
      <c r="L1842" s="154"/>
      <c r="M1842" s="159"/>
      <c r="T1842" s="160"/>
      <c r="AT1842" s="155" t="s">
        <v>169</v>
      </c>
      <c r="AU1842" s="155" t="s">
        <v>88</v>
      </c>
      <c r="AV1842" s="13" t="s">
        <v>88</v>
      </c>
      <c r="AW1842" s="13" t="s">
        <v>40</v>
      </c>
      <c r="AX1842" s="13" t="s">
        <v>78</v>
      </c>
      <c r="AY1842" s="155" t="s">
        <v>156</v>
      </c>
    </row>
    <row r="1843" spans="2:51" s="13" customFormat="1" x14ac:dyDescent="0.2">
      <c r="B1843" s="154"/>
      <c r="D1843" s="148" t="s">
        <v>169</v>
      </c>
      <c r="E1843" s="155" t="s">
        <v>3</v>
      </c>
      <c r="F1843" s="156" t="s">
        <v>3158</v>
      </c>
      <c r="H1843" s="157">
        <v>0.53500000000000003</v>
      </c>
      <c r="I1843" s="158"/>
      <c r="L1843" s="154"/>
      <c r="M1843" s="159"/>
      <c r="T1843" s="160"/>
      <c r="AT1843" s="155" t="s">
        <v>169</v>
      </c>
      <c r="AU1843" s="155" t="s">
        <v>88</v>
      </c>
      <c r="AV1843" s="13" t="s">
        <v>88</v>
      </c>
      <c r="AW1843" s="13" t="s">
        <v>40</v>
      </c>
      <c r="AX1843" s="13" t="s">
        <v>78</v>
      </c>
      <c r="AY1843" s="155" t="s">
        <v>156</v>
      </c>
    </row>
    <row r="1844" spans="2:51" s="13" customFormat="1" x14ac:dyDescent="0.2">
      <c r="B1844" s="154"/>
      <c r="D1844" s="148" t="s">
        <v>169</v>
      </c>
      <c r="E1844" s="155" t="s">
        <v>3</v>
      </c>
      <c r="F1844" s="156" t="s">
        <v>3159</v>
      </c>
      <c r="H1844" s="157">
        <v>0.57599999999999996</v>
      </c>
      <c r="I1844" s="158"/>
      <c r="L1844" s="154"/>
      <c r="M1844" s="159"/>
      <c r="T1844" s="160"/>
      <c r="AT1844" s="155" t="s">
        <v>169</v>
      </c>
      <c r="AU1844" s="155" t="s">
        <v>88</v>
      </c>
      <c r="AV1844" s="13" t="s">
        <v>88</v>
      </c>
      <c r="AW1844" s="13" t="s">
        <v>40</v>
      </c>
      <c r="AX1844" s="13" t="s">
        <v>78</v>
      </c>
      <c r="AY1844" s="155" t="s">
        <v>156</v>
      </c>
    </row>
    <row r="1845" spans="2:51" s="13" customFormat="1" x14ac:dyDescent="0.2">
      <c r="B1845" s="154"/>
      <c r="D1845" s="148" t="s">
        <v>169</v>
      </c>
      <c r="E1845" s="155" t="s">
        <v>3</v>
      </c>
      <c r="F1845" s="156" t="s">
        <v>3160</v>
      </c>
      <c r="H1845" s="157">
        <v>0.28100000000000003</v>
      </c>
      <c r="I1845" s="158"/>
      <c r="L1845" s="154"/>
      <c r="M1845" s="159"/>
      <c r="T1845" s="160"/>
      <c r="AT1845" s="155" t="s">
        <v>169</v>
      </c>
      <c r="AU1845" s="155" t="s">
        <v>88</v>
      </c>
      <c r="AV1845" s="13" t="s">
        <v>88</v>
      </c>
      <c r="AW1845" s="13" t="s">
        <v>40</v>
      </c>
      <c r="AX1845" s="13" t="s">
        <v>78</v>
      </c>
      <c r="AY1845" s="155" t="s">
        <v>156</v>
      </c>
    </row>
    <row r="1846" spans="2:51" s="13" customFormat="1" x14ac:dyDescent="0.2">
      <c r="B1846" s="154"/>
      <c r="D1846" s="148" t="s">
        <v>169</v>
      </c>
      <c r="E1846" s="155" t="s">
        <v>3</v>
      </c>
      <c r="F1846" s="156" t="s">
        <v>3161</v>
      </c>
      <c r="H1846" s="157">
        <v>0.121</v>
      </c>
      <c r="I1846" s="158"/>
      <c r="L1846" s="154"/>
      <c r="M1846" s="159"/>
      <c r="T1846" s="160"/>
      <c r="AT1846" s="155" t="s">
        <v>169</v>
      </c>
      <c r="AU1846" s="155" t="s">
        <v>88</v>
      </c>
      <c r="AV1846" s="13" t="s">
        <v>88</v>
      </c>
      <c r="AW1846" s="13" t="s">
        <v>40</v>
      </c>
      <c r="AX1846" s="13" t="s">
        <v>78</v>
      </c>
      <c r="AY1846" s="155" t="s">
        <v>156</v>
      </c>
    </row>
    <row r="1847" spans="2:51" s="13" customFormat="1" x14ac:dyDescent="0.2">
      <c r="B1847" s="154"/>
      <c r="D1847" s="148" t="s">
        <v>169</v>
      </c>
      <c r="E1847" s="155" t="s">
        <v>3</v>
      </c>
      <c r="F1847" s="156" t="s">
        <v>3162</v>
      </c>
      <c r="H1847" s="157">
        <v>0.25</v>
      </c>
      <c r="I1847" s="158"/>
      <c r="L1847" s="154"/>
      <c r="M1847" s="159"/>
      <c r="T1847" s="160"/>
      <c r="AT1847" s="155" t="s">
        <v>169</v>
      </c>
      <c r="AU1847" s="155" t="s">
        <v>88</v>
      </c>
      <c r="AV1847" s="13" t="s">
        <v>88</v>
      </c>
      <c r="AW1847" s="13" t="s">
        <v>40</v>
      </c>
      <c r="AX1847" s="13" t="s">
        <v>78</v>
      </c>
      <c r="AY1847" s="155" t="s">
        <v>156</v>
      </c>
    </row>
    <row r="1848" spans="2:51" s="15" customFormat="1" x14ac:dyDescent="0.2">
      <c r="B1848" s="168"/>
      <c r="D1848" s="148" t="s">
        <v>169</v>
      </c>
      <c r="E1848" s="169" t="s">
        <v>3</v>
      </c>
      <c r="F1848" s="170" t="s">
        <v>180</v>
      </c>
      <c r="H1848" s="171">
        <v>8.3770000000000007</v>
      </c>
      <c r="I1848" s="172"/>
      <c r="L1848" s="168"/>
      <c r="M1848" s="173"/>
      <c r="T1848" s="174"/>
      <c r="AT1848" s="169" t="s">
        <v>169</v>
      </c>
      <c r="AU1848" s="169" t="s">
        <v>88</v>
      </c>
      <c r="AV1848" s="15" t="s">
        <v>157</v>
      </c>
      <c r="AW1848" s="15" t="s">
        <v>40</v>
      </c>
      <c r="AX1848" s="15" t="s">
        <v>78</v>
      </c>
      <c r="AY1848" s="169" t="s">
        <v>156</v>
      </c>
    </row>
    <row r="1849" spans="2:51" s="12" customFormat="1" x14ac:dyDescent="0.2">
      <c r="B1849" s="147"/>
      <c r="D1849" s="148" t="s">
        <v>169</v>
      </c>
      <c r="E1849" s="149" t="s">
        <v>3</v>
      </c>
      <c r="F1849" s="150" t="s">
        <v>3091</v>
      </c>
      <c r="H1849" s="149" t="s">
        <v>3</v>
      </c>
      <c r="I1849" s="151"/>
      <c r="L1849" s="147"/>
      <c r="M1849" s="152"/>
      <c r="T1849" s="153"/>
      <c r="AT1849" s="149" t="s">
        <v>169</v>
      </c>
      <c r="AU1849" s="149" t="s">
        <v>88</v>
      </c>
      <c r="AV1849" s="12" t="s">
        <v>86</v>
      </c>
      <c r="AW1849" s="12" t="s">
        <v>40</v>
      </c>
      <c r="AX1849" s="12" t="s">
        <v>78</v>
      </c>
      <c r="AY1849" s="149" t="s">
        <v>156</v>
      </c>
    </row>
    <row r="1850" spans="2:51" s="13" customFormat="1" x14ac:dyDescent="0.2">
      <c r="B1850" s="154"/>
      <c r="D1850" s="148" t="s">
        <v>169</v>
      </c>
      <c r="E1850" s="155" t="s">
        <v>3</v>
      </c>
      <c r="F1850" s="156" t="s">
        <v>3163</v>
      </c>
      <c r="H1850" s="157">
        <v>2.5350000000000001</v>
      </c>
      <c r="I1850" s="158"/>
      <c r="L1850" s="154"/>
      <c r="M1850" s="159"/>
      <c r="T1850" s="160"/>
      <c r="AT1850" s="155" t="s">
        <v>169</v>
      </c>
      <c r="AU1850" s="155" t="s">
        <v>88</v>
      </c>
      <c r="AV1850" s="13" t="s">
        <v>88</v>
      </c>
      <c r="AW1850" s="13" t="s">
        <v>40</v>
      </c>
      <c r="AX1850" s="13" t="s">
        <v>78</v>
      </c>
      <c r="AY1850" s="155" t="s">
        <v>156</v>
      </c>
    </row>
    <row r="1851" spans="2:51" s="13" customFormat="1" x14ac:dyDescent="0.2">
      <c r="B1851" s="154"/>
      <c r="D1851" s="148" t="s">
        <v>169</v>
      </c>
      <c r="E1851" s="155" t="s">
        <v>3</v>
      </c>
      <c r="F1851" s="156" t="s">
        <v>3164</v>
      </c>
      <c r="H1851" s="157">
        <v>0.73499999999999999</v>
      </c>
      <c r="I1851" s="158"/>
      <c r="L1851" s="154"/>
      <c r="M1851" s="159"/>
      <c r="T1851" s="160"/>
      <c r="AT1851" s="155" t="s">
        <v>169</v>
      </c>
      <c r="AU1851" s="155" t="s">
        <v>88</v>
      </c>
      <c r="AV1851" s="13" t="s">
        <v>88</v>
      </c>
      <c r="AW1851" s="13" t="s">
        <v>40</v>
      </c>
      <c r="AX1851" s="13" t="s">
        <v>78</v>
      </c>
      <c r="AY1851" s="155" t="s">
        <v>156</v>
      </c>
    </row>
    <row r="1852" spans="2:51" s="15" customFormat="1" x14ac:dyDescent="0.2">
      <c r="B1852" s="168"/>
      <c r="D1852" s="148" t="s">
        <v>169</v>
      </c>
      <c r="E1852" s="169" t="s">
        <v>3</v>
      </c>
      <c r="F1852" s="170" t="s">
        <v>180</v>
      </c>
      <c r="H1852" s="171">
        <v>3.27</v>
      </c>
      <c r="I1852" s="172"/>
      <c r="L1852" s="168"/>
      <c r="M1852" s="173"/>
      <c r="T1852" s="174"/>
      <c r="AT1852" s="169" t="s">
        <v>169</v>
      </c>
      <c r="AU1852" s="169" t="s">
        <v>88</v>
      </c>
      <c r="AV1852" s="15" t="s">
        <v>157</v>
      </c>
      <c r="AW1852" s="15" t="s">
        <v>40</v>
      </c>
      <c r="AX1852" s="15" t="s">
        <v>78</v>
      </c>
      <c r="AY1852" s="169" t="s">
        <v>156</v>
      </c>
    </row>
    <row r="1853" spans="2:51" s="12" customFormat="1" x14ac:dyDescent="0.2">
      <c r="B1853" s="147"/>
      <c r="D1853" s="148" t="s">
        <v>169</v>
      </c>
      <c r="E1853" s="149" t="s">
        <v>3</v>
      </c>
      <c r="F1853" s="150" t="s">
        <v>3094</v>
      </c>
      <c r="H1853" s="149" t="s">
        <v>3</v>
      </c>
      <c r="I1853" s="151"/>
      <c r="L1853" s="147"/>
      <c r="M1853" s="152"/>
      <c r="T1853" s="153"/>
      <c r="AT1853" s="149" t="s">
        <v>169</v>
      </c>
      <c r="AU1853" s="149" t="s">
        <v>88</v>
      </c>
      <c r="AV1853" s="12" t="s">
        <v>86</v>
      </c>
      <c r="AW1853" s="12" t="s">
        <v>40</v>
      </c>
      <c r="AX1853" s="12" t="s">
        <v>78</v>
      </c>
      <c r="AY1853" s="149" t="s">
        <v>156</v>
      </c>
    </row>
    <row r="1854" spans="2:51" s="13" customFormat="1" x14ac:dyDescent="0.2">
      <c r="B1854" s="154"/>
      <c r="D1854" s="148" t="s">
        <v>169</v>
      </c>
      <c r="E1854" s="155" t="s">
        <v>3</v>
      </c>
      <c r="F1854" s="156" t="s">
        <v>3165</v>
      </c>
      <c r="H1854" s="157">
        <v>0.97</v>
      </c>
      <c r="I1854" s="158"/>
      <c r="L1854" s="154"/>
      <c r="M1854" s="159"/>
      <c r="T1854" s="160"/>
      <c r="AT1854" s="155" t="s">
        <v>169</v>
      </c>
      <c r="AU1854" s="155" t="s">
        <v>88</v>
      </c>
      <c r="AV1854" s="13" t="s">
        <v>88</v>
      </c>
      <c r="AW1854" s="13" t="s">
        <v>40</v>
      </c>
      <c r="AX1854" s="13" t="s">
        <v>78</v>
      </c>
      <c r="AY1854" s="155" t="s">
        <v>156</v>
      </c>
    </row>
    <row r="1855" spans="2:51" s="13" customFormat="1" x14ac:dyDescent="0.2">
      <c r="B1855" s="154"/>
      <c r="D1855" s="148" t="s">
        <v>169</v>
      </c>
      <c r="E1855" s="155" t="s">
        <v>3</v>
      </c>
      <c r="F1855" s="156" t="s">
        <v>3166</v>
      </c>
      <c r="H1855" s="157">
        <v>0.126</v>
      </c>
      <c r="I1855" s="158"/>
      <c r="L1855" s="154"/>
      <c r="M1855" s="159"/>
      <c r="T1855" s="160"/>
      <c r="AT1855" s="155" t="s">
        <v>169</v>
      </c>
      <c r="AU1855" s="155" t="s">
        <v>88</v>
      </c>
      <c r="AV1855" s="13" t="s">
        <v>88</v>
      </c>
      <c r="AW1855" s="13" t="s">
        <v>40</v>
      </c>
      <c r="AX1855" s="13" t="s">
        <v>78</v>
      </c>
      <c r="AY1855" s="155" t="s">
        <v>156</v>
      </c>
    </row>
    <row r="1856" spans="2:51" s="15" customFormat="1" x14ac:dyDescent="0.2">
      <c r="B1856" s="168"/>
      <c r="D1856" s="148" t="s">
        <v>169</v>
      </c>
      <c r="E1856" s="169" t="s">
        <v>3</v>
      </c>
      <c r="F1856" s="170" t="s">
        <v>180</v>
      </c>
      <c r="H1856" s="171">
        <v>1.0960000000000001</v>
      </c>
      <c r="I1856" s="172"/>
      <c r="L1856" s="168"/>
      <c r="M1856" s="173"/>
      <c r="T1856" s="174"/>
      <c r="AT1856" s="169" t="s">
        <v>169</v>
      </c>
      <c r="AU1856" s="169" t="s">
        <v>88</v>
      </c>
      <c r="AV1856" s="15" t="s">
        <v>157</v>
      </c>
      <c r="AW1856" s="15" t="s">
        <v>40</v>
      </c>
      <c r="AX1856" s="15" t="s">
        <v>78</v>
      </c>
      <c r="AY1856" s="169" t="s">
        <v>156</v>
      </c>
    </row>
    <row r="1857" spans="2:65" s="12" customFormat="1" x14ac:dyDescent="0.2">
      <c r="B1857" s="147"/>
      <c r="D1857" s="148" t="s">
        <v>169</v>
      </c>
      <c r="E1857" s="149" t="s">
        <v>3</v>
      </c>
      <c r="F1857" s="150" t="s">
        <v>3096</v>
      </c>
      <c r="H1857" s="149" t="s">
        <v>3</v>
      </c>
      <c r="I1857" s="151"/>
      <c r="L1857" s="147"/>
      <c r="M1857" s="152"/>
      <c r="T1857" s="153"/>
      <c r="AT1857" s="149" t="s">
        <v>169</v>
      </c>
      <c r="AU1857" s="149" t="s">
        <v>88</v>
      </c>
      <c r="AV1857" s="12" t="s">
        <v>86</v>
      </c>
      <c r="AW1857" s="12" t="s">
        <v>40</v>
      </c>
      <c r="AX1857" s="12" t="s">
        <v>78</v>
      </c>
      <c r="AY1857" s="149" t="s">
        <v>156</v>
      </c>
    </row>
    <row r="1858" spans="2:65" s="13" customFormat="1" x14ac:dyDescent="0.2">
      <c r="B1858" s="154"/>
      <c r="D1858" s="148" t="s">
        <v>169</v>
      </c>
      <c r="E1858" s="155" t="s">
        <v>3</v>
      </c>
      <c r="F1858" s="156" t="s">
        <v>3167</v>
      </c>
      <c r="H1858" s="157">
        <v>0.86599999999999999</v>
      </c>
      <c r="I1858" s="158"/>
      <c r="L1858" s="154"/>
      <c r="M1858" s="159"/>
      <c r="T1858" s="160"/>
      <c r="AT1858" s="155" t="s">
        <v>169</v>
      </c>
      <c r="AU1858" s="155" t="s">
        <v>88</v>
      </c>
      <c r="AV1858" s="13" t="s">
        <v>88</v>
      </c>
      <c r="AW1858" s="13" t="s">
        <v>40</v>
      </c>
      <c r="AX1858" s="13" t="s">
        <v>78</v>
      </c>
      <c r="AY1858" s="155" t="s">
        <v>156</v>
      </c>
    </row>
    <row r="1859" spans="2:65" s="15" customFormat="1" x14ac:dyDescent="0.2">
      <c r="B1859" s="168"/>
      <c r="D1859" s="148" t="s">
        <v>169</v>
      </c>
      <c r="E1859" s="169" t="s">
        <v>3</v>
      </c>
      <c r="F1859" s="170" t="s">
        <v>180</v>
      </c>
      <c r="H1859" s="171">
        <v>0.86599999999999999</v>
      </c>
      <c r="I1859" s="172"/>
      <c r="L1859" s="168"/>
      <c r="M1859" s="173"/>
      <c r="T1859" s="174"/>
      <c r="AT1859" s="169" t="s">
        <v>169</v>
      </c>
      <c r="AU1859" s="169" t="s">
        <v>88</v>
      </c>
      <c r="AV1859" s="15" t="s">
        <v>157</v>
      </c>
      <c r="AW1859" s="15" t="s">
        <v>40</v>
      </c>
      <c r="AX1859" s="15" t="s">
        <v>78</v>
      </c>
      <c r="AY1859" s="169" t="s">
        <v>156</v>
      </c>
    </row>
    <row r="1860" spans="2:65" s="12" customFormat="1" x14ac:dyDescent="0.2">
      <c r="B1860" s="147"/>
      <c r="D1860" s="148" t="s">
        <v>169</v>
      </c>
      <c r="E1860" s="149" t="s">
        <v>3</v>
      </c>
      <c r="F1860" s="150" t="s">
        <v>2434</v>
      </c>
      <c r="H1860" s="149" t="s">
        <v>3</v>
      </c>
      <c r="I1860" s="151"/>
      <c r="L1860" s="147"/>
      <c r="M1860" s="152"/>
      <c r="T1860" s="153"/>
      <c r="AT1860" s="149" t="s">
        <v>169</v>
      </c>
      <c r="AU1860" s="149" t="s">
        <v>88</v>
      </c>
      <c r="AV1860" s="12" t="s">
        <v>86</v>
      </c>
      <c r="AW1860" s="12" t="s">
        <v>40</v>
      </c>
      <c r="AX1860" s="12" t="s">
        <v>78</v>
      </c>
      <c r="AY1860" s="149" t="s">
        <v>156</v>
      </c>
    </row>
    <row r="1861" spans="2:65" s="13" customFormat="1" x14ac:dyDescent="0.2">
      <c r="B1861" s="154"/>
      <c r="D1861" s="148" t="s">
        <v>169</v>
      </c>
      <c r="E1861" s="155" t="s">
        <v>3</v>
      </c>
      <c r="F1861" s="156" t="s">
        <v>3168</v>
      </c>
      <c r="H1861" s="157">
        <v>0.20599999999999999</v>
      </c>
      <c r="I1861" s="158"/>
      <c r="L1861" s="154"/>
      <c r="M1861" s="159"/>
      <c r="T1861" s="160"/>
      <c r="AT1861" s="155" t="s">
        <v>169</v>
      </c>
      <c r="AU1861" s="155" t="s">
        <v>88</v>
      </c>
      <c r="AV1861" s="13" t="s">
        <v>88</v>
      </c>
      <c r="AW1861" s="13" t="s">
        <v>40</v>
      </c>
      <c r="AX1861" s="13" t="s">
        <v>78</v>
      </c>
      <c r="AY1861" s="155" t="s">
        <v>156</v>
      </c>
    </row>
    <row r="1862" spans="2:65" s="15" customFormat="1" x14ac:dyDescent="0.2">
      <c r="B1862" s="168"/>
      <c r="D1862" s="148" t="s">
        <v>169</v>
      </c>
      <c r="E1862" s="169" t="s">
        <v>3</v>
      </c>
      <c r="F1862" s="170" t="s">
        <v>180</v>
      </c>
      <c r="H1862" s="171">
        <v>0.20599999999999999</v>
      </c>
      <c r="I1862" s="172"/>
      <c r="L1862" s="168"/>
      <c r="M1862" s="173"/>
      <c r="T1862" s="174"/>
      <c r="AT1862" s="169" t="s">
        <v>169</v>
      </c>
      <c r="AU1862" s="169" t="s">
        <v>88</v>
      </c>
      <c r="AV1862" s="15" t="s">
        <v>157</v>
      </c>
      <c r="AW1862" s="15" t="s">
        <v>40</v>
      </c>
      <c r="AX1862" s="15" t="s">
        <v>78</v>
      </c>
      <c r="AY1862" s="169" t="s">
        <v>156</v>
      </c>
    </row>
    <row r="1863" spans="2:65" s="12" customFormat="1" x14ac:dyDescent="0.2">
      <c r="B1863" s="147"/>
      <c r="D1863" s="148" t="s">
        <v>169</v>
      </c>
      <c r="E1863" s="149" t="s">
        <v>3</v>
      </c>
      <c r="F1863" s="150" t="s">
        <v>3098</v>
      </c>
      <c r="H1863" s="149" t="s">
        <v>3</v>
      </c>
      <c r="I1863" s="151"/>
      <c r="L1863" s="147"/>
      <c r="M1863" s="152"/>
      <c r="T1863" s="153"/>
      <c r="AT1863" s="149" t="s">
        <v>169</v>
      </c>
      <c r="AU1863" s="149" t="s">
        <v>88</v>
      </c>
      <c r="AV1863" s="12" t="s">
        <v>86</v>
      </c>
      <c r="AW1863" s="12" t="s">
        <v>40</v>
      </c>
      <c r="AX1863" s="12" t="s">
        <v>78</v>
      </c>
      <c r="AY1863" s="149" t="s">
        <v>156</v>
      </c>
    </row>
    <row r="1864" spans="2:65" s="13" customFormat="1" x14ac:dyDescent="0.2">
      <c r="B1864" s="154"/>
      <c r="D1864" s="148" t="s">
        <v>169</v>
      </c>
      <c r="E1864" s="155" t="s">
        <v>3</v>
      </c>
      <c r="F1864" s="156" t="s">
        <v>3169</v>
      </c>
      <c r="H1864" s="157">
        <v>8.3000000000000007</v>
      </c>
      <c r="I1864" s="158"/>
      <c r="L1864" s="154"/>
      <c r="M1864" s="159"/>
      <c r="T1864" s="160"/>
      <c r="AT1864" s="155" t="s">
        <v>169</v>
      </c>
      <c r="AU1864" s="155" t="s">
        <v>88</v>
      </c>
      <c r="AV1864" s="13" t="s">
        <v>88</v>
      </c>
      <c r="AW1864" s="13" t="s">
        <v>40</v>
      </c>
      <c r="AX1864" s="13" t="s">
        <v>78</v>
      </c>
      <c r="AY1864" s="155" t="s">
        <v>156</v>
      </c>
    </row>
    <row r="1865" spans="2:65" s="13" customFormat="1" x14ac:dyDescent="0.2">
      <c r="B1865" s="154"/>
      <c r="D1865" s="148" t="s">
        <v>169</v>
      </c>
      <c r="E1865" s="155" t="s">
        <v>3</v>
      </c>
      <c r="F1865" s="156" t="s">
        <v>3170</v>
      </c>
      <c r="H1865" s="157">
        <v>0.53500000000000003</v>
      </c>
      <c r="I1865" s="158"/>
      <c r="L1865" s="154"/>
      <c r="M1865" s="159"/>
      <c r="T1865" s="160"/>
      <c r="AT1865" s="155" t="s">
        <v>169</v>
      </c>
      <c r="AU1865" s="155" t="s">
        <v>88</v>
      </c>
      <c r="AV1865" s="13" t="s">
        <v>88</v>
      </c>
      <c r="AW1865" s="13" t="s">
        <v>40</v>
      </c>
      <c r="AX1865" s="13" t="s">
        <v>78</v>
      </c>
      <c r="AY1865" s="155" t="s">
        <v>156</v>
      </c>
    </row>
    <row r="1866" spans="2:65" s="13" customFormat="1" x14ac:dyDescent="0.2">
      <c r="B1866" s="154"/>
      <c r="D1866" s="148" t="s">
        <v>169</v>
      </c>
      <c r="E1866" s="155" t="s">
        <v>3</v>
      </c>
      <c r="F1866" s="156" t="s">
        <v>3171</v>
      </c>
      <c r="H1866" s="157">
        <v>0.56499999999999995</v>
      </c>
      <c r="I1866" s="158"/>
      <c r="L1866" s="154"/>
      <c r="M1866" s="159"/>
      <c r="T1866" s="160"/>
      <c r="AT1866" s="155" t="s">
        <v>169</v>
      </c>
      <c r="AU1866" s="155" t="s">
        <v>88</v>
      </c>
      <c r="AV1866" s="13" t="s">
        <v>88</v>
      </c>
      <c r="AW1866" s="13" t="s">
        <v>40</v>
      </c>
      <c r="AX1866" s="13" t="s">
        <v>78</v>
      </c>
      <c r="AY1866" s="155" t="s">
        <v>156</v>
      </c>
    </row>
    <row r="1867" spans="2:65" s="15" customFormat="1" x14ac:dyDescent="0.2">
      <c r="B1867" s="168"/>
      <c r="D1867" s="148" t="s">
        <v>169</v>
      </c>
      <c r="E1867" s="169" t="s">
        <v>3</v>
      </c>
      <c r="F1867" s="170" t="s">
        <v>180</v>
      </c>
      <c r="H1867" s="171">
        <v>9.4</v>
      </c>
      <c r="I1867" s="172"/>
      <c r="L1867" s="168"/>
      <c r="M1867" s="173"/>
      <c r="T1867" s="174"/>
      <c r="AT1867" s="169" t="s">
        <v>169</v>
      </c>
      <c r="AU1867" s="169" t="s">
        <v>88</v>
      </c>
      <c r="AV1867" s="15" t="s">
        <v>157</v>
      </c>
      <c r="AW1867" s="15" t="s">
        <v>40</v>
      </c>
      <c r="AX1867" s="15" t="s">
        <v>78</v>
      </c>
      <c r="AY1867" s="169" t="s">
        <v>156</v>
      </c>
    </row>
    <row r="1868" spans="2:65" s="12" customFormat="1" x14ac:dyDescent="0.2">
      <c r="B1868" s="147"/>
      <c r="D1868" s="148" t="s">
        <v>169</v>
      </c>
      <c r="E1868" s="149" t="s">
        <v>3</v>
      </c>
      <c r="F1868" s="150" t="s">
        <v>3102</v>
      </c>
      <c r="H1868" s="149" t="s">
        <v>3</v>
      </c>
      <c r="I1868" s="151"/>
      <c r="L1868" s="147"/>
      <c r="M1868" s="152"/>
      <c r="T1868" s="153"/>
      <c r="AT1868" s="149" t="s">
        <v>169</v>
      </c>
      <c r="AU1868" s="149" t="s">
        <v>88</v>
      </c>
      <c r="AV1868" s="12" t="s">
        <v>86</v>
      </c>
      <c r="AW1868" s="12" t="s">
        <v>40</v>
      </c>
      <c r="AX1868" s="12" t="s">
        <v>78</v>
      </c>
      <c r="AY1868" s="149" t="s">
        <v>156</v>
      </c>
    </row>
    <row r="1869" spans="2:65" s="13" customFormat="1" x14ac:dyDescent="0.2">
      <c r="B1869" s="154"/>
      <c r="D1869" s="148" t="s">
        <v>169</v>
      </c>
      <c r="E1869" s="155" t="s">
        <v>3</v>
      </c>
      <c r="F1869" s="156" t="s">
        <v>3172</v>
      </c>
      <c r="H1869" s="157">
        <v>1.67</v>
      </c>
      <c r="I1869" s="158"/>
      <c r="L1869" s="154"/>
      <c r="M1869" s="159"/>
      <c r="T1869" s="160"/>
      <c r="AT1869" s="155" t="s">
        <v>169</v>
      </c>
      <c r="AU1869" s="155" t="s">
        <v>88</v>
      </c>
      <c r="AV1869" s="13" t="s">
        <v>88</v>
      </c>
      <c r="AW1869" s="13" t="s">
        <v>40</v>
      </c>
      <c r="AX1869" s="13" t="s">
        <v>78</v>
      </c>
      <c r="AY1869" s="155" t="s">
        <v>156</v>
      </c>
    </row>
    <row r="1870" spans="2:65" s="15" customFormat="1" x14ac:dyDescent="0.2">
      <c r="B1870" s="168"/>
      <c r="D1870" s="148" t="s">
        <v>169</v>
      </c>
      <c r="E1870" s="169" t="s">
        <v>3</v>
      </c>
      <c r="F1870" s="170" t="s">
        <v>180</v>
      </c>
      <c r="H1870" s="171">
        <v>1.67</v>
      </c>
      <c r="I1870" s="172"/>
      <c r="L1870" s="168"/>
      <c r="M1870" s="173"/>
      <c r="T1870" s="174"/>
      <c r="AT1870" s="169" t="s">
        <v>169</v>
      </c>
      <c r="AU1870" s="169" t="s">
        <v>88</v>
      </c>
      <c r="AV1870" s="15" t="s">
        <v>157</v>
      </c>
      <c r="AW1870" s="15" t="s">
        <v>40</v>
      </c>
      <c r="AX1870" s="15" t="s">
        <v>78</v>
      </c>
      <c r="AY1870" s="169" t="s">
        <v>156</v>
      </c>
    </row>
    <row r="1871" spans="2:65" s="14" customFormat="1" x14ac:dyDescent="0.2">
      <c r="B1871" s="161"/>
      <c r="D1871" s="148" t="s">
        <v>169</v>
      </c>
      <c r="E1871" s="162" t="s">
        <v>3</v>
      </c>
      <c r="F1871" s="163" t="s">
        <v>172</v>
      </c>
      <c r="H1871" s="164">
        <v>37.36</v>
      </c>
      <c r="I1871" s="165"/>
      <c r="L1871" s="161"/>
      <c r="M1871" s="166"/>
      <c r="T1871" s="167"/>
      <c r="AT1871" s="162" t="s">
        <v>169</v>
      </c>
      <c r="AU1871" s="162" t="s">
        <v>88</v>
      </c>
      <c r="AV1871" s="14" t="s">
        <v>165</v>
      </c>
      <c r="AW1871" s="14" t="s">
        <v>40</v>
      </c>
      <c r="AX1871" s="14" t="s">
        <v>86</v>
      </c>
      <c r="AY1871" s="162" t="s">
        <v>156</v>
      </c>
    </row>
    <row r="1872" spans="2:65" s="1" customFormat="1" ht="21.75" customHeight="1" x14ac:dyDescent="0.2">
      <c r="B1872" s="129"/>
      <c r="C1872" s="130" t="s">
        <v>3178</v>
      </c>
      <c r="D1872" s="130" t="s">
        <v>160</v>
      </c>
      <c r="E1872" s="131" t="s">
        <v>3179</v>
      </c>
      <c r="F1872" s="132" t="s">
        <v>3180</v>
      </c>
      <c r="G1872" s="133" t="s">
        <v>163</v>
      </c>
      <c r="H1872" s="134">
        <v>1.452</v>
      </c>
      <c r="I1872" s="135"/>
      <c r="J1872" s="136">
        <f>ROUND(I1872*H1872,2)</f>
        <v>0</v>
      </c>
      <c r="K1872" s="132" t="s">
        <v>164</v>
      </c>
      <c r="L1872" s="34"/>
      <c r="M1872" s="137" t="s">
        <v>3</v>
      </c>
      <c r="N1872" s="138" t="s">
        <v>49</v>
      </c>
      <c r="P1872" s="139">
        <f>O1872*H1872</f>
        <v>0</v>
      </c>
      <c r="Q1872" s="139">
        <v>2.5018699999999998</v>
      </c>
      <c r="R1872" s="139">
        <f>Q1872*H1872</f>
        <v>3.6327152399999996</v>
      </c>
      <c r="S1872" s="139">
        <v>0</v>
      </c>
      <c r="T1872" s="140">
        <f>S1872*H1872</f>
        <v>0</v>
      </c>
      <c r="AR1872" s="141" t="s">
        <v>165</v>
      </c>
      <c r="AT1872" s="141" t="s">
        <v>160</v>
      </c>
      <c r="AU1872" s="141" t="s">
        <v>88</v>
      </c>
      <c r="AY1872" s="18" t="s">
        <v>156</v>
      </c>
      <c r="BE1872" s="142">
        <f>IF(N1872="základní",J1872,0)</f>
        <v>0</v>
      </c>
      <c r="BF1872" s="142">
        <f>IF(N1872="snížená",J1872,0)</f>
        <v>0</v>
      </c>
      <c r="BG1872" s="142">
        <f>IF(N1872="zákl. přenesená",J1872,0)</f>
        <v>0</v>
      </c>
      <c r="BH1872" s="142">
        <f>IF(N1872="sníž. přenesená",J1872,0)</f>
        <v>0</v>
      </c>
      <c r="BI1872" s="142">
        <f>IF(N1872="nulová",J1872,0)</f>
        <v>0</v>
      </c>
      <c r="BJ1872" s="18" t="s">
        <v>86</v>
      </c>
      <c r="BK1872" s="142">
        <f>ROUND(I1872*H1872,2)</f>
        <v>0</v>
      </c>
      <c r="BL1872" s="18" t="s">
        <v>165</v>
      </c>
      <c r="BM1872" s="141" t="s">
        <v>3181</v>
      </c>
    </row>
    <row r="1873" spans="2:65" s="1" customFormat="1" x14ac:dyDescent="0.2">
      <c r="B1873" s="34"/>
      <c r="D1873" s="143" t="s">
        <v>167</v>
      </c>
      <c r="F1873" s="144" t="s">
        <v>3182</v>
      </c>
      <c r="I1873" s="145"/>
      <c r="L1873" s="34"/>
      <c r="M1873" s="146"/>
      <c r="T1873" s="55"/>
      <c r="AT1873" s="18" t="s">
        <v>167</v>
      </c>
      <c r="AU1873" s="18" t="s">
        <v>88</v>
      </c>
    </row>
    <row r="1874" spans="2:65" s="12" customFormat="1" x14ac:dyDescent="0.2">
      <c r="B1874" s="147"/>
      <c r="D1874" s="148" t="s">
        <v>169</v>
      </c>
      <c r="E1874" s="149" t="s">
        <v>3</v>
      </c>
      <c r="F1874" s="150" t="s">
        <v>2514</v>
      </c>
      <c r="H1874" s="149" t="s">
        <v>3</v>
      </c>
      <c r="I1874" s="151"/>
      <c r="L1874" s="147"/>
      <c r="M1874" s="152"/>
      <c r="T1874" s="153"/>
      <c r="AT1874" s="149" t="s">
        <v>169</v>
      </c>
      <c r="AU1874" s="149" t="s">
        <v>88</v>
      </c>
      <c r="AV1874" s="12" t="s">
        <v>86</v>
      </c>
      <c r="AW1874" s="12" t="s">
        <v>40</v>
      </c>
      <c r="AX1874" s="12" t="s">
        <v>78</v>
      </c>
      <c r="AY1874" s="149" t="s">
        <v>156</v>
      </c>
    </row>
    <row r="1875" spans="2:65" s="13" customFormat="1" x14ac:dyDescent="0.2">
      <c r="B1875" s="154"/>
      <c r="D1875" s="148" t="s">
        <v>169</v>
      </c>
      <c r="E1875" s="155" t="s">
        <v>3</v>
      </c>
      <c r="F1875" s="156" t="s">
        <v>3183</v>
      </c>
      <c r="H1875" s="157">
        <v>1.452</v>
      </c>
      <c r="I1875" s="158"/>
      <c r="L1875" s="154"/>
      <c r="M1875" s="159"/>
      <c r="T1875" s="160"/>
      <c r="AT1875" s="155" t="s">
        <v>169</v>
      </c>
      <c r="AU1875" s="155" t="s">
        <v>88</v>
      </c>
      <c r="AV1875" s="13" t="s">
        <v>88</v>
      </c>
      <c r="AW1875" s="13" t="s">
        <v>40</v>
      </c>
      <c r="AX1875" s="13" t="s">
        <v>78</v>
      </c>
      <c r="AY1875" s="155" t="s">
        <v>156</v>
      </c>
    </row>
    <row r="1876" spans="2:65" s="14" customFormat="1" x14ac:dyDescent="0.2">
      <c r="B1876" s="161"/>
      <c r="D1876" s="148" t="s">
        <v>169</v>
      </c>
      <c r="E1876" s="162" t="s">
        <v>3</v>
      </c>
      <c r="F1876" s="163" t="s">
        <v>172</v>
      </c>
      <c r="H1876" s="164">
        <v>1.452</v>
      </c>
      <c r="I1876" s="165"/>
      <c r="L1876" s="161"/>
      <c r="M1876" s="166"/>
      <c r="T1876" s="167"/>
      <c r="AT1876" s="162" t="s">
        <v>169</v>
      </c>
      <c r="AU1876" s="162" t="s">
        <v>88</v>
      </c>
      <c r="AV1876" s="14" t="s">
        <v>165</v>
      </c>
      <c r="AW1876" s="14" t="s">
        <v>40</v>
      </c>
      <c r="AX1876" s="14" t="s">
        <v>86</v>
      </c>
      <c r="AY1876" s="162" t="s">
        <v>156</v>
      </c>
    </row>
    <row r="1877" spans="2:65" s="1" customFormat="1" ht="24.2" customHeight="1" x14ac:dyDescent="0.2">
      <c r="B1877" s="129"/>
      <c r="C1877" s="130" t="s">
        <v>3184</v>
      </c>
      <c r="D1877" s="130" t="s">
        <v>160</v>
      </c>
      <c r="E1877" s="131" t="s">
        <v>3185</v>
      </c>
      <c r="F1877" s="132" t="s">
        <v>3186</v>
      </c>
      <c r="G1877" s="133" t="s">
        <v>163</v>
      </c>
      <c r="H1877" s="134">
        <v>1.452</v>
      </c>
      <c r="I1877" s="135"/>
      <c r="J1877" s="136">
        <f>ROUND(I1877*H1877,2)</f>
        <v>0</v>
      </c>
      <c r="K1877" s="132" t="s">
        <v>164</v>
      </c>
      <c r="L1877" s="34"/>
      <c r="M1877" s="137" t="s">
        <v>3</v>
      </c>
      <c r="N1877" s="138" t="s">
        <v>49</v>
      </c>
      <c r="P1877" s="139">
        <f>O1877*H1877</f>
        <v>0</v>
      </c>
      <c r="Q1877" s="139">
        <v>0</v>
      </c>
      <c r="R1877" s="139">
        <f>Q1877*H1877</f>
        <v>0</v>
      </c>
      <c r="S1877" s="139">
        <v>0</v>
      </c>
      <c r="T1877" s="140">
        <f>S1877*H1877</f>
        <v>0</v>
      </c>
      <c r="AR1877" s="141" t="s">
        <v>165</v>
      </c>
      <c r="AT1877" s="141" t="s">
        <v>160</v>
      </c>
      <c r="AU1877" s="141" t="s">
        <v>88</v>
      </c>
      <c r="AY1877" s="18" t="s">
        <v>156</v>
      </c>
      <c r="BE1877" s="142">
        <f>IF(N1877="základní",J1877,0)</f>
        <v>0</v>
      </c>
      <c r="BF1877" s="142">
        <f>IF(N1877="snížená",J1877,0)</f>
        <v>0</v>
      </c>
      <c r="BG1877" s="142">
        <f>IF(N1877="zákl. přenesená",J1877,0)</f>
        <v>0</v>
      </c>
      <c r="BH1877" s="142">
        <f>IF(N1877="sníž. přenesená",J1877,0)</f>
        <v>0</v>
      </c>
      <c r="BI1877" s="142">
        <f>IF(N1877="nulová",J1877,0)</f>
        <v>0</v>
      </c>
      <c r="BJ1877" s="18" t="s">
        <v>86</v>
      </c>
      <c r="BK1877" s="142">
        <f>ROUND(I1877*H1877,2)</f>
        <v>0</v>
      </c>
      <c r="BL1877" s="18" t="s">
        <v>165</v>
      </c>
      <c r="BM1877" s="141" t="s">
        <v>3187</v>
      </c>
    </row>
    <row r="1878" spans="2:65" s="1" customFormat="1" x14ac:dyDescent="0.2">
      <c r="B1878" s="34"/>
      <c r="D1878" s="143" t="s">
        <v>167</v>
      </c>
      <c r="F1878" s="144" t="s">
        <v>3188</v>
      </c>
      <c r="I1878" s="145"/>
      <c r="L1878" s="34"/>
      <c r="M1878" s="146"/>
      <c r="T1878" s="55"/>
      <c r="AT1878" s="18" t="s">
        <v>167</v>
      </c>
      <c r="AU1878" s="18" t="s">
        <v>88</v>
      </c>
    </row>
    <row r="1879" spans="2:65" s="12" customFormat="1" x14ac:dyDescent="0.2">
      <c r="B1879" s="147"/>
      <c r="D1879" s="148" t="s">
        <v>169</v>
      </c>
      <c r="E1879" s="149" t="s">
        <v>3</v>
      </c>
      <c r="F1879" s="150" t="s">
        <v>2514</v>
      </c>
      <c r="H1879" s="149" t="s">
        <v>3</v>
      </c>
      <c r="I1879" s="151"/>
      <c r="L1879" s="147"/>
      <c r="M1879" s="152"/>
      <c r="T1879" s="153"/>
      <c r="AT1879" s="149" t="s">
        <v>169</v>
      </c>
      <c r="AU1879" s="149" t="s">
        <v>88</v>
      </c>
      <c r="AV1879" s="12" t="s">
        <v>86</v>
      </c>
      <c r="AW1879" s="12" t="s">
        <v>40</v>
      </c>
      <c r="AX1879" s="12" t="s">
        <v>78</v>
      </c>
      <c r="AY1879" s="149" t="s">
        <v>156</v>
      </c>
    </row>
    <row r="1880" spans="2:65" s="13" customFormat="1" x14ac:dyDescent="0.2">
      <c r="B1880" s="154"/>
      <c r="D1880" s="148" t="s">
        <v>169</v>
      </c>
      <c r="E1880" s="155" t="s">
        <v>3</v>
      </c>
      <c r="F1880" s="156" t="s">
        <v>3183</v>
      </c>
      <c r="H1880" s="157">
        <v>1.452</v>
      </c>
      <c r="I1880" s="158"/>
      <c r="L1880" s="154"/>
      <c r="M1880" s="159"/>
      <c r="T1880" s="160"/>
      <c r="AT1880" s="155" t="s">
        <v>169</v>
      </c>
      <c r="AU1880" s="155" t="s">
        <v>88</v>
      </c>
      <c r="AV1880" s="13" t="s">
        <v>88</v>
      </c>
      <c r="AW1880" s="13" t="s">
        <v>40</v>
      </c>
      <c r="AX1880" s="13" t="s">
        <v>78</v>
      </c>
      <c r="AY1880" s="155" t="s">
        <v>156</v>
      </c>
    </row>
    <row r="1881" spans="2:65" s="14" customFormat="1" x14ac:dyDescent="0.2">
      <c r="B1881" s="161"/>
      <c r="D1881" s="148" t="s">
        <v>169</v>
      </c>
      <c r="E1881" s="162" t="s">
        <v>3</v>
      </c>
      <c r="F1881" s="163" t="s">
        <v>172</v>
      </c>
      <c r="H1881" s="164">
        <v>1.452</v>
      </c>
      <c r="I1881" s="165"/>
      <c r="L1881" s="161"/>
      <c r="M1881" s="166"/>
      <c r="T1881" s="167"/>
      <c r="AT1881" s="162" t="s">
        <v>169</v>
      </c>
      <c r="AU1881" s="162" t="s">
        <v>88</v>
      </c>
      <c r="AV1881" s="14" t="s">
        <v>165</v>
      </c>
      <c r="AW1881" s="14" t="s">
        <v>40</v>
      </c>
      <c r="AX1881" s="14" t="s">
        <v>86</v>
      </c>
      <c r="AY1881" s="162" t="s">
        <v>156</v>
      </c>
    </row>
    <row r="1882" spans="2:65" s="1" customFormat="1" ht="21.75" customHeight="1" x14ac:dyDescent="0.2">
      <c r="B1882" s="129"/>
      <c r="C1882" s="130" t="s">
        <v>3189</v>
      </c>
      <c r="D1882" s="130" t="s">
        <v>160</v>
      </c>
      <c r="E1882" s="131" t="s">
        <v>3190</v>
      </c>
      <c r="F1882" s="132" t="s">
        <v>3191</v>
      </c>
      <c r="G1882" s="133" t="s">
        <v>163</v>
      </c>
      <c r="H1882" s="134">
        <v>0.44900000000000001</v>
      </c>
      <c r="I1882" s="135"/>
      <c r="J1882" s="136">
        <f>ROUND(I1882*H1882,2)</f>
        <v>0</v>
      </c>
      <c r="K1882" s="132" t="s">
        <v>164</v>
      </c>
      <c r="L1882" s="34"/>
      <c r="M1882" s="137" t="s">
        <v>3</v>
      </c>
      <c r="N1882" s="138" t="s">
        <v>49</v>
      </c>
      <c r="P1882" s="139">
        <f>O1882*H1882</f>
        <v>0</v>
      </c>
      <c r="Q1882" s="139">
        <v>2.5018699999999998</v>
      </c>
      <c r="R1882" s="139">
        <f>Q1882*H1882</f>
        <v>1.12333963</v>
      </c>
      <c r="S1882" s="139">
        <v>0</v>
      </c>
      <c r="T1882" s="140">
        <f>S1882*H1882</f>
        <v>0</v>
      </c>
      <c r="AR1882" s="141" t="s">
        <v>165</v>
      </c>
      <c r="AT1882" s="141" t="s">
        <v>160</v>
      </c>
      <c r="AU1882" s="141" t="s">
        <v>88</v>
      </c>
      <c r="AY1882" s="18" t="s">
        <v>156</v>
      </c>
      <c r="BE1882" s="142">
        <f>IF(N1882="základní",J1882,0)</f>
        <v>0</v>
      </c>
      <c r="BF1882" s="142">
        <f>IF(N1882="snížená",J1882,0)</f>
        <v>0</v>
      </c>
      <c r="BG1882" s="142">
        <f>IF(N1882="zákl. přenesená",J1882,0)</f>
        <v>0</v>
      </c>
      <c r="BH1882" s="142">
        <f>IF(N1882="sníž. přenesená",J1882,0)</f>
        <v>0</v>
      </c>
      <c r="BI1882" s="142">
        <f>IF(N1882="nulová",J1882,0)</f>
        <v>0</v>
      </c>
      <c r="BJ1882" s="18" t="s">
        <v>86</v>
      </c>
      <c r="BK1882" s="142">
        <f>ROUND(I1882*H1882,2)</f>
        <v>0</v>
      </c>
      <c r="BL1882" s="18" t="s">
        <v>165</v>
      </c>
      <c r="BM1882" s="141" t="s">
        <v>3192</v>
      </c>
    </row>
    <row r="1883" spans="2:65" s="1" customFormat="1" x14ac:dyDescent="0.2">
      <c r="B1883" s="34"/>
      <c r="D1883" s="143" t="s">
        <v>167</v>
      </c>
      <c r="F1883" s="144" t="s">
        <v>3193</v>
      </c>
      <c r="I1883" s="145"/>
      <c r="L1883" s="34"/>
      <c r="M1883" s="146"/>
      <c r="T1883" s="55"/>
      <c r="AT1883" s="18" t="s">
        <v>167</v>
      </c>
      <c r="AU1883" s="18" t="s">
        <v>88</v>
      </c>
    </row>
    <row r="1884" spans="2:65" s="12" customFormat="1" x14ac:dyDescent="0.2">
      <c r="B1884" s="147"/>
      <c r="D1884" s="148" t="s">
        <v>169</v>
      </c>
      <c r="E1884" s="149" t="s">
        <v>3</v>
      </c>
      <c r="F1884" s="150" t="s">
        <v>2016</v>
      </c>
      <c r="H1884" s="149" t="s">
        <v>3</v>
      </c>
      <c r="I1884" s="151"/>
      <c r="L1884" s="147"/>
      <c r="M1884" s="152"/>
      <c r="T1884" s="153"/>
      <c r="AT1884" s="149" t="s">
        <v>169</v>
      </c>
      <c r="AU1884" s="149" t="s">
        <v>88</v>
      </c>
      <c r="AV1884" s="12" t="s">
        <v>86</v>
      </c>
      <c r="AW1884" s="12" t="s">
        <v>40</v>
      </c>
      <c r="AX1884" s="12" t="s">
        <v>78</v>
      </c>
      <c r="AY1884" s="149" t="s">
        <v>156</v>
      </c>
    </row>
    <row r="1885" spans="2:65" s="13" customFormat="1" x14ac:dyDescent="0.2">
      <c r="B1885" s="154"/>
      <c r="D1885" s="148" t="s">
        <v>169</v>
      </c>
      <c r="E1885" s="155" t="s">
        <v>3</v>
      </c>
      <c r="F1885" s="156" t="s">
        <v>2126</v>
      </c>
      <c r="H1885" s="157">
        <v>0.159</v>
      </c>
      <c r="I1885" s="158"/>
      <c r="L1885" s="154"/>
      <c r="M1885" s="159"/>
      <c r="T1885" s="160"/>
      <c r="AT1885" s="155" t="s">
        <v>169</v>
      </c>
      <c r="AU1885" s="155" t="s">
        <v>88</v>
      </c>
      <c r="AV1885" s="13" t="s">
        <v>88</v>
      </c>
      <c r="AW1885" s="13" t="s">
        <v>40</v>
      </c>
      <c r="AX1885" s="13" t="s">
        <v>78</v>
      </c>
      <c r="AY1885" s="155" t="s">
        <v>156</v>
      </c>
    </row>
    <row r="1886" spans="2:65" s="13" customFormat="1" x14ac:dyDescent="0.2">
      <c r="B1886" s="154"/>
      <c r="D1886" s="148" t="s">
        <v>169</v>
      </c>
      <c r="E1886" s="155" t="s">
        <v>3</v>
      </c>
      <c r="F1886" s="156" t="s">
        <v>2127</v>
      </c>
      <c r="H1886" s="157">
        <v>0.28999999999999998</v>
      </c>
      <c r="I1886" s="158"/>
      <c r="L1886" s="154"/>
      <c r="M1886" s="159"/>
      <c r="T1886" s="160"/>
      <c r="AT1886" s="155" t="s">
        <v>169</v>
      </c>
      <c r="AU1886" s="155" t="s">
        <v>88</v>
      </c>
      <c r="AV1886" s="13" t="s">
        <v>88</v>
      </c>
      <c r="AW1886" s="13" t="s">
        <v>40</v>
      </c>
      <c r="AX1886" s="13" t="s">
        <v>78</v>
      </c>
      <c r="AY1886" s="155" t="s">
        <v>156</v>
      </c>
    </row>
    <row r="1887" spans="2:65" s="14" customFormat="1" x14ac:dyDescent="0.2">
      <c r="B1887" s="161"/>
      <c r="D1887" s="148" t="s">
        <v>169</v>
      </c>
      <c r="E1887" s="162" t="s">
        <v>3</v>
      </c>
      <c r="F1887" s="163" t="s">
        <v>172</v>
      </c>
      <c r="H1887" s="164">
        <v>0.44900000000000001</v>
      </c>
      <c r="I1887" s="165"/>
      <c r="L1887" s="161"/>
      <c r="M1887" s="166"/>
      <c r="T1887" s="167"/>
      <c r="AT1887" s="162" t="s">
        <v>169</v>
      </c>
      <c r="AU1887" s="162" t="s">
        <v>88</v>
      </c>
      <c r="AV1887" s="14" t="s">
        <v>165</v>
      </c>
      <c r="AW1887" s="14" t="s">
        <v>40</v>
      </c>
      <c r="AX1887" s="14" t="s">
        <v>86</v>
      </c>
      <c r="AY1887" s="162" t="s">
        <v>156</v>
      </c>
    </row>
    <row r="1888" spans="2:65" s="1" customFormat="1" ht="24.2" customHeight="1" x14ac:dyDescent="0.2">
      <c r="B1888" s="129"/>
      <c r="C1888" s="130" t="s">
        <v>3194</v>
      </c>
      <c r="D1888" s="130" t="s">
        <v>160</v>
      </c>
      <c r="E1888" s="131" t="s">
        <v>3195</v>
      </c>
      <c r="F1888" s="132" t="s">
        <v>3196</v>
      </c>
      <c r="G1888" s="133" t="s">
        <v>163</v>
      </c>
      <c r="H1888" s="134">
        <v>0.44900000000000001</v>
      </c>
      <c r="I1888" s="135"/>
      <c r="J1888" s="136">
        <f>ROUND(I1888*H1888,2)</f>
        <v>0</v>
      </c>
      <c r="K1888" s="132" t="s">
        <v>164</v>
      </c>
      <c r="L1888" s="34"/>
      <c r="M1888" s="137" t="s">
        <v>3</v>
      </c>
      <c r="N1888" s="138" t="s">
        <v>49</v>
      </c>
      <c r="P1888" s="139">
        <f>O1888*H1888</f>
        <v>0</v>
      </c>
      <c r="Q1888" s="139">
        <v>0</v>
      </c>
      <c r="R1888" s="139">
        <f>Q1888*H1888</f>
        <v>0</v>
      </c>
      <c r="S1888" s="139">
        <v>0</v>
      </c>
      <c r="T1888" s="140">
        <f>S1888*H1888</f>
        <v>0</v>
      </c>
      <c r="AR1888" s="141" t="s">
        <v>165</v>
      </c>
      <c r="AT1888" s="141" t="s">
        <v>160</v>
      </c>
      <c r="AU1888" s="141" t="s">
        <v>88</v>
      </c>
      <c r="AY1888" s="18" t="s">
        <v>156</v>
      </c>
      <c r="BE1888" s="142">
        <f>IF(N1888="základní",J1888,0)</f>
        <v>0</v>
      </c>
      <c r="BF1888" s="142">
        <f>IF(N1888="snížená",J1888,0)</f>
        <v>0</v>
      </c>
      <c r="BG1888" s="142">
        <f>IF(N1888="zákl. přenesená",J1888,0)</f>
        <v>0</v>
      </c>
      <c r="BH1888" s="142">
        <f>IF(N1888="sníž. přenesená",J1888,0)</f>
        <v>0</v>
      </c>
      <c r="BI1888" s="142">
        <f>IF(N1888="nulová",J1888,0)</f>
        <v>0</v>
      </c>
      <c r="BJ1888" s="18" t="s">
        <v>86</v>
      </c>
      <c r="BK1888" s="142">
        <f>ROUND(I1888*H1888,2)</f>
        <v>0</v>
      </c>
      <c r="BL1888" s="18" t="s">
        <v>165</v>
      </c>
      <c r="BM1888" s="141" t="s">
        <v>3197</v>
      </c>
    </row>
    <row r="1889" spans="2:65" s="1" customFormat="1" x14ac:dyDescent="0.2">
      <c r="B1889" s="34"/>
      <c r="D1889" s="143" t="s">
        <v>167</v>
      </c>
      <c r="F1889" s="144" t="s">
        <v>3198</v>
      </c>
      <c r="I1889" s="145"/>
      <c r="L1889" s="34"/>
      <c r="M1889" s="146"/>
      <c r="T1889" s="55"/>
      <c r="AT1889" s="18" t="s">
        <v>167</v>
      </c>
      <c r="AU1889" s="18" t="s">
        <v>88</v>
      </c>
    </row>
    <row r="1890" spans="2:65" s="12" customFormat="1" x14ac:dyDescent="0.2">
      <c r="B1890" s="147"/>
      <c r="D1890" s="148" t="s">
        <v>169</v>
      </c>
      <c r="E1890" s="149" t="s">
        <v>3</v>
      </c>
      <c r="F1890" s="150" t="s">
        <v>2016</v>
      </c>
      <c r="H1890" s="149" t="s">
        <v>3</v>
      </c>
      <c r="I1890" s="151"/>
      <c r="L1890" s="147"/>
      <c r="M1890" s="152"/>
      <c r="T1890" s="153"/>
      <c r="AT1890" s="149" t="s">
        <v>169</v>
      </c>
      <c r="AU1890" s="149" t="s">
        <v>88</v>
      </c>
      <c r="AV1890" s="12" t="s">
        <v>86</v>
      </c>
      <c r="AW1890" s="12" t="s">
        <v>40</v>
      </c>
      <c r="AX1890" s="12" t="s">
        <v>78</v>
      </c>
      <c r="AY1890" s="149" t="s">
        <v>156</v>
      </c>
    </row>
    <row r="1891" spans="2:65" s="13" customFormat="1" x14ac:dyDescent="0.2">
      <c r="B1891" s="154"/>
      <c r="D1891" s="148" t="s">
        <v>169</v>
      </c>
      <c r="E1891" s="155" t="s">
        <v>3</v>
      </c>
      <c r="F1891" s="156" t="s">
        <v>2126</v>
      </c>
      <c r="H1891" s="157">
        <v>0.159</v>
      </c>
      <c r="I1891" s="158"/>
      <c r="L1891" s="154"/>
      <c r="M1891" s="159"/>
      <c r="T1891" s="160"/>
      <c r="AT1891" s="155" t="s">
        <v>169</v>
      </c>
      <c r="AU1891" s="155" t="s">
        <v>88</v>
      </c>
      <c r="AV1891" s="13" t="s">
        <v>88</v>
      </c>
      <c r="AW1891" s="13" t="s">
        <v>40</v>
      </c>
      <c r="AX1891" s="13" t="s">
        <v>78</v>
      </c>
      <c r="AY1891" s="155" t="s">
        <v>156</v>
      </c>
    </row>
    <row r="1892" spans="2:65" s="13" customFormat="1" x14ac:dyDescent="0.2">
      <c r="B1892" s="154"/>
      <c r="D1892" s="148" t="s">
        <v>169</v>
      </c>
      <c r="E1892" s="155" t="s">
        <v>3</v>
      </c>
      <c r="F1892" s="156" t="s">
        <v>2127</v>
      </c>
      <c r="H1892" s="157">
        <v>0.28999999999999998</v>
      </c>
      <c r="I1892" s="158"/>
      <c r="L1892" s="154"/>
      <c r="M1892" s="159"/>
      <c r="T1892" s="160"/>
      <c r="AT1892" s="155" t="s">
        <v>169</v>
      </c>
      <c r="AU1892" s="155" t="s">
        <v>88</v>
      </c>
      <c r="AV1892" s="13" t="s">
        <v>88</v>
      </c>
      <c r="AW1892" s="13" t="s">
        <v>40</v>
      </c>
      <c r="AX1892" s="13" t="s">
        <v>78</v>
      </c>
      <c r="AY1892" s="155" t="s">
        <v>156</v>
      </c>
    </row>
    <row r="1893" spans="2:65" s="14" customFormat="1" x14ac:dyDescent="0.2">
      <c r="B1893" s="161"/>
      <c r="D1893" s="148" t="s">
        <v>169</v>
      </c>
      <c r="E1893" s="162" t="s">
        <v>3</v>
      </c>
      <c r="F1893" s="163" t="s">
        <v>172</v>
      </c>
      <c r="H1893" s="164">
        <v>0.44900000000000001</v>
      </c>
      <c r="I1893" s="165"/>
      <c r="L1893" s="161"/>
      <c r="M1893" s="166"/>
      <c r="T1893" s="167"/>
      <c r="AT1893" s="162" t="s">
        <v>169</v>
      </c>
      <c r="AU1893" s="162" t="s">
        <v>88</v>
      </c>
      <c r="AV1893" s="14" t="s">
        <v>165</v>
      </c>
      <c r="AW1893" s="14" t="s">
        <v>40</v>
      </c>
      <c r="AX1893" s="14" t="s">
        <v>86</v>
      </c>
      <c r="AY1893" s="162" t="s">
        <v>156</v>
      </c>
    </row>
    <row r="1894" spans="2:65" s="1" customFormat="1" ht="16.5" customHeight="1" x14ac:dyDescent="0.2">
      <c r="B1894" s="129"/>
      <c r="C1894" s="130" t="s">
        <v>3199</v>
      </c>
      <c r="D1894" s="130" t="s">
        <v>160</v>
      </c>
      <c r="E1894" s="131" t="s">
        <v>3200</v>
      </c>
      <c r="F1894" s="132" t="s">
        <v>3201</v>
      </c>
      <c r="G1894" s="133" t="s">
        <v>193</v>
      </c>
      <c r="H1894" s="134">
        <v>1.9550000000000001</v>
      </c>
      <c r="I1894" s="135"/>
      <c r="J1894" s="136">
        <f>ROUND(I1894*H1894,2)</f>
        <v>0</v>
      </c>
      <c r="K1894" s="132" t="s">
        <v>164</v>
      </c>
      <c r="L1894" s="34"/>
      <c r="M1894" s="137" t="s">
        <v>3</v>
      </c>
      <c r="N1894" s="138" t="s">
        <v>49</v>
      </c>
      <c r="P1894" s="139">
        <f>O1894*H1894</f>
        <v>0</v>
      </c>
      <c r="Q1894" s="139">
        <v>1.06277</v>
      </c>
      <c r="R1894" s="139">
        <f>Q1894*H1894</f>
        <v>2.0777153500000001</v>
      </c>
      <c r="S1894" s="139">
        <v>0</v>
      </c>
      <c r="T1894" s="140">
        <f>S1894*H1894</f>
        <v>0</v>
      </c>
      <c r="AR1894" s="141" t="s">
        <v>165</v>
      </c>
      <c r="AT1894" s="141" t="s">
        <v>160</v>
      </c>
      <c r="AU1894" s="141" t="s">
        <v>88</v>
      </c>
      <c r="AY1894" s="18" t="s">
        <v>156</v>
      </c>
      <c r="BE1894" s="142">
        <f>IF(N1894="základní",J1894,0)</f>
        <v>0</v>
      </c>
      <c r="BF1894" s="142">
        <f>IF(N1894="snížená",J1894,0)</f>
        <v>0</v>
      </c>
      <c r="BG1894" s="142">
        <f>IF(N1894="zákl. přenesená",J1894,0)</f>
        <v>0</v>
      </c>
      <c r="BH1894" s="142">
        <f>IF(N1894="sníž. přenesená",J1894,0)</f>
        <v>0</v>
      </c>
      <c r="BI1894" s="142">
        <f>IF(N1894="nulová",J1894,0)</f>
        <v>0</v>
      </c>
      <c r="BJ1894" s="18" t="s">
        <v>86</v>
      </c>
      <c r="BK1894" s="142">
        <f>ROUND(I1894*H1894,2)</f>
        <v>0</v>
      </c>
      <c r="BL1894" s="18" t="s">
        <v>165</v>
      </c>
      <c r="BM1894" s="141" t="s">
        <v>3202</v>
      </c>
    </row>
    <row r="1895" spans="2:65" s="1" customFormat="1" x14ac:dyDescent="0.2">
      <c r="B1895" s="34"/>
      <c r="D1895" s="143" t="s">
        <v>167</v>
      </c>
      <c r="F1895" s="144" t="s">
        <v>3203</v>
      </c>
      <c r="I1895" s="145"/>
      <c r="L1895" s="34"/>
      <c r="M1895" s="146"/>
      <c r="T1895" s="55"/>
      <c r="AT1895" s="18" t="s">
        <v>167</v>
      </c>
      <c r="AU1895" s="18" t="s">
        <v>88</v>
      </c>
    </row>
    <row r="1896" spans="2:65" s="12" customFormat="1" x14ac:dyDescent="0.2">
      <c r="B1896" s="147"/>
      <c r="D1896" s="148" t="s">
        <v>169</v>
      </c>
      <c r="E1896" s="149" t="s">
        <v>3</v>
      </c>
      <c r="F1896" s="150" t="s">
        <v>3204</v>
      </c>
      <c r="H1896" s="149" t="s">
        <v>3</v>
      </c>
      <c r="I1896" s="151"/>
      <c r="L1896" s="147"/>
      <c r="M1896" s="152"/>
      <c r="T1896" s="153"/>
      <c r="AT1896" s="149" t="s">
        <v>169</v>
      </c>
      <c r="AU1896" s="149" t="s">
        <v>88</v>
      </c>
      <c r="AV1896" s="12" t="s">
        <v>86</v>
      </c>
      <c r="AW1896" s="12" t="s">
        <v>40</v>
      </c>
      <c r="AX1896" s="12" t="s">
        <v>78</v>
      </c>
      <c r="AY1896" s="149" t="s">
        <v>156</v>
      </c>
    </row>
    <row r="1897" spans="2:65" s="12" customFormat="1" x14ac:dyDescent="0.2">
      <c r="B1897" s="147"/>
      <c r="D1897" s="148" t="s">
        <v>169</v>
      </c>
      <c r="E1897" s="149" t="s">
        <v>3</v>
      </c>
      <c r="F1897" s="150" t="s">
        <v>2016</v>
      </c>
      <c r="H1897" s="149" t="s">
        <v>3</v>
      </c>
      <c r="I1897" s="151"/>
      <c r="L1897" s="147"/>
      <c r="M1897" s="152"/>
      <c r="T1897" s="153"/>
      <c r="AT1897" s="149" t="s">
        <v>169</v>
      </c>
      <c r="AU1897" s="149" t="s">
        <v>88</v>
      </c>
      <c r="AV1897" s="12" t="s">
        <v>86</v>
      </c>
      <c r="AW1897" s="12" t="s">
        <v>40</v>
      </c>
      <c r="AX1897" s="12" t="s">
        <v>78</v>
      </c>
      <c r="AY1897" s="149" t="s">
        <v>156</v>
      </c>
    </row>
    <row r="1898" spans="2:65" s="13" customFormat="1" x14ac:dyDescent="0.2">
      <c r="B1898" s="154"/>
      <c r="D1898" s="148" t="s">
        <v>169</v>
      </c>
      <c r="E1898" s="155" t="s">
        <v>3</v>
      </c>
      <c r="F1898" s="156" t="s">
        <v>3205</v>
      </c>
      <c r="H1898" s="157">
        <v>1.2E-2</v>
      </c>
      <c r="I1898" s="158"/>
      <c r="L1898" s="154"/>
      <c r="M1898" s="159"/>
      <c r="T1898" s="160"/>
      <c r="AT1898" s="155" t="s">
        <v>169</v>
      </c>
      <c r="AU1898" s="155" t="s">
        <v>88</v>
      </c>
      <c r="AV1898" s="13" t="s">
        <v>88</v>
      </c>
      <c r="AW1898" s="13" t="s">
        <v>40</v>
      </c>
      <c r="AX1898" s="13" t="s">
        <v>78</v>
      </c>
      <c r="AY1898" s="155" t="s">
        <v>156</v>
      </c>
    </row>
    <row r="1899" spans="2:65" s="13" customFormat="1" x14ac:dyDescent="0.2">
      <c r="B1899" s="154"/>
      <c r="D1899" s="148" t="s">
        <v>169</v>
      </c>
      <c r="E1899" s="155" t="s">
        <v>3</v>
      </c>
      <c r="F1899" s="156" t="s">
        <v>3206</v>
      </c>
      <c r="H1899" s="157">
        <v>2.1000000000000001E-2</v>
      </c>
      <c r="I1899" s="158"/>
      <c r="L1899" s="154"/>
      <c r="M1899" s="159"/>
      <c r="T1899" s="160"/>
      <c r="AT1899" s="155" t="s">
        <v>169</v>
      </c>
      <c r="AU1899" s="155" t="s">
        <v>88</v>
      </c>
      <c r="AV1899" s="13" t="s">
        <v>88</v>
      </c>
      <c r="AW1899" s="13" t="s">
        <v>40</v>
      </c>
      <c r="AX1899" s="13" t="s">
        <v>78</v>
      </c>
      <c r="AY1899" s="155" t="s">
        <v>156</v>
      </c>
    </row>
    <row r="1900" spans="2:65" s="15" customFormat="1" x14ac:dyDescent="0.2">
      <c r="B1900" s="168"/>
      <c r="D1900" s="148" t="s">
        <v>169</v>
      </c>
      <c r="E1900" s="169" t="s">
        <v>3</v>
      </c>
      <c r="F1900" s="170" t="s">
        <v>180</v>
      </c>
      <c r="H1900" s="171">
        <v>3.3000000000000002E-2</v>
      </c>
      <c r="I1900" s="172"/>
      <c r="L1900" s="168"/>
      <c r="M1900" s="173"/>
      <c r="T1900" s="174"/>
      <c r="AT1900" s="169" t="s">
        <v>169</v>
      </c>
      <c r="AU1900" s="169" t="s">
        <v>88</v>
      </c>
      <c r="AV1900" s="15" t="s">
        <v>157</v>
      </c>
      <c r="AW1900" s="15" t="s">
        <v>40</v>
      </c>
      <c r="AX1900" s="15" t="s">
        <v>78</v>
      </c>
      <c r="AY1900" s="169" t="s">
        <v>156</v>
      </c>
    </row>
    <row r="1901" spans="2:65" s="12" customFormat="1" x14ac:dyDescent="0.2">
      <c r="B1901" s="147"/>
      <c r="D1901" s="148" t="s">
        <v>169</v>
      </c>
      <c r="E1901" s="149" t="s">
        <v>3</v>
      </c>
      <c r="F1901" s="150" t="s">
        <v>2514</v>
      </c>
      <c r="H1901" s="149" t="s">
        <v>3</v>
      </c>
      <c r="I1901" s="151"/>
      <c r="L1901" s="147"/>
      <c r="M1901" s="152"/>
      <c r="T1901" s="153"/>
      <c r="AT1901" s="149" t="s">
        <v>169</v>
      </c>
      <c r="AU1901" s="149" t="s">
        <v>88</v>
      </c>
      <c r="AV1901" s="12" t="s">
        <v>86</v>
      </c>
      <c r="AW1901" s="12" t="s">
        <v>40</v>
      </c>
      <c r="AX1901" s="12" t="s">
        <v>78</v>
      </c>
      <c r="AY1901" s="149" t="s">
        <v>156</v>
      </c>
    </row>
    <row r="1902" spans="2:65" s="12" customFormat="1" x14ac:dyDescent="0.2">
      <c r="B1902" s="147"/>
      <c r="D1902" s="148" t="s">
        <v>169</v>
      </c>
      <c r="E1902" s="149" t="s">
        <v>3</v>
      </c>
      <c r="F1902" s="150" t="s">
        <v>2157</v>
      </c>
      <c r="H1902" s="149" t="s">
        <v>3</v>
      </c>
      <c r="I1902" s="151"/>
      <c r="L1902" s="147"/>
      <c r="M1902" s="152"/>
      <c r="T1902" s="153"/>
      <c r="AT1902" s="149" t="s">
        <v>169</v>
      </c>
      <c r="AU1902" s="149" t="s">
        <v>88</v>
      </c>
      <c r="AV1902" s="12" t="s">
        <v>86</v>
      </c>
      <c r="AW1902" s="12" t="s">
        <v>40</v>
      </c>
      <c r="AX1902" s="12" t="s">
        <v>78</v>
      </c>
      <c r="AY1902" s="149" t="s">
        <v>156</v>
      </c>
    </row>
    <row r="1903" spans="2:65" s="13" customFormat="1" x14ac:dyDescent="0.2">
      <c r="B1903" s="154"/>
      <c r="D1903" s="148" t="s">
        <v>169</v>
      </c>
      <c r="E1903" s="155" t="s">
        <v>3</v>
      </c>
      <c r="F1903" s="156" t="s">
        <v>3207</v>
      </c>
      <c r="H1903" s="157">
        <v>3.6999999999999998E-2</v>
      </c>
      <c r="I1903" s="158"/>
      <c r="L1903" s="154"/>
      <c r="M1903" s="159"/>
      <c r="T1903" s="160"/>
      <c r="AT1903" s="155" t="s">
        <v>169</v>
      </c>
      <c r="AU1903" s="155" t="s">
        <v>88</v>
      </c>
      <c r="AV1903" s="13" t="s">
        <v>88</v>
      </c>
      <c r="AW1903" s="13" t="s">
        <v>40</v>
      </c>
      <c r="AX1903" s="13" t="s">
        <v>78</v>
      </c>
      <c r="AY1903" s="155" t="s">
        <v>156</v>
      </c>
    </row>
    <row r="1904" spans="2:65" s="15" customFormat="1" x14ac:dyDescent="0.2">
      <c r="B1904" s="168"/>
      <c r="D1904" s="148" t="s">
        <v>169</v>
      </c>
      <c r="E1904" s="169" t="s">
        <v>3</v>
      </c>
      <c r="F1904" s="170" t="s">
        <v>180</v>
      </c>
      <c r="H1904" s="171">
        <v>3.6999999999999998E-2</v>
      </c>
      <c r="I1904" s="172"/>
      <c r="L1904" s="168"/>
      <c r="M1904" s="173"/>
      <c r="T1904" s="174"/>
      <c r="AT1904" s="169" t="s">
        <v>169</v>
      </c>
      <c r="AU1904" s="169" t="s">
        <v>88</v>
      </c>
      <c r="AV1904" s="15" t="s">
        <v>157</v>
      </c>
      <c r="AW1904" s="15" t="s">
        <v>40</v>
      </c>
      <c r="AX1904" s="15" t="s">
        <v>78</v>
      </c>
      <c r="AY1904" s="169" t="s">
        <v>156</v>
      </c>
    </row>
    <row r="1905" spans="2:51" s="12" customFormat="1" x14ac:dyDescent="0.2">
      <c r="B1905" s="147"/>
      <c r="D1905" s="148" t="s">
        <v>169</v>
      </c>
      <c r="E1905" s="149" t="s">
        <v>3</v>
      </c>
      <c r="F1905" s="150" t="s">
        <v>2054</v>
      </c>
      <c r="H1905" s="149" t="s">
        <v>3</v>
      </c>
      <c r="I1905" s="151"/>
      <c r="L1905" s="147"/>
      <c r="M1905" s="152"/>
      <c r="T1905" s="153"/>
      <c r="AT1905" s="149" t="s">
        <v>169</v>
      </c>
      <c r="AU1905" s="149" t="s">
        <v>88</v>
      </c>
      <c r="AV1905" s="12" t="s">
        <v>86</v>
      </c>
      <c r="AW1905" s="12" t="s">
        <v>40</v>
      </c>
      <c r="AX1905" s="12" t="s">
        <v>78</v>
      </c>
      <c r="AY1905" s="149" t="s">
        <v>156</v>
      </c>
    </row>
    <row r="1906" spans="2:51" s="12" customFormat="1" x14ac:dyDescent="0.2">
      <c r="B1906" s="147"/>
      <c r="D1906" s="148" t="s">
        <v>169</v>
      </c>
      <c r="E1906" s="149" t="s">
        <v>3</v>
      </c>
      <c r="F1906" s="150" t="s">
        <v>2157</v>
      </c>
      <c r="H1906" s="149" t="s">
        <v>3</v>
      </c>
      <c r="I1906" s="151"/>
      <c r="L1906" s="147"/>
      <c r="M1906" s="152"/>
      <c r="T1906" s="153"/>
      <c r="AT1906" s="149" t="s">
        <v>169</v>
      </c>
      <c r="AU1906" s="149" t="s">
        <v>88</v>
      </c>
      <c r="AV1906" s="12" t="s">
        <v>86</v>
      </c>
      <c r="AW1906" s="12" t="s">
        <v>40</v>
      </c>
      <c r="AX1906" s="12" t="s">
        <v>78</v>
      </c>
      <c r="AY1906" s="149" t="s">
        <v>156</v>
      </c>
    </row>
    <row r="1907" spans="2:51" s="13" customFormat="1" x14ac:dyDescent="0.2">
      <c r="B1907" s="154"/>
      <c r="D1907" s="148" t="s">
        <v>169</v>
      </c>
      <c r="E1907" s="155" t="s">
        <v>3</v>
      </c>
      <c r="F1907" s="156" t="s">
        <v>2158</v>
      </c>
      <c r="H1907" s="157">
        <v>0.32200000000000001</v>
      </c>
      <c r="I1907" s="158"/>
      <c r="L1907" s="154"/>
      <c r="M1907" s="159"/>
      <c r="T1907" s="160"/>
      <c r="AT1907" s="155" t="s">
        <v>169</v>
      </c>
      <c r="AU1907" s="155" t="s">
        <v>88</v>
      </c>
      <c r="AV1907" s="13" t="s">
        <v>88</v>
      </c>
      <c r="AW1907" s="13" t="s">
        <v>40</v>
      </c>
      <c r="AX1907" s="13" t="s">
        <v>78</v>
      </c>
      <c r="AY1907" s="155" t="s">
        <v>156</v>
      </c>
    </row>
    <row r="1908" spans="2:51" s="15" customFormat="1" x14ac:dyDescent="0.2">
      <c r="B1908" s="168"/>
      <c r="D1908" s="148" t="s">
        <v>169</v>
      </c>
      <c r="E1908" s="169" t="s">
        <v>3</v>
      </c>
      <c r="F1908" s="170" t="s">
        <v>180</v>
      </c>
      <c r="H1908" s="171">
        <v>0.32200000000000001</v>
      </c>
      <c r="I1908" s="172"/>
      <c r="L1908" s="168"/>
      <c r="M1908" s="173"/>
      <c r="T1908" s="174"/>
      <c r="AT1908" s="169" t="s">
        <v>169</v>
      </c>
      <c r="AU1908" s="169" t="s">
        <v>88</v>
      </c>
      <c r="AV1908" s="15" t="s">
        <v>157</v>
      </c>
      <c r="AW1908" s="15" t="s">
        <v>40</v>
      </c>
      <c r="AX1908" s="15" t="s">
        <v>78</v>
      </c>
      <c r="AY1908" s="169" t="s">
        <v>156</v>
      </c>
    </row>
    <row r="1909" spans="2:51" s="12" customFormat="1" x14ac:dyDescent="0.2">
      <c r="B1909" s="147"/>
      <c r="D1909" s="148" t="s">
        <v>169</v>
      </c>
      <c r="E1909" s="149" t="s">
        <v>3</v>
      </c>
      <c r="F1909" s="150" t="s">
        <v>2056</v>
      </c>
      <c r="H1909" s="149" t="s">
        <v>3</v>
      </c>
      <c r="I1909" s="151"/>
      <c r="L1909" s="147"/>
      <c r="M1909" s="152"/>
      <c r="T1909" s="153"/>
      <c r="AT1909" s="149" t="s">
        <v>169</v>
      </c>
      <c r="AU1909" s="149" t="s">
        <v>88</v>
      </c>
      <c r="AV1909" s="12" t="s">
        <v>86</v>
      </c>
      <c r="AW1909" s="12" t="s">
        <v>40</v>
      </c>
      <c r="AX1909" s="12" t="s">
        <v>78</v>
      </c>
      <c r="AY1909" s="149" t="s">
        <v>156</v>
      </c>
    </row>
    <row r="1910" spans="2:51" s="12" customFormat="1" x14ac:dyDescent="0.2">
      <c r="B1910" s="147"/>
      <c r="D1910" s="148" t="s">
        <v>169</v>
      </c>
      <c r="E1910" s="149" t="s">
        <v>3</v>
      </c>
      <c r="F1910" s="150" t="s">
        <v>2157</v>
      </c>
      <c r="H1910" s="149" t="s">
        <v>3</v>
      </c>
      <c r="I1910" s="151"/>
      <c r="L1910" s="147"/>
      <c r="M1910" s="152"/>
      <c r="T1910" s="153"/>
      <c r="AT1910" s="149" t="s">
        <v>169</v>
      </c>
      <c r="AU1910" s="149" t="s">
        <v>88</v>
      </c>
      <c r="AV1910" s="12" t="s">
        <v>86</v>
      </c>
      <c r="AW1910" s="12" t="s">
        <v>40</v>
      </c>
      <c r="AX1910" s="12" t="s">
        <v>78</v>
      </c>
      <c r="AY1910" s="149" t="s">
        <v>156</v>
      </c>
    </row>
    <row r="1911" spans="2:51" s="13" customFormat="1" x14ac:dyDescent="0.2">
      <c r="B1911" s="154"/>
      <c r="D1911" s="148" t="s">
        <v>169</v>
      </c>
      <c r="E1911" s="155" t="s">
        <v>3</v>
      </c>
      <c r="F1911" s="156" t="s">
        <v>2159</v>
      </c>
      <c r="H1911" s="157">
        <v>7.0000000000000007E-2</v>
      </c>
      <c r="I1911" s="158"/>
      <c r="L1911" s="154"/>
      <c r="M1911" s="159"/>
      <c r="T1911" s="160"/>
      <c r="AT1911" s="155" t="s">
        <v>169</v>
      </c>
      <c r="AU1911" s="155" t="s">
        <v>88</v>
      </c>
      <c r="AV1911" s="13" t="s">
        <v>88</v>
      </c>
      <c r="AW1911" s="13" t="s">
        <v>40</v>
      </c>
      <c r="AX1911" s="13" t="s">
        <v>78</v>
      </c>
      <c r="AY1911" s="155" t="s">
        <v>156</v>
      </c>
    </row>
    <row r="1912" spans="2:51" s="15" customFormat="1" x14ac:dyDescent="0.2">
      <c r="B1912" s="168"/>
      <c r="D1912" s="148" t="s">
        <v>169</v>
      </c>
      <c r="E1912" s="169" t="s">
        <v>3</v>
      </c>
      <c r="F1912" s="170" t="s">
        <v>180</v>
      </c>
      <c r="H1912" s="171">
        <v>7.0000000000000007E-2</v>
      </c>
      <c r="I1912" s="172"/>
      <c r="L1912" s="168"/>
      <c r="M1912" s="173"/>
      <c r="T1912" s="174"/>
      <c r="AT1912" s="169" t="s">
        <v>169</v>
      </c>
      <c r="AU1912" s="169" t="s">
        <v>88</v>
      </c>
      <c r="AV1912" s="15" t="s">
        <v>157</v>
      </c>
      <c r="AW1912" s="15" t="s">
        <v>40</v>
      </c>
      <c r="AX1912" s="15" t="s">
        <v>78</v>
      </c>
      <c r="AY1912" s="169" t="s">
        <v>156</v>
      </c>
    </row>
    <row r="1913" spans="2:51" s="12" customFormat="1" x14ac:dyDescent="0.2">
      <c r="B1913" s="147"/>
      <c r="D1913" s="148" t="s">
        <v>169</v>
      </c>
      <c r="E1913" s="149" t="s">
        <v>3</v>
      </c>
      <c r="F1913" s="150" t="s">
        <v>3057</v>
      </c>
      <c r="H1913" s="149" t="s">
        <v>3</v>
      </c>
      <c r="I1913" s="151"/>
      <c r="L1913" s="147"/>
      <c r="M1913" s="152"/>
      <c r="T1913" s="153"/>
      <c r="AT1913" s="149" t="s">
        <v>169</v>
      </c>
      <c r="AU1913" s="149" t="s">
        <v>88</v>
      </c>
      <c r="AV1913" s="12" t="s">
        <v>86</v>
      </c>
      <c r="AW1913" s="12" t="s">
        <v>40</v>
      </c>
      <c r="AX1913" s="12" t="s">
        <v>78</v>
      </c>
      <c r="AY1913" s="149" t="s">
        <v>156</v>
      </c>
    </row>
    <row r="1914" spans="2:51" s="12" customFormat="1" x14ac:dyDescent="0.2">
      <c r="B1914" s="147"/>
      <c r="D1914" s="148" t="s">
        <v>169</v>
      </c>
      <c r="E1914" s="149" t="s">
        <v>3</v>
      </c>
      <c r="F1914" s="150" t="s">
        <v>2157</v>
      </c>
      <c r="H1914" s="149" t="s">
        <v>3</v>
      </c>
      <c r="I1914" s="151"/>
      <c r="L1914" s="147"/>
      <c r="M1914" s="152"/>
      <c r="T1914" s="153"/>
      <c r="AT1914" s="149" t="s">
        <v>169</v>
      </c>
      <c r="AU1914" s="149" t="s">
        <v>88</v>
      </c>
      <c r="AV1914" s="12" t="s">
        <v>86</v>
      </c>
      <c r="AW1914" s="12" t="s">
        <v>40</v>
      </c>
      <c r="AX1914" s="12" t="s">
        <v>78</v>
      </c>
      <c r="AY1914" s="149" t="s">
        <v>156</v>
      </c>
    </row>
    <row r="1915" spans="2:51" s="13" customFormat="1" x14ac:dyDescent="0.2">
      <c r="B1915" s="154"/>
      <c r="D1915" s="148" t="s">
        <v>169</v>
      </c>
      <c r="E1915" s="155" t="s">
        <v>3</v>
      </c>
      <c r="F1915" s="156" t="s">
        <v>3208</v>
      </c>
      <c r="H1915" s="157">
        <v>2.5999999999999999E-2</v>
      </c>
      <c r="I1915" s="158"/>
      <c r="L1915" s="154"/>
      <c r="M1915" s="159"/>
      <c r="T1915" s="160"/>
      <c r="AT1915" s="155" t="s">
        <v>169</v>
      </c>
      <c r="AU1915" s="155" t="s">
        <v>88</v>
      </c>
      <c r="AV1915" s="13" t="s">
        <v>88</v>
      </c>
      <c r="AW1915" s="13" t="s">
        <v>40</v>
      </c>
      <c r="AX1915" s="13" t="s">
        <v>78</v>
      </c>
      <c r="AY1915" s="155" t="s">
        <v>156</v>
      </c>
    </row>
    <row r="1916" spans="2:51" s="13" customFormat="1" x14ac:dyDescent="0.2">
      <c r="B1916" s="154"/>
      <c r="D1916" s="148" t="s">
        <v>169</v>
      </c>
      <c r="E1916" s="155" t="s">
        <v>3</v>
      </c>
      <c r="F1916" s="156" t="s">
        <v>3209</v>
      </c>
      <c r="H1916" s="157">
        <v>2.4E-2</v>
      </c>
      <c r="I1916" s="158"/>
      <c r="L1916" s="154"/>
      <c r="M1916" s="159"/>
      <c r="T1916" s="160"/>
      <c r="AT1916" s="155" t="s">
        <v>169</v>
      </c>
      <c r="AU1916" s="155" t="s">
        <v>88</v>
      </c>
      <c r="AV1916" s="13" t="s">
        <v>88</v>
      </c>
      <c r="AW1916" s="13" t="s">
        <v>40</v>
      </c>
      <c r="AX1916" s="13" t="s">
        <v>78</v>
      </c>
      <c r="AY1916" s="155" t="s">
        <v>156</v>
      </c>
    </row>
    <row r="1917" spans="2:51" s="13" customFormat="1" x14ac:dyDescent="0.2">
      <c r="B1917" s="154"/>
      <c r="D1917" s="148" t="s">
        <v>169</v>
      </c>
      <c r="E1917" s="155" t="s">
        <v>3</v>
      </c>
      <c r="F1917" s="156" t="s">
        <v>3210</v>
      </c>
      <c r="H1917" s="157">
        <v>2.3E-2</v>
      </c>
      <c r="I1917" s="158"/>
      <c r="L1917" s="154"/>
      <c r="M1917" s="159"/>
      <c r="T1917" s="160"/>
      <c r="AT1917" s="155" t="s">
        <v>169</v>
      </c>
      <c r="AU1917" s="155" t="s">
        <v>88</v>
      </c>
      <c r="AV1917" s="13" t="s">
        <v>88</v>
      </c>
      <c r="AW1917" s="13" t="s">
        <v>40</v>
      </c>
      <c r="AX1917" s="13" t="s">
        <v>78</v>
      </c>
      <c r="AY1917" s="155" t="s">
        <v>156</v>
      </c>
    </row>
    <row r="1918" spans="2:51" s="13" customFormat="1" x14ac:dyDescent="0.2">
      <c r="B1918" s="154"/>
      <c r="D1918" s="148" t="s">
        <v>169</v>
      </c>
      <c r="E1918" s="155" t="s">
        <v>3</v>
      </c>
      <c r="F1918" s="156" t="s">
        <v>3211</v>
      </c>
      <c r="H1918" s="157">
        <v>1.0999999999999999E-2</v>
      </c>
      <c r="I1918" s="158"/>
      <c r="L1918" s="154"/>
      <c r="M1918" s="159"/>
      <c r="T1918" s="160"/>
      <c r="AT1918" s="155" t="s">
        <v>169</v>
      </c>
      <c r="AU1918" s="155" t="s">
        <v>88</v>
      </c>
      <c r="AV1918" s="13" t="s">
        <v>88</v>
      </c>
      <c r="AW1918" s="13" t="s">
        <v>40</v>
      </c>
      <c r="AX1918" s="13" t="s">
        <v>78</v>
      </c>
      <c r="AY1918" s="155" t="s">
        <v>156</v>
      </c>
    </row>
    <row r="1919" spans="2:51" s="13" customFormat="1" x14ac:dyDescent="0.2">
      <c r="B1919" s="154"/>
      <c r="D1919" s="148" t="s">
        <v>169</v>
      </c>
      <c r="E1919" s="155" t="s">
        <v>3</v>
      </c>
      <c r="F1919" s="156" t="s">
        <v>3212</v>
      </c>
      <c r="H1919" s="157">
        <v>3.2000000000000001E-2</v>
      </c>
      <c r="I1919" s="158"/>
      <c r="L1919" s="154"/>
      <c r="M1919" s="159"/>
      <c r="T1919" s="160"/>
      <c r="AT1919" s="155" t="s">
        <v>169</v>
      </c>
      <c r="AU1919" s="155" t="s">
        <v>88</v>
      </c>
      <c r="AV1919" s="13" t="s">
        <v>88</v>
      </c>
      <c r="AW1919" s="13" t="s">
        <v>40</v>
      </c>
      <c r="AX1919" s="13" t="s">
        <v>78</v>
      </c>
      <c r="AY1919" s="155" t="s">
        <v>156</v>
      </c>
    </row>
    <row r="1920" spans="2:51" s="13" customFormat="1" x14ac:dyDescent="0.2">
      <c r="B1920" s="154"/>
      <c r="D1920" s="148" t="s">
        <v>169</v>
      </c>
      <c r="E1920" s="155" t="s">
        <v>3</v>
      </c>
      <c r="F1920" s="156" t="s">
        <v>3213</v>
      </c>
      <c r="H1920" s="157">
        <v>4.3999999999999997E-2</v>
      </c>
      <c r="I1920" s="158"/>
      <c r="L1920" s="154"/>
      <c r="M1920" s="159"/>
      <c r="T1920" s="160"/>
      <c r="AT1920" s="155" t="s">
        <v>169</v>
      </c>
      <c r="AU1920" s="155" t="s">
        <v>88</v>
      </c>
      <c r="AV1920" s="13" t="s">
        <v>88</v>
      </c>
      <c r="AW1920" s="13" t="s">
        <v>40</v>
      </c>
      <c r="AX1920" s="13" t="s">
        <v>78</v>
      </c>
      <c r="AY1920" s="155" t="s">
        <v>156</v>
      </c>
    </row>
    <row r="1921" spans="2:51" s="13" customFormat="1" x14ac:dyDescent="0.2">
      <c r="B1921" s="154"/>
      <c r="D1921" s="148" t="s">
        <v>169</v>
      </c>
      <c r="E1921" s="155" t="s">
        <v>3</v>
      </c>
      <c r="F1921" s="156" t="s">
        <v>3214</v>
      </c>
      <c r="H1921" s="157">
        <v>7.5999999999999998E-2</v>
      </c>
      <c r="I1921" s="158"/>
      <c r="L1921" s="154"/>
      <c r="M1921" s="159"/>
      <c r="T1921" s="160"/>
      <c r="AT1921" s="155" t="s">
        <v>169</v>
      </c>
      <c r="AU1921" s="155" t="s">
        <v>88</v>
      </c>
      <c r="AV1921" s="13" t="s">
        <v>88</v>
      </c>
      <c r="AW1921" s="13" t="s">
        <v>40</v>
      </c>
      <c r="AX1921" s="13" t="s">
        <v>78</v>
      </c>
      <c r="AY1921" s="155" t="s">
        <v>156</v>
      </c>
    </row>
    <row r="1922" spans="2:51" s="15" customFormat="1" x14ac:dyDescent="0.2">
      <c r="B1922" s="168"/>
      <c r="D1922" s="148" t="s">
        <v>169</v>
      </c>
      <c r="E1922" s="169" t="s">
        <v>3</v>
      </c>
      <c r="F1922" s="170" t="s">
        <v>180</v>
      </c>
      <c r="H1922" s="171">
        <v>0.23599999999999999</v>
      </c>
      <c r="I1922" s="172"/>
      <c r="L1922" s="168"/>
      <c r="M1922" s="173"/>
      <c r="T1922" s="174"/>
      <c r="AT1922" s="169" t="s">
        <v>169</v>
      </c>
      <c r="AU1922" s="169" t="s">
        <v>88</v>
      </c>
      <c r="AV1922" s="15" t="s">
        <v>157</v>
      </c>
      <c r="AW1922" s="15" t="s">
        <v>40</v>
      </c>
      <c r="AX1922" s="15" t="s">
        <v>78</v>
      </c>
      <c r="AY1922" s="169" t="s">
        <v>156</v>
      </c>
    </row>
    <row r="1923" spans="2:51" s="12" customFormat="1" x14ac:dyDescent="0.2">
      <c r="B1923" s="147"/>
      <c r="D1923" s="148" t="s">
        <v>169</v>
      </c>
      <c r="E1923" s="149" t="s">
        <v>3</v>
      </c>
      <c r="F1923" s="150" t="s">
        <v>2058</v>
      </c>
      <c r="H1923" s="149" t="s">
        <v>3</v>
      </c>
      <c r="I1923" s="151"/>
      <c r="L1923" s="147"/>
      <c r="M1923" s="152"/>
      <c r="T1923" s="153"/>
      <c r="AT1923" s="149" t="s">
        <v>169</v>
      </c>
      <c r="AU1923" s="149" t="s">
        <v>88</v>
      </c>
      <c r="AV1923" s="12" t="s">
        <v>86</v>
      </c>
      <c r="AW1923" s="12" t="s">
        <v>40</v>
      </c>
      <c r="AX1923" s="12" t="s">
        <v>78</v>
      </c>
      <c r="AY1923" s="149" t="s">
        <v>156</v>
      </c>
    </row>
    <row r="1924" spans="2:51" s="12" customFormat="1" x14ac:dyDescent="0.2">
      <c r="B1924" s="147"/>
      <c r="D1924" s="148" t="s">
        <v>169</v>
      </c>
      <c r="E1924" s="149" t="s">
        <v>3</v>
      </c>
      <c r="F1924" s="150" t="s">
        <v>2157</v>
      </c>
      <c r="H1924" s="149" t="s">
        <v>3</v>
      </c>
      <c r="I1924" s="151"/>
      <c r="L1924" s="147"/>
      <c r="M1924" s="152"/>
      <c r="T1924" s="153"/>
      <c r="AT1924" s="149" t="s">
        <v>169</v>
      </c>
      <c r="AU1924" s="149" t="s">
        <v>88</v>
      </c>
      <c r="AV1924" s="12" t="s">
        <v>86</v>
      </c>
      <c r="AW1924" s="12" t="s">
        <v>40</v>
      </c>
      <c r="AX1924" s="12" t="s">
        <v>78</v>
      </c>
      <c r="AY1924" s="149" t="s">
        <v>156</v>
      </c>
    </row>
    <row r="1925" spans="2:51" s="13" customFormat="1" x14ac:dyDescent="0.2">
      <c r="B1925" s="154"/>
      <c r="D1925" s="148" t="s">
        <v>169</v>
      </c>
      <c r="E1925" s="155" t="s">
        <v>3</v>
      </c>
      <c r="F1925" s="156" t="s">
        <v>3215</v>
      </c>
      <c r="H1925" s="157">
        <v>2E-3</v>
      </c>
      <c r="I1925" s="158"/>
      <c r="L1925" s="154"/>
      <c r="M1925" s="159"/>
      <c r="T1925" s="160"/>
      <c r="AT1925" s="155" t="s">
        <v>169</v>
      </c>
      <c r="AU1925" s="155" t="s">
        <v>88</v>
      </c>
      <c r="AV1925" s="13" t="s">
        <v>88</v>
      </c>
      <c r="AW1925" s="13" t="s">
        <v>40</v>
      </c>
      <c r="AX1925" s="13" t="s">
        <v>78</v>
      </c>
      <c r="AY1925" s="155" t="s">
        <v>156</v>
      </c>
    </row>
    <row r="1926" spans="2:51" s="15" customFormat="1" x14ac:dyDescent="0.2">
      <c r="B1926" s="168"/>
      <c r="D1926" s="148" t="s">
        <v>169</v>
      </c>
      <c r="E1926" s="169" t="s">
        <v>3</v>
      </c>
      <c r="F1926" s="170" t="s">
        <v>180</v>
      </c>
      <c r="H1926" s="171">
        <v>2E-3</v>
      </c>
      <c r="I1926" s="172"/>
      <c r="L1926" s="168"/>
      <c r="M1926" s="173"/>
      <c r="T1926" s="174"/>
      <c r="AT1926" s="169" t="s">
        <v>169</v>
      </c>
      <c r="AU1926" s="169" t="s">
        <v>88</v>
      </c>
      <c r="AV1926" s="15" t="s">
        <v>157</v>
      </c>
      <c r="AW1926" s="15" t="s">
        <v>40</v>
      </c>
      <c r="AX1926" s="15" t="s">
        <v>78</v>
      </c>
      <c r="AY1926" s="169" t="s">
        <v>156</v>
      </c>
    </row>
    <row r="1927" spans="2:51" s="12" customFormat="1" x14ac:dyDescent="0.2">
      <c r="B1927" s="147"/>
      <c r="D1927" s="148" t="s">
        <v>169</v>
      </c>
      <c r="E1927" s="149" t="s">
        <v>3</v>
      </c>
      <c r="F1927" s="150" t="s">
        <v>3084</v>
      </c>
      <c r="H1927" s="149" t="s">
        <v>3</v>
      </c>
      <c r="I1927" s="151"/>
      <c r="L1927" s="147"/>
      <c r="M1927" s="152"/>
      <c r="T1927" s="153"/>
      <c r="AT1927" s="149" t="s">
        <v>169</v>
      </c>
      <c r="AU1927" s="149" t="s">
        <v>88</v>
      </c>
      <c r="AV1927" s="12" t="s">
        <v>86</v>
      </c>
      <c r="AW1927" s="12" t="s">
        <v>40</v>
      </c>
      <c r="AX1927" s="12" t="s">
        <v>78</v>
      </c>
      <c r="AY1927" s="149" t="s">
        <v>156</v>
      </c>
    </row>
    <row r="1928" spans="2:51" s="12" customFormat="1" x14ac:dyDescent="0.2">
      <c r="B1928" s="147"/>
      <c r="D1928" s="148" t="s">
        <v>169</v>
      </c>
      <c r="E1928" s="149" t="s">
        <v>3</v>
      </c>
      <c r="F1928" s="150" t="s">
        <v>2157</v>
      </c>
      <c r="H1928" s="149" t="s">
        <v>3</v>
      </c>
      <c r="I1928" s="151"/>
      <c r="L1928" s="147"/>
      <c r="M1928" s="152"/>
      <c r="T1928" s="153"/>
      <c r="AT1928" s="149" t="s">
        <v>169</v>
      </c>
      <c r="AU1928" s="149" t="s">
        <v>88</v>
      </c>
      <c r="AV1928" s="12" t="s">
        <v>86</v>
      </c>
      <c r="AW1928" s="12" t="s">
        <v>40</v>
      </c>
      <c r="AX1928" s="12" t="s">
        <v>78</v>
      </c>
      <c r="AY1928" s="149" t="s">
        <v>156</v>
      </c>
    </row>
    <row r="1929" spans="2:51" s="13" customFormat="1" x14ac:dyDescent="0.2">
      <c r="B1929" s="154"/>
      <c r="D1929" s="148" t="s">
        <v>169</v>
      </c>
      <c r="E1929" s="155" t="s">
        <v>3</v>
      </c>
      <c r="F1929" s="156" t="s">
        <v>3216</v>
      </c>
      <c r="H1929" s="157">
        <v>0.33400000000000002</v>
      </c>
      <c r="I1929" s="158"/>
      <c r="L1929" s="154"/>
      <c r="M1929" s="159"/>
      <c r="T1929" s="160"/>
      <c r="AT1929" s="155" t="s">
        <v>169</v>
      </c>
      <c r="AU1929" s="155" t="s">
        <v>88</v>
      </c>
      <c r="AV1929" s="13" t="s">
        <v>88</v>
      </c>
      <c r="AW1929" s="13" t="s">
        <v>40</v>
      </c>
      <c r="AX1929" s="13" t="s">
        <v>78</v>
      </c>
      <c r="AY1929" s="155" t="s">
        <v>156</v>
      </c>
    </row>
    <row r="1930" spans="2:51" s="13" customFormat="1" x14ac:dyDescent="0.2">
      <c r="B1930" s="154"/>
      <c r="D1930" s="148" t="s">
        <v>169</v>
      </c>
      <c r="E1930" s="155" t="s">
        <v>3</v>
      </c>
      <c r="F1930" s="156" t="s">
        <v>3217</v>
      </c>
      <c r="H1930" s="157">
        <v>2.7E-2</v>
      </c>
      <c r="I1930" s="158"/>
      <c r="L1930" s="154"/>
      <c r="M1930" s="159"/>
      <c r="T1930" s="160"/>
      <c r="AT1930" s="155" t="s">
        <v>169</v>
      </c>
      <c r="AU1930" s="155" t="s">
        <v>88</v>
      </c>
      <c r="AV1930" s="13" t="s">
        <v>88</v>
      </c>
      <c r="AW1930" s="13" t="s">
        <v>40</v>
      </c>
      <c r="AX1930" s="13" t="s">
        <v>78</v>
      </c>
      <c r="AY1930" s="155" t="s">
        <v>156</v>
      </c>
    </row>
    <row r="1931" spans="2:51" s="13" customFormat="1" x14ac:dyDescent="0.2">
      <c r="B1931" s="154"/>
      <c r="D1931" s="148" t="s">
        <v>169</v>
      </c>
      <c r="E1931" s="155" t="s">
        <v>3</v>
      </c>
      <c r="F1931" s="156" t="s">
        <v>3218</v>
      </c>
      <c r="H1931" s="157">
        <v>2.9000000000000001E-2</v>
      </c>
      <c r="I1931" s="158"/>
      <c r="L1931" s="154"/>
      <c r="M1931" s="159"/>
      <c r="T1931" s="160"/>
      <c r="AT1931" s="155" t="s">
        <v>169</v>
      </c>
      <c r="AU1931" s="155" t="s">
        <v>88</v>
      </c>
      <c r="AV1931" s="13" t="s">
        <v>88</v>
      </c>
      <c r="AW1931" s="13" t="s">
        <v>40</v>
      </c>
      <c r="AX1931" s="13" t="s">
        <v>78</v>
      </c>
      <c r="AY1931" s="155" t="s">
        <v>156</v>
      </c>
    </row>
    <row r="1932" spans="2:51" s="13" customFormat="1" x14ac:dyDescent="0.2">
      <c r="B1932" s="154"/>
      <c r="D1932" s="148" t="s">
        <v>169</v>
      </c>
      <c r="E1932" s="155" t="s">
        <v>3</v>
      </c>
      <c r="F1932" s="156" t="s">
        <v>3219</v>
      </c>
      <c r="H1932" s="157">
        <v>1.4E-2</v>
      </c>
      <c r="I1932" s="158"/>
      <c r="L1932" s="154"/>
      <c r="M1932" s="159"/>
      <c r="T1932" s="160"/>
      <c r="AT1932" s="155" t="s">
        <v>169</v>
      </c>
      <c r="AU1932" s="155" t="s">
        <v>88</v>
      </c>
      <c r="AV1932" s="13" t="s">
        <v>88</v>
      </c>
      <c r="AW1932" s="13" t="s">
        <v>40</v>
      </c>
      <c r="AX1932" s="13" t="s">
        <v>78</v>
      </c>
      <c r="AY1932" s="155" t="s">
        <v>156</v>
      </c>
    </row>
    <row r="1933" spans="2:51" s="13" customFormat="1" x14ac:dyDescent="0.2">
      <c r="B1933" s="154"/>
      <c r="D1933" s="148" t="s">
        <v>169</v>
      </c>
      <c r="E1933" s="155" t="s">
        <v>3</v>
      </c>
      <c r="F1933" s="156" t="s">
        <v>3220</v>
      </c>
      <c r="H1933" s="157">
        <v>6.0000000000000001E-3</v>
      </c>
      <c r="I1933" s="158"/>
      <c r="L1933" s="154"/>
      <c r="M1933" s="159"/>
      <c r="T1933" s="160"/>
      <c r="AT1933" s="155" t="s">
        <v>169</v>
      </c>
      <c r="AU1933" s="155" t="s">
        <v>88</v>
      </c>
      <c r="AV1933" s="13" t="s">
        <v>88</v>
      </c>
      <c r="AW1933" s="13" t="s">
        <v>40</v>
      </c>
      <c r="AX1933" s="13" t="s">
        <v>78</v>
      </c>
      <c r="AY1933" s="155" t="s">
        <v>156</v>
      </c>
    </row>
    <row r="1934" spans="2:51" s="13" customFormat="1" x14ac:dyDescent="0.2">
      <c r="B1934" s="154"/>
      <c r="D1934" s="148" t="s">
        <v>169</v>
      </c>
      <c r="E1934" s="155" t="s">
        <v>3</v>
      </c>
      <c r="F1934" s="156" t="s">
        <v>3221</v>
      </c>
      <c r="H1934" s="157">
        <v>1.2999999999999999E-2</v>
      </c>
      <c r="I1934" s="158"/>
      <c r="L1934" s="154"/>
      <c r="M1934" s="159"/>
      <c r="T1934" s="160"/>
      <c r="AT1934" s="155" t="s">
        <v>169</v>
      </c>
      <c r="AU1934" s="155" t="s">
        <v>88</v>
      </c>
      <c r="AV1934" s="13" t="s">
        <v>88</v>
      </c>
      <c r="AW1934" s="13" t="s">
        <v>40</v>
      </c>
      <c r="AX1934" s="13" t="s">
        <v>78</v>
      </c>
      <c r="AY1934" s="155" t="s">
        <v>156</v>
      </c>
    </row>
    <row r="1935" spans="2:51" s="15" customFormat="1" x14ac:dyDescent="0.2">
      <c r="B1935" s="168"/>
      <c r="D1935" s="148" t="s">
        <v>169</v>
      </c>
      <c r="E1935" s="169" t="s">
        <v>3</v>
      </c>
      <c r="F1935" s="170" t="s">
        <v>180</v>
      </c>
      <c r="H1935" s="171">
        <v>0.42299999999999999</v>
      </c>
      <c r="I1935" s="172"/>
      <c r="L1935" s="168"/>
      <c r="M1935" s="173"/>
      <c r="T1935" s="174"/>
      <c r="AT1935" s="169" t="s">
        <v>169</v>
      </c>
      <c r="AU1935" s="169" t="s">
        <v>88</v>
      </c>
      <c r="AV1935" s="15" t="s">
        <v>157</v>
      </c>
      <c r="AW1935" s="15" t="s">
        <v>40</v>
      </c>
      <c r="AX1935" s="15" t="s">
        <v>78</v>
      </c>
      <c r="AY1935" s="169" t="s">
        <v>156</v>
      </c>
    </row>
    <row r="1936" spans="2:51" s="12" customFormat="1" x14ac:dyDescent="0.2">
      <c r="B1936" s="147"/>
      <c r="D1936" s="148" t="s">
        <v>169</v>
      </c>
      <c r="E1936" s="149" t="s">
        <v>3</v>
      </c>
      <c r="F1936" s="150" t="s">
        <v>3091</v>
      </c>
      <c r="H1936" s="149" t="s">
        <v>3</v>
      </c>
      <c r="I1936" s="151"/>
      <c r="L1936" s="147"/>
      <c r="M1936" s="152"/>
      <c r="T1936" s="153"/>
      <c r="AT1936" s="149" t="s">
        <v>169</v>
      </c>
      <c r="AU1936" s="149" t="s">
        <v>88</v>
      </c>
      <c r="AV1936" s="12" t="s">
        <v>86</v>
      </c>
      <c r="AW1936" s="12" t="s">
        <v>40</v>
      </c>
      <c r="AX1936" s="12" t="s">
        <v>78</v>
      </c>
      <c r="AY1936" s="149" t="s">
        <v>156</v>
      </c>
    </row>
    <row r="1937" spans="2:51" s="12" customFormat="1" x14ac:dyDescent="0.2">
      <c r="B1937" s="147"/>
      <c r="D1937" s="148" t="s">
        <v>169</v>
      </c>
      <c r="E1937" s="149" t="s">
        <v>3</v>
      </c>
      <c r="F1937" s="150" t="s">
        <v>2157</v>
      </c>
      <c r="H1937" s="149" t="s">
        <v>3</v>
      </c>
      <c r="I1937" s="151"/>
      <c r="L1937" s="147"/>
      <c r="M1937" s="152"/>
      <c r="T1937" s="153"/>
      <c r="AT1937" s="149" t="s">
        <v>169</v>
      </c>
      <c r="AU1937" s="149" t="s">
        <v>88</v>
      </c>
      <c r="AV1937" s="12" t="s">
        <v>86</v>
      </c>
      <c r="AW1937" s="12" t="s">
        <v>40</v>
      </c>
      <c r="AX1937" s="12" t="s">
        <v>78</v>
      </c>
      <c r="AY1937" s="149" t="s">
        <v>156</v>
      </c>
    </row>
    <row r="1938" spans="2:51" s="13" customFormat="1" x14ac:dyDescent="0.2">
      <c r="B1938" s="154"/>
      <c r="D1938" s="148" t="s">
        <v>169</v>
      </c>
      <c r="E1938" s="155" t="s">
        <v>3</v>
      </c>
      <c r="F1938" s="156" t="s">
        <v>3222</v>
      </c>
      <c r="H1938" s="157">
        <v>0.128</v>
      </c>
      <c r="I1938" s="158"/>
      <c r="L1938" s="154"/>
      <c r="M1938" s="159"/>
      <c r="T1938" s="160"/>
      <c r="AT1938" s="155" t="s">
        <v>169</v>
      </c>
      <c r="AU1938" s="155" t="s">
        <v>88</v>
      </c>
      <c r="AV1938" s="13" t="s">
        <v>88</v>
      </c>
      <c r="AW1938" s="13" t="s">
        <v>40</v>
      </c>
      <c r="AX1938" s="13" t="s">
        <v>78</v>
      </c>
      <c r="AY1938" s="155" t="s">
        <v>156</v>
      </c>
    </row>
    <row r="1939" spans="2:51" s="13" customFormat="1" x14ac:dyDescent="0.2">
      <c r="B1939" s="154"/>
      <c r="D1939" s="148" t="s">
        <v>169</v>
      </c>
      <c r="E1939" s="155" t="s">
        <v>3</v>
      </c>
      <c r="F1939" s="156" t="s">
        <v>3223</v>
      </c>
      <c r="H1939" s="157">
        <v>3.6999999999999998E-2</v>
      </c>
      <c r="I1939" s="158"/>
      <c r="L1939" s="154"/>
      <c r="M1939" s="159"/>
      <c r="T1939" s="160"/>
      <c r="AT1939" s="155" t="s">
        <v>169</v>
      </c>
      <c r="AU1939" s="155" t="s">
        <v>88</v>
      </c>
      <c r="AV1939" s="13" t="s">
        <v>88</v>
      </c>
      <c r="AW1939" s="13" t="s">
        <v>40</v>
      </c>
      <c r="AX1939" s="13" t="s">
        <v>78</v>
      </c>
      <c r="AY1939" s="155" t="s">
        <v>156</v>
      </c>
    </row>
    <row r="1940" spans="2:51" s="15" customFormat="1" x14ac:dyDescent="0.2">
      <c r="B1940" s="168"/>
      <c r="D1940" s="148" t="s">
        <v>169</v>
      </c>
      <c r="E1940" s="169" t="s">
        <v>3</v>
      </c>
      <c r="F1940" s="170" t="s">
        <v>180</v>
      </c>
      <c r="H1940" s="171">
        <v>0.16500000000000001</v>
      </c>
      <c r="I1940" s="172"/>
      <c r="L1940" s="168"/>
      <c r="M1940" s="173"/>
      <c r="T1940" s="174"/>
      <c r="AT1940" s="169" t="s">
        <v>169</v>
      </c>
      <c r="AU1940" s="169" t="s">
        <v>88</v>
      </c>
      <c r="AV1940" s="15" t="s">
        <v>157</v>
      </c>
      <c r="AW1940" s="15" t="s">
        <v>40</v>
      </c>
      <c r="AX1940" s="15" t="s">
        <v>78</v>
      </c>
      <c r="AY1940" s="169" t="s">
        <v>156</v>
      </c>
    </row>
    <row r="1941" spans="2:51" s="12" customFormat="1" x14ac:dyDescent="0.2">
      <c r="B1941" s="147"/>
      <c r="D1941" s="148" t="s">
        <v>169</v>
      </c>
      <c r="E1941" s="149" t="s">
        <v>3</v>
      </c>
      <c r="F1941" s="150" t="s">
        <v>3094</v>
      </c>
      <c r="H1941" s="149" t="s">
        <v>3</v>
      </c>
      <c r="I1941" s="151"/>
      <c r="L1941" s="147"/>
      <c r="M1941" s="152"/>
      <c r="T1941" s="153"/>
      <c r="AT1941" s="149" t="s">
        <v>169</v>
      </c>
      <c r="AU1941" s="149" t="s">
        <v>88</v>
      </c>
      <c r="AV1941" s="12" t="s">
        <v>86</v>
      </c>
      <c r="AW1941" s="12" t="s">
        <v>40</v>
      </c>
      <c r="AX1941" s="12" t="s">
        <v>78</v>
      </c>
      <c r="AY1941" s="149" t="s">
        <v>156</v>
      </c>
    </row>
    <row r="1942" spans="2:51" s="12" customFormat="1" x14ac:dyDescent="0.2">
      <c r="B1942" s="147"/>
      <c r="D1942" s="148" t="s">
        <v>169</v>
      </c>
      <c r="E1942" s="149" t="s">
        <v>3</v>
      </c>
      <c r="F1942" s="150" t="s">
        <v>2157</v>
      </c>
      <c r="H1942" s="149" t="s">
        <v>3</v>
      </c>
      <c r="I1942" s="151"/>
      <c r="L1942" s="147"/>
      <c r="M1942" s="152"/>
      <c r="T1942" s="153"/>
      <c r="AT1942" s="149" t="s">
        <v>169</v>
      </c>
      <c r="AU1942" s="149" t="s">
        <v>88</v>
      </c>
      <c r="AV1942" s="12" t="s">
        <v>86</v>
      </c>
      <c r="AW1942" s="12" t="s">
        <v>40</v>
      </c>
      <c r="AX1942" s="12" t="s">
        <v>78</v>
      </c>
      <c r="AY1942" s="149" t="s">
        <v>156</v>
      </c>
    </row>
    <row r="1943" spans="2:51" s="13" customFormat="1" x14ac:dyDescent="0.2">
      <c r="B1943" s="154"/>
      <c r="D1943" s="148" t="s">
        <v>169</v>
      </c>
      <c r="E1943" s="155" t="s">
        <v>3</v>
      </c>
      <c r="F1943" s="156" t="s">
        <v>3224</v>
      </c>
      <c r="H1943" s="157">
        <v>4.9000000000000002E-2</v>
      </c>
      <c r="I1943" s="158"/>
      <c r="L1943" s="154"/>
      <c r="M1943" s="159"/>
      <c r="T1943" s="160"/>
      <c r="AT1943" s="155" t="s">
        <v>169</v>
      </c>
      <c r="AU1943" s="155" t="s">
        <v>88</v>
      </c>
      <c r="AV1943" s="13" t="s">
        <v>88</v>
      </c>
      <c r="AW1943" s="13" t="s">
        <v>40</v>
      </c>
      <c r="AX1943" s="13" t="s">
        <v>78</v>
      </c>
      <c r="AY1943" s="155" t="s">
        <v>156</v>
      </c>
    </row>
    <row r="1944" spans="2:51" s="13" customFormat="1" x14ac:dyDescent="0.2">
      <c r="B1944" s="154"/>
      <c r="D1944" s="148" t="s">
        <v>169</v>
      </c>
      <c r="E1944" s="155" t="s">
        <v>3</v>
      </c>
      <c r="F1944" s="156" t="s">
        <v>3225</v>
      </c>
      <c r="H1944" s="157">
        <v>6.0000000000000001E-3</v>
      </c>
      <c r="I1944" s="158"/>
      <c r="L1944" s="154"/>
      <c r="M1944" s="159"/>
      <c r="T1944" s="160"/>
      <c r="AT1944" s="155" t="s">
        <v>169</v>
      </c>
      <c r="AU1944" s="155" t="s">
        <v>88</v>
      </c>
      <c r="AV1944" s="13" t="s">
        <v>88</v>
      </c>
      <c r="AW1944" s="13" t="s">
        <v>40</v>
      </c>
      <c r="AX1944" s="13" t="s">
        <v>78</v>
      </c>
      <c r="AY1944" s="155" t="s">
        <v>156</v>
      </c>
    </row>
    <row r="1945" spans="2:51" s="15" customFormat="1" x14ac:dyDescent="0.2">
      <c r="B1945" s="168"/>
      <c r="D1945" s="148" t="s">
        <v>169</v>
      </c>
      <c r="E1945" s="169" t="s">
        <v>3</v>
      </c>
      <c r="F1945" s="170" t="s">
        <v>180</v>
      </c>
      <c r="H1945" s="171">
        <v>5.5E-2</v>
      </c>
      <c r="I1945" s="172"/>
      <c r="L1945" s="168"/>
      <c r="M1945" s="173"/>
      <c r="T1945" s="174"/>
      <c r="AT1945" s="169" t="s">
        <v>169</v>
      </c>
      <c r="AU1945" s="169" t="s">
        <v>88</v>
      </c>
      <c r="AV1945" s="15" t="s">
        <v>157</v>
      </c>
      <c r="AW1945" s="15" t="s">
        <v>40</v>
      </c>
      <c r="AX1945" s="15" t="s">
        <v>78</v>
      </c>
      <c r="AY1945" s="169" t="s">
        <v>156</v>
      </c>
    </row>
    <row r="1946" spans="2:51" s="12" customFormat="1" x14ac:dyDescent="0.2">
      <c r="B1946" s="147"/>
      <c r="D1946" s="148" t="s">
        <v>169</v>
      </c>
      <c r="E1946" s="149" t="s">
        <v>3</v>
      </c>
      <c r="F1946" s="150" t="s">
        <v>3096</v>
      </c>
      <c r="H1946" s="149" t="s">
        <v>3</v>
      </c>
      <c r="I1946" s="151"/>
      <c r="L1946" s="147"/>
      <c r="M1946" s="152"/>
      <c r="T1946" s="153"/>
      <c r="AT1946" s="149" t="s">
        <v>169</v>
      </c>
      <c r="AU1946" s="149" t="s">
        <v>88</v>
      </c>
      <c r="AV1946" s="12" t="s">
        <v>86</v>
      </c>
      <c r="AW1946" s="12" t="s">
        <v>40</v>
      </c>
      <c r="AX1946" s="12" t="s">
        <v>78</v>
      </c>
      <c r="AY1946" s="149" t="s">
        <v>156</v>
      </c>
    </row>
    <row r="1947" spans="2:51" s="12" customFormat="1" x14ac:dyDescent="0.2">
      <c r="B1947" s="147"/>
      <c r="D1947" s="148" t="s">
        <v>169</v>
      </c>
      <c r="E1947" s="149" t="s">
        <v>3</v>
      </c>
      <c r="F1947" s="150" t="s">
        <v>2157</v>
      </c>
      <c r="H1947" s="149" t="s">
        <v>3</v>
      </c>
      <c r="I1947" s="151"/>
      <c r="L1947" s="147"/>
      <c r="M1947" s="152"/>
      <c r="T1947" s="153"/>
      <c r="AT1947" s="149" t="s">
        <v>169</v>
      </c>
      <c r="AU1947" s="149" t="s">
        <v>88</v>
      </c>
      <c r="AV1947" s="12" t="s">
        <v>86</v>
      </c>
      <c r="AW1947" s="12" t="s">
        <v>40</v>
      </c>
      <c r="AX1947" s="12" t="s">
        <v>78</v>
      </c>
      <c r="AY1947" s="149" t="s">
        <v>156</v>
      </c>
    </row>
    <row r="1948" spans="2:51" s="13" customFormat="1" x14ac:dyDescent="0.2">
      <c r="B1948" s="154"/>
      <c r="D1948" s="148" t="s">
        <v>169</v>
      </c>
      <c r="E1948" s="155" t="s">
        <v>3</v>
      </c>
      <c r="F1948" s="156" t="s">
        <v>3226</v>
      </c>
      <c r="H1948" s="157">
        <v>4.3999999999999997E-2</v>
      </c>
      <c r="I1948" s="158"/>
      <c r="L1948" s="154"/>
      <c r="M1948" s="159"/>
      <c r="T1948" s="160"/>
      <c r="AT1948" s="155" t="s">
        <v>169</v>
      </c>
      <c r="AU1948" s="155" t="s">
        <v>88</v>
      </c>
      <c r="AV1948" s="13" t="s">
        <v>88</v>
      </c>
      <c r="AW1948" s="13" t="s">
        <v>40</v>
      </c>
      <c r="AX1948" s="13" t="s">
        <v>78</v>
      </c>
      <c r="AY1948" s="155" t="s">
        <v>156</v>
      </c>
    </row>
    <row r="1949" spans="2:51" s="15" customFormat="1" x14ac:dyDescent="0.2">
      <c r="B1949" s="168"/>
      <c r="D1949" s="148" t="s">
        <v>169</v>
      </c>
      <c r="E1949" s="169" t="s">
        <v>3</v>
      </c>
      <c r="F1949" s="170" t="s">
        <v>180</v>
      </c>
      <c r="H1949" s="171">
        <v>4.3999999999999997E-2</v>
      </c>
      <c r="I1949" s="172"/>
      <c r="L1949" s="168"/>
      <c r="M1949" s="173"/>
      <c r="T1949" s="174"/>
      <c r="AT1949" s="169" t="s">
        <v>169</v>
      </c>
      <c r="AU1949" s="169" t="s">
        <v>88</v>
      </c>
      <c r="AV1949" s="15" t="s">
        <v>157</v>
      </c>
      <c r="AW1949" s="15" t="s">
        <v>40</v>
      </c>
      <c r="AX1949" s="15" t="s">
        <v>78</v>
      </c>
      <c r="AY1949" s="169" t="s">
        <v>156</v>
      </c>
    </row>
    <row r="1950" spans="2:51" s="12" customFormat="1" x14ac:dyDescent="0.2">
      <c r="B1950" s="147"/>
      <c r="D1950" s="148" t="s">
        <v>169</v>
      </c>
      <c r="E1950" s="149" t="s">
        <v>3</v>
      </c>
      <c r="F1950" s="150" t="s">
        <v>2434</v>
      </c>
      <c r="H1950" s="149" t="s">
        <v>3</v>
      </c>
      <c r="I1950" s="151"/>
      <c r="L1950" s="147"/>
      <c r="M1950" s="152"/>
      <c r="T1950" s="153"/>
      <c r="AT1950" s="149" t="s">
        <v>169</v>
      </c>
      <c r="AU1950" s="149" t="s">
        <v>88</v>
      </c>
      <c r="AV1950" s="12" t="s">
        <v>86</v>
      </c>
      <c r="AW1950" s="12" t="s">
        <v>40</v>
      </c>
      <c r="AX1950" s="12" t="s">
        <v>78</v>
      </c>
      <c r="AY1950" s="149" t="s">
        <v>156</v>
      </c>
    </row>
    <row r="1951" spans="2:51" s="12" customFormat="1" x14ac:dyDescent="0.2">
      <c r="B1951" s="147"/>
      <c r="D1951" s="148" t="s">
        <v>169</v>
      </c>
      <c r="E1951" s="149" t="s">
        <v>3</v>
      </c>
      <c r="F1951" s="150" t="s">
        <v>2157</v>
      </c>
      <c r="H1951" s="149" t="s">
        <v>3</v>
      </c>
      <c r="I1951" s="151"/>
      <c r="L1951" s="147"/>
      <c r="M1951" s="152"/>
      <c r="T1951" s="153"/>
      <c r="AT1951" s="149" t="s">
        <v>169</v>
      </c>
      <c r="AU1951" s="149" t="s">
        <v>88</v>
      </c>
      <c r="AV1951" s="12" t="s">
        <v>86</v>
      </c>
      <c r="AW1951" s="12" t="s">
        <v>40</v>
      </c>
      <c r="AX1951" s="12" t="s">
        <v>78</v>
      </c>
      <c r="AY1951" s="149" t="s">
        <v>156</v>
      </c>
    </row>
    <row r="1952" spans="2:51" s="13" customFormat="1" x14ac:dyDescent="0.2">
      <c r="B1952" s="154"/>
      <c r="D1952" s="148" t="s">
        <v>169</v>
      </c>
      <c r="E1952" s="155" t="s">
        <v>3</v>
      </c>
      <c r="F1952" s="156" t="s">
        <v>3227</v>
      </c>
      <c r="H1952" s="157">
        <v>8.9999999999999993E-3</v>
      </c>
      <c r="I1952" s="158"/>
      <c r="L1952" s="154"/>
      <c r="M1952" s="159"/>
      <c r="T1952" s="160"/>
      <c r="AT1952" s="155" t="s">
        <v>169</v>
      </c>
      <c r="AU1952" s="155" t="s">
        <v>88</v>
      </c>
      <c r="AV1952" s="13" t="s">
        <v>88</v>
      </c>
      <c r="AW1952" s="13" t="s">
        <v>40</v>
      </c>
      <c r="AX1952" s="13" t="s">
        <v>78</v>
      </c>
      <c r="AY1952" s="155" t="s">
        <v>156</v>
      </c>
    </row>
    <row r="1953" spans="2:65" s="15" customFormat="1" x14ac:dyDescent="0.2">
      <c r="B1953" s="168"/>
      <c r="D1953" s="148" t="s">
        <v>169</v>
      </c>
      <c r="E1953" s="169" t="s">
        <v>3</v>
      </c>
      <c r="F1953" s="170" t="s">
        <v>180</v>
      </c>
      <c r="H1953" s="171">
        <v>8.9999999999999993E-3</v>
      </c>
      <c r="I1953" s="172"/>
      <c r="L1953" s="168"/>
      <c r="M1953" s="173"/>
      <c r="T1953" s="174"/>
      <c r="AT1953" s="169" t="s">
        <v>169</v>
      </c>
      <c r="AU1953" s="169" t="s">
        <v>88</v>
      </c>
      <c r="AV1953" s="15" t="s">
        <v>157</v>
      </c>
      <c r="AW1953" s="15" t="s">
        <v>40</v>
      </c>
      <c r="AX1953" s="15" t="s">
        <v>78</v>
      </c>
      <c r="AY1953" s="169" t="s">
        <v>156</v>
      </c>
    </row>
    <row r="1954" spans="2:65" s="12" customFormat="1" x14ac:dyDescent="0.2">
      <c r="B1954" s="147"/>
      <c r="D1954" s="148" t="s">
        <v>169</v>
      </c>
      <c r="E1954" s="149" t="s">
        <v>3</v>
      </c>
      <c r="F1954" s="150" t="s">
        <v>3098</v>
      </c>
      <c r="H1954" s="149" t="s">
        <v>3</v>
      </c>
      <c r="I1954" s="151"/>
      <c r="L1954" s="147"/>
      <c r="M1954" s="152"/>
      <c r="T1954" s="153"/>
      <c r="AT1954" s="149" t="s">
        <v>169</v>
      </c>
      <c r="AU1954" s="149" t="s">
        <v>88</v>
      </c>
      <c r="AV1954" s="12" t="s">
        <v>86</v>
      </c>
      <c r="AW1954" s="12" t="s">
        <v>40</v>
      </c>
      <c r="AX1954" s="12" t="s">
        <v>78</v>
      </c>
      <c r="AY1954" s="149" t="s">
        <v>156</v>
      </c>
    </row>
    <row r="1955" spans="2:65" s="12" customFormat="1" x14ac:dyDescent="0.2">
      <c r="B1955" s="147"/>
      <c r="D1955" s="148" t="s">
        <v>169</v>
      </c>
      <c r="E1955" s="149" t="s">
        <v>3</v>
      </c>
      <c r="F1955" s="150" t="s">
        <v>2157</v>
      </c>
      <c r="H1955" s="149" t="s">
        <v>3</v>
      </c>
      <c r="I1955" s="151"/>
      <c r="L1955" s="147"/>
      <c r="M1955" s="152"/>
      <c r="T1955" s="153"/>
      <c r="AT1955" s="149" t="s">
        <v>169</v>
      </c>
      <c r="AU1955" s="149" t="s">
        <v>88</v>
      </c>
      <c r="AV1955" s="12" t="s">
        <v>86</v>
      </c>
      <c r="AW1955" s="12" t="s">
        <v>40</v>
      </c>
      <c r="AX1955" s="12" t="s">
        <v>78</v>
      </c>
      <c r="AY1955" s="149" t="s">
        <v>156</v>
      </c>
    </row>
    <row r="1956" spans="2:65" s="13" customFormat="1" x14ac:dyDescent="0.2">
      <c r="B1956" s="154"/>
      <c r="D1956" s="148" t="s">
        <v>169</v>
      </c>
      <c r="E1956" s="155" t="s">
        <v>3</v>
      </c>
      <c r="F1956" s="156" t="s">
        <v>3228</v>
      </c>
      <c r="H1956" s="157">
        <v>0.41899999999999998</v>
      </c>
      <c r="I1956" s="158"/>
      <c r="L1956" s="154"/>
      <c r="M1956" s="159"/>
      <c r="T1956" s="160"/>
      <c r="AT1956" s="155" t="s">
        <v>169</v>
      </c>
      <c r="AU1956" s="155" t="s">
        <v>88</v>
      </c>
      <c r="AV1956" s="13" t="s">
        <v>88</v>
      </c>
      <c r="AW1956" s="13" t="s">
        <v>40</v>
      </c>
      <c r="AX1956" s="13" t="s">
        <v>78</v>
      </c>
      <c r="AY1956" s="155" t="s">
        <v>156</v>
      </c>
    </row>
    <row r="1957" spans="2:65" s="13" customFormat="1" x14ac:dyDescent="0.2">
      <c r="B1957" s="154"/>
      <c r="D1957" s="148" t="s">
        <v>169</v>
      </c>
      <c r="E1957" s="155" t="s">
        <v>3</v>
      </c>
      <c r="F1957" s="156" t="s">
        <v>3229</v>
      </c>
      <c r="H1957" s="157">
        <v>2.7E-2</v>
      </c>
      <c r="I1957" s="158"/>
      <c r="L1957" s="154"/>
      <c r="M1957" s="159"/>
      <c r="T1957" s="160"/>
      <c r="AT1957" s="155" t="s">
        <v>169</v>
      </c>
      <c r="AU1957" s="155" t="s">
        <v>88</v>
      </c>
      <c r="AV1957" s="13" t="s">
        <v>88</v>
      </c>
      <c r="AW1957" s="13" t="s">
        <v>40</v>
      </c>
      <c r="AX1957" s="13" t="s">
        <v>78</v>
      </c>
      <c r="AY1957" s="155" t="s">
        <v>156</v>
      </c>
    </row>
    <row r="1958" spans="2:65" s="13" customFormat="1" x14ac:dyDescent="0.2">
      <c r="B1958" s="154"/>
      <c r="D1958" s="148" t="s">
        <v>169</v>
      </c>
      <c r="E1958" s="155" t="s">
        <v>3</v>
      </c>
      <c r="F1958" s="156" t="s">
        <v>3230</v>
      </c>
      <c r="H1958" s="157">
        <v>2.9000000000000001E-2</v>
      </c>
      <c r="I1958" s="158"/>
      <c r="L1958" s="154"/>
      <c r="M1958" s="159"/>
      <c r="T1958" s="160"/>
      <c r="AT1958" s="155" t="s">
        <v>169</v>
      </c>
      <c r="AU1958" s="155" t="s">
        <v>88</v>
      </c>
      <c r="AV1958" s="13" t="s">
        <v>88</v>
      </c>
      <c r="AW1958" s="13" t="s">
        <v>40</v>
      </c>
      <c r="AX1958" s="13" t="s">
        <v>78</v>
      </c>
      <c r="AY1958" s="155" t="s">
        <v>156</v>
      </c>
    </row>
    <row r="1959" spans="2:65" s="15" customFormat="1" x14ac:dyDescent="0.2">
      <c r="B1959" s="168"/>
      <c r="D1959" s="148" t="s">
        <v>169</v>
      </c>
      <c r="E1959" s="169" t="s">
        <v>3</v>
      </c>
      <c r="F1959" s="170" t="s">
        <v>180</v>
      </c>
      <c r="H1959" s="171">
        <v>0.47499999999999998</v>
      </c>
      <c r="I1959" s="172"/>
      <c r="L1959" s="168"/>
      <c r="M1959" s="173"/>
      <c r="T1959" s="174"/>
      <c r="AT1959" s="169" t="s">
        <v>169</v>
      </c>
      <c r="AU1959" s="169" t="s">
        <v>88</v>
      </c>
      <c r="AV1959" s="15" t="s">
        <v>157</v>
      </c>
      <c r="AW1959" s="15" t="s">
        <v>40</v>
      </c>
      <c r="AX1959" s="15" t="s">
        <v>78</v>
      </c>
      <c r="AY1959" s="169" t="s">
        <v>156</v>
      </c>
    </row>
    <row r="1960" spans="2:65" s="12" customFormat="1" x14ac:dyDescent="0.2">
      <c r="B1960" s="147"/>
      <c r="D1960" s="148" t="s">
        <v>169</v>
      </c>
      <c r="E1960" s="149" t="s">
        <v>3</v>
      </c>
      <c r="F1960" s="150" t="s">
        <v>3102</v>
      </c>
      <c r="H1960" s="149" t="s">
        <v>3</v>
      </c>
      <c r="I1960" s="151"/>
      <c r="L1960" s="147"/>
      <c r="M1960" s="152"/>
      <c r="T1960" s="153"/>
      <c r="AT1960" s="149" t="s">
        <v>169</v>
      </c>
      <c r="AU1960" s="149" t="s">
        <v>88</v>
      </c>
      <c r="AV1960" s="12" t="s">
        <v>86</v>
      </c>
      <c r="AW1960" s="12" t="s">
        <v>40</v>
      </c>
      <c r="AX1960" s="12" t="s">
        <v>78</v>
      </c>
      <c r="AY1960" s="149" t="s">
        <v>156</v>
      </c>
    </row>
    <row r="1961" spans="2:65" s="12" customFormat="1" x14ac:dyDescent="0.2">
      <c r="B1961" s="147"/>
      <c r="D1961" s="148" t="s">
        <v>169</v>
      </c>
      <c r="E1961" s="149" t="s">
        <v>3</v>
      </c>
      <c r="F1961" s="150" t="s">
        <v>2157</v>
      </c>
      <c r="H1961" s="149" t="s">
        <v>3</v>
      </c>
      <c r="I1961" s="151"/>
      <c r="L1961" s="147"/>
      <c r="M1961" s="152"/>
      <c r="T1961" s="153"/>
      <c r="AT1961" s="149" t="s">
        <v>169</v>
      </c>
      <c r="AU1961" s="149" t="s">
        <v>88</v>
      </c>
      <c r="AV1961" s="12" t="s">
        <v>86</v>
      </c>
      <c r="AW1961" s="12" t="s">
        <v>40</v>
      </c>
      <c r="AX1961" s="12" t="s">
        <v>78</v>
      </c>
      <c r="AY1961" s="149" t="s">
        <v>156</v>
      </c>
    </row>
    <row r="1962" spans="2:65" s="13" customFormat="1" x14ac:dyDescent="0.2">
      <c r="B1962" s="154"/>
      <c r="D1962" s="148" t="s">
        <v>169</v>
      </c>
      <c r="E1962" s="155" t="s">
        <v>3</v>
      </c>
      <c r="F1962" s="156" t="s">
        <v>3231</v>
      </c>
      <c r="H1962" s="157">
        <v>8.4000000000000005E-2</v>
      </c>
      <c r="I1962" s="158"/>
      <c r="L1962" s="154"/>
      <c r="M1962" s="159"/>
      <c r="T1962" s="160"/>
      <c r="AT1962" s="155" t="s">
        <v>169</v>
      </c>
      <c r="AU1962" s="155" t="s">
        <v>88</v>
      </c>
      <c r="AV1962" s="13" t="s">
        <v>88</v>
      </c>
      <c r="AW1962" s="13" t="s">
        <v>40</v>
      </c>
      <c r="AX1962" s="13" t="s">
        <v>78</v>
      </c>
      <c r="AY1962" s="155" t="s">
        <v>156</v>
      </c>
    </row>
    <row r="1963" spans="2:65" s="15" customFormat="1" x14ac:dyDescent="0.2">
      <c r="B1963" s="168"/>
      <c r="D1963" s="148" t="s">
        <v>169</v>
      </c>
      <c r="E1963" s="169" t="s">
        <v>3</v>
      </c>
      <c r="F1963" s="170" t="s">
        <v>180</v>
      </c>
      <c r="H1963" s="171">
        <v>8.4000000000000005E-2</v>
      </c>
      <c r="I1963" s="172"/>
      <c r="L1963" s="168"/>
      <c r="M1963" s="173"/>
      <c r="T1963" s="174"/>
      <c r="AT1963" s="169" t="s">
        <v>169</v>
      </c>
      <c r="AU1963" s="169" t="s">
        <v>88</v>
      </c>
      <c r="AV1963" s="15" t="s">
        <v>157</v>
      </c>
      <c r="AW1963" s="15" t="s">
        <v>40</v>
      </c>
      <c r="AX1963" s="15" t="s">
        <v>78</v>
      </c>
      <c r="AY1963" s="169" t="s">
        <v>156</v>
      </c>
    </row>
    <row r="1964" spans="2:65" s="14" customFormat="1" x14ac:dyDescent="0.2">
      <c r="B1964" s="161"/>
      <c r="D1964" s="148" t="s">
        <v>169</v>
      </c>
      <c r="E1964" s="162" t="s">
        <v>3</v>
      </c>
      <c r="F1964" s="163" t="s">
        <v>172</v>
      </c>
      <c r="H1964" s="164">
        <v>1.9550000000000001</v>
      </c>
      <c r="I1964" s="165"/>
      <c r="L1964" s="161"/>
      <c r="M1964" s="166"/>
      <c r="T1964" s="167"/>
      <c r="AT1964" s="162" t="s">
        <v>169</v>
      </c>
      <c r="AU1964" s="162" t="s">
        <v>88</v>
      </c>
      <c r="AV1964" s="14" t="s">
        <v>165</v>
      </c>
      <c r="AW1964" s="14" t="s">
        <v>40</v>
      </c>
      <c r="AX1964" s="14" t="s">
        <v>86</v>
      </c>
      <c r="AY1964" s="162" t="s">
        <v>156</v>
      </c>
    </row>
    <row r="1965" spans="2:65" s="11" customFormat="1" ht="22.9" customHeight="1" x14ac:dyDescent="0.2">
      <c r="B1965" s="117"/>
      <c r="D1965" s="118" t="s">
        <v>77</v>
      </c>
      <c r="E1965" s="127" t="s">
        <v>234</v>
      </c>
      <c r="F1965" s="127" t="s">
        <v>235</v>
      </c>
      <c r="I1965" s="120"/>
      <c r="J1965" s="128">
        <f>BK1965</f>
        <v>0</v>
      </c>
      <c r="L1965" s="117"/>
      <c r="M1965" s="122"/>
      <c r="P1965" s="123">
        <f>SUM(P1966:P2774)</f>
        <v>0</v>
      </c>
      <c r="R1965" s="123">
        <f>SUM(R1966:R2774)</f>
        <v>4.5979400000000004E-2</v>
      </c>
      <c r="T1965" s="124">
        <f>SUM(T1966:T2774)</f>
        <v>505.44714499999992</v>
      </c>
      <c r="AR1965" s="118" t="s">
        <v>86</v>
      </c>
      <c r="AT1965" s="125" t="s">
        <v>77</v>
      </c>
      <c r="AU1965" s="125" t="s">
        <v>86</v>
      </c>
      <c r="AY1965" s="118" t="s">
        <v>156</v>
      </c>
      <c r="BK1965" s="126">
        <f>SUM(BK1966:BK2774)</f>
        <v>0</v>
      </c>
    </row>
    <row r="1966" spans="2:65" s="1" customFormat="1" ht="24.2" customHeight="1" x14ac:dyDescent="0.2">
      <c r="B1966" s="129"/>
      <c r="C1966" s="130" t="s">
        <v>3232</v>
      </c>
      <c r="D1966" s="130" t="s">
        <v>160</v>
      </c>
      <c r="E1966" s="131" t="s">
        <v>3233</v>
      </c>
      <c r="F1966" s="132" t="s">
        <v>3234</v>
      </c>
      <c r="G1966" s="133" t="s">
        <v>209</v>
      </c>
      <c r="H1966" s="134">
        <v>537.67999999999995</v>
      </c>
      <c r="I1966" s="135"/>
      <c r="J1966" s="136">
        <f>ROUND(I1966*H1966,2)</f>
        <v>0</v>
      </c>
      <c r="K1966" s="132" t="s">
        <v>164</v>
      </c>
      <c r="L1966" s="34"/>
      <c r="M1966" s="137" t="s">
        <v>3</v>
      </c>
      <c r="N1966" s="138" t="s">
        <v>49</v>
      </c>
      <c r="P1966" s="139">
        <f>O1966*H1966</f>
        <v>0</v>
      </c>
      <c r="Q1966" s="139">
        <v>0</v>
      </c>
      <c r="R1966" s="139">
        <f>Q1966*H1966</f>
        <v>0</v>
      </c>
      <c r="S1966" s="139">
        <v>0</v>
      </c>
      <c r="T1966" s="140">
        <f>S1966*H1966</f>
        <v>0</v>
      </c>
      <c r="AR1966" s="141" t="s">
        <v>165</v>
      </c>
      <c r="AT1966" s="141" t="s">
        <v>160</v>
      </c>
      <c r="AU1966" s="141" t="s">
        <v>88</v>
      </c>
      <c r="AY1966" s="18" t="s">
        <v>156</v>
      </c>
      <c r="BE1966" s="142">
        <f>IF(N1966="základní",J1966,0)</f>
        <v>0</v>
      </c>
      <c r="BF1966" s="142">
        <f>IF(N1966="snížená",J1966,0)</f>
        <v>0</v>
      </c>
      <c r="BG1966" s="142">
        <f>IF(N1966="zákl. přenesená",J1966,0)</f>
        <v>0</v>
      </c>
      <c r="BH1966" s="142">
        <f>IF(N1966="sníž. přenesená",J1966,0)</f>
        <v>0</v>
      </c>
      <c r="BI1966" s="142">
        <f>IF(N1966="nulová",J1966,0)</f>
        <v>0</v>
      </c>
      <c r="BJ1966" s="18" t="s">
        <v>86</v>
      </c>
      <c r="BK1966" s="142">
        <f>ROUND(I1966*H1966,2)</f>
        <v>0</v>
      </c>
      <c r="BL1966" s="18" t="s">
        <v>165</v>
      </c>
      <c r="BM1966" s="141" t="s">
        <v>3235</v>
      </c>
    </row>
    <row r="1967" spans="2:65" s="1" customFormat="1" x14ac:dyDescent="0.2">
      <c r="B1967" s="34"/>
      <c r="D1967" s="143" t="s">
        <v>167</v>
      </c>
      <c r="F1967" s="144" t="s">
        <v>3236</v>
      </c>
      <c r="I1967" s="145"/>
      <c r="L1967" s="34"/>
      <c r="M1967" s="146"/>
      <c r="T1967" s="55"/>
      <c r="AT1967" s="18" t="s">
        <v>167</v>
      </c>
      <c r="AU1967" s="18" t="s">
        <v>88</v>
      </c>
    </row>
    <row r="1968" spans="2:65" s="13" customFormat="1" x14ac:dyDescent="0.2">
      <c r="B1968" s="154"/>
      <c r="D1968" s="148" t="s">
        <v>169</v>
      </c>
      <c r="E1968" s="155" t="s">
        <v>3</v>
      </c>
      <c r="F1968" s="156" t="s">
        <v>3237</v>
      </c>
      <c r="H1968" s="157">
        <v>537.67999999999995</v>
      </c>
      <c r="I1968" s="158"/>
      <c r="L1968" s="154"/>
      <c r="M1968" s="159"/>
      <c r="T1968" s="160"/>
      <c r="AT1968" s="155" t="s">
        <v>169</v>
      </c>
      <c r="AU1968" s="155" t="s">
        <v>88</v>
      </c>
      <c r="AV1968" s="13" t="s">
        <v>88</v>
      </c>
      <c r="AW1968" s="13" t="s">
        <v>40</v>
      </c>
      <c r="AX1968" s="13" t="s">
        <v>78</v>
      </c>
      <c r="AY1968" s="155" t="s">
        <v>156</v>
      </c>
    </row>
    <row r="1969" spans="2:65" s="14" customFormat="1" x14ac:dyDescent="0.2">
      <c r="B1969" s="161"/>
      <c r="D1969" s="148" t="s">
        <v>169</v>
      </c>
      <c r="E1969" s="162" t="s">
        <v>3</v>
      </c>
      <c r="F1969" s="163" t="s">
        <v>172</v>
      </c>
      <c r="H1969" s="164">
        <v>537.67999999999995</v>
      </c>
      <c r="I1969" s="165"/>
      <c r="L1969" s="161"/>
      <c r="M1969" s="166"/>
      <c r="T1969" s="167"/>
      <c r="AT1969" s="162" t="s">
        <v>169</v>
      </c>
      <c r="AU1969" s="162" t="s">
        <v>88</v>
      </c>
      <c r="AV1969" s="14" t="s">
        <v>165</v>
      </c>
      <c r="AW1969" s="14" t="s">
        <v>40</v>
      </c>
      <c r="AX1969" s="14" t="s">
        <v>86</v>
      </c>
      <c r="AY1969" s="162" t="s">
        <v>156</v>
      </c>
    </row>
    <row r="1970" spans="2:65" s="1" customFormat="1" ht="24.2" customHeight="1" x14ac:dyDescent="0.2">
      <c r="B1970" s="129"/>
      <c r="C1970" s="130" t="s">
        <v>3238</v>
      </c>
      <c r="D1970" s="130" t="s">
        <v>160</v>
      </c>
      <c r="E1970" s="131" t="s">
        <v>3239</v>
      </c>
      <c r="F1970" s="132" t="s">
        <v>3240</v>
      </c>
      <c r="G1970" s="133" t="s">
        <v>209</v>
      </c>
      <c r="H1970" s="134">
        <v>48391.199999999997</v>
      </c>
      <c r="I1970" s="135"/>
      <c r="J1970" s="136">
        <f>ROUND(I1970*H1970,2)</f>
        <v>0</v>
      </c>
      <c r="K1970" s="132" t="s">
        <v>164</v>
      </c>
      <c r="L1970" s="34"/>
      <c r="M1970" s="137" t="s">
        <v>3</v>
      </c>
      <c r="N1970" s="138" t="s">
        <v>49</v>
      </c>
      <c r="P1970" s="139">
        <f>O1970*H1970</f>
        <v>0</v>
      </c>
      <c r="Q1970" s="139">
        <v>0</v>
      </c>
      <c r="R1970" s="139">
        <f>Q1970*H1970</f>
        <v>0</v>
      </c>
      <c r="S1970" s="139">
        <v>0</v>
      </c>
      <c r="T1970" s="140">
        <f>S1970*H1970</f>
        <v>0</v>
      </c>
      <c r="AR1970" s="141" t="s">
        <v>165</v>
      </c>
      <c r="AT1970" s="141" t="s">
        <v>160</v>
      </c>
      <c r="AU1970" s="141" t="s">
        <v>88</v>
      </c>
      <c r="AY1970" s="18" t="s">
        <v>156</v>
      </c>
      <c r="BE1970" s="142">
        <f>IF(N1970="základní",J1970,0)</f>
        <v>0</v>
      </c>
      <c r="BF1970" s="142">
        <f>IF(N1970="snížená",J1970,0)</f>
        <v>0</v>
      </c>
      <c r="BG1970" s="142">
        <f>IF(N1970="zákl. přenesená",J1970,0)</f>
        <v>0</v>
      </c>
      <c r="BH1970" s="142">
        <f>IF(N1970="sníž. přenesená",J1970,0)</f>
        <v>0</v>
      </c>
      <c r="BI1970" s="142">
        <f>IF(N1970="nulová",J1970,0)</f>
        <v>0</v>
      </c>
      <c r="BJ1970" s="18" t="s">
        <v>86</v>
      </c>
      <c r="BK1970" s="142">
        <f>ROUND(I1970*H1970,2)</f>
        <v>0</v>
      </c>
      <c r="BL1970" s="18" t="s">
        <v>165</v>
      </c>
      <c r="BM1970" s="141" t="s">
        <v>3241</v>
      </c>
    </row>
    <row r="1971" spans="2:65" s="1" customFormat="1" x14ac:dyDescent="0.2">
      <c r="B1971" s="34"/>
      <c r="D1971" s="143" t="s">
        <v>167</v>
      </c>
      <c r="F1971" s="144" t="s">
        <v>3242</v>
      </c>
      <c r="I1971" s="145"/>
      <c r="L1971" s="34"/>
      <c r="M1971" s="146"/>
      <c r="T1971" s="55"/>
      <c r="AT1971" s="18" t="s">
        <v>167</v>
      </c>
      <c r="AU1971" s="18" t="s">
        <v>88</v>
      </c>
    </row>
    <row r="1972" spans="2:65" s="12" customFormat="1" x14ac:dyDescent="0.2">
      <c r="B1972" s="147"/>
      <c r="D1972" s="148" t="s">
        <v>169</v>
      </c>
      <c r="E1972" s="149" t="s">
        <v>3</v>
      </c>
      <c r="F1972" s="150" t="s">
        <v>3243</v>
      </c>
      <c r="H1972" s="149" t="s">
        <v>3</v>
      </c>
      <c r="I1972" s="151"/>
      <c r="L1972" s="147"/>
      <c r="M1972" s="152"/>
      <c r="T1972" s="153"/>
      <c r="AT1972" s="149" t="s">
        <v>169</v>
      </c>
      <c r="AU1972" s="149" t="s">
        <v>88</v>
      </c>
      <c r="AV1972" s="12" t="s">
        <v>86</v>
      </c>
      <c r="AW1972" s="12" t="s">
        <v>40</v>
      </c>
      <c r="AX1972" s="12" t="s">
        <v>78</v>
      </c>
      <c r="AY1972" s="149" t="s">
        <v>156</v>
      </c>
    </row>
    <row r="1973" spans="2:65" s="13" customFormat="1" x14ac:dyDescent="0.2">
      <c r="B1973" s="154"/>
      <c r="D1973" s="148" t="s">
        <v>169</v>
      </c>
      <c r="E1973" s="155" t="s">
        <v>3</v>
      </c>
      <c r="F1973" s="156" t="s">
        <v>3244</v>
      </c>
      <c r="H1973" s="157">
        <v>48391.199999999997</v>
      </c>
      <c r="I1973" s="158"/>
      <c r="L1973" s="154"/>
      <c r="M1973" s="159"/>
      <c r="T1973" s="160"/>
      <c r="AT1973" s="155" t="s">
        <v>169</v>
      </c>
      <c r="AU1973" s="155" t="s">
        <v>88</v>
      </c>
      <c r="AV1973" s="13" t="s">
        <v>88</v>
      </c>
      <c r="AW1973" s="13" t="s">
        <v>40</v>
      </c>
      <c r="AX1973" s="13" t="s">
        <v>78</v>
      </c>
      <c r="AY1973" s="155" t="s">
        <v>156</v>
      </c>
    </row>
    <row r="1974" spans="2:65" s="14" customFormat="1" x14ac:dyDescent="0.2">
      <c r="B1974" s="161"/>
      <c r="D1974" s="148" t="s">
        <v>169</v>
      </c>
      <c r="E1974" s="162" t="s">
        <v>3</v>
      </c>
      <c r="F1974" s="163" t="s">
        <v>172</v>
      </c>
      <c r="H1974" s="164">
        <v>48391.199999999997</v>
      </c>
      <c r="I1974" s="165"/>
      <c r="L1974" s="161"/>
      <c r="M1974" s="166"/>
      <c r="T1974" s="167"/>
      <c r="AT1974" s="162" t="s">
        <v>169</v>
      </c>
      <c r="AU1974" s="162" t="s">
        <v>88</v>
      </c>
      <c r="AV1974" s="14" t="s">
        <v>165</v>
      </c>
      <c r="AW1974" s="14" t="s">
        <v>40</v>
      </c>
      <c r="AX1974" s="14" t="s">
        <v>86</v>
      </c>
      <c r="AY1974" s="162" t="s">
        <v>156</v>
      </c>
    </row>
    <row r="1975" spans="2:65" s="1" customFormat="1" ht="24.2" customHeight="1" x14ac:dyDescent="0.2">
      <c r="B1975" s="129"/>
      <c r="C1975" s="130" t="s">
        <v>3245</v>
      </c>
      <c r="D1975" s="130" t="s">
        <v>160</v>
      </c>
      <c r="E1975" s="131" t="s">
        <v>3246</v>
      </c>
      <c r="F1975" s="132" t="s">
        <v>3247</v>
      </c>
      <c r="G1975" s="133" t="s">
        <v>209</v>
      </c>
      <c r="H1975" s="134">
        <v>537.67999999999995</v>
      </c>
      <c r="I1975" s="135"/>
      <c r="J1975" s="136">
        <f>ROUND(I1975*H1975,2)</f>
        <v>0</v>
      </c>
      <c r="K1975" s="132" t="s">
        <v>164</v>
      </c>
      <c r="L1975" s="34"/>
      <c r="M1975" s="137" t="s">
        <v>3</v>
      </c>
      <c r="N1975" s="138" t="s">
        <v>49</v>
      </c>
      <c r="P1975" s="139">
        <f>O1975*H1975</f>
        <v>0</v>
      </c>
      <c r="Q1975" s="139">
        <v>0</v>
      </c>
      <c r="R1975" s="139">
        <f>Q1975*H1975</f>
        <v>0</v>
      </c>
      <c r="S1975" s="139">
        <v>0</v>
      </c>
      <c r="T1975" s="140">
        <f>S1975*H1975</f>
        <v>0</v>
      </c>
      <c r="AR1975" s="141" t="s">
        <v>165</v>
      </c>
      <c r="AT1975" s="141" t="s">
        <v>160</v>
      </c>
      <c r="AU1975" s="141" t="s">
        <v>88</v>
      </c>
      <c r="AY1975" s="18" t="s">
        <v>156</v>
      </c>
      <c r="BE1975" s="142">
        <f>IF(N1975="základní",J1975,0)</f>
        <v>0</v>
      </c>
      <c r="BF1975" s="142">
        <f>IF(N1975="snížená",J1975,0)</f>
        <v>0</v>
      </c>
      <c r="BG1975" s="142">
        <f>IF(N1975="zákl. přenesená",J1975,0)</f>
        <v>0</v>
      </c>
      <c r="BH1975" s="142">
        <f>IF(N1975="sníž. přenesená",J1975,0)</f>
        <v>0</v>
      </c>
      <c r="BI1975" s="142">
        <f>IF(N1975="nulová",J1975,0)</f>
        <v>0</v>
      </c>
      <c r="BJ1975" s="18" t="s">
        <v>86</v>
      </c>
      <c r="BK1975" s="142">
        <f>ROUND(I1975*H1975,2)</f>
        <v>0</v>
      </c>
      <c r="BL1975" s="18" t="s">
        <v>165</v>
      </c>
      <c r="BM1975" s="141" t="s">
        <v>3248</v>
      </c>
    </row>
    <row r="1976" spans="2:65" s="1" customFormat="1" x14ac:dyDescent="0.2">
      <c r="B1976" s="34"/>
      <c r="D1976" s="143" t="s">
        <v>167</v>
      </c>
      <c r="F1976" s="144" t="s">
        <v>3249</v>
      </c>
      <c r="I1976" s="145"/>
      <c r="L1976" s="34"/>
      <c r="M1976" s="146"/>
      <c r="T1976" s="55"/>
      <c r="AT1976" s="18" t="s">
        <v>167</v>
      </c>
      <c r="AU1976" s="18" t="s">
        <v>88</v>
      </c>
    </row>
    <row r="1977" spans="2:65" s="13" customFormat="1" x14ac:dyDescent="0.2">
      <c r="B1977" s="154"/>
      <c r="D1977" s="148" t="s">
        <v>169</v>
      </c>
      <c r="E1977" s="155" t="s">
        <v>3</v>
      </c>
      <c r="F1977" s="156" t="s">
        <v>3237</v>
      </c>
      <c r="H1977" s="157">
        <v>537.67999999999995</v>
      </c>
      <c r="I1977" s="158"/>
      <c r="L1977" s="154"/>
      <c r="M1977" s="159"/>
      <c r="T1977" s="160"/>
      <c r="AT1977" s="155" t="s">
        <v>169</v>
      </c>
      <c r="AU1977" s="155" t="s">
        <v>88</v>
      </c>
      <c r="AV1977" s="13" t="s">
        <v>88</v>
      </c>
      <c r="AW1977" s="13" t="s">
        <v>40</v>
      </c>
      <c r="AX1977" s="13" t="s">
        <v>78</v>
      </c>
      <c r="AY1977" s="155" t="s">
        <v>156</v>
      </c>
    </row>
    <row r="1978" spans="2:65" s="14" customFormat="1" x14ac:dyDescent="0.2">
      <c r="B1978" s="161"/>
      <c r="D1978" s="148" t="s">
        <v>169</v>
      </c>
      <c r="E1978" s="162" t="s">
        <v>3</v>
      </c>
      <c r="F1978" s="163" t="s">
        <v>172</v>
      </c>
      <c r="H1978" s="164">
        <v>537.67999999999995</v>
      </c>
      <c r="I1978" s="165"/>
      <c r="L1978" s="161"/>
      <c r="M1978" s="166"/>
      <c r="T1978" s="167"/>
      <c r="AT1978" s="162" t="s">
        <v>169</v>
      </c>
      <c r="AU1978" s="162" t="s">
        <v>88</v>
      </c>
      <c r="AV1978" s="14" t="s">
        <v>165</v>
      </c>
      <c r="AW1978" s="14" t="s">
        <v>40</v>
      </c>
      <c r="AX1978" s="14" t="s">
        <v>86</v>
      </c>
      <c r="AY1978" s="162" t="s">
        <v>156</v>
      </c>
    </row>
    <row r="1979" spans="2:65" s="1" customFormat="1" ht="24.2" customHeight="1" x14ac:dyDescent="0.2">
      <c r="B1979" s="129"/>
      <c r="C1979" s="130" t="s">
        <v>3250</v>
      </c>
      <c r="D1979" s="130" t="s">
        <v>160</v>
      </c>
      <c r="E1979" s="131" t="s">
        <v>3251</v>
      </c>
      <c r="F1979" s="132" t="s">
        <v>3252</v>
      </c>
      <c r="G1979" s="133" t="s">
        <v>163</v>
      </c>
      <c r="H1979" s="134">
        <v>131.51</v>
      </c>
      <c r="I1979" s="135"/>
      <c r="J1979" s="136">
        <f>ROUND(I1979*H1979,2)</f>
        <v>0</v>
      </c>
      <c r="K1979" s="132" t="s">
        <v>164</v>
      </c>
      <c r="L1979" s="34"/>
      <c r="M1979" s="137" t="s">
        <v>3</v>
      </c>
      <c r="N1979" s="138" t="s">
        <v>49</v>
      </c>
      <c r="P1979" s="139">
        <f>O1979*H1979</f>
        <v>0</v>
      </c>
      <c r="Q1979" s="139">
        <v>0</v>
      </c>
      <c r="R1979" s="139">
        <f>Q1979*H1979</f>
        <v>0</v>
      </c>
      <c r="S1979" s="139">
        <v>0</v>
      </c>
      <c r="T1979" s="140">
        <f>S1979*H1979</f>
        <v>0</v>
      </c>
      <c r="AR1979" s="141" t="s">
        <v>165</v>
      </c>
      <c r="AT1979" s="141" t="s">
        <v>160</v>
      </c>
      <c r="AU1979" s="141" t="s">
        <v>88</v>
      </c>
      <c r="AY1979" s="18" t="s">
        <v>156</v>
      </c>
      <c r="BE1979" s="142">
        <f>IF(N1979="základní",J1979,0)</f>
        <v>0</v>
      </c>
      <c r="BF1979" s="142">
        <f>IF(N1979="snížená",J1979,0)</f>
        <v>0</v>
      </c>
      <c r="BG1979" s="142">
        <f>IF(N1979="zákl. přenesená",J1979,0)</f>
        <v>0</v>
      </c>
      <c r="BH1979" s="142">
        <f>IF(N1979="sníž. přenesená",J1979,0)</f>
        <v>0</v>
      </c>
      <c r="BI1979" s="142">
        <f>IF(N1979="nulová",J1979,0)</f>
        <v>0</v>
      </c>
      <c r="BJ1979" s="18" t="s">
        <v>86</v>
      </c>
      <c r="BK1979" s="142">
        <f>ROUND(I1979*H1979,2)</f>
        <v>0</v>
      </c>
      <c r="BL1979" s="18" t="s">
        <v>165</v>
      </c>
      <c r="BM1979" s="141" t="s">
        <v>3253</v>
      </c>
    </row>
    <row r="1980" spans="2:65" s="1" customFormat="1" x14ac:dyDescent="0.2">
      <c r="B1980" s="34"/>
      <c r="D1980" s="143" t="s">
        <v>167</v>
      </c>
      <c r="F1980" s="144" t="s">
        <v>3254</v>
      </c>
      <c r="I1980" s="145"/>
      <c r="L1980" s="34"/>
      <c r="M1980" s="146"/>
      <c r="T1980" s="55"/>
      <c r="AT1980" s="18" t="s">
        <v>167</v>
      </c>
      <c r="AU1980" s="18" t="s">
        <v>88</v>
      </c>
    </row>
    <row r="1981" spans="2:65" s="13" customFormat="1" x14ac:dyDescent="0.2">
      <c r="B1981" s="154"/>
      <c r="D1981" s="148" t="s">
        <v>169</v>
      </c>
      <c r="E1981" s="155" t="s">
        <v>3</v>
      </c>
      <c r="F1981" s="156" t="s">
        <v>3255</v>
      </c>
      <c r="H1981" s="157">
        <v>131.51</v>
      </c>
      <c r="I1981" s="158"/>
      <c r="L1981" s="154"/>
      <c r="M1981" s="159"/>
      <c r="T1981" s="160"/>
      <c r="AT1981" s="155" t="s">
        <v>169</v>
      </c>
      <c r="AU1981" s="155" t="s">
        <v>88</v>
      </c>
      <c r="AV1981" s="13" t="s">
        <v>88</v>
      </c>
      <c r="AW1981" s="13" t="s">
        <v>40</v>
      </c>
      <c r="AX1981" s="13" t="s">
        <v>78</v>
      </c>
      <c r="AY1981" s="155" t="s">
        <v>156</v>
      </c>
    </row>
    <row r="1982" spans="2:65" s="14" customFormat="1" x14ac:dyDescent="0.2">
      <c r="B1982" s="161"/>
      <c r="D1982" s="148" t="s">
        <v>169</v>
      </c>
      <c r="E1982" s="162" t="s">
        <v>3</v>
      </c>
      <c r="F1982" s="163" t="s">
        <v>172</v>
      </c>
      <c r="H1982" s="164">
        <v>131.51</v>
      </c>
      <c r="I1982" s="165"/>
      <c r="L1982" s="161"/>
      <c r="M1982" s="166"/>
      <c r="T1982" s="167"/>
      <c r="AT1982" s="162" t="s">
        <v>169</v>
      </c>
      <c r="AU1982" s="162" t="s">
        <v>88</v>
      </c>
      <c r="AV1982" s="14" t="s">
        <v>165</v>
      </c>
      <c r="AW1982" s="14" t="s">
        <v>40</v>
      </c>
      <c r="AX1982" s="14" t="s">
        <v>86</v>
      </c>
      <c r="AY1982" s="162" t="s">
        <v>156</v>
      </c>
    </row>
    <row r="1983" spans="2:65" s="1" customFormat="1" ht="24.2" customHeight="1" x14ac:dyDescent="0.2">
      <c r="B1983" s="129"/>
      <c r="C1983" s="130" t="s">
        <v>22</v>
      </c>
      <c r="D1983" s="130" t="s">
        <v>160</v>
      </c>
      <c r="E1983" s="131" t="s">
        <v>3256</v>
      </c>
      <c r="F1983" s="132" t="s">
        <v>3257</v>
      </c>
      <c r="G1983" s="133" t="s">
        <v>163</v>
      </c>
      <c r="H1983" s="134">
        <v>7890.6</v>
      </c>
      <c r="I1983" s="135"/>
      <c r="J1983" s="136">
        <f>ROUND(I1983*H1983,2)</f>
        <v>0</v>
      </c>
      <c r="K1983" s="132" t="s">
        <v>164</v>
      </c>
      <c r="L1983" s="34"/>
      <c r="M1983" s="137" t="s">
        <v>3</v>
      </c>
      <c r="N1983" s="138" t="s">
        <v>49</v>
      </c>
      <c r="P1983" s="139">
        <f>O1983*H1983</f>
        <v>0</v>
      </c>
      <c r="Q1983" s="139">
        <v>0</v>
      </c>
      <c r="R1983" s="139">
        <f>Q1983*H1983</f>
        <v>0</v>
      </c>
      <c r="S1983" s="139">
        <v>0</v>
      </c>
      <c r="T1983" s="140">
        <f>S1983*H1983</f>
        <v>0</v>
      </c>
      <c r="AR1983" s="141" t="s">
        <v>165</v>
      </c>
      <c r="AT1983" s="141" t="s">
        <v>160</v>
      </c>
      <c r="AU1983" s="141" t="s">
        <v>88</v>
      </c>
      <c r="AY1983" s="18" t="s">
        <v>156</v>
      </c>
      <c r="BE1983" s="142">
        <f>IF(N1983="základní",J1983,0)</f>
        <v>0</v>
      </c>
      <c r="BF1983" s="142">
        <f>IF(N1983="snížená",J1983,0)</f>
        <v>0</v>
      </c>
      <c r="BG1983" s="142">
        <f>IF(N1983="zákl. přenesená",J1983,0)</f>
        <v>0</v>
      </c>
      <c r="BH1983" s="142">
        <f>IF(N1983="sníž. přenesená",J1983,0)</f>
        <v>0</v>
      </c>
      <c r="BI1983" s="142">
        <f>IF(N1983="nulová",J1983,0)</f>
        <v>0</v>
      </c>
      <c r="BJ1983" s="18" t="s">
        <v>86</v>
      </c>
      <c r="BK1983" s="142">
        <f>ROUND(I1983*H1983,2)</f>
        <v>0</v>
      </c>
      <c r="BL1983" s="18" t="s">
        <v>165</v>
      </c>
      <c r="BM1983" s="141" t="s">
        <v>3258</v>
      </c>
    </row>
    <row r="1984" spans="2:65" s="1" customFormat="1" x14ac:dyDescent="0.2">
      <c r="B1984" s="34"/>
      <c r="D1984" s="143" t="s">
        <v>167</v>
      </c>
      <c r="F1984" s="144" t="s">
        <v>3259</v>
      </c>
      <c r="I1984" s="145"/>
      <c r="L1984" s="34"/>
      <c r="M1984" s="146"/>
      <c r="T1984" s="55"/>
      <c r="AT1984" s="18" t="s">
        <v>167</v>
      </c>
      <c r="AU1984" s="18" t="s">
        <v>88</v>
      </c>
    </row>
    <row r="1985" spans="2:65" s="13" customFormat="1" x14ac:dyDescent="0.2">
      <c r="B1985" s="154"/>
      <c r="D1985" s="148" t="s">
        <v>169</v>
      </c>
      <c r="E1985" s="155" t="s">
        <v>3</v>
      </c>
      <c r="F1985" s="156" t="s">
        <v>3260</v>
      </c>
      <c r="H1985" s="157">
        <v>7890.6</v>
      </c>
      <c r="I1985" s="158"/>
      <c r="L1985" s="154"/>
      <c r="M1985" s="159"/>
      <c r="T1985" s="160"/>
      <c r="AT1985" s="155" t="s">
        <v>169</v>
      </c>
      <c r="AU1985" s="155" t="s">
        <v>88</v>
      </c>
      <c r="AV1985" s="13" t="s">
        <v>88</v>
      </c>
      <c r="AW1985" s="13" t="s">
        <v>40</v>
      </c>
      <c r="AX1985" s="13" t="s">
        <v>78</v>
      </c>
      <c r="AY1985" s="155" t="s">
        <v>156</v>
      </c>
    </row>
    <row r="1986" spans="2:65" s="14" customFormat="1" x14ac:dyDescent="0.2">
      <c r="B1986" s="161"/>
      <c r="D1986" s="148" t="s">
        <v>169</v>
      </c>
      <c r="E1986" s="162" t="s">
        <v>3</v>
      </c>
      <c r="F1986" s="163" t="s">
        <v>172</v>
      </c>
      <c r="H1986" s="164">
        <v>7890.6</v>
      </c>
      <c r="I1986" s="165"/>
      <c r="L1986" s="161"/>
      <c r="M1986" s="166"/>
      <c r="T1986" s="167"/>
      <c r="AT1986" s="162" t="s">
        <v>169</v>
      </c>
      <c r="AU1986" s="162" t="s">
        <v>88</v>
      </c>
      <c r="AV1986" s="14" t="s">
        <v>165</v>
      </c>
      <c r="AW1986" s="14" t="s">
        <v>40</v>
      </c>
      <c r="AX1986" s="14" t="s">
        <v>86</v>
      </c>
      <c r="AY1986" s="162" t="s">
        <v>156</v>
      </c>
    </row>
    <row r="1987" spans="2:65" s="1" customFormat="1" ht="24.2" customHeight="1" x14ac:dyDescent="0.2">
      <c r="B1987" s="129"/>
      <c r="C1987" s="130" t="s">
        <v>3261</v>
      </c>
      <c r="D1987" s="130" t="s">
        <v>160</v>
      </c>
      <c r="E1987" s="131" t="s">
        <v>3262</v>
      </c>
      <c r="F1987" s="132" t="s">
        <v>3263</v>
      </c>
      <c r="G1987" s="133" t="s">
        <v>163</v>
      </c>
      <c r="H1987" s="134">
        <v>131.51</v>
      </c>
      <c r="I1987" s="135"/>
      <c r="J1987" s="136">
        <f>ROUND(I1987*H1987,2)</f>
        <v>0</v>
      </c>
      <c r="K1987" s="132" t="s">
        <v>164</v>
      </c>
      <c r="L1987" s="34"/>
      <c r="M1987" s="137" t="s">
        <v>3</v>
      </c>
      <c r="N1987" s="138" t="s">
        <v>49</v>
      </c>
      <c r="P1987" s="139">
        <f>O1987*H1987</f>
        <v>0</v>
      </c>
      <c r="Q1987" s="139">
        <v>0</v>
      </c>
      <c r="R1987" s="139">
        <f>Q1987*H1987</f>
        <v>0</v>
      </c>
      <c r="S1987" s="139">
        <v>0</v>
      </c>
      <c r="T1987" s="140">
        <f>S1987*H1987</f>
        <v>0</v>
      </c>
      <c r="AR1987" s="141" t="s">
        <v>165</v>
      </c>
      <c r="AT1987" s="141" t="s">
        <v>160</v>
      </c>
      <c r="AU1987" s="141" t="s">
        <v>88</v>
      </c>
      <c r="AY1987" s="18" t="s">
        <v>156</v>
      </c>
      <c r="BE1987" s="142">
        <f>IF(N1987="základní",J1987,0)</f>
        <v>0</v>
      </c>
      <c r="BF1987" s="142">
        <f>IF(N1987="snížená",J1987,0)</f>
        <v>0</v>
      </c>
      <c r="BG1987" s="142">
        <f>IF(N1987="zákl. přenesená",J1987,0)</f>
        <v>0</v>
      </c>
      <c r="BH1987" s="142">
        <f>IF(N1987="sníž. přenesená",J1987,0)</f>
        <v>0</v>
      </c>
      <c r="BI1987" s="142">
        <f>IF(N1987="nulová",J1987,0)</f>
        <v>0</v>
      </c>
      <c r="BJ1987" s="18" t="s">
        <v>86</v>
      </c>
      <c r="BK1987" s="142">
        <f>ROUND(I1987*H1987,2)</f>
        <v>0</v>
      </c>
      <c r="BL1987" s="18" t="s">
        <v>165</v>
      </c>
      <c r="BM1987" s="141" t="s">
        <v>3264</v>
      </c>
    </row>
    <row r="1988" spans="2:65" s="1" customFormat="1" x14ac:dyDescent="0.2">
      <c r="B1988" s="34"/>
      <c r="D1988" s="143" t="s">
        <v>167</v>
      </c>
      <c r="F1988" s="144" t="s">
        <v>3265</v>
      </c>
      <c r="I1988" s="145"/>
      <c r="L1988" s="34"/>
      <c r="M1988" s="146"/>
      <c r="T1988" s="55"/>
      <c r="AT1988" s="18" t="s">
        <v>167</v>
      </c>
      <c r="AU1988" s="18" t="s">
        <v>88</v>
      </c>
    </row>
    <row r="1989" spans="2:65" s="13" customFormat="1" x14ac:dyDescent="0.2">
      <c r="B1989" s="154"/>
      <c r="D1989" s="148" t="s">
        <v>169</v>
      </c>
      <c r="E1989" s="155" t="s">
        <v>3</v>
      </c>
      <c r="F1989" s="156" t="s">
        <v>3255</v>
      </c>
      <c r="H1989" s="157">
        <v>131.51</v>
      </c>
      <c r="I1989" s="158"/>
      <c r="L1989" s="154"/>
      <c r="M1989" s="159"/>
      <c r="T1989" s="160"/>
      <c r="AT1989" s="155" t="s">
        <v>169</v>
      </c>
      <c r="AU1989" s="155" t="s">
        <v>88</v>
      </c>
      <c r="AV1989" s="13" t="s">
        <v>88</v>
      </c>
      <c r="AW1989" s="13" t="s">
        <v>40</v>
      </c>
      <c r="AX1989" s="13" t="s">
        <v>78</v>
      </c>
      <c r="AY1989" s="155" t="s">
        <v>156</v>
      </c>
    </row>
    <row r="1990" spans="2:65" s="14" customFormat="1" x14ac:dyDescent="0.2">
      <c r="B1990" s="161"/>
      <c r="D1990" s="148" t="s">
        <v>169</v>
      </c>
      <c r="E1990" s="162" t="s">
        <v>3</v>
      </c>
      <c r="F1990" s="163" t="s">
        <v>172</v>
      </c>
      <c r="H1990" s="164">
        <v>131.51</v>
      </c>
      <c r="I1990" s="165"/>
      <c r="L1990" s="161"/>
      <c r="M1990" s="166"/>
      <c r="T1990" s="167"/>
      <c r="AT1990" s="162" t="s">
        <v>169</v>
      </c>
      <c r="AU1990" s="162" t="s">
        <v>88</v>
      </c>
      <c r="AV1990" s="14" t="s">
        <v>165</v>
      </c>
      <c r="AW1990" s="14" t="s">
        <v>40</v>
      </c>
      <c r="AX1990" s="14" t="s">
        <v>86</v>
      </c>
      <c r="AY1990" s="162" t="s">
        <v>156</v>
      </c>
    </row>
    <row r="1991" spans="2:65" s="1" customFormat="1" ht="24.2" customHeight="1" x14ac:dyDescent="0.2">
      <c r="B1991" s="129"/>
      <c r="C1991" s="130" t="s">
        <v>3266</v>
      </c>
      <c r="D1991" s="130" t="s">
        <v>160</v>
      </c>
      <c r="E1991" s="131" t="s">
        <v>3267</v>
      </c>
      <c r="F1991" s="132" t="s">
        <v>3268</v>
      </c>
      <c r="G1991" s="133" t="s">
        <v>209</v>
      </c>
      <c r="H1991" s="134">
        <v>27.9</v>
      </c>
      <c r="I1991" s="135"/>
      <c r="J1991" s="136">
        <f>ROUND(I1991*H1991,2)</f>
        <v>0</v>
      </c>
      <c r="K1991" s="132" t="s">
        <v>164</v>
      </c>
      <c r="L1991" s="34"/>
      <c r="M1991" s="137" t="s">
        <v>3</v>
      </c>
      <c r="N1991" s="138" t="s">
        <v>49</v>
      </c>
      <c r="P1991" s="139">
        <f>O1991*H1991</f>
        <v>0</v>
      </c>
      <c r="Q1991" s="139">
        <v>0</v>
      </c>
      <c r="R1991" s="139">
        <f>Q1991*H1991</f>
        <v>0</v>
      </c>
      <c r="S1991" s="139">
        <v>0</v>
      </c>
      <c r="T1991" s="140">
        <f>S1991*H1991</f>
        <v>0</v>
      </c>
      <c r="AR1991" s="141" t="s">
        <v>165</v>
      </c>
      <c r="AT1991" s="141" t="s">
        <v>160</v>
      </c>
      <c r="AU1991" s="141" t="s">
        <v>88</v>
      </c>
      <c r="AY1991" s="18" t="s">
        <v>156</v>
      </c>
      <c r="BE1991" s="142">
        <f>IF(N1991="základní",J1991,0)</f>
        <v>0</v>
      </c>
      <c r="BF1991" s="142">
        <f>IF(N1991="snížená",J1991,0)</f>
        <v>0</v>
      </c>
      <c r="BG1991" s="142">
        <f>IF(N1991="zákl. přenesená",J1991,0)</f>
        <v>0</v>
      </c>
      <c r="BH1991" s="142">
        <f>IF(N1991="sníž. přenesená",J1991,0)</f>
        <v>0</v>
      </c>
      <c r="BI1991" s="142">
        <f>IF(N1991="nulová",J1991,0)</f>
        <v>0</v>
      </c>
      <c r="BJ1991" s="18" t="s">
        <v>86</v>
      </c>
      <c r="BK1991" s="142">
        <f>ROUND(I1991*H1991,2)</f>
        <v>0</v>
      </c>
      <c r="BL1991" s="18" t="s">
        <v>165</v>
      </c>
      <c r="BM1991" s="141" t="s">
        <v>3269</v>
      </c>
    </row>
    <row r="1992" spans="2:65" s="1" customFormat="1" x14ac:dyDescent="0.2">
      <c r="B1992" s="34"/>
      <c r="D1992" s="143" t="s">
        <v>167</v>
      </c>
      <c r="F1992" s="144" t="s">
        <v>3270</v>
      </c>
      <c r="I1992" s="145"/>
      <c r="L1992" s="34"/>
      <c r="M1992" s="146"/>
      <c r="T1992" s="55"/>
      <c r="AT1992" s="18" t="s">
        <v>167</v>
      </c>
      <c r="AU1992" s="18" t="s">
        <v>88</v>
      </c>
    </row>
    <row r="1993" spans="2:65" s="13" customFormat="1" x14ac:dyDescent="0.2">
      <c r="B1993" s="154"/>
      <c r="D1993" s="148" t="s">
        <v>169</v>
      </c>
      <c r="E1993" s="155" t="s">
        <v>3</v>
      </c>
      <c r="F1993" s="156" t="s">
        <v>3271</v>
      </c>
      <c r="H1993" s="157">
        <v>27.9</v>
      </c>
      <c r="I1993" s="158"/>
      <c r="L1993" s="154"/>
      <c r="M1993" s="159"/>
      <c r="T1993" s="160"/>
      <c r="AT1993" s="155" t="s">
        <v>169</v>
      </c>
      <c r="AU1993" s="155" t="s">
        <v>88</v>
      </c>
      <c r="AV1993" s="13" t="s">
        <v>88</v>
      </c>
      <c r="AW1993" s="13" t="s">
        <v>40</v>
      </c>
      <c r="AX1993" s="13" t="s">
        <v>78</v>
      </c>
      <c r="AY1993" s="155" t="s">
        <v>156</v>
      </c>
    </row>
    <row r="1994" spans="2:65" s="14" customFormat="1" x14ac:dyDescent="0.2">
      <c r="B1994" s="161"/>
      <c r="D1994" s="148" t="s">
        <v>169</v>
      </c>
      <c r="E1994" s="162" t="s">
        <v>3</v>
      </c>
      <c r="F1994" s="163" t="s">
        <v>172</v>
      </c>
      <c r="H1994" s="164">
        <v>27.9</v>
      </c>
      <c r="I1994" s="165"/>
      <c r="L1994" s="161"/>
      <c r="M1994" s="166"/>
      <c r="T1994" s="167"/>
      <c r="AT1994" s="162" t="s">
        <v>169</v>
      </c>
      <c r="AU1994" s="162" t="s">
        <v>88</v>
      </c>
      <c r="AV1994" s="14" t="s">
        <v>165</v>
      </c>
      <c r="AW1994" s="14" t="s">
        <v>40</v>
      </c>
      <c r="AX1994" s="14" t="s">
        <v>86</v>
      </c>
      <c r="AY1994" s="162" t="s">
        <v>156</v>
      </c>
    </row>
    <row r="1995" spans="2:65" s="1" customFormat="1" ht="24.2" customHeight="1" x14ac:dyDescent="0.2">
      <c r="B1995" s="129"/>
      <c r="C1995" s="130" t="s">
        <v>3272</v>
      </c>
      <c r="D1995" s="130" t="s">
        <v>160</v>
      </c>
      <c r="E1995" s="131" t="s">
        <v>3273</v>
      </c>
      <c r="F1995" s="132" t="s">
        <v>3274</v>
      </c>
      <c r="G1995" s="133" t="s">
        <v>209</v>
      </c>
      <c r="H1995" s="134">
        <v>1674</v>
      </c>
      <c r="I1995" s="135"/>
      <c r="J1995" s="136">
        <f>ROUND(I1995*H1995,2)</f>
        <v>0</v>
      </c>
      <c r="K1995" s="132" t="s">
        <v>164</v>
      </c>
      <c r="L1995" s="34"/>
      <c r="M1995" s="137" t="s">
        <v>3</v>
      </c>
      <c r="N1995" s="138" t="s">
        <v>49</v>
      </c>
      <c r="P1995" s="139">
        <f>O1995*H1995</f>
        <v>0</v>
      </c>
      <c r="Q1995" s="139">
        <v>0</v>
      </c>
      <c r="R1995" s="139">
        <f>Q1995*H1995</f>
        <v>0</v>
      </c>
      <c r="S1995" s="139">
        <v>0</v>
      </c>
      <c r="T1995" s="140">
        <f>S1995*H1995</f>
        <v>0</v>
      </c>
      <c r="AR1995" s="141" t="s">
        <v>165</v>
      </c>
      <c r="AT1995" s="141" t="s">
        <v>160</v>
      </c>
      <c r="AU1995" s="141" t="s">
        <v>88</v>
      </c>
      <c r="AY1995" s="18" t="s">
        <v>156</v>
      </c>
      <c r="BE1995" s="142">
        <f>IF(N1995="základní",J1995,0)</f>
        <v>0</v>
      </c>
      <c r="BF1995" s="142">
        <f>IF(N1995="snížená",J1995,0)</f>
        <v>0</v>
      </c>
      <c r="BG1995" s="142">
        <f>IF(N1995="zákl. přenesená",J1995,0)</f>
        <v>0</v>
      </c>
      <c r="BH1995" s="142">
        <f>IF(N1995="sníž. přenesená",J1995,0)</f>
        <v>0</v>
      </c>
      <c r="BI1995" s="142">
        <f>IF(N1995="nulová",J1995,0)</f>
        <v>0</v>
      </c>
      <c r="BJ1995" s="18" t="s">
        <v>86</v>
      </c>
      <c r="BK1995" s="142">
        <f>ROUND(I1995*H1995,2)</f>
        <v>0</v>
      </c>
      <c r="BL1995" s="18" t="s">
        <v>165</v>
      </c>
      <c r="BM1995" s="141" t="s">
        <v>3275</v>
      </c>
    </row>
    <row r="1996" spans="2:65" s="1" customFormat="1" x14ac:dyDescent="0.2">
      <c r="B1996" s="34"/>
      <c r="D1996" s="143" t="s">
        <v>167</v>
      </c>
      <c r="F1996" s="144" t="s">
        <v>3276</v>
      </c>
      <c r="I1996" s="145"/>
      <c r="L1996" s="34"/>
      <c r="M1996" s="146"/>
      <c r="T1996" s="55"/>
      <c r="AT1996" s="18" t="s">
        <v>167</v>
      </c>
      <c r="AU1996" s="18" t="s">
        <v>88</v>
      </c>
    </row>
    <row r="1997" spans="2:65" s="13" customFormat="1" x14ac:dyDescent="0.2">
      <c r="B1997" s="154"/>
      <c r="D1997" s="148" t="s">
        <v>169</v>
      </c>
      <c r="E1997" s="155" t="s">
        <v>3</v>
      </c>
      <c r="F1997" s="156" t="s">
        <v>3277</v>
      </c>
      <c r="H1997" s="157">
        <v>1674</v>
      </c>
      <c r="I1997" s="158"/>
      <c r="L1997" s="154"/>
      <c r="M1997" s="159"/>
      <c r="T1997" s="160"/>
      <c r="AT1997" s="155" t="s">
        <v>169</v>
      </c>
      <c r="AU1997" s="155" t="s">
        <v>88</v>
      </c>
      <c r="AV1997" s="13" t="s">
        <v>88</v>
      </c>
      <c r="AW1997" s="13" t="s">
        <v>40</v>
      </c>
      <c r="AX1997" s="13" t="s">
        <v>78</v>
      </c>
      <c r="AY1997" s="155" t="s">
        <v>156</v>
      </c>
    </row>
    <row r="1998" spans="2:65" s="14" customFormat="1" x14ac:dyDescent="0.2">
      <c r="B1998" s="161"/>
      <c r="D1998" s="148" t="s">
        <v>169</v>
      </c>
      <c r="E1998" s="162" t="s">
        <v>3</v>
      </c>
      <c r="F1998" s="163" t="s">
        <v>172</v>
      </c>
      <c r="H1998" s="164">
        <v>1674</v>
      </c>
      <c r="I1998" s="165"/>
      <c r="L1998" s="161"/>
      <c r="M1998" s="166"/>
      <c r="T1998" s="167"/>
      <c r="AT1998" s="162" t="s">
        <v>169</v>
      </c>
      <c r="AU1998" s="162" t="s">
        <v>88</v>
      </c>
      <c r="AV1998" s="14" t="s">
        <v>165</v>
      </c>
      <c r="AW1998" s="14" t="s">
        <v>40</v>
      </c>
      <c r="AX1998" s="14" t="s">
        <v>86</v>
      </c>
      <c r="AY1998" s="162" t="s">
        <v>156</v>
      </c>
    </row>
    <row r="1999" spans="2:65" s="1" customFormat="1" ht="24.2" customHeight="1" x14ac:dyDescent="0.2">
      <c r="B1999" s="129"/>
      <c r="C1999" s="130" t="s">
        <v>3278</v>
      </c>
      <c r="D1999" s="130" t="s">
        <v>160</v>
      </c>
      <c r="E1999" s="131" t="s">
        <v>3279</v>
      </c>
      <c r="F1999" s="132" t="s">
        <v>3280</v>
      </c>
      <c r="G1999" s="133" t="s">
        <v>209</v>
      </c>
      <c r="H1999" s="134">
        <v>27.9</v>
      </c>
      <c r="I1999" s="135"/>
      <c r="J1999" s="136">
        <f>ROUND(I1999*H1999,2)</f>
        <v>0</v>
      </c>
      <c r="K1999" s="132" t="s">
        <v>164</v>
      </c>
      <c r="L1999" s="34"/>
      <c r="M1999" s="137" t="s">
        <v>3</v>
      </c>
      <c r="N1999" s="138" t="s">
        <v>49</v>
      </c>
      <c r="P1999" s="139">
        <f>O1999*H1999</f>
        <v>0</v>
      </c>
      <c r="Q1999" s="139">
        <v>0</v>
      </c>
      <c r="R1999" s="139">
        <f>Q1999*H1999</f>
        <v>0</v>
      </c>
      <c r="S1999" s="139">
        <v>0</v>
      </c>
      <c r="T1999" s="140">
        <f>S1999*H1999</f>
        <v>0</v>
      </c>
      <c r="AR1999" s="141" t="s">
        <v>165</v>
      </c>
      <c r="AT1999" s="141" t="s">
        <v>160</v>
      </c>
      <c r="AU1999" s="141" t="s">
        <v>88</v>
      </c>
      <c r="AY1999" s="18" t="s">
        <v>156</v>
      </c>
      <c r="BE1999" s="142">
        <f>IF(N1999="základní",J1999,0)</f>
        <v>0</v>
      </c>
      <c r="BF1999" s="142">
        <f>IF(N1999="snížená",J1999,0)</f>
        <v>0</v>
      </c>
      <c r="BG1999" s="142">
        <f>IF(N1999="zákl. přenesená",J1999,0)</f>
        <v>0</v>
      </c>
      <c r="BH1999" s="142">
        <f>IF(N1999="sníž. přenesená",J1999,0)</f>
        <v>0</v>
      </c>
      <c r="BI1999" s="142">
        <f>IF(N1999="nulová",J1999,0)</f>
        <v>0</v>
      </c>
      <c r="BJ1999" s="18" t="s">
        <v>86</v>
      </c>
      <c r="BK1999" s="142">
        <f>ROUND(I1999*H1999,2)</f>
        <v>0</v>
      </c>
      <c r="BL1999" s="18" t="s">
        <v>165</v>
      </c>
      <c r="BM1999" s="141" t="s">
        <v>3281</v>
      </c>
    </row>
    <row r="2000" spans="2:65" s="1" customFormat="1" x14ac:dyDescent="0.2">
      <c r="B2000" s="34"/>
      <c r="D2000" s="143" t="s">
        <v>167</v>
      </c>
      <c r="F2000" s="144" t="s">
        <v>3282</v>
      </c>
      <c r="I2000" s="145"/>
      <c r="L2000" s="34"/>
      <c r="M2000" s="146"/>
      <c r="T2000" s="55"/>
      <c r="AT2000" s="18" t="s">
        <v>167</v>
      </c>
      <c r="AU2000" s="18" t="s">
        <v>88</v>
      </c>
    </row>
    <row r="2001" spans="2:65" s="13" customFormat="1" x14ac:dyDescent="0.2">
      <c r="B2001" s="154"/>
      <c r="D2001" s="148" t="s">
        <v>169</v>
      </c>
      <c r="E2001" s="155" t="s">
        <v>3</v>
      </c>
      <c r="F2001" s="156" t="s">
        <v>3271</v>
      </c>
      <c r="H2001" s="157">
        <v>27.9</v>
      </c>
      <c r="I2001" s="158"/>
      <c r="L2001" s="154"/>
      <c r="M2001" s="159"/>
      <c r="T2001" s="160"/>
      <c r="AT2001" s="155" t="s">
        <v>169</v>
      </c>
      <c r="AU2001" s="155" t="s">
        <v>88</v>
      </c>
      <c r="AV2001" s="13" t="s">
        <v>88</v>
      </c>
      <c r="AW2001" s="13" t="s">
        <v>40</v>
      </c>
      <c r="AX2001" s="13" t="s">
        <v>78</v>
      </c>
      <c r="AY2001" s="155" t="s">
        <v>156</v>
      </c>
    </row>
    <row r="2002" spans="2:65" s="14" customFormat="1" x14ac:dyDescent="0.2">
      <c r="B2002" s="161"/>
      <c r="D2002" s="148" t="s">
        <v>169</v>
      </c>
      <c r="E2002" s="162" t="s">
        <v>3</v>
      </c>
      <c r="F2002" s="163" t="s">
        <v>172</v>
      </c>
      <c r="H2002" s="164">
        <v>27.9</v>
      </c>
      <c r="I2002" s="165"/>
      <c r="L2002" s="161"/>
      <c r="M2002" s="166"/>
      <c r="T2002" s="167"/>
      <c r="AT2002" s="162" t="s">
        <v>169</v>
      </c>
      <c r="AU2002" s="162" t="s">
        <v>88</v>
      </c>
      <c r="AV2002" s="14" t="s">
        <v>165</v>
      </c>
      <c r="AW2002" s="14" t="s">
        <v>40</v>
      </c>
      <c r="AX2002" s="14" t="s">
        <v>86</v>
      </c>
      <c r="AY2002" s="162" t="s">
        <v>156</v>
      </c>
    </row>
    <row r="2003" spans="2:65" s="1" customFormat="1" ht="24.2" customHeight="1" x14ac:dyDescent="0.2">
      <c r="B2003" s="129"/>
      <c r="C2003" s="130" t="s">
        <v>3283</v>
      </c>
      <c r="D2003" s="130" t="s">
        <v>160</v>
      </c>
      <c r="E2003" s="131" t="s">
        <v>3284</v>
      </c>
      <c r="F2003" s="132" t="s">
        <v>3285</v>
      </c>
      <c r="G2003" s="133" t="s">
        <v>201</v>
      </c>
      <c r="H2003" s="134">
        <v>1</v>
      </c>
      <c r="I2003" s="135"/>
      <c r="J2003" s="136">
        <f>ROUND(I2003*H2003,2)</f>
        <v>0</v>
      </c>
      <c r="K2003" s="132" t="s">
        <v>164</v>
      </c>
      <c r="L2003" s="34"/>
      <c r="M2003" s="137" t="s">
        <v>3</v>
      </c>
      <c r="N2003" s="138" t="s">
        <v>49</v>
      </c>
      <c r="P2003" s="139">
        <f>O2003*H2003</f>
        <v>0</v>
      </c>
      <c r="Q2003" s="139">
        <v>0</v>
      </c>
      <c r="R2003" s="139">
        <f>Q2003*H2003</f>
        <v>0</v>
      </c>
      <c r="S2003" s="139">
        <v>0</v>
      </c>
      <c r="T2003" s="140">
        <f>S2003*H2003</f>
        <v>0</v>
      </c>
      <c r="AR2003" s="141" t="s">
        <v>165</v>
      </c>
      <c r="AT2003" s="141" t="s">
        <v>160</v>
      </c>
      <c r="AU2003" s="141" t="s">
        <v>88</v>
      </c>
      <c r="AY2003" s="18" t="s">
        <v>156</v>
      </c>
      <c r="BE2003" s="142">
        <f>IF(N2003="základní",J2003,0)</f>
        <v>0</v>
      </c>
      <c r="BF2003" s="142">
        <f>IF(N2003="snížená",J2003,0)</f>
        <v>0</v>
      </c>
      <c r="BG2003" s="142">
        <f>IF(N2003="zákl. přenesená",J2003,0)</f>
        <v>0</v>
      </c>
      <c r="BH2003" s="142">
        <f>IF(N2003="sníž. přenesená",J2003,0)</f>
        <v>0</v>
      </c>
      <c r="BI2003" s="142">
        <f>IF(N2003="nulová",J2003,0)</f>
        <v>0</v>
      </c>
      <c r="BJ2003" s="18" t="s">
        <v>86</v>
      </c>
      <c r="BK2003" s="142">
        <f>ROUND(I2003*H2003,2)</f>
        <v>0</v>
      </c>
      <c r="BL2003" s="18" t="s">
        <v>165</v>
      </c>
      <c r="BM2003" s="141" t="s">
        <v>3286</v>
      </c>
    </row>
    <row r="2004" spans="2:65" s="1" customFormat="1" x14ac:dyDescent="0.2">
      <c r="B2004" s="34"/>
      <c r="D2004" s="143" t="s">
        <v>167</v>
      </c>
      <c r="F2004" s="144" t="s">
        <v>3287</v>
      </c>
      <c r="I2004" s="145"/>
      <c r="L2004" s="34"/>
      <c r="M2004" s="146"/>
      <c r="T2004" s="55"/>
      <c r="AT2004" s="18" t="s">
        <v>167</v>
      </c>
      <c r="AU2004" s="18" t="s">
        <v>88</v>
      </c>
    </row>
    <row r="2005" spans="2:65" s="13" customFormat="1" x14ac:dyDescent="0.2">
      <c r="B2005" s="154"/>
      <c r="D2005" s="148" t="s">
        <v>169</v>
      </c>
      <c r="E2005" s="155" t="s">
        <v>3</v>
      </c>
      <c r="F2005" s="156" t="s">
        <v>86</v>
      </c>
      <c r="H2005" s="157">
        <v>1</v>
      </c>
      <c r="I2005" s="158"/>
      <c r="L2005" s="154"/>
      <c r="M2005" s="159"/>
      <c r="T2005" s="160"/>
      <c r="AT2005" s="155" t="s">
        <v>169</v>
      </c>
      <c r="AU2005" s="155" t="s">
        <v>88</v>
      </c>
      <c r="AV2005" s="13" t="s">
        <v>88</v>
      </c>
      <c r="AW2005" s="13" t="s">
        <v>40</v>
      </c>
      <c r="AX2005" s="13" t="s">
        <v>78</v>
      </c>
      <c r="AY2005" s="155" t="s">
        <v>156</v>
      </c>
    </row>
    <row r="2006" spans="2:65" s="14" customFormat="1" x14ac:dyDescent="0.2">
      <c r="B2006" s="161"/>
      <c r="D2006" s="148" t="s">
        <v>169</v>
      </c>
      <c r="E2006" s="162" t="s">
        <v>3</v>
      </c>
      <c r="F2006" s="163" t="s">
        <v>172</v>
      </c>
      <c r="H2006" s="164">
        <v>1</v>
      </c>
      <c r="I2006" s="165"/>
      <c r="L2006" s="161"/>
      <c r="M2006" s="166"/>
      <c r="T2006" s="167"/>
      <c r="AT2006" s="162" t="s">
        <v>169</v>
      </c>
      <c r="AU2006" s="162" t="s">
        <v>88</v>
      </c>
      <c r="AV2006" s="14" t="s">
        <v>165</v>
      </c>
      <c r="AW2006" s="14" t="s">
        <v>40</v>
      </c>
      <c r="AX2006" s="14" t="s">
        <v>86</v>
      </c>
      <c r="AY2006" s="162" t="s">
        <v>156</v>
      </c>
    </row>
    <row r="2007" spans="2:65" s="1" customFormat="1" ht="33" customHeight="1" x14ac:dyDescent="0.2">
      <c r="B2007" s="129"/>
      <c r="C2007" s="130" t="s">
        <v>3288</v>
      </c>
      <c r="D2007" s="130" t="s">
        <v>160</v>
      </c>
      <c r="E2007" s="131" t="s">
        <v>3289</v>
      </c>
      <c r="F2007" s="132" t="s">
        <v>3290</v>
      </c>
      <c r="G2007" s="133" t="s">
        <v>201</v>
      </c>
      <c r="H2007" s="134">
        <v>60</v>
      </c>
      <c r="I2007" s="135"/>
      <c r="J2007" s="136">
        <f>ROUND(I2007*H2007,2)</f>
        <v>0</v>
      </c>
      <c r="K2007" s="132" t="s">
        <v>164</v>
      </c>
      <c r="L2007" s="34"/>
      <c r="M2007" s="137" t="s">
        <v>3</v>
      </c>
      <c r="N2007" s="138" t="s">
        <v>49</v>
      </c>
      <c r="P2007" s="139">
        <f>O2007*H2007</f>
        <v>0</v>
      </c>
      <c r="Q2007" s="139">
        <v>0</v>
      </c>
      <c r="R2007" s="139">
        <f>Q2007*H2007</f>
        <v>0</v>
      </c>
      <c r="S2007" s="139">
        <v>0</v>
      </c>
      <c r="T2007" s="140">
        <f>S2007*H2007</f>
        <v>0</v>
      </c>
      <c r="AR2007" s="141" t="s">
        <v>165</v>
      </c>
      <c r="AT2007" s="141" t="s">
        <v>160</v>
      </c>
      <c r="AU2007" s="141" t="s">
        <v>88</v>
      </c>
      <c r="AY2007" s="18" t="s">
        <v>156</v>
      </c>
      <c r="BE2007" s="142">
        <f>IF(N2007="základní",J2007,0)</f>
        <v>0</v>
      </c>
      <c r="BF2007" s="142">
        <f>IF(N2007="snížená",J2007,0)</f>
        <v>0</v>
      </c>
      <c r="BG2007" s="142">
        <f>IF(N2007="zákl. přenesená",J2007,0)</f>
        <v>0</v>
      </c>
      <c r="BH2007" s="142">
        <f>IF(N2007="sníž. přenesená",J2007,0)</f>
        <v>0</v>
      </c>
      <c r="BI2007" s="142">
        <f>IF(N2007="nulová",J2007,0)</f>
        <v>0</v>
      </c>
      <c r="BJ2007" s="18" t="s">
        <v>86</v>
      </c>
      <c r="BK2007" s="142">
        <f>ROUND(I2007*H2007,2)</f>
        <v>0</v>
      </c>
      <c r="BL2007" s="18" t="s">
        <v>165</v>
      </c>
      <c r="BM2007" s="141" t="s">
        <v>3291</v>
      </c>
    </row>
    <row r="2008" spans="2:65" s="1" customFormat="1" x14ac:dyDescent="0.2">
      <c r="B2008" s="34"/>
      <c r="D2008" s="143" t="s">
        <v>167</v>
      </c>
      <c r="F2008" s="144" t="s">
        <v>3292</v>
      </c>
      <c r="I2008" s="145"/>
      <c r="L2008" s="34"/>
      <c r="M2008" s="146"/>
      <c r="T2008" s="55"/>
      <c r="AT2008" s="18" t="s">
        <v>167</v>
      </c>
      <c r="AU2008" s="18" t="s">
        <v>88</v>
      </c>
    </row>
    <row r="2009" spans="2:65" s="13" customFormat="1" x14ac:dyDescent="0.2">
      <c r="B2009" s="154"/>
      <c r="D2009" s="148" t="s">
        <v>169</v>
      </c>
      <c r="E2009" s="155" t="s">
        <v>3</v>
      </c>
      <c r="F2009" s="156" t="s">
        <v>3293</v>
      </c>
      <c r="H2009" s="157">
        <v>60</v>
      </c>
      <c r="I2009" s="158"/>
      <c r="L2009" s="154"/>
      <c r="M2009" s="159"/>
      <c r="T2009" s="160"/>
      <c r="AT2009" s="155" t="s">
        <v>169</v>
      </c>
      <c r="AU2009" s="155" t="s">
        <v>88</v>
      </c>
      <c r="AV2009" s="13" t="s">
        <v>88</v>
      </c>
      <c r="AW2009" s="13" t="s">
        <v>40</v>
      </c>
      <c r="AX2009" s="13" t="s">
        <v>78</v>
      </c>
      <c r="AY2009" s="155" t="s">
        <v>156</v>
      </c>
    </row>
    <row r="2010" spans="2:65" s="14" customFormat="1" x14ac:dyDescent="0.2">
      <c r="B2010" s="161"/>
      <c r="D2010" s="148" t="s">
        <v>169</v>
      </c>
      <c r="E2010" s="162" t="s">
        <v>3</v>
      </c>
      <c r="F2010" s="163" t="s">
        <v>172</v>
      </c>
      <c r="H2010" s="164">
        <v>60</v>
      </c>
      <c r="I2010" s="165"/>
      <c r="L2010" s="161"/>
      <c r="M2010" s="166"/>
      <c r="T2010" s="167"/>
      <c r="AT2010" s="162" t="s">
        <v>169</v>
      </c>
      <c r="AU2010" s="162" t="s">
        <v>88</v>
      </c>
      <c r="AV2010" s="14" t="s">
        <v>165</v>
      </c>
      <c r="AW2010" s="14" t="s">
        <v>40</v>
      </c>
      <c r="AX2010" s="14" t="s">
        <v>86</v>
      </c>
      <c r="AY2010" s="162" t="s">
        <v>156</v>
      </c>
    </row>
    <row r="2011" spans="2:65" s="1" customFormat="1" ht="24.2" customHeight="1" x14ac:dyDescent="0.2">
      <c r="B2011" s="129"/>
      <c r="C2011" s="130" t="s">
        <v>3294</v>
      </c>
      <c r="D2011" s="130" t="s">
        <v>160</v>
      </c>
      <c r="E2011" s="131" t="s">
        <v>3295</v>
      </c>
      <c r="F2011" s="132" t="s">
        <v>3296</v>
      </c>
      <c r="G2011" s="133" t="s">
        <v>201</v>
      </c>
      <c r="H2011" s="134">
        <v>1</v>
      </c>
      <c r="I2011" s="135"/>
      <c r="J2011" s="136">
        <f>ROUND(I2011*H2011,2)</f>
        <v>0</v>
      </c>
      <c r="K2011" s="132" t="s">
        <v>164</v>
      </c>
      <c r="L2011" s="34"/>
      <c r="M2011" s="137" t="s">
        <v>3</v>
      </c>
      <c r="N2011" s="138" t="s">
        <v>49</v>
      </c>
      <c r="P2011" s="139">
        <f>O2011*H2011</f>
        <v>0</v>
      </c>
      <c r="Q2011" s="139">
        <v>0</v>
      </c>
      <c r="R2011" s="139">
        <f>Q2011*H2011</f>
        <v>0</v>
      </c>
      <c r="S2011" s="139">
        <v>0</v>
      </c>
      <c r="T2011" s="140">
        <f>S2011*H2011</f>
        <v>0</v>
      </c>
      <c r="AR2011" s="141" t="s">
        <v>165</v>
      </c>
      <c r="AT2011" s="141" t="s">
        <v>160</v>
      </c>
      <c r="AU2011" s="141" t="s">
        <v>88</v>
      </c>
      <c r="AY2011" s="18" t="s">
        <v>156</v>
      </c>
      <c r="BE2011" s="142">
        <f>IF(N2011="základní",J2011,0)</f>
        <v>0</v>
      </c>
      <c r="BF2011" s="142">
        <f>IF(N2011="snížená",J2011,0)</f>
        <v>0</v>
      </c>
      <c r="BG2011" s="142">
        <f>IF(N2011="zákl. přenesená",J2011,0)</f>
        <v>0</v>
      </c>
      <c r="BH2011" s="142">
        <f>IF(N2011="sníž. přenesená",J2011,0)</f>
        <v>0</v>
      </c>
      <c r="BI2011" s="142">
        <f>IF(N2011="nulová",J2011,0)</f>
        <v>0</v>
      </c>
      <c r="BJ2011" s="18" t="s">
        <v>86</v>
      </c>
      <c r="BK2011" s="142">
        <f>ROUND(I2011*H2011,2)</f>
        <v>0</v>
      </c>
      <c r="BL2011" s="18" t="s">
        <v>165</v>
      </c>
      <c r="BM2011" s="141" t="s">
        <v>3297</v>
      </c>
    </row>
    <row r="2012" spans="2:65" s="1" customFormat="1" x14ac:dyDescent="0.2">
      <c r="B2012" s="34"/>
      <c r="D2012" s="143" t="s">
        <v>167</v>
      </c>
      <c r="F2012" s="144" t="s">
        <v>3298</v>
      </c>
      <c r="I2012" s="145"/>
      <c r="L2012" s="34"/>
      <c r="M2012" s="146"/>
      <c r="T2012" s="55"/>
      <c r="AT2012" s="18" t="s">
        <v>167</v>
      </c>
      <c r="AU2012" s="18" t="s">
        <v>88</v>
      </c>
    </row>
    <row r="2013" spans="2:65" s="13" customFormat="1" x14ac:dyDescent="0.2">
      <c r="B2013" s="154"/>
      <c r="D2013" s="148" t="s">
        <v>169</v>
      </c>
      <c r="E2013" s="155" t="s">
        <v>3</v>
      </c>
      <c r="F2013" s="156" t="s">
        <v>86</v>
      </c>
      <c r="H2013" s="157">
        <v>1</v>
      </c>
      <c r="I2013" s="158"/>
      <c r="L2013" s="154"/>
      <c r="M2013" s="159"/>
      <c r="T2013" s="160"/>
      <c r="AT2013" s="155" t="s">
        <v>169</v>
      </c>
      <c r="AU2013" s="155" t="s">
        <v>88</v>
      </c>
      <c r="AV2013" s="13" t="s">
        <v>88</v>
      </c>
      <c r="AW2013" s="13" t="s">
        <v>40</v>
      </c>
      <c r="AX2013" s="13" t="s">
        <v>78</v>
      </c>
      <c r="AY2013" s="155" t="s">
        <v>156</v>
      </c>
    </row>
    <row r="2014" spans="2:65" s="14" customFormat="1" x14ac:dyDescent="0.2">
      <c r="B2014" s="161"/>
      <c r="D2014" s="148" t="s">
        <v>169</v>
      </c>
      <c r="E2014" s="162" t="s">
        <v>3</v>
      </c>
      <c r="F2014" s="163" t="s">
        <v>172</v>
      </c>
      <c r="H2014" s="164">
        <v>1</v>
      </c>
      <c r="I2014" s="165"/>
      <c r="L2014" s="161"/>
      <c r="M2014" s="166"/>
      <c r="T2014" s="167"/>
      <c r="AT2014" s="162" t="s">
        <v>169</v>
      </c>
      <c r="AU2014" s="162" t="s">
        <v>88</v>
      </c>
      <c r="AV2014" s="14" t="s">
        <v>165</v>
      </c>
      <c r="AW2014" s="14" t="s">
        <v>40</v>
      </c>
      <c r="AX2014" s="14" t="s">
        <v>86</v>
      </c>
      <c r="AY2014" s="162" t="s">
        <v>156</v>
      </c>
    </row>
    <row r="2015" spans="2:65" s="1" customFormat="1" ht="16.5" customHeight="1" x14ac:dyDescent="0.2">
      <c r="B2015" s="129"/>
      <c r="C2015" s="130" t="s">
        <v>3299</v>
      </c>
      <c r="D2015" s="130" t="s">
        <v>160</v>
      </c>
      <c r="E2015" s="131" t="s">
        <v>3300</v>
      </c>
      <c r="F2015" s="132" t="s">
        <v>3301</v>
      </c>
      <c r="G2015" s="133" t="s">
        <v>163</v>
      </c>
      <c r="H2015" s="134">
        <v>7.0830000000000002</v>
      </c>
      <c r="I2015" s="135"/>
      <c r="J2015" s="136">
        <f>ROUND(I2015*H2015,2)</f>
        <v>0</v>
      </c>
      <c r="K2015" s="132" t="s">
        <v>164</v>
      </c>
      <c r="L2015" s="34"/>
      <c r="M2015" s="137" t="s">
        <v>3</v>
      </c>
      <c r="N2015" s="138" t="s">
        <v>49</v>
      </c>
      <c r="P2015" s="139">
        <f>O2015*H2015</f>
        <v>0</v>
      </c>
      <c r="Q2015" s="139">
        <v>0</v>
      </c>
      <c r="R2015" s="139">
        <f>Q2015*H2015</f>
        <v>0</v>
      </c>
      <c r="S2015" s="139">
        <v>2</v>
      </c>
      <c r="T2015" s="140">
        <f>S2015*H2015</f>
        <v>14.166</v>
      </c>
      <c r="AR2015" s="141" t="s">
        <v>165</v>
      </c>
      <c r="AT2015" s="141" t="s">
        <v>160</v>
      </c>
      <c r="AU2015" s="141" t="s">
        <v>88</v>
      </c>
      <c r="AY2015" s="18" t="s">
        <v>156</v>
      </c>
      <c r="BE2015" s="142">
        <f>IF(N2015="základní",J2015,0)</f>
        <v>0</v>
      </c>
      <c r="BF2015" s="142">
        <f>IF(N2015="snížená",J2015,0)</f>
        <v>0</v>
      </c>
      <c r="BG2015" s="142">
        <f>IF(N2015="zákl. přenesená",J2015,0)</f>
        <v>0</v>
      </c>
      <c r="BH2015" s="142">
        <f>IF(N2015="sníž. přenesená",J2015,0)</f>
        <v>0</v>
      </c>
      <c r="BI2015" s="142">
        <f>IF(N2015="nulová",J2015,0)</f>
        <v>0</v>
      </c>
      <c r="BJ2015" s="18" t="s">
        <v>86</v>
      </c>
      <c r="BK2015" s="142">
        <f>ROUND(I2015*H2015,2)</f>
        <v>0</v>
      </c>
      <c r="BL2015" s="18" t="s">
        <v>165</v>
      </c>
      <c r="BM2015" s="141" t="s">
        <v>3302</v>
      </c>
    </row>
    <row r="2016" spans="2:65" s="1" customFormat="1" x14ac:dyDescent="0.2">
      <c r="B2016" s="34"/>
      <c r="D2016" s="143" t="s">
        <v>167</v>
      </c>
      <c r="F2016" s="144" t="s">
        <v>3303</v>
      </c>
      <c r="I2016" s="145"/>
      <c r="L2016" s="34"/>
      <c r="M2016" s="146"/>
      <c r="T2016" s="55"/>
      <c r="AT2016" s="18" t="s">
        <v>167</v>
      </c>
      <c r="AU2016" s="18" t="s">
        <v>88</v>
      </c>
    </row>
    <row r="2017" spans="2:65" s="12" customFormat="1" x14ac:dyDescent="0.2">
      <c r="B2017" s="147"/>
      <c r="D2017" s="148" t="s">
        <v>169</v>
      </c>
      <c r="E2017" s="149" t="s">
        <v>3</v>
      </c>
      <c r="F2017" s="150" t="s">
        <v>2016</v>
      </c>
      <c r="H2017" s="149" t="s">
        <v>3</v>
      </c>
      <c r="I2017" s="151"/>
      <c r="L2017" s="147"/>
      <c r="M2017" s="152"/>
      <c r="T2017" s="153"/>
      <c r="AT2017" s="149" t="s">
        <v>169</v>
      </c>
      <c r="AU2017" s="149" t="s">
        <v>88</v>
      </c>
      <c r="AV2017" s="12" t="s">
        <v>86</v>
      </c>
      <c r="AW2017" s="12" t="s">
        <v>40</v>
      </c>
      <c r="AX2017" s="12" t="s">
        <v>78</v>
      </c>
      <c r="AY2017" s="149" t="s">
        <v>156</v>
      </c>
    </row>
    <row r="2018" spans="2:65" s="13" customFormat="1" x14ac:dyDescent="0.2">
      <c r="B2018" s="154"/>
      <c r="D2018" s="148" t="s">
        <v>169</v>
      </c>
      <c r="E2018" s="155" t="s">
        <v>3</v>
      </c>
      <c r="F2018" s="156" t="s">
        <v>3304</v>
      </c>
      <c r="H2018" s="157">
        <v>0.159</v>
      </c>
      <c r="I2018" s="158"/>
      <c r="L2018" s="154"/>
      <c r="M2018" s="159"/>
      <c r="T2018" s="160"/>
      <c r="AT2018" s="155" t="s">
        <v>169</v>
      </c>
      <c r="AU2018" s="155" t="s">
        <v>88</v>
      </c>
      <c r="AV2018" s="13" t="s">
        <v>88</v>
      </c>
      <c r="AW2018" s="13" t="s">
        <v>40</v>
      </c>
      <c r="AX2018" s="13" t="s">
        <v>78</v>
      </c>
      <c r="AY2018" s="155" t="s">
        <v>156</v>
      </c>
    </row>
    <row r="2019" spans="2:65" s="13" customFormat="1" x14ac:dyDescent="0.2">
      <c r="B2019" s="154"/>
      <c r="D2019" s="148" t="s">
        <v>169</v>
      </c>
      <c r="E2019" s="155" t="s">
        <v>3</v>
      </c>
      <c r="F2019" s="156" t="s">
        <v>3305</v>
      </c>
      <c r="H2019" s="157">
        <v>0.28999999999999998</v>
      </c>
      <c r="I2019" s="158"/>
      <c r="L2019" s="154"/>
      <c r="M2019" s="159"/>
      <c r="T2019" s="160"/>
      <c r="AT2019" s="155" t="s">
        <v>169</v>
      </c>
      <c r="AU2019" s="155" t="s">
        <v>88</v>
      </c>
      <c r="AV2019" s="13" t="s">
        <v>88</v>
      </c>
      <c r="AW2019" s="13" t="s">
        <v>40</v>
      </c>
      <c r="AX2019" s="13" t="s">
        <v>78</v>
      </c>
      <c r="AY2019" s="155" t="s">
        <v>156</v>
      </c>
    </row>
    <row r="2020" spans="2:65" s="15" customFormat="1" x14ac:dyDescent="0.2">
      <c r="B2020" s="168"/>
      <c r="D2020" s="148" t="s">
        <v>169</v>
      </c>
      <c r="E2020" s="169" t="s">
        <v>3</v>
      </c>
      <c r="F2020" s="170" t="s">
        <v>180</v>
      </c>
      <c r="H2020" s="171">
        <v>0.44900000000000001</v>
      </c>
      <c r="I2020" s="172"/>
      <c r="L2020" s="168"/>
      <c r="M2020" s="173"/>
      <c r="T2020" s="174"/>
      <c r="AT2020" s="169" t="s">
        <v>169</v>
      </c>
      <c r="AU2020" s="169" t="s">
        <v>88</v>
      </c>
      <c r="AV2020" s="15" t="s">
        <v>157</v>
      </c>
      <c r="AW2020" s="15" t="s">
        <v>40</v>
      </c>
      <c r="AX2020" s="15" t="s">
        <v>78</v>
      </c>
      <c r="AY2020" s="169" t="s">
        <v>156</v>
      </c>
    </row>
    <row r="2021" spans="2:65" s="13" customFormat="1" x14ac:dyDescent="0.2">
      <c r="B2021" s="154"/>
      <c r="D2021" s="148" t="s">
        <v>169</v>
      </c>
      <c r="E2021" s="155" t="s">
        <v>3</v>
      </c>
      <c r="F2021" s="156" t="s">
        <v>3306</v>
      </c>
      <c r="H2021" s="157">
        <v>6.0229999999999997</v>
      </c>
      <c r="I2021" s="158"/>
      <c r="L2021" s="154"/>
      <c r="M2021" s="159"/>
      <c r="T2021" s="160"/>
      <c r="AT2021" s="155" t="s">
        <v>169</v>
      </c>
      <c r="AU2021" s="155" t="s">
        <v>88</v>
      </c>
      <c r="AV2021" s="13" t="s">
        <v>88</v>
      </c>
      <c r="AW2021" s="13" t="s">
        <v>40</v>
      </c>
      <c r="AX2021" s="13" t="s">
        <v>78</v>
      </c>
      <c r="AY2021" s="155" t="s">
        <v>156</v>
      </c>
    </row>
    <row r="2022" spans="2:65" s="13" customFormat="1" ht="22.5" x14ac:dyDescent="0.2">
      <c r="B2022" s="154"/>
      <c r="D2022" s="148" t="s">
        <v>169</v>
      </c>
      <c r="E2022" s="155" t="s">
        <v>3</v>
      </c>
      <c r="F2022" s="156" t="s">
        <v>3307</v>
      </c>
      <c r="H2022" s="157">
        <v>0.61099999999999999</v>
      </c>
      <c r="I2022" s="158"/>
      <c r="L2022" s="154"/>
      <c r="M2022" s="159"/>
      <c r="T2022" s="160"/>
      <c r="AT2022" s="155" t="s">
        <v>169</v>
      </c>
      <c r="AU2022" s="155" t="s">
        <v>88</v>
      </c>
      <c r="AV2022" s="13" t="s">
        <v>88</v>
      </c>
      <c r="AW2022" s="13" t="s">
        <v>40</v>
      </c>
      <c r="AX2022" s="13" t="s">
        <v>78</v>
      </c>
      <c r="AY2022" s="155" t="s">
        <v>156</v>
      </c>
    </row>
    <row r="2023" spans="2:65" s="15" customFormat="1" x14ac:dyDescent="0.2">
      <c r="B2023" s="168"/>
      <c r="D2023" s="148" t="s">
        <v>169</v>
      </c>
      <c r="E2023" s="169" t="s">
        <v>3</v>
      </c>
      <c r="F2023" s="170" t="s">
        <v>180</v>
      </c>
      <c r="H2023" s="171">
        <v>6.6340000000000003</v>
      </c>
      <c r="I2023" s="172"/>
      <c r="L2023" s="168"/>
      <c r="M2023" s="173"/>
      <c r="T2023" s="174"/>
      <c r="AT2023" s="169" t="s">
        <v>169</v>
      </c>
      <c r="AU2023" s="169" t="s">
        <v>88</v>
      </c>
      <c r="AV2023" s="15" t="s">
        <v>157</v>
      </c>
      <c r="AW2023" s="15" t="s">
        <v>40</v>
      </c>
      <c r="AX2023" s="15" t="s">
        <v>78</v>
      </c>
      <c r="AY2023" s="169" t="s">
        <v>156</v>
      </c>
    </row>
    <row r="2024" spans="2:65" s="14" customFormat="1" x14ac:dyDescent="0.2">
      <c r="B2024" s="161"/>
      <c r="D2024" s="148" t="s">
        <v>169</v>
      </c>
      <c r="E2024" s="162" t="s">
        <v>3</v>
      </c>
      <c r="F2024" s="163" t="s">
        <v>172</v>
      </c>
      <c r="H2024" s="164">
        <v>7.0830000000000002</v>
      </c>
      <c r="I2024" s="165"/>
      <c r="L2024" s="161"/>
      <c r="M2024" s="166"/>
      <c r="T2024" s="167"/>
      <c r="AT2024" s="162" t="s">
        <v>169</v>
      </c>
      <c r="AU2024" s="162" t="s">
        <v>88</v>
      </c>
      <c r="AV2024" s="14" t="s">
        <v>165</v>
      </c>
      <c r="AW2024" s="14" t="s">
        <v>40</v>
      </c>
      <c r="AX2024" s="14" t="s">
        <v>86</v>
      </c>
      <c r="AY2024" s="162" t="s">
        <v>156</v>
      </c>
    </row>
    <row r="2025" spans="2:65" s="1" customFormat="1" ht="16.5" customHeight="1" x14ac:dyDescent="0.2">
      <c r="B2025" s="129"/>
      <c r="C2025" s="130" t="s">
        <v>3308</v>
      </c>
      <c r="D2025" s="130" t="s">
        <v>160</v>
      </c>
      <c r="E2025" s="131" t="s">
        <v>3309</v>
      </c>
      <c r="F2025" s="132" t="s">
        <v>3310</v>
      </c>
      <c r="G2025" s="133" t="s">
        <v>163</v>
      </c>
      <c r="H2025" s="134">
        <v>21.696000000000002</v>
      </c>
      <c r="I2025" s="135"/>
      <c r="J2025" s="136">
        <f>ROUND(I2025*H2025,2)</f>
        <v>0</v>
      </c>
      <c r="K2025" s="132" t="s">
        <v>164</v>
      </c>
      <c r="L2025" s="34"/>
      <c r="M2025" s="137" t="s">
        <v>3</v>
      </c>
      <c r="N2025" s="138" t="s">
        <v>49</v>
      </c>
      <c r="P2025" s="139">
        <f>O2025*H2025</f>
        <v>0</v>
      </c>
      <c r="Q2025" s="139">
        <v>0</v>
      </c>
      <c r="R2025" s="139">
        <f>Q2025*H2025</f>
        <v>0</v>
      </c>
      <c r="S2025" s="139">
        <v>2.4</v>
      </c>
      <c r="T2025" s="140">
        <f>S2025*H2025</f>
        <v>52.070399999999999</v>
      </c>
      <c r="AR2025" s="141" t="s">
        <v>165</v>
      </c>
      <c r="AT2025" s="141" t="s">
        <v>160</v>
      </c>
      <c r="AU2025" s="141" t="s">
        <v>88</v>
      </c>
      <c r="AY2025" s="18" t="s">
        <v>156</v>
      </c>
      <c r="BE2025" s="142">
        <f>IF(N2025="základní",J2025,0)</f>
        <v>0</v>
      </c>
      <c r="BF2025" s="142">
        <f>IF(N2025="snížená",J2025,0)</f>
        <v>0</v>
      </c>
      <c r="BG2025" s="142">
        <f>IF(N2025="zákl. přenesená",J2025,0)</f>
        <v>0</v>
      </c>
      <c r="BH2025" s="142">
        <f>IF(N2025="sníž. přenesená",J2025,0)</f>
        <v>0</v>
      </c>
      <c r="BI2025" s="142">
        <f>IF(N2025="nulová",J2025,0)</f>
        <v>0</v>
      </c>
      <c r="BJ2025" s="18" t="s">
        <v>86</v>
      </c>
      <c r="BK2025" s="142">
        <f>ROUND(I2025*H2025,2)</f>
        <v>0</v>
      </c>
      <c r="BL2025" s="18" t="s">
        <v>165</v>
      </c>
      <c r="BM2025" s="141" t="s">
        <v>3311</v>
      </c>
    </row>
    <row r="2026" spans="2:65" s="1" customFormat="1" x14ac:dyDescent="0.2">
      <c r="B2026" s="34"/>
      <c r="D2026" s="143" t="s">
        <v>167</v>
      </c>
      <c r="F2026" s="144" t="s">
        <v>3312</v>
      </c>
      <c r="I2026" s="145"/>
      <c r="L2026" s="34"/>
      <c r="M2026" s="146"/>
      <c r="T2026" s="55"/>
      <c r="AT2026" s="18" t="s">
        <v>167</v>
      </c>
      <c r="AU2026" s="18" t="s">
        <v>88</v>
      </c>
    </row>
    <row r="2027" spans="2:65" s="12" customFormat="1" x14ac:dyDescent="0.2">
      <c r="B2027" s="147"/>
      <c r="D2027" s="148" t="s">
        <v>169</v>
      </c>
      <c r="E2027" s="149" t="s">
        <v>3</v>
      </c>
      <c r="F2027" s="150" t="s">
        <v>2016</v>
      </c>
      <c r="H2027" s="149" t="s">
        <v>3</v>
      </c>
      <c r="I2027" s="151"/>
      <c r="L2027" s="147"/>
      <c r="M2027" s="152"/>
      <c r="T2027" s="153"/>
      <c r="AT2027" s="149" t="s">
        <v>169</v>
      </c>
      <c r="AU2027" s="149" t="s">
        <v>88</v>
      </c>
      <c r="AV2027" s="12" t="s">
        <v>86</v>
      </c>
      <c r="AW2027" s="12" t="s">
        <v>40</v>
      </c>
      <c r="AX2027" s="12" t="s">
        <v>78</v>
      </c>
      <c r="AY2027" s="149" t="s">
        <v>156</v>
      </c>
    </row>
    <row r="2028" spans="2:65" s="13" customFormat="1" x14ac:dyDescent="0.2">
      <c r="B2028" s="154"/>
      <c r="D2028" s="148" t="s">
        <v>169</v>
      </c>
      <c r="E2028" s="155" t="s">
        <v>3</v>
      </c>
      <c r="F2028" s="156" t="s">
        <v>3313</v>
      </c>
      <c r="H2028" s="157">
        <v>0.63600000000000001</v>
      </c>
      <c r="I2028" s="158"/>
      <c r="L2028" s="154"/>
      <c r="M2028" s="159"/>
      <c r="T2028" s="160"/>
      <c r="AT2028" s="155" t="s">
        <v>169</v>
      </c>
      <c r="AU2028" s="155" t="s">
        <v>88</v>
      </c>
      <c r="AV2028" s="13" t="s">
        <v>88</v>
      </c>
      <c r="AW2028" s="13" t="s">
        <v>40</v>
      </c>
      <c r="AX2028" s="13" t="s">
        <v>78</v>
      </c>
      <c r="AY2028" s="155" t="s">
        <v>156</v>
      </c>
    </row>
    <row r="2029" spans="2:65" s="13" customFormat="1" x14ac:dyDescent="0.2">
      <c r="B2029" s="154"/>
      <c r="D2029" s="148" t="s">
        <v>169</v>
      </c>
      <c r="E2029" s="155" t="s">
        <v>3</v>
      </c>
      <c r="F2029" s="156" t="s">
        <v>3314</v>
      </c>
      <c r="H2029" s="157">
        <v>1.1599999999999999</v>
      </c>
      <c r="I2029" s="158"/>
      <c r="L2029" s="154"/>
      <c r="M2029" s="159"/>
      <c r="T2029" s="160"/>
      <c r="AT2029" s="155" t="s">
        <v>169</v>
      </c>
      <c r="AU2029" s="155" t="s">
        <v>88</v>
      </c>
      <c r="AV2029" s="13" t="s">
        <v>88</v>
      </c>
      <c r="AW2029" s="13" t="s">
        <v>40</v>
      </c>
      <c r="AX2029" s="13" t="s">
        <v>78</v>
      </c>
      <c r="AY2029" s="155" t="s">
        <v>156</v>
      </c>
    </row>
    <row r="2030" spans="2:65" s="15" customFormat="1" x14ac:dyDescent="0.2">
      <c r="B2030" s="168"/>
      <c r="D2030" s="148" t="s">
        <v>169</v>
      </c>
      <c r="E2030" s="169" t="s">
        <v>3</v>
      </c>
      <c r="F2030" s="170" t="s">
        <v>180</v>
      </c>
      <c r="H2030" s="171">
        <v>1.796</v>
      </c>
      <c r="I2030" s="172"/>
      <c r="L2030" s="168"/>
      <c r="M2030" s="173"/>
      <c r="T2030" s="174"/>
      <c r="AT2030" s="169" t="s">
        <v>169</v>
      </c>
      <c r="AU2030" s="169" t="s">
        <v>88</v>
      </c>
      <c r="AV2030" s="15" t="s">
        <v>157</v>
      </c>
      <c r="AW2030" s="15" t="s">
        <v>40</v>
      </c>
      <c r="AX2030" s="15" t="s">
        <v>78</v>
      </c>
      <c r="AY2030" s="169" t="s">
        <v>156</v>
      </c>
    </row>
    <row r="2031" spans="2:65" s="13" customFormat="1" x14ac:dyDescent="0.2">
      <c r="B2031" s="154"/>
      <c r="D2031" s="148" t="s">
        <v>169</v>
      </c>
      <c r="E2031" s="155" t="s">
        <v>3</v>
      </c>
      <c r="F2031" s="156" t="s">
        <v>3315</v>
      </c>
      <c r="H2031" s="157">
        <v>18.068000000000001</v>
      </c>
      <c r="I2031" s="158"/>
      <c r="L2031" s="154"/>
      <c r="M2031" s="159"/>
      <c r="T2031" s="160"/>
      <c r="AT2031" s="155" t="s">
        <v>169</v>
      </c>
      <c r="AU2031" s="155" t="s">
        <v>88</v>
      </c>
      <c r="AV2031" s="13" t="s">
        <v>88</v>
      </c>
      <c r="AW2031" s="13" t="s">
        <v>40</v>
      </c>
      <c r="AX2031" s="13" t="s">
        <v>78</v>
      </c>
      <c r="AY2031" s="155" t="s">
        <v>156</v>
      </c>
    </row>
    <row r="2032" spans="2:65" s="13" customFormat="1" ht="22.5" x14ac:dyDescent="0.2">
      <c r="B2032" s="154"/>
      <c r="D2032" s="148" t="s">
        <v>169</v>
      </c>
      <c r="E2032" s="155" t="s">
        <v>3</v>
      </c>
      <c r="F2032" s="156" t="s">
        <v>2004</v>
      </c>
      <c r="H2032" s="157">
        <v>1.8320000000000001</v>
      </c>
      <c r="I2032" s="158"/>
      <c r="L2032" s="154"/>
      <c r="M2032" s="159"/>
      <c r="T2032" s="160"/>
      <c r="AT2032" s="155" t="s">
        <v>169</v>
      </c>
      <c r="AU2032" s="155" t="s">
        <v>88</v>
      </c>
      <c r="AV2032" s="13" t="s">
        <v>88</v>
      </c>
      <c r="AW2032" s="13" t="s">
        <v>40</v>
      </c>
      <c r="AX2032" s="13" t="s">
        <v>78</v>
      </c>
      <c r="AY2032" s="155" t="s">
        <v>156</v>
      </c>
    </row>
    <row r="2033" spans="2:65" s="15" customFormat="1" x14ac:dyDescent="0.2">
      <c r="B2033" s="168"/>
      <c r="D2033" s="148" t="s">
        <v>169</v>
      </c>
      <c r="E2033" s="169" t="s">
        <v>3</v>
      </c>
      <c r="F2033" s="170" t="s">
        <v>180</v>
      </c>
      <c r="H2033" s="171">
        <v>19.899999999999999</v>
      </c>
      <c r="I2033" s="172"/>
      <c r="L2033" s="168"/>
      <c r="M2033" s="173"/>
      <c r="T2033" s="174"/>
      <c r="AT2033" s="169" t="s">
        <v>169</v>
      </c>
      <c r="AU2033" s="169" t="s">
        <v>88</v>
      </c>
      <c r="AV2033" s="15" t="s">
        <v>157</v>
      </c>
      <c r="AW2033" s="15" t="s">
        <v>40</v>
      </c>
      <c r="AX2033" s="15" t="s">
        <v>78</v>
      </c>
      <c r="AY2033" s="169" t="s">
        <v>156</v>
      </c>
    </row>
    <row r="2034" spans="2:65" s="14" customFormat="1" x14ac:dyDescent="0.2">
      <c r="B2034" s="161"/>
      <c r="D2034" s="148" t="s">
        <v>169</v>
      </c>
      <c r="E2034" s="162" t="s">
        <v>3</v>
      </c>
      <c r="F2034" s="163" t="s">
        <v>172</v>
      </c>
      <c r="H2034" s="164">
        <v>21.696000000000002</v>
      </c>
      <c r="I2034" s="165"/>
      <c r="L2034" s="161"/>
      <c r="M2034" s="166"/>
      <c r="T2034" s="167"/>
      <c r="AT2034" s="162" t="s">
        <v>169</v>
      </c>
      <c r="AU2034" s="162" t="s">
        <v>88</v>
      </c>
      <c r="AV2034" s="14" t="s">
        <v>165</v>
      </c>
      <c r="AW2034" s="14" t="s">
        <v>40</v>
      </c>
      <c r="AX2034" s="14" t="s">
        <v>86</v>
      </c>
      <c r="AY2034" s="162" t="s">
        <v>156</v>
      </c>
    </row>
    <row r="2035" spans="2:65" s="1" customFormat="1" ht="16.5" customHeight="1" x14ac:dyDescent="0.2">
      <c r="B2035" s="129"/>
      <c r="C2035" s="130" t="s">
        <v>3316</v>
      </c>
      <c r="D2035" s="130" t="s">
        <v>160</v>
      </c>
      <c r="E2035" s="131" t="s">
        <v>3317</v>
      </c>
      <c r="F2035" s="132" t="s">
        <v>3318</v>
      </c>
      <c r="G2035" s="133" t="s">
        <v>209</v>
      </c>
      <c r="H2035" s="134">
        <v>90.465000000000003</v>
      </c>
      <c r="I2035" s="135"/>
      <c r="J2035" s="136">
        <f>ROUND(I2035*H2035,2)</f>
        <v>0</v>
      </c>
      <c r="K2035" s="132" t="s">
        <v>164</v>
      </c>
      <c r="L2035" s="34"/>
      <c r="M2035" s="137" t="s">
        <v>3</v>
      </c>
      <c r="N2035" s="138" t="s">
        <v>49</v>
      </c>
      <c r="P2035" s="139">
        <f>O2035*H2035</f>
        <v>0</v>
      </c>
      <c r="Q2035" s="139">
        <v>0</v>
      </c>
      <c r="R2035" s="139">
        <f>Q2035*H2035</f>
        <v>0</v>
      </c>
      <c r="S2035" s="139">
        <v>0.20799999999999999</v>
      </c>
      <c r="T2035" s="140">
        <f>S2035*H2035</f>
        <v>18.81672</v>
      </c>
      <c r="AR2035" s="141" t="s">
        <v>165</v>
      </c>
      <c r="AT2035" s="141" t="s">
        <v>160</v>
      </c>
      <c r="AU2035" s="141" t="s">
        <v>88</v>
      </c>
      <c r="AY2035" s="18" t="s">
        <v>156</v>
      </c>
      <c r="BE2035" s="142">
        <f>IF(N2035="základní",J2035,0)</f>
        <v>0</v>
      </c>
      <c r="BF2035" s="142">
        <f>IF(N2035="snížená",J2035,0)</f>
        <v>0</v>
      </c>
      <c r="BG2035" s="142">
        <f>IF(N2035="zákl. přenesená",J2035,0)</f>
        <v>0</v>
      </c>
      <c r="BH2035" s="142">
        <f>IF(N2035="sníž. přenesená",J2035,0)</f>
        <v>0</v>
      </c>
      <c r="BI2035" s="142">
        <f>IF(N2035="nulová",J2035,0)</f>
        <v>0</v>
      </c>
      <c r="BJ2035" s="18" t="s">
        <v>86</v>
      </c>
      <c r="BK2035" s="142">
        <f>ROUND(I2035*H2035,2)</f>
        <v>0</v>
      </c>
      <c r="BL2035" s="18" t="s">
        <v>165</v>
      </c>
      <c r="BM2035" s="141" t="s">
        <v>3319</v>
      </c>
    </row>
    <row r="2036" spans="2:65" s="1" customFormat="1" x14ac:dyDescent="0.2">
      <c r="B2036" s="34"/>
      <c r="D2036" s="143" t="s">
        <v>167</v>
      </c>
      <c r="F2036" s="144" t="s">
        <v>3320</v>
      </c>
      <c r="I2036" s="145"/>
      <c r="L2036" s="34"/>
      <c r="M2036" s="146"/>
      <c r="T2036" s="55"/>
      <c r="AT2036" s="18" t="s">
        <v>167</v>
      </c>
      <c r="AU2036" s="18" t="s">
        <v>88</v>
      </c>
    </row>
    <row r="2037" spans="2:65" s="13" customFormat="1" x14ac:dyDescent="0.2">
      <c r="B2037" s="154"/>
      <c r="D2037" s="148" t="s">
        <v>169</v>
      </c>
      <c r="E2037" s="155" t="s">
        <v>3</v>
      </c>
      <c r="F2037" s="156" t="s">
        <v>3321</v>
      </c>
      <c r="H2037" s="157">
        <v>3.149</v>
      </c>
      <c r="I2037" s="158"/>
      <c r="L2037" s="154"/>
      <c r="M2037" s="159"/>
      <c r="T2037" s="160"/>
      <c r="AT2037" s="155" t="s">
        <v>169</v>
      </c>
      <c r="AU2037" s="155" t="s">
        <v>88</v>
      </c>
      <c r="AV2037" s="13" t="s">
        <v>88</v>
      </c>
      <c r="AW2037" s="13" t="s">
        <v>40</v>
      </c>
      <c r="AX2037" s="13" t="s">
        <v>78</v>
      </c>
      <c r="AY2037" s="155" t="s">
        <v>156</v>
      </c>
    </row>
    <row r="2038" spans="2:65" s="13" customFormat="1" x14ac:dyDescent="0.2">
      <c r="B2038" s="154"/>
      <c r="D2038" s="148" t="s">
        <v>169</v>
      </c>
      <c r="E2038" s="155" t="s">
        <v>3</v>
      </c>
      <c r="F2038" s="156" t="s">
        <v>3322</v>
      </c>
      <c r="H2038" s="157">
        <v>2.9929999999999999</v>
      </c>
      <c r="I2038" s="158"/>
      <c r="L2038" s="154"/>
      <c r="M2038" s="159"/>
      <c r="T2038" s="160"/>
      <c r="AT2038" s="155" t="s">
        <v>169</v>
      </c>
      <c r="AU2038" s="155" t="s">
        <v>88</v>
      </c>
      <c r="AV2038" s="13" t="s">
        <v>88</v>
      </c>
      <c r="AW2038" s="13" t="s">
        <v>40</v>
      </c>
      <c r="AX2038" s="13" t="s">
        <v>78</v>
      </c>
      <c r="AY2038" s="155" t="s">
        <v>156</v>
      </c>
    </row>
    <row r="2039" spans="2:65" s="13" customFormat="1" x14ac:dyDescent="0.2">
      <c r="B2039" s="154"/>
      <c r="D2039" s="148" t="s">
        <v>169</v>
      </c>
      <c r="E2039" s="155" t="s">
        <v>3</v>
      </c>
      <c r="F2039" s="156" t="s">
        <v>3323</v>
      </c>
      <c r="H2039" s="157">
        <v>3.6219999999999999</v>
      </c>
      <c r="I2039" s="158"/>
      <c r="L2039" s="154"/>
      <c r="M2039" s="159"/>
      <c r="T2039" s="160"/>
      <c r="AT2039" s="155" t="s">
        <v>169</v>
      </c>
      <c r="AU2039" s="155" t="s">
        <v>88</v>
      </c>
      <c r="AV2039" s="13" t="s">
        <v>88</v>
      </c>
      <c r="AW2039" s="13" t="s">
        <v>40</v>
      </c>
      <c r="AX2039" s="13" t="s">
        <v>78</v>
      </c>
      <c r="AY2039" s="155" t="s">
        <v>156</v>
      </c>
    </row>
    <row r="2040" spans="2:65" s="13" customFormat="1" x14ac:dyDescent="0.2">
      <c r="B2040" s="154"/>
      <c r="D2040" s="148" t="s">
        <v>169</v>
      </c>
      <c r="E2040" s="155" t="s">
        <v>3</v>
      </c>
      <c r="F2040" s="156" t="s">
        <v>3324</v>
      </c>
      <c r="H2040" s="157">
        <v>5.5129999999999999</v>
      </c>
      <c r="I2040" s="158"/>
      <c r="L2040" s="154"/>
      <c r="M2040" s="159"/>
      <c r="T2040" s="160"/>
      <c r="AT2040" s="155" t="s">
        <v>169</v>
      </c>
      <c r="AU2040" s="155" t="s">
        <v>88</v>
      </c>
      <c r="AV2040" s="13" t="s">
        <v>88</v>
      </c>
      <c r="AW2040" s="13" t="s">
        <v>40</v>
      </c>
      <c r="AX2040" s="13" t="s">
        <v>78</v>
      </c>
      <c r="AY2040" s="155" t="s">
        <v>156</v>
      </c>
    </row>
    <row r="2041" spans="2:65" s="13" customFormat="1" x14ac:dyDescent="0.2">
      <c r="B2041" s="154"/>
      <c r="D2041" s="148" t="s">
        <v>169</v>
      </c>
      <c r="E2041" s="155" t="s">
        <v>3</v>
      </c>
      <c r="F2041" s="156" t="s">
        <v>3325</v>
      </c>
      <c r="H2041" s="157">
        <v>11.379</v>
      </c>
      <c r="I2041" s="158"/>
      <c r="L2041" s="154"/>
      <c r="M2041" s="159"/>
      <c r="T2041" s="160"/>
      <c r="AT2041" s="155" t="s">
        <v>169</v>
      </c>
      <c r="AU2041" s="155" t="s">
        <v>88</v>
      </c>
      <c r="AV2041" s="13" t="s">
        <v>88</v>
      </c>
      <c r="AW2041" s="13" t="s">
        <v>40</v>
      </c>
      <c r="AX2041" s="13" t="s">
        <v>78</v>
      </c>
      <c r="AY2041" s="155" t="s">
        <v>156</v>
      </c>
    </row>
    <row r="2042" spans="2:65" s="13" customFormat="1" x14ac:dyDescent="0.2">
      <c r="B2042" s="154"/>
      <c r="D2042" s="148" t="s">
        <v>169</v>
      </c>
      <c r="E2042" s="155" t="s">
        <v>3</v>
      </c>
      <c r="F2042" s="156" t="s">
        <v>3326</v>
      </c>
      <c r="H2042" s="157">
        <v>0.85099999999999998</v>
      </c>
      <c r="I2042" s="158"/>
      <c r="L2042" s="154"/>
      <c r="M2042" s="159"/>
      <c r="T2042" s="160"/>
      <c r="AT2042" s="155" t="s">
        <v>169</v>
      </c>
      <c r="AU2042" s="155" t="s">
        <v>88</v>
      </c>
      <c r="AV2042" s="13" t="s">
        <v>88</v>
      </c>
      <c r="AW2042" s="13" t="s">
        <v>40</v>
      </c>
      <c r="AX2042" s="13" t="s">
        <v>78</v>
      </c>
      <c r="AY2042" s="155" t="s">
        <v>156</v>
      </c>
    </row>
    <row r="2043" spans="2:65" s="13" customFormat="1" x14ac:dyDescent="0.2">
      <c r="B2043" s="154"/>
      <c r="D2043" s="148" t="s">
        <v>169</v>
      </c>
      <c r="E2043" s="155" t="s">
        <v>3</v>
      </c>
      <c r="F2043" s="156" t="s">
        <v>3327</v>
      </c>
      <c r="H2043" s="157">
        <v>3.3079999999999998</v>
      </c>
      <c r="I2043" s="158"/>
      <c r="L2043" s="154"/>
      <c r="M2043" s="159"/>
      <c r="T2043" s="160"/>
      <c r="AT2043" s="155" t="s">
        <v>169</v>
      </c>
      <c r="AU2043" s="155" t="s">
        <v>88</v>
      </c>
      <c r="AV2043" s="13" t="s">
        <v>88</v>
      </c>
      <c r="AW2043" s="13" t="s">
        <v>40</v>
      </c>
      <c r="AX2043" s="13" t="s">
        <v>78</v>
      </c>
      <c r="AY2043" s="155" t="s">
        <v>156</v>
      </c>
    </row>
    <row r="2044" spans="2:65" s="13" customFormat="1" x14ac:dyDescent="0.2">
      <c r="B2044" s="154"/>
      <c r="D2044" s="148" t="s">
        <v>169</v>
      </c>
      <c r="E2044" s="155" t="s">
        <v>3</v>
      </c>
      <c r="F2044" s="156" t="s">
        <v>3328</v>
      </c>
      <c r="H2044" s="157">
        <v>23.937999999999999</v>
      </c>
      <c r="I2044" s="158"/>
      <c r="L2044" s="154"/>
      <c r="M2044" s="159"/>
      <c r="T2044" s="160"/>
      <c r="AT2044" s="155" t="s">
        <v>169</v>
      </c>
      <c r="AU2044" s="155" t="s">
        <v>88</v>
      </c>
      <c r="AV2044" s="13" t="s">
        <v>88</v>
      </c>
      <c r="AW2044" s="13" t="s">
        <v>40</v>
      </c>
      <c r="AX2044" s="13" t="s">
        <v>78</v>
      </c>
      <c r="AY2044" s="155" t="s">
        <v>156</v>
      </c>
    </row>
    <row r="2045" spans="2:65" s="13" customFormat="1" x14ac:dyDescent="0.2">
      <c r="B2045" s="154"/>
      <c r="D2045" s="148" t="s">
        <v>169</v>
      </c>
      <c r="E2045" s="155" t="s">
        <v>3</v>
      </c>
      <c r="F2045" s="156" t="s">
        <v>3329</v>
      </c>
      <c r="H2045" s="157">
        <v>5.04</v>
      </c>
      <c r="I2045" s="158"/>
      <c r="L2045" s="154"/>
      <c r="M2045" s="159"/>
      <c r="T2045" s="160"/>
      <c r="AT2045" s="155" t="s">
        <v>169</v>
      </c>
      <c r="AU2045" s="155" t="s">
        <v>88</v>
      </c>
      <c r="AV2045" s="13" t="s">
        <v>88</v>
      </c>
      <c r="AW2045" s="13" t="s">
        <v>40</v>
      </c>
      <c r="AX2045" s="13" t="s">
        <v>78</v>
      </c>
      <c r="AY2045" s="155" t="s">
        <v>156</v>
      </c>
    </row>
    <row r="2046" spans="2:65" s="13" customFormat="1" x14ac:dyDescent="0.2">
      <c r="B2046" s="154"/>
      <c r="D2046" s="148" t="s">
        <v>169</v>
      </c>
      <c r="E2046" s="155" t="s">
        <v>3</v>
      </c>
      <c r="F2046" s="156" t="s">
        <v>3330</v>
      </c>
      <c r="H2046" s="157">
        <v>5.04</v>
      </c>
      <c r="I2046" s="158"/>
      <c r="L2046" s="154"/>
      <c r="M2046" s="159"/>
      <c r="T2046" s="160"/>
      <c r="AT2046" s="155" t="s">
        <v>169</v>
      </c>
      <c r="AU2046" s="155" t="s">
        <v>88</v>
      </c>
      <c r="AV2046" s="13" t="s">
        <v>88</v>
      </c>
      <c r="AW2046" s="13" t="s">
        <v>40</v>
      </c>
      <c r="AX2046" s="13" t="s">
        <v>78</v>
      </c>
      <c r="AY2046" s="155" t="s">
        <v>156</v>
      </c>
    </row>
    <row r="2047" spans="2:65" s="13" customFormat="1" x14ac:dyDescent="0.2">
      <c r="B2047" s="154"/>
      <c r="D2047" s="148" t="s">
        <v>169</v>
      </c>
      <c r="E2047" s="155" t="s">
        <v>3</v>
      </c>
      <c r="F2047" s="156" t="s">
        <v>3331</v>
      </c>
      <c r="H2047" s="157">
        <v>6.7320000000000002</v>
      </c>
      <c r="I2047" s="158"/>
      <c r="L2047" s="154"/>
      <c r="M2047" s="159"/>
      <c r="T2047" s="160"/>
      <c r="AT2047" s="155" t="s">
        <v>169</v>
      </c>
      <c r="AU2047" s="155" t="s">
        <v>88</v>
      </c>
      <c r="AV2047" s="13" t="s">
        <v>88</v>
      </c>
      <c r="AW2047" s="13" t="s">
        <v>40</v>
      </c>
      <c r="AX2047" s="13" t="s">
        <v>78</v>
      </c>
      <c r="AY2047" s="155" t="s">
        <v>156</v>
      </c>
    </row>
    <row r="2048" spans="2:65" s="13" customFormat="1" x14ac:dyDescent="0.2">
      <c r="B2048" s="154"/>
      <c r="D2048" s="148" t="s">
        <v>169</v>
      </c>
      <c r="E2048" s="155" t="s">
        <v>3</v>
      </c>
      <c r="F2048" s="156" t="s">
        <v>3332</v>
      </c>
      <c r="H2048" s="157">
        <v>9.2929999999999993</v>
      </c>
      <c r="I2048" s="158"/>
      <c r="L2048" s="154"/>
      <c r="M2048" s="159"/>
      <c r="T2048" s="160"/>
      <c r="AT2048" s="155" t="s">
        <v>169</v>
      </c>
      <c r="AU2048" s="155" t="s">
        <v>88</v>
      </c>
      <c r="AV2048" s="13" t="s">
        <v>88</v>
      </c>
      <c r="AW2048" s="13" t="s">
        <v>40</v>
      </c>
      <c r="AX2048" s="13" t="s">
        <v>78</v>
      </c>
      <c r="AY2048" s="155" t="s">
        <v>156</v>
      </c>
    </row>
    <row r="2049" spans="2:65" s="13" customFormat="1" x14ac:dyDescent="0.2">
      <c r="B2049" s="154"/>
      <c r="D2049" s="148" t="s">
        <v>169</v>
      </c>
      <c r="E2049" s="155" t="s">
        <v>3</v>
      </c>
      <c r="F2049" s="156" t="s">
        <v>3333</v>
      </c>
      <c r="H2049" s="157">
        <v>0.47299999999999998</v>
      </c>
      <c r="I2049" s="158"/>
      <c r="L2049" s="154"/>
      <c r="M2049" s="159"/>
      <c r="T2049" s="160"/>
      <c r="AT2049" s="155" t="s">
        <v>169</v>
      </c>
      <c r="AU2049" s="155" t="s">
        <v>88</v>
      </c>
      <c r="AV2049" s="13" t="s">
        <v>88</v>
      </c>
      <c r="AW2049" s="13" t="s">
        <v>40</v>
      </c>
      <c r="AX2049" s="13" t="s">
        <v>78</v>
      </c>
      <c r="AY2049" s="155" t="s">
        <v>156</v>
      </c>
    </row>
    <row r="2050" spans="2:65" s="13" customFormat="1" x14ac:dyDescent="0.2">
      <c r="B2050" s="154"/>
      <c r="D2050" s="148" t="s">
        <v>169</v>
      </c>
      <c r="E2050" s="155" t="s">
        <v>3</v>
      </c>
      <c r="F2050" s="156" t="s">
        <v>3334</v>
      </c>
      <c r="H2050" s="157">
        <v>9.1340000000000003</v>
      </c>
      <c r="I2050" s="158"/>
      <c r="L2050" s="154"/>
      <c r="M2050" s="159"/>
      <c r="T2050" s="160"/>
      <c r="AT2050" s="155" t="s">
        <v>169</v>
      </c>
      <c r="AU2050" s="155" t="s">
        <v>88</v>
      </c>
      <c r="AV2050" s="13" t="s">
        <v>88</v>
      </c>
      <c r="AW2050" s="13" t="s">
        <v>40</v>
      </c>
      <c r="AX2050" s="13" t="s">
        <v>78</v>
      </c>
      <c r="AY2050" s="155" t="s">
        <v>156</v>
      </c>
    </row>
    <row r="2051" spans="2:65" s="14" customFormat="1" x14ac:dyDescent="0.2">
      <c r="B2051" s="161"/>
      <c r="D2051" s="148" t="s">
        <v>169</v>
      </c>
      <c r="E2051" s="162" t="s">
        <v>3</v>
      </c>
      <c r="F2051" s="163" t="s">
        <v>172</v>
      </c>
      <c r="H2051" s="164">
        <v>90.465000000000003</v>
      </c>
      <c r="I2051" s="165"/>
      <c r="L2051" s="161"/>
      <c r="M2051" s="166"/>
      <c r="T2051" s="167"/>
      <c r="AT2051" s="162" t="s">
        <v>169</v>
      </c>
      <c r="AU2051" s="162" t="s">
        <v>88</v>
      </c>
      <c r="AV2051" s="14" t="s">
        <v>165</v>
      </c>
      <c r="AW2051" s="14" t="s">
        <v>40</v>
      </c>
      <c r="AX2051" s="14" t="s">
        <v>86</v>
      </c>
      <c r="AY2051" s="162" t="s">
        <v>156</v>
      </c>
    </row>
    <row r="2052" spans="2:65" s="1" customFormat="1" ht="24.2" customHeight="1" x14ac:dyDescent="0.2">
      <c r="B2052" s="129"/>
      <c r="C2052" s="130" t="s">
        <v>3335</v>
      </c>
      <c r="D2052" s="130" t="s">
        <v>160</v>
      </c>
      <c r="E2052" s="131" t="s">
        <v>3336</v>
      </c>
      <c r="F2052" s="132" t="s">
        <v>3337</v>
      </c>
      <c r="G2052" s="133" t="s">
        <v>163</v>
      </c>
      <c r="H2052" s="134">
        <v>55.372</v>
      </c>
      <c r="I2052" s="135"/>
      <c r="J2052" s="136">
        <f>ROUND(I2052*H2052,2)</f>
        <v>0</v>
      </c>
      <c r="K2052" s="132" t="s">
        <v>164</v>
      </c>
      <c r="L2052" s="34"/>
      <c r="M2052" s="137" t="s">
        <v>3</v>
      </c>
      <c r="N2052" s="138" t="s">
        <v>49</v>
      </c>
      <c r="P2052" s="139">
        <f>O2052*H2052</f>
        <v>0</v>
      </c>
      <c r="Q2052" s="139">
        <v>0</v>
      </c>
      <c r="R2052" s="139">
        <f>Q2052*H2052</f>
        <v>0</v>
      </c>
      <c r="S2052" s="139">
        <v>1.8</v>
      </c>
      <c r="T2052" s="140">
        <f>S2052*H2052</f>
        <v>99.669600000000003</v>
      </c>
      <c r="AR2052" s="141" t="s">
        <v>165</v>
      </c>
      <c r="AT2052" s="141" t="s">
        <v>160</v>
      </c>
      <c r="AU2052" s="141" t="s">
        <v>88</v>
      </c>
      <c r="AY2052" s="18" t="s">
        <v>156</v>
      </c>
      <c r="BE2052" s="142">
        <f>IF(N2052="základní",J2052,0)</f>
        <v>0</v>
      </c>
      <c r="BF2052" s="142">
        <f>IF(N2052="snížená",J2052,0)</f>
        <v>0</v>
      </c>
      <c r="BG2052" s="142">
        <f>IF(N2052="zákl. přenesená",J2052,0)</f>
        <v>0</v>
      </c>
      <c r="BH2052" s="142">
        <f>IF(N2052="sníž. přenesená",J2052,0)</f>
        <v>0</v>
      </c>
      <c r="BI2052" s="142">
        <f>IF(N2052="nulová",J2052,0)</f>
        <v>0</v>
      </c>
      <c r="BJ2052" s="18" t="s">
        <v>86</v>
      </c>
      <c r="BK2052" s="142">
        <f>ROUND(I2052*H2052,2)</f>
        <v>0</v>
      </c>
      <c r="BL2052" s="18" t="s">
        <v>165</v>
      </c>
      <c r="BM2052" s="141" t="s">
        <v>3338</v>
      </c>
    </row>
    <row r="2053" spans="2:65" s="1" customFormat="1" x14ac:dyDescent="0.2">
      <c r="B2053" s="34"/>
      <c r="D2053" s="143" t="s">
        <v>167</v>
      </c>
      <c r="F2053" s="144" t="s">
        <v>3339</v>
      </c>
      <c r="I2053" s="145"/>
      <c r="L2053" s="34"/>
      <c r="M2053" s="146"/>
      <c r="T2053" s="55"/>
      <c r="AT2053" s="18" t="s">
        <v>167</v>
      </c>
      <c r="AU2053" s="18" t="s">
        <v>88</v>
      </c>
    </row>
    <row r="2054" spans="2:65" s="13" customFormat="1" x14ac:dyDescent="0.2">
      <c r="B2054" s="154"/>
      <c r="D2054" s="148" t="s">
        <v>169</v>
      </c>
      <c r="E2054" s="155" t="s">
        <v>3</v>
      </c>
      <c r="F2054" s="156" t="s">
        <v>3340</v>
      </c>
      <c r="H2054" s="157">
        <v>3.4409999999999998</v>
      </c>
      <c r="I2054" s="158"/>
      <c r="L2054" s="154"/>
      <c r="M2054" s="159"/>
      <c r="T2054" s="160"/>
      <c r="AT2054" s="155" t="s">
        <v>169</v>
      </c>
      <c r="AU2054" s="155" t="s">
        <v>88</v>
      </c>
      <c r="AV2054" s="13" t="s">
        <v>88</v>
      </c>
      <c r="AW2054" s="13" t="s">
        <v>40</v>
      </c>
      <c r="AX2054" s="13" t="s">
        <v>78</v>
      </c>
      <c r="AY2054" s="155" t="s">
        <v>156</v>
      </c>
    </row>
    <row r="2055" spans="2:65" s="13" customFormat="1" x14ac:dyDescent="0.2">
      <c r="B2055" s="154"/>
      <c r="D2055" s="148" t="s">
        <v>169</v>
      </c>
      <c r="E2055" s="155" t="s">
        <v>3</v>
      </c>
      <c r="F2055" s="156" t="s">
        <v>3341</v>
      </c>
      <c r="H2055" s="157">
        <v>3.4409999999999998</v>
      </c>
      <c r="I2055" s="158"/>
      <c r="L2055" s="154"/>
      <c r="M2055" s="159"/>
      <c r="T2055" s="160"/>
      <c r="AT2055" s="155" t="s">
        <v>169</v>
      </c>
      <c r="AU2055" s="155" t="s">
        <v>88</v>
      </c>
      <c r="AV2055" s="13" t="s">
        <v>88</v>
      </c>
      <c r="AW2055" s="13" t="s">
        <v>40</v>
      </c>
      <c r="AX2055" s="13" t="s">
        <v>78</v>
      </c>
      <c r="AY2055" s="155" t="s">
        <v>156</v>
      </c>
    </row>
    <row r="2056" spans="2:65" s="13" customFormat="1" x14ac:dyDescent="0.2">
      <c r="B2056" s="154"/>
      <c r="D2056" s="148" t="s">
        <v>169</v>
      </c>
      <c r="E2056" s="155" t="s">
        <v>3</v>
      </c>
      <c r="F2056" s="156" t="s">
        <v>3342</v>
      </c>
      <c r="H2056" s="157">
        <v>2.5990000000000002</v>
      </c>
      <c r="I2056" s="158"/>
      <c r="L2056" s="154"/>
      <c r="M2056" s="159"/>
      <c r="T2056" s="160"/>
      <c r="AT2056" s="155" t="s">
        <v>169</v>
      </c>
      <c r="AU2056" s="155" t="s">
        <v>88</v>
      </c>
      <c r="AV2056" s="13" t="s">
        <v>88</v>
      </c>
      <c r="AW2056" s="13" t="s">
        <v>40</v>
      </c>
      <c r="AX2056" s="13" t="s">
        <v>78</v>
      </c>
      <c r="AY2056" s="155" t="s">
        <v>156</v>
      </c>
    </row>
    <row r="2057" spans="2:65" s="13" customFormat="1" x14ac:dyDescent="0.2">
      <c r="B2057" s="154"/>
      <c r="D2057" s="148" t="s">
        <v>169</v>
      </c>
      <c r="E2057" s="155" t="s">
        <v>3</v>
      </c>
      <c r="F2057" s="156" t="s">
        <v>3343</v>
      </c>
      <c r="H2057" s="157">
        <v>10.648</v>
      </c>
      <c r="I2057" s="158"/>
      <c r="L2057" s="154"/>
      <c r="M2057" s="159"/>
      <c r="T2057" s="160"/>
      <c r="AT2057" s="155" t="s">
        <v>169</v>
      </c>
      <c r="AU2057" s="155" t="s">
        <v>88</v>
      </c>
      <c r="AV2057" s="13" t="s">
        <v>88</v>
      </c>
      <c r="AW2057" s="13" t="s">
        <v>40</v>
      </c>
      <c r="AX2057" s="13" t="s">
        <v>78</v>
      </c>
      <c r="AY2057" s="155" t="s">
        <v>156</v>
      </c>
    </row>
    <row r="2058" spans="2:65" s="13" customFormat="1" x14ac:dyDescent="0.2">
      <c r="B2058" s="154"/>
      <c r="D2058" s="148" t="s">
        <v>169</v>
      </c>
      <c r="E2058" s="155" t="s">
        <v>3</v>
      </c>
      <c r="F2058" s="156" t="s">
        <v>3344</v>
      </c>
      <c r="H2058" s="157">
        <v>8.1</v>
      </c>
      <c r="I2058" s="158"/>
      <c r="L2058" s="154"/>
      <c r="M2058" s="159"/>
      <c r="T2058" s="160"/>
      <c r="AT2058" s="155" t="s">
        <v>169</v>
      </c>
      <c r="AU2058" s="155" t="s">
        <v>88</v>
      </c>
      <c r="AV2058" s="13" t="s">
        <v>88</v>
      </c>
      <c r="AW2058" s="13" t="s">
        <v>40</v>
      </c>
      <c r="AX2058" s="13" t="s">
        <v>78</v>
      </c>
      <c r="AY2058" s="155" t="s">
        <v>156</v>
      </c>
    </row>
    <row r="2059" spans="2:65" s="13" customFormat="1" x14ac:dyDescent="0.2">
      <c r="B2059" s="154"/>
      <c r="D2059" s="148" t="s">
        <v>169</v>
      </c>
      <c r="E2059" s="155" t="s">
        <v>3</v>
      </c>
      <c r="F2059" s="156" t="s">
        <v>3345</v>
      </c>
      <c r="H2059" s="157">
        <v>7.4640000000000004</v>
      </c>
      <c r="I2059" s="158"/>
      <c r="L2059" s="154"/>
      <c r="M2059" s="159"/>
      <c r="T2059" s="160"/>
      <c r="AT2059" s="155" t="s">
        <v>169</v>
      </c>
      <c r="AU2059" s="155" t="s">
        <v>88</v>
      </c>
      <c r="AV2059" s="13" t="s">
        <v>88</v>
      </c>
      <c r="AW2059" s="13" t="s">
        <v>40</v>
      </c>
      <c r="AX2059" s="13" t="s">
        <v>78</v>
      </c>
      <c r="AY2059" s="155" t="s">
        <v>156</v>
      </c>
    </row>
    <row r="2060" spans="2:65" s="13" customFormat="1" x14ac:dyDescent="0.2">
      <c r="B2060" s="154"/>
      <c r="D2060" s="148" t="s">
        <v>169</v>
      </c>
      <c r="E2060" s="155" t="s">
        <v>3</v>
      </c>
      <c r="F2060" s="156" t="s">
        <v>3346</v>
      </c>
      <c r="H2060" s="157">
        <v>5.8929999999999998</v>
      </c>
      <c r="I2060" s="158"/>
      <c r="L2060" s="154"/>
      <c r="M2060" s="159"/>
      <c r="T2060" s="160"/>
      <c r="AT2060" s="155" t="s">
        <v>169</v>
      </c>
      <c r="AU2060" s="155" t="s">
        <v>88</v>
      </c>
      <c r="AV2060" s="13" t="s">
        <v>88</v>
      </c>
      <c r="AW2060" s="13" t="s">
        <v>40</v>
      </c>
      <c r="AX2060" s="13" t="s">
        <v>78</v>
      </c>
      <c r="AY2060" s="155" t="s">
        <v>156</v>
      </c>
    </row>
    <row r="2061" spans="2:65" s="13" customFormat="1" x14ac:dyDescent="0.2">
      <c r="B2061" s="154"/>
      <c r="D2061" s="148" t="s">
        <v>169</v>
      </c>
      <c r="E2061" s="155" t="s">
        <v>3</v>
      </c>
      <c r="F2061" s="156" t="s">
        <v>3347</v>
      </c>
      <c r="H2061" s="157">
        <v>1.125</v>
      </c>
      <c r="I2061" s="158"/>
      <c r="L2061" s="154"/>
      <c r="M2061" s="159"/>
      <c r="T2061" s="160"/>
      <c r="AT2061" s="155" t="s">
        <v>169</v>
      </c>
      <c r="AU2061" s="155" t="s">
        <v>88</v>
      </c>
      <c r="AV2061" s="13" t="s">
        <v>88</v>
      </c>
      <c r="AW2061" s="13" t="s">
        <v>40</v>
      </c>
      <c r="AX2061" s="13" t="s">
        <v>78</v>
      </c>
      <c r="AY2061" s="155" t="s">
        <v>156</v>
      </c>
    </row>
    <row r="2062" spans="2:65" s="13" customFormat="1" x14ac:dyDescent="0.2">
      <c r="B2062" s="154"/>
      <c r="D2062" s="148" t="s">
        <v>169</v>
      </c>
      <c r="E2062" s="155" t="s">
        <v>3</v>
      </c>
      <c r="F2062" s="156" t="s">
        <v>3348</v>
      </c>
      <c r="H2062" s="157">
        <v>1.6879999999999999</v>
      </c>
      <c r="I2062" s="158"/>
      <c r="L2062" s="154"/>
      <c r="M2062" s="159"/>
      <c r="T2062" s="160"/>
      <c r="AT2062" s="155" t="s">
        <v>169</v>
      </c>
      <c r="AU2062" s="155" t="s">
        <v>88</v>
      </c>
      <c r="AV2062" s="13" t="s">
        <v>88</v>
      </c>
      <c r="AW2062" s="13" t="s">
        <v>40</v>
      </c>
      <c r="AX2062" s="13" t="s">
        <v>78</v>
      </c>
      <c r="AY2062" s="155" t="s">
        <v>156</v>
      </c>
    </row>
    <row r="2063" spans="2:65" s="13" customFormat="1" x14ac:dyDescent="0.2">
      <c r="B2063" s="154"/>
      <c r="D2063" s="148" t="s">
        <v>169</v>
      </c>
      <c r="E2063" s="155" t="s">
        <v>3</v>
      </c>
      <c r="F2063" s="156" t="s">
        <v>3349</v>
      </c>
      <c r="H2063" s="157">
        <v>2.5350000000000001</v>
      </c>
      <c r="I2063" s="158"/>
      <c r="L2063" s="154"/>
      <c r="M2063" s="159"/>
      <c r="T2063" s="160"/>
      <c r="AT2063" s="155" t="s">
        <v>169</v>
      </c>
      <c r="AU2063" s="155" t="s">
        <v>88</v>
      </c>
      <c r="AV2063" s="13" t="s">
        <v>88</v>
      </c>
      <c r="AW2063" s="13" t="s">
        <v>40</v>
      </c>
      <c r="AX2063" s="13" t="s">
        <v>78</v>
      </c>
      <c r="AY2063" s="155" t="s">
        <v>156</v>
      </c>
    </row>
    <row r="2064" spans="2:65" s="13" customFormat="1" x14ac:dyDescent="0.2">
      <c r="B2064" s="154"/>
      <c r="D2064" s="148" t="s">
        <v>169</v>
      </c>
      <c r="E2064" s="155" t="s">
        <v>3</v>
      </c>
      <c r="F2064" s="156" t="s">
        <v>3350</v>
      </c>
      <c r="H2064" s="157">
        <v>1.125</v>
      </c>
      <c r="I2064" s="158"/>
      <c r="L2064" s="154"/>
      <c r="M2064" s="159"/>
      <c r="T2064" s="160"/>
      <c r="AT2064" s="155" t="s">
        <v>169</v>
      </c>
      <c r="AU2064" s="155" t="s">
        <v>88</v>
      </c>
      <c r="AV2064" s="13" t="s">
        <v>88</v>
      </c>
      <c r="AW2064" s="13" t="s">
        <v>40</v>
      </c>
      <c r="AX2064" s="13" t="s">
        <v>78</v>
      </c>
      <c r="AY2064" s="155" t="s">
        <v>156</v>
      </c>
    </row>
    <row r="2065" spans="2:65" s="13" customFormat="1" x14ac:dyDescent="0.2">
      <c r="B2065" s="154"/>
      <c r="D2065" s="148" t="s">
        <v>169</v>
      </c>
      <c r="E2065" s="155" t="s">
        <v>3</v>
      </c>
      <c r="F2065" s="156" t="s">
        <v>3351</v>
      </c>
      <c r="H2065" s="157">
        <v>1.2749999999999999</v>
      </c>
      <c r="I2065" s="158"/>
      <c r="L2065" s="154"/>
      <c r="M2065" s="159"/>
      <c r="T2065" s="160"/>
      <c r="AT2065" s="155" t="s">
        <v>169</v>
      </c>
      <c r="AU2065" s="155" t="s">
        <v>88</v>
      </c>
      <c r="AV2065" s="13" t="s">
        <v>88</v>
      </c>
      <c r="AW2065" s="13" t="s">
        <v>40</v>
      </c>
      <c r="AX2065" s="13" t="s">
        <v>78</v>
      </c>
      <c r="AY2065" s="155" t="s">
        <v>156</v>
      </c>
    </row>
    <row r="2066" spans="2:65" s="13" customFormat="1" x14ac:dyDescent="0.2">
      <c r="B2066" s="154"/>
      <c r="D2066" s="148" t="s">
        <v>169</v>
      </c>
      <c r="E2066" s="155" t="s">
        <v>3</v>
      </c>
      <c r="F2066" s="156" t="s">
        <v>3352</v>
      </c>
      <c r="H2066" s="157">
        <v>1.2749999999999999</v>
      </c>
      <c r="I2066" s="158"/>
      <c r="L2066" s="154"/>
      <c r="M2066" s="159"/>
      <c r="T2066" s="160"/>
      <c r="AT2066" s="155" t="s">
        <v>169</v>
      </c>
      <c r="AU2066" s="155" t="s">
        <v>88</v>
      </c>
      <c r="AV2066" s="13" t="s">
        <v>88</v>
      </c>
      <c r="AW2066" s="13" t="s">
        <v>40</v>
      </c>
      <c r="AX2066" s="13" t="s">
        <v>78</v>
      </c>
      <c r="AY2066" s="155" t="s">
        <v>156</v>
      </c>
    </row>
    <row r="2067" spans="2:65" s="13" customFormat="1" x14ac:dyDescent="0.2">
      <c r="B2067" s="154"/>
      <c r="D2067" s="148" t="s">
        <v>169</v>
      </c>
      <c r="E2067" s="155" t="s">
        <v>3</v>
      </c>
      <c r="F2067" s="156" t="s">
        <v>3353</v>
      </c>
      <c r="H2067" s="157">
        <v>1.2749999999999999</v>
      </c>
      <c r="I2067" s="158"/>
      <c r="L2067" s="154"/>
      <c r="M2067" s="159"/>
      <c r="T2067" s="160"/>
      <c r="AT2067" s="155" t="s">
        <v>169</v>
      </c>
      <c r="AU2067" s="155" t="s">
        <v>88</v>
      </c>
      <c r="AV2067" s="13" t="s">
        <v>88</v>
      </c>
      <c r="AW2067" s="13" t="s">
        <v>40</v>
      </c>
      <c r="AX2067" s="13" t="s">
        <v>78</v>
      </c>
      <c r="AY2067" s="155" t="s">
        <v>156</v>
      </c>
    </row>
    <row r="2068" spans="2:65" s="13" customFormat="1" x14ac:dyDescent="0.2">
      <c r="B2068" s="154"/>
      <c r="D2068" s="148" t="s">
        <v>169</v>
      </c>
      <c r="E2068" s="155" t="s">
        <v>3</v>
      </c>
      <c r="F2068" s="156" t="s">
        <v>3354</v>
      </c>
      <c r="H2068" s="157">
        <v>2.2280000000000002</v>
      </c>
      <c r="I2068" s="158"/>
      <c r="L2068" s="154"/>
      <c r="M2068" s="159"/>
      <c r="T2068" s="160"/>
      <c r="AT2068" s="155" t="s">
        <v>169</v>
      </c>
      <c r="AU2068" s="155" t="s">
        <v>88</v>
      </c>
      <c r="AV2068" s="13" t="s">
        <v>88</v>
      </c>
      <c r="AW2068" s="13" t="s">
        <v>40</v>
      </c>
      <c r="AX2068" s="13" t="s">
        <v>78</v>
      </c>
      <c r="AY2068" s="155" t="s">
        <v>156</v>
      </c>
    </row>
    <row r="2069" spans="2:65" s="13" customFormat="1" x14ac:dyDescent="0.2">
      <c r="B2069" s="154"/>
      <c r="D2069" s="148" t="s">
        <v>169</v>
      </c>
      <c r="E2069" s="155" t="s">
        <v>3</v>
      </c>
      <c r="F2069" s="156" t="s">
        <v>3355</v>
      </c>
      <c r="H2069" s="157">
        <v>1.26</v>
      </c>
      <c r="I2069" s="158"/>
      <c r="L2069" s="154"/>
      <c r="M2069" s="159"/>
      <c r="T2069" s="160"/>
      <c r="AT2069" s="155" t="s">
        <v>169</v>
      </c>
      <c r="AU2069" s="155" t="s">
        <v>88</v>
      </c>
      <c r="AV2069" s="13" t="s">
        <v>88</v>
      </c>
      <c r="AW2069" s="13" t="s">
        <v>40</v>
      </c>
      <c r="AX2069" s="13" t="s">
        <v>78</v>
      </c>
      <c r="AY2069" s="155" t="s">
        <v>156</v>
      </c>
    </row>
    <row r="2070" spans="2:65" s="14" customFormat="1" x14ac:dyDescent="0.2">
      <c r="B2070" s="161"/>
      <c r="D2070" s="148" t="s">
        <v>169</v>
      </c>
      <c r="E2070" s="162" t="s">
        <v>3</v>
      </c>
      <c r="F2070" s="163" t="s">
        <v>172</v>
      </c>
      <c r="H2070" s="164">
        <v>55.372</v>
      </c>
      <c r="I2070" s="165"/>
      <c r="L2070" s="161"/>
      <c r="M2070" s="166"/>
      <c r="T2070" s="167"/>
      <c r="AT2070" s="162" t="s">
        <v>169</v>
      </c>
      <c r="AU2070" s="162" t="s">
        <v>88</v>
      </c>
      <c r="AV2070" s="14" t="s">
        <v>165</v>
      </c>
      <c r="AW2070" s="14" t="s">
        <v>40</v>
      </c>
      <c r="AX2070" s="14" t="s">
        <v>86</v>
      </c>
      <c r="AY2070" s="162" t="s">
        <v>156</v>
      </c>
    </row>
    <row r="2071" spans="2:65" s="1" customFormat="1" ht="24.2" customHeight="1" x14ac:dyDescent="0.2">
      <c r="B2071" s="129"/>
      <c r="C2071" s="130" t="s">
        <v>3356</v>
      </c>
      <c r="D2071" s="130" t="s">
        <v>160</v>
      </c>
      <c r="E2071" s="131" t="s">
        <v>3357</v>
      </c>
      <c r="F2071" s="132" t="s">
        <v>3358</v>
      </c>
      <c r="G2071" s="133" t="s">
        <v>163</v>
      </c>
      <c r="H2071" s="134">
        <v>7.8090000000000002</v>
      </c>
      <c r="I2071" s="135"/>
      <c r="J2071" s="136">
        <f>ROUND(I2071*H2071,2)</f>
        <v>0</v>
      </c>
      <c r="K2071" s="132" t="s">
        <v>164</v>
      </c>
      <c r="L2071" s="34"/>
      <c r="M2071" s="137" t="s">
        <v>3</v>
      </c>
      <c r="N2071" s="138" t="s">
        <v>49</v>
      </c>
      <c r="P2071" s="139">
        <f>O2071*H2071</f>
        <v>0</v>
      </c>
      <c r="Q2071" s="139">
        <v>0</v>
      </c>
      <c r="R2071" s="139">
        <f>Q2071*H2071</f>
        <v>0</v>
      </c>
      <c r="S2071" s="139">
        <v>1.5940000000000001</v>
      </c>
      <c r="T2071" s="140">
        <f>S2071*H2071</f>
        <v>12.447546000000001</v>
      </c>
      <c r="AR2071" s="141" t="s">
        <v>165</v>
      </c>
      <c r="AT2071" s="141" t="s">
        <v>160</v>
      </c>
      <c r="AU2071" s="141" t="s">
        <v>88</v>
      </c>
      <c r="AY2071" s="18" t="s">
        <v>156</v>
      </c>
      <c r="BE2071" s="142">
        <f>IF(N2071="základní",J2071,0)</f>
        <v>0</v>
      </c>
      <c r="BF2071" s="142">
        <f>IF(N2071="snížená",J2071,0)</f>
        <v>0</v>
      </c>
      <c r="BG2071" s="142">
        <f>IF(N2071="zákl. přenesená",J2071,0)</f>
        <v>0</v>
      </c>
      <c r="BH2071" s="142">
        <f>IF(N2071="sníž. přenesená",J2071,0)</f>
        <v>0</v>
      </c>
      <c r="BI2071" s="142">
        <f>IF(N2071="nulová",J2071,0)</f>
        <v>0</v>
      </c>
      <c r="BJ2071" s="18" t="s">
        <v>86</v>
      </c>
      <c r="BK2071" s="142">
        <f>ROUND(I2071*H2071,2)</f>
        <v>0</v>
      </c>
      <c r="BL2071" s="18" t="s">
        <v>165</v>
      </c>
      <c r="BM2071" s="141" t="s">
        <v>3359</v>
      </c>
    </row>
    <row r="2072" spans="2:65" s="1" customFormat="1" x14ac:dyDescent="0.2">
      <c r="B2072" s="34"/>
      <c r="D2072" s="143" t="s">
        <v>167</v>
      </c>
      <c r="F2072" s="144" t="s">
        <v>3360</v>
      </c>
      <c r="I2072" s="145"/>
      <c r="L2072" s="34"/>
      <c r="M2072" s="146"/>
      <c r="T2072" s="55"/>
      <c r="AT2072" s="18" t="s">
        <v>167</v>
      </c>
      <c r="AU2072" s="18" t="s">
        <v>88</v>
      </c>
    </row>
    <row r="2073" spans="2:65" s="13" customFormat="1" x14ac:dyDescent="0.2">
      <c r="B2073" s="154"/>
      <c r="D2073" s="148" t="s">
        <v>169</v>
      </c>
      <c r="E2073" s="155" t="s">
        <v>3</v>
      </c>
      <c r="F2073" s="156" t="s">
        <v>3361</v>
      </c>
      <c r="H2073" s="157">
        <v>5.46</v>
      </c>
      <c r="I2073" s="158"/>
      <c r="L2073" s="154"/>
      <c r="M2073" s="159"/>
      <c r="T2073" s="160"/>
      <c r="AT2073" s="155" t="s">
        <v>169</v>
      </c>
      <c r="AU2073" s="155" t="s">
        <v>88</v>
      </c>
      <c r="AV2073" s="13" t="s">
        <v>88</v>
      </c>
      <c r="AW2073" s="13" t="s">
        <v>40</v>
      </c>
      <c r="AX2073" s="13" t="s">
        <v>78</v>
      </c>
      <c r="AY2073" s="155" t="s">
        <v>156</v>
      </c>
    </row>
    <row r="2074" spans="2:65" s="13" customFormat="1" x14ac:dyDescent="0.2">
      <c r="B2074" s="154"/>
      <c r="D2074" s="148" t="s">
        <v>169</v>
      </c>
      <c r="E2074" s="155" t="s">
        <v>3</v>
      </c>
      <c r="F2074" s="156" t="s">
        <v>3362</v>
      </c>
      <c r="H2074" s="157">
        <v>2.3490000000000002</v>
      </c>
      <c r="I2074" s="158"/>
      <c r="L2074" s="154"/>
      <c r="M2074" s="159"/>
      <c r="T2074" s="160"/>
      <c r="AT2074" s="155" t="s">
        <v>169</v>
      </c>
      <c r="AU2074" s="155" t="s">
        <v>88</v>
      </c>
      <c r="AV2074" s="13" t="s">
        <v>88</v>
      </c>
      <c r="AW2074" s="13" t="s">
        <v>40</v>
      </c>
      <c r="AX2074" s="13" t="s">
        <v>78</v>
      </c>
      <c r="AY2074" s="155" t="s">
        <v>156</v>
      </c>
    </row>
    <row r="2075" spans="2:65" s="14" customFormat="1" x14ac:dyDescent="0.2">
      <c r="B2075" s="161"/>
      <c r="D2075" s="148" t="s">
        <v>169</v>
      </c>
      <c r="E2075" s="162" t="s">
        <v>3</v>
      </c>
      <c r="F2075" s="163" t="s">
        <v>172</v>
      </c>
      <c r="H2075" s="164">
        <v>7.8090000000000002</v>
      </c>
      <c r="I2075" s="165"/>
      <c r="L2075" s="161"/>
      <c r="M2075" s="166"/>
      <c r="T2075" s="167"/>
      <c r="AT2075" s="162" t="s">
        <v>169</v>
      </c>
      <c r="AU2075" s="162" t="s">
        <v>88</v>
      </c>
      <c r="AV2075" s="14" t="s">
        <v>165</v>
      </c>
      <c r="AW2075" s="14" t="s">
        <v>40</v>
      </c>
      <c r="AX2075" s="14" t="s">
        <v>86</v>
      </c>
      <c r="AY2075" s="162" t="s">
        <v>156</v>
      </c>
    </row>
    <row r="2076" spans="2:65" s="1" customFormat="1" ht="21.75" customHeight="1" x14ac:dyDescent="0.2">
      <c r="B2076" s="129"/>
      <c r="C2076" s="130" t="s">
        <v>3363</v>
      </c>
      <c r="D2076" s="130" t="s">
        <v>160</v>
      </c>
      <c r="E2076" s="131" t="s">
        <v>3364</v>
      </c>
      <c r="F2076" s="132" t="s">
        <v>3365</v>
      </c>
      <c r="G2076" s="133" t="s">
        <v>209</v>
      </c>
      <c r="H2076" s="134">
        <v>31.024999999999999</v>
      </c>
      <c r="I2076" s="135"/>
      <c r="J2076" s="136">
        <f>ROUND(I2076*H2076,2)</f>
        <v>0</v>
      </c>
      <c r="K2076" s="132" t="s">
        <v>164</v>
      </c>
      <c r="L2076" s="34"/>
      <c r="M2076" s="137" t="s">
        <v>3</v>
      </c>
      <c r="N2076" s="138" t="s">
        <v>49</v>
      </c>
      <c r="P2076" s="139">
        <f>O2076*H2076</f>
        <v>0</v>
      </c>
      <c r="Q2076" s="139">
        <v>0</v>
      </c>
      <c r="R2076" s="139">
        <f>Q2076*H2076</f>
        <v>0</v>
      </c>
      <c r="S2076" s="139">
        <v>8.7999999999999995E-2</v>
      </c>
      <c r="T2076" s="140">
        <f>S2076*H2076</f>
        <v>2.7301999999999995</v>
      </c>
      <c r="AR2076" s="141" t="s">
        <v>165</v>
      </c>
      <c r="AT2076" s="141" t="s">
        <v>160</v>
      </c>
      <c r="AU2076" s="141" t="s">
        <v>88</v>
      </c>
      <c r="AY2076" s="18" t="s">
        <v>156</v>
      </c>
      <c r="BE2076" s="142">
        <f>IF(N2076="základní",J2076,0)</f>
        <v>0</v>
      </c>
      <c r="BF2076" s="142">
        <f>IF(N2076="snížená",J2076,0)</f>
        <v>0</v>
      </c>
      <c r="BG2076" s="142">
        <f>IF(N2076="zákl. přenesená",J2076,0)</f>
        <v>0</v>
      </c>
      <c r="BH2076" s="142">
        <f>IF(N2076="sníž. přenesená",J2076,0)</f>
        <v>0</v>
      </c>
      <c r="BI2076" s="142">
        <f>IF(N2076="nulová",J2076,0)</f>
        <v>0</v>
      </c>
      <c r="BJ2076" s="18" t="s">
        <v>86</v>
      </c>
      <c r="BK2076" s="142">
        <f>ROUND(I2076*H2076,2)</f>
        <v>0</v>
      </c>
      <c r="BL2076" s="18" t="s">
        <v>165</v>
      </c>
      <c r="BM2076" s="141" t="s">
        <v>3366</v>
      </c>
    </row>
    <row r="2077" spans="2:65" s="1" customFormat="1" x14ac:dyDescent="0.2">
      <c r="B2077" s="34"/>
      <c r="D2077" s="143" t="s">
        <v>167</v>
      </c>
      <c r="F2077" s="144" t="s">
        <v>3367</v>
      </c>
      <c r="I2077" s="145"/>
      <c r="L2077" s="34"/>
      <c r="M2077" s="146"/>
      <c r="T2077" s="55"/>
      <c r="AT2077" s="18" t="s">
        <v>167</v>
      </c>
      <c r="AU2077" s="18" t="s">
        <v>88</v>
      </c>
    </row>
    <row r="2078" spans="2:65" s="13" customFormat="1" x14ac:dyDescent="0.2">
      <c r="B2078" s="154"/>
      <c r="D2078" s="148" t="s">
        <v>169</v>
      </c>
      <c r="E2078" s="155" t="s">
        <v>3</v>
      </c>
      <c r="F2078" s="156" t="s">
        <v>3368</v>
      </c>
      <c r="H2078" s="157">
        <v>13.7</v>
      </c>
      <c r="I2078" s="158"/>
      <c r="L2078" s="154"/>
      <c r="M2078" s="159"/>
      <c r="T2078" s="160"/>
      <c r="AT2078" s="155" t="s">
        <v>169</v>
      </c>
      <c r="AU2078" s="155" t="s">
        <v>88</v>
      </c>
      <c r="AV2078" s="13" t="s">
        <v>88</v>
      </c>
      <c r="AW2078" s="13" t="s">
        <v>40</v>
      </c>
      <c r="AX2078" s="13" t="s">
        <v>78</v>
      </c>
      <c r="AY2078" s="155" t="s">
        <v>156</v>
      </c>
    </row>
    <row r="2079" spans="2:65" s="13" customFormat="1" x14ac:dyDescent="0.2">
      <c r="B2079" s="154"/>
      <c r="D2079" s="148" t="s">
        <v>169</v>
      </c>
      <c r="E2079" s="155" t="s">
        <v>3</v>
      </c>
      <c r="F2079" s="156" t="s">
        <v>3369</v>
      </c>
      <c r="H2079" s="157">
        <v>17.324999999999999</v>
      </c>
      <c r="I2079" s="158"/>
      <c r="L2079" s="154"/>
      <c r="M2079" s="159"/>
      <c r="T2079" s="160"/>
      <c r="AT2079" s="155" t="s">
        <v>169</v>
      </c>
      <c r="AU2079" s="155" t="s">
        <v>88</v>
      </c>
      <c r="AV2079" s="13" t="s">
        <v>88</v>
      </c>
      <c r="AW2079" s="13" t="s">
        <v>40</v>
      </c>
      <c r="AX2079" s="13" t="s">
        <v>78</v>
      </c>
      <c r="AY2079" s="155" t="s">
        <v>156</v>
      </c>
    </row>
    <row r="2080" spans="2:65" s="14" customFormat="1" x14ac:dyDescent="0.2">
      <c r="B2080" s="161"/>
      <c r="D2080" s="148" t="s">
        <v>169</v>
      </c>
      <c r="E2080" s="162" t="s">
        <v>3</v>
      </c>
      <c r="F2080" s="163" t="s">
        <v>172</v>
      </c>
      <c r="H2080" s="164">
        <v>31.024999999999999</v>
      </c>
      <c r="I2080" s="165"/>
      <c r="L2080" s="161"/>
      <c r="M2080" s="166"/>
      <c r="T2080" s="167"/>
      <c r="AT2080" s="162" t="s">
        <v>169</v>
      </c>
      <c r="AU2080" s="162" t="s">
        <v>88</v>
      </c>
      <c r="AV2080" s="14" t="s">
        <v>165</v>
      </c>
      <c r="AW2080" s="14" t="s">
        <v>40</v>
      </c>
      <c r="AX2080" s="14" t="s">
        <v>86</v>
      </c>
      <c r="AY2080" s="162" t="s">
        <v>156</v>
      </c>
    </row>
    <row r="2081" spans="2:65" s="1" customFormat="1" ht="16.5" customHeight="1" x14ac:dyDescent="0.2">
      <c r="B2081" s="129"/>
      <c r="C2081" s="130" t="s">
        <v>3370</v>
      </c>
      <c r="D2081" s="130" t="s">
        <v>160</v>
      </c>
      <c r="E2081" s="131" t="s">
        <v>3371</v>
      </c>
      <c r="F2081" s="132" t="s">
        <v>3372</v>
      </c>
      <c r="G2081" s="133" t="s">
        <v>356</v>
      </c>
      <c r="H2081" s="134">
        <v>9.9</v>
      </c>
      <c r="I2081" s="135"/>
      <c r="J2081" s="136">
        <f>ROUND(I2081*H2081,2)</f>
        <v>0</v>
      </c>
      <c r="K2081" s="132" t="s">
        <v>164</v>
      </c>
      <c r="L2081" s="34"/>
      <c r="M2081" s="137" t="s">
        <v>3</v>
      </c>
      <c r="N2081" s="138" t="s">
        <v>49</v>
      </c>
      <c r="P2081" s="139">
        <f>O2081*H2081</f>
        <v>0</v>
      </c>
      <c r="Q2081" s="139">
        <v>0</v>
      </c>
      <c r="R2081" s="139">
        <f>Q2081*H2081</f>
        <v>0</v>
      </c>
      <c r="S2081" s="139">
        <v>7.0000000000000007E-2</v>
      </c>
      <c r="T2081" s="140">
        <f>S2081*H2081</f>
        <v>0.69300000000000006</v>
      </c>
      <c r="AR2081" s="141" t="s">
        <v>165</v>
      </c>
      <c r="AT2081" s="141" t="s">
        <v>160</v>
      </c>
      <c r="AU2081" s="141" t="s">
        <v>88</v>
      </c>
      <c r="AY2081" s="18" t="s">
        <v>156</v>
      </c>
      <c r="BE2081" s="142">
        <f>IF(N2081="základní",J2081,0)</f>
        <v>0</v>
      </c>
      <c r="BF2081" s="142">
        <f>IF(N2081="snížená",J2081,0)</f>
        <v>0</v>
      </c>
      <c r="BG2081" s="142">
        <f>IF(N2081="zákl. přenesená",J2081,0)</f>
        <v>0</v>
      </c>
      <c r="BH2081" s="142">
        <f>IF(N2081="sníž. přenesená",J2081,0)</f>
        <v>0</v>
      </c>
      <c r="BI2081" s="142">
        <f>IF(N2081="nulová",J2081,0)</f>
        <v>0</v>
      </c>
      <c r="BJ2081" s="18" t="s">
        <v>86</v>
      </c>
      <c r="BK2081" s="142">
        <f>ROUND(I2081*H2081,2)</f>
        <v>0</v>
      </c>
      <c r="BL2081" s="18" t="s">
        <v>165</v>
      </c>
      <c r="BM2081" s="141" t="s">
        <v>3373</v>
      </c>
    </row>
    <row r="2082" spans="2:65" s="1" customFormat="1" x14ac:dyDescent="0.2">
      <c r="B2082" s="34"/>
      <c r="D2082" s="143" t="s">
        <v>167</v>
      </c>
      <c r="F2082" s="144" t="s">
        <v>3374</v>
      </c>
      <c r="I2082" s="145"/>
      <c r="L2082" s="34"/>
      <c r="M2082" s="146"/>
      <c r="T2082" s="55"/>
      <c r="AT2082" s="18" t="s">
        <v>167</v>
      </c>
      <c r="AU2082" s="18" t="s">
        <v>88</v>
      </c>
    </row>
    <row r="2083" spans="2:65" s="13" customFormat="1" x14ac:dyDescent="0.2">
      <c r="B2083" s="154"/>
      <c r="D2083" s="148" t="s">
        <v>169</v>
      </c>
      <c r="E2083" s="155" t="s">
        <v>3</v>
      </c>
      <c r="F2083" s="156" t="s">
        <v>3375</v>
      </c>
      <c r="H2083" s="157">
        <v>9.9</v>
      </c>
      <c r="I2083" s="158"/>
      <c r="L2083" s="154"/>
      <c r="M2083" s="159"/>
      <c r="T2083" s="160"/>
      <c r="AT2083" s="155" t="s">
        <v>169</v>
      </c>
      <c r="AU2083" s="155" t="s">
        <v>88</v>
      </c>
      <c r="AV2083" s="13" t="s">
        <v>88</v>
      </c>
      <c r="AW2083" s="13" t="s">
        <v>40</v>
      </c>
      <c r="AX2083" s="13" t="s">
        <v>78</v>
      </c>
      <c r="AY2083" s="155" t="s">
        <v>156</v>
      </c>
    </row>
    <row r="2084" spans="2:65" s="14" customFormat="1" x14ac:dyDescent="0.2">
      <c r="B2084" s="161"/>
      <c r="D2084" s="148" t="s">
        <v>169</v>
      </c>
      <c r="E2084" s="162" t="s">
        <v>3</v>
      </c>
      <c r="F2084" s="163" t="s">
        <v>172</v>
      </c>
      <c r="H2084" s="164">
        <v>9.9</v>
      </c>
      <c r="I2084" s="165"/>
      <c r="L2084" s="161"/>
      <c r="M2084" s="166"/>
      <c r="T2084" s="167"/>
      <c r="AT2084" s="162" t="s">
        <v>169</v>
      </c>
      <c r="AU2084" s="162" t="s">
        <v>88</v>
      </c>
      <c r="AV2084" s="14" t="s">
        <v>165</v>
      </c>
      <c r="AW2084" s="14" t="s">
        <v>40</v>
      </c>
      <c r="AX2084" s="14" t="s">
        <v>86</v>
      </c>
      <c r="AY2084" s="162" t="s">
        <v>156</v>
      </c>
    </row>
    <row r="2085" spans="2:65" s="1" customFormat="1" ht="16.5" customHeight="1" x14ac:dyDescent="0.2">
      <c r="B2085" s="129"/>
      <c r="C2085" s="130" t="s">
        <v>3376</v>
      </c>
      <c r="D2085" s="130" t="s">
        <v>160</v>
      </c>
      <c r="E2085" s="131" t="s">
        <v>3377</v>
      </c>
      <c r="F2085" s="132" t="s">
        <v>3378</v>
      </c>
      <c r="G2085" s="133" t="s">
        <v>163</v>
      </c>
      <c r="H2085" s="134">
        <v>12.701000000000001</v>
      </c>
      <c r="I2085" s="135"/>
      <c r="J2085" s="136">
        <f>ROUND(I2085*H2085,2)</f>
        <v>0</v>
      </c>
      <c r="K2085" s="132" t="s">
        <v>164</v>
      </c>
      <c r="L2085" s="34"/>
      <c r="M2085" s="137" t="s">
        <v>3</v>
      </c>
      <c r="N2085" s="138" t="s">
        <v>49</v>
      </c>
      <c r="P2085" s="139">
        <f>O2085*H2085</f>
        <v>0</v>
      </c>
      <c r="Q2085" s="139">
        <v>0</v>
      </c>
      <c r="R2085" s="139">
        <f>Q2085*H2085</f>
        <v>0</v>
      </c>
      <c r="S2085" s="139">
        <v>2.4</v>
      </c>
      <c r="T2085" s="140">
        <f>S2085*H2085</f>
        <v>30.482399999999998</v>
      </c>
      <c r="AR2085" s="141" t="s">
        <v>165</v>
      </c>
      <c r="AT2085" s="141" t="s">
        <v>160</v>
      </c>
      <c r="AU2085" s="141" t="s">
        <v>88</v>
      </c>
      <c r="AY2085" s="18" t="s">
        <v>156</v>
      </c>
      <c r="BE2085" s="142">
        <f>IF(N2085="základní",J2085,0)</f>
        <v>0</v>
      </c>
      <c r="BF2085" s="142">
        <f>IF(N2085="snížená",J2085,0)</f>
        <v>0</v>
      </c>
      <c r="BG2085" s="142">
        <f>IF(N2085="zákl. přenesená",J2085,0)</f>
        <v>0</v>
      </c>
      <c r="BH2085" s="142">
        <f>IF(N2085="sníž. přenesená",J2085,0)</f>
        <v>0</v>
      </c>
      <c r="BI2085" s="142">
        <f>IF(N2085="nulová",J2085,0)</f>
        <v>0</v>
      </c>
      <c r="BJ2085" s="18" t="s">
        <v>86</v>
      </c>
      <c r="BK2085" s="142">
        <f>ROUND(I2085*H2085,2)</f>
        <v>0</v>
      </c>
      <c r="BL2085" s="18" t="s">
        <v>165</v>
      </c>
      <c r="BM2085" s="141" t="s">
        <v>3379</v>
      </c>
    </row>
    <row r="2086" spans="2:65" s="1" customFormat="1" x14ac:dyDescent="0.2">
      <c r="B2086" s="34"/>
      <c r="D2086" s="143" t="s">
        <v>167</v>
      </c>
      <c r="F2086" s="144" t="s">
        <v>3380</v>
      </c>
      <c r="I2086" s="145"/>
      <c r="L2086" s="34"/>
      <c r="M2086" s="146"/>
      <c r="T2086" s="55"/>
      <c r="AT2086" s="18" t="s">
        <v>167</v>
      </c>
      <c r="AU2086" s="18" t="s">
        <v>88</v>
      </c>
    </row>
    <row r="2087" spans="2:65" s="13" customFormat="1" x14ac:dyDescent="0.2">
      <c r="B2087" s="154"/>
      <c r="D2087" s="148" t="s">
        <v>169</v>
      </c>
      <c r="E2087" s="155" t="s">
        <v>3</v>
      </c>
      <c r="F2087" s="156" t="s">
        <v>3381</v>
      </c>
      <c r="H2087" s="157">
        <v>2.177</v>
      </c>
      <c r="I2087" s="158"/>
      <c r="L2087" s="154"/>
      <c r="M2087" s="159"/>
      <c r="T2087" s="160"/>
      <c r="AT2087" s="155" t="s">
        <v>169</v>
      </c>
      <c r="AU2087" s="155" t="s">
        <v>88</v>
      </c>
      <c r="AV2087" s="13" t="s">
        <v>88</v>
      </c>
      <c r="AW2087" s="13" t="s">
        <v>40</v>
      </c>
      <c r="AX2087" s="13" t="s">
        <v>78</v>
      </c>
      <c r="AY2087" s="155" t="s">
        <v>156</v>
      </c>
    </row>
    <row r="2088" spans="2:65" s="13" customFormat="1" x14ac:dyDescent="0.2">
      <c r="B2088" s="154"/>
      <c r="D2088" s="148" t="s">
        <v>169</v>
      </c>
      <c r="E2088" s="155" t="s">
        <v>3</v>
      </c>
      <c r="F2088" s="156" t="s">
        <v>3382</v>
      </c>
      <c r="H2088" s="157">
        <v>10.523999999999999</v>
      </c>
      <c r="I2088" s="158"/>
      <c r="L2088" s="154"/>
      <c r="M2088" s="159"/>
      <c r="T2088" s="160"/>
      <c r="AT2088" s="155" t="s">
        <v>169</v>
      </c>
      <c r="AU2088" s="155" t="s">
        <v>88</v>
      </c>
      <c r="AV2088" s="13" t="s">
        <v>88</v>
      </c>
      <c r="AW2088" s="13" t="s">
        <v>40</v>
      </c>
      <c r="AX2088" s="13" t="s">
        <v>78</v>
      </c>
      <c r="AY2088" s="155" t="s">
        <v>156</v>
      </c>
    </row>
    <row r="2089" spans="2:65" s="14" customFormat="1" x14ac:dyDescent="0.2">
      <c r="B2089" s="161"/>
      <c r="D2089" s="148" t="s">
        <v>169</v>
      </c>
      <c r="E2089" s="162" t="s">
        <v>3</v>
      </c>
      <c r="F2089" s="163" t="s">
        <v>172</v>
      </c>
      <c r="H2089" s="164">
        <v>12.701000000000001</v>
      </c>
      <c r="I2089" s="165"/>
      <c r="L2089" s="161"/>
      <c r="M2089" s="166"/>
      <c r="T2089" s="167"/>
      <c r="AT2089" s="162" t="s">
        <v>169</v>
      </c>
      <c r="AU2089" s="162" t="s">
        <v>88</v>
      </c>
      <c r="AV2089" s="14" t="s">
        <v>165</v>
      </c>
      <c r="AW2089" s="14" t="s">
        <v>40</v>
      </c>
      <c r="AX2089" s="14" t="s">
        <v>86</v>
      </c>
      <c r="AY2089" s="162" t="s">
        <v>156</v>
      </c>
    </row>
    <row r="2090" spans="2:65" s="1" customFormat="1" ht="16.5" customHeight="1" x14ac:dyDescent="0.2">
      <c r="B2090" s="129"/>
      <c r="C2090" s="130" t="s">
        <v>3383</v>
      </c>
      <c r="D2090" s="130" t="s">
        <v>160</v>
      </c>
      <c r="E2090" s="131" t="s">
        <v>3384</v>
      </c>
      <c r="F2090" s="132" t="s">
        <v>3385</v>
      </c>
      <c r="G2090" s="133" t="s">
        <v>163</v>
      </c>
      <c r="H2090" s="134">
        <v>0.28399999999999997</v>
      </c>
      <c r="I2090" s="135"/>
      <c r="J2090" s="136">
        <f>ROUND(I2090*H2090,2)</f>
        <v>0</v>
      </c>
      <c r="K2090" s="132" t="s">
        <v>164</v>
      </c>
      <c r="L2090" s="34"/>
      <c r="M2090" s="137" t="s">
        <v>3</v>
      </c>
      <c r="N2090" s="138" t="s">
        <v>49</v>
      </c>
      <c r="P2090" s="139">
        <f>O2090*H2090</f>
        <v>0</v>
      </c>
      <c r="Q2090" s="139">
        <v>0</v>
      </c>
      <c r="R2090" s="139">
        <f>Q2090*H2090</f>
        <v>0</v>
      </c>
      <c r="S2090" s="139">
        <v>2.4</v>
      </c>
      <c r="T2090" s="140">
        <f>S2090*H2090</f>
        <v>0.68159999999999987</v>
      </c>
      <c r="AR2090" s="141" t="s">
        <v>165</v>
      </c>
      <c r="AT2090" s="141" t="s">
        <v>160</v>
      </c>
      <c r="AU2090" s="141" t="s">
        <v>88</v>
      </c>
      <c r="AY2090" s="18" t="s">
        <v>156</v>
      </c>
      <c r="BE2090" s="142">
        <f>IF(N2090="základní",J2090,0)</f>
        <v>0</v>
      </c>
      <c r="BF2090" s="142">
        <f>IF(N2090="snížená",J2090,0)</f>
        <v>0</v>
      </c>
      <c r="BG2090" s="142">
        <f>IF(N2090="zákl. přenesená",J2090,0)</f>
        <v>0</v>
      </c>
      <c r="BH2090" s="142">
        <f>IF(N2090="sníž. přenesená",J2090,0)</f>
        <v>0</v>
      </c>
      <c r="BI2090" s="142">
        <f>IF(N2090="nulová",J2090,0)</f>
        <v>0</v>
      </c>
      <c r="BJ2090" s="18" t="s">
        <v>86</v>
      </c>
      <c r="BK2090" s="142">
        <f>ROUND(I2090*H2090,2)</f>
        <v>0</v>
      </c>
      <c r="BL2090" s="18" t="s">
        <v>165</v>
      </c>
      <c r="BM2090" s="141" t="s">
        <v>3386</v>
      </c>
    </row>
    <row r="2091" spans="2:65" s="1" customFormat="1" x14ac:dyDescent="0.2">
      <c r="B2091" s="34"/>
      <c r="D2091" s="143" t="s">
        <v>167</v>
      </c>
      <c r="F2091" s="144" t="s">
        <v>3387</v>
      </c>
      <c r="I2091" s="145"/>
      <c r="L2091" s="34"/>
      <c r="M2091" s="146"/>
      <c r="T2091" s="55"/>
      <c r="AT2091" s="18" t="s">
        <v>167</v>
      </c>
      <c r="AU2091" s="18" t="s">
        <v>88</v>
      </c>
    </row>
    <row r="2092" spans="2:65" s="13" customFormat="1" x14ac:dyDescent="0.2">
      <c r="B2092" s="154"/>
      <c r="D2092" s="148" t="s">
        <v>169</v>
      </c>
      <c r="E2092" s="155" t="s">
        <v>3</v>
      </c>
      <c r="F2092" s="156" t="s">
        <v>3388</v>
      </c>
      <c r="H2092" s="157">
        <v>3.6999999999999998E-2</v>
      </c>
      <c r="I2092" s="158"/>
      <c r="L2092" s="154"/>
      <c r="M2092" s="159"/>
      <c r="T2092" s="160"/>
      <c r="AT2092" s="155" t="s">
        <v>169</v>
      </c>
      <c r="AU2092" s="155" t="s">
        <v>88</v>
      </c>
      <c r="AV2092" s="13" t="s">
        <v>88</v>
      </c>
      <c r="AW2092" s="13" t="s">
        <v>40</v>
      </c>
      <c r="AX2092" s="13" t="s">
        <v>78</v>
      </c>
      <c r="AY2092" s="155" t="s">
        <v>156</v>
      </c>
    </row>
    <row r="2093" spans="2:65" s="13" customFormat="1" x14ac:dyDescent="0.2">
      <c r="B2093" s="154"/>
      <c r="D2093" s="148" t="s">
        <v>169</v>
      </c>
      <c r="E2093" s="155" t="s">
        <v>3</v>
      </c>
      <c r="F2093" s="156" t="s">
        <v>3389</v>
      </c>
      <c r="H2093" s="157">
        <v>3.6999999999999998E-2</v>
      </c>
      <c r="I2093" s="158"/>
      <c r="L2093" s="154"/>
      <c r="M2093" s="159"/>
      <c r="T2093" s="160"/>
      <c r="AT2093" s="155" t="s">
        <v>169</v>
      </c>
      <c r="AU2093" s="155" t="s">
        <v>88</v>
      </c>
      <c r="AV2093" s="13" t="s">
        <v>88</v>
      </c>
      <c r="AW2093" s="13" t="s">
        <v>40</v>
      </c>
      <c r="AX2093" s="13" t="s">
        <v>78</v>
      </c>
      <c r="AY2093" s="155" t="s">
        <v>156</v>
      </c>
    </row>
    <row r="2094" spans="2:65" s="13" customFormat="1" x14ac:dyDescent="0.2">
      <c r="B2094" s="154"/>
      <c r="D2094" s="148" t="s">
        <v>169</v>
      </c>
      <c r="E2094" s="155" t="s">
        <v>3</v>
      </c>
      <c r="F2094" s="156" t="s">
        <v>3390</v>
      </c>
      <c r="H2094" s="157">
        <v>3.7999999999999999E-2</v>
      </c>
      <c r="I2094" s="158"/>
      <c r="L2094" s="154"/>
      <c r="M2094" s="159"/>
      <c r="T2094" s="160"/>
      <c r="AT2094" s="155" t="s">
        <v>169</v>
      </c>
      <c r="AU2094" s="155" t="s">
        <v>88</v>
      </c>
      <c r="AV2094" s="13" t="s">
        <v>88</v>
      </c>
      <c r="AW2094" s="13" t="s">
        <v>40</v>
      </c>
      <c r="AX2094" s="13" t="s">
        <v>78</v>
      </c>
      <c r="AY2094" s="155" t="s">
        <v>156</v>
      </c>
    </row>
    <row r="2095" spans="2:65" s="13" customFormat="1" x14ac:dyDescent="0.2">
      <c r="B2095" s="154"/>
      <c r="D2095" s="148" t="s">
        <v>169</v>
      </c>
      <c r="E2095" s="155" t="s">
        <v>3</v>
      </c>
      <c r="F2095" s="156" t="s">
        <v>3391</v>
      </c>
      <c r="H2095" s="157">
        <v>7.3999999999999996E-2</v>
      </c>
      <c r="I2095" s="158"/>
      <c r="L2095" s="154"/>
      <c r="M2095" s="159"/>
      <c r="T2095" s="160"/>
      <c r="AT2095" s="155" t="s">
        <v>169</v>
      </c>
      <c r="AU2095" s="155" t="s">
        <v>88</v>
      </c>
      <c r="AV2095" s="13" t="s">
        <v>88</v>
      </c>
      <c r="AW2095" s="13" t="s">
        <v>40</v>
      </c>
      <c r="AX2095" s="13" t="s">
        <v>78</v>
      </c>
      <c r="AY2095" s="155" t="s">
        <v>156</v>
      </c>
    </row>
    <row r="2096" spans="2:65" s="13" customFormat="1" x14ac:dyDescent="0.2">
      <c r="B2096" s="154"/>
      <c r="D2096" s="148" t="s">
        <v>169</v>
      </c>
      <c r="E2096" s="155" t="s">
        <v>3</v>
      </c>
      <c r="F2096" s="156" t="s">
        <v>3392</v>
      </c>
      <c r="H2096" s="157">
        <v>4.4999999999999998E-2</v>
      </c>
      <c r="I2096" s="158"/>
      <c r="L2096" s="154"/>
      <c r="M2096" s="159"/>
      <c r="T2096" s="160"/>
      <c r="AT2096" s="155" t="s">
        <v>169</v>
      </c>
      <c r="AU2096" s="155" t="s">
        <v>88</v>
      </c>
      <c r="AV2096" s="13" t="s">
        <v>88</v>
      </c>
      <c r="AW2096" s="13" t="s">
        <v>40</v>
      </c>
      <c r="AX2096" s="13" t="s">
        <v>78</v>
      </c>
      <c r="AY2096" s="155" t="s">
        <v>156</v>
      </c>
    </row>
    <row r="2097" spans="2:65" s="13" customFormat="1" x14ac:dyDescent="0.2">
      <c r="B2097" s="154"/>
      <c r="D2097" s="148" t="s">
        <v>169</v>
      </c>
      <c r="E2097" s="155" t="s">
        <v>3</v>
      </c>
      <c r="F2097" s="156" t="s">
        <v>3393</v>
      </c>
      <c r="H2097" s="157">
        <v>5.2999999999999999E-2</v>
      </c>
      <c r="I2097" s="158"/>
      <c r="L2097" s="154"/>
      <c r="M2097" s="159"/>
      <c r="T2097" s="160"/>
      <c r="AT2097" s="155" t="s">
        <v>169</v>
      </c>
      <c r="AU2097" s="155" t="s">
        <v>88</v>
      </c>
      <c r="AV2097" s="13" t="s">
        <v>88</v>
      </c>
      <c r="AW2097" s="13" t="s">
        <v>40</v>
      </c>
      <c r="AX2097" s="13" t="s">
        <v>78</v>
      </c>
      <c r="AY2097" s="155" t="s">
        <v>156</v>
      </c>
    </row>
    <row r="2098" spans="2:65" s="14" customFormat="1" x14ac:dyDescent="0.2">
      <c r="B2098" s="161"/>
      <c r="D2098" s="148" t="s">
        <v>169</v>
      </c>
      <c r="E2098" s="162" t="s">
        <v>3</v>
      </c>
      <c r="F2098" s="163" t="s">
        <v>172</v>
      </c>
      <c r="H2098" s="164">
        <v>0.28399999999999997</v>
      </c>
      <c r="I2098" s="165"/>
      <c r="L2098" s="161"/>
      <c r="M2098" s="166"/>
      <c r="T2098" s="167"/>
      <c r="AT2098" s="162" t="s">
        <v>169</v>
      </c>
      <c r="AU2098" s="162" t="s">
        <v>88</v>
      </c>
      <c r="AV2098" s="14" t="s">
        <v>165</v>
      </c>
      <c r="AW2098" s="14" t="s">
        <v>40</v>
      </c>
      <c r="AX2098" s="14" t="s">
        <v>86</v>
      </c>
      <c r="AY2098" s="162" t="s">
        <v>156</v>
      </c>
    </row>
    <row r="2099" spans="2:65" s="1" customFormat="1" ht="16.5" customHeight="1" x14ac:dyDescent="0.2">
      <c r="B2099" s="129"/>
      <c r="C2099" s="130" t="s">
        <v>3394</v>
      </c>
      <c r="D2099" s="130" t="s">
        <v>160</v>
      </c>
      <c r="E2099" s="131" t="s">
        <v>3395</v>
      </c>
      <c r="F2099" s="132" t="s">
        <v>3396</v>
      </c>
      <c r="G2099" s="133" t="s">
        <v>209</v>
      </c>
      <c r="H2099" s="134">
        <v>5.4</v>
      </c>
      <c r="I2099" s="135"/>
      <c r="J2099" s="136">
        <f>ROUND(I2099*H2099,2)</f>
        <v>0</v>
      </c>
      <c r="K2099" s="132" t="s">
        <v>164</v>
      </c>
      <c r="L2099" s="34"/>
      <c r="M2099" s="137" t="s">
        <v>3</v>
      </c>
      <c r="N2099" s="138" t="s">
        <v>49</v>
      </c>
      <c r="P2099" s="139">
        <f>O2099*H2099</f>
        <v>0</v>
      </c>
      <c r="Q2099" s="139">
        <v>0</v>
      </c>
      <c r="R2099" s="139">
        <f>Q2099*H2099</f>
        <v>0</v>
      </c>
      <c r="S2099" s="139">
        <v>0.36</v>
      </c>
      <c r="T2099" s="140">
        <f>S2099*H2099</f>
        <v>1.944</v>
      </c>
      <c r="AR2099" s="141" t="s">
        <v>165</v>
      </c>
      <c r="AT2099" s="141" t="s">
        <v>160</v>
      </c>
      <c r="AU2099" s="141" t="s">
        <v>88</v>
      </c>
      <c r="AY2099" s="18" t="s">
        <v>156</v>
      </c>
      <c r="BE2099" s="142">
        <f>IF(N2099="základní",J2099,0)</f>
        <v>0</v>
      </c>
      <c r="BF2099" s="142">
        <f>IF(N2099="snížená",J2099,0)</f>
        <v>0</v>
      </c>
      <c r="BG2099" s="142">
        <f>IF(N2099="zákl. přenesená",J2099,0)</f>
        <v>0</v>
      </c>
      <c r="BH2099" s="142">
        <f>IF(N2099="sníž. přenesená",J2099,0)</f>
        <v>0</v>
      </c>
      <c r="BI2099" s="142">
        <f>IF(N2099="nulová",J2099,0)</f>
        <v>0</v>
      </c>
      <c r="BJ2099" s="18" t="s">
        <v>86</v>
      </c>
      <c r="BK2099" s="142">
        <f>ROUND(I2099*H2099,2)</f>
        <v>0</v>
      </c>
      <c r="BL2099" s="18" t="s">
        <v>165</v>
      </c>
      <c r="BM2099" s="141" t="s">
        <v>3397</v>
      </c>
    </row>
    <row r="2100" spans="2:65" s="1" customFormat="1" x14ac:dyDescent="0.2">
      <c r="B2100" s="34"/>
      <c r="D2100" s="143" t="s">
        <v>167</v>
      </c>
      <c r="F2100" s="144" t="s">
        <v>3398</v>
      </c>
      <c r="I2100" s="145"/>
      <c r="L2100" s="34"/>
      <c r="M2100" s="146"/>
      <c r="T2100" s="55"/>
      <c r="AT2100" s="18" t="s">
        <v>167</v>
      </c>
      <c r="AU2100" s="18" t="s">
        <v>88</v>
      </c>
    </row>
    <row r="2101" spans="2:65" s="13" customFormat="1" x14ac:dyDescent="0.2">
      <c r="B2101" s="154"/>
      <c r="D2101" s="148" t="s">
        <v>169</v>
      </c>
      <c r="E2101" s="155" t="s">
        <v>3</v>
      </c>
      <c r="F2101" s="156" t="s">
        <v>3399</v>
      </c>
      <c r="H2101" s="157">
        <v>2.88</v>
      </c>
      <c r="I2101" s="158"/>
      <c r="L2101" s="154"/>
      <c r="M2101" s="159"/>
      <c r="T2101" s="160"/>
      <c r="AT2101" s="155" t="s">
        <v>169</v>
      </c>
      <c r="AU2101" s="155" t="s">
        <v>88</v>
      </c>
      <c r="AV2101" s="13" t="s">
        <v>88</v>
      </c>
      <c r="AW2101" s="13" t="s">
        <v>40</v>
      </c>
      <c r="AX2101" s="13" t="s">
        <v>78</v>
      </c>
      <c r="AY2101" s="155" t="s">
        <v>156</v>
      </c>
    </row>
    <row r="2102" spans="2:65" s="13" customFormat="1" x14ac:dyDescent="0.2">
      <c r="B2102" s="154"/>
      <c r="D2102" s="148" t="s">
        <v>169</v>
      </c>
      <c r="E2102" s="155" t="s">
        <v>3</v>
      </c>
      <c r="F2102" s="156" t="s">
        <v>3400</v>
      </c>
      <c r="H2102" s="157">
        <v>2.52</v>
      </c>
      <c r="I2102" s="158"/>
      <c r="L2102" s="154"/>
      <c r="M2102" s="159"/>
      <c r="T2102" s="160"/>
      <c r="AT2102" s="155" t="s">
        <v>169</v>
      </c>
      <c r="AU2102" s="155" t="s">
        <v>88</v>
      </c>
      <c r="AV2102" s="13" t="s">
        <v>88</v>
      </c>
      <c r="AW2102" s="13" t="s">
        <v>40</v>
      </c>
      <c r="AX2102" s="13" t="s">
        <v>78</v>
      </c>
      <c r="AY2102" s="155" t="s">
        <v>156</v>
      </c>
    </row>
    <row r="2103" spans="2:65" s="14" customFormat="1" x14ac:dyDescent="0.2">
      <c r="B2103" s="161"/>
      <c r="D2103" s="148" t="s">
        <v>169</v>
      </c>
      <c r="E2103" s="162" t="s">
        <v>3</v>
      </c>
      <c r="F2103" s="163" t="s">
        <v>172</v>
      </c>
      <c r="H2103" s="164">
        <v>5.4</v>
      </c>
      <c r="I2103" s="165"/>
      <c r="L2103" s="161"/>
      <c r="M2103" s="166"/>
      <c r="T2103" s="167"/>
      <c r="AT2103" s="162" t="s">
        <v>169</v>
      </c>
      <c r="AU2103" s="162" t="s">
        <v>88</v>
      </c>
      <c r="AV2103" s="14" t="s">
        <v>165</v>
      </c>
      <c r="AW2103" s="14" t="s">
        <v>40</v>
      </c>
      <c r="AX2103" s="14" t="s">
        <v>86</v>
      </c>
      <c r="AY2103" s="162" t="s">
        <v>156</v>
      </c>
    </row>
    <row r="2104" spans="2:65" s="1" customFormat="1" ht="24.2" customHeight="1" x14ac:dyDescent="0.2">
      <c r="B2104" s="129"/>
      <c r="C2104" s="130" t="s">
        <v>3401</v>
      </c>
      <c r="D2104" s="130" t="s">
        <v>160</v>
      </c>
      <c r="E2104" s="131" t="s">
        <v>3402</v>
      </c>
      <c r="F2104" s="132" t="s">
        <v>3403</v>
      </c>
      <c r="G2104" s="133" t="s">
        <v>193</v>
      </c>
      <c r="H2104" s="134">
        <v>1.393</v>
      </c>
      <c r="I2104" s="135"/>
      <c r="J2104" s="136">
        <f>ROUND(I2104*H2104,2)</f>
        <v>0</v>
      </c>
      <c r="K2104" s="132" t="s">
        <v>164</v>
      </c>
      <c r="L2104" s="34"/>
      <c r="M2104" s="137" t="s">
        <v>3</v>
      </c>
      <c r="N2104" s="138" t="s">
        <v>49</v>
      </c>
      <c r="P2104" s="139">
        <f>O2104*H2104</f>
        <v>0</v>
      </c>
      <c r="Q2104" s="139">
        <v>0</v>
      </c>
      <c r="R2104" s="139">
        <f>Q2104*H2104</f>
        <v>0</v>
      </c>
      <c r="S2104" s="139">
        <v>1.258</v>
      </c>
      <c r="T2104" s="140">
        <f>S2104*H2104</f>
        <v>1.752394</v>
      </c>
      <c r="AR2104" s="141" t="s">
        <v>165</v>
      </c>
      <c r="AT2104" s="141" t="s">
        <v>160</v>
      </c>
      <c r="AU2104" s="141" t="s">
        <v>88</v>
      </c>
      <c r="AY2104" s="18" t="s">
        <v>156</v>
      </c>
      <c r="BE2104" s="142">
        <f>IF(N2104="základní",J2104,0)</f>
        <v>0</v>
      </c>
      <c r="BF2104" s="142">
        <f>IF(N2104="snížená",J2104,0)</f>
        <v>0</v>
      </c>
      <c r="BG2104" s="142">
        <f>IF(N2104="zákl. přenesená",J2104,0)</f>
        <v>0</v>
      </c>
      <c r="BH2104" s="142">
        <f>IF(N2104="sníž. přenesená",J2104,0)</f>
        <v>0</v>
      </c>
      <c r="BI2104" s="142">
        <f>IF(N2104="nulová",J2104,0)</f>
        <v>0</v>
      </c>
      <c r="BJ2104" s="18" t="s">
        <v>86</v>
      </c>
      <c r="BK2104" s="142">
        <f>ROUND(I2104*H2104,2)</f>
        <v>0</v>
      </c>
      <c r="BL2104" s="18" t="s">
        <v>165</v>
      </c>
      <c r="BM2104" s="141" t="s">
        <v>3404</v>
      </c>
    </row>
    <row r="2105" spans="2:65" s="1" customFormat="1" x14ac:dyDescent="0.2">
      <c r="B2105" s="34"/>
      <c r="D2105" s="143" t="s">
        <v>167</v>
      </c>
      <c r="F2105" s="144" t="s">
        <v>3405</v>
      </c>
      <c r="I2105" s="145"/>
      <c r="L2105" s="34"/>
      <c r="M2105" s="146"/>
      <c r="T2105" s="55"/>
      <c r="AT2105" s="18" t="s">
        <v>167</v>
      </c>
      <c r="AU2105" s="18" t="s">
        <v>88</v>
      </c>
    </row>
    <row r="2106" spans="2:65" s="13" customFormat="1" x14ac:dyDescent="0.2">
      <c r="B2106" s="154"/>
      <c r="D2106" s="148" t="s">
        <v>169</v>
      </c>
      <c r="E2106" s="155" t="s">
        <v>3</v>
      </c>
      <c r="F2106" s="156" t="s">
        <v>3406</v>
      </c>
      <c r="H2106" s="157">
        <v>0.60699999999999998</v>
      </c>
      <c r="I2106" s="158"/>
      <c r="L2106" s="154"/>
      <c r="M2106" s="159"/>
      <c r="T2106" s="160"/>
      <c r="AT2106" s="155" t="s">
        <v>169</v>
      </c>
      <c r="AU2106" s="155" t="s">
        <v>88</v>
      </c>
      <c r="AV2106" s="13" t="s">
        <v>88</v>
      </c>
      <c r="AW2106" s="13" t="s">
        <v>40</v>
      </c>
      <c r="AX2106" s="13" t="s">
        <v>78</v>
      </c>
      <c r="AY2106" s="155" t="s">
        <v>156</v>
      </c>
    </row>
    <row r="2107" spans="2:65" s="13" customFormat="1" x14ac:dyDescent="0.2">
      <c r="B2107" s="154"/>
      <c r="D2107" s="148" t="s">
        <v>169</v>
      </c>
      <c r="E2107" s="155" t="s">
        <v>3</v>
      </c>
      <c r="F2107" s="156" t="s">
        <v>3407</v>
      </c>
      <c r="H2107" s="157">
        <v>0.25600000000000001</v>
      </c>
      <c r="I2107" s="158"/>
      <c r="L2107" s="154"/>
      <c r="M2107" s="159"/>
      <c r="T2107" s="160"/>
      <c r="AT2107" s="155" t="s">
        <v>169</v>
      </c>
      <c r="AU2107" s="155" t="s">
        <v>88</v>
      </c>
      <c r="AV2107" s="13" t="s">
        <v>88</v>
      </c>
      <c r="AW2107" s="13" t="s">
        <v>40</v>
      </c>
      <c r="AX2107" s="13" t="s">
        <v>78</v>
      </c>
      <c r="AY2107" s="155" t="s">
        <v>156</v>
      </c>
    </row>
    <row r="2108" spans="2:65" s="13" customFormat="1" x14ac:dyDescent="0.2">
      <c r="B2108" s="154"/>
      <c r="D2108" s="148" t="s">
        <v>169</v>
      </c>
      <c r="E2108" s="155" t="s">
        <v>3</v>
      </c>
      <c r="F2108" s="156" t="s">
        <v>3408</v>
      </c>
      <c r="H2108" s="157">
        <v>0.16400000000000001</v>
      </c>
      <c r="I2108" s="158"/>
      <c r="L2108" s="154"/>
      <c r="M2108" s="159"/>
      <c r="T2108" s="160"/>
      <c r="AT2108" s="155" t="s">
        <v>169</v>
      </c>
      <c r="AU2108" s="155" t="s">
        <v>88</v>
      </c>
      <c r="AV2108" s="13" t="s">
        <v>88</v>
      </c>
      <c r="AW2108" s="13" t="s">
        <v>40</v>
      </c>
      <c r="AX2108" s="13" t="s">
        <v>78</v>
      </c>
      <c r="AY2108" s="155" t="s">
        <v>156</v>
      </c>
    </row>
    <row r="2109" spans="2:65" s="13" customFormat="1" x14ac:dyDescent="0.2">
      <c r="B2109" s="154"/>
      <c r="D2109" s="148" t="s">
        <v>169</v>
      </c>
      <c r="E2109" s="155" t="s">
        <v>3</v>
      </c>
      <c r="F2109" s="156" t="s">
        <v>3409</v>
      </c>
      <c r="H2109" s="157">
        <v>4.2999999999999997E-2</v>
      </c>
      <c r="I2109" s="158"/>
      <c r="L2109" s="154"/>
      <c r="M2109" s="159"/>
      <c r="T2109" s="160"/>
      <c r="AT2109" s="155" t="s">
        <v>169</v>
      </c>
      <c r="AU2109" s="155" t="s">
        <v>88</v>
      </c>
      <c r="AV2109" s="13" t="s">
        <v>88</v>
      </c>
      <c r="AW2109" s="13" t="s">
        <v>40</v>
      </c>
      <c r="AX2109" s="13" t="s">
        <v>78</v>
      </c>
      <c r="AY2109" s="155" t="s">
        <v>156</v>
      </c>
    </row>
    <row r="2110" spans="2:65" s="13" customFormat="1" x14ac:dyDescent="0.2">
      <c r="B2110" s="154"/>
      <c r="D2110" s="148" t="s">
        <v>169</v>
      </c>
      <c r="E2110" s="155" t="s">
        <v>3</v>
      </c>
      <c r="F2110" s="156" t="s">
        <v>3410</v>
      </c>
      <c r="H2110" s="157">
        <v>4.2999999999999997E-2</v>
      </c>
      <c r="I2110" s="158"/>
      <c r="L2110" s="154"/>
      <c r="M2110" s="159"/>
      <c r="T2110" s="160"/>
      <c r="AT2110" s="155" t="s">
        <v>169</v>
      </c>
      <c r="AU2110" s="155" t="s">
        <v>88</v>
      </c>
      <c r="AV2110" s="13" t="s">
        <v>88</v>
      </c>
      <c r="AW2110" s="13" t="s">
        <v>40</v>
      </c>
      <c r="AX2110" s="13" t="s">
        <v>78</v>
      </c>
      <c r="AY2110" s="155" t="s">
        <v>156</v>
      </c>
    </row>
    <row r="2111" spans="2:65" s="13" customFormat="1" x14ac:dyDescent="0.2">
      <c r="B2111" s="154"/>
      <c r="D2111" s="148" t="s">
        <v>169</v>
      </c>
      <c r="E2111" s="155" t="s">
        <v>3</v>
      </c>
      <c r="F2111" s="156" t="s">
        <v>3411</v>
      </c>
      <c r="H2111" s="157">
        <v>5.1999999999999998E-2</v>
      </c>
      <c r="I2111" s="158"/>
      <c r="L2111" s="154"/>
      <c r="M2111" s="159"/>
      <c r="T2111" s="160"/>
      <c r="AT2111" s="155" t="s">
        <v>169</v>
      </c>
      <c r="AU2111" s="155" t="s">
        <v>88</v>
      </c>
      <c r="AV2111" s="13" t="s">
        <v>88</v>
      </c>
      <c r="AW2111" s="13" t="s">
        <v>40</v>
      </c>
      <c r="AX2111" s="13" t="s">
        <v>78</v>
      </c>
      <c r="AY2111" s="155" t="s">
        <v>156</v>
      </c>
    </row>
    <row r="2112" spans="2:65" s="13" customFormat="1" x14ac:dyDescent="0.2">
      <c r="B2112" s="154"/>
      <c r="D2112" s="148" t="s">
        <v>169</v>
      </c>
      <c r="E2112" s="155" t="s">
        <v>3</v>
      </c>
      <c r="F2112" s="156" t="s">
        <v>3412</v>
      </c>
      <c r="H2112" s="157">
        <v>5.7000000000000002E-2</v>
      </c>
      <c r="I2112" s="158"/>
      <c r="L2112" s="154"/>
      <c r="M2112" s="159"/>
      <c r="T2112" s="160"/>
      <c r="AT2112" s="155" t="s">
        <v>169</v>
      </c>
      <c r="AU2112" s="155" t="s">
        <v>88</v>
      </c>
      <c r="AV2112" s="13" t="s">
        <v>88</v>
      </c>
      <c r="AW2112" s="13" t="s">
        <v>40</v>
      </c>
      <c r="AX2112" s="13" t="s">
        <v>78</v>
      </c>
      <c r="AY2112" s="155" t="s">
        <v>156</v>
      </c>
    </row>
    <row r="2113" spans="2:65" s="13" customFormat="1" x14ac:dyDescent="0.2">
      <c r="B2113" s="154"/>
      <c r="D2113" s="148" t="s">
        <v>169</v>
      </c>
      <c r="E2113" s="155" t="s">
        <v>3</v>
      </c>
      <c r="F2113" s="156" t="s">
        <v>3413</v>
      </c>
      <c r="H2113" s="157">
        <v>5.7000000000000002E-2</v>
      </c>
      <c r="I2113" s="158"/>
      <c r="L2113" s="154"/>
      <c r="M2113" s="159"/>
      <c r="T2113" s="160"/>
      <c r="AT2113" s="155" t="s">
        <v>169</v>
      </c>
      <c r="AU2113" s="155" t="s">
        <v>88</v>
      </c>
      <c r="AV2113" s="13" t="s">
        <v>88</v>
      </c>
      <c r="AW2113" s="13" t="s">
        <v>40</v>
      </c>
      <c r="AX2113" s="13" t="s">
        <v>78</v>
      </c>
      <c r="AY2113" s="155" t="s">
        <v>156</v>
      </c>
    </row>
    <row r="2114" spans="2:65" s="13" customFormat="1" x14ac:dyDescent="0.2">
      <c r="B2114" s="154"/>
      <c r="D2114" s="148" t="s">
        <v>169</v>
      </c>
      <c r="E2114" s="155" t="s">
        <v>3</v>
      </c>
      <c r="F2114" s="156" t="s">
        <v>3414</v>
      </c>
      <c r="H2114" s="157">
        <v>5.7000000000000002E-2</v>
      </c>
      <c r="I2114" s="158"/>
      <c r="L2114" s="154"/>
      <c r="M2114" s="159"/>
      <c r="T2114" s="160"/>
      <c r="AT2114" s="155" t="s">
        <v>169</v>
      </c>
      <c r="AU2114" s="155" t="s">
        <v>88</v>
      </c>
      <c r="AV2114" s="13" t="s">
        <v>88</v>
      </c>
      <c r="AW2114" s="13" t="s">
        <v>40</v>
      </c>
      <c r="AX2114" s="13" t="s">
        <v>78</v>
      </c>
      <c r="AY2114" s="155" t="s">
        <v>156</v>
      </c>
    </row>
    <row r="2115" spans="2:65" s="13" customFormat="1" x14ac:dyDescent="0.2">
      <c r="B2115" s="154"/>
      <c r="D2115" s="148" t="s">
        <v>169</v>
      </c>
      <c r="E2115" s="155" t="s">
        <v>3</v>
      </c>
      <c r="F2115" s="156" t="s">
        <v>3415</v>
      </c>
      <c r="H2115" s="157">
        <v>5.7000000000000002E-2</v>
      </c>
      <c r="I2115" s="158"/>
      <c r="L2115" s="154"/>
      <c r="M2115" s="159"/>
      <c r="T2115" s="160"/>
      <c r="AT2115" s="155" t="s">
        <v>169</v>
      </c>
      <c r="AU2115" s="155" t="s">
        <v>88</v>
      </c>
      <c r="AV2115" s="13" t="s">
        <v>88</v>
      </c>
      <c r="AW2115" s="13" t="s">
        <v>40</v>
      </c>
      <c r="AX2115" s="13" t="s">
        <v>78</v>
      </c>
      <c r="AY2115" s="155" t="s">
        <v>156</v>
      </c>
    </row>
    <row r="2116" spans="2:65" s="14" customFormat="1" x14ac:dyDescent="0.2">
      <c r="B2116" s="161"/>
      <c r="D2116" s="148" t="s">
        <v>169</v>
      </c>
      <c r="E2116" s="162" t="s">
        <v>3</v>
      </c>
      <c r="F2116" s="163" t="s">
        <v>172</v>
      </c>
      <c r="H2116" s="164">
        <v>1.393</v>
      </c>
      <c r="I2116" s="165"/>
      <c r="L2116" s="161"/>
      <c r="M2116" s="166"/>
      <c r="T2116" s="167"/>
      <c r="AT2116" s="162" t="s">
        <v>169</v>
      </c>
      <c r="AU2116" s="162" t="s">
        <v>88</v>
      </c>
      <c r="AV2116" s="14" t="s">
        <v>165</v>
      </c>
      <c r="AW2116" s="14" t="s">
        <v>40</v>
      </c>
      <c r="AX2116" s="14" t="s">
        <v>86</v>
      </c>
      <c r="AY2116" s="162" t="s">
        <v>156</v>
      </c>
    </row>
    <row r="2117" spans="2:65" s="1" customFormat="1" ht="24.2" customHeight="1" x14ac:dyDescent="0.2">
      <c r="B2117" s="129"/>
      <c r="C2117" s="130" t="s">
        <v>3416</v>
      </c>
      <c r="D2117" s="130" t="s">
        <v>160</v>
      </c>
      <c r="E2117" s="131" t="s">
        <v>3417</v>
      </c>
      <c r="F2117" s="132" t="s">
        <v>3418</v>
      </c>
      <c r="G2117" s="133" t="s">
        <v>193</v>
      </c>
      <c r="H2117" s="134">
        <v>0.51700000000000002</v>
      </c>
      <c r="I2117" s="135"/>
      <c r="J2117" s="136">
        <f>ROUND(I2117*H2117,2)</f>
        <v>0</v>
      </c>
      <c r="K2117" s="132" t="s">
        <v>164</v>
      </c>
      <c r="L2117" s="34"/>
      <c r="M2117" s="137" t="s">
        <v>3</v>
      </c>
      <c r="N2117" s="138" t="s">
        <v>49</v>
      </c>
      <c r="P2117" s="139">
        <f>O2117*H2117</f>
        <v>0</v>
      </c>
      <c r="Q2117" s="139">
        <v>0</v>
      </c>
      <c r="R2117" s="139">
        <f>Q2117*H2117</f>
        <v>0</v>
      </c>
      <c r="S2117" s="139">
        <v>1.2609999999999999</v>
      </c>
      <c r="T2117" s="140">
        <f>S2117*H2117</f>
        <v>0.65193699999999999</v>
      </c>
      <c r="AR2117" s="141" t="s">
        <v>165</v>
      </c>
      <c r="AT2117" s="141" t="s">
        <v>160</v>
      </c>
      <c r="AU2117" s="141" t="s">
        <v>88</v>
      </c>
      <c r="AY2117" s="18" t="s">
        <v>156</v>
      </c>
      <c r="BE2117" s="142">
        <f>IF(N2117="základní",J2117,0)</f>
        <v>0</v>
      </c>
      <c r="BF2117" s="142">
        <f>IF(N2117="snížená",J2117,0)</f>
        <v>0</v>
      </c>
      <c r="BG2117" s="142">
        <f>IF(N2117="zákl. přenesená",J2117,0)</f>
        <v>0</v>
      </c>
      <c r="BH2117" s="142">
        <f>IF(N2117="sníž. přenesená",J2117,0)</f>
        <v>0</v>
      </c>
      <c r="BI2117" s="142">
        <f>IF(N2117="nulová",J2117,0)</f>
        <v>0</v>
      </c>
      <c r="BJ2117" s="18" t="s">
        <v>86</v>
      </c>
      <c r="BK2117" s="142">
        <f>ROUND(I2117*H2117,2)</f>
        <v>0</v>
      </c>
      <c r="BL2117" s="18" t="s">
        <v>165</v>
      </c>
      <c r="BM2117" s="141" t="s">
        <v>3419</v>
      </c>
    </row>
    <row r="2118" spans="2:65" s="1" customFormat="1" x14ac:dyDescent="0.2">
      <c r="B2118" s="34"/>
      <c r="D2118" s="143" t="s">
        <v>167</v>
      </c>
      <c r="F2118" s="144" t="s">
        <v>3420</v>
      </c>
      <c r="I2118" s="145"/>
      <c r="L2118" s="34"/>
      <c r="M2118" s="146"/>
      <c r="T2118" s="55"/>
      <c r="AT2118" s="18" t="s">
        <v>167</v>
      </c>
      <c r="AU2118" s="18" t="s">
        <v>88</v>
      </c>
    </row>
    <row r="2119" spans="2:65" s="13" customFormat="1" x14ac:dyDescent="0.2">
      <c r="B2119" s="154"/>
      <c r="D2119" s="148" t="s">
        <v>169</v>
      </c>
      <c r="E2119" s="155" t="s">
        <v>3</v>
      </c>
      <c r="F2119" s="156" t="s">
        <v>3421</v>
      </c>
      <c r="H2119" s="157">
        <v>0.51700000000000002</v>
      </c>
      <c r="I2119" s="158"/>
      <c r="L2119" s="154"/>
      <c r="M2119" s="159"/>
      <c r="T2119" s="160"/>
      <c r="AT2119" s="155" t="s">
        <v>169</v>
      </c>
      <c r="AU2119" s="155" t="s">
        <v>88</v>
      </c>
      <c r="AV2119" s="13" t="s">
        <v>88</v>
      </c>
      <c r="AW2119" s="13" t="s">
        <v>40</v>
      </c>
      <c r="AX2119" s="13" t="s">
        <v>78</v>
      </c>
      <c r="AY2119" s="155" t="s">
        <v>156</v>
      </c>
    </row>
    <row r="2120" spans="2:65" s="14" customFormat="1" x14ac:dyDescent="0.2">
      <c r="B2120" s="161"/>
      <c r="D2120" s="148" t="s">
        <v>169</v>
      </c>
      <c r="E2120" s="162" t="s">
        <v>3</v>
      </c>
      <c r="F2120" s="163" t="s">
        <v>172</v>
      </c>
      <c r="H2120" s="164">
        <v>0.51700000000000002</v>
      </c>
      <c r="I2120" s="165"/>
      <c r="L2120" s="161"/>
      <c r="M2120" s="166"/>
      <c r="T2120" s="167"/>
      <c r="AT2120" s="162" t="s">
        <v>169</v>
      </c>
      <c r="AU2120" s="162" t="s">
        <v>88</v>
      </c>
      <c r="AV2120" s="14" t="s">
        <v>165</v>
      </c>
      <c r="AW2120" s="14" t="s">
        <v>40</v>
      </c>
      <c r="AX2120" s="14" t="s">
        <v>86</v>
      </c>
      <c r="AY2120" s="162" t="s">
        <v>156</v>
      </c>
    </row>
    <row r="2121" spans="2:65" s="1" customFormat="1" ht="24.2" customHeight="1" x14ac:dyDescent="0.2">
      <c r="B2121" s="129"/>
      <c r="C2121" s="130" t="s">
        <v>3422</v>
      </c>
      <c r="D2121" s="130" t="s">
        <v>160</v>
      </c>
      <c r="E2121" s="131" t="s">
        <v>3423</v>
      </c>
      <c r="F2121" s="132" t="s">
        <v>3424</v>
      </c>
      <c r="G2121" s="133" t="s">
        <v>193</v>
      </c>
      <c r="H2121" s="134">
        <v>10.701000000000001</v>
      </c>
      <c r="I2121" s="135"/>
      <c r="J2121" s="136">
        <f>ROUND(I2121*H2121,2)</f>
        <v>0</v>
      </c>
      <c r="K2121" s="132" t="s">
        <v>164</v>
      </c>
      <c r="L2121" s="34"/>
      <c r="M2121" s="137" t="s">
        <v>3</v>
      </c>
      <c r="N2121" s="138" t="s">
        <v>49</v>
      </c>
      <c r="P2121" s="139">
        <f>O2121*H2121</f>
        <v>0</v>
      </c>
      <c r="Q2121" s="139">
        <v>0</v>
      </c>
      <c r="R2121" s="139">
        <f>Q2121*H2121</f>
        <v>0</v>
      </c>
      <c r="S2121" s="139">
        <v>1.25</v>
      </c>
      <c r="T2121" s="140">
        <f>S2121*H2121</f>
        <v>13.376250000000001</v>
      </c>
      <c r="AR2121" s="141" t="s">
        <v>165</v>
      </c>
      <c r="AT2121" s="141" t="s">
        <v>160</v>
      </c>
      <c r="AU2121" s="141" t="s">
        <v>88</v>
      </c>
      <c r="AY2121" s="18" t="s">
        <v>156</v>
      </c>
      <c r="BE2121" s="142">
        <f>IF(N2121="základní",J2121,0)</f>
        <v>0</v>
      </c>
      <c r="BF2121" s="142">
        <f>IF(N2121="snížená",J2121,0)</f>
        <v>0</v>
      </c>
      <c r="BG2121" s="142">
        <f>IF(N2121="zákl. přenesená",J2121,0)</f>
        <v>0</v>
      </c>
      <c r="BH2121" s="142">
        <f>IF(N2121="sníž. přenesená",J2121,0)</f>
        <v>0</v>
      </c>
      <c r="BI2121" s="142">
        <f>IF(N2121="nulová",J2121,0)</f>
        <v>0</v>
      </c>
      <c r="BJ2121" s="18" t="s">
        <v>86</v>
      </c>
      <c r="BK2121" s="142">
        <f>ROUND(I2121*H2121,2)</f>
        <v>0</v>
      </c>
      <c r="BL2121" s="18" t="s">
        <v>165</v>
      </c>
      <c r="BM2121" s="141" t="s">
        <v>3425</v>
      </c>
    </row>
    <row r="2122" spans="2:65" s="1" customFormat="1" x14ac:dyDescent="0.2">
      <c r="B2122" s="34"/>
      <c r="D2122" s="143" t="s">
        <v>167</v>
      </c>
      <c r="F2122" s="144" t="s">
        <v>3426</v>
      </c>
      <c r="I2122" s="145"/>
      <c r="L2122" s="34"/>
      <c r="M2122" s="146"/>
      <c r="T2122" s="55"/>
      <c r="AT2122" s="18" t="s">
        <v>167</v>
      </c>
      <c r="AU2122" s="18" t="s">
        <v>88</v>
      </c>
    </row>
    <row r="2123" spans="2:65" s="13" customFormat="1" x14ac:dyDescent="0.2">
      <c r="B2123" s="154"/>
      <c r="D2123" s="148" t="s">
        <v>169</v>
      </c>
      <c r="E2123" s="155" t="s">
        <v>3</v>
      </c>
      <c r="F2123" s="156" t="s">
        <v>3427</v>
      </c>
      <c r="H2123" s="157">
        <v>6.9720000000000004</v>
      </c>
      <c r="I2123" s="158"/>
      <c r="L2123" s="154"/>
      <c r="M2123" s="159"/>
      <c r="T2123" s="160"/>
      <c r="AT2123" s="155" t="s">
        <v>169</v>
      </c>
      <c r="AU2123" s="155" t="s">
        <v>88</v>
      </c>
      <c r="AV2123" s="13" t="s">
        <v>88</v>
      </c>
      <c r="AW2123" s="13" t="s">
        <v>40</v>
      </c>
      <c r="AX2123" s="13" t="s">
        <v>78</v>
      </c>
      <c r="AY2123" s="155" t="s">
        <v>156</v>
      </c>
    </row>
    <row r="2124" spans="2:65" s="13" customFormat="1" x14ac:dyDescent="0.2">
      <c r="B2124" s="154"/>
      <c r="D2124" s="148" t="s">
        <v>169</v>
      </c>
      <c r="E2124" s="155" t="s">
        <v>3</v>
      </c>
      <c r="F2124" s="156" t="s">
        <v>3428</v>
      </c>
      <c r="H2124" s="157">
        <v>3.7290000000000001</v>
      </c>
      <c r="I2124" s="158"/>
      <c r="L2124" s="154"/>
      <c r="M2124" s="159"/>
      <c r="T2124" s="160"/>
      <c r="AT2124" s="155" t="s">
        <v>169</v>
      </c>
      <c r="AU2124" s="155" t="s">
        <v>88</v>
      </c>
      <c r="AV2124" s="13" t="s">
        <v>88</v>
      </c>
      <c r="AW2124" s="13" t="s">
        <v>40</v>
      </c>
      <c r="AX2124" s="13" t="s">
        <v>78</v>
      </c>
      <c r="AY2124" s="155" t="s">
        <v>156</v>
      </c>
    </row>
    <row r="2125" spans="2:65" s="14" customFormat="1" x14ac:dyDescent="0.2">
      <c r="B2125" s="161"/>
      <c r="D2125" s="148" t="s">
        <v>169</v>
      </c>
      <c r="E2125" s="162" t="s">
        <v>3</v>
      </c>
      <c r="F2125" s="163" t="s">
        <v>172</v>
      </c>
      <c r="H2125" s="164">
        <v>10.701000000000001</v>
      </c>
      <c r="I2125" s="165"/>
      <c r="L2125" s="161"/>
      <c r="M2125" s="166"/>
      <c r="T2125" s="167"/>
      <c r="AT2125" s="162" t="s">
        <v>169</v>
      </c>
      <c r="AU2125" s="162" t="s">
        <v>88</v>
      </c>
      <c r="AV2125" s="14" t="s">
        <v>165</v>
      </c>
      <c r="AW2125" s="14" t="s">
        <v>40</v>
      </c>
      <c r="AX2125" s="14" t="s">
        <v>86</v>
      </c>
      <c r="AY2125" s="162" t="s">
        <v>156</v>
      </c>
    </row>
    <row r="2126" spans="2:65" s="1" customFormat="1" ht="16.5" customHeight="1" x14ac:dyDescent="0.2">
      <c r="B2126" s="129"/>
      <c r="C2126" s="130" t="s">
        <v>3429</v>
      </c>
      <c r="D2126" s="130" t="s">
        <v>160</v>
      </c>
      <c r="E2126" s="131" t="s">
        <v>3430</v>
      </c>
      <c r="F2126" s="132" t="s">
        <v>3431</v>
      </c>
      <c r="G2126" s="133" t="s">
        <v>163</v>
      </c>
      <c r="H2126" s="134">
        <v>0.125</v>
      </c>
      <c r="I2126" s="135"/>
      <c r="J2126" s="136">
        <f>ROUND(I2126*H2126,2)</f>
        <v>0</v>
      </c>
      <c r="K2126" s="132" t="s">
        <v>164</v>
      </c>
      <c r="L2126" s="34"/>
      <c r="M2126" s="137" t="s">
        <v>3</v>
      </c>
      <c r="N2126" s="138" t="s">
        <v>49</v>
      </c>
      <c r="P2126" s="139">
        <f>O2126*H2126</f>
        <v>0</v>
      </c>
      <c r="Q2126" s="139">
        <v>0</v>
      </c>
      <c r="R2126" s="139">
        <f>Q2126*H2126</f>
        <v>0</v>
      </c>
      <c r="S2126" s="139">
        <v>2.2000000000000002</v>
      </c>
      <c r="T2126" s="140">
        <f>S2126*H2126</f>
        <v>0.27500000000000002</v>
      </c>
      <c r="AR2126" s="141" t="s">
        <v>165</v>
      </c>
      <c r="AT2126" s="141" t="s">
        <v>160</v>
      </c>
      <c r="AU2126" s="141" t="s">
        <v>88</v>
      </c>
      <c r="AY2126" s="18" t="s">
        <v>156</v>
      </c>
      <c r="BE2126" s="142">
        <f>IF(N2126="základní",J2126,0)</f>
        <v>0</v>
      </c>
      <c r="BF2126" s="142">
        <f>IF(N2126="snížená",J2126,0)</f>
        <v>0</v>
      </c>
      <c r="BG2126" s="142">
        <f>IF(N2126="zákl. přenesená",J2126,0)</f>
        <v>0</v>
      </c>
      <c r="BH2126" s="142">
        <f>IF(N2126="sníž. přenesená",J2126,0)</f>
        <v>0</v>
      </c>
      <c r="BI2126" s="142">
        <f>IF(N2126="nulová",J2126,0)</f>
        <v>0</v>
      </c>
      <c r="BJ2126" s="18" t="s">
        <v>86</v>
      </c>
      <c r="BK2126" s="142">
        <f>ROUND(I2126*H2126,2)</f>
        <v>0</v>
      </c>
      <c r="BL2126" s="18" t="s">
        <v>165</v>
      </c>
      <c r="BM2126" s="141" t="s">
        <v>3432</v>
      </c>
    </row>
    <row r="2127" spans="2:65" s="1" customFormat="1" x14ac:dyDescent="0.2">
      <c r="B2127" s="34"/>
      <c r="D2127" s="143" t="s">
        <v>167</v>
      </c>
      <c r="F2127" s="144" t="s">
        <v>3433</v>
      </c>
      <c r="I2127" s="145"/>
      <c r="L2127" s="34"/>
      <c r="M2127" s="146"/>
      <c r="T2127" s="55"/>
      <c r="AT2127" s="18" t="s">
        <v>167</v>
      </c>
      <c r="AU2127" s="18" t="s">
        <v>88</v>
      </c>
    </row>
    <row r="2128" spans="2:65" s="13" customFormat="1" x14ac:dyDescent="0.2">
      <c r="B2128" s="154"/>
      <c r="D2128" s="148" t="s">
        <v>169</v>
      </c>
      <c r="E2128" s="155" t="s">
        <v>3</v>
      </c>
      <c r="F2128" s="156" t="s">
        <v>3434</v>
      </c>
      <c r="H2128" s="157">
        <v>0.125</v>
      </c>
      <c r="I2128" s="158"/>
      <c r="L2128" s="154"/>
      <c r="M2128" s="159"/>
      <c r="T2128" s="160"/>
      <c r="AT2128" s="155" t="s">
        <v>169</v>
      </c>
      <c r="AU2128" s="155" t="s">
        <v>88</v>
      </c>
      <c r="AV2128" s="13" t="s">
        <v>88</v>
      </c>
      <c r="AW2128" s="13" t="s">
        <v>40</v>
      </c>
      <c r="AX2128" s="13" t="s">
        <v>78</v>
      </c>
      <c r="AY2128" s="155" t="s">
        <v>156</v>
      </c>
    </row>
    <row r="2129" spans="2:65" s="14" customFormat="1" x14ac:dyDescent="0.2">
      <c r="B2129" s="161"/>
      <c r="D2129" s="148" t="s">
        <v>169</v>
      </c>
      <c r="E2129" s="162" t="s">
        <v>3</v>
      </c>
      <c r="F2129" s="163" t="s">
        <v>172</v>
      </c>
      <c r="H2129" s="164">
        <v>0.125</v>
      </c>
      <c r="I2129" s="165"/>
      <c r="L2129" s="161"/>
      <c r="M2129" s="166"/>
      <c r="T2129" s="167"/>
      <c r="AT2129" s="162" t="s">
        <v>169</v>
      </c>
      <c r="AU2129" s="162" t="s">
        <v>88</v>
      </c>
      <c r="AV2129" s="14" t="s">
        <v>165</v>
      </c>
      <c r="AW2129" s="14" t="s">
        <v>40</v>
      </c>
      <c r="AX2129" s="14" t="s">
        <v>86</v>
      </c>
      <c r="AY2129" s="162" t="s">
        <v>156</v>
      </c>
    </row>
    <row r="2130" spans="2:65" s="1" customFormat="1" ht="16.5" customHeight="1" x14ac:dyDescent="0.2">
      <c r="B2130" s="129"/>
      <c r="C2130" s="130" t="s">
        <v>3435</v>
      </c>
      <c r="D2130" s="130" t="s">
        <v>160</v>
      </c>
      <c r="E2130" s="131" t="s">
        <v>3436</v>
      </c>
      <c r="F2130" s="132" t="s">
        <v>3437</v>
      </c>
      <c r="G2130" s="133" t="s">
        <v>163</v>
      </c>
      <c r="H2130" s="134">
        <v>32.226999999999997</v>
      </c>
      <c r="I2130" s="135"/>
      <c r="J2130" s="136">
        <f>ROUND(I2130*H2130,2)</f>
        <v>0</v>
      </c>
      <c r="K2130" s="132" t="s">
        <v>164</v>
      </c>
      <c r="L2130" s="34"/>
      <c r="M2130" s="137" t="s">
        <v>3</v>
      </c>
      <c r="N2130" s="138" t="s">
        <v>49</v>
      </c>
      <c r="P2130" s="139">
        <f>O2130*H2130</f>
        <v>0</v>
      </c>
      <c r="Q2130" s="139">
        <v>0</v>
      </c>
      <c r="R2130" s="139">
        <f>Q2130*H2130</f>
        <v>0</v>
      </c>
      <c r="S2130" s="139">
        <v>2.2000000000000002</v>
      </c>
      <c r="T2130" s="140">
        <f>S2130*H2130</f>
        <v>70.8994</v>
      </c>
      <c r="AR2130" s="141" t="s">
        <v>165</v>
      </c>
      <c r="AT2130" s="141" t="s">
        <v>160</v>
      </c>
      <c r="AU2130" s="141" t="s">
        <v>88</v>
      </c>
      <c r="AY2130" s="18" t="s">
        <v>156</v>
      </c>
      <c r="BE2130" s="142">
        <f>IF(N2130="základní",J2130,0)</f>
        <v>0</v>
      </c>
      <c r="BF2130" s="142">
        <f>IF(N2130="snížená",J2130,0)</f>
        <v>0</v>
      </c>
      <c r="BG2130" s="142">
        <f>IF(N2130="zákl. přenesená",J2130,0)</f>
        <v>0</v>
      </c>
      <c r="BH2130" s="142">
        <f>IF(N2130="sníž. přenesená",J2130,0)</f>
        <v>0</v>
      </c>
      <c r="BI2130" s="142">
        <f>IF(N2130="nulová",J2130,0)</f>
        <v>0</v>
      </c>
      <c r="BJ2130" s="18" t="s">
        <v>86</v>
      </c>
      <c r="BK2130" s="142">
        <f>ROUND(I2130*H2130,2)</f>
        <v>0</v>
      </c>
      <c r="BL2130" s="18" t="s">
        <v>165</v>
      </c>
      <c r="BM2130" s="141" t="s">
        <v>3438</v>
      </c>
    </row>
    <row r="2131" spans="2:65" s="1" customFormat="1" x14ac:dyDescent="0.2">
      <c r="B2131" s="34"/>
      <c r="D2131" s="143" t="s">
        <v>167</v>
      </c>
      <c r="F2131" s="144" t="s">
        <v>3439</v>
      </c>
      <c r="I2131" s="145"/>
      <c r="L2131" s="34"/>
      <c r="M2131" s="146"/>
      <c r="T2131" s="55"/>
      <c r="AT2131" s="18" t="s">
        <v>167</v>
      </c>
      <c r="AU2131" s="18" t="s">
        <v>88</v>
      </c>
    </row>
    <row r="2132" spans="2:65" s="13" customFormat="1" x14ac:dyDescent="0.2">
      <c r="B2132" s="154"/>
      <c r="D2132" s="148" t="s">
        <v>169</v>
      </c>
      <c r="E2132" s="155" t="s">
        <v>3</v>
      </c>
      <c r="F2132" s="156" t="s">
        <v>3440</v>
      </c>
      <c r="H2132" s="157">
        <v>6.0229999999999997</v>
      </c>
      <c r="I2132" s="158"/>
      <c r="L2132" s="154"/>
      <c r="M2132" s="159"/>
      <c r="T2132" s="160"/>
      <c r="AT2132" s="155" t="s">
        <v>169</v>
      </c>
      <c r="AU2132" s="155" t="s">
        <v>88</v>
      </c>
      <c r="AV2132" s="13" t="s">
        <v>88</v>
      </c>
      <c r="AW2132" s="13" t="s">
        <v>40</v>
      </c>
      <c r="AX2132" s="13" t="s">
        <v>78</v>
      </c>
      <c r="AY2132" s="155" t="s">
        <v>156</v>
      </c>
    </row>
    <row r="2133" spans="2:65" s="13" customFormat="1" ht="22.5" x14ac:dyDescent="0.2">
      <c r="B2133" s="154"/>
      <c r="D2133" s="148" t="s">
        <v>169</v>
      </c>
      <c r="E2133" s="155" t="s">
        <v>3</v>
      </c>
      <c r="F2133" s="156" t="s">
        <v>3307</v>
      </c>
      <c r="H2133" s="157">
        <v>0.61099999999999999</v>
      </c>
      <c r="I2133" s="158"/>
      <c r="L2133" s="154"/>
      <c r="M2133" s="159"/>
      <c r="T2133" s="160"/>
      <c r="AT2133" s="155" t="s">
        <v>169</v>
      </c>
      <c r="AU2133" s="155" t="s">
        <v>88</v>
      </c>
      <c r="AV2133" s="13" t="s">
        <v>88</v>
      </c>
      <c r="AW2133" s="13" t="s">
        <v>40</v>
      </c>
      <c r="AX2133" s="13" t="s">
        <v>78</v>
      </c>
      <c r="AY2133" s="155" t="s">
        <v>156</v>
      </c>
    </row>
    <row r="2134" spans="2:65" s="13" customFormat="1" x14ac:dyDescent="0.2">
      <c r="B2134" s="154"/>
      <c r="D2134" s="148" t="s">
        <v>169</v>
      </c>
      <c r="E2134" s="155" t="s">
        <v>3</v>
      </c>
      <c r="F2134" s="156" t="s">
        <v>3441</v>
      </c>
      <c r="H2134" s="157">
        <v>1.361</v>
      </c>
      <c r="I2134" s="158"/>
      <c r="L2134" s="154"/>
      <c r="M2134" s="159"/>
      <c r="T2134" s="160"/>
      <c r="AT2134" s="155" t="s">
        <v>169</v>
      </c>
      <c r="AU2134" s="155" t="s">
        <v>88</v>
      </c>
      <c r="AV2134" s="13" t="s">
        <v>88</v>
      </c>
      <c r="AW2134" s="13" t="s">
        <v>40</v>
      </c>
      <c r="AX2134" s="13" t="s">
        <v>78</v>
      </c>
      <c r="AY2134" s="155" t="s">
        <v>156</v>
      </c>
    </row>
    <row r="2135" spans="2:65" s="13" customFormat="1" x14ac:dyDescent="0.2">
      <c r="B2135" s="154"/>
      <c r="D2135" s="148" t="s">
        <v>169</v>
      </c>
      <c r="E2135" s="155" t="s">
        <v>3</v>
      </c>
      <c r="F2135" s="156" t="s">
        <v>3442</v>
      </c>
      <c r="H2135" s="157">
        <v>6.7450000000000001</v>
      </c>
      <c r="I2135" s="158"/>
      <c r="L2135" s="154"/>
      <c r="M2135" s="159"/>
      <c r="T2135" s="160"/>
      <c r="AT2135" s="155" t="s">
        <v>169</v>
      </c>
      <c r="AU2135" s="155" t="s">
        <v>88</v>
      </c>
      <c r="AV2135" s="13" t="s">
        <v>88</v>
      </c>
      <c r="AW2135" s="13" t="s">
        <v>40</v>
      </c>
      <c r="AX2135" s="13" t="s">
        <v>78</v>
      </c>
      <c r="AY2135" s="155" t="s">
        <v>156</v>
      </c>
    </row>
    <row r="2136" spans="2:65" s="13" customFormat="1" x14ac:dyDescent="0.2">
      <c r="B2136" s="154"/>
      <c r="D2136" s="148" t="s">
        <v>169</v>
      </c>
      <c r="E2136" s="155" t="s">
        <v>3</v>
      </c>
      <c r="F2136" s="156" t="s">
        <v>3443</v>
      </c>
      <c r="H2136" s="157">
        <v>0.68500000000000005</v>
      </c>
      <c r="I2136" s="158"/>
      <c r="L2136" s="154"/>
      <c r="M2136" s="159"/>
      <c r="T2136" s="160"/>
      <c r="AT2136" s="155" t="s">
        <v>169</v>
      </c>
      <c r="AU2136" s="155" t="s">
        <v>88</v>
      </c>
      <c r="AV2136" s="13" t="s">
        <v>88</v>
      </c>
      <c r="AW2136" s="13" t="s">
        <v>40</v>
      </c>
      <c r="AX2136" s="13" t="s">
        <v>78</v>
      </c>
      <c r="AY2136" s="155" t="s">
        <v>156</v>
      </c>
    </row>
    <row r="2137" spans="2:65" s="13" customFormat="1" x14ac:dyDescent="0.2">
      <c r="B2137" s="154"/>
      <c r="D2137" s="148" t="s">
        <v>169</v>
      </c>
      <c r="E2137" s="155" t="s">
        <v>3</v>
      </c>
      <c r="F2137" s="156" t="s">
        <v>3444</v>
      </c>
      <c r="H2137" s="157">
        <v>0.86599999999999999</v>
      </c>
      <c r="I2137" s="158"/>
      <c r="L2137" s="154"/>
      <c r="M2137" s="159"/>
      <c r="T2137" s="160"/>
      <c r="AT2137" s="155" t="s">
        <v>169</v>
      </c>
      <c r="AU2137" s="155" t="s">
        <v>88</v>
      </c>
      <c r="AV2137" s="13" t="s">
        <v>88</v>
      </c>
      <c r="AW2137" s="13" t="s">
        <v>40</v>
      </c>
      <c r="AX2137" s="13" t="s">
        <v>78</v>
      </c>
      <c r="AY2137" s="155" t="s">
        <v>156</v>
      </c>
    </row>
    <row r="2138" spans="2:65" s="13" customFormat="1" x14ac:dyDescent="0.2">
      <c r="B2138" s="154"/>
      <c r="D2138" s="148" t="s">
        <v>169</v>
      </c>
      <c r="E2138" s="155" t="s">
        <v>3</v>
      </c>
      <c r="F2138" s="156" t="s">
        <v>3445</v>
      </c>
      <c r="H2138" s="157">
        <v>2.5249999999999999</v>
      </c>
      <c r="I2138" s="158"/>
      <c r="L2138" s="154"/>
      <c r="M2138" s="159"/>
      <c r="T2138" s="160"/>
      <c r="AT2138" s="155" t="s">
        <v>169</v>
      </c>
      <c r="AU2138" s="155" t="s">
        <v>88</v>
      </c>
      <c r="AV2138" s="13" t="s">
        <v>88</v>
      </c>
      <c r="AW2138" s="13" t="s">
        <v>40</v>
      </c>
      <c r="AX2138" s="13" t="s">
        <v>78</v>
      </c>
      <c r="AY2138" s="155" t="s">
        <v>156</v>
      </c>
    </row>
    <row r="2139" spans="2:65" s="13" customFormat="1" x14ac:dyDescent="0.2">
      <c r="B2139" s="154"/>
      <c r="D2139" s="148" t="s">
        <v>169</v>
      </c>
      <c r="E2139" s="155" t="s">
        <v>3</v>
      </c>
      <c r="F2139" s="156" t="s">
        <v>3446</v>
      </c>
      <c r="H2139" s="157">
        <v>0.74</v>
      </c>
      <c r="I2139" s="158"/>
      <c r="L2139" s="154"/>
      <c r="M2139" s="159"/>
      <c r="T2139" s="160"/>
      <c r="AT2139" s="155" t="s">
        <v>169</v>
      </c>
      <c r="AU2139" s="155" t="s">
        <v>88</v>
      </c>
      <c r="AV2139" s="13" t="s">
        <v>88</v>
      </c>
      <c r="AW2139" s="13" t="s">
        <v>40</v>
      </c>
      <c r="AX2139" s="13" t="s">
        <v>78</v>
      </c>
      <c r="AY2139" s="155" t="s">
        <v>156</v>
      </c>
    </row>
    <row r="2140" spans="2:65" s="13" customFormat="1" x14ac:dyDescent="0.2">
      <c r="B2140" s="154"/>
      <c r="D2140" s="148" t="s">
        <v>169</v>
      </c>
      <c r="E2140" s="155" t="s">
        <v>3</v>
      </c>
      <c r="F2140" s="156" t="s">
        <v>3158</v>
      </c>
      <c r="H2140" s="157">
        <v>0.53500000000000003</v>
      </c>
      <c r="I2140" s="158"/>
      <c r="L2140" s="154"/>
      <c r="M2140" s="159"/>
      <c r="T2140" s="160"/>
      <c r="AT2140" s="155" t="s">
        <v>169</v>
      </c>
      <c r="AU2140" s="155" t="s">
        <v>88</v>
      </c>
      <c r="AV2140" s="13" t="s">
        <v>88</v>
      </c>
      <c r="AW2140" s="13" t="s">
        <v>40</v>
      </c>
      <c r="AX2140" s="13" t="s">
        <v>78</v>
      </c>
      <c r="AY2140" s="155" t="s">
        <v>156</v>
      </c>
    </row>
    <row r="2141" spans="2:65" s="13" customFormat="1" x14ac:dyDescent="0.2">
      <c r="B2141" s="154"/>
      <c r="D2141" s="148" t="s">
        <v>169</v>
      </c>
      <c r="E2141" s="155" t="s">
        <v>3</v>
      </c>
      <c r="F2141" s="156" t="s">
        <v>3447</v>
      </c>
      <c r="H2141" s="157">
        <v>0.57499999999999996</v>
      </c>
      <c r="I2141" s="158"/>
      <c r="L2141" s="154"/>
      <c r="M2141" s="159"/>
      <c r="T2141" s="160"/>
      <c r="AT2141" s="155" t="s">
        <v>169</v>
      </c>
      <c r="AU2141" s="155" t="s">
        <v>88</v>
      </c>
      <c r="AV2141" s="13" t="s">
        <v>88</v>
      </c>
      <c r="AW2141" s="13" t="s">
        <v>40</v>
      </c>
      <c r="AX2141" s="13" t="s">
        <v>78</v>
      </c>
      <c r="AY2141" s="155" t="s">
        <v>156</v>
      </c>
    </row>
    <row r="2142" spans="2:65" s="13" customFormat="1" x14ac:dyDescent="0.2">
      <c r="B2142" s="154"/>
      <c r="D2142" s="148" t="s">
        <v>169</v>
      </c>
      <c r="E2142" s="155" t="s">
        <v>3</v>
      </c>
      <c r="F2142" s="156" t="s">
        <v>3448</v>
      </c>
      <c r="H2142" s="157">
        <v>0.27600000000000002</v>
      </c>
      <c r="I2142" s="158"/>
      <c r="L2142" s="154"/>
      <c r="M2142" s="159"/>
      <c r="T2142" s="160"/>
      <c r="AT2142" s="155" t="s">
        <v>169</v>
      </c>
      <c r="AU2142" s="155" t="s">
        <v>88</v>
      </c>
      <c r="AV2142" s="13" t="s">
        <v>88</v>
      </c>
      <c r="AW2142" s="13" t="s">
        <v>40</v>
      </c>
      <c r="AX2142" s="13" t="s">
        <v>78</v>
      </c>
      <c r="AY2142" s="155" t="s">
        <v>156</v>
      </c>
    </row>
    <row r="2143" spans="2:65" s="13" customFormat="1" x14ac:dyDescent="0.2">
      <c r="B2143" s="154"/>
      <c r="D2143" s="148" t="s">
        <v>169</v>
      </c>
      <c r="E2143" s="155" t="s">
        <v>3</v>
      </c>
      <c r="F2143" s="156" t="s">
        <v>3449</v>
      </c>
      <c r="H2143" s="157">
        <v>0.245</v>
      </c>
      <c r="I2143" s="158"/>
      <c r="L2143" s="154"/>
      <c r="M2143" s="159"/>
      <c r="T2143" s="160"/>
      <c r="AT2143" s="155" t="s">
        <v>169</v>
      </c>
      <c r="AU2143" s="155" t="s">
        <v>88</v>
      </c>
      <c r="AV2143" s="13" t="s">
        <v>88</v>
      </c>
      <c r="AW2143" s="13" t="s">
        <v>40</v>
      </c>
      <c r="AX2143" s="13" t="s">
        <v>78</v>
      </c>
      <c r="AY2143" s="155" t="s">
        <v>156</v>
      </c>
    </row>
    <row r="2144" spans="2:65" s="13" customFormat="1" x14ac:dyDescent="0.2">
      <c r="B2144" s="154"/>
      <c r="D2144" s="148" t="s">
        <v>169</v>
      </c>
      <c r="E2144" s="155" t="s">
        <v>3</v>
      </c>
      <c r="F2144" s="156" t="s">
        <v>3450</v>
      </c>
      <c r="H2144" s="157">
        <v>8.2550000000000008</v>
      </c>
      <c r="I2144" s="158"/>
      <c r="L2144" s="154"/>
      <c r="M2144" s="159"/>
      <c r="T2144" s="160"/>
      <c r="AT2144" s="155" t="s">
        <v>169</v>
      </c>
      <c r="AU2144" s="155" t="s">
        <v>88</v>
      </c>
      <c r="AV2144" s="13" t="s">
        <v>88</v>
      </c>
      <c r="AW2144" s="13" t="s">
        <v>40</v>
      </c>
      <c r="AX2144" s="13" t="s">
        <v>78</v>
      </c>
      <c r="AY2144" s="155" t="s">
        <v>156</v>
      </c>
    </row>
    <row r="2145" spans="2:65" s="13" customFormat="1" x14ac:dyDescent="0.2">
      <c r="B2145" s="154"/>
      <c r="D2145" s="148" t="s">
        <v>169</v>
      </c>
      <c r="E2145" s="155" t="s">
        <v>3</v>
      </c>
      <c r="F2145" s="156" t="s">
        <v>3170</v>
      </c>
      <c r="H2145" s="157">
        <v>0.53500000000000003</v>
      </c>
      <c r="I2145" s="158"/>
      <c r="L2145" s="154"/>
      <c r="M2145" s="159"/>
      <c r="T2145" s="160"/>
      <c r="AT2145" s="155" t="s">
        <v>169</v>
      </c>
      <c r="AU2145" s="155" t="s">
        <v>88</v>
      </c>
      <c r="AV2145" s="13" t="s">
        <v>88</v>
      </c>
      <c r="AW2145" s="13" t="s">
        <v>40</v>
      </c>
      <c r="AX2145" s="13" t="s">
        <v>78</v>
      </c>
      <c r="AY2145" s="155" t="s">
        <v>156</v>
      </c>
    </row>
    <row r="2146" spans="2:65" s="13" customFormat="1" x14ac:dyDescent="0.2">
      <c r="B2146" s="154"/>
      <c r="D2146" s="148" t="s">
        <v>169</v>
      </c>
      <c r="E2146" s="155" t="s">
        <v>3</v>
      </c>
      <c r="F2146" s="156" t="s">
        <v>3451</v>
      </c>
      <c r="H2146" s="157">
        <v>0.56999999999999995</v>
      </c>
      <c r="I2146" s="158"/>
      <c r="L2146" s="154"/>
      <c r="M2146" s="159"/>
      <c r="T2146" s="160"/>
      <c r="AT2146" s="155" t="s">
        <v>169</v>
      </c>
      <c r="AU2146" s="155" t="s">
        <v>88</v>
      </c>
      <c r="AV2146" s="13" t="s">
        <v>88</v>
      </c>
      <c r="AW2146" s="13" t="s">
        <v>40</v>
      </c>
      <c r="AX2146" s="13" t="s">
        <v>78</v>
      </c>
      <c r="AY2146" s="155" t="s">
        <v>156</v>
      </c>
    </row>
    <row r="2147" spans="2:65" s="13" customFormat="1" x14ac:dyDescent="0.2">
      <c r="B2147" s="154"/>
      <c r="D2147" s="148" t="s">
        <v>169</v>
      </c>
      <c r="E2147" s="155" t="s">
        <v>3</v>
      </c>
      <c r="F2147" s="156" t="s">
        <v>3452</v>
      </c>
      <c r="H2147" s="157">
        <v>1.68</v>
      </c>
      <c r="I2147" s="158"/>
      <c r="L2147" s="154"/>
      <c r="M2147" s="159"/>
      <c r="T2147" s="160"/>
      <c r="AT2147" s="155" t="s">
        <v>169</v>
      </c>
      <c r="AU2147" s="155" t="s">
        <v>88</v>
      </c>
      <c r="AV2147" s="13" t="s">
        <v>88</v>
      </c>
      <c r="AW2147" s="13" t="s">
        <v>40</v>
      </c>
      <c r="AX2147" s="13" t="s">
        <v>78</v>
      </c>
      <c r="AY2147" s="155" t="s">
        <v>156</v>
      </c>
    </row>
    <row r="2148" spans="2:65" s="14" customFormat="1" x14ac:dyDescent="0.2">
      <c r="B2148" s="161"/>
      <c r="D2148" s="148" t="s">
        <v>169</v>
      </c>
      <c r="E2148" s="162" t="s">
        <v>3</v>
      </c>
      <c r="F2148" s="163" t="s">
        <v>172</v>
      </c>
      <c r="H2148" s="164">
        <v>32.226999999999997</v>
      </c>
      <c r="I2148" s="165"/>
      <c r="L2148" s="161"/>
      <c r="M2148" s="166"/>
      <c r="T2148" s="167"/>
      <c r="AT2148" s="162" t="s">
        <v>169</v>
      </c>
      <c r="AU2148" s="162" t="s">
        <v>88</v>
      </c>
      <c r="AV2148" s="14" t="s">
        <v>165</v>
      </c>
      <c r="AW2148" s="14" t="s">
        <v>40</v>
      </c>
      <c r="AX2148" s="14" t="s">
        <v>86</v>
      </c>
      <c r="AY2148" s="162" t="s">
        <v>156</v>
      </c>
    </row>
    <row r="2149" spans="2:65" s="1" customFormat="1" ht="21.75" customHeight="1" x14ac:dyDescent="0.2">
      <c r="B2149" s="129"/>
      <c r="C2149" s="130" t="s">
        <v>3453</v>
      </c>
      <c r="D2149" s="130" t="s">
        <v>160</v>
      </c>
      <c r="E2149" s="131" t="s">
        <v>3454</v>
      </c>
      <c r="F2149" s="132" t="s">
        <v>3455</v>
      </c>
      <c r="G2149" s="133" t="s">
        <v>163</v>
      </c>
      <c r="H2149" s="134">
        <v>32.351999999999997</v>
      </c>
      <c r="I2149" s="135"/>
      <c r="J2149" s="136">
        <f>ROUND(I2149*H2149,2)</f>
        <v>0</v>
      </c>
      <c r="K2149" s="132" t="s">
        <v>164</v>
      </c>
      <c r="L2149" s="34"/>
      <c r="M2149" s="137" t="s">
        <v>3</v>
      </c>
      <c r="N2149" s="138" t="s">
        <v>49</v>
      </c>
      <c r="P2149" s="139">
        <f>O2149*H2149</f>
        <v>0</v>
      </c>
      <c r="Q2149" s="139">
        <v>0</v>
      </c>
      <c r="R2149" s="139">
        <f>Q2149*H2149</f>
        <v>0</v>
      </c>
      <c r="S2149" s="139">
        <v>4.3999999999999997E-2</v>
      </c>
      <c r="T2149" s="140">
        <f>S2149*H2149</f>
        <v>1.4234879999999999</v>
      </c>
      <c r="AR2149" s="141" t="s">
        <v>165</v>
      </c>
      <c r="AT2149" s="141" t="s">
        <v>160</v>
      </c>
      <c r="AU2149" s="141" t="s">
        <v>88</v>
      </c>
      <c r="AY2149" s="18" t="s">
        <v>156</v>
      </c>
      <c r="BE2149" s="142">
        <f>IF(N2149="základní",J2149,0)</f>
        <v>0</v>
      </c>
      <c r="BF2149" s="142">
        <f>IF(N2149="snížená",J2149,0)</f>
        <v>0</v>
      </c>
      <c r="BG2149" s="142">
        <f>IF(N2149="zákl. přenesená",J2149,0)</f>
        <v>0</v>
      </c>
      <c r="BH2149" s="142">
        <f>IF(N2149="sníž. přenesená",J2149,0)</f>
        <v>0</v>
      </c>
      <c r="BI2149" s="142">
        <f>IF(N2149="nulová",J2149,0)</f>
        <v>0</v>
      </c>
      <c r="BJ2149" s="18" t="s">
        <v>86</v>
      </c>
      <c r="BK2149" s="142">
        <f>ROUND(I2149*H2149,2)</f>
        <v>0</v>
      </c>
      <c r="BL2149" s="18" t="s">
        <v>165</v>
      </c>
      <c r="BM2149" s="141" t="s">
        <v>3456</v>
      </c>
    </row>
    <row r="2150" spans="2:65" s="1" customFormat="1" x14ac:dyDescent="0.2">
      <c r="B2150" s="34"/>
      <c r="D2150" s="143" t="s">
        <v>167</v>
      </c>
      <c r="F2150" s="144" t="s">
        <v>3457</v>
      </c>
      <c r="I2150" s="145"/>
      <c r="L2150" s="34"/>
      <c r="M2150" s="146"/>
      <c r="T2150" s="55"/>
      <c r="AT2150" s="18" t="s">
        <v>167</v>
      </c>
      <c r="AU2150" s="18" t="s">
        <v>88</v>
      </c>
    </row>
    <row r="2151" spans="2:65" s="13" customFormat="1" x14ac:dyDescent="0.2">
      <c r="B2151" s="154"/>
      <c r="D2151" s="148" t="s">
        <v>169</v>
      </c>
      <c r="E2151" s="155" t="s">
        <v>3</v>
      </c>
      <c r="F2151" s="156" t="s">
        <v>3440</v>
      </c>
      <c r="H2151" s="157">
        <v>6.0229999999999997</v>
      </c>
      <c r="I2151" s="158"/>
      <c r="L2151" s="154"/>
      <c r="M2151" s="159"/>
      <c r="T2151" s="160"/>
      <c r="AT2151" s="155" t="s">
        <v>169</v>
      </c>
      <c r="AU2151" s="155" t="s">
        <v>88</v>
      </c>
      <c r="AV2151" s="13" t="s">
        <v>88</v>
      </c>
      <c r="AW2151" s="13" t="s">
        <v>40</v>
      </c>
      <c r="AX2151" s="13" t="s">
        <v>78</v>
      </c>
      <c r="AY2151" s="155" t="s">
        <v>156</v>
      </c>
    </row>
    <row r="2152" spans="2:65" s="13" customFormat="1" ht="22.5" x14ac:dyDescent="0.2">
      <c r="B2152" s="154"/>
      <c r="D2152" s="148" t="s">
        <v>169</v>
      </c>
      <c r="E2152" s="155" t="s">
        <v>3</v>
      </c>
      <c r="F2152" s="156" t="s">
        <v>3307</v>
      </c>
      <c r="H2152" s="157">
        <v>0.61099999999999999</v>
      </c>
      <c r="I2152" s="158"/>
      <c r="L2152" s="154"/>
      <c r="M2152" s="159"/>
      <c r="T2152" s="160"/>
      <c r="AT2152" s="155" t="s">
        <v>169</v>
      </c>
      <c r="AU2152" s="155" t="s">
        <v>88</v>
      </c>
      <c r="AV2152" s="13" t="s">
        <v>88</v>
      </c>
      <c r="AW2152" s="13" t="s">
        <v>40</v>
      </c>
      <c r="AX2152" s="13" t="s">
        <v>78</v>
      </c>
      <c r="AY2152" s="155" t="s">
        <v>156</v>
      </c>
    </row>
    <row r="2153" spans="2:65" s="13" customFormat="1" x14ac:dyDescent="0.2">
      <c r="B2153" s="154"/>
      <c r="D2153" s="148" t="s">
        <v>169</v>
      </c>
      <c r="E2153" s="155" t="s">
        <v>3</v>
      </c>
      <c r="F2153" s="156" t="s">
        <v>3441</v>
      </c>
      <c r="H2153" s="157">
        <v>1.361</v>
      </c>
      <c r="I2153" s="158"/>
      <c r="L2153" s="154"/>
      <c r="M2153" s="159"/>
      <c r="T2153" s="160"/>
      <c r="AT2153" s="155" t="s">
        <v>169</v>
      </c>
      <c r="AU2153" s="155" t="s">
        <v>88</v>
      </c>
      <c r="AV2153" s="13" t="s">
        <v>88</v>
      </c>
      <c r="AW2153" s="13" t="s">
        <v>40</v>
      </c>
      <c r="AX2153" s="13" t="s">
        <v>78</v>
      </c>
      <c r="AY2153" s="155" t="s">
        <v>156</v>
      </c>
    </row>
    <row r="2154" spans="2:65" s="13" customFormat="1" x14ac:dyDescent="0.2">
      <c r="B2154" s="154"/>
      <c r="D2154" s="148" t="s">
        <v>169</v>
      </c>
      <c r="E2154" s="155" t="s">
        <v>3</v>
      </c>
      <c r="F2154" s="156" t="s">
        <v>3442</v>
      </c>
      <c r="H2154" s="157">
        <v>6.7450000000000001</v>
      </c>
      <c r="I2154" s="158"/>
      <c r="L2154" s="154"/>
      <c r="M2154" s="159"/>
      <c r="T2154" s="160"/>
      <c r="AT2154" s="155" t="s">
        <v>169</v>
      </c>
      <c r="AU2154" s="155" t="s">
        <v>88</v>
      </c>
      <c r="AV2154" s="13" t="s">
        <v>88</v>
      </c>
      <c r="AW2154" s="13" t="s">
        <v>40</v>
      </c>
      <c r="AX2154" s="13" t="s">
        <v>78</v>
      </c>
      <c r="AY2154" s="155" t="s">
        <v>156</v>
      </c>
    </row>
    <row r="2155" spans="2:65" s="13" customFormat="1" x14ac:dyDescent="0.2">
      <c r="B2155" s="154"/>
      <c r="D2155" s="148" t="s">
        <v>169</v>
      </c>
      <c r="E2155" s="155" t="s">
        <v>3</v>
      </c>
      <c r="F2155" s="156" t="s">
        <v>3443</v>
      </c>
      <c r="H2155" s="157">
        <v>0.68500000000000005</v>
      </c>
      <c r="I2155" s="158"/>
      <c r="L2155" s="154"/>
      <c r="M2155" s="159"/>
      <c r="T2155" s="160"/>
      <c r="AT2155" s="155" t="s">
        <v>169</v>
      </c>
      <c r="AU2155" s="155" t="s">
        <v>88</v>
      </c>
      <c r="AV2155" s="13" t="s">
        <v>88</v>
      </c>
      <c r="AW2155" s="13" t="s">
        <v>40</v>
      </c>
      <c r="AX2155" s="13" t="s">
        <v>78</v>
      </c>
      <c r="AY2155" s="155" t="s">
        <v>156</v>
      </c>
    </row>
    <row r="2156" spans="2:65" s="13" customFormat="1" x14ac:dyDescent="0.2">
      <c r="B2156" s="154"/>
      <c r="D2156" s="148" t="s">
        <v>169</v>
      </c>
      <c r="E2156" s="155" t="s">
        <v>3</v>
      </c>
      <c r="F2156" s="156" t="s">
        <v>3444</v>
      </c>
      <c r="H2156" s="157">
        <v>0.86599999999999999</v>
      </c>
      <c r="I2156" s="158"/>
      <c r="L2156" s="154"/>
      <c r="M2156" s="159"/>
      <c r="T2156" s="160"/>
      <c r="AT2156" s="155" t="s">
        <v>169</v>
      </c>
      <c r="AU2156" s="155" t="s">
        <v>88</v>
      </c>
      <c r="AV2156" s="13" t="s">
        <v>88</v>
      </c>
      <c r="AW2156" s="13" t="s">
        <v>40</v>
      </c>
      <c r="AX2156" s="13" t="s">
        <v>78</v>
      </c>
      <c r="AY2156" s="155" t="s">
        <v>156</v>
      </c>
    </row>
    <row r="2157" spans="2:65" s="13" customFormat="1" x14ac:dyDescent="0.2">
      <c r="B2157" s="154"/>
      <c r="D2157" s="148" t="s">
        <v>169</v>
      </c>
      <c r="E2157" s="155" t="s">
        <v>3</v>
      </c>
      <c r="F2157" s="156" t="s">
        <v>3445</v>
      </c>
      <c r="H2157" s="157">
        <v>2.5249999999999999</v>
      </c>
      <c r="I2157" s="158"/>
      <c r="L2157" s="154"/>
      <c r="M2157" s="159"/>
      <c r="T2157" s="160"/>
      <c r="AT2157" s="155" t="s">
        <v>169</v>
      </c>
      <c r="AU2157" s="155" t="s">
        <v>88</v>
      </c>
      <c r="AV2157" s="13" t="s">
        <v>88</v>
      </c>
      <c r="AW2157" s="13" t="s">
        <v>40</v>
      </c>
      <c r="AX2157" s="13" t="s">
        <v>78</v>
      </c>
      <c r="AY2157" s="155" t="s">
        <v>156</v>
      </c>
    </row>
    <row r="2158" spans="2:65" s="13" customFormat="1" x14ac:dyDescent="0.2">
      <c r="B2158" s="154"/>
      <c r="D2158" s="148" t="s">
        <v>169</v>
      </c>
      <c r="E2158" s="155" t="s">
        <v>3</v>
      </c>
      <c r="F2158" s="156" t="s">
        <v>3446</v>
      </c>
      <c r="H2158" s="157">
        <v>0.74</v>
      </c>
      <c r="I2158" s="158"/>
      <c r="L2158" s="154"/>
      <c r="M2158" s="159"/>
      <c r="T2158" s="160"/>
      <c r="AT2158" s="155" t="s">
        <v>169</v>
      </c>
      <c r="AU2158" s="155" t="s">
        <v>88</v>
      </c>
      <c r="AV2158" s="13" t="s">
        <v>88</v>
      </c>
      <c r="AW2158" s="13" t="s">
        <v>40</v>
      </c>
      <c r="AX2158" s="13" t="s">
        <v>78</v>
      </c>
      <c r="AY2158" s="155" t="s">
        <v>156</v>
      </c>
    </row>
    <row r="2159" spans="2:65" s="13" customFormat="1" x14ac:dyDescent="0.2">
      <c r="B2159" s="154"/>
      <c r="D2159" s="148" t="s">
        <v>169</v>
      </c>
      <c r="E2159" s="155" t="s">
        <v>3</v>
      </c>
      <c r="F2159" s="156" t="s">
        <v>3158</v>
      </c>
      <c r="H2159" s="157">
        <v>0.53500000000000003</v>
      </c>
      <c r="I2159" s="158"/>
      <c r="L2159" s="154"/>
      <c r="M2159" s="159"/>
      <c r="T2159" s="160"/>
      <c r="AT2159" s="155" t="s">
        <v>169</v>
      </c>
      <c r="AU2159" s="155" t="s">
        <v>88</v>
      </c>
      <c r="AV2159" s="13" t="s">
        <v>88</v>
      </c>
      <c r="AW2159" s="13" t="s">
        <v>40</v>
      </c>
      <c r="AX2159" s="13" t="s">
        <v>78</v>
      </c>
      <c r="AY2159" s="155" t="s">
        <v>156</v>
      </c>
    </row>
    <row r="2160" spans="2:65" s="13" customFormat="1" x14ac:dyDescent="0.2">
      <c r="B2160" s="154"/>
      <c r="D2160" s="148" t="s">
        <v>169</v>
      </c>
      <c r="E2160" s="155" t="s">
        <v>3</v>
      </c>
      <c r="F2160" s="156" t="s">
        <v>3447</v>
      </c>
      <c r="H2160" s="157">
        <v>0.57499999999999996</v>
      </c>
      <c r="I2160" s="158"/>
      <c r="L2160" s="154"/>
      <c r="M2160" s="159"/>
      <c r="T2160" s="160"/>
      <c r="AT2160" s="155" t="s">
        <v>169</v>
      </c>
      <c r="AU2160" s="155" t="s">
        <v>88</v>
      </c>
      <c r="AV2160" s="13" t="s">
        <v>88</v>
      </c>
      <c r="AW2160" s="13" t="s">
        <v>40</v>
      </c>
      <c r="AX2160" s="13" t="s">
        <v>78</v>
      </c>
      <c r="AY2160" s="155" t="s">
        <v>156</v>
      </c>
    </row>
    <row r="2161" spans="2:65" s="13" customFormat="1" x14ac:dyDescent="0.2">
      <c r="B2161" s="154"/>
      <c r="D2161" s="148" t="s">
        <v>169</v>
      </c>
      <c r="E2161" s="155" t="s">
        <v>3</v>
      </c>
      <c r="F2161" s="156" t="s">
        <v>3448</v>
      </c>
      <c r="H2161" s="157">
        <v>0.27600000000000002</v>
      </c>
      <c r="I2161" s="158"/>
      <c r="L2161" s="154"/>
      <c r="M2161" s="159"/>
      <c r="T2161" s="160"/>
      <c r="AT2161" s="155" t="s">
        <v>169</v>
      </c>
      <c r="AU2161" s="155" t="s">
        <v>88</v>
      </c>
      <c r="AV2161" s="13" t="s">
        <v>88</v>
      </c>
      <c r="AW2161" s="13" t="s">
        <v>40</v>
      </c>
      <c r="AX2161" s="13" t="s">
        <v>78</v>
      </c>
      <c r="AY2161" s="155" t="s">
        <v>156</v>
      </c>
    </row>
    <row r="2162" spans="2:65" s="13" customFormat="1" x14ac:dyDescent="0.2">
      <c r="B2162" s="154"/>
      <c r="D2162" s="148" t="s">
        <v>169</v>
      </c>
      <c r="E2162" s="155" t="s">
        <v>3</v>
      </c>
      <c r="F2162" s="156" t="s">
        <v>3449</v>
      </c>
      <c r="H2162" s="157">
        <v>0.245</v>
      </c>
      <c r="I2162" s="158"/>
      <c r="L2162" s="154"/>
      <c r="M2162" s="159"/>
      <c r="T2162" s="160"/>
      <c r="AT2162" s="155" t="s">
        <v>169</v>
      </c>
      <c r="AU2162" s="155" t="s">
        <v>88</v>
      </c>
      <c r="AV2162" s="13" t="s">
        <v>88</v>
      </c>
      <c r="AW2162" s="13" t="s">
        <v>40</v>
      </c>
      <c r="AX2162" s="13" t="s">
        <v>78</v>
      </c>
      <c r="AY2162" s="155" t="s">
        <v>156</v>
      </c>
    </row>
    <row r="2163" spans="2:65" s="13" customFormat="1" x14ac:dyDescent="0.2">
      <c r="B2163" s="154"/>
      <c r="D2163" s="148" t="s">
        <v>169</v>
      </c>
      <c r="E2163" s="155" t="s">
        <v>3</v>
      </c>
      <c r="F2163" s="156" t="s">
        <v>3450</v>
      </c>
      <c r="H2163" s="157">
        <v>8.2550000000000008</v>
      </c>
      <c r="I2163" s="158"/>
      <c r="L2163" s="154"/>
      <c r="M2163" s="159"/>
      <c r="T2163" s="160"/>
      <c r="AT2163" s="155" t="s">
        <v>169</v>
      </c>
      <c r="AU2163" s="155" t="s">
        <v>88</v>
      </c>
      <c r="AV2163" s="13" t="s">
        <v>88</v>
      </c>
      <c r="AW2163" s="13" t="s">
        <v>40</v>
      </c>
      <c r="AX2163" s="13" t="s">
        <v>78</v>
      </c>
      <c r="AY2163" s="155" t="s">
        <v>156</v>
      </c>
    </row>
    <row r="2164" spans="2:65" s="13" customFormat="1" x14ac:dyDescent="0.2">
      <c r="B2164" s="154"/>
      <c r="D2164" s="148" t="s">
        <v>169</v>
      </c>
      <c r="E2164" s="155" t="s">
        <v>3</v>
      </c>
      <c r="F2164" s="156" t="s">
        <v>3170</v>
      </c>
      <c r="H2164" s="157">
        <v>0.53500000000000003</v>
      </c>
      <c r="I2164" s="158"/>
      <c r="L2164" s="154"/>
      <c r="M2164" s="159"/>
      <c r="T2164" s="160"/>
      <c r="AT2164" s="155" t="s">
        <v>169</v>
      </c>
      <c r="AU2164" s="155" t="s">
        <v>88</v>
      </c>
      <c r="AV2164" s="13" t="s">
        <v>88</v>
      </c>
      <c r="AW2164" s="13" t="s">
        <v>40</v>
      </c>
      <c r="AX2164" s="13" t="s">
        <v>78</v>
      </c>
      <c r="AY2164" s="155" t="s">
        <v>156</v>
      </c>
    </row>
    <row r="2165" spans="2:65" s="13" customFormat="1" x14ac:dyDescent="0.2">
      <c r="B2165" s="154"/>
      <c r="D2165" s="148" t="s">
        <v>169</v>
      </c>
      <c r="E2165" s="155" t="s">
        <v>3</v>
      </c>
      <c r="F2165" s="156" t="s">
        <v>3451</v>
      </c>
      <c r="H2165" s="157">
        <v>0.56999999999999995</v>
      </c>
      <c r="I2165" s="158"/>
      <c r="L2165" s="154"/>
      <c r="M2165" s="159"/>
      <c r="T2165" s="160"/>
      <c r="AT2165" s="155" t="s">
        <v>169</v>
      </c>
      <c r="AU2165" s="155" t="s">
        <v>88</v>
      </c>
      <c r="AV2165" s="13" t="s">
        <v>88</v>
      </c>
      <c r="AW2165" s="13" t="s">
        <v>40</v>
      </c>
      <c r="AX2165" s="13" t="s">
        <v>78</v>
      </c>
      <c r="AY2165" s="155" t="s">
        <v>156</v>
      </c>
    </row>
    <row r="2166" spans="2:65" s="13" customFormat="1" x14ac:dyDescent="0.2">
      <c r="B2166" s="154"/>
      <c r="D2166" s="148" t="s">
        <v>169</v>
      </c>
      <c r="E2166" s="155" t="s">
        <v>3</v>
      </c>
      <c r="F2166" s="156" t="s">
        <v>3452</v>
      </c>
      <c r="H2166" s="157">
        <v>1.68</v>
      </c>
      <c r="I2166" s="158"/>
      <c r="L2166" s="154"/>
      <c r="M2166" s="159"/>
      <c r="T2166" s="160"/>
      <c r="AT2166" s="155" t="s">
        <v>169</v>
      </c>
      <c r="AU2166" s="155" t="s">
        <v>88</v>
      </c>
      <c r="AV2166" s="13" t="s">
        <v>88</v>
      </c>
      <c r="AW2166" s="13" t="s">
        <v>40</v>
      </c>
      <c r="AX2166" s="13" t="s">
        <v>78</v>
      </c>
      <c r="AY2166" s="155" t="s">
        <v>156</v>
      </c>
    </row>
    <row r="2167" spans="2:65" s="15" customFormat="1" x14ac:dyDescent="0.2">
      <c r="B2167" s="168"/>
      <c r="D2167" s="148" t="s">
        <v>169</v>
      </c>
      <c r="E2167" s="169" t="s">
        <v>3</v>
      </c>
      <c r="F2167" s="170" t="s">
        <v>180</v>
      </c>
      <c r="H2167" s="171">
        <v>32.226999999999997</v>
      </c>
      <c r="I2167" s="172"/>
      <c r="L2167" s="168"/>
      <c r="M2167" s="173"/>
      <c r="T2167" s="174"/>
      <c r="AT2167" s="169" t="s">
        <v>169</v>
      </c>
      <c r="AU2167" s="169" t="s">
        <v>88</v>
      </c>
      <c r="AV2167" s="15" t="s">
        <v>157</v>
      </c>
      <c r="AW2167" s="15" t="s">
        <v>40</v>
      </c>
      <c r="AX2167" s="15" t="s">
        <v>78</v>
      </c>
      <c r="AY2167" s="169" t="s">
        <v>156</v>
      </c>
    </row>
    <row r="2168" spans="2:65" s="13" customFormat="1" x14ac:dyDescent="0.2">
      <c r="B2168" s="154"/>
      <c r="D2168" s="148" t="s">
        <v>169</v>
      </c>
      <c r="E2168" s="155" t="s">
        <v>3</v>
      </c>
      <c r="F2168" s="156" t="s">
        <v>3434</v>
      </c>
      <c r="H2168" s="157">
        <v>0.125</v>
      </c>
      <c r="I2168" s="158"/>
      <c r="L2168" s="154"/>
      <c r="M2168" s="159"/>
      <c r="T2168" s="160"/>
      <c r="AT2168" s="155" t="s">
        <v>169</v>
      </c>
      <c r="AU2168" s="155" t="s">
        <v>88</v>
      </c>
      <c r="AV2168" s="13" t="s">
        <v>88</v>
      </c>
      <c r="AW2168" s="13" t="s">
        <v>40</v>
      </c>
      <c r="AX2168" s="13" t="s">
        <v>78</v>
      </c>
      <c r="AY2168" s="155" t="s">
        <v>156</v>
      </c>
    </row>
    <row r="2169" spans="2:65" s="15" customFormat="1" x14ac:dyDescent="0.2">
      <c r="B2169" s="168"/>
      <c r="D2169" s="148" t="s">
        <v>169</v>
      </c>
      <c r="E2169" s="169" t="s">
        <v>3</v>
      </c>
      <c r="F2169" s="170" t="s">
        <v>180</v>
      </c>
      <c r="H2169" s="171">
        <v>0.125</v>
      </c>
      <c r="I2169" s="172"/>
      <c r="L2169" s="168"/>
      <c r="M2169" s="173"/>
      <c r="T2169" s="174"/>
      <c r="AT2169" s="169" t="s">
        <v>169</v>
      </c>
      <c r="AU2169" s="169" t="s">
        <v>88</v>
      </c>
      <c r="AV2169" s="15" t="s">
        <v>157</v>
      </c>
      <c r="AW2169" s="15" t="s">
        <v>40</v>
      </c>
      <c r="AX2169" s="15" t="s">
        <v>78</v>
      </c>
      <c r="AY2169" s="169" t="s">
        <v>156</v>
      </c>
    </row>
    <row r="2170" spans="2:65" s="14" customFormat="1" x14ac:dyDescent="0.2">
      <c r="B2170" s="161"/>
      <c r="D2170" s="148" t="s">
        <v>169</v>
      </c>
      <c r="E2170" s="162" t="s">
        <v>3</v>
      </c>
      <c r="F2170" s="163" t="s">
        <v>172</v>
      </c>
      <c r="H2170" s="164">
        <v>32.351999999999997</v>
      </c>
      <c r="I2170" s="165"/>
      <c r="L2170" s="161"/>
      <c r="M2170" s="166"/>
      <c r="T2170" s="167"/>
      <c r="AT2170" s="162" t="s">
        <v>169</v>
      </c>
      <c r="AU2170" s="162" t="s">
        <v>88</v>
      </c>
      <c r="AV2170" s="14" t="s">
        <v>165</v>
      </c>
      <c r="AW2170" s="14" t="s">
        <v>40</v>
      </c>
      <c r="AX2170" s="14" t="s">
        <v>86</v>
      </c>
      <c r="AY2170" s="162" t="s">
        <v>156</v>
      </c>
    </row>
    <row r="2171" spans="2:65" s="1" customFormat="1" ht="16.5" customHeight="1" x14ac:dyDescent="0.2">
      <c r="B2171" s="129"/>
      <c r="C2171" s="130" t="s">
        <v>3458</v>
      </c>
      <c r="D2171" s="130" t="s">
        <v>160</v>
      </c>
      <c r="E2171" s="131" t="s">
        <v>3459</v>
      </c>
      <c r="F2171" s="132" t="s">
        <v>3460</v>
      </c>
      <c r="G2171" s="133" t="s">
        <v>163</v>
      </c>
      <c r="H2171" s="134">
        <v>0.46700000000000003</v>
      </c>
      <c r="I2171" s="135"/>
      <c r="J2171" s="136">
        <f>ROUND(I2171*H2171,2)</f>
        <v>0</v>
      </c>
      <c r="K2171" s="132" t="s">
        <v>164</v>
      </c>
      <c r="L2171" s="34"/>
      <c r="M2171" s="137" t="s">
        <v>3</v>
      </c>
      <c r="N2171" s="138" t="s">
        <v>49</v>
      </c>
      <c r="P2171" s="139">
        <f>O2171*H2171</f>
        <v>0</v>
      </c>
      <c r="Q2171" s="139">
        <v>0</v>
      </c>
      <c r="R2171" s="139">
        <f>Q2171*H2171</f>
        <v>0</v>
      </c>
      <c r="S2171" s="139">
        <v>2.2000000000000002</v>
      </c>
      <c r="T2171" s="140">
        <f>S2171*H2171</f>
        <v>1.0274000000000001</v>
      </c>
      <c r="AR2171" s="141" t="s">
        <v>165</v>
      </c>
      <c r="AT2171" s="141" t="s">
        <v>160</v>
      </c>
      <c r="AU2171" s="141" t="s">
        <v>88</v>
      </c>
      <c r="AY2171" s="18" t="s">
        <v>156</v>
      </c>
      <c r="BE2171" s="142">
        <f>IF(N2171="základní",J2171,0)</f>
        <v>0</v>
      </c>
      <c r="BF2171" s="142">
        <f>IF(N2171="snížená",J2171,0)</f>
        <v>0</v>
      </c>
      <c r="BG2171" s="142">
        <f>IF(N2171="zákl. přenesená",J2171,0)</f>
        <v>0</v>
      </c>
      <c r="BH2171" s="142">
        <f>IF(N2171="sníž. přenesená",J2171,0)</f>
        <v>0</v>
      </c>
      <c r="BI2171" s="142">
        <f>IF(N2171="nulová",J2171,0)</f>
        <v>0</v>
      </c>
      <c r="BJ2171" s="18" t="s">
        <v>86</v>
      </c>
      <c r="BK2171" s="142">
        <f>ROUND(I2171*H2171,2)</f>
        <v>0</v>
      </c>
      <c r="BL2171" s="18" t="s">
        <v>165</v>
      </c>
      <c r="BM2171" s="141" t="s">
        <v>3461</v>
      </c>
    </row>
    <row r="2172" spans="2:65" s="1" customFormat="1" x14ac:dyDescent="0.2">
      <c r="B2172" s="34"/>
      <c r="D2172" s="143" t="s">
        <v>167</v>
      </c>
      <c r="F2172" s="144" t="s">
        <v>3462</v>
      </c>
      <c r="I2172" s="145"/>
      <c r="L2172" s="34"/>
      <c r="M2172" s="146"/>
      <c r="T2172" s="55"/>
      <c r="AT2172" s="18" t="s">
        <v>167</v>
      </c>
      <c r="AU2172" s="18" t="s">
        <v>88</v>
      </c>
    </row>
    <row r="2173" spans="2:65" s="12" customFormat="1" x14ac:dyDescent="0.2">
      <c r="B2173" s="147"/>
      <c r="D2173" s="148" t="s">
        <v>169</v>
      </c>
      <c r="E2173" s="149" t="s">
        <v>3</v>
      </c>
      <c r="F2173" s="150" t="s">
        <v>2016</v>
      </c>
      <c r="H2173" s="149" t="s">
        <v>3</v>
      </c>
      <c r="I2173" s="151"/>
      <c r="L2173" s="147"/>
      <c r="M2173" s="152"/>
      <c r="T2173" s="153"/>
      <c r="AT2173" s="149" t="s">
        <v>169</v>
      </c>
      <c r="AU2173" s="149" t="s">
        <v>88</v>
      </c>
      <c r="AV2173" s="12" t="s">
        <v>86</v>
      </c>
      <c r="AW2173" s="12" t="s">
        <v>40</v>
      </c>
      <c r="AX2173" s="12" t="s">
        <v>78</v>
      </c>
      <c r="AY2173" s="149" t="s">
        <v>156</v>
      </c>
    </row>
    <row r="2174" spans="2:65" s="13" customFormat="1" x14ac:dyDescent="0.2">
      <c r="B2174" s="154"/>
      <c r="D2174" s="148" t="s">
        <v>169</v>
      </c>
      <c r="E2174" s="155" t="s">
        <v>3</v>
      </c>
      <c r="F2174" s="156" t="s">
        <v>2126</v>
      </c>
      <c r="H2174" s="157">
        <v>0.159</v>
      </c>
      <c r="I2174" s="158"/>
      <c r="L2174" s="154"/>
      <c r="M2174" s="159"/>
      <c r="T2174" s="160"/>
      <c r="AT2174" s="155" t="s">
        <v>169</v>
      </c>
      <c r="AU2174" s="155" t="s">
        <v>88</v>
      </c>
      <c r="AV2174" s="13" t="s">
        <v>88</v>
      </c>
      <c r="AW2174" s="13" t="s">
        <v>40</v>
      </c>
      <c r="AX2174" s="13" t="s">
        <v>78</v>
      </c>
      <c r="AY2174" s="155" t="s">
        <v>156</v>
      </c>
    </row>
    <row r="2175" spans="2:65" s="13" customFormat="1" x14ac:dyDescent="0.2">
      <c r="B2175" s="154"/>
      <c r="D2175" s="148" t="s">
        <v>169</v>
      </c>
      <c r="E2175" s="155" t="s">
        <v>3</v>
      </c>
      <c r="F2175" s="156" t="s">
        <v>3463</v>
      </c>
      <c r="H2175" s="157">
        <v>1.7999999999999999E-2</v>
      </c>
      <c r="I2175" s="158"/>
      <c r="L2175" s="154"/>
      <c r="M2175" s="159"/>
      <c r="T2175" s="160"/>
      <c r="AT2175" s="155" t="s">
        <v>169</v>
      </c>
      <c r="AU2175" s="155" t="s">
        <v>88</v>
      </c>
      <c r="AV2175" s="13" t="s">
        <v>88</v>
      </c>
      <c r="AW2175" s="13" t="s">
        <v>40</v>
      </c>
      <c r="AX2175" s="13" t="s">
        <v>78</v>
      </c>
      <c r="AY2175" s="155" t="s">
        <v>156</v>
      </c>
    </row>
    <row r="2176" spans="2:65" s="13" customFormat="1" x14ac:dyDescent="0.2">
      <c r="B2176" s="154"/>
      <c r="D2176" s="148" t="s">
        <v>169</v>
      </c>
      <c r="E2176" s="155" t="s">
        <v>3</v>
      </c>
      <c r="F2176" s="156" t="s">
        <v>3305</v>
      </c>
      <c r="H2176" s="157">
        <v>0.28999999999999998</v>
      </c>
      <c r="I2176" s="158"/>
      <c r="L2176" s="154"/>
      <c r="M2176" s="159"/>
      <c r="T2176" s="160"/>
      <c r="AT2176" s="155" t="s">
        <v>169</v>
      </c>
      <c r="AU2176" s="155" t="s">
        <v>88</v>
      </c>
      <c r="AV2176" s="13" t="s">
        <v>88</v>
      </c>
      <c r="AW2176" s="13" t="s">
        <v>40</v>
      </c>
      <c r="AX2176" s="13" t="s">
        <v>78</v>
      </c>
      <c r="AY2176" s="155" t="s">
        <v>156</v>
      </c>
    </row>
    <row r="2177" spans="2:65" s="14" customFormat="1" x14ac:dyDescent="0.2">
      <c r="B2177" s="161"/>
      <c r="D2177" s="148" t="s">
        <v>169</v>
      </c>
      <c r="E2177" s="162" t="s">
        <v>3</v>
      </c>
      <c r="F2177" s="163" t="s">
        <v>172</v>
      </c>
      <c r="H2177" s="164">
        <v>0.46700000000000003</v>
      </c>
      <c r="I2177" s="165"/>
      <c r="L2177" s="161"/>
      <c r="M2177" s="166"/>
      <c r="T2177" s="167"/>
      <c r="AT2177" s="162" t="s">
        <v>169</v>
      </c>
      <c r="AU2177" s="162" t="s">
        <v>88</v>
      </c>
      <c r="AV2177" s="14" t="s">
        <v>165</v>
      </c>
      <c r="AW2177" s="14" t="s">
        <v>40</v>
      </c>
      <c r="AX2177" s="14" t="s">
        <v>86</v>
      </c>
      <c r="AY2177" s="162" t="s">
        <v>156</v>
      </c>
    </row>
    <row r="2178" spans="2:65" s="1" customFormat="1" ht="16.5" customHeight="1" x14ac:dyDescent="0.2">
      <c r="B2178" s="129"/>
      <c r="C2178" s="130" t="s">
        <v>3464</v>
      </c>
      <c r="D2178" s="130" t="s">
        <v>160</v>
      </c>
      <c r="E2178" s="131" t="s">
        <v>3465</v>
      </c>
      <c r="F2178" s="132" t="s">
        <v>3466</v>
      </c>
      <c r="G2178" s="133" t="s">
        <v>163</v>
      </c>
      <c r="H2178" s="134">
        <v>17.238</v>
      </c>
      <c r="I2178" s="135"/>
      <c r="J2178" s="136">
        <f>ROUND(I2178*H2178,2)</f>
        <v>0</v>
      </c>
      <c r="K2178" s="132" t="s">
        <v>164</v>
      </c>
      <c r="L2178" s="34"/>
      <c r="M2178" s="137" t="s">
        <v>3</v>
      </c>
      <c r="N2178" s="138" t="s">
        <v>49</v>
      </c>
      <c r="P2178" s="139">
        <f>O2178*H2178</f>
        <v>0</v>
      </c>
      <c r="Q2178" s="139">
        <v>0</v>
      </c>
      <c r="R2178" s="139">
        <f>Q2178*H2178</f>
        <v>0</v>
      </c>
      <c r="S2178" s="139">
        <v>2.2000000000000002</v>
      </c>
      <c r="T2178" s="140">
        <f>S2178*H2178</f>
        <v>37.9236</v>
      </c>
      <c r="AR2178" s="141" t="s">
        <v>165</v>
      </c>
      <c r="AT2178" s="141" t="s">
        <v>160</v>
      </c>
      <c r="AU2178" s="141" t="s">
        <v>88</v>
      </c>
      <c r="AY2178" s="18" t="s">
        <v>156</v>
      </c>
      <c r="BE2178" s="142">
        <f>IF(N2178="základní",J2178,0)</f>
        <v>0</v>
      </c>
      <c r="BF2178" s="142">
        <f>IF(N2178="snížená",J2178,0)</f>
        <v>0</v>
      </c>
      <c r="BG2178" s="142">
        <f>IF(N2178="zákl. přenesená",J2178,0)</f>
        <v>0</v>
      </c>
      <c r="BH2178" s="142">
        <f>IF(N2178="sníž. přenesená",J2178,0)</f>
        <v>0</v>
      </c>
      <c r="BI2178" s="142">
        <f>IF(N2178="nulová",J2178,0)</f>
        <v>0</v>
      </c>
      <c r="BJ2178" s="18" t="s">
        <v>86</v>
      </c>
      <c r="BK2178" s="142">
        <f>ROUND(I2178*H2178,2)</f>
        <v>0</v>
      </c>
      <c r="BL2178" s="18" t="s">
        <v>165</v>
      </c>
      <c r="BM2178" s="141" t="s">
        <v>3467</v>
      </c>
    </row>
    <row r="2179" spans="2:65" s="1" customFormat="1" x14ac:dyDescent="0.2">
      <c r="B2179" s="34"/>
      <c r="D2179" s="143" t="s">
        <v>167</v>
      </c>
      <c r="F2179" s="144" t="s">
        <v>3468</v>
      </c>
      <c r="I2179" s="145"/>
      <c r="L2179" s="34"/>
      <c r="M2179" s="146"/>
      <c r="T2179" s="55"/>
      <c r="AT2179" s="18" t="s">
        <v>167</v>
      </c>
      <c r="AU2179" s="18" t="s">
        <v>88</v>
      </c>
    </row>
    <row r="2180" spans="2:65" s="13" customFormat="1" x14ac:dyDescent="0.2">
      <c r="B2180" s="154"/>
      <c r="D2180" s="148" t="s">
        <v>169</v>
      </c>
      <c r="E2180" s="155" t="s">
        <v>3</v>
      </c>
      <c r="F2180" s="156" t="s">
        <v>3469</v>
      </c>
      <c r="H2180" s="157">
        <v>15.786</v>
      </c>
      <c r="I2180" s="158"/>
      <c r="L2180" s="154"/>
      <c r="M2180" s="159"/>
      <c r="T2180" s="160"/>
      <c r="AT2180" s="155" t="s">
        <v>169</v>
      </c>
      <c r="AU2180" s="155" t="s">
        <v>88</v>
      </c>
      <c r="AV2180" s="13" t="s">
        <v>88</v>
      </c>
      <c r="AW2180" s="13" t="s">
        <v>40</v>
      </c>
      <c r="AX2180" s="13" t="s">
        <v>78</v>
      </c>
      <c r="AY2180" s="155" t="s">
        <v>156</v>
      </c>
    </row>
    <row r="2181" spans="2:65" s="13" customFormat="1" x14ac:dyDescent="0.2">
      <c r="B2181" s="154"/>
      <c r="D2181" s="148" t="s">
        <v>169</v>
      </c>
      <c r="E2181" s="155" t="s">
        <v>3</v>
      </c>
      <c r="F2181" s="156" t="s">
        <v>3183</v>
      </c>
      <c r="H2181" s="157">
        <v>1.452</v>
      </c>
      <c r="I2181" s="158"/>
      <c r="L2181" s="154"/>
      <c r="M2181" s="159"/>
      <c r="T2181" s="160"/>
      <c r="AT2181" s="155" t="s">
        <v>169</v>
      </c>
      <c r="AU2181" s="155" t="s">
        <v>88</v>
      </c>
      <c r="AV2181" s="13" t="s">
        <v>88</v>
      </c>
      <c r="AW2181" s="13" t="s">
        <v>40</v>
      </c>
      <c r="AX2181" s="13" t="s">
        <v>78</v>
      </c>
      <c r="AY2181" s="155" t="s">
        <v>156</v>
      </c>
    </row>
    <row r="2182" spans="2:65" s="14" customFormat="1" x14ac:dyDescent="0.2">
      <c r="B2182" s="161"/>
      <c r="D2182" s="148" t="s">
        <v>169</v>
      </c>
      <c r="E2182" s="162" t="s">
        <v>3</v>
      </c>
      <c r="F2182" s="163" t="s">
        <v>172</v>
      </c>
      <c r="H2182" s="164">
        <v>17.238</v>
      </c>
      <c r="I2182" s="165"/>
      <c r="L2182" s="161"/>
      <c r="M2182" s="166"/>
      <c r="T2182" s="167"/>
      <c r="AT2182" s="162" t="s">
        <v>169</v>
      </c>
      <c r="AU2182" s="162" t="s">
        <v>88</v>
      </c>
      <c r="AV2182" s="14" t="s">
        <v>165</v>
      </c>
      <c r="AW2182" s="14" t="s">
        <v>40</v>
      </c>
      <c r="AX2182" s="14" t="s">
        <v>86</v>
      </c>
      <c r="AY2182" s="162" t="s">
        <v>156</v>
      </c>
    </row>
    <row r="2183" spans="2:65" s="1" customFormat="1" ht="21.75" customHeight="1" x14ac:dyDescent="0.2">
      <c r="B2183" s="129"/>
      <c r="C2183" s="130" t="s">
        <v>3470</v>
      </c>
      <c r="D2183" s="130" t="s">
        <v>160</v>
      </c>
      <c r="E2183" s="131" t="s">
        <v>3471</v>
      </c>
      <c r="F2183" s="132" t="s">
        <v>3472</v>
      </c>
      <c r="G2183" s="133" t="s">
        <v>163</v>
      </c>
      <c r="H2183" s="134">
        <v>17.704999999999998</v>
      </c>
      <c r="I2183" s="135"/>
      <c r="J2183" s="136">
        <f>ROUND(I2183*H2183,2)</f>
        <v>0</v>
      </c>
      <c r="K2183" s="132" t="s">
        <v>164</v>
      </c>
      <c r="L2183" s="34"/>
      <c r="M2183" s="137" t="s">
        <v>3</v>
      </c>
      <c r="N2183" s="138" t="s">
        <v>49</v>
      </c>
      <c r="P2183" s="139">
        <f>O2183*H2183</f>
        <v>0</v>
      </c>
      <c r="Q2183" s="139">
        <v>0</v>
      </c>
      <c r="R2183" s="139">
        <f>Q2183*H2183</f>
        <v>0</v>
      </c>
      <c r="S2183" s="139">
        <v>2.9000000000000001E-2</v>
      </c>
      <c r="T2183" s="140">
        <f>S2183*H2183</f>
        <v>0.51344499999999993</v>
      </c>
      <c r="AR2183" s="141" t="s">
        <v>165</v>
      </c>
      <c r="AT2183" s="141" t="s">
        <v>160</v>
      </c>
      <c r="AU2183" s="141" t="s">
        <v>88</v>
      </c>
      <c r="AY2183" s="18" t="s">
        <v>156</v>
      </c>
      <c r="BE2183" s="142">
        <f>IF(N2183="základní",J2183,0)</f>
        <v>0</v>
      </c>
      <c r="BF2183" s="142">
        <f>IF(N2183="snížená",J2183,0)</f>
        <v>0</v>
      </c>
      <c r="BG2183" s="142">
        <f>IF(N2183="zákl. přenesená",J2183,0)</f>
        <v>0</v>
      </c>
      <c r="BH2183" s="142">
        <f>IF(N2183="sníž. přenesená",J2183,0)</f>
        <v>0</v>
      </c>
      <c r="BI2183" s="142">
        <f>IF(N2183="nulová",J2183,0)</f>
        <v>0</v>
      </c>
      <c r="BJ2183" s="18" t="s">
        <v>86</v>
      </c>
      <c r="BK2183" s="142">
        <f>ROUND(I2183*H2183,2)</f>
        <v>0</v>
      </c>
      <c r="BL2183" s="18" t="s">
        <v>165</v>
      </c>
      <c r="BM2183" s="141" t="s">
        <v>3473</v>
      </c>
    </row>
    <row r="2184" spans="2:65" s="1" customFormat="1" x14ac:dyDescent="0.2">
      <c r="B2184" s="34"/>
      <c r="D2184" s="143" t="s">
        <v>167</v>
      </c>
      <c r="F2184" s="144" t="s">
        <v>3474</v>
      </c>
      <c r="I2184" s="145"/>
      <c r="L2184" s="34"/>
      <c r="M2184" s="146"/>
      <c r="T2184" s="55"/>
      <c r="AT2184" s="18" t="s">
        <v>167</v>
      </c>
      <c r="AU2184" s="18" t="s">
        <v>88</v>
      </c>
    </row>
    <row r="2185" spans="2:65" s="12" customFormat="1" x14ac:dyDescent="0.2">
      <c r="B2185" s="147"/>
      <c r="D2185" s="148" t="s">
        <v>169</v>
      </c>
      <c r="E2185" s="149" t="s">
        <v>3</v>
      </c>
      <c r="F2185" s="150" t="s">
        <v>2016</v>
      </c>
      <c r="H2185" s="149" t="s">
        <v>3</v>
      </c>
      <c r="I2185" s="151"/>
      <c r="L2185" s="147"/>
      <c r="M2185" s="152"/>
      <c r="T2185" s="153"/>
      <c r="AT2185" s="149" t="s">
        <v>169</v>
      </c>
      <c r="AU2185" s="149" t="s">
        <v>88</v>
      </c>
      <c r="AV2185" s="12" t="s">
        <v>86</v>
      </c>
      <c r="AW2185" s="12" t="s">
        <v>40</v>
      </c>
      <c r="AX2185" s="12" t="s">
        <v>78</v>
      </c>
      <c r="AY2185" s="149" t="s">
        <v>156</v>
      </c>
    </row>
    <row r="2186" spans="2:65" s="13" customFormat="1" x14ac:dyDescent="0.2">
      <c r="B2186" s="154"/>
      <c r="D2186" s="148" t="s">
        <v>169</v>
      </c>
      <c r="E2186" s="155" t="s">
        <v>3</v>
      </c>
      <c r="F2186" s="156" t="s">
        <v>2126</v>
      </c>
      <c r="H2186" s="157">
        <v>0.159</v>
      </c>
      <c r="I2186" s="158"/>
      <c r="L2186" s="154"/>
      <c r="M2186" s="159"/>
      <c r="T2186" s="160"/>
      <c r="AT2186" s="155" t="s">
        <v>169</v>
      </c>
      <c r="AU2186" s="155" t="s">
        <v>88</v>
      </c>
      <c r="AV2186" s="13" t="s">
        <v>88</v>
      </c>
      <c r="AW2186" s="13" t="s">
        <v>40</v>
      </c>
      <c r="AX2186" s="13" t="s">
        <v>78</v>
      </c>
      <c r="AY2186" s="155" t="s">
        <v>156</v>
      </c>
    </row>
    <row r="2187" spans="2:65" s="13" customFormat="1" x14ac:dyDescent="0.2">
      <c r="B2187" s="154"/>
      <c r="D2187" s="148" t="s">
        <v>169</v>
      </c>
      <c r="E2187" s="155" t="s">
        <v>3</v>
      </c>
      <c r="F2187" s="156" t="s">
        <v>3463</v>
      </c>
      <c r="H2187" s="157">
        <v>1.7999999999999999E-2</v>
      </c>
      <c r="I2187" s="158"/>
      <c r="L2187" s="154"/>
      <c r="M2187" s="159"/>
      <c r="T2187" s="160"/>
      <c r="AT2187" s="155" t="s">
        <v>169</v>
      </c>
      <c r="AU2187" s="155" t="s">
        <v>88</v>
      </c>
      <c r="AV2187" s="13" t="s">
        <v>88</v>
      </c>
      <c r="AW2187" s="13" t="s">
        <v>40</v>
      </c>
      <c r="AX2187" s="13" t="s">
        <v>78</v>
      </c>
      <c r="AY2187" s="155" t="s">
        <v>156</v>
      </c>
    </row>
    <row r="2188" spans="2:65" s="13" customFormat="1" x14ac:dyDescent="0.2">
      <c r="B2188" s="154"/>
      <c r="D2188" s="148" t="s">
        <v>169</v>
      </c>
      <c r="E2188" s="155" t="s">
        <v>3</v>
      </c>
      <c r="F2188" s="156" t="s">
        <v>3305</v>
      </c>
      <c r="H2188" s="157">
        <v>0.28999999999999998</v>
      </c>
      <c r="I2188" s="158"/>
      <c r="L2188" s="154"/>
      <c r="M2188" s="159"/>
      <c r="T2188" s="160"/>
      <c r="AT2188" s="155" t="s">
        <v>169</v>
      </c>
      <c r="AU2188" s="155" t="s">
        <v>88</v>
      </c>
      <c r="AV2188" s="13" t="s">
        <v>88</v>
      </c>
      <c r="AW2188" s="13" t="s">
        <v>40</v>
      </c>
      <c r="AX2188" s="13" t="s">
        <v>78</v>
      </c>
      <c r="AY2188" s="155" t="s">
        <v>156</v>
      </c>
    </row>
    <row r="2189" spans="2:65" s="15" customFormat="1" x14ac:dyDescent="0.2">
      <c r="B2189" s="168"/>
      <c r="D2189" s="148" t="s">
        <v>169</v>
      </c>
      <c r="E2189" s="169" t="s">
        <v>3</v>
      </c>
      <c r="F2189" s="170" t="s">
        <v>180</v>
      </c>
      <c r="H2189" s="171">
        <v>0.46700000000000003</v>
      </c>
      <c r="I2189" s="172"/>
      <c r="L2189" s="168"/>
      <c r="M2189" s="173"/>
      <c r="T2189" s="174"/>
      <c r="AT2189" s="169" t="s">
        <v>169</v>
      </c>
      <c r="AU2189" s="169" t="s">
        <v>88</v>
      </c>
      <c r="AV2189" s="15" t="s">
        <v>157</v>
      </c>
      <c r="AW2189" s="15" t="s">
        <v>40</v>
      </c>
      <c r="AX2189" s="15" t="s">
        <v>78</v>
      </c>
      <c r="AY2189" s="169" t="s">
        <v>156</v>
      </c>
    </row>
    <row r="2190" spans="2:65" s="13" customFormat="1" x14ac:dyDescent="0.2">
      <c r="B2190" s="154"/>
      <c r="D2190" s="148" t="s">
        <v>169</v>
      </c>
      <c r="E2190" s="155" t="s">
        <v>3</v>
      </c>
      <c r="F2190" s="156" t="s">
        <v>3183</v>
      </c>
      <c r="H2190" s="157">
        <v>1.452</v>
      </c>
      <c r="I2190" s="158"/>
      <c r="L2190" s="154"/>
      <c r="M2190" s="159"/>
      <c r="T2190" s="160"/>
      <c r="AT2190" s="155" t="s">
        <v>169</v>
      </c>
      <c r="AU2190" s="155" t="s">
        <v>88</v>
      </c>
      <c r="AV2190" s="13" t="s">
        <v>88</v>
      </c>
      <c r="AW2190" s="13" t="s">
        <v>40</v>
      </c>
      <c r="AX2190" s="13" t="s">
        <v>78</v>
      </c>
      <c r="AY2190" s="155" t="s">
        <v>156</v>
      </c>
    </row>
    <row r="2191" spans="2:65" s="13" customFormat="1" x14ac:dyDescent="0.2">
      <c r="B2191" s="154"/>
      <c r="D2191" s="148" t="s">
        <v>169</v>
      </c>
      <c r="E2191" s="155" t="s">
        <v>3</v>
      </c>
      <c r="F2191" s="156" t="s">
        <v>3469</v>
      </c>
      <c r="H2191" s="157">
        <v>15.786</v>
      </c>
      <c r="I2191" s="158"/>
      <c r="L2191" s="154"/>
      <c r="M2191" s="159"/>
      <c r="T2191" s="160"/>
      <c r="AT2191" s="155" t="s">
        <v>169</v>
      </c>
      <c r="AU2191" s="155" t="s">
        <v>88</v>
      </c>
      <c r="AV2191" s="13" t="s">
        <v>88</v>
      </c>
      <c r="AW2191" s="13" t="s">
        <v>40</v>
      </c>
      <c r="AX2191" s="13" t="s">
        <v>78</v>
      </c>
      <c r="AY2191" s="155" t="s">
        <v>156</v>
      </c>
    </row>
    <row r="2192" spans="2:65" s="15" customFormat="1" x14ac:dyDescent="0.2">
      <c r="B2192" s="168"/>
      <c r="D2192" s="148" t="s">
        <v>169</v>
      </c>
      <c r="E2192" s="169" t="s">
        <v>3</v>
      </c>
      <c r="F2192" s="170" t="s">
        <v>180</v>
      </c>
      <c r="H2192" s="171">
        <v>17.238</v>
      </c>
      <c r="I2192" s="172"/>
      <c r="L2192" s="168"/>
      <c r="M2192" s="173"/>
      <c r="T2192" s="174"/>
      <c r="AT2192" s="169" t="s">
        <v>169</v>
      </c>
      <c r="AU2192" s="169" t="s">
        <v>88</v>
      </c>
      <c r="AV2192" s="15" t="s">
        <v>157</v>
      </c>
      <c r="AW2192" s="15" t="s">
        <v>40</v>
      </c>
      <c r="AX2192" s="15" t="s">
        <v>78</v>
      </c>
      <c r="AY2192" s="169" t="s">
        <v>156</v>
      </c>
    </row>
    <row r="2193" spans="2:65" s="14" customFormat="1" x14ac:dyDescent="0.2">
      <c r="B2193" s="161"/>
      <c r="D2193" s="148" t="s">
        <v>169</v>
      </c>
      <c r="E2193" s="162" t="s">
        <v>3</v>
      </c>
      <c r="F2193" s="163" t="s">
        <v>172</v>
      </c>
      <c r="H2193" s="164">
        <v>17.704999999999998</v>
      </c>
      <c r="I2193" s="165"/>
      <c r="L2193" s="161"/>
      <c r="M2193" s="166"/>
      <c r="T2193" s="167"/>
      <c r="AT2193" s="162" t="s">
        <v>169</v>
      </c>
      <c r="AU2193" s="162" t="s">
        <v>88</v>
      </c>
      <c r="AV2193" s="14" t="s">
        <v>165</v>
      </c>
      <c r="AW2193" s="14" t="s">
        <v>40</v>
      </c>
      <c r="AX2193" s="14" t="s">
        <v>86</v>
      </c>
      <c r="AY2193" s="162" t="s">
        <v>156</v>
      </c>
    </row>
    <row r="2194" spans="2:65" s="1" customFormat="1" ht="16.5" customHeight="1" x14ac:dyDescent="0.2">
      <c r="B2194" s="129"/>
      <c r="C2194" s="130" t="s">
        <v>3475</v>
      </c>
      <c r="D2194" s="130" t="s">
        <v>160</v>
      </c>
      <c r="E2194" s="131" t="s">
        <v>3476</v>
      </c>
      <c r="F2194" s="132" t="s">
        <v>3477</v>
      </c>
      <c r="G2194" s="133" t="s">
        <v>209</v>
      </c>
      <c r="H2194" s="134">
        <v>131.55000000000001</v>
      </c>
      <c r="I2194" s="135"/>
      <c r="J2194" s="136">
        <f>ROUND(I2194*H2194,2)</f>
        <v>0</v>
      </c>
      <c r="K2194" s="132" t="s">
        <v>164</v>
      </c>
      <c r="L2194" s="34"/>
      <c r="M2194" s="137" t="s">
        <v>3</v>
      </c>
      <c r="N2194" s="138" t="s">
        <v>49</v>
      </c>
      <c r="P2194" s="139">
        <f>O2194*H2194</f>
        <v>0</v>
      </c>
      <c r="Q2194" s="139">
        <v>0</v>
      </c>
      <c r="R2194" s="139">
        <f>Q2194*H2194</f>
        <v>0</v>
      </c>
      <c r="S2194" s="139">
        <v>0.09</v>
      </c>
      <c r="T2194" s="140">
        <f>S2194*H2194</f>
        <v>11.839500000000001</v>
      </c>
      <c r="AR2194" s="141" t="s">
        <v>165</v>
      </c>
      <c r="AT2194" s="141" t="s">
        <v>160</v>
      </c>
      <c r="AU2194" s="141" t="s">
        <v>88</v>
      </c>
      <c r="AY2194" s="18" t="s">
        <v>156</v>
      </c>
      <c r="BE2194" s="142">
        <f>IF(N2194="základní",J2194,0)</f>
        <v>0</v>
      </c>
      <c r="BF2194" s="142">
        <f>IF(N2194="snížená",J2194,0)</f>
        <v>0</v>
      </c>
      <c r="BG2194" s="142">
        <f>IF(N2194="zákl. přenesená",J2194,0)</f>
        <v>0</v>
      </c>
      <c r="BH2194" s="142">
        <f>IF(N2194="sníž. přenesená",J2194,0)</f>
        <v>0</v>
      </c>
      <c r="BI2194" s="142">
        <f>IF(N2194="nulová",J2194,0)</f>
        <v>0</v>
      </c>
      <c r="BJ2194" s="18" t="s">
        <v>86</v>
      </c>
      <c r="BK2194" s="142">
        <f>ROUND(I2194*H2194,2)</f>
        <v>0</v>
      </c>
      <c r="BL2194" s="18" t="s">
        <v>165</v>
      </c>
      <c r="BM2194" s="141" t="s">
        <v>3478</v>
      </c>
    </row>
    <row r="2195" spans="2:65" s="1" customFormat="1" x14ac:dyDescent="0.2">
      <c r="B2195" s="34"/>
      <c r="D2195" s="143" t="s">
        <v>167</v>
      </c>
      <c r="F2195" s="144" t="s">
        <v>3479</v>
      </c>
      <c r="I2195" s="145"/>
      <c r="L2195" s="34"/>
      <c r="M2195" s="146"/>
      <c r="T2195" s="55"/>
      <c r="AT2195" s="18" t="s">
        <v>167</v>
      </c>
      <c r="AU2195" s="18" t="s">
        <v>88</v>
      </c>
    </row>
    <row r="2196" spans="2:65" s="13" customFormat="1" x14ac:dyDescent="0.2">
      <c r="B2196" s="154"/>
      <c r="D2196" s="148" t="s">
        <v>169</v>
      </c>
      <c r="E2196" s="155" t="s">
        <v>3</v>
      </c>
      <c r="F2196" s="156" t="s">
        <v>3480</v>
      </c>
      <c r="H2196" s="157">
        <v>131.55000000000001</v>
      </c>
      <c r="I2196" s="158"/>
      <c r="L2196" s="154"/>
      <c r="M2196" s="159"/>
      <c r="T2196" s="160"/>
      <c r="AT2196" s="155" t="s">
        <v>169</v>
      </c>
      <c r="AU2196" s="155" t="s">
        <v>88</v>
      </c>
      <c r="AV2196" s="13" t="s">
        <v>88</v>
      </c>
      <c r="AW2196" s="13" t="s">
        <v>40</v>
      </c>
      <c r="AX2196" s="13" t="s">
        <v>78</v>
      </c>
      <c r="AY2196" s="155" t="s">
        <v>156</v>
      </c>
    </row>
    <row r="2197" spans="2:65" s="14" customFormat="1" x14ac:dyDescent="0.2">
      <c r="B2197" s="161"/>
      <c r="D2197" s="148" t="s">
        <v>169</v>
      </c>
      <c r="E2197" s="162" t="s">
        <v>3</v>
      </c>
      <c r="F2197" s="163" t="s">
        <v>172</v>
      </c>
      <c r="H2197" s="164">
        <v>131.55000000000001</v>
      </c>
      <c r="I2197" s="165"/>
      <c r="L2197" s="161"/>
      <c r="M2197" s="166"/>
      <c r="T2197" s="167"/>
      <c r="AT2197" s="162" t="s">
        <v>169</v>
      </c>
      <c r="AU2197" s="162" t="s">
        <v>88</v>
      </c>
      <c r="AV2197" s="14" t="s">
        <v>165</v>
      </c>
      <c r="AW2197" s="14" t="s">
        <v>40</v>
      </c>
      <c r="AX2197" s="14" t="s">
        <v>86</v>
      </c>
      <c r="AY2197" s="162" t="s">
        <v>156</v>
      </c>
    </row>
    <row r="2198" spans="2:65" s="1" customFormat="1" ht="21.75" customHeight="1" x14ac:dyDescent="0.2">
      <c r="B2198" s="129"/>
      <c r="C2198" s="130" t="s">
        <v>3481</v>
      </c>
      <c r="D2198" s="130" t="s">
        <v>160</v>
      </c>
      <c r="E2198" s="131" t="s">
        <v>3482</v>
      </c>
      <c r="F2198" s="132" t="s">
        <v>3483</v>
      </c>
      <c r="G2198" s="133" t="s">
        <v>163</v>
      </c>
      <c r="H2198" s="134">
        <v>6.8259999999999996</v>
      </c>
      <c r="I2198" s="135"/>
      <c r="J2198" s="136">
        <f>ROUND(I2198*H2198,2)</f>
        <v>0</v>
      </c>
      <c r="K2198" s="132" t="s">
        <v>164</v>
      </c>
      <c r="L2198" s="34"/>
      <c r="M2198" s="137" t="s">
        <v>3</v>
      </c>
      <c r="N2198" s="138" t="s">
        <v>49</v>
      </c>
      <c r="P2198" s="139">
        <f>O2198*H2198</f>
        <v>0</v>
      </c>
      <c r="Q2198" s="139">
        <v>0</v>
      </c>
      <c r="R2198" s="139">
        <f>Q2198*H2198</f>
        <v>0</v>
      </c>
      <c r="S2198" s="139">
        <v>1.4</v>
      </c>
      <c r="T2198" s="140">
        <f>S2198*H2198</f>
        <v>9.5563999999999982</v>
      </c>
      <c r="AR2198" s="141" t="s">
        <v>165</v>
      </c>
      <c r="AT2198" s="141" t="s">
        <v>160</v>
      </c>
      <c r="AU2198" s="141" t="s">
        <v>88</v>
      </c>
      <c r="AY2198" s="18" t="s">
        <v>156</v>
      </c>
      <c r="BE2198" s="142">
        <f>IF(N2198="základní",J2198,0)</f>
        <v>0</v>
      </c>
      <c r="BF2198" s="142">
        <f>IF(N2198="snížená",J2198,0)</f>
        <v>0</v>
      </c>
      <c r="BG2198" s="142">
        <f>IF(N2198="zákl. přenesená",J2198,0)</f>
        <v>0</v>
      </c>
      <c r="BH2198" s="142">
        <f>IF(N2198="sníž. přenesená",J2198,0)</f>
        <v>0</v>
      </c>
      <c r="BI2198" s="142">
        <f>IF(N2198="nulová",J2198,0)</f>
        <v>0</v>
      </c>
      <c r="BJ2198" s="18" t="s">
        <v>86</v>
      </c>
      <c r="BK2198" s="142">
        <f>ROUND(I2198*H2198,2)</f>
        <v>0</v>
      </c>
      <c r="BL2198" s="18" t="s">
        <v>165</v>
      </c>
      <c r="BM2198" s="141" t="s">
        <v>3484</v>
      </c>
    </row>
    <row r="2199" spans="2:65" s="1" customFormat="1" x14ac:dyDescent="0.2">
      <c r="B2199" s="34"/>
      <c r="D2199" s="143" t="s">
        <v>167</v>
      </c>
      <c r="F2199" s="144" t="s">
        <v>3485</v>
      </c>
      <c r="I2199" s="145"/>
      <c r="L2199" s="34"/>
      <c r="M2199" s="146"/>
      <c r="T2199" s="55"/>
      <c r="AT2199" s="18" t="s">
        <v>167</v>
      </c>
      <c r="AU2199" s="18" t="s">
        <v>88</v>
      </c>
    </row>
    <row r="2200" spans="2:65" s="13" customFormat="1" x14ac:dyDescent="0.2">
      <c r="B2200" s="154"/>
      <c r="D2200" s="148" t="s">
        <v>169</v>
      </c>
      <c r="E2200" s="155" t="s">
        <v>3</v>
      </c>
      <c r="F2200" s="156" t="s">
        <v>3486</v>
      </c>
      <c r="H2200" s="157">
        <v>3.0139999999999998</v>
      </c>
      <c r="I2200" s="158"/>
      <c r="L2200" s="154"/>
      <c r="M2200" s="159"/>
      <c r="T2200" s="160"/>
      <c r="AT2200" s="155" t="s">
        <v>169</v>
      </c>
      <c r="AU2200" s="155" t="s">
        <v>88</v>
      </c>
      <c r="AV2200" s="13" t="s">
        <v>88</v>
      </c>
      <c r="AW2200" s="13" t="s">
        <v>40</v>
      </c>
      <c r="AX2200" s="13" t="s">
        <v>78</v>
      </c>
      <c r="AY2200" s="155" t="s">
        <v>156</v>
      </c>
    </row>
    <row r="2201" spans="2:65" s="13" customFormat="1" x14ac:dyDescent="0.2">
      <c r="B2201" s="154"/>
      <c r="D2201" s="148" t="s">
        <v>169</v>
      </c>
      <c r="E2201" s="155" t="s">
        <v>3</v>
      </c>
      <c r="F2201" s="156" t="s">
        <v>3487</v>
      </c>
      <c r="H2201" s="157">
        <v>3.8119999999999998</v>
      </c>
      <c r="I2201" s="158"/>
      <c r="L2201" s="154"/>
      <c r="M2201" s="159"/>
      <c r="T2201" s="160"/>
      <c r="AT2201" s="155" t="s">
        <v>169</v>
      </c>
      <c r="AU2201" s="155" t="s">
        <v>88</v>
      </c>
      <c r="AV2201" s="13" t="s">
        <v>88</v>
      </c>
      <c r="AW2201" s="13" t="s">
        <v>40</v>
      </c>
      <c r="AX2201" s="13" t="s">
        <v>78</v>
      </c>
      <c r="AY2201" s="155" t="s">
        <v>156</v>
      </c>
    </row>
    <row r="2202" spans="2:65" s="14" customFormat="1" x14ac:dyDescent="0.2">
      <c r="B2202" s="161"/>
      <c r="D2202" s="148" t="s">
        <v>169</v>
      </c>
      <c r="E2202" s="162" t="s">
        <v>3</v>
      </c>
      <c r="F2202" s="163" t="s">
        <v>172</v>
      </c>
      <c r="H2202" s="164">
        <v>6.8259999999999996</v>
      </c>
      <c r="I2202" s="165"/>
      <c r="L2202" s="161"/>
      <c r="M2202" s="166"/>
      <c r="T2202" s="167"/>
      <c r="AT2202" s="162" t="s">
        <v>169</v>
      </c>
      <c r="AU2202" s="162" t="s">
        <v>88</v>
      </c>
      <c r="AV2202" s="14" t="s">
        <v>165</v>
      </c>
      <c r="AW2202" s="14" t="s">
        <v>40</v>
      </c>
      <c r="AX2202" s="14" t="s">
        <v>86</v>
      </c>
      <c r="AY2202" s="162" t="s">
        <v>156</v>
      </c>
    </row>
    <row r="2203" spans="2:65" s="1" customFormat="1" ht="24.2" customHeight="1" x14ac:dyDescent="0.2">
      <c r="B2203" s="129"/>
      <c r="C2203" s="130" t="s">
        <v>3488</v>
      </c>
      <c r="D2203" s="130" t="s">
        <v>160</v>
      </c>
      <c r="E2203" s="131" t="s">
        <v>3489</v>
      </c>
      <c r="F2203" s="132" t="s">
        <v>3490</v>
      </c>
      <c r="G2203" s="133" t="s">
        <v>209</v>
      </c>
      <c r="H2203" s="134">
        <v>49.25</v>
      </c>
      <c r="I2203" s="135"/>
      <c r="J2203" s="136">
        <f>ROUND(I2203*H2203,2)</f>
        <v>0</v>
      </c>
      <c r="K2203" s="132" t="s">
        <v>164</v>
      </c>
      <c r="L2203" s="34"/>
      <c r="M2203" s="137" t="s">
        <v>3</v>
      </c>
      <c r="N2203" s="138" t="s">
        <v>49</v>
      </c>
      <c r="P2203" s="139">
        <f>O2203*H2203</f>
        <v>0</v>
      </c>
      <c r="Q2203" s="139">
        <v>0</v>
      </c>
      <c r="R2203" s="139">
        <f>Q2203*H2203</f>
        <v>0</v>
      </c>
      <c r="S2203" s="139">
        <v>8.7999999999999995E-2</v>
      </c>
      <c r="T2203" s="140">
        <f>S2203*H2203</f>
        <v>4.3339999999999996</v>
      </c>
      <c r="AR2203" s="141" t="s">
        <v>165</v>
      </c>
      <c r="AT2203" s="141" t="s">
        <v>160</v>
      </c>
      <c r="AU2203" s="141" t="s">
        <v>88</v>
      </c>
      <c r="AY2203" s="18" t="s">
        <v>156</v>
      </c>
      <c r="BE2203" s="142">
        <f>IF(N2203="základní",J2203,0)</f>
        <v>0</v>
      </c>
      <c r="BF2203" s="142">
        <f>IF(N2203="snížená",J2203,0)</f>
        <v>0</v>
      </c>
      <c r="BG2203" s="142">
        <f>IF(N2203="zákl. přenesená",J2203,0)</f>
        <v>0</v>
      </c>
      <c r="BH2203" s="142">
        <f>IF(N2203="sníž. přenesená",J2203,0)</f>
        <v>0</v>
      </c>
      <c r="BI2203" s="142">
        <f>IF(N2203="nulová",J2203,0)</f>
        <v>0</v>
      </c>
      <c r="BJ2203" s="18" t="s">
        <v>86</v>
      </c>
      <c r="BK2203" s="142">
        <f>ROUND(I2203*H2203,2)</f>
        <v>0</v>
      </c>
      <c r="BL2203" s="18" t="s">
        <v>165</v>
      </c>
      <c r="BM2203" s="141" t="s">
        <v>3491</v>
      </c>
    </row>
    <row r="2204" spans="2:65" s="1" customFormat="1" x14ac:dyDescent="0.2">
      <c r="B2204" s="34"/>
      <c r="D2204" s="143" t="s">
        <v>167</v>
      </c>
      <c r="F2204" s="144" t="s">
        <v>3492</v>
      </c>
      <c r="I2204" s="145"/>
      <c r="L2204" s="34"/>
      <c r="M2204" s="146"/>
      <c r="T2204" s="55"/>
      <c r="AT2204" s="18" t="s">
        <v>167</v>
      </c>
      <c r="AU2204" s="18" t="s">
        <v>88</v>
      </c>
    </row>
    <row r="2205" spans="2:65" s="13" customFormat="1" x14ac:dyDescent="0.2">
      <c r="B2205" s="154"/>
      <c r="D2205" s="148" t="s">
        <v>169</v>
      </c>
      <c r="E2205" s="155" t="s">
        <v>3</v>
      </c>
      <c r="F2205" s="156" t="s">
        <v>3493</v>
      </c>
      <c r="H2205" s="157">
        <v>1.7729999999999999</v>
      </c>
      <c r="I2205" s="158"/>
      <c r="L2205" s="154"/>
      <c r="M2205" s="159"/>
      <c r="T2205" s="160"/>
      <c r="AT2205" s="155" t="s">
        <v>169</v>
      </c>
      <c r="AU2205" s="155" t="s">
        <v>88</v>
      </c>
      <c r="AV2205" s="13" t="s">
        <v>88</v>
      </c>
      <c r="AW2205" s="13" t="s">
        <v>40</v>
      </c>
      <c r="AX2205" s="13" t="s">
        <v>78</v>
      </c>
      <c r="AY2205" s="155" t="s">
        <v>156</v>
      </c>
    </row>
    <row r="2206" spans="2:65" s="13" customFormat="1" x14ac:dyDescent="0.2">
      <c r="B2206" s="154"/>
      <c r="D2206" s="148" t="s">
        <v>169</v>
      </c>
      <c r="E2206" s="155" t="s">
        <v>3</v>
      </c>
      <c r="F2206" s="156" t="s">
        <v>3494</v>
      </c>
      <c r="H2206" s="157">
        <v>1.5760000000000001</v>
      </c>
      <c r="I2206" s="158"/>
      <c r="L2206" s="154"/>
      <c r="M2206" s="159"/>
      <c r="T2206" s="160"/>
      <c r="AT2206" s="155" t="s">
        <v>169</v>
      </c>
      <c r="AU2206" s="155" t="s">
        <v>88</v>
      </c>
      <c r="AV2206" s="13" t="s">
        <v>88</v>
      </c>
      <c r="AW2206" s="13" t="s">
        <v>40</v>
      </c>
      <c r="AX2206" s="13" t="s">
        <v>78</v>
      </c>
      <c r="AY2206" s="155" t="s">
        <v>156</v>
      </c>
    </row>
    <row r="2207" spans="2:65" s="13" customFormat="1" x14ac:dyDescent="0.2">
      <c r="B2207" s="154"/>
      <c r="D2207" s="148" t="s">
        <v>169</v>
      </c>
      <c r="E2207" s="155" t="s">
        <v>3</v>
      </c>
      <c r="F2207" s="156" t="s">
        <v>3495</v>
      </c>
      <c r="H2207" s="157">
        <v>1.5760000000000001</v>
      </c>
      <c r="I2207" s="158"/>
      <c r="L2207" s="154"/>
      <c r="M2207" s="159"/>
      <c r="T2207" s="160"/>
      <c r="AT2207" s="155" t="s">
        <v>169</v>
      </c>
      <c r="AU2207" s="155" t="s">
        <v>88</v>
      </c>
      <c r="AV2207" s="13" t="s">
        <v>88</v>
      </c>
      <c r="AW2207" s="13" t="s">
        <v>40</v>
      </c>
      <c r="AX2207" s="13" t="s">
        <v>78</v>
      </c>
      <c r="AY2207" s="155" t="s">
        <v>156</v>
      </c>
    </row>
    <row r="2208" spans="2:65" s="13" customFormat="1" x14ac:dyDescent="0.2">
      <c r="B2208" s="154"/>
      <c r="D2208" s="148" t="s">
        <v>169</v>
      </c>
      <c r="E2208" s="155" t="s">
        <v>3</v>
      </c>
      <c r="F2208" s="156" t="s">
        <v>3496</v>
      </c>
      <c r="H2208" s="157">
        <v>1.5760000000000001</v>
      </c>
      <c r="I2208" s="158"/>
      <c r="L2208" s="154"/>
      <c r="M2208" s="159"/>
      <c r="T2208" s="160"/>
      <c r="AT2208" s="155" t="s">
        <v>169</v>
      </c>
      <c r="AU2208" s="155" t="s">
        <v>88</v>
      </c>
      <c r="AV2208" s="13" t="s">
        <v>88</v>
      </c>
      <c r="AW2208" s="13" t="s">
        <v>40</v>
      </c>
      <c r="AX2208" s="13" t="s">
        <v>78</v>
      </c>
      <c r="AY2208" s="155" t="s">
        <v>156</v>
      </c>
    </row>
    <row r="2209" spans="2:51" s="13" customFormat="1" x14ac:dyDescent="0.2">
      <c r="B2209" s="154"/>
      <c r="D2209" s="148" t="s">
        <v>169</v>
      </c>
      <c r="E2209" s="155" t="s">
        <v>3</v>
      </c>
      <c r="F2209" s="156" t="s">
        <v>3497</v>
      </c>
      <c r="H2209" s="157">
        <v>1.7729999999999999</v>
      </c>
      <c r="I2209" s="158"/>
      <c r="L2209" s="154"/>
      <c r="M2209" s="159"/>
      <c r="T2209" s="160"/>
      <c r="AT2209" s="155" t="s">
        <v>169</v>
      </c>
      <c r="AU2209" s="155" t="s">
        <v>88</v>
      </c>
      <c r="AV2209" s="13" t="s">
        <v>88</v>
      </c>
      <c r="AW2209" s="13" t="s">
        <v>40</v>
      </c>
      <c r="AX2209" s="13" t="s">
        <v>78</v>
      </c>
      <c r="AY2209" s="155" t="s">
        <v>156</v>
      </c>
    </row>
    <row r="2210" spans="2:51" s="13" customFormat="1" x14ac:dyDescent="0.2">
      <c r="B2210" s="154"/>
      <c r="D2210" s="148" t="s">
        <v>169</v>
      </c>
      <c r="E2210" s="155" t="s">
        <v>3</v>
      </c>
      <c r="F2210" s="156" t="s">
        <v>3498</v>
      </c>
      <c r="H2210" s="157">
        <v>1.379</v>
      </c>
      <c r="I2210" s="158"/>
      <c r="L2210" s="154"/>
      <c r="M2210" s="159"/>
      <c r="T2210" s="160"/>
      <c r="AT2210" s="155" t="s">
        <v>169</v>
      </c>
      <c r="AU2210" s="155" t="s">
        <v>88</v>
      </c>
      <c r="AV2210" s="13" t="s">
        <v>88</v>
      </c>
      <c r="AW2210" s="13" t="s">
        <v>40</v>
      </c>
      <c r="AX2210" s="13" t="s">
        <v>78</v>
      </c>
      <c r="AY2210" s="155" t="s">
        <v>156</v>
      </c>
    </row>
    <row r="2211" spans="2:51" s="13" customFormat="1" x14ac:dyDescent="0.2">
      <c r="B2211" s="154"/>
      <c r="D2211" s="148" t="s">
        <v>169</v>
      </c>
      <c r="E2211" s="155" t="s">
        <v>3</v>
      </c>
      <c r="F2211" s="156" t="s">
        <v>3499</v>
      </c>
      <c r="H2211" s="157">
        <v>1.5760000000000001</v>
      </c>
      <c r="I2211" s="158"/>
      <c r="L2211" s="154"/>
      <c r="M2211" s="159"/>
      <c r="T2211" s="160"/>
      <c r="AT2211" s="155" t="s">
        <v>169</v>
      </c>
      <c r="AU2211" s="155" t="s">
        <v>88</v>
      </c>
      <c r="AV2211" s="13" t="s">
        <v>88</v>
      </c>
      <c r="AW2211" s="13" t="s">
        <v>40</v>
      </c>
      <c r="AX2211" s="13" t="s">
        <v>78</v>
      </c>
      <c r="AY2211" s="155" t="s">
        <v>156</v>
      </c>
    </row>
    <row r="2212" spans="2:51" s="13" customFormat="1" x14ac:dyDescent="0.2">
      <c r="B2212" s="154"/>
      <c r="D2212" s="148" t="s">
        <v>169</v>
      </c>
      <c r="E2212" s="155" t="s">
        <v>3</v>
      </c>
      <c r="F2212" s="156" t="s">
        <v>3500</v>
      </c>
      <c r="H2212" s="157">
        <v>1.5760000000000001</v>
      </c>
      <c r="I2212" s="158"/>
      <c r="L2212" s="154"/>
      <c r="M2212" s="159"/>
      <c r="T2212" s="160"/>
      <c r="AT2212" s="155" t="s">
        <v>169</v>
      </c>
      <c r="AU2212" s="155" t="s">
        <v>88</v>
      </c>
      <c r="AV2212" s="13" t="s">
        <v>88</v>
      </c>
      <c r="AW2212" s="13" t="s">
        <v>40</v>
      </c>
      <c r="AX2212" s="13" t="s">
        <v>78</v>
      </c>
      <c r="AY2212" s="155" t="s">
        <v>156</v>
      </c>
    </row>
    <row r="2213" spans="2:51" s="13" customFormat="1" x14ac:dyDescent="0.2">
      <c r="B2213" s="154"/>
      <c r="D2213" s="148" t="s">
        <v>169</v>
      </c>
      <c r="E2213" s="155" t="s">
        <v>3</v>
      </c>
      <c r="F2213" s="156" t="s">
        <v>3501</v>
      </c>
      <c r="H2213" s="157">
        <v>1.5760000000000001</v>
      </c>
      <c r="I2213" s="158"/>
      <c r="L2213" s="154"/>
      <c r="M2213" s="159"/>
      <c r="T2213" s="160"/>
      <c r="AT2213" s="155" t="s">
        <v>169</v>
      </c>
      <c r="AU2213" s="155" t="s">
        <v>88</v>
      </c>
      <c r="AV2213" s="13" t="s">
        <v>88</v>
      </c>
      <c r="AW2213" s="13" t="s">
        <v>40</v>
      </c>
      <c r="AX2213" s="13" t="s">
        <v>78</v>
      </c>
      <c r="AY2213" s="155" t="s">
        <v>156</v>
      </c>
    </row>
    <row r="2214" spans="2:51" s="13" customFormat="1" x14ac:dyDescent="0.2">
      <c r="B2214" s="154"/>
      <c r="D2214" s="148" t="s">
        <v>169</v>
      </c>
      <c r="E2214" s="155" t="s">
        <v>3</v>
      </c>
      <c r="F2214" s="156" t="s">
        <v>3502</v>
      </c>
      <c r="H2214" s="157">
        <v>1.5760000000000001</v>
      </c>
      <c r="I2214" s="158"/>
      <c r="L2214" s="154"/>
      <c r="M2214" s="159"/>
      <c r="T2214" s="160"/>
      <c r="AT2214" s="155" t="s">
        <v>169</v>
      </c>
      <c r="AU2214" s="155" t="s">
        <v>88</v>
      </c>
      <c r="AV2214" s="13" t="s">
        <v>88</v>
      </c>
      <c r="AW2214" s="13" t="s">
        <v>40</v>
      </c>
      <c r="AX2214" s="13" t="s">
        <v>78</v>
      </c>
      <c r="AY2214" s="155" t="s">
        <v>156</v>
      </c>
    </row>
    <row r="2215" spans="2:51" s="13" customFormat="1" x14ac:dyDescent="0.2">
      <c r="B2215" s="154"/>
      <c r="D2215" s="148" t="s">
        <v>169</v>
      </c>
      <c r="E2215" s="155" t="s">
        <v>3</v>
      </c>
      <c r="F2215" s="156" t="s">
        <v>3503</v>
      </c>
      <c r="H2215" s="157">
        <v>1.5760000000000001</v>
      </c>
      <c r="I2215" s="158"/>
      <c r="L2215" s="154"/>
      <c r="M2215" s="159"/>
      <c r="T2215" s="160"/>
      <c r="AT2215" s="155" t="s">
        <v>169</v>
      </c>
      <c r="AU2215" s="155" t="s">
        <v>88</v>
      </c>
      <c r="AV2215" s="13" t="s">
        <v>88</v>
      </c>
      <c r="AW2215" s="13" t="s">
        <v>40</v>
      </c>
      <c r="AX2215" s="13" t="s">
        <v>78</v>
      </c>
      <c r="AY2215" s="155" t="s">
        <v>156</v>
      </c>
    </row>
    <row r="2216" spans="2:51" s="13" customFormat="1" x14ac:dyDescent="0.2">
      <c r="B2216" s="154"/>
      <c r="D2216" s="148" t="s">
        <v>169</v>
      </c>
      <c r="E2216" s="155" t="s">
        <v>3</v>
      </c>
      <c r="F2216" s="156" t="s">
        <v>3504</v>
      </c>
      <c r="H2216" s="157">
        <v>1.7729999999999999</v>
      </c>
      <c r="I2216" s="158"/>
      <c r="L2216" s="154"/>
      <c r="M2216" s="159"/>
      <c r="T2216" s="160"/>
      <c r="AT2216" s="155" t="s">
        <v>169</v>
      </c>
      <c r="AU2216" s="155" t="s">
        <v>88</v>
      </c>
      <c r="AV2216" s="13" t="s">
        <v>88</v>
      </c>
      <c r="AW2216" s="13" t="s">
        <v>40</v>
      </c>
      <c r="AX2216" s="13" t="s">
        <v>78</v>
      </c>
      <c r="AY2216" s="155" t="s">
        <v>156</v>
      </c>
    </row>
    <row r="2217" spans="2:51" s="13" customFormat="1" x14ac:dyDescent="0.2">
      <c r="B2217" s="154"/>
      <c r="D2217" s="148" t="s">
        <v>169</v>
      </c>
      <c r="E2217" s="155" t="s">
        <v>3</v>
      </c>
      <c r="F2217" s="156" t="s">
        <v>3505</v>
      </c>
      <c r="H2217" s="157">
        <v>1.379</v>
      </c>
      <c r="I2217" s="158"/>
      <c r="L2217" s="154"/>
      <c r="M2217" s="159"/>
      <c r="T2217" s="160"/>
      <c r="AT2217" s="155" t="s">
        <v>169</v>
      </c>
      <c r="AU2217" s="155" t="s">
        <v>88</v>
      </c>
      <c r="AV2217" s="13" t="s">
        <v>88</v>
      </c>
      <c r="AW2217" s="13" t="s">
        <v>40</v>
      </c>
      <c r="AX2217" s="13" t="s">
        <v>78</v>
      </c>
      <c r="AY2217" s="155" t="s">
        <v>156</v>
      </c>
    </row>
    <row r="2218" spans="2:51" s="13" customFormat="1" x14ac:dyDescent="0.2">
      <c r="B2218" s="154"/>
      <c r="D2218" s="148" t="s">
        <v>169</v>
      </c>
      <c r="E2218" s="155" t="s">
        <v>3</v>
      </c>
      <c r="F2218" s="156" t="s">
        <v>3506</v>
      </c>
      <c r="H2218" s="157">
        <v>1.5760000000000001</v>
      </c>
      <c r="I2218" s="158"/>
      <c r="L2218" s="154"/>
      <c r="M2218" s="159"/>
      <c r="T2218" s="160"/>
      <c r="AT2218" s="155" t="s">
        <v>169</v>
      </c>
      <c r="AU2218" s="155" t="s">
        <v>88</v>
      </c>
      <c r="AV2218" s="13" t="s">
        <v>88</v>
      </c>
      <c r="AW2218" s="13" t="s">
        <v>40</v>
      </c>
      <c r="AX2218" s="13" t="s">
        <v>78</v>
      </c>
      <c r="AY2218" s="155" t="s">
        <v>156</v>
      </c>
    </row>
    <row r="2219" spans="2:51" s="13" customFormat="1" x14ac:dyDescent="0.2">
      <c r="B2219" s="154"/>
      <c r="D2219" s="148" t="s">
        <v>169</v>
      </c>
      <c r="E2219" s="155" t="s">
        <v>3</v>
      </c>
      <c r="F2219" s="156" t="s">
        <v>3507</v>
      </c>
      <c r="H2219" s="157">
        <v>1.5760000000000001</v>
      </c>
      <c r="I2219" s="158"/>
      <c r="L2219" s="154"/>
      <c r="M2219" s="159"/>
      <c r="T2219" s="160"/>
      <c r="AT2219" s="155" t="s">
        <v>169</v>
      </c>
      <c r="AU2219" s="155" t="s">
        <v>88</v>
      </c>
      <c r="AV2219" s="13" t="s">
        <v>88</v>
      </c>
      <c r="AW2219" s="13" t="s">
        <v>40</v>
      </c>
      <c r="AX2219" s="13" t="s">
        <v>78</v>
      </c>
      <c r="AY2219" s="155" t="s">
        <v>156</v>
      </c>
    </row>
    <row r="2220" spans="2:51" s="13" customFormat="1" x14ac:dyDescent="0.2">
      <c r="B2220" s="154"/>
      <c r="D2220" s="148" t="s">
        <v>169</v>
      </c>
      <c r="E2220" s="155" t="s">
        <v>3</v>
      </c>
      <c r="F2220" s="156" t="s">
        <v>3508</v>
      </c>
      <c r="H2220" s="157">
        <v>1.5760000000000001</v>
      </c>
      <c r="I2220" s="158"/>
      <c r="L2220" s="154"/>
      <c r="M2220" s="159"/>
      <c r="T2220" s="160"/>
      <c r="AT2220" s="155" t="s">
        <v>169</v>
      </c>
      <c r="AU2220" s="155" t="s">
        <v>88</v>
      </c>
      <c r="AV2220" s="13" t="s">
        <v>88</v>
      </c>
      <c r="AW2220" s="13" t="s">
        <v>40</v>
      </c>
      <c r="AX2220" s="13" t="s">
        <v>78</v>
      </c>
      <c r="AY2220" s="155" t="s">
        <v>156</v>
      </c>
    </row>
    <row r="2221" spans="2:51" s="13" customFormat="1" x14ac:dyDescent="0.2">
      <c r="B2221" s="154"/>
      <c r="D2221" s="148" t="s">
        <v>169</v>
      </c>
      <c r="E2221" s="155" t="s">
        <v>3</v>
      </c>
      <c r="F2221" s="156" t="s">
        <v>3509</v>
      </c>
      <c r="H2221" s="157">
        <v>1.5760000000000001</v>
      </c>
      <c r="I2221" s="158"/>
      <c r="L2221" s="154"/>
      <c r="M2221" s="159"/>
      <c r="T2221" s="160"/>
      <c r="AT2221" s="155" t="s">
        <v>169</v>
      </c>
      <c r="AU2221" s="155" t="s">
        <v>88</v>
      </c>
      <c r="AV2221" s="13" t="s">
        <v>88</v>
      </c>
      <c r="AW2221" s="13" t="s">
        <v>40</v>
      </c>
      <c r="AX2221" s="13" t="s">
        <v>78</v>
      </c>
      <c r="AY2221" s="155" t="s">
        <v>156</v>
      </c>
    </row>
    <row r="2222" spans="2:51" s="13" customFormat="1" x14ac:dyDescent="0.2">
      <c r="B2222" s="154"/>
      <c r="D2222" s="148" t="s">
        <v>169</v>
      </c>
      <c r="E2222" s="155" t="s">
        <v>3</v>
      </c>
      <c r="F2222" s="156" t="s">
        <v>3510</v>
      </c>
      <c r="H2222" s="157">
        <v>1.5760000000000001</v>
      </c>
      <c r="I2222" s="158"/>
      <c r="L2222" s="154"/>
      <c r="M2222" s="159"/>
      <c r="T2222" s="160"/>
      <c r="AT2222" s="155" t="s">
        <v>169</v>
      </c>
      <c r="AU2222" s="155" t="s">
        <v>88</v>
      </c>
      <c r="AV2222" s="13" t="s">
        <v>88</v>
      </c>
      <c r="AW2222" s="13" t="s">
        <v>40</v>
      </c>
      <c r="AX2222" s="13" t="s">
        <v>78</v>
      </c>
      <c r="AY2222" s="155" t="s">
        <v>156</v>
      </c>
    </row>
    <row r="2223" spans="2:51" s="13" customFormat="1" x14ac:dyDescent="0.2">
      <c r="B2223" s="154"/>
      <c r="D2223" s="148" t="s">
        <v>169</v>
      </c>
      <c r="E2223" s="155" t="s">
        <v>3</v>
      </c>
      <c r="F2223" s="156" t="s">
        <v>3511</v>
      </c>
      <c r="H2223" s="157">
        <v>1.5760000000000001</v>
      </c>
      <c r="I2223" s="158"/>
      <c r="L2223" s="154"/>
      <c r="M2223" s="159"/>
      <c r="T2223" s="160"/>
      <c r="AT2223" s="155" t="s">
        <v>169</v>
      </c>
      <c r="AU2223" s="155" t="s">
        <v>88</v>
      </c>
      <c r="AV2223" s="13" t="s">
        <v>88</v>
      </c>
      <c r="AW2223" s="13" t="s">
        <v>40</v>
      </c>
      <c r="AX2223" s="13" t="s">
        <v>78</v>
      </c>
      <c r="AY2223" s="155" t="s">
        <v>156</v>
      </c>
    </row>
    <row r="2224" spans="2:51" s="13" customFormat="1" x14ac:dyDescent="0.2">
      <c r="B2224" s="154"/>
      <c r="D2224" s="148" t="s">
        <v>169</v>
      </c>
      <c r="E2224" s="155" t="s">
        <v>3</v>
      </c>
      <c r="F2224" s="156" t="s">
        <v>3512</v>
      </c>
      <c r="H2224" s="157">
        <v>1.5760000000000001</v>
      </c>
      <c r="I2224" s="158"/>
      <c r="L2224" s="154"/>
      <c r="M2224" s="159"/>
      <c r="T2224" s="160"/>
      <c r="AT2224" s="155" t="s">
        <v>169</v>
      </c>
      <c r="AU2224" s="155" t="s">
        <v>88</v>
      </c>
      <c r="AV2224" s="13" t="s">
        <v>88</v>
      </c>
      <c r="AW2224" s="13" t="s">
        <v>40</v>
      </c>
      <c r="AX2224" s="13" t="s">
        <v>78</v>
      </c>
      <c r="AY2224" s="155" t="s">
        <v>156</v>
      </c>
    </row>
    <row r="2225" spans="2:65" s="13" customFormat="1" x14ac:dyDescent="0.2">
      <c r="B2225" s="154"/>
      <c r="D2225" s="148" t="s">
        <v>169</v>
      </c>
      <c r="E2225" s="155" t="s">
        <v>3</v>
      </c>
      <c r="F2225" s="156" t="s">
        <v>3513</v>
      </c>
      <c r="H2225" s="157">
        <v>1.5760000000000001</v>
      </c>
      <c r="I2225" s="158"/>
      <c r="L2225" s="154"/>
      <c r="M2225" s="159"/>
      <c r="T2225" s="160"/>
      <c r="AT2225" s="155" t="s">
        <v>169</v>
      </c>
      <c r="AU2225" s="155" t="s">
        <v>88</v>
      </c>
      <c r="AV2225" s="13" t="s">
        <v>88</v>
      </c>
      <c r="AW2225" s="13" t="s">
        <v>40</v>
      </c>
      <c r="AX2225" s="13" t="s">
        <v>78</v>
      </c>
      <c r="AY2225" s="155" t="s">
        <v>156</v>
      </c>
    </row>
    <row r="2226" spans="2:65" s="13" customFormat="1" x14ac:dyDescent="0.2">
      <c r="B2226" s="154"/>
      <c r="D2226" s="148" t="s">
        <v>169</v>
      </c>
      <c r="E2226" s="155" t="s">
        <v>3</v>
      </c>
      <c r="F2226" s="156" t="s">
        <v>3514</v>
      </c>
      <c r="H2226" s="157">
        <v>1.5760000000000001</v>
      </c>
      <c r="I2226" s="158"/>
      <c r="L2226" s="154"/>
      <c r="M2226" s="159"/>
      <c r="T2226" s="160"/>
      <c r="AT2226" s="155" t="s">
        <v>169</v>
      </c>
      <c r="AU2226" s="155" t="s">
        <v>88</v>
      </c>
      <c r="AV2226" s="13" t="s">
        <v>88</v>
      </c>
      <c r="AW2226" s="13" t="s">
        <v>40</v>
      </c>
      <c r="AX2226" s="13" t="s">
        <v>78</v>
      </c>
      <c r="AY2226" s="155" t="s">
        <v>156</v>
      </c>
    </row>
    <row r="2227" spans="2:65" s="13" customFormat="1" x14ac:dyDescent="0.2">
      <c r="B2227" s="154"/>
      <c r="D2227" s="148" t="s">
        <v>169</v>
      </c>
      <c r="E2227" s="155" t="s">
        <v>3</v>
      </c>
      <c r="F2227" s="156" t="s">
        <v>3515</v>
      </c>
      <c r="H2227" s="157">
        <v>1.5760000000000001</v>
      </c>
      <c r="I2227" s="158"/>
      <c r="L2227" s="154"/>
      <c r="M2227" s="159"/>
      <c r="T2227" s="160"/>
      <c r="AT2227" s="155" t="s">
        <v>169</v>
      </c>
      <c r="AU2227" s="155" t="s">
        <v>88</v>
      </c>
      <c r="AV2227" s="13" t="s">
        <v>88</v>
      </c>
      <c r="AW2227" s="13" t="s">
        <v>40</v>
      </c>
      <c r="AX2227" s="13" t="s">
        <v>78</v>
      </c>
      <c r="AY2227" s="155" t="s">
        <v>156</v>
      </c>
    </row>
    <row r="2228" spans="2:65" s="13" customFormat="1" x14ac:dyDescent="0.2">
      <c r="B2228" s="154"/>
      <c r="D2228" s="148" t="s">
        <v>169</v>
      </c>
      <c r="E2228" s="155" t="s">
        <v>3</v>
      </c>
      <c r="F2228" s="156" t="s">
        <v>3516</v>
      </c>
      <c r="H2228" s="157">
        <v>1.5760000000000001</v>
      </c>
      <c r="I2228" s="158"/>
      <c r="L2228" s="154"/>
      <c r="M2228" s="159"/>
      <c r="T2228" s="160"/>
      <c r="AT2228" s="155" t="s">
        <v>169</v>
      </c>
      <c r="AU2228" s="155" t="s">
        <v>88</v>
      </c>
      <c r="AV2228" s="13" t="s">
        <v>88</v>
      </c>
      <c r="AW2228" s="13" t="s">
        <v>40</v>
      </c>
      <c r="AX2228" s="13" t="s">
        <v>78</v>
      </c>
      <c r="AY2228" s="155" t="s">
        <v>156</v>
      </c>
    </row>
    <row r="2229" spans="2:65" s="13" customFormat="1" x14ac:dyDescent="0.2">
      <c r="B2229" s="154"/>
      <c r="D2229" s="148" t="s">
        <v>169</v>
      </c>
      <c r="E2229" s="155" t="s">
        <v>3</v>
      </c>
      <c r="F2229" s="156" t="s">
        <v>3517</v>
      </c>
      <c r="H2229" s="157">
        <v>1.5760000000000001</v>
      </c>
      <c r="I2229" s="158"/>
      <c r="L2229" s="154"/>
      <c r="M2229" s="159"/>
      <c r="T2229" s="160"/>
      <c r="AT2229" s="155" t="s">
        <v>169</v>
      </c>
      <c r="AU2229" s="155" t="s">
        <v>88</v>
      </c>
      <c r="AV2229" s="13" t="s">
        <v>88</v>
      </c>
      <c r="AW2229" s="13" t="s">
        <v>40</v>
      </c>
      <c r="AX2229" s="13" t="s">
        <v>78</v>
      </c>
      <c r="AY2229" s="155" t="s">
        <v>156</v>
      </c>
    </row>
    <row r="2230" spans="2:65" s="13" customFormat="1" x14ac:dyDescent="0.2">
      <c r="B2230" s="154"/>
      <c r="D2230" s="148" t="s">
        <v>169</v>
      </c>
      <c r="E2230" s="155" t="s">
        <v>3</v>
      </c>
      <c r="F2230" s="156" t="s">
        <v>3518</v>
      </c>
      <c r="H2230" s="157">
        <v>1.5760000000000001</v>
      </c>
      <c r="I2230" s="158"/>
      <c r="L2230" s="154"/>
      <c r="M2230" s="159"/>
      <c r="T2230" s="160"/>
      <c r="AT2230" s="155" t="s">
        <v>169</v>
      </c>
      <c r="AU2230" s="155" t="s">
        <v>88</v>
      </c>
      <c r="AV2230" s="13" t="s">
        <v>88</v>
      </c>
      <c r="AW2230" s="13" t="s">
        <v>40</v>
      </c>
      <c r="AX2230" s="13" t="s">
        <v>78</v>
      </c>
      <c r="AY2230" s="155" t="s">
        <v>156</v>
      </c>
    </row>
    <row r="2231" spans="2:65" s="13" customFormat="1" x14ac:dyDescent="0.2">
      <c r="B2231" s="154"/>
      <c r="D2231" s="148" t="s">
        <v>169</v>
      </c>
      <c r="E2231" s="155" t="s">
        <v>3</v>
      </c>
      <c r="F2231" s="156" t="s">
        <v>3519</v>
      </c>
      <c r="H2231" s="157">
        <v>1.5760000000000001</v>
      </c>
      <c r="I2231" s="158"/>
      <c r="L2231" s="154"/>
      <c r="M2231" s="159"/>
      <c r="T2231" s="160"/>
      <c r="AT2231" s="155" t="s">
        <v>169</v>
      </c>
      <c r="AU2231" s="155" t="s">
        <v>88</v>
      </c>
      <c r="AV2231" s="13" t="s">
        <v>88</v>
      </c>
      <c r="AW2231" s="13" t="s">
        <v>40</v>
      </c>
      <c r="AX2231" s="13" t="s">
        <v>78</v>
      </c>
      <c r="AY2231" s="155" t="s">
        <v>156</v>
      </c>
    </row>
    <row r="2232" spans="2:65" s="13" customFormat="1" x14ac:dyDescent="0.2">
      <c r="B2232" s="154"/>
      <c r="D2232" s="148" t="s">
        <v>169</v>
      </c>
      <c r="E2232" s="155" t="s">
        <v>3</v>
      </c>
      <c r="F2232" s="156" t="s">
        <v>3520</v>
      </c>
      <c r="H2232" s="157">
        <v>1.5760000000000001</v>
      </c>
      <c r="I2232" s="158"/>
      <c r="L2232" s="154"/>
      <c r="M2232" s="159"/>
      <c r="T2232" s="160"/>
      <c r="AT2232" s="155" t="s">
        <v>169</v>
      </c>
      <c r="AU2232" s="155" t="s">
        <v>88</v>
      </c>
      <c r="AV2232" s="13" t="s">
        <v>88</v>
      </c>
      <c r="AW2232" s="13" t="s">
        <v>40</v>
      </c>
      <c r="AX2232" s="13" t="s">
        <v>78</v>
      </c>
      <c r="AY2232" s="155" t="s">
        <v>156</v>
      </c>
    </row>
    <row r="2233" spans="2:65" s="13" customFormat="1" x14ac:dyDescent="0.2">
      <c r="B2233" s="154"/>
      <c r="D2233" s="148" t="s">
        <v>169</v>
      </c>
      <c r="E2233" s="155" t="s">
        <v>3</v>
      </c>
      <c r="F2233" s="156" t="s">
        <v>3521</v>
      </c>
      <c r="H2233" s="157">
        <v>1.5760000000000001</v>
      </c>
      <c r="I2233" s="158"/>
      <c r="L2233" s="154"/>
      <c r="M2233" s="159"/>
      <c r="T2233" s="160"/>
      <c r="AT2233" s="155" t="s">
        <v>169</v>
      </c>
      <c r="AU2233" s="155" t="s">
        <v>88</v>
      </c>
      <c r="AV2233" s="13" t="s">
        <v>88</v>
      </c>
      <c r="AW2233" s="13" t="s">
        <v>40</v>
      </c>
      <c r="AX2233" s="13" t="s">
        <v>78</v>
      </c>
      <c r="AY2233" s="155" t="s">
        <v>156</v>
      </c>
    </row>
    <row r="2234" spans="2:65" s="13" customFormat="1" x14ac:dyDescent="0.2">
      <c r="B2234" s="154"/>
      <c r="D2234" s="148" t="s">
        <v>169</v>
      </c>
      <c r="E2234" s="155" t="s">
        <v>3</v>
      </c>
      <c r="F2234" s="156" t="s">
        <v>3522</v>
      </c>
      <c r="H2234" s="157">
        <v>1.7729999999999999</v>
      </c>
      <c r="I2234" s="158"/>
      <c r="L2234" s="154"/>
      <c r="M2234" s="159"/>
      <c r="T2234" s="160"/>
      <c r="AT2234" s="155" t="s">
        <v>169</v>
      </c>
      <c r="AU2234" s="155" t="s">
        <v>88</v>
      </c>
      <c r="AV2234" s="13" t="s">
        <v>88</v>
      </c>
      <c r="AW2234" s="13" t="s">
        <v>40</v>
      </c>
      <c r="AX2234" s="13" t="s">
        <v>78</v>
      </c>
      <c r="AY2234" s="155" t="s">
        <v>156</v>
      </c>
    </row>
    <row r="2235" spans="2:65" s="13" customFormat="1" x14ac:dyDescent="0.2">
      <c r="B2235" s="154"/>
      <c r="D2235" s="148" t="s">
        <v>169</v>
      </c>
      <c r="E2235" s="155" t="s">
        <v>3</v>
      </c>
      <c r="F2235" s="156" t="s">
        <v>3523</v>
      </c>
      <c r="H2235" s="157">
        <v>1.5760000000000001</v>
      </c>
      <c r="I2235" s="158"/>
      <c r="L2235" s="154"/>
      <c r="M2235" s="159"/>
      <c r="T2235" s="160"/>
      <c r="AT2235" s="155" t="s">
        <v>169</v>
      </c>
      <c r="AU2235" s="155" t="s">
        <v>88</v>
      </c>
      <c r="AV2235" s="13" t="s">
        <v>88</v>
      </c>
      <c r="AW2235" s="13" t="s">
        <v>40</v>
      </c>
      <c r="AX2235" s="13" t="s">
        <v>78</v>
      </c>
      <c r="AY2235" s="155" t="s">
        <v>156</v>
      </c>
    </row>
    <row r="2236" spans="2:65" s="14" customFormat="1" x14ac:dyDescent="0.2">
      <c r="B2236" s="161"/>
      <c r="D2236" s="148" t="s">
        <v>169</v>
      </c>
      <c r="E2236" s="162" t="s">
        <v>3</v>
      </c>
      <c r="F2236" s="163" t="s">
        <v>172</v>
      </c>
      <c r="H2236" s="164">
        <v>49.25</v>
      </c>
      <c r="I2236" s="165"/>
      <c r="L2236" s="161"/>
      <c r="M2236" s="166"/>
      <c r="T2236" s="167"/>
      <c r="AT2236" s="162" t="s">
        <v>169</v>
      </c>
      <c r="AU2236" s="162" t="s">
        <v>88</v>
      </c>
      <c r="AV2236" s="14" t="s">
        <v>165</v>
      </c>
      <c r="AW2236" s="14" t="s">
        <v>40</v>
      </c>
      <c r="AX2236" s="14" t="s">
        <v>86</v>
      </c>
      <c r="AY2236" s="162" t="s">
        <v>156</v>
      </c>
    </row>
    <row r="2237" spans="2:65" s="1" customFormat="1" ht="24.2" customHeight="1" x14ac:dyDescent="0.2">
      <c r="B2237" s="129"/>
      <c r="C2237" s="130" t="s">
        <v>3524</v>
      </c>
      <c r="D2237" s="130" t="s">
        <v>160</v>
      </c>
      <c r="E2237" s="131" t="s">
        <v>1646</v>
      </c>
      <c r="F2237" s="132" t="s">
        <v>1647</v>
      </c>
      <c r="G2237" s="133" t="s">
        <v>209</v>
      </c>
      <c r="H2237" s="134">
        <v>5.95</v>
      </c>
      <c r="I2237" s="135"/>
      <c r="J2237" s="136">
        <f>ROUND(I2237*H2237,2)</f>
        <v>0</v>
      </c>
      <c r="K2237" s="132" t="s">
        <v>164</v>
      </c>
      <c r="L2237" s="34"/>
      <c r="M2237" s="137" t="s">
        <v>3</v>
      </c>
      <c r="N2237" s="138" t="s">
        <v>49</v>
      </c>
      <c r="P2237" s="139">
        <f>O2237*H2237</f>
        <v>0</v>
      </c>
      <c r="Q2237" s="139">
        <v>0</v>
      </c>
      <c r="R2237" s="139">
        <f>Q2237*H2237</f>
        <v>0</v>
      </c>
      <c r="S2237" s="139">
        <v>6.7000000000000004E-2</v>
      </c>
      <c r="T2237" s="140">
        <f>S2237*H2237</f>
        <v>0.39865000000000006</v>
      </c>
      <c r="AR2237" s="141" t="s">
        <v>165</v>
      </c>
      <c r="AT2237" s="141" t="s">
        <v>160</v>
      </c>
      <c r="AU2237" s="141" t="s">
        <v>88</v>
      </c>
      <c r="AY2237" s="18" t="s">
        <v>156</v>
      </c>
      <c r="BE2237" s="142">
        <f>IF(N2237="základní",J2237,0)</f>
        <v>0</v>
      </c>
      <c r="BF2237" s="142">
        <f>IF(N2237="snížená",J2237,0)</f>
        <v>0</v>
      </c>
      <c r="BG2237" s="142">
        <f>IF(N2237="zákl. přenesená",J2237,0)</f>
        <v>0</v>
      </c>
      <c r="BH2237" s="142">
        <f>IF(N2237="sníž. přenesená",J2237,0)</f>
        <v>0</v>
      </c>
      <c r="BI2237" s="142">
        <f>IF(N2237="nulová",J2237,0)</f>
        <v>0</v>
      </c>
      <c r="BJ2237" s="18" t="s">
        <v>86</v>
      </c>
      <c r="BK2237" s="142">
        <f>ROUND(I2237*H2237,2)</f>
        <v>0</v>
      </c>
      <c r="BL2237" s="18" t="s">
        <v>165</v>
      </c>
      <c r="BM2237" s="141" t="s">
        <v>1648</v>
      </c>
    </row>
    <row r="2238" spans="2:65" s="1" customFormat="1" x14ac:dyDescent="0.2">
      <c r="B2238" s="34"/>
      <c r="D2238" s="143" t="s">
        <v>167</v>
      </c>
      <c r="F2238" s="144" t="s">
        <v>1649</v>
      </c>
      <c r="I2238" s="145"/>
      <c r="L2238" s="34"/>
      <c r="M2238" s="146"/>
      <c r="T2238" s="55"/>
      <c r="AT2238" s="18" t="s">
        <v>167</v>
      </c>
      <c r="AU2238" s="18" t="s">
        <v>88</v>
      </c>
    </row>
    <row r="2239" spans="2:65" s="13" customFormat="1" x14ac:dyDescent="0.2">
      <c r="B2239" s="154"/>
      <c r="D2239" s="148" t="s">
        <v>169</v>
      </c>
      <c r="E2239" s="155" t="s">
        <v>3</v>
      </c>
      <c r="F2239" s="156" t="s">
        <v>3525</v>
      </c>
      <c r="H2239" s="157">
        <v>3.294</v>
      </c>
      <c r="I2239" s="158"/>
      <c r="L2239" s="154"/>
      <c r="M2239" s="159"/>
      <c r="T2239" s="160"/>
      <c r="AT2239" s="155" t="s">
        <v>169</v>
      </c>
      <c r="AU2239" s="155" t="s">
        <v>88</v>
      </c>
      <c r="AV2239" s="13" t="s">
        <v>88</v>
      </c>
      <c r="AW2239" s="13" t="s">
        <v>40</v>
      </c>
      <c r="AX2239" s="13" t="s">
        <v>78</v>
      </c>
      <c r="AY2239" s="155" t="s">
        <v>156</v>
      </c>
    </row>
    <row r="2240" spans="2:65" s="13" customFormat="1" x14ac:dyDescent="0.2">
      <c r="B2240" s="154"/>
      <c r="D2240" s="148" t="s">
        <v>169</v>
      </c>
      <c r="E2240" s="155" t="s">
        <v>3</v>
      </c>
      <c r="F2240" s="156" t="s">
        <v>3526</v>
      </c>
      <c r="H2240" s="157">
        <v>2.6560000000000001</v>
      </c>
      <c r="I2240" s="158"/>
      <c r="L2240" s="154"/>
      <c r="M2240" s="159"/>
      <c r="T2240" s="160"/>
      <c r="AT2240" s="155" t="s">
        <v>169</v>
      </c>
      <c r="AU2240" s="155" t="s">
        <v>88</v>
      </c>
      <c r="AV2240" s="13" t="s">
        <v>88</v>
      </c>
      <c r="AW2240" s="13" t="s">
        <v>40</v>
      </c>
      <c r="AX2240" s="13" t="s">
        <v>78</v>
      </c>
      <c r="AY2240" s="155" t="s">
        <v>156</v>
      </c>
    </row>
    <row r="2241" spans="2:65" s="14" customFormat="1" x14ac:dyDescent="0.2">
      <c r="B2241" s="161"/>
      <c r="D2241" s="148" t="s">
        <v>169</v>
      </c>
      <c r="E2241" s="162" t="s">
        <v>3</v>
      </c>
      <c r="F2241" s="163" t="s">
        <v>172</v>
      </c>
      <c r="H2241" s="164">
        <v>5.95</v>
      </c>
      <c r="I2241" s="165"/>
      <c r="L2241" s="161"/>
      <c r="M2241" s="166"/>
      <c r="T2241" s="167"/>
      <c r="AT2241" s="162" t="s">
        <v>169</v>
      </c>
      <c r="AU2241" s="162" t="s">
        <v>88</v>
      </c>
      <c r="AV2241" s="14" t="s">
        <v>165</v>
      </c>
      <c r="AW2241" s="14" t="s">
        <v>40</v>
      </c>
      <c r="AX2241" s="14" t="s">
        <v>86</v>
      </c>
      <c r="AY2241" s="162" t="s">
        <v>156</v>
      </c>
    </row>
    <row r="2242" spans="2:65" s="1" customFormat="1" ht="21.75" customHeight="1" x14ac:dyDescent="0.2">
      <c r="B2242" s="129"/>
      <c r="C2242" s="130" t="s">
        <v>3527</v>
      </c>
      <c r="D2242" s="130" t="s">
        <v>160</v>
      </c>
      <c r="E2242" s="131" t="s">
        <v>3528</v>
      </c>
      <c r="F2242" s="132" t="s">
        <v>3529</v>
      </c>
      <c r="G2242" s="133" t="s">
        <v>209</v>
      </c>
      <c r="H2242" s="134">
        <v>8.2100000000000009</v>
      </c>
      <c r="I2242" s="135"/>
      <c r="J2242" s="136">
        <f>ROUND(I2242*H2242,2)</f>
        <v>0</v>
      </c>
      <c r="K2242" s="132" t="s">
        <v>164</v>
      </c>
      <c r="L2242" s="34"/>
      <c r="M2242" s="137" t="s">
        <v>3</v>
      </c>
      <c r="N2242" s="138" t="s">
        <v>49</v>
      </c>
      <c r="P2242" s="139">
        <f>O2242*H2242</f>
        <v>0</v>
      </c>
      <c r="Q2242" s="139">
        <v>0</v>
      </c>
      <c r="R2242" s="139">
        <f>Q2242*H2242</f>
        <v>0</v>
      </c>
      <c r="S2242" s="139">
        <v>7.2999999999999995E-2</v>
      </c>
      <c r="T2242" s="140">
        <f>S2242*H2242</f>
        <v>0.59933000000000003</v>
      </c>
      <c r="AR2242" s="141" t="s">
        <v>165</v>
      </c>
      <c r="AT2242" s="141" t="s">
        <v>160</v>
      </c>
      <c r="AU2242" s="141" t="s">
        <v>88</v>
      </c>
      <c r="AY2242" s="18" t="s">
        <v>156</v>
      </c>
      <c r="BE2242" s="142">
        <f>IF(N2242="základní",J2242,0)</f>
        <v>0</v>
      </c>
      <c r="BF2242" s="142">
        <f>IF(N2242="snížená",J2242,0)</f>
        <v>0</v>
      </c>
      <c r="BG2242" s="142">
        <f>IF(N2242="zákl. přenesená",J2242,0)</f>
        <v>0</v>
      </c>
      <c r="BH2242" s="142">
        <f>IF(N2242="sníž. přenesená",J2242,0)</f>
        <v>0</v>
      </c>
      <c r="BI2242" s="142">
        <f>IF(N2242="nulová",J2242,0)</f>
        <v>0</v>
      </c>
      <c r="BJ2242" s="18" t="s">
        <v>86</v>
      </c>
      <c r="BK2242" s="142">
        <f>ROUND(I2242*H2242,2)</f>
        <v>0</v>
      </c>
      <c r="BL2242" s="18" t="s">
        <v>165</v>
      </c>
      <c r="BM2242" s="141" t="s">
        <v>3530</v>
      </c>
    </row>
    <row r="2243" spans="2:65" s="1" customFormat="1" x14ac:dyDescent="0.2">
      <c r="B2243" s="34"/>
      <c r="D2243" s="143" t="s">
        <v>167</v>
      </c>
      <c r="F2243" s="144" t="s">
        <v>3531</v>
      </c>
      <c r="I2243" s="145"/>
      <c r="L2243" s="34"/>
      <c r="M2243" s="146"/>
      <c r="T2243" s="55"/>
      <c r="AT2243" s="18" t="s">
        <v>167</v>
      </c>
      <c r="AU2243" s="18" t="s">
        <v>88</v>
      </c>
    </row>
    <row r="2244" spans="2:65" s="13" customFormat="1" x14ac:dyDescent="0.2">
      <c r="B2244" s="154"/>
      <c r="D2244" s="148" t="s">
        <v>169</v>
      </c>
      <c r="E2244" s="155" t="s">
        <v>3</v>
      </c>
      <c r="F2244" s="156" t="s">
        <v>3532</v>
      </c>
      <c r="H2244" s="157">
        <v>0.35</v>
      </c>
      <c r="I2244" s="158"/>
      <c r="L2244" s="154"/>
      <c r="M2244" s="159"/>
      <c r="T2244" s="160"/>
      <c r="AT2244" s="155" t="s">
        <v>169</v>
      </c>
      <c r="AU2244" s="155" t="s">
        <v>88</v>
      </c>
      <c r="AV2244" s="13" t="s">
        <v>88</v>
      </c>
      <c r="AW2244" s="13" t="s">
        <v>40</v>
      </c>
      <c r="AX2244" s="13" t="s">
        <v>78</v>
      </c>
      <c r="AY2244" s="155" t="s">
        <v>156</v>
      </c>
    </row>
    <row r="2245" spans="2:65" s="13" customFormat="1" x14ac:dyDescent="0.2">
      <c r="B2245" s="154"/>
      <c r="D2245" s="148" t="s">
        <v>169</v>
      </c>
      <c r="E2245" s="155" t="s">
        <v>3</v>
      </c>
      <c r="F2245" s="156" t="s">
        <v>3533</v>
      </c>
      <c r="H2245" s="157">
        <v>0.35</v>
      </c>
      <c r="I2245" s="158"/>
      <c r="L2245" s="154"/>
      <c r="M2245" s="159"/>
      <c r="T2245" s="160"/>
      <c r="AT2245" s="155" t="s">
        <v>169</v>
      </c>
      <c r="AU2245" s="155" t="s">
        <v>88</v>
      </c>
      <c r="AV2245" s="13" t="s">
        <v>88</v>
      </c>
      <c r="AW2245" s="13" t="s">
        <v>40</v>
      </c>
      <c r="AX2245" s="13" t="s">
        <v>78</v>
      </c>
      <c r="AY2245" s="155" t="s">
        <v>156</v>
      </c>
    </row>
    <row r="2246" spans="2:65" s="13" customFormat="1" x14ac:dyDescent="0.2">
      <c r="B2246" s="154"/>
      <c r="D2246" s="148" t="s">
        <v>169</v>
      </c>
      <c r="E2246" s="155" t="s">
        <v>3</v>
      </c>
      <c r="F2246" s="156" t="s">
        <v>3534</v>
      </c>
      <c r="H2246" s="157">
        <v>0.35</v>
      </c>
      <c r="I2246" s="158"/>
      <c r="L2246" s="154"/>
      <c r="M2246" s="159"/>
      <c r="T2246" s="160"/>
      <c r="AT2246" s="155" t="s">
        <v>169</v>
      </c>
      <c r="AU2246" s="155" t="s">
        <v>88</v>
      </c>
      <c r="AV2246" s="13" t="s">
        <v>88</v>
      </c>
      <c r="AW2246" s="13" t="s">
        <v>40</v>
      </c>
      <c r="AX2246" s="13" t="s">
        <v>78</v>
      </c>
      <c r="AY2246" s="155" t="s">
        <v>156</v>
      </c>
    </row>
    <row r="2247" spans="2:65" s="13" customFormat="1" x14ac:dyDescent="0.2">
      <c r="B2247" s="154"/>
      <c r="D2247" s="148" t="s">
        <v>169</v>
      </c>
      <c r="E2247" s="155" t="s">
        <v>3</v>
      </c>
      <c r="F2247" s="156" t="s">
        <v>3535</v>
      </c>
      <c r="H2247" s="157">
        <v>0.52500000000000002</v>
      </c>
      <c r="I2247" s="158"/>
      <c r="L2247" s="154"/>
      <c r="M2247" s="159"/>
      <c r="T2247" s="160"/>
      <c r="AT2247" s="155" t="s">
        <v>169</v>
      </c>
      <c r="AU2247" s="155" t="s">
        <v>88</v>
      </c>
      <c r="AV2247" s="13" t="s">
        <v>88</v>
      </c>
      <c r="AW2247" s="13" t="s">
        <v>40</v>
      </c>
      <c r="AX2247" s="13" t="s">
        <v>78</v>
      </c>
      <c r="AY2247" s="155" t="s">
        <v>156</v>
      </c>
    </row>
    <row r="2248" spans="2:65" s="13" customFormat="1" x14ac:dyDescent="0.2">
      <c r="B2248" s="154"/>
      <c r="D2248" s="148" t="s">
        <v>169</v>
      </c>
      <c r="E2248" s="155" t="s">
        <v>3</v>
      </c>
      <c r="F2248" s="156" t="s">
        <v>3536</v>
      </c>
      <c r="H2248" s="157">
        <v>0.35</v>
      </c>
      <c r="I2248" s="158"/>
      <c r="L2248" s="154"/>
      <c r="M2248" s="159"/>
      <c r="T2248" s="160"/>
      <c r="AT2248" s="155" t="s">
        <v>169</v>
      </c>
      <c r="AU2248" s="155" t="s">
        <v>88</v>
      </c>
      <c r="AV2248" s="13" t="s">
        <v>88</v>
      </c>
      <c r="AW2248" s="13" t="s">
        <v>40</v>
      </c>
      <c r="AX2248" s="13" t="s">
        <v>78</v>
      </c>
      <c r="AY2248" s="155" t="s">
        <v>156</v>
      </c>
    </row>
    <row r="2249" spans="2:65" s="13" customFormat="1" x14ac:dyDescent="0.2">
      <c r="B2249" s="154"/>
      <c r="D2249" s="148" t="s">
        <v>169</v>
      </c>
      <c r="E2249" s="155" t="s">
        <v>3</v>
      </c>
      <c r="F2249" s="156" t="s">
        <v>3537</v>
      </c>
      <c r="H2249" s="157">
        <v>0.35</v>
      </c>
      <c r="I2249" s="158"/>
      <c r="L2249" s="154"/>
      <c r="M2249" s="159"/>
      <c r="T2249" s="160"/>
      <c r="AT2249" s="155" t="s">
        <v>169</v>
      </c>
      <c r="AU2249" s="155" t="s">
        <v>88</v>
      </c>
      <c r="AV2249" s="13" t="s">
        <v>88</v>
      </c>
      <c r="AW2249" s="13" t="s">
        <v>40</v>
      </c>
      <c r="AX2249" s="13" t="s">
        <v>78</v>
      </c>
      <c r="AY2249" s="155" t="s">
        <v>156</v>
      </c>
    </row>
    <row r="2250" spans="2:65" s="13" customFormat="1" x14ac:dyDescent="0.2">
      <c r="B2250" s="154"/>
      <c r="D2250" s="148" t="s">
        <v>169</v>
      </c>
      <c r="E2250" s="155" t="s">
        <v>3</v>
      </c>
      <c r="F2250" s="156" t="s">
        <v>3538</v>
      </c>
      <c r="H2250" s="157">
        <v>0.35</v>
      </c>
      <c r="I2250" s="158"/>
      <c r="L2250" s="154"/>
      <c r="M2250" s="159"/>
      <c r="T2250" s="160"/>
      <c r="AT2250" s="155" t="s">
        <v>169</v>
      </c>
      <c r="AU2250" s="155" t="s">
        <v>88</v>
      </c>
      <c r="AV2250" s="13" t="s">
        <v>88</v>
      </c>
      <c r="AW2250" s="13" t="s">
        <v>40</v>
      </c>
      <c r="AX2250" s="13" t="s">
        <v>78</v>
      </c>
      <c r="AY2250" s="155" t="s">
        <v>156</v>
      </c>
    </row>
    <row r="2251" spans="2:65" s="13" customFormat="1" x14ac:dyDescent="0.2">
      <c r="B2251" s="154"/>
      <c r="D2251" s="148" t="s">
        <v>169</v>
      </c>
      <c r="E2251" s="155" t="s">
        <v>3</v>
      </c>
      <c r="F2251" s="156" t="s">
        <v>3539</v>
      </c>
      <c r="H2251" s="157">
        <v>0.35</v>
      </c>
      <c r="I2251" s="158"/>
      <c r="L2251" s="154"/>
      <c r="M2251" s="159"/>
      <c r="T2251" s="160"/>
      <c r="AT2251" s="155" t="s">
        <v>169</v>
      </c>
      <c r="AU2251" s="155" t="s">
        <v>88</v>
      </c>
      <c r="AV2251" s="13" t="s">
        <v>88</v>
      </c>
      <c r="AW2251" s="13" t="s">
        <v>40</v>
      </c>
      <c r="AX2251" s="13" t="s">
        <v>78</v>
      </c>
      <c r="AY2251" s="155" t="s">
        <v>156</v>
      </c>
    </row>
    <row r="2252" spans="2:65" s="13" customFormat="1" x14ac:dyDescent="0.2">
      <c r="B2252" s="154"/>
      <c r="D2252" s="148" t="s">
        <v>169</v>
      </c>
      <c r="E2252" s="155" t="s">
        <v>3</v>
      </c>
      <c r="F2252" s="156" t="s">
        <v>3540</v>
      </c>
      <c r="H2252" s="157">
        <v>0.45</v>
      </c>
      <c r="I2252" s="158"/>
      <c r="L2252" s="154"/>
      <c r="M2252" s="159"/>
      <c r="T2252" s="160"/>
      <c r="AT2252" s="155" t="s">
        <v>169</v>
      </c>
      <c r="AU2252" s="155" t="s">
        <v>88</v>
      </c>
      <c r="AV2252" s="13" t="s">
        <v>88</v>
      </c>
      <c r="AW2252" s="13" t="s">
        <v>40</v>
      </c>
      <c r="AX2252" s="13" t="s">
        <v>78</v>
      </c>
      <c r="AY2252" s="155" t="s">
        <v>156</v>
      </c>
    </row>
    <row r="2253" spans="2:65" s="13" customFormat="1" x14ac:dyDescent="0.2">
      <c r="B2253" s="154"/>
      <c r="D2253" s="148" t="s">
        <v>169</v>
      </c>
      <c r="E2253" s="155" t="s">
        <v>3</v>
      </c>
      <c r="F2253" s="156" t="s">
        <v>3541</v>
      </c>
      <c r="H2253" s="157">
        <v>0.45</v>
      </c>
      <c r="I2253" s="158"/>
      <c r="L2253" s="154"/>
      <c r="M2253" s="159"/>
      <c r="T2253" s="160"/>
      <c r="AT2253" s="155" t="s">
        <v>169</v>
      </c>
      <c r="AU2253" s="155" t="s">
        <v>88</v>
      </c>
      <c r="AV2253" s="13" t="s">
        <v>88</v>
      </c>
      <c r="AW2253" s="13" t="s">
        <v>40</v>
      </c>
      <c r="AX2253" s="13" t="s">
        <v>78</v>
      </c>
      <c r="AY2253" s="155" t="s">
        <v>156</v>
      </c>
    </row>
    <row r="2254" spans="2:65" s="13" customFormat="1" x14ac:dyDescent="0.2">
      <c r="B2254" s="154"/>
      <c r="D2254" s="148" t="s">
        <v>169</v>
      </c>
      <c r="E2254" s="155" t="s">
        <v>3</v>
      </c>
      <c r="F2254" s="156" t="s">
        <v>3542</v>
      </c>
      <c r="H2254" s="157">
        <v>0.45</v>
      </c>
      <c r="I2254" s="158"/>
      <c r="L2254" s="154"/>
      <c r="M2254" s="159"/>
      <c r="T2254" s="160"/>
      <c r="AT2254" s="155" t="s">
        <v>169</v>
      </c>
      <c r="AU2254" s="155" t="s">
        <v>88</v>
      </c>
      <c r="AV2254" s="13" t="s">
        <v>88</v>
      </c>
      <c r="AW2254" s="13" t="s">
        <v>40</v>
      </c>
      <c r="AX2254" s="13" t="s">
        <v>78</v>
      </c>
      <c r="AY2254" s="155" t="s">
        <v>156</v>
      </c>
    </row>
    <row r="2255" spans="2:65" s="13" customFormat="1" x14ac:dyDescent="0.2">
      <c r="B2255" s="154"/>
      <c r="D2255" s="148" t="s">
        <v>169</v>
      </c>
      <c r="E2255" s="155" t="s">
        <v>3</v>
      </c>
      <c r="F2255" s="156" t="s">
        <v>3543</v>
      </c>
      <c r="H2255" s="157">
        <v>0.495</v>
      </c>
      <c r="I2255" s="158"/>
      <c r="L2255" s="154"/>
      <c r="M2255" s="159"/>
      <c r="T2255" s="160"/>
      <c r="AT2255" s="155" t="s">
        <v>169</v>
      </c>
      <c r="AU2255" s="155" t="s">
        <v>88</v>
      </c>
      <c r="AV2255" s="13" t="s">
        <v>88</v>
      </c>
      <c r="AW2255" s="13" t="s">
        <v>40</v>
      </c>
      <c r="AX2255" s="13" t="s">
        <v>78</v>
      </c>
      <c r="AY2255" s="155" t="s">
        <v>156</v>
      </c>
    </row>
    <row r="2256" spans="2:65" s="13" customFormat="1" x14ac:dyDescent="0.2">
      <c r="B2256" s="154"/>
      <c r="D2256" s="148" t="s">
        <v>169</v>
      </c>
      <c r="E2256" s="155" t="s">
        <v>3</v>
      </c>
      <c r="F2256" s="156" t="s">
        <v>3544</v>
      </c>
      <c r="H2256" s="157">
        <v>0.495</v>
      </c>
      <c r="I2256" s="158"/>
      <c r="L2256" s="154"/>
      <c r="M2256" s="159"/>
      <c r="T2256" s="160"/>
      <c r="AT2256" s="155" t="s">
        <v>169</v>
      </c>
      <c r="AU2256" s="155" t="s">
        <v>88</v>
      </c>
      <c r="AV2256" s="13" t="s">
        <v>88</v>
      </c>
      <c r="AW2256" s="13" t="s">
        <v>40</v>
      </c>
      <c r="AX2256" s="13" t="s">
        <v>78</v>
      </c>
      <c r="AY2256" s="155" t="s">
        <v>156</v>
      </c>
    </row>
    <row r="2257" spans="2:65" s="13" customFormat="1" x14ac:dyDescent="0.2">
      <c r="B2257" s="154"/>
      <c r="D2257" s="148" t="s">
        <v>169</v>
      </c>
      <c r="E2257" s="155" t="s">
        <v>3</v>
      </c>
      <c r="F2257" s="156" t="s">
        <v>3545</v>
      </c>
      <c r="H2257" s="157">
        <v>0.495</v>
      </c>
      <c r="I2257" s="158"/>
      <c r="L2257" s="154"/>
      <c r="M2257" s="159"/>
      <c r="T2257" s="160"/>
      <c r="AT2257" s="155" t="s">
        <v>169</v>
      </c>
      <c r="AU2257" s="155" t="s">
        <v>88</v>
      </c>
      <c r="AV2257" s="13" t="s">
        <v>88</v>
      </c>
      <c r="AW2257" s="13" t="s">
        <v>40</v>
      </c>
      <c r="AX2257" s="13" t="s">
        <v>78</v>
      </c>
      <c r="AY2257" s="155" t="s">
        <v>156</v>
      </c>
    </row>
    <row r="2258" spans="2:65" s="13" customFormat="1" x14ac:dyDescent="0.2">
      <c r="B2258" s="154"/>
      <c r="D2258" s="148" t="s">
        <v>169</v>
      </c>
      <c r="E2258" s="155" t="s">
        <v>3</v>
      </c>
      <c r="F2258" s="156" t="s">
        <v>3546</v>
      </c>
      <c r="H2258" s="157">
        <v>0.6</v>
      </c>
      <c r="I2258" s="158"/>
      <c r="L2258" s="154"/>
      <c r="M2258" s="159"/>
      <c r="T2258" s="160"/>
      <c r="AT2258" s="155" t="s">
        <v>169</v>
      </c>
      <c r="AU2258" s="155" t="s">
        <v>88</v>
      </c>
      <c r="AV2258" s="13" t="s">
        <v>88</v>
      </c>
      <c r="AW2258" s="13" t="s">
        <v>40</v>
      </c>
      <c r="AX2258" s="13" t="s">
        <v>78</v>
      </c>
      <c r="AY2258" s="155" t="s">
        <v>156</v>
      </c>
    </row>
    <row r="2259" spans="2:65" s="13" customFormat="1" x14ac:dyDescent="0.2">
      <c r="B2259" s="154"/>
      <c r="D2259" s="148" t="s">
        <v>169</v>
      </c>
      <c r="E2259" s="155" t="s">
        <v>3</v>
      </c>
      <c r="F2259" s="156" t="s">
        <v>3547</v>
      </c>
      <c r="H2259" s="157">
        <v>0.6</v>
      </c>
      <c r="I2259" s="158"/>
      <c r="L2259" s="154"/>
      <c r="M2259" s="159"/>
      <c r="T2259" s="160"/>
      <c r="AT2259" s="155" t="s">
        <v>169</v>
      </c>
      <c r="AU2259" s="155" t="s">
        <v>88</v>
      </c>
      <c r="AV2259" s="13" t="s">
        <v>88</v>
      </c>
      <c r="AW2259" s="13" t="s">
        <v>40</v>
      </c>
      <c r="AX2259" s="13" t="s">
        <v>78</v>
      </c>
      <c r="AY2259" s="155" t="s">
        <v>156</v>
      </c>
    </row>
    <row r="2260" spans="2:65" s="13" customFormat="1" x14ac:dyDescent="0.2">
      <c r="B2260" s="154"/>
      <c r="D2260" s="148" t="s">
        <v>169</v>
      </c>
      <c r="E2260" s="155" t="s">
        <v>3</v>
      </c>
      <c r="F2260" s="156" t="s">
        <v>3548</v>
      </c>
      <c r="H2260" s="157">
        <v>0.6</v>
      </c>
      <c r="I2260" s="158"/>
      <c r="L2260" s="154"/>
      <c r="M2260" s="159"/>
      <c r="T2260" s="160"/>
      <c r="AT2260" s="155" t="s">
        <v>169</v>
      </c>
      <c r="AU2260" s="155" t="s">
        <v>88</v>
      </c>
      <c r="AV2260" s="13" t="s">
        <v>88</v>
      </c>
      <c r="AW2260" s="13" t="s">
        <v>40</v>
      </c>
      <c r="AX2260" s="13" t="s">
        <v>78</v>
      </c>
      <c r="AY2260" s="155" t="s">
        <v>156</v>
      </c>
    </row>
    <row r="2261" spans="2:65" s="13" customFormat="1" x14ac:dyDescent="0.2">
      <c r="B2261" s="154"/>
      <c r="D2261" s="148" t="s">
        <v>169</v>
      </c>
      <c r="E2261" s="155" t="s">
        <v>3</v>
      </c>
      <c r="F2261" s="156" t="s">
        <v>3549</v>
      </c>
      <c r="H2261" s="157">
        <v>0.6</v>
      </c>
      <c r="I2261" s="158"/>
      <c r="L2261" s="154"/>
      <c r="M2261" s="159"/>
      <c r="T2261" s="160"/>
      <c r="AT2261" s="155" t="s">
        <v>169</v>
      </c>
      <c r="AU2261" s="155" t="s">
        <v>88</v>
      </c>
      <c r="AV2261" s="13" t="s">
        <v>88</v>
      </c>
      <c r="AW2261" s="13" t="s">
        <v>40</v>
      </c>
      <c r="AX2261" s="13" t="s">
        <v>78</v>
      </c>
      <c r="AY2261" s="155" t="s">
        <v>156</v>
      </c>
    </row>
    <row r="2262" spans="2:65" s="14" customFormat="1" x14ac:dyDescent="0.2">
      <c r="B2262" s="161"/>
      <c r="D2262" s="148" t="s">
        <v>169</v>
      </c>
      <c r="E2262" s="162" t="s">
        <v>3</v>
      </c>
      <c r="F2262" s="163" t="s">
        <v>172</v>
      </c>
      <c r="H2262" s="164">
        <v>8.2100000000000009</v>
      </c>
      <c r="I2262" s="165"/>
      <c r="L2262" s="161"/>
      <c r="M2262" s="166"/>
      <c r="T2262" s="167"/>
      <c r="AT2262" s="162" t="s">
        <v>169</v>
      </c>
      <c r="AU2262" s="162" t="s">
        <v>88</v>
      </c>
      <c r="AV2262" s="14" t="s">
        <v>165</v>
      </c>
      <c r="AW2262" s="14" t="s">
        <v>40</v>
      </c>
      <c r="AX2262" s="14" t="s">
        <v>86</v>
      </c>
      <c r="AY2262" s="162" t="s">
        <v>156</v>
      </c>
    </row>
    <row r="2263" spans="2:65" s="1" customFormat="1" ht="21.75" customHeight="1" x14ac:dyDescent="0.2">
      <c r="B2263" s="129"/>
      <c r="C2263" s="130" t="s">
        <v>3550</v>
      </c>
      <c r="D2263" s="130" t="s">
        <v>160</v>
      </c>
      <c r="E2263" s="131" t="s">
        <v>1653</v>
      </c>
      <c r="F2263" s="132" t="s">
        <v>1654</v>
      </c>
      <c r="G2263" s="133" t="s">
        <v>209</v>
      </c>
      <c r="H2263" s="134">
        <v>14.79</v>
      </c>
      <c r="I2263" s="135"/>
      <c r="J2263" s="136">
        <f>ROUND(I2263*H2263,2)</f>
        <v>0</v>
      </c>
      <c r="K2263" s="132" t="s">
        <v>164</v>
      </c>
      <c r="L2263" s="34"/>
      <c r="M2263" s="137" t="s">
        <v>3</v>
      </c>
      <c r="N2263" s="138" t="s">
        <v>49</v>
      </c>
      <c r="P2263" s="139">
        <f>O2263*H2263</f>
        <v>0</v>
      </c>
      <c r="Q2263" s="139">
        <v>0</v>
      </c>
      <c r="R2263" s="139">
        <f>Q2263*H2263</f>
        <v>0</v>
      </c>
      <c r="S2263" s="139">
        <v>5.8999999999999997E-2</v>
      </c>
      <c r="T2263" s="140">
        <f>S2263*H2263</f>
        <v>0.87260999999999989</v>
      </c>
      <c r="AR2263" s="141" t="s">
        <v>165</v>
      </c>
      <c r="AT2263" s="141" t="s">
        <v>160</v>
      </c>
      <c r="AU2263" s="141" t="s">
        <v>88</v>
      </c>
      <c r="AY2263" s="18" t="s">
        <v>156</v>
      </c>
      <c r="BE2263" s="142">
        <f>IF(N2263="základní",J2263,0)</f>
        <v>0</v>
      </c>
      <c r="BF2263" s="142">
        <f>IF(N2263="snížená",J2263,0)</f>
        <v>0</v>
      </c>
      <c r="BG2263" s="142">
        <f>IF(N2263="zákl. přenesená",J2263,0)</f>
        <v>0</v>
      </c>
      <c r="BH2263" s="142">
        <f>IF(N2263="sníž. přenesená",J2263,0)</f>
        <v>0</v>
      </c>
      <c r="BI2263" s="142">
        <f>IF(N2263="nulová",J2263,0)</f>
        <v>0</v>
      </c>
      <c r="BJ2263" s="18" t="s">
        <v>86</v>
      </c>
      <c r="BK2263" s="142">
        <f>ROUND(I2263*H2263,2)</f>
        <v>0</v>
      </c>
      <c r="BL2263" s="18" t="s">
        <v>165</v>
      </c>
      <c r="BM2263" s="141" t="s">
        <v>1655</v>
      </c>
    </row>
    <row r="2264" spans="2:65" s="1" customFormat="1" x14ac:dyDescent="0.2">
      <c r="B2264" s="34"/>
      <c r="D2264" s="143" t="s">
        <v>167</v>
      </c>
      <c r="F2264" s="144" t="s">
        <v>1656</v>
      </c>
      <c r="I2264" s="145"/>
      <c r="L2264" s="34"/>
      <c r="M2264" s="146"/>
      <c r="T2264" s="55"/>
      <c r="AT2264" s="18" t="s">
        <v>167</v>
      </c>
      <c r="AU2264" s="18" t="s">
        <v>88</v>
      </c>
    </row>
    <row r="2265" spans="2:65" s="13" customFormat="1" x14ac:dyDescent="0.2">
      <c r="B2265" s="154"/>
      <c r="D2265" s="148" t="s">
        <v>169</v>
      </c>
      <c r="E2265" s="155" t="s">
        <v>3</v>
      </c>
      <c r="F2265" s="156" t="s">
        <v>3551</v>
      </c>
      <c r="H2265" s="157">
        <v>1.4450000000000001</v>
      </c>
      <c r="I2265" s="158"/>
      <c r="L2265" s="154"/>
      <c r="M2265" s="159"/>
      <c r="T2265" s="160"/>
      <c r="AT2265" s="155" t="s">
        <v>169</v>
      </c>
      <c r="AU2265" s="155" t="s">
        <v>88</v>
      </c>
      <c r="AV2265" s="13" t="s">
        <v>88</v>
      </c>
      <c r="AW2265" s="13" t="s">
        <v>40</v>
      </c>
      <c r="AX2265" s="13" t="s">
        <v>78</v>
      </c>
      <c r="AY2265" s="155" t="s">
        <v>156</v>
      </c>
    </row>
    <row r="2266" spans="2:65" s="13" customFormat="1" x14ac:dyDescent="0.2">
      <c r="B2266" s="154"/>
      <c r="D2266" s="148" t="s">
        <v>169</v>
      </c>
      <c r="E2266" s="155" t="s">
        <v>3</v>
      </c>
      <c r="F2266" s="156" t="s">
        <v>3552</v>
      </c>
      <c r="H2266" s="157">
        <v>1.7</v>
      </c>
      <c r="I2266" s="158"/>
      <c r="L2266" s="154"/>
      <c r="M2266" s="159"/>
      <c r="T2266" s="160"/>
      <c r="AT2266" s="155" t="s">
        <v>169</v>
      </c>
      <c r="AU2266" s="155" t="s">
        <v>88</v>
      </c>
      <c r="AV2266" s="13" t="s">
        <v>88</v>
      </c>
      <c r="AW2266" s="13" t="s">
        <v>40</v>
      </c>
      <c r="AX2266" s="13" t="s">
        <v>78</v>
      </c>
      <c r="AY2266" s="155" t="s">
        <v>156</v>
      </c>
    </row>
    <row r="2267" spans="2:65" s="13" customFormat="1" x14ac:dyDescent="0.2">
      <c r="B2267" s="154"/>
      <c r="D2267" s="148" t="s">
        <v>169</v>
      </c>
      <c r="E2267" s="155" t="s">
        <v>3</v>
      </c>
      <c r="F2267" s="156" t="s">
        <v>3553</v>
      </c>
      <c r="H2267" s="157">
        <v>1.7</v>
      </c>
      <c r="I2267" s="158"/>
      <c r="L2267" s="154"/>
      <c r="M2267" s="159"/>
      <c r="T2267" s="160"/>
      <c r="AT2267" s="155" t="s">
        <v>169</v>
      </c>
      <c r="AU2267" s="155" t="s">
        <v>88</v>
      </c>
      <c r="AV2267" s="13" t="s">
        <v>88</v>
      </c>
      <c r="AW2267" s="13" t="s">
        <v>40</v>
      </c>
      <c r="AX2267" s="13" t="s">
        <v>78</v>
      </c>
      <c r="AY2267" s="155" t="s">
        <v>156</v>
      </c>
    </row>
    <row r="2268" spans="2:65" s="13" customFormat="1" x14ac:dyDescent="0.2">
      <c r="B2268" s="154"/>
      <c r="D2268" s="148" t="s">
        <v>169</v>
      </c>
      <c r="E2268" s="155" t="s">
        <v>3</v>
      </c>
      <c r="F2268" s="156" t="s">
        <v>3554</v>
      </c>
      <c r="H2268" s="157">
        <v>1.7</v>
      </c>
      <c r="I2268" s="158"/>
      <c r="L2268" s="154"/>
      <c r="M2268" s="159"/>
      <c r="T2268" s="160"/>
      <c r="AT2268" s="155" t="s">
        <v>169</v>
      </c>
      <c r="AU2268" s="155" t="s">
        <v>88</v>
      </c>
      <c r="AV2268" s="13" t="s">
        <v>88</v>
      </c>
      <c r="AW2268" s="13" t="s">
        <v>40</v>
      </c>
      <c r="AX2268" s="13" t="s">
        <v>78</v>
      </c>
      <c r="AY2268" s="155" t="s">
        <v>156</v>
      </c>
    </row>
    <row r="2269" spans="2:65" s="13" customFormat="1" x14ac:dyDescent="0.2">
      <c r="B2269" s="154"/>
      <c r="D2269" s="148" t="s">
        <v>169</v>
      </c>
      <c r="E2269" s="155" t="s">
        <v>3</v>
      </c>
      <c r="F2269" s="156" t="s">
        <v>3555</v>
      </c>
      <c r="H2269" s="157">
        <v>1.4450000000000001</v>
      </c>
      <c r="I2269" s="158"/>
      <c r="L2269" s="154"/>
      <c r="M2269" s="159"/>
      <c r="T2269" s="160"/>
      <c r="AT2269" s="155" t="s">
        <v>169</v>
      </c>
      <c r="AU2269" s="155" t="s">
        <v>88</v>
      </c>
      <c r="AV2269" s="13" t="s">
        <v>88</v>
      </c>
      <c r="AW2269" s="13" t="s">
        <v>40</v>
      </c>
      <c r="AX2269" s="13" t="s">
        <v>78</v>
      </c>
      <c r="AY2269" s="155" t="s">
        <v>156</v>
      </c>
    </row>
    <row r="2270" spans="2:65" s="13" customFormat="1" x14ac:dyDescent="0.2">
      <c r="B2270" s="154"/>
      <c r="D2270" s="148" t="s">
        <v>169</v>
      </c>
      <c r="E2270" s="155" t="s">
        <v>3</v>
      </c>
      <c r="F2270" s="156" t="s">
        <v>3556</v>
      </c>
      <c r="H2270" s="157">
        <v>1.7</v>
      </c>
      <c r="I2270" s="158"/>
      <c r="L2270" s="154"/>
      <c r="M2270" s="159"/>
      <c r="T2270" s="160"/>
      <c r="AT2270" s="155" t="s">
        <v>169</v>
      </c>
      <c r="AU2270" s="155" t="s">
        <v>88</v>
      </c>
      <c r="AV2270" s="13" t="s">
        <v>88</v>
      </c>
      <c r="AW2270" s="13" t="s">
        <v>40</v>
      </c>
      <c r="AX2270" s="13" t="s">
        <v>78</v>
      </c>
      <c r="AY2270" s="155" t="s">
        <v>156</v>
      </c>
    </row>
    <row r="2271" spans="2:65" s="13" customFormat="1" x14ac:dyDescent="0.2">
      <c r="B2271" s="154"/>
      <c r="D2271" s="148" t="s">
        <v>169</v>
      </c>
      <c r="E2271" s="155" t="s">
        <v>3</v>
      </c>
      <c r="F2271" s="156" t="s">
        <v>3557</v>
      </c>
      <c r="H2271" s="157">
        <v>1.7</v>
      </c>
      <c r="I2271" s="158"/>
      <c r="L2271" s="154"/>
      <c r="M2271" s="159"/>
      <c r="T2271" s="160"/>
      <c r="AT2271" s="155" t="s">
        <v>169</v>
      </c>
      <c r="AU2271" s="155" t="s">
        <v>88</v>
      </c>
      <c r="AV2271" s="13" t="s">
        <v>88</v>
      </c>
      <c r="AW2271" s="13" t="s">
        <v>40</v>
      </c>
      <c r="AX2271" s="13" t="s">
        <v>78</v>
      </c>
      <c r="AY2271" s="155" t="s">
        <v>156</v>
      </c>
    </row>
    <row r="2272" spans="2:65" s="13" customFormat="1" x14ac:dyDescent="0.2">
      <c r="B2272" s="154"/>
      <c r="D2272" s="148" t="s">
        <v>169</v>
      </c>
      <c r="E2272" s="155" t="s">
        <v>3</v>
      </c>
      <c r="F2272" s="156" t="s">
        <v>3558</v>
      </c>
      <c r="H2272" s="157">
        <v>1.7</v>
      </c>
      <c r="I2272" s="158"/>
      <c r="L2272" s="154"/>
      <c r="M2272" s="159"/>
      <c r="T2272" s="160"/>
      <c r="AT2272" s="155" t="s">
        <v>169</v>
      </c>
      <c r="AU2272" s="155" t="s">
        <v>88</v>
      </c>
      <c r="AV2272" s="13" t="s">
        <v>88</v>
      </c>
      <c r="AW2272" s="13" t="s">
        <v>40</v>
      </c>
      <c r="AX2272" s="13" t="s">
        <v>78</v>
      </c>
      <c r="AY2272" s="155" t="s">
        <v>156</v>
      </c>
    </row>
    <row r="2273" spans="2:65" s="13" customFormat="1" x14ac:dyDescent="0.2">
      <c r="B2273" s="154"/>
      <c r="D2273" s="148" t="s">
        <v>169</v>
      </c>
      <c r="E2273" s="155" t="s">
        <v>3</v>
      </c>
      <c r="F2273" s="156" t="s">
        <v>3559</v>
      </c>
      <c r="H2273" s="157">
        <v>1.7</v>
      </c>
      <c r="I2273" s="158"/>
      <c r="L2273" s="154"/>
      <c r="M2273" s="159"/>
      <c r="T2273" s="160"/>
      <c r="AT2273" s="155" t="s">
        <v>169</v>
      </c>
      <c r="AU2273" s="155" t="s">
        <v>88</v>
      </c>
      <c r="AV2273" s="13" t="s">
        <v>88</v>
      </c>
      <c r="AW2273" s="13" t="s">
        <v>40</v>
      </c>
      <c r="AX2273" s="13" t="s">
        <v>78</v>
      </c>
      <c r="AY2273" s="155" t="s">
        <v>156</v>
      </c>
    </row>
    <row r="2274" spans="2:65" s="14" customFormat="1" x14ac:dyDescent="0.2">
      <c r="B2274" s="161"/>
      <c r="D2274" s="148" t="s">
        <v>169</v>
      </c>
      <c r="E2274" s="162" t="s">
        <v>3</v>
      </c>
      <c r="F2274" s="163" t="s">
        <v>172</v>
      </c>
      <c r="H2274" s="164">
        <v>14.79</v>
      </c>
      <c r="I2274" s="165"/>
      <c r="L2274" s="161"/>
      <c r="M2274" s="166"/>
      <c r="T2274" s="167"/>
      <c r="AT2274" s="162" t="s">
        <v>169</v>
      </c>
      <c r="AU2274" s="162" t="s">
        <v>88</v>
      </c>
      <c r="AV2274" s="14" t="s">
        <v>165</v>
      </c>
      <c r="AW2274" s="14" t="s">
        <v>40</v>
      </c>
      <c r="AX2274" s="14" t="s">
        <v>86</v>
      </c>
      <c r="AY2274" s="162" t="s">
        <v>156</v>
      </c>
    </row>
    <row r="2275" spans="2:65" s="1" customFormat="1" ht="21.75" customHeight="1" x14ac:dyDescent="0.2">
      <c r="B2275" s="129"/>
      <c r="C2275" s="130" t="s">
        <v>3560</v>
      </c>
      <c r="D2275" s="130" t="s">
        <v>160</v>
      </c>
      <c r="E2275" s="131" t="s">
        <v>3561</v>
      </c>
      <c r="F2275" s="132" t="s">
        <v>3562</v>
      </c>
      <c r="G2275" s="133" t="s">
        <v>209</v>
      </c>
      <c r="H2275" s="134">
        <v>8.5</v>
      </c>
      <c r="I2275" s="135"/>
      <c r="J2275" s="136">
        <f>ROUND(I2275*H2275,2)</f>
        <v>0</v>
      </c>
      <c r="K2275" s="132" t="s">
        <v>164</v>
      </c>
      <c r="L2275" s="34"/>
      <c r="M2275" s="137" t="s">
        <v>3</v>
      </c>
      <c r="N2275" s="138" t="s">
        <v>49</v>
      </c>
      <c r="P2275" s="139">
        <f>O2275*H2275</f>
        <v>0</v>
      </c>
      <c r="Q2275" s="139">
        <v>0</v>
      </c>
      <c r="R2275" s="139">
        <f>Q2275*H2275</f>
        <v>0</v>
      </c>
      <c r="S2275" s="139">
        <v>5.0999999999999997E-2</v>
      </c>
      <c r="T2275" s="140">
        <f>S2275*H2275</f>
        <v>0.4335</v>
      </c>
      <c r="AR2275" s="141" t="s">
        <v>165</v>
      </c>
      <c r="AT2275" s="141" t="s">
        <v>160</v>
      </c>
      <c r="AU2275" s="141" t="s">
        <v>88</v>
      </c>
      <c r="AY2275" s="18" t="s">
        <v>156</v>
      </c>
      <c r="BE2275" s="142">
        <f>IF(N2275="základní",J2275,0)</f>
        <v>0</v>
      </c>
      <c r="BF2275" s="142">
        <f>IF(N2275="snížená",J2275,0)</f>
        <v>0</v>
      </c>
      <c r="BG2275" s="142">
        <f>IF(N2275="zákl. přenesená",J2275,0)</f>
        <v>0</v>
      </c>
      <c r="BH2275" s="142">
        <f>IF(N2275="sníž. přenesená",J2275,0)</f>
        <v>0</v>
      </c>
      <c r="BI2275" s="142">
        <f>IF(N2275="nulová",J2275,0)</f>
        <v>0</v>
      </c>
      <c r="BJ2275" s="18" t="s">
        <v>86</v>
      </c>
      <c r="BK2275" s="142">
        <f>ROUND(I2275*H2275,2)</f>
        <v>0</v>
      </c>
      <c r="BL2275" s="18" t="s">
        <v>165</v>
      </c>
      <c r="BM2275" s="141" t="s">
        <v>3563</v>
      </c>
    </row>
    <row r="2276" spans="2:65" s="1" customFormat="1" x14ac:dyDescent="0.2">
      <c r="B2276" s="34"/>
      <c r="D2276" s="143" t="s">
        <v>167</v>
      </c>
      <c r="F2276" s="144" t="s">
        <v>3564</v>
      </c>
      <c r="I2276" s="145"/>
      <c r="L2276" s="34"/>
      <c r="M2276" s="146"/>
      <c r="T2276" s="55"/>
      <c r="AT2276" s="18" t="s">
        <v>167</v>
      </c>
      <c r="AU2276" s="18" t="s">
        <v>88</v>
      </c>
    </row>
    <row r="2277" spans="2:65" s="13" customFormat="1" x14ac:dyDescent="0.2">
      <c r="B2277" s="154"/>
      <c r="D2277" s="148" t="s">
        <v>169</v>
      </c>
      <c r="E2277" s="155" t="s">
        <v>3</v>
      </c>
      <c r="F2277" s="156" t="s">
        <v>3565</v>
      </c>
      <c r="H2277" s="157">
        <v>4.25</v>
      </c>
      <c r="I2277" s="158"/>
      <c r="L2277" s="154"/>
      <c r="M2277" s="159"/>
      <c r="T2277" s="160"/>
      <c r="AT2277" s="155" t="s">
        <v>169</v>
      </c>
      <c r="AU2277" s="155" t="s">
        <v>88</v>
      </c>
      <c r="AV2277" s="13" t="s">
        <v>88</v>
      </c>
      <c r="AW2277" s="13" t="s">
        <v>40</v>
      </c>
      <c r="AX2277" s="13" t="s">
        <v>78</v>
      </c>
      <c r="AY2277" s="155" t="s">
        <v>156</v>
      </c>
    </row>
    <row r="2278" spans="2:65" s="13" customFormat="1" x14ac:dyDescent="0.2">
      <c r="B2278" s="154"/>
      <c r="D2278" s="148" t="s">
        <v>169</v>
      </c>
      <c r="E2278" s="155" t="s">
        <v>3</v>
      </c>
      <c r="F2278" s="156" t="s">
        <v>3566</v>
      </c>
      <c r="H2278" s="157">
        <v>4.25</v>
      </c>
      <c r="I2278" s="158"/>
      <c r="L2278" s="154"/>
      <c r="M2278" s="159"/>
      <c r="T2278" s="160"/>
      <c r="AT2278" s="155" t="s">
        <v>169</v>
      </c>
      <c r="AU2278" s="155" t="s">
        <v>88</v>
      </c>
      <c r="AV2278" s="13" t="s">
        <v>88</v>
      </c>
      <c r="AW2278" s="13" t="s">
        <v>40</v>
      </c>
      <c r="AX2278" s="13" t="s">
        <v>78</v>
      </c>
      <c r="AY2278" s="155" t="s">
        <v>156</v>
      </c>
    </row>
    <row r="2279" spans="2:65" s="14" customFormat="1" x14ac:dyDescent="0.2">
      <c r="B2279" s="161"/>
      <c r="D2279" s="148" t="s">
        <v>169</v>
      </c>
      <c r="E2279" s="162" t="s">
        <v>3</v>
      </c>
      <c r="F2279" s="163" t="s">
        <v>172</v>
      </c>
      <c r="H2279" s="164">
        <v>8.5</v>
      </c>
      <c r="I2279" s="165"/>
      <c r="L2279" s="161"/>
      <c r="M2279" s="166"/>
      <c r="T2279" s="167"/>
      <c r="AT2279" s="162" t="s">
        <v>169</v>
      </c>
      <c r="AU2279" s="162" t="s">
        <v>88</v>
      </c>
      <c r="AV2279" s="14" t="s">
        <v>165</v>
      </c>
      <c r="AW2279" s="14" t="s">
        <v>40</v>
      </c>
      <c r="AX2279" s="14" t="s">
        <v>86</v>
      </c>
      <c r="AY2279" s="162" t="s">
        <v>156</v>
      </c>
    </row>
    <row r="2280" spans="2:65" s="1" customFormat="1" ht="24.2" customHeight="1" x14ac:dyDescent="0.2">
      <c r="B2280" s="129"/>
      <c r="C2280" s="130" t="s">
        <v>3567</v>
      </c>
      <c r="D2280" s="130" t="s">
        <v>160</v>
      </c>
      <c r="E2280" s="131" t="s">
        <v>3568</v>
      </c>
      <c r="F2280" s="132" t="s">
        <v>3569</v>
      </c>
      <c r="G2280" s="133" t="s">
        <v>209</v>
      </c>
      <c r="H2280" s="134">
        <v>2.4670000000000001</v>
      </c>
      <c r="I2280" s="135"/>
      <c r="J2280" s="136">
        <f>ROUND(I2280*H2280,2)</f>
        <v>0</v>
      </c>
      <c r="K2280" s="132" t="s">
        <v>164</v>
      </c>
      <c r="L2280" s="34"/>
      <c r="M2280" s="137" t="s">
        <v>3</v>
      </c>
      <c r="N2280" s="138" t="s">
        <v>49</v>
      </c>
      <c r="P2280" s="139">
        <f>O2280*H2280</f>
        <v>0</v>
      </c>
      <c r="Q2280" s="139">
        <v>0</v>
      </c>
      <c r="R2280" s="139">
        <f>Q2280*H2280</f>
        <v>0</v>
      </c>
      <c r="S2280" s="139">
        <v>0.18</v>
      </c>
      <c r="T2280" s="140">
        <f>S2280*H2280</f>
        <v>0.44406000000000001</v>
      </c>
      <c r="AR2280" s="141" t="s">
        <v>165</v>
      </c>
      <c r="AT2280" s="141" t="s">
        <v>160</v>
      </c>
      <c r="AU2280" s="141" t="s">
        <v>88</v>
      </c>
      <c r="AY2280" s="18" t="s">
        <v>156</v>
      </c>
      <c r="BE2280" s="142">
        <f>IF(N2280="základní",J2280,0)</f>
        <v>0</v>
      </c>
      <c r="BF2280" s="142">
        <f>IF(N2280="snížená",J2280,0)</f>
        <v>0</v>
      </c>
      <c r="BG2280" s="142">
        <f>IF(N2280="zákl. přenesená",J2280,0)</f>
        <v>0</v>
      </c>
      <c r="BH2280" s="142">
        <f>IF(N2280="sníž. přenesená",J2280,0)</f>
        <v>0</v>
      </c>
      <c r="BI2280" s="142">
        <f>IF(N2280="nulová",J2280,0)</f>
        <v>0</v>
      </c>
      <c r="BJ2280" s="18" t="s">
        <v>86</v>
      </c>
      <c r="BK2280" s="142">
        <f>ROUND(I2280*H2280,2)</f>
        <v>0</v>
      </c>
      <c r="BL2280" s="18" t="s">
        <v>165</v>
      </c>
      <c r="BM2280" s="141" t="s">
        <v>3570</v>
      </c>
    </row>
    <row r="2281" spans="2:65" s="1" customFormat="1" x14ac:dyDescent="0.2">
      <c r="B2281" s="34"/>
      <c r="D2281" s="143" t="s">
        <v>167</v>
      </c>
      <c r="F2281" s="144" t="s">
        <v>3571</v>
      </c>
      <c r="I2281" s="145"/>
      <c r="L2281" s="34"/>
      <c r="M2281" s="146"/>
      <c r="T2281" s="55"/>
      <c r="AT2281" s="18" t="s">
        <v>167</v>
      </c>
      <c r="AU2281" s="18" t="s">
        <v>88</v>
      </c>
    </row>
    <row r="2282" spans="2:65" s="13" customFormat="1" x14ac:dyDescent="0.2">
      <c r="B2282" s="154"/>
      <c r="D2282" s="148" t="s">
        <v>169</v>
      </c>
      <c r="E2282" s="155" t="s">
        <v>3</v>
      </c>
      <c r="F2282" s="156" t="s">
        <v>3572</v>
      </c>
      <c r="H2282" s="157">
        <v>0.36699999999999999</v>
      </c>
      <c r="I2282" s="158"/>
      <c r="L2282" s="154"/>
      <c r="M2282" s="159"/>
      <c r="T2282" s="160"/>
      <c r="AT2282" s="155" t="s">
        <v>169</v>
      </c>
      <c r="AU2282" s="155" t="s">
        <v>88</v>
      </c>
      <c r="AV2282" s="13" t="s">
        <v>88</v>
      </c>
      <c r="AW2282" s="13" t="s">
        <v>40</v>
      </c>
      <c r="AX2282" s="13" t="s">
        <v>78</v>
      </c>
      <c r="AY2282" s="155" t="s">
        <v>156</v>
      </c>
    </row>
    <row r="2283" spans="2:65" s="13" customFormat="1" x14ac:dyDescent="0.2">
      <c r="B2283" s="154"/>
      <c r="D2283" s="148" t="s">
        <v>169</v>
      </c>
      <c r="E2283" s="155" t="s">
        <v>3</v>
      </c>
      <c r="F2283" s="156" t="s">
        <v>3573</v>
      </c>
      <c r="H2283" s="157">
        <v>2.1</v>
      </c>
      <c r="I2283" s="158"/>
      <c r="L2283" s="154"/>
      <c r="M2283" s="159"/>
      <c r="T2283" s="160"/>
      <c r="AT2283" s="155" t="s">
        <v>169</v>
      </c>
      <c r="AU2283" s="155" t="s">
        <v>88</v>
      </c>
      <c r="AV2283" s="13" t="s">
        <v>88</v>
      </c>
      <c r="AW2283" s="13" t="s">
        <v>40</v>
      </c>
      <c r="AX2283" s="13" t="s">
        <v>78</v>
      </c>
      <c r="AY2283" s="155" t="s">
        <v>156</v>
      </c>
    </row>
    <row r="2284" spans="2:65" s="14" customFormat="1" x14ac:dyDescent="0.2">
      <c r="B2284" s="161"/>
      <c r="D2284" s="148" t="s">
        <v>169</v>
      </c>
      <c r="E2284" s="162" t="s">
        <v>3</v>
      </c>
      <c r="F2284" s="163" t="s">
        <v>172</v>
      </c>
      <c r="H2284" s="164">
        <v>2.4670000000000001</v>
      </c>
      <c r="I2284" s="165"/>
      <c r="L2284" s="161"/>
      <c r="M2284" s="166"/>
      <c r="T2284" s="167"/>
      <c r="AT2284" s="162" t="s">
        <v>169</v>
      </c>
      <c r="AU2284" s="162" t="s">
        <v>88</v>
      </c>
      <c r="AV2284" s="14" t="s">
        <v>165</v>
      </c>
      <c r="AW2284" s="14" t="s">
        <v>40</v>
      </c>
      <c r="AX2284" s="14" t="s">
        <v>86</v>
      </c>
      <c r="AY2284" s="162" t="s">
        <v>156</v>
      </c>
    </row>
    <row r="2285" spans="2:65" s="1" customFormat="1" ht="24.2" customHeight="1" x14ac:dyDescent="0.2">
      <c r="B2285" s="129"/>
      <c r="C2285" s="130" t="s">
        <v>3574</v>
      </c>
      <c r="D2285" s="130" t="s">
        <v>160</v>
      </c>
      <c r="E2285" s="131" t="s">
        <v>3575</v>
      </c>
      <c r="F2285" s="132" t="s">
        <v>3576</v>
      </c>
      <c r="G2285" s="133" t="s">
        <v>209</v>
      </c>
      <c r="H2285" s="134">
        <v>3.6120000000000001</v>
      </c>
      <c r="I2285" s="135"/>
      <c r="J2285" s="136">
        <f>ROUND(I2285*H2285,2)</f>
        <v>0</v>
      </c>
      <c r="K2285" s="132" t="s">
        <v>164</v>
      </c>
      <c r="L2285" s="34"/>
      <c r="M2285" s="137" t="s">
        <v>3</v>
      </c>
      <c r="N2285" s="138" t="s">
        <v>49</v>
      </c>
      <c r="P2285" s="139">
        <f>O2285*H2285</f>
        <v>0</v>
      </c>
      <c r="Q2285" s="139">
        <v>0</v>
      </c>
      <c r="R2285" s="139">
        <f>Q2285*H2285</f>
        <v>0</v>
      </c>
      <c r="S2285" s="139">
        <v>0.27</v>
      </c>
      <c r="T2285" s="140">
        <f>S2285*H2285</f>
        <v>0.97524000000000011</v>
      </c>
      <c r="AR2285" s="141" t="s">
        <v>165</v>
      </c>
      <c r="AT2285" s="141" t="s">
        <v>160</v>
      </c>
      <c r="AU2285" s="141" t="s">
        <v>88</v>
      </c>
      <c r="AY2285" s="18" t="s">
        <v>156</v>
      </c>
      <c r="BE2285" s="142">
        <f>IF(N2285="základní",J2285,0)</f>
        <v>0</v>
      </c>
      <c r="BF2285" s="142">
        <f>IF(N2285="snížená",J2285,0)</f>
        <v>0</v>
      </c>
      <c r="BG2285" s="142">
        <f>IF(N2285="zákl. přenesená",J2285,0)</f>
        <v>0</v>
      </c>
      <c r="BH2285" s="142">
        <f>IF(N2285="sníž. přenesená",J2285,0)</f>
        <v>0</v>
      </c>
      <c r="BI2285" s="142">
        <f>IF(N2285="nulová",J2285,0)</f>
        <v>0</v>
      </c>
      <c r="BJ2285" s="18" t="s">
        <v>86</v>
      </c>
      <c r="BK2285" s="142">
        <f>ROUND(I2285*H2285,2)</f>
        <v>0</v>
      </c>
      <c r="BL2285" s="18" t="s">
        <v>165</v>
      </c>
      <c r="BM2285" s="141" t="s">
        <v>3577</v>
      </c>
    </row>
    <row r="2286" spans="2:65" s="1" customFormat="1" x14ac:dyDescent="0.2">
      <c r="B2286" s="34"/>
      <c r="D2286" s="143" t="s">
        <v>167</v>
      </c>
      <c r="F2286" s="144" t="s">
        <v>3578</v>
      </c>
      <c r="I2286" s="145"/>
      <c r="L2286" s="34"/>
      <c r="M2286" s="146"/>
      <c r="T2286" s="55"/>
      <c r="AT2286" s="18" t="s">
        <v>167</v>
      </c>
      <c r="AU2286" s="18" t="s">
        <v>88</v>
      </c>
    </row>
    <row r="2287" spans="2:65" s="13" customFormat="1" x14ac:dyDescent="0.2">
      <c r="B2287" s="154"/>
      <c r="D2287" s="148" t="s">
        <v>169</v>
      </c>
      <c r="E2287" s="155" t="s">
        <v>3</v>
      </c>
      <c r="F2287" s="156" t="s">
        <v>3579</v>
      </c>
      <c r="H2287" s="157">
        <v>1.806</v>
      </c>
      <c r="I2287" s="158"/>
      <c r="L2287" s="154"/>
      <c r="M2287" s="159"/>
      <c r="T2287" s="160"/>
      <c r="AT2287" s="155" t="s">
        <v>169</v>
      </c>
      <c r="AU2287" s="155" t="s">
        <v>88</v>
      </c>
      <c r="AV2287" s="13" t="s">
        <v>88</v>
      </c>
      <c r="AW2287" s="13" t="s">
        <v>40</v>
      </c>
      <c r="AX2287" s="13" t="s">
        <v>78</v>
      </c>
      <c r="AY2287" s="155" t="s">
        <v>156</v>
      </c>
    </row>
    <row r="2288" spans="2:65" s="13" customFormat="1" x14ac:dyDescent="0.2">
      <c r="B2288" s="154"/>
      <c r="D2288" s="148" t="s">
        <v>169</v>
      </c>
      <c r="E2288" s="155" t="s">
        <v>3</v>
      </c>
      <c r="F2288" s="156" t="s">
        <v>3580</v>
      </c>
      <c r="H2288" s="157">
        <v>1.806</v>
      </c>
      <c r="I2288" s="158"/>
      <c r="L2288" s="154"/>
      <c r="M2288" s="159"/>
      <c r="T2288" s="160"/>
      <c r="AT2288" s="155" t="s">
        <v>169</v>
      </c>
      <c r="AU2288" s="155" t="s">
        <v>88</v>
      </c>
      <c r="AV2288" s="13" t="s">
        <v>88</v>
      </c>
      <c r="AW2288" s="13" t="s">
        <v>40</v>
      </c>
      <c r="AX2288" s="13" t="s">
        <v>78</v>
      </c>
      <c r="AY2288" s="155" t="s">
        <v>156</v>
      </c>
    </row>
    <row r="2289" spans="2:65" s="14" customFormat="1" x14ac:dyDescent="0.2">
      <c r="B2289" s="161"/>
      <c r="D2289" s="148" t="s">
        <v>169</v>
      </c>
      <c r="E2289" s="162" t="s">
        <v>3</v>
      </c>
      <c r="F2289" s="163" t="s">
        <v>172</v>
      </c>
      <c r="H2289" s="164">
        <v>3.6120000000000001</v>
      </c>
      <c r="I2289" s="165"/>
      <c r="L2289" s="161"/>
      <c r="M2289" s="166"/>
      <c r="T2289" s="167"/>
      <c r="AT2289" s="162" t="s">
        <v>169</v>
      </c>
      <c r="AU2289" s="162" t="s">
        <v>88</v>
      </c>
      <c r="AV2289" s="14" t="s">
        <v>165</v>
      </c>
      <c r="AW2289" s="14" t="s">
        <v>40</v>
      </c>
      <c r="AX2289" s="14" t="s">
        <v>86</v>
      </c>
      <c r="AY2289" s="162" t="s">
        <v>156</v>
      </c>
    </row>
    <row r="2290" spans="2:65" s="1" customFormat="1" ht="24.2" customHeight="1" x14ac:dyDescent="0.2">
      <c r="B2290" s="129"/>
      <c r="C2290" s="130" t="s">
        <v>3581</v>
      </c>
      <c r="D2290" s="130" t="s">
        <v>160</v>
      </c>
      <c r="E2290" s="131" t="s">
        <v>3582</v>
      </c>
      <c r="F2290" s="132" t="s">
        <v>3583</v>
      </c>
      <c r="G2290" s="133" t="s">
        <v>163</v>
      </c>
      <c r="H2290" s="134">
        <v>28.053999999999998</v>
      </c>
      <c r="I2290" s="135"/>
      <c r="J2290" s="136">
        <f>ROUND(I2290*H2290,2)</f>
        <v>0</v>
      </c>
      <c r="K2290" s="132" t="s">
        <v>164</v>
      </c>
      <c r="L2290" s="34"/>
      <c r="M2290" s="137" t="s">
        <v>3</v>
      </c>
      <c r="N2290" s="138" t="s">
        <v>49</v>
      </c>
      <c r="P2290" s="139">
        <f>O2290*H2290</f>
        <v>0</v>
      </c>
      <c r="Q2290" s="139">
        <v>0</v>
      </c>
      <c r="R2290" s="139">
        <f>Q2290*H2290</f>
        <v>0</v>
      </c>
      <c r="S2290" s="139">
        <v>1.8</v>
      </c>
      <c r="T2290" s="140">
        <f>S2290*H2290</f>
        <v>50.497199999999999</v>
      </c>
      <c r="AR2290" s="141" t="s">
        <v>165</v>
      </c>
      <c r="AT2290" s="141" t="s">
        <v>160</v>
      </c>
      <c r="AU2290" s="141" t="s">
        <v>88</v>
      </c>
      <c r="AY2290" s="18" t="s">
        <v>156</v>
      </c>
      <c r="BE2290" s="142">
        <f>IF(N2290="základní",J2290,0)</f>
        <v>0</v>
      </c>
      <c r="BF2290" s="142">
        <f>IF(N2290="snížená",J2290,0)</f>
        <v>0</v>
      </c>
      <c r="BG2290" s="142">
        <f>IF(N2290="zákl. přenesená",J2290,0)</f>
        <v>0</v>
      </c>
      <c r="BH2290" s="142">
        <f>IF(N2290="sníž. přenesená",J2290,0)</f>
        <v>0</v>
      </c>
      <c r="BI2290" s="142">
        <f>IF(N2290="nulová",J2290,0)</f>
        <v>0</v>
      </c>
      <c r="BJ2290" s="18" t="s">
        <v>86</v>
      </c>
      <c r="BK2290" s="142">
        <f>ROUND(I2290*H2290,2)</f>
        <v>0</v>
      </c>
      <c r="BL2290" s="18" t="s">
        <v>165</v>
      </c>
      <c r="BM2290" s="141" t="s">
        <v>3584</v>
      </c>
    </row>
    <row r="2291" spans="2:65" s="1" customFormat="1" x14ac:dyDescent="0.2">
      <c r="B2291" s="34"/>
      <c r="D2291" s="143" t="s">
        <v>167</v>
      </c>
      <c r="F2291" s="144" t="s">
        <v>3585</v>
      </c>
      <c r="I2291" s="145"/>
      <c r="L2291" s="34"/>
      <c r="M2291" s="146"/>
      <c r="T2291" s="55"/>
      <c r="AT2291" s="18" t="s">
        <v>167</v>
      </c>
      <c r="AU2291" s="18" t="s">
        <v>88</v>
      </c>
    </row>
    <row r="2292" spans="2:65" s="13" customFormat="1" x14ac:dyDescent="0.2">
      <c r="B2292" s="154"/>
      <c r="D2292" s="148" t="s">
        <v>169</v>
      </c>
      <c r="E2292" s="155" t="s">
        <v>3</v>
      </c>
      <c r="F2292" s="156" t="s">
        <v>3586</v>
      </c>
      <c r="H2292" s="157">
        <v>1.9330000000000001</v>
      </c>
      <c r="I2292" s="158"/>
      <c r="L2292" s="154"/>
      <c r="M2292" s="159"/>
      <c r="T2292" s="160"/>
      <c r="AT2292" s="155" t="s">
        <v>169</v>
      </c>
      <c r="AU2292" s="155" t="s">
        <v>88</v>
      </c>
      <c r="AV2292" s="13" t="s">
        <v>88</v>
      </c>
      <c r="AW2292" s="13" t="s">
        <v>40</v>
      </c>
      <c r="AX2292" s="13" t="s">
        <v>78</v>
      </c>
      <c r="AY2292" s="155" t="s">
        <v>156</v>
      </c>
    </row>
    <row r="2293" spans="2:65" s="13" customFormat="1" x14ac:dyDescent="0.2">
      <c r="B2293" s="154"/>
      <c r="D2293" s="148" t="s">
        <v>169</v>
      </c>
      <c r="E2293" s="155" t="s">
        <v>3</v>
      </c>
      <c r="F2293" s="156" t="s">
        <v>3587</v>
      </c>
      <c r="H2293" s="157">
        <v>2.0790000000000002</v>
      </c>
      <c r="I2293" s="158"/>
      <c r="L2293" s="154"/>
      <c r="M2293" s="159"/>
      <c r="T2293" s="160"/>
      <c r="AT2293" s="155" t="s">
        <v>169</v>
      </c>
      <c r="AU2293" s="155" t="s">
        <v>88</v>
      </c>
      <c r="AV2293" s="13" t="s">
        <v>88</v>
      </c>
      <c r="AW2293" s="13" t="s">
        <v>40</v>
      </c>
      <c r="AX2293" s="13" t="s">
        <v>78</v>
      </c>
      <c r="AY2293" s="155" t="s">
        <v>156</v>
      </c>
    </row>
    <row r="2294" spans="2:65" s="13" customFormat="1" x14ac:dyDescent="0.2">
      <c r="B2294" s="154"/>
      <c r="D2294" s="148" t="s">
        <v>169</v>
      </c>
      <c r="E2294" s="155" t="s">
        <v>3</v>
      </c>
      <c r="F2294" s="156" t="s">
        <v>3588</v>
      </c>
      <c r="H2294" s="157">
        <v>1.8089999999999999</v>
      </c>
      <c r="I2294" s="158"/>
      <c r="L2294" s="154"/>
      <c r="M2294" s="159"/>
      <c r="T2294" s="160"/>
      <c r="AT2294" s="155" t="s">
        <v>169</v>
      </c>
      <c r="AU2294" s="155" t="s">
        <v>88</v>
      </c>
      <c r="AV2294" s="13" t="s">
        <v>88</v>
      </c>
      <c r="AW2294" s="13" t="s">
        <v>40</v>
      </c>
      <c r="AX2294" s="13" t="s">
        <v>78</v>
      </c>
      <c r="AY2294" s="155" t="s">
        <v>156</v>
      </c>
    </row>
    <row r="2295" spans="2:65" s="13" customFormat="1" x14ac:dyDescent="0.2">
      <c r="B2295" s="154"/>
      <c r="D2295" s="148" t="s">
        <v>169</v>
      </c>
      <c r="E2295" s="155" t="s">
        <v>3</v>
      </c>
      <c r="F2295" s="156" t="s">
        <v>3589</v>
      </c>
      <c r="H2295" s="157">
        <v>1.607</v>
      </c>
      <c r="I2295" s="158"/>
      <c r="L2295" s="154"/>
      <c r="M2295" s="159"/>
      <c r="T2295" s="160"/>
      <c r="AT2295" s="155" t="s">
        <v>169</v>
      </c>
      <c r="AU2295" s="155" t="s">
        <v>88</v>
      </c>
      <c r="AV2295" s="13" t="s">
        <v>88</v>
      </c>
      <c r="AW2295" s="13" t="s">
        <v>40</v>
      </c>
      <c r="AX2295" s="13" t="s">
        <v>78</v>
      </c>
      <c r="AY2295" s="155" t="s">
        <v>156</v>
      </c>
    </row>
    <row r="2296" spans="2:65" s="13" customFormat="1" x14ac:dyDescent="0.2">
      <c r="B2296" s="154"/>
      <c r="D2296" s="148" t="s">
        <v>169</v>
      </c>
      <c r="E2296" s="155" t="s">
        <v>3</v>
      </c>
      <c r="F2296" s="156" t="s">
        <v>3590</v>
      </c>
      <c r="H2296" s="157">
        <v>1.764</v>
      </c>
      <c r="I2296" s="158"/>
      <c r="L2296" s="154"/>
      <c r="M2296" s="159"/>
      <c r="T2296" s="160"/>
      <c r="AT2296" s="155" t="s">
        <v>169</v>
      </c>
      <c r="AU2296" s="155" t="s">
        <v>88</v>
      </c>
      <c r="AV2296" s="13" t="s">
        <v>88</v>
      </c>
      <c r="AW2296" s="13" t="s">
        <v>40</v>
      </c>
      <c r="AX2296" s="13" t="s">
        <v>78</v>
      </c>
      <c r="AY2296" s="155" t="s">
        <v>156</v>
      </c>
    </row>
    <row r="2297" spans="2:65" s="13" customFormat="1" x14ac:dyDescent="0.2">
      <c r="B2297" s="154"/>
      <c r="D2297" s="148" t="s">
        <v>169</v>
      </c>
      <c r="E2297" s="155" t="s">
        <v>3</v>
      </c>
      <c r="F2297" s="156" t="s">
        <v>3591</v>
      </c>
      <c r="H2297" s="157">
        <v>1.881</v>
      </c>
      <c r="I2297" s="158"/>
      <c r="L2297" s="154"/>
      <c r="M2297" s="159"/>
      <c r="T2297" s="160"/>
      <c r="AT2297" s="155" t="s">
        <v>169</v>
      </c>
      <c r="AU2297" s="155" t="s">
        <v>88</v>
      </c>
      <c r="AV2297" s="13" t="s">
        <v>88</v>
      </c>
      <c r="AW2297" s="13" t="s">
        <v>40</v>
      </c>
      <c r="AX2297" s="13" t="s">
        <v>78</v>
      </c>
      <c r="AY2297" s="155" t="s">
        <v>156</v>
      </c>
    </row>
    <row r="2298" spans="2:65" s="13" customFormat="1" x14ac:dyDescent="0.2">
      <c r="B2298" s="154"/>
      <c r="D2298" s="148" t="s">
        <v>169</v>
      </c>
      <c r="E2298" s="155" t="s">
        <v>3</v>
      </c>
      <c r="F2298" s="156" t="s">
        <v>3592</v>
      </c>
      <c r="H2298" s="157">
        <v>2.153</v>
      </c>
      <c r="I2298" s="158"/>
      <c r="L2298" s="154"/>
      <c r="M2298" s="159"/>
      <c r="T2298" s="160"/>
      <c r="AT2298" s="155" t="s">
        <v>169</v>
      </c>
      <c r="AU2298" s="155" t="s">
        <v>88</v>
      </c>
      <c r="AV2298" s="13" t="s">
        <v>88</v>
      </c>
      <c r="AW2298" s="13" t="s">
        <v>40</v>
      </c>
      <c r="AX2298" s="13" t="s">
        <v>78</v>
      </c>
      <c r="AY2298" s="155" t="s">
        <v>156</v>
      </c>
    </row>
    <row r="2299" spans="2:65" s="13" customFormat="1" x14ac:dyDescent="0.2">
      <c r="B2299" s="154"/>
      <c r="D2299" s="148" t="s">
        <v>169</v>
      </c>
      <c r="E2299" s="155" t="s">
        <v>3</v>
      </c>
      <c r="F2299" s="156" t="s">
        <v>3593</v>
      </c>
      <c r="H2299" s="157">
        <v>1.4359999999999999</v>
      </c>
      <c r="I2299" s="158"/>
      <c r="L2299" s="154"/>
      <c r="M2299" s="159"/>
      <c r="T2299" s="160"/>
      <c r="AT2299" s="155" t="s">
        <v>169</v>
      </c>
      <c r="AU2299" s="155" t="s">
        <v>88</v>
      </c>
      <c r="AV2299" s="13" t="s">
        <v>88</v>
      </c>
      <c r="AW2299" s="13" t="s">
        <v>40</v>
      </c>
      <c r="AX2299" s="13" t="s">
        <v>78</v>
      </c>
      <c r="AY2299" s="155" t="s">
        <v>156</v>
      </c>
    </row>
    <row r="2300" spans="2:65" s="13" customFormat="1" x14ac:dyDescent="0.2">
      <c r="B2300" s="154"/>
      <c r="D2300" s="148" t="s">
        <v>169</v>
      </c>
      <c r="E2300" s="155" t="s">
        <v>3</v>
      </c>
      <c r="F2300" s="156" t="s">
        <v>3594</v>
      </c>
      <c r="H2300" s="157">
        <v>1.476</v>
      </c>
      <c r="I2300" s="158"/>
      <c r="L2300" s="154"/>
      <c r="M2300" s="159"/>
      <c r="T2300" s="160"/>
      <c r="AT2300" s="155" t="s">
        <v>169</v>
      </c>
      <c r="AU2300" s="155" t="s">
        <v>88</v>
      </c>
      <c r="AV2300" s="13" t="s">
        <v>88</v>
      </c>
      <c r="AW2300" s="13" t="s">
        <v>40</v>
      </c>
      <c r="AX2300" s="13" t="s">
        <v>78</v>
      </c>
      <c r="AY2300" s="155" t="s">
        <v>156</v>
      </c>
    </row>
    <row r="2301" spans="2:65" s="13" customFormat="1" x14ac:dyDescent="0.2">
      <c r="B2301" s="154"/>
      <c r="D2301" s="148" t="s">
        <v>169</v>
      </c>
      <c r="E2301" s="155" t="s">
        <v>3</v>
      </c>
      <c r="F2301" s="156" t="s">
        <v>3595</v>
      </c>
      <c r="H2301" s="157">
        <v>1.881</v>
      </c>
      <c r="I2301" s="158"/>
      <c r="L2301" s="154"/>
      <c r="M2301" s="159"/>
      <c r="T2301" s="160"/>
      <c r="AT2301" s="155" t="s">
        <v>169</v>
      </c>
      <c r="AU2301" s="155" t="s">
        <v>88</v>
      </c>
      <c r="AV2301" s="13" t="s">
        <v>88</v>
      </c>
      <c r="AW2301" s="13" t="s">
        <v>40</v>
      </c>
      <c r="AX2301" s="13" t="s">
        <v>78</v>
      </c>
      <c r="AY2301" s="155" t="s">
        <v>156</v>
      </c>
    </row>
    <row r="2302" spans="2:65" s="13" customFormat="1" x14ac:dyDescent="0.2">
      <c r="B2302" s="154"/>
      <c r="D2302" s="148" t="s">
        <v>169</v>
      </c>
      <c r="E2302" s="155" t="s">
        <v>3</v>
      </c>
      <c r="F2302" s="156" t="s">
        <v>3596</v>
      </c>
      <c r="H2302" s="157">
        <v>1.476</v>
      </c>
      <c r="I2302" s="158"/>
      <c r="L2302" s="154"/>
      <c r="M2302" s="159"/>
      <c r="T2302" s="160"/>
      <c r="AT2302" s="155" t="s">
        <v>169</v>
      </c>
      <c r="AU2302" s="155" t="s">
        <v>88</v>
      </c>
      <c r="AV2302" s="13" t="s">
        <v>88</v>
      </c>
      <c r="AW2302" s="13" t="s">
        <v>40</v>
      </c>
      <c r="AX2302" s="13" t="s">
        <v>78</v>
      </c>
      <c r="AY2302" s="155" t="s">
        <v>156</v>
      </c>
    </row>
    <row r="2303" spans="2:65" s="13" customFormat="1" x14ac:dyDescent="0.2">
      <c r="B2303" s="154"/>
      <c r="D2303" s="148" t="s">
        <v>169</v>
      </c>
      <c r="E2303" s="155" t="s">
        <v>3</v>
      </c>
      <c r="F2303" s="156" t="s">
        <v>3597</v>
      </c>
      <c r="H2303" s="157">
        <v>1.476</v>
      </c>
      <c r="I2303" s="158"/>
      <c r="L2303" s="154"/>
      <c r="M2303" s="159"/>
      <c r="T2303" s="160"/>
      <c r="AT2303" s="155" t="s">
        <v>169</v>
      </c>
      <c r="AU2303" s="155" t="s">
        <v>88</v>
      </c>
      <c r="AV2303" s="13" t="s">
        <v>88</v>
      </c>
      <c r="AW2303" s="13" t="s">
        <v>40</v>
      </c>
      <c r="AX2303" s="13" t="s">
        <v>78</v>
      </c>
      <c r="AY2303" s="155" t="s">
        <v>156</v>
      </c>
    </row>
    <row r="2304" spans="2:65" s="13" customFormat="1" x14ac:dyDescent="0.2">
      <c r="B2304" s="154"/>
      <c r="D2304" s="148" t="s">
        <v>169</v>
      </c>
      <c r="E2304" s="155" t="s">
        <v>3</v>
      </c>
      <c r="F2304" s="156" t="s">
        <v>3598</v>
      </c>
      <c r="H2304" s="157">
        <v>0.251</v>
      </c>
      <c r="I2304" s="158"/>
      <c r="L2304" s="154"/>
      <c r="M2304" s="159"/>
      <c r="T2304" s="160"/>
      <c r="AT2304" s="155" t="s">
        <v>169</v>
      </c>
      <c r="AU2304" s="155" t="s">
        <v>88</v>
      </c>
      <c r="AV2304" s="13" t="s">
        <v>88</v>
      </c>
      <c r="AW2304" s="13" t="s">
        <v>40</v>
      </c>
      <c r="AX2304" s="13" t="s">
        <v>78</v>
      </c>
      <c r="AY2304" s="155" t="s">
        <v>156</v>
      </c>
    </row>
    <row r="2305" spans="2:65" s="13" customFormat="1" x14ac:dyDescent="0.2">
      <c r="B2305" s="154"/>
      <c r="D2305" s="148" t="s">
        <v>169</v>
      </c>
      <c r="E2305" s="155" t="s">
        <v>3</v>
      </c>
      <c r="F2305" s="156" t="s">
        <v>3599</v>
      </c>
      <c r="H2305" s="157">
        <v>0.251</v>
      </c>
      <c r="I2305" s="158"/>
      <c r="L2305" s="154"/>
      <c r="M2305" s="159"/>
      <c r="T2305" s="160"/>
      <c r="AT2305" s="155" t="s">
        <v>169</v>
      </c>
      <c r="AU2305" s="155" t="s">
        <v>88</v>
      </c>
      <c r="AV2305" s="13" t="s">
        <v>88</v>
      </c>
      <c r="AW2305" s="13" t="s">
        <v>40</v>
      </c>
      <c r="AX2305" s="13" t="s">
        <v>78</v>
      </c>
      <c r="AY2305" s="155" t="s">
        <v>156</v>
      </c>
    </row>
    <row r="2306" spans="2:65" s="13" customFormat="1" x14ac:dyDescent="0.2">
      <c r="B2306" s="154"/>
      <c r="D2306" s="148" t="s">
        <v>169</v>
      </c>
      <c r="E2306" s="155" t="s">
        <v>3</v>
      </c>
      <c r="F2306" s="156" t="s">
        <v>3600</v>
      </c>
      <c r="H2306" s="157">
        <v>0.251</v>
      </c>
      <c r="I2306" s="158"/>
      <c r="L2306" s="154"/>
      <c r="M2306" s="159"/>
      <c r="T2306" s="160"/>
      <c r="AT2306" s="155" t="s">
        <v>169</v>
      </c>
      <c r="AU2306" s="155" t="s">
        <v>88</v>
      </c>
      <c r="AV2306" s="13" t="s">
        <v>88</v>
      </c>
      <c r="AW2306" s="13" t="s">
        <v>40</v>
      </c>
      <c r="AX2306" s="13" t="s">
        <v>78</v>
      </c>
      <c r="AY2306" s="155" t="s">
        <v>156</v>
      </c>
    </row>
    <row r="2307" spans="2:65" s="13" customFormat="1" x14ac:dyDescent="0.2">
      <c r="B2307" s="154"/>
      <c r="D2307" s="148" t="s">
        <v>169</v>
      </c>
      <c r="E2307" s="155" t="s">
        <v>3</v>
      </c>
      <c r="F2307" s="156" t="s">
        <v>3601</v>
      </c>
      <c r="H2307" s="157">
        <v>0.20300000000000001</v>
      </c>
      <c r="I2307" s="158"/>
      <c r="L2307" s="154"/>
      <c r="M2307" s="159"/>
      <c r="T2307" s="160"/>
      <c r="AT2307" s="155" t="s">
        <v>169</v>
      </c>
      <c r="AU2307" s="155" t="s">
        <v>88</v>
      </c>
      <c r="AV2307" s="13" t="s">
        <v>88</v>
      </c>
      <c r="AW2307" s="13" t="s">
        <v>40</v>
      </c>
      <c r="AX2307" s="13" t="s">
        <v>78</v>
      </c>
      <c r="AY2307" s="155" t="s">
        <v>156</v>
      </c>
    </row>
    <row r="2308" spans="2:65" s="13" customFormat="1" x14ac:dyDescent="0.2">
      <c r="B2308" s="154"/>
      <c r="D2308" s="148" t="s">
        <v>169</v>
      </c>
      <c r="E2308" s="155" t="s">
        <v>3</v>
      </c>
      <c r="F2308" s="156" t="s">
        <v>3602</v>
      </c>
      <c r="H2308" s="157">
        <v>2.1040000000000001</v>
      </c>
      <c r="I2308" s="158"/>
      <c r="L2308" s="154"/>
      <c r="M2308" s="159"/>
      <c r="T2308" s="160"/>
      <c r="AT2308" s="155" t="s">
        <v>169</v>
      </c>
      <c r="AU2308" s="155" t="s">
        <v>88</v>
      </c>
      <c r="AV2308" s="13" t="s">
        <v>88</v>
      </c>
      <c r="AW2308" s="13" t="s">
        <v>40</v>
      </c>
      <c r="AX2308" s="13" t="s">
        <v>78</v>
      </c>
      <c r="AY2308" s="155" t="s">
        <v>156</v>
      </c>
    </row>
    <row r="2309" spans="2:65" s="13" customFormat="1" x14ac:dyDescent="0.2">
      <c r="B2309" s="154"/>
      <c r="D2309" s="148" t="s">
        <v>169</v>
      </c>
      <c r="E2309" s="155" t="s">
        <v>3</v>
      </c>
      <c r="F2309" s="156" t="s">
        <v>3603</v>
      </c>
      <c r="H2309" s="157">
        <v>0.45800000000000002</v>
      </c>
      <c r="I2309" s="158"/>
      <c r="L2309" s="154"/>
      <c r="M2309" s="159"/>
      <c r="T2309" s="160"/>
      <c r="AT2309" s="155" t="s">
        <v>169</v>
      </c>
      <c r="AU2309" s="155" t="s">
        <v>88</v>
      </c>
      <c r="AV2309" s="13" t="s">
        <v>88</v>
      </c>
      <c r="AW2309" s="13" t="s">
        <v>40</v>
      </c>
      <c r="AX2309" s="13" t="s">
        <v>78</v>
      </c>
      <c r="AY2309" s="155" t="s">
        <v>156</v>
      </c>
    </row>
    <row r="2310" spans="2:65" s="13" customFormat="1" x14ac:dyDescent="0.2">
      <c r="B2310" s="154"/>
      <c r="D2310" s="148" t="s">
        <v>169</v>
      </c>
      <c r="E2310" s="155" t="s">
        <v>3</v>
      </c>
      <c r="F2310" s="156" t="s">
        <v>3604</v>
      </c>
      <c r="H2310" s="157">
        <v>0.45800000000000002</v>
      </c>
      <c r="I2310" s="158"/>
      <c r="L2310" s="154"/>
      <c r="M2310" s="159"/>
      <c r="T2310" s="160"/>
      <c r="AT2310" s="155" t="s">
        <v>169</v>
      </c>
      <c r="AU2310" s="155" t="s">
        <v>88</v>
      </c>
      <c r="AV2310" s="13" t="s">
        <v>88</v>
      </c>
      <c r="AW2310" s="13" t="s">
        <v>40</v>
      </c>
      <c r="AX2310" s="13" t="s">
        <v>78</v>
      </c>
      <c r="AY2310" s="155" t="s">
        <v>156</v>
      </c>
    </row>
    <row r="2311" spans="2:65" s="13" customFormat="1" x14ac:dyDescent="0.2">
      <c r="B2311" s="154"/>
      <c r="D2311" s="148" t="s">
        <v>169</v>
      </c>
      <c r="E2311" s="155" t="s">
        <v>3</v>
      </c>
      <c r="F2311" s="156" t="s">
        <v>3605</v>
      </c>
      <c r="H2311" s="157">
        <v>0.45800000000000002</v>
      </c>
      <c r="I2311" s="158"/>
      <c r="L2311" s="154"/>
      <c r="M2311" s="159"/>
      <c r="T2311" s="160"/>
      <c r="AT2311" s="155" t="s">
        <v>169</v>
      </c>
      <c r="AU2311" s="155" t="s">
        <v>88</v>
      </c>
      <c r="AV2311" s="13" t="s">
        <v>88</v>
      </c>
      <c r="AW2311" s="13" t="s">
        <v>40</v>
      </c>
      <c r="AX2311" s="13" t="s">
        <v>78</v>
      </c>
      <c r="AY2311" s="155" t="s">
        <v>156</v>
      </c>
    </row>
    <row r="2312" spans="2:65" s="13" customFormat="1" x14ac:dyDescent="0.2">
      <c r="B2312" s="154"/>
      <c r="D2312" s="148" t="s">
        <v>169</v>
      </c>
      <c r="E2312" s="155" t="s">
        <v>3</v>
      </c>
      <c r="F2312" s="156" t="s">
        <v>3606</v>
      </c>
      <c r="H2312" s="157">
        <v>1.7330000000000001</v>
      </c>
      <c r="I2312" s="158"/>
      <c r="L2312" s="154"/>
      <c r="M2312" s="159"/>
      <c r="T2312" s="160"/>
      <c r="AT2312" s="155" t="s">
        <v>169</v>
      </c>
      <c r="AU2312" s="155" t="s">
        <v>88</v>
      </c>
      <c r="AV2312" s="13" t="s">
        <v>88</v>
      </c>
      <c r="AW2312" s="13" t="s">
        <v>40</v>
      </c>
      <c r="AX2312" s="13" t="s">
        <v>78</v>
      </c>
      <c r="AY2312" s="155" t="s">
        <v>156</v>
      </c>
    </row>
    <row r="2313" spans="2:65" s="13" customFormat="1" x14ac:dyDescent="0.2">
      <c r="B2313" s="154"/>
      <c r="D2313" s="148" t="s">
        <v>169</v>
      </c>
      <c r="E2313" s="155" t="s">
        <v>3</v>
      </c>
      <c r="F2313" s="156" t="s">
        <v>3607</v>
      </c>
      <c r="H2313" s="157">
        <v>0.45800000000000002</v>
      </c>
      <c r="I2313" s="158"/>
      <c r="L2313" s="154"/>
      <c r="M2313" s="159"/>
      <c r="T2313" s="160"/>
      <c r="AT2313" s="155" t="s">
        <v>169</v>
      </c>
      <c r="AU2313" s="155" t="s">
        <v>88</v>
      </c>
      <c r="AV2313" s="13" t="s">
        <v>88</v>
      </c>
      <c r="AW2313" s="13" t="s">
        <v>40</v>
      </c>
      <c r="AX2313" s="13" t="s">
        <v>78</v>
      </c>
      <c r="AY2313" s="155" t="s">
        <v>156</v>
      </c>
    </row>
    <row r="2314" spans="2:65" s="13" customFormat="1" x14ac:dyDescent="0.2">
      <c r="B2314" s="154"/>
      <c r="D2314" s="148" t="s">
        <v>169</v>
      </c>
      <c r="E2314" s="155" t="s">
        <v>3</v>
      </c>
      <c r="F2314" s="156" t="s">
        <v>3608</v>
      </c>
      <c r="H2314" s="157">
        <v>0.45800000000000002</v>
      </c>
      <c r="I2314" s="158"/>
      <c r="L2314" s="154"/>
      <c r="M2314" s="159"/>
      <c r="T2314" s="160"/>
      <c r="AT2314" s="155" t="s">
        <v>169</v>
      </c>
      <c r="AU2314" s="155" t="s">
        <v>88</v>
      </c>
      <c r="AV2314" s="13" t="s">
        <v>88</v>
      </c>
      <c r="AW2314" s="13" t="s">
        <v>40</v>
      </c>
      <c r="AX2314" s="13" t="s">
        <v>78</v>
      </c>
      <c r="AY2314" s="155" t="s">
        <v>156</v>
      </c>
    </row>
    <row r="2315" spans="2:65" s="14" customFormat="1" x14ac:dyDescent="0.2">
      <c r="B2315" s="161"/>
      <c r="D2315" s="148" t="s">
        <v>169</v>
      </c>
      <c r="E2315" s="162" t="s">
        <v>3</v>
      </c>
      <c r="F2315" s="163" t="s">
        <v>172</v>
      </c>
      <c r="H2315" s="164">
        <v>28.053999999999998</v>
      </c>
      <c r="I2315" s="165"/>
      <c r="L2315" s="161"/>
      <c r="M2315" s="166"/>
      <c r="T2315" s="167"/>
      <c r="AT2315" s="162" t="s">
        <v>169</v>
      </c>
      <c r="AU2315" s="162" t="s">
        <v>88</v>
      </c>
      <c r="AV2315" s="14" t="s">
        <v>165</v>
      </c>
      <c r="AW2315" s="14" t="s">
        <v>40</v>
      </c>
      <c r="AX2315" s="14" t="s">
        <v>86</v>
      </c>
      <c r="AY2315" s="162" t="s">
        <v>156</v>
      </c>
    </row>
    <row r="2316" spans="2:65" s="1" customFormat="1" ht="24.2" customHeight="1" x14ac:dyDescent="0.2">
      <c r="B2316" s="129"/>
      <c r="C2316" s="130" t="s">
        <v>3609</v>
      </c>
      <c r="D2316" s="130" t="s">
        <v>160</v>
      </c>
      <c r="E2316" s="131" t="s">
        <v>3610</v>
      </c>
      <c r="F2316" s="132" t="s">
        <v>3611</v>
      </c>
      <c r="G2316" s="133" t="s">
        <v>163</v>
      </c>
      <c r="H2316" s="134">
        <v>3.1920000000000002</v>
      </c>
      <c r="I2316" s="135"/>
      <c r="J2316" s="136">
        <f>ROUND(I2316*H2316,2)</f>
        <v>0</v>
      </c>
      <c r="K2316" s="132" t="s">
        <v>164</v>
      </c>
      <c r="L2316" s="34"/>
      <c r="M2316" s="137" t="s">
        <v>3</v>
      </c>
      <c r="N2316" s="138" t="s">
        <v>49</v>
      </c>
      <c r="P2316" s="139">
        <f>O2316*H2316</f>
        <v>0</v>
      </c>
      <c r="Q2316" s="139">
        <v>0</v>
      </c>
      <c r="R2316" s="139">
        <f>Q2316*H2316</f>
        <v>0</v>
      </c>
      <c r="S2316" s="139">
        <v>1.95</v>
      </c>
      <c r="T2316" s="140">
        <f>S2316*H2316</f>
        <v>6.2244000000000002</v>
      </c>
      <c r="AR2316" s="141" t="s">
        <v>165</v>
      </c>
      <c r="AT2316" s="141" t="s">
        <v>160</v>
      </c>
      <c r="AU2316" s="141" t="s">
        <v>88</v>
      </c>
      <c r="AY2316" s="18" t="s">
        <v>156</v>
      </c>
      <c r="BE2316" s="142">
        <f>IF(N2316="základní",J2316,0)</f>
        <v>0</v>
      </c>
      <c r="BF2316" s="142">
        <f>IF(N2316="snížená",J2316,0)</f>
        <v>0</v>
      </c>
      <c r="BG2316" s="142">
        <f>IF(N2316="zákl. přenesená",J2316,0)</f>
        <v>0</v>
      </c>
      <c r="BH2316" s="142">
        <f>IF(N2316="sníž. přenesená",J2316,0)</f>
        <v>0</v>
      </c>
      <c r="BI2316" s="142">
        <f>IF(N2316="nulová",J2316,0)</f>
        <v>0</v>
      </c>
      <c r="BJ2316" s="18" t="s">
        <v>86</v>
      </c>
      <c r="BK2316" s="142">
        <f>ROUND(I2316*H2316,2)</f>
        <v>0</v>
      </c>
      <c r="BL2316" s="18" t="s">
        <v>165</v>
      </c>
      <c r="BM2316" s="141" t="s">
        <v>3612</v>
      </c>
    </row>
    <row r="2317" spans="2:65" s="1" customFormat="1" x14ac:dyDescent="0.2">
      <c r="B2317" s="34"/>
      <c r="D2317" s="143" t="s">
        <v>167</v>
      </c>
      <c r="F2317" s="144" t="s">
        <v>3613</v>
      </c>
      <c r="I2317" s="145"/>
      <c r="L2317" s="34"/>
      <c r="M2317" s="146"/>
      <c r="T2317" s="55"/>
      <c r="AT2317" s="18" t="s">
        <v>167</v>
      </c>
      <c r="AU2317" s="18" t="s">
        <v>88</v>
      </c>
    </row>
    <row r="2318" spans="2:65" s="13" customFormat="1" x14ac:dyDescent="0.2">
      <c r="B2318" s="154"/>
      <c r="D2318" s="148" t="s">
        <v>169</v>
      </c>
      <c r="E2318" s="155" t="s">
        <v>3</v>
      </c>
      <c r="F2318" s="156" t="s">
        <v>3614</v>
      </c>
      <c r="H2318" s="157">
        <v>0.88200000000000001</v>
      </c>
      <c r="I2318" s="158"/>
      <c r="L2318" s="154"/>
      <c r="M2318" s="159"/>
      <c r="T2318" s="160"/>
      <c r="AT2318" s="155" t="s">
        <v>169</v>
      </c>
      <c r="AU2318" s="155" t="s">
        <v>88</v>
      </c>
      <c r="AV2318" s="13" t="s">
        <v>88</v>
      </c>
      <c r="AW2318" s="13" t="s">
        <v>40</v>
      </c>
      <c r="AX2318" s="13" t="s">
        <v>78</v>
      </c>
      <c r="AY2318" s="155" t="s">
        <v>156</v>
      </c>
    </row>
    <row r="2319" spans="2:65" s="13" customFormat="1" x14ac:dyDescent="0.2">
      <c r="B2319" s="154"/>
      <c r="D2319" s="148" t="s">
        <v>169</v>
      </c>
      <c r="E2319" s="155" t="s">
        <v>3</v>
      </c>
      <c r="F2319" s="156" t="s">
        <v>3615</v>
      </c>
      <c r="H2319" s="157">
        <v>0.63900000000000001</v>
      </c>
      <c r="I2319" s="158"/>
      <c r="L2319" s="154"/>
      <c r="M2319" s="159"/>
      <c r="T2319" s="160"/>
      <c r="AT2319" s="155" t="s">
        <v>169</v>
      </c>
      <c r="AU2319" s="155" t="s">
        <v>88</v>
      </c>
      <c r="AV2319" s="13" t="s">
        <v>88</v>
      </c>
      <c r="AW2319" s="13" t="s">
        <v>40</v>
      </c>
      <c r="AX2319" s="13" t="s">
        <v>78</v>
      </c>
      <c r="AY2319" s="155" t="s">
        <v>156</v>
      </c>
    </row>
    <row r="2320" spans="2:65" s="13" customFormat="1" x14ac:dyDescent="0.2">
      <c r="B2320" s="154"/>
      <c r="D2320" s="148" t="s">
        <v>169</v>
      </c>
      <c r="E2320" s="155" t="s">
        <v>3</v>
      </c>
      <c r="F2320" s="156" t="s">
        <v>3616</v>
      </c>
      <c r="H2320" s="157">
        <v>0.40600000000000003</v>
      </c>
      <c r="I2320" s="158"/>
      <c r="L2320" s="154"/>
      <c r="M2320" s="159"/>
      <c r="T2320" s="160"/>
      <c r="AT2320" s="155" t="s">
        <v>169</v>
      </c>
      <c r="AU2320" s="155" t="s">
        <v>88</v>
      </c>
      <c r="AV2320" s="13" t="s">
        <v>88</v>
      </c>
      <c r="AW2320" s="13" t="s">
        <v>40</v>
      </c>
      <c r="AX2320" s="13" t="s">
        <v>78</v>
      </c>
      <c r="AY2320" s="155" t="s">
        <v>156</v>
      </c>
    </row>
    <row r="2321" spans="2:65" s="13" customFormat="1" x14ac:dyDescent="0.2">
      <c r="B2321" s="154"/>
      <c r="D2321" s="148" t="s">
        <v>169</v>
      </c>
      <c r="E2321" s="155" t="s">
        <v>3</v>
      </c>
      <c r="F2321" s="156" t="s">
        <v>3617</v>
      </c>
      <c r="H2321" s="157">
        <v>0.41899999999999998</v>
      </c>
      <c r="I2321" s="158"/>
      <c r="L2321" s="154"/>
      <c r="M2321" s="159"/>
      <c r="T2321" s="160"/>
      <c r="AT2321" s="155" t="s">
        <v>169</v>
      </c>
      <c r="AU2321" s="155" t="s">
        <v>88</v>
      </c>
      <c r="AV2321" s="13" t="s">
        <v>88</v>
      </c>
      <c r="AW2321" s="13" t="s">
        <v>40</v>
      </c>
      <c r="AX2321" s="13" t="s">
        <v>78</v>
      </c>
      <c r="AY2321" s="155" t="s">
        <v>156</v>
      </c>
    </row>
    <row r="2322" spans="2:65" s="13" customFormat="1" x14ac:dyDescent="0.2">
      <c r="B2322" s="154"/>
      <c r="D2322" s="148" t="s">
        <v>169</v>
      </c>
      <c r="E2322" s="155" t="s">
        <v>3</v>
      </c>
      <c r="F2322" s="156" t="s">
        <v>3618</v>
      </c>
      <c r="H2322" s="157">
        <v>0.41399999999999998</v>
      </c>
      <c r="I2322" s="158"/>
      <c r="L2322" s="154"/>
      <c r="M2322" s="159"/>
      <c r="T2322" s="160"/>
      <c r="AT2322" s="155" t="s">
        <v>169</v>
      </c>
      <c r="AU2322" s="155" t="s">
        <v>88</v>
      </c>
      <c r="AV2322" s="13" t="s">
        <v>88</v>
      </c>
      <c r="AW2322" s="13" t="s">
        <v>40</v>
      </c>
      <c r="AX2322" s="13" t="s">
        <v>78</v>
      </c>
      <c r="AY2322" s="155" t="s">
        <v>156</v>
      </c>
    </row>
    <row r="2323" spans="2:65" s="13" customFormat="1" x14ac:dyDescent="0.2">
      <c r="B2323" s="154"/>
      <c r="D2323" s="148" t="s">
        <v>169</v>
      </c>
      <c r="E2323" s="155" t="s">
        <v>3</v>
      </c>
      <c r="F2323" s="156" t="s">
        <v>3619</v>
      </c>
      <c r="H2323" s="157">
        <v>0.432</v>
      </c>
      <c r="I2323" s="158"/>
      <c r="L2323" s="154"/>
      <c r="M2323" s="159"/>
      <c r="T2323" s="160"/>
      <c r="AT2323" s="155" t="s">
        <v>169</v>
      </c>
      <c r="AU2323" s="155" t="s">
        <v>88</v>
      </c>
      <c r="AV2323" s="13" t="s">
        <v>88</v>
      </c>
      <c r="AW2323" s="13" t="s">
        <v>40</v>
      </c>
      <c r="AX2323" s="13" t="s">
        <v>78</v>
      </c>
      <c r="AY2323" s="155" t="s">
        <v>156</v>
      </c>
    </row>
    <row r="2324" spans="2:65" s="14" customFormat="1" x14ac:dyDescent="0.2">
      <c r="B2324" s="161"/>
      <c r="D2324" s="148" t="s">
        <v>169</v>
      </c>
      <c r="E2324" s="162" t="s">
        <v>3</v>
      </c>
      <c r="F2324" s="163" t="s">
        <v>172</v>
      </c>
      <c r="H2324" s="164">
        <v>3.1920000000000002</v>
      </c>
      <c r="I2324" s="165"/>
      <c r="L2324" s="161"/>
      <c r="M2324" s="166"/>
      <c r="T2324" s="167"/>
      <c r="AT2324" s="162" t="s">
        <v>169</v>
      </c>
      <c r="AU2324" s="162" t="s">
        <v>88</v>
      </c>
      <c r="AV2324" s="14" t="s">
        <v>165</v>
      </c>
      <c r="AW2324" s="14" t="s">
        <v>40</v>
      </c>
      <c r="AX2324" s="14" t="s">
        <v>86</v>
      </c>
      <c r="AY2324" s="162" t="s">
        <v>156</v>
      </c>
    </row>
    <row r="2325" spans="2:65" s="1" customFormat="1" ht="24.2" customHeight="1" x14ac:dyDescent="0.2">
      <c r="B2325" s="129"/>
      <c r="C2325" s="130" t="s">
        <v>3620</v>
      </c>
      <c r="D2325" s="130" t="s">
        <v>160</v>
      </c>
      <c r="E2325" s="131" t="s">
        <v>3621</v>
      </c>
      <c r="F2325" s="132" t="s">
        <v>3622</v>
      </c>
      <c r="G2325" s="133" t="s">
        <v>163</v>
      </c>
      <c r="H2325" s="134">
        <v>6.3029999999999999</v>
      </c>
      <c r="I2325" s="135"/>
      <c r="J2325" s="136">
        <f>ROUND(I2325*H2325,2)</f>
        <v>0</v>
      </c>
      <c r="K2325" s="132" t="s">
        <v>164</v>
      </c>
      <c r="L2325" s="34"/>
      <c r="M2325" s="137" t="s">
        <v>3</v>
      </c>
      <c r="N2325" s="138" t="s">
        <v>49</v>
      </c>
      <c r="P2325" s="139">
        <f>O2325*H2325</f>
        <v>0</v>
      </c>
      <c r="Q2325" s="139">
        <v>0</v>
      </c>
      <c r="R2325" s="139">
        <f>Q2325*H2325</f>
        <v>0</v>
      </c>
      <c r="S2325" s="139">
        <v>1.95</v>
      </c>
      <c r="T2325" s="140">
        <f>S2325*H2325</f>
        <v>12.290849999999999</v>
      </c>
      <c r="AR2325" s="141" t="s">
        <v>165</v>
      </c>
      <c r="AT2325" s="141" t="s">
        <v>160</v>
      </c>
      <c r="AU2325" s="141" t="s">
        <v>88</v>
      </c>
      <c r="AY2325" s="18" t="s">
        <v>156</v>
      </c>
      <c r="BE2325" s="142">
        <f>IF(N2325="základní",J2325,0)</f>
        <v>0</v>
      </c>
      <c r="BF2325" s="142">
        <f>IF(N2325="snížená",J2325,0)</f>
        <v>0</v>
      </c>
      <c r="BG2325" s="142">
        <f>IF(N2325="zákl. přenesená",J2325,0)</f>
        <v>0</v>
      </c>
      <c r="BH2325" s="142">
        <f>IF(N2325="sníž. přenesená",J2325,0)</f>
        <v>0</v>
      </c>
      <c r="BI2325" s="142">
        <f>IF(N2325="nulová",J2325,0)</f>
        <v>0</v>
      </c>
      <c r="BJ2325" s="18" t="s">
        <v>86</v>
      </c>
      <c r="BK2325" s="142">
        <f>ROUND(I2325*H2325,2)</f>
        <v>0</v>
      </c>
      <c r="BL2325" s="18" t="s">
        <v>165</v>
      </c>
      <c r="BM2325" s="141" t="s">
        <v>3623</v>
      </c>
    </row>
    <row r="2326" spans="2:65" s="1" customFormat="1" x14ac:dyDescent="0.2">
      <c r="B2326" s="34"/>
      <c r="D2326" s="143" t="s">
        <v>167</v>
      </c>
      <c r="F2326" s="144" t="s">
        <v>3624</v>
      </c>
      <c r="I2326" s="145"/>
      <c r="L2326" s="34"/>
      <c r="M2326" s="146"/>
      <c r="T2326" s="55"/>
      <c r="AT2326" s="18" t="s">
        <v>167</v>
      </c>
      <c r="AU2326" s="18" t="s">
        <v>88</v>
      </c>
    </row>
    <row r="2327" spans="2:65" s="13" customFormat="1" x14ac:dyDescent="0.2">
      <c r="B2327" s="154"/>
      <c r="D2327" s="148" t="s">
        <v>169</v>
      </c>
      <c r="E2327" s="155" t="s">
        <v>3</v>
      </c>
      <c r="F2327" s="156" t="s">
        <v>3625</v>
      </c>
      <c r="H2327" s="157">
        <v>1.782</v>
      </c>
      <c r="I2327" s="158"/>
      <c r="L2327" s="154"/>
      <c r="M2327" s="159"/>
      <c r="T2327" s="160"/>
      <c r="AT2327" s="155" t="s">
        <v>169</v>
      </c>
      <c r="AU2327" s="155" t="s">
        <v>88</v>
      </c>
      <c r="AV2327" s="13" t="s">
        <v>88</v>
      </c>
      <c r="AW2327" s="13" t="s">
        <v>40</v>
      </c>
      <c r="AX2327" s="13" t="s">
        <v>78</v>
      </c>
      <c r="AY2327" s="155" t="s">
        <v>156</v>
      </c>
    </row>
    <row r="2328" spans="2:65" s="13" customFormat="1" x14ac:dyDescent="0.2">
      <c r="B2328" s="154"/>
      <c r="D2328" s="148" t="s">
        <v>169</v>
      </c>
      <c r="E2328" s="155" t="s">
        <v>3</v>
      </c>
      <c r="F2328" s="156" t="s">
        <v>3626</v>
      </c>
      <c r="H2328" s="157">
        <v>1.782</v>
      </c>
      <c r="I2328" s="158"/>
      <c r="L2328" s="154"/>
      <c r="M2328" s="159"/>
      <c r="T2328" s="160"/>
      <c r="AT2328" s="155" t="s">
        <v>169</v>
      </c>
      <c r="AU2328" s="155" t="s">
        <v>88</v>
      </c>
      <c r="AV2328" s="13" t="s">
        <v>88</v>
      </c>
      <c r="AW2328" s="13" t="s">
        <v>40</v>
      </c>
      <c r="AX2328" s="13" t="s">
        <v>78</v>
      </c>
      <c r="AY2328" s="155" t="s">
        <v>156</v>
      </c>
    </row>
    <row r="2329" spans="2:65" s="13" customFormat="1" x14ac:dyDescent="0.2">
      <c r="B2329" s="154"/>
      <c r="D2329" s="148" t="s">
        <v>169</v>
      </c>
      <c r="E2329" s="155" t="s">
        <v>3</v>
      </c>
      <c r="F2329" s="156" t="s">
        <v>3627</v>
      </c>
      <c r="H2329" s="157">
        <v>1.782</v>
      </c>
      <c r="I2329" s="158"/>
      <c r="L2329" s="154"/>
      <c r="M2329" s="159"/>
      <c r="T2329" s="160"/>
      <c r="AT2329" s="155" t="s">
        <v>169</v>
      </c>
      <c r="AU2329" s="155" t="s">
        <v>88</v>
      </c>
      <c r="AV2329" s="13" t="s">
        <v>88</v>
      </c>
      <c r="AW2329" s="13" t="s">
        <v>40</v>
      </c>
      <c r="AX2329" s="13" t="s">
        <v>78</v>
      </c>
      <c r="AY2329" s="155" t="s">
        <v>156</v>
      </c>
    </row>
    <row r="2330" spans="2:65" s="13" customFormat="1" x14ac:dyDescent="0.2">
      <c r="B2330" s="154"/>
      <c r="D2330" s="148" t="s">
        <v>169</v>
      </c>
      <c r="E2330" s="155" t="s">
        <v>3</v>
      </c>
      <c r="F2330" s="156" t="s">
        <v>3628</v>
      </c>
      <c r="H2330" s="157">
        <v>0.95699999999999996</v>
      </c>
      <c r="I2330" s="158"/>
      <c r="L2330" s="154"/>
      <c r="M2330" s="159"/>
      <c r="T2330" s="160"/>
      <c r="AT2330" s="155" t="s">
        <v>169</v>
      </c>
      <c r="AU2330" s="155" t="s">
        <v>88</v>
      </c>
      <c r="AV2330" s="13" t="s">
        <v>88</v>
      </c>
      <c r="AW2330" s="13" t="s">
        <v>40</v>
      </c>
      <c r="AX2330" s="13" t="s">
        <v>78</v>
      </c>
      <c r="AY2330" s="155" t="s">
        <v>156</v>
      </c>
    </row>
    <row r="2331" spans="2:65" s="14" customFormat="1" x14ac:dyDescent="0.2">
      <c r="B2331" s="161"/>
      <c r="D2331" s="148" t="s">
        <v>169</v>
      </c>
      <c r="E2331" s="162" t="s">
        <v>3</v>
      </c>
      <c r="F2331" s="163" t="s">
        <v>172</v>
      </c>
      <c r="H2331" s="164">
        <v>6.3029999999999999</v>
      </c>
      <c r="I2331" s="165"/>
      <c r="L2331" s="161"/>
      <c r="M2331" s="166"/>
      <c r="T2331" s="167"/>
      <c r="AT2331" s="162" t="s">
        <v>169</v>
      </c>
      <c r="AU2331" s="162" t="s">
        <v>88</v>
      </c>
      <c r="AV2331" s="14" t="s">
        <v>165</v>
      </c>
      <c r="AW2331" s="14" t="s">
        <v>40</v>
      </c>
      <c r="AX2331" s="14" t="s">
        <v>86</v>
      </c>
      <c r="AY2331" s="162" t="s">
        <v>156</v>
      </c>
    </row>
    <row r="2332" spans="2:65" s="1" customFormat="1" ht="24.2" customHeight="1" x14ac:dyDescent="0.2">
      <c r="B2332" s="129"/>
      <c r="C2332" s="130" t="s">
        <v>3629</v>
      </c>
      <c r="D2332" s="130" t="s">
        <v>160</v>
      </c>
      <c r="E2332" s="131" t="s">
        <v>3630</v>
      </c>
      <c r="F2332" s="132" t="s">
        <v>3631</v>
      </c>
      <c r="G2332" s="133" t="s">
        <v>356</v>
      </c>
      <c r="H2332" s="134">
        <v>19.059999999999999</v>
      </c>
      <c r="I2332" s="135"/>
      <c r="J2332" s="136">
        <f>ROUND(I2332*H2332,2)</f>
        <v>0</v>
      </c>
      <c r="K2332" s="132" t="s">
        <v>164</v>
      </c>
      <c r="L2332" s="34"/>
      <c r="M2332" s="137" t="s">
        <v>3</v>
      </c>
      <c r="N2332" s="138" t="s">
        <v>49</v>
      </c>
      <c r="P2332" s="139">
        <f>O2332*H2332</f>
        <v>0</v>
      </c>
      <c r="Q2332" s="139">
        <v>0</v>
      </c>
      <c r="R2332" s="139">
        <f>Q2332*H2332</f>
        <v>0</v>
      </c>
      <c r="S2332" s="139">
        <v>8.9999999999999993E-3</v>
      </c>
      <c r="T2332" s="140">
        <f>S2332*H2332</f>
        <v>0.17153999999999997</v>
      </c>
      <c r="AR2332" s="141" t="s">
        <v>165</v>
      </c>
      <c r="AT2332" s="141" t="s">
        <v>160</v>
      </c>
      <c r="AU2332" s="141" t="s">
        <v>88</v>
      </c>
      <c r="AY2332" s="18" t="s">
        <v>156</v>
      </c>
      <c r="BE2332" s="142">
        <f>IF(N2332="základní",J2332,0)</f>
        <v>0</v>
      </c>
      <c r="BF2332" s="142">
        <f>IF(N2332="snížená",J2332,0)</f>
        <v>0</v>
      </c>
      <c r="BG2332" s="142">
        <f>IF(N2332="zákl. přenesená",J2332,0)</f>
        <v>0</v>
      </c>
      <c r="BH2332" s="142">
        <f>IF(N2332="sníž. přenesená",J2332,0)</f>
        <v>0</v>
      </c>
      <c r="BI2332" s="142">
        <f>IF(N2332="nulová",J2332,0)</f>
        <v>0</v>
      </c>
      <c r="BJ2332" s="18" t="s">
        <v>86</v>
      </c>
      <c r="BK2332" s="142">
        <f>ROUND(I2332*H2332,2)</f>
        <v>0</v>
      </c>
      <c r="BL2332" s="18" t="s">
        <v>165</v>
      </c>
      <c r="BM2332" s="141" t="s">
        <v>3632</v>
      </c>
    </row>
    <row r="2333" spans="2:65" s="1" customFormat="1" x14ac:dyDescent="0.2">
      <c r="B2333" s="34"/>
      <c r="D2333" s="143" t="s">
        <v>167</v>
      </c>
      <c r="F2333" s="144" t="s">
        <v>3633</v>
      </c>
      <c r="I2333" s="145"/>
      <c r="L2333" s="34"/>
      <c r="M2333" s="146"/>
      <c r="T2333" s="55"/>
      <c r="AT2333" s="18" t="s">
        <v>167</v>
      </c>
      <c r="AU2333" s="18" t="s">
        <v>88</v>
      </c>
    </row>
    <row r="2334" spans="2:65" s="13" customFormat="1" x14ac:dyDescent="0.2">
      <c r="B2334" s="154"/>
      <c r="D2334" s="148" t="s">
        <v>169</v>
      </c>
      <c r="E2334" s="155" t="s">
        <v>3</v>
      </c>
      <c r="F2334" s="156" t="s">
        <v>3634</v>
      </c>
      <c r="H2334" s="157">
        <v>1</v>
      </c>
      <c r="I2334" s="158"/>
      <c r="L2334" s="154"/>
      <c r="M2334" s="159"/>
      <c r="T2334" s="160"/>
      <c r="AT2334" s="155" t="s">
        <v>169</v>
      </c>
      <c r="AU2334" s="155" t="s">
        <v>88</v>
      </c>
      <c r="AV2334" s="13" t="s">
        <v>88</v>
      </c>
      <c r="AW2334" s="13" t="s">
        <v>40</v>
      </c>
      <c r="AX2334" s="13" t="s">
        <v>78</v>
      </c>
      <c r="AY2334" s="155" t="s">
        <v>156</v>
      </c>
    </row>
    <row r="2335" spans="2:65" s="13" customFormat="1" x14ac:dyDescent="0.2">
      <c r="B2335" s="154"/>
      <c r="D2335" s="148" t="s">
        <v>169</v>
      </c>
      <c r="E2335" s="155" t="s">
        <v>3</v>
      </c>
      <c r="F2335" s="156" t="s">
        <v>3635</v>
      </c>
      <c r="H2335" s="157">
        <v>0.5</v>
      </c>
      <c r="I2335" s="158"/>
      <c r="L2335" s="154"/>
      <c r="M2335" s="159"/>
      <c r="T2335" s="160"/>
      <c r="AT2335" s="155" t="s">
        <v>169</v>
      </c>
      <c r="AU2335" s="155" t="s">
        <v>88</v>
      </c>
      <c r="AV2335" s="13" t="s">
        <v>88</v>
      </c>
      <c r="AW2335" s="13" t="s">
        <v>40</v>
      </c>
      <c r="AX2335" s="13" t="s">
        <v>78</v>
      </c>
      <c r="AY2335" s="155" t="s">
        <v>156</v>
      </c>
    </row>
    <row r="2336" spans="2:65" s="13" customFormat="1" x14ac:dyDescent="0.2">
      <c r="B2336" s="154"/>
      <c r="D2336" s="148" t="s">
        <v>169</v>
      </c>
      <c r="E2336" s="155" t="s">
        <v>3</v>
      </c>
      <c r="F2336" s="156" t="s">
        <v>3636</v>
      </c>
      <c r="H2336" s="157">
        <v>0.5</v>
      </c>
      <c r="I2336" s="158"/>
      <c r="L2336" s="154"/>
      <c r="M2336" s="159"/>
      <c r="T2336" s="160"/>
      <c r="AT2336" s="155" t="s">
        <v>169</v>
      </c>
      <c r="AU2336" s="155" t="s">
        <v>88</v>
      </c>
      <c r="AV2336" s="13" t="s">
        <v>88</v>
      </c>
      <c r="AW2336" s="13" t="s">
        <v>40</v>
      </c>
      <c r="AX2336" s="13" t="s">
        <v>78</v>
      </c>
      <c r="AY2336" s="155" t="s">
        <v>156</v>
      </c>
    </row>
    <row r="2337" spans="2:65" s="13" customFormat="1" x14ac:dyDescent="0.2">
      <c r="B2337" s="154"/>
      <c r="D2337" s="148" t="s">
        <v>169</v>
      </c>
      <c r="E2337" s="155" t="s">
        <v>3</v>
      </c>
      <c r="F2337" s="156" t="s">
        <v>3637</v>
      </c>
      <c r="H2337" s="157">
        <v>1</v>
      </c>
      <c r="I2337" s="158"/>
      <c r="L2337" s="154"/>
      <c r="M2337" s="159"/>
      <c r="T2337" s="160"/>
      <c r="AT2337" s="155" t="s">
        <v>169</v>
      </c>
      <c r="AU2337" s="155" t="s">
        <v>88</v>
      </c>
      <c r="AV2337" s="13" t="s">
        <v>88</v>
      </c>
      <c r="AW2337" s="13" t="s">
        <v>40</v>
      </c>
      <c r="AX2337" s="13" t="s">
        <v>78</v>
      </c>
      <c r="AY2337" s="155" t="s">
        <v>156</v>
      </c>
    </row>
    <row r="2338" spans="2:65" s="13" customFormat="1" x14ac:dyDescent="0.2">
      <c r="B2338" s="154"/>
      <c r="D2338" s="148" t="s">
        <v>169</v>
      </c>
      <c r="E2338" s="155" t="s">
        <v>3</v>
      </c>
      <c r="F2338" s="156" t="s">
        <v>3638</v>
      </c>
      <c r="H2338" s="157">
        <v>1</v>
      </c>
      <c r="I2338" s="158"/>
      <c r="L2338" s="154"/>
      <c r="M2338" s="159"/>
      <c r="T2338" s="160"/>
      <c r="AT2338" s="155" t="s">
        <v>169</v>
      </c>
      <c r="AU2338" s="155" t="s">
        <v>88</v>
      </c>
      <c r="AV2338" s="13" t="s">
        <v>88</v>
      </c>
      <c r="AW2338" s="13" t="s">
        <v>40</v>
      </c>
      <c r="AX2338" s="13" t="s">
        <v>78</v>
      </c>
      <c r="AY2338" s="155" t="s">
        <v>156</v>
      </c>
    </row>
    <row r="2339" spans="2:65" s="13" customFormat="1" x14ac:dyDescent="0.2">
      <c r="B2339" s="154"/>
      <c r="D2339" s="148" t="s">
        <v>169</v>
      </c>
      <c r="E2339" s="155" t="s">
        <v>3</v>
      </c>
      <c r="F2339" s="156" t="s">
        <v>3639</v>
      </c>
      <c r="H2339" s="157">
        <v>1</v>
      </c>
      <c r="I2339" s="158"/>
      <c r="L2339" s="154"/>
      <c r="M2339" s="159"/>
      <c r="T2339" s="160"/>
      <c r="AT2339" s="155" t="s">
        <v>169</v>
      </c>
      <c r="AU2339" s="155" t="s">
        <v>88</v>
      </c>
      <c r="AV2339" s="13" t="s">
        <v>88</v>
      </c>
      <c r="AW2339" s="13" t="s">
        <v>40</v>
      </c>
      <c r="AX2339" s="13" t="s">
        <v>78</v>
      </c>
      <c r="AY2339" s="155" t="s">
        <v>156</v>
      </c>
    </row>
    <row r="2340" spans="2:65" s="13" customFormat="1" x14ac:dyDescent="0.2">
      <c r="B2340" s="154"/>
      <c r="D2340" s="148" t="s">
        <v>169</v>
      </c>
      <c r="E2340" s="155" t="s">
        <v>3</v>
      </c>
      <c r="F2340" s="156" t="s">
        <v>3640</v>
      </c>
      <c r="H2340" s="157">
        <v>0.6</v>
      </c>
      <c r="I2340" s="158"/>
      <c r="L2340" s="154"/>
      <c r="M2340" s="159"/>
      <c r="T2340" s="160"/>
      <c r="AT2340" s="155" t="s">
        <v>169</v>
      </c>
      <c r="AU2340" s="155" t="s">
        <v>88</v>
      </c>
      <c r="AV2340" s="13" t="s">
        <v>88</v>
      </c>
      <c r="AW2340" s="13" t="s">
        <v>40</v>
      </c>
      <c r="AX2340" s="13" t="s">
        <v>78</v>
      </c>
      <c r="AY2340" s="155" t="s">
        <v>156</v>
      </c>
    </row>
    <row r="2341" spans="2:65" s="13" customFormat="1" x14ac:dyDescent="0.2">
      <c r="B2341" s="154"/>
      <c r="D2341" s="148" t="s">
        <v>169</v>
      </c>
      <c r="E2341" s="155" t="s">
        <v>3</v>
      </c>
      <c r="F2341" s="156" t="s">
        <v>3641</v>
      </c>
      <c r="H2341" s="157">
        <v>0.73</v>
      </c>
      <c r="I2341" s="158"/>
      <c r="L2341" s="154"/>
      <c r="M2341" s="159"/>
      <c r="T2341" s="160"/>
      <c r="AT2341" s="155" t="s">
        <v>169</v>
      </c>
      <c r="AU2341" s="155" t="s">
        <v>88</v>
      </c>
      <c r="AV2341" s="13" t="s">
        <v>88</v>
      </c>
      <c r="AW2341" s="13" t="s">
        <v>40</v>
      </c>
      <c r="AX2341" s="13" t="s">
        <v>78</v>
      </c>
      <c r="AY2341" s="155" t="s">
        <v>156</v>
      </c>
    </row>
    <row r="2342" spans="2:65" s="13" customFormat="1" x14ac:dyDescent="0.2">
      <c r="B2342" s="154"/>
      <c r="D2342" s="148" t="s">
        <v>169</v>
      </c>
      <c r="E2342" s="155" t="s">
        <v>3</v>
      </c>
      <c r="F2342" s="156" t="s">
        <v>3642</v>
      </c>
      <c r="H2342" s="157">
        <v>0.73</v>
      </c>
      <c r="I2342" s="158"/>
      <c r="L2342" s="154"/>
      <c r="M2342" s="159"/>
      <c r="T2342" s="160"/>
      <c r="AT2342" s="155" t="s">
        <v>169</v>
      </c>
      <c r="AU2342" s="155" t="s">
        <v>88</v>
      </c>
      <c r="AV2342" s="13" t="s">
        <v>88</v>
      </c>
      <c r="AW2342" s="13" t="s">
        <v>40</v>
      </c>
      <c r="AX2342" s="13" t="s">
        <v>78</v>
      </c>
      <c r="AY2342" s="155" t="s">
        <v>156</v>
      </c>
    </row>
    <row r="2343" spans="2:65" s="13" customFormat="1" x14ac:dyDescent="0.2">
      <c r="B2343" s="154"/>
      <c r="D2343" s="148" t="s">
        <v>169</v>
      </c>
      <c r="E2343" s="155" t="s">
        <v>3</v>
      </c>
      <c r="F2343" s="156" t="s">
        <v>3643</v>
      </c>
      <c r="H2343" s="157">
        <v>3.4</v>
      </c>
      <c r="I2343" s="158"/>
      <c r="L2343" s="154"/>
      <c r="M2343" s="159"/>
      <c r="T2343" s="160"/>
      <c r="AT2343" s="155" t="s">
        <v>169</v>
      </c>
      <c r="AU2343" s="155" t="s">
        <v>88</v>
      </c>
      <c r="AV2343" s="13" t="s">
        <v>88</v>
      </c>
      <c r="AW2343" s="13" t="s">
        <v>40</v>
      </c>
      <c r="AX2343" s="13" t="s">
        <v>78</v>
      </c>
      <c r="AY2343" s="155" t="s">
        <v>156</v>
      </c>
    </row>
    <row r="2344" spans="2:65" s="13" customFormat="1" x14ac:dyDescent="0.2">
      <c r="B2344" s="154"/>
      <c r="D2344" s="148" t="s">
        <v>169</v>
      </c>
      <c r="E2344" s="155" t="s">
        <v>3</v>
      </c>
      <c r="F2344" s="156" t="s">
        <v>3644</v>
      </c>
      <c r="H2344" s="157">
        <v>3.4</v>
      </c>
      <c r="I2344" s="158"/>
      <c r="L2344" s="154"/>
      <c r="M2344" s="159"/>
      <c r="T2344" s="160"/>
      <c r="AT2344" s="155" t="s">
        <v>169</v>
      </c>
      <c r="AU2344" s="155" t="s">
        <v>88</v>
      </c>
      <c r="AV2344" s="13" t="s">
        <v>88</v>
      </c>
      <c r="AW2344" s="13" t="s">
        <v>40</v>
      </c>
      <c r="AX2344" s="13" t="s">
        <v>78</v>
      </c>
      <c r="AY2344" s="155" t="s">
        <v>156</v>
      </c>
    </row>
    <row r="2345" spans="2:65" s="13" customFormat="1" x14ac:dyDescent="0.2">
      <c r="B2345" s="154"/>
      <c r="D2345" s="148" t="s">
        <v>169</v>
      </c>
      <c r="E2345" s="155" t="s">
        <v>3</v>
      </c>
      <c r="F2345" s="156" t="s">
        <v>3645</v>
      </c>
      <c r="H2345" s="157">
        <v>0.6</v>
      </c>
      <c r="I2345" s="158"/>
      <c r="L2345" s="154"/>
      <c r="M2345" s="159"/>
      <c r="T2345" s="160"/>
      <c r="AT2345" s="155" t="s">
        <v>169</v>
      </c>
      <c r="AU2345" s="155" t="s">
        <v>88</v>
      </c>
      <c r="AV2345" s="13" t="s">
        <v>88</v>
      </c>
      <c r="AW2345" s="13" t="s">
        <v>40</v>
      </c>
      <c r="AX2345" s="13" t="s">
        <v>78</v>
      </c>
      <c r="AY2345" s="155" t="s">
        <v>156</v>
      </c>
    </row>
    <row r="2346" spans="2:65" s="13" customFormat="1" x14ac:dyDescent="0.2">
      <c r="B2346" s="154"/>
      <c r="D2346" s="148" t="s">
        <v>169</v>
      </c>
      <c r="E2346" s="155" t="s">
        <v>3</v>
      </c>
      <c r="F2346" s="156" t="s">
        <v>3646</v>
      </c>
      <c r="H2346" s="157">
        <v>0.6</v>
      </c>
      <c r="I2346" s="158"/>
      <c r="L2346" s="154"/>
      <c r="M2346" s="159"/>
      <c r="T2346" s="160"/>
      <c r="AT2346" s="155" t="s">
        <v>169</v>
      </c>
      <c r="AU2346" s="155" t="s">
        <v>88</v>
      </c>
      <c r="AV2346" s="13" t="s">
        <v>88</v>
      </c>
      <c r="AW2346" s="13" t="s">
        <v>40</v>
      </c>
      <c r="AX2346" s="13" t="s">
        <v>78</v>
      </c>
      <c r="AY2346" s="155" t="s">
        <v>156</v>
      </c>
    </row>
    <row r="2347" spans="2:65" s="13" customFormat="1" x14ac:dyDescent="0.2">
      <c r="B2347" s="154"/>
      <c r="D2347" s="148" t="s">
        <v>169</v>
      </c>
      <c r="E2347" s="155" t="s">
        <v>3</v>
      </c>
      <c r="F2347" s="156" t="s">
        <v>3647</v>
      </c>
      <c r="H2347" s="157">
        <v>4</v>
      </c>
      <c r="I2347" s="158"/>
      <c r="L2347" s="154"/>
      <c r="M2347" s="159"/>
      <c r="T2347" s="160"/>
      <c r="AT2347" s="155" t="s">
        <v>169</v>
      </c>
      <c r="AU2347" s="155" t="s">
        <v>88</v>
      </c>
      <c r="AV2347" s="13" t="s">
        <v>88</v>
      </c>
      <c r="AW2347" s="13" t="s">
        <v>40</v>
      </c>
      <c r="AX2347" s="13" t="s">
        <v>78</v>
      </c>
      <c r="AY2347" s="155" t="s">
        <v>156</v>
      </c>
    </row>
    <row r="2348" spans="2:65" s="14" customFormat="1" x14ac:dyDescent="0.2">
      <c r="B2348" s="161"/>
      <c r="D2348" s="148" t="s">
        <v>169</v>
      </c>
      <c r="E2348" s="162" t="s">
        <v>3</v>
      </c>
      <c r="F2348" s="163" t="s">
        <v>172</v>
      </c>
      <c r="H2348" s="164">
        <v>19.059999999999999</v>
      </c>
      <c r="I2348" s="165"/>
      <c r="L2348" s="161"/>
      <c r="M2348" s="166"/>
      <c r="T2348" s="167"/>
      <c r="AT2348" s="162" t="s">
        <v>169</v>
      </c>
      <c r="AU2348" s="162" t="s">
        <v>88</v>
      </c>
      <c r="AV2348" s="14" t="s">
        <v>165</v>
      </c>
      <c r="AW2348" s="14" t="s">
        <v>40</v>
      </c>
      <c r="AX2348" s="14" t="s">
        <v>86</v>
      </c>
      <c r="AY2348" s="162" t="s">
        <v>156</v>
      </c>
    </row>
    <row r="2349" spans="2:65" s="1" customFormat="1" ht="24.2" customHeight="1" x14ac:dyDescent="0.2">
      <c r="B2349" s="129"/>
      <c r="C2349" s="130" t="s">
        <v>3648</v>
      </c>
      <c r="D2349" s="130" t="s">
        <v>160</v>
      </c>
      <c r="E2349" s="131" t="s">
        <v>3649</v>
      </c>
      <c r="F2349" s="132" t="s">
        <v>3650</v>
      </c>
      <c r="G2349" s="133" t="s">
        <v>356</v>
      </c>
      <c r="H2349" s="134">
        <v>19.399999999999999</v>
      </c>
      <c r="I2349" s="135"/>
      <c r="J2349" s="136">
        <f>ROUND(I2349*H2349,2)</f>
        <v>0</v>
      </c>
      <c r="K2349" s="132" t="s">
        <v>164</v>
      </c>
      <c r="L2349" s="34"/>
      <c r="M2349" s="137" t="s">
        <v>3</v>
      </c>
      <c r="N2349" s="138" t="s">
        <v>49</v>
      </c>
      <c r="P2349" s="139">
        <f>O2349*H2349</f>
        <v>0</v>
      </c>
      <c r="Q2349" s="139">
        <v>0</v>
      </c>
      <c r="R2349" s="139">
        <f>Q2349*H2349</f>
        <v>0</v>
      </c>
      <c r="S2349" s="139">
        <v>1.4999999999999999E-2</v>
      </c>
      <c r="T2349" s="140">
        <f>S2349*H2349</f>
        <v>0.29099999999999998</v>
      </c>
      <c r="AR2349" s="141" t="s">
        <v>165</v>
      </c>
      <c r="AT2349" s="141" t="s">
        <v>160</v>
      </c>
      <c r="AU2349" s="141" t="s">
        <v>88</v>
      </c>
      <c r="AY2349" s="18" t="s">
        <v>156</v>
      </c>
      <c r="BE2349" s="142">
        <f>IF(N2349="základní",J2349,0)</f>
        <v>0</v>
      </c>
      <c r="BF2349" s="142">
        <f>IF(N2349="snížená",J2349,0)</f>
        <v>0</v>
      </c>
      <c r="BG2349" s="142">
        <f>IF(N2349="zákl. přenesená",J2349,0)</f>
        <v>0</v>
      </c>
      <c r="BH2349" s="142">
        <f>IF(N2349="sníž. přenesená",J2349,0)</f>
        <v>0</v>
      </c>
      <c r="BI2349" s="142">
        <f>IF(N2349="nulová",J2349,0)</f>
        <v>0</v>
      </c>
      <c r="BJ2349" s="18" t="s">
        <v>86</v>
      </c>
      <c r="BK2349" s="142">
        <f>ROUND(I2349*H2349,2)</f>
        <v>0</v>
      </c>
      <c r="BL2349" s="18" t="s">
        <v>165</v>
      </c>
      <c r="BM2349" s="141" t="s">
        <v>3651</v>
      </c>
    </row>
    <row r="2350" spans="2:65" s="1" customFormat="1" x14ac:dyDescent="0.2">
      <c r="B2350" s="34"/>
      <c r="D2350" s="143" t="s">
        <v>167</v>
      </c>
      <c r="F2350" s="144" t="s">
        <v>3652</v>
      </c>
      <c r="I2350" s="145"/>
      <c r="L2350" s="34"/>
      <c r="M2350" s="146"/>
      <c r="T2350" s="55"/>
      <c r="AT2350" s="18" t="s">
        <v>167</v>
      </c>
      <c r="AU2350" s="18" t="s">
        <v>88</v>
      </c>
    </row>
    <row r="2351" spans="2:65" s="13" customFormat="1" x14ac:dyDescent="0.2">
      <c r="B2351" s="154"/>
      <c r="D2351" s="148" t="s">
        <v>169</v>
      </c>
      <c r="E2351" s="155" t="s">
        <v>3</v>
      </c>
      <c r="F2351" s="156" t="s">
        <v>3653</v>
      </c>
      <c r="H2351" s="157">
        <v>4.2</v>
      </c>
      <c r="I2351" s="158"/>
      <c r="L2351" s="154"/>
      <c r="M2351" s="159"/>
      <c r="T2351" s="160"/>
      <c r="AT2351" s="155" t="s">
        <v>169</v>
      </c>
      <c r="AU2351" s="155" t="s">
        <v>88</v>
      </c>
      <c r="AV2351" s="13" t="s">
        <v>88</v>
      </c>
      <c r="AW2351" s="13" t="s">
        <v>40</v>
      </c>
      <c r="AX2351" s="13" t="s">
        <v>78</v>
      </c>
      <c r="AY2351" s="155" t="s">
        <v>156</v>
      </c>
    </row>
    <row r="2352" spans="2:65" s="13" customFormat="1" x14ac:dyDescent="0.2">
      <c r="B2352" s="154"/>
      <c r="D2352" s="148" t="s">
        <v>169</v>
      </c>
      <c r="E2352" s="155" t="s">
        <v>3</v>
      </c>
      <c r="F2352" s="156" t="s">
        <v>3654</v>
      </c>
      <c r="H2352" s="157">
        <v>4.2</v>
      </c>
      <c r="I2352" s="158"/>
      <c r="L2352" s="154"/>
      <c r="M2352" s="159"/>
      <c r="T2352" s="160"/>
      <c r="AT2352" s="155" t="s">
        <v>169</v>
      </c>
      <c r="AU2352" s="155" t="s">
        <v>88</v>
      </c>
      <c r="AV2352" s="13" t="s">
        <v>88</v>
      </c>
      <c r="AW2352" s="13" t="s">
        <v>40</v>
      </c>
      <c r="AX2352" s="13" t="s">
        <v>78</v>
      </c>
      <c r="AY2352" s="155" t="s">
        <v>156</v>
      </c>
    </row>
    <row r="2353" spans="2:65" s="13" customFormat="1" x14ac:dyDescent="0.2">
      <c r="B2353" s="154"/>
      <c r="D2353" s="148" t="s">
        <v>169</v>
      </c>
      <c r="E2353" s="155" t="s">
        <v>3</v>
      </c>
      <c r="F2353" s="156" t="s">
        <v>3655</v>
      </c>
      <c r="H2353" s="157">
        <v>4.2</v>
      </c>
      <c r="I2353" s="158"/>
      <c r="L2353" s="154"/>
      <c r="M2353" s="159"/>
      <c r="T2353" s="160"/>
      <c r="AT2353" s="155" t="s">
        <v>169</v>
      </c>
      <c r="AU2353" s="155" t="s">
        <v>88</v>
      </c>
      <c r="AV2353" s="13" t="s">
        <v>88</v>
      </c>
      <c r="AW2353" s="13" t="s">
        <v>40</v>
      </c>
      <c r="AX2353" s="13" t="s">
        <v>78</v>
      </c>
      <c r="AY2353" s="155" t="s">
        <v>156</v>
      </c>
    </row>
    <row r="2354" spans="2:65" s="13" customFormat="1" x14ac:dyDescent="0.2">
      <c r="B2354" s="154"/>
      <c r="D2354" s="148" t="s">
        <v>169</v>
      </c>
      <c r="E2354" s="155" t="s">
        <v>3</v>
      </c>
      <c r="F2354" s="156" t="s">
        <v>3656</v>
      </c>
      <c r="H2354" s="157">
        <v>3.4</v>
      </c>
      <c r="I2354" s="158"/>
      <c r="L2354" s="154"/>
      <c r="M2354" s="159"/>
      <c r="T2354" s="160"/>
      <c r="AT2354" s="155" t="s">
        <v>169</v>
      </c>
      <c r="AU2354" s="155" t="s">
        <v>88</v>
      </c>
      <c r="AV2354" s="13" t="s">
        <v>88</v>
      </c>
      <c r="AW2354" s="13" t="s">
        <v>40</v>
      </c>
      <c r="AX2354" s="13" t="s">
        <v>78</v>
      </c>
      <c r="AY2354" s="155" t="s">
        <v>156</v>
      </c>
    </row>
    <row r="2355" spans="2:65" s="13" customFormat="1" x14ac:dyDescent="0.2">
      <c r="B2355" s="154"/>
      <c r="D2355" s="148" t="s">
        <v>169</v>
      </c>
      <c r="E2355" s="155" t="s">
        <v>3</v>
      </c>
      <c r="F2355" s="156" t="s">
        <v>3657</v>
      </c>
      <c r="H2355" s="157">
        <v>3.4</v>
      </c>
      <c r="I2355" s="158"/>
      <c r="L2355" s="154"/>
      <c r="M2355" s="159"/>
      <c r="T2355" s="160"/>
      <c r="AT2355" s="155" t="s">
        <v>169</v>
      </c>
      <c r="AU2355" s="155" t="s">
        <v>88</v>
      </c>
      <c r="AV2355" s="13" t="s">
        <v>88</v>
      </c>
      <c r="AW2355" s="13" t="s">
        <v>40</v>
      </c>
      <c r="AX2355" s="13" t="s">
        <v>78</v>
      </c>
      <c r="AY2355" s="155" t="s">
        <v>156</v>
      </c>
    </row>
    <row r="2356" spans="2:65" s="14" customFormat="1" x14ac:dyDescent="0.2">
      <c r="B2356" s="161"/>
      <c r="D2356" s="148" t="s">
        <v>169</v>
      </c>
      <c r="E2356" s="162" t="s">
        <v>3</v>
      </c>
      <c r="F2356" s="163" t="s">
        <v>172</v>
      </c>
      <c r="H2356" s="164">
        <v>19.399999999999999</v>
      </c>
      <c r="I2356" s="165"/>
      <c r="L2356" s="161"/>
      <c r="M2356" s="166"/>
      <c r="T2356" s="167"/>
      <c r="AT2356" s="162" t="s">
        <v>169</v>
      </c>
      <c r="AU2356" s="162" t="s">
        <v>88</v>
      </c>
      <c r="AV2356" s="14" t="s">
        <v>165</v>
      </c>
      <c r="AW2356" s="14" t="s">
        <v>40</v>
      </c>
      <c r="AX2356" s="14" t="s">
        <v>86</v>
      </c>
      <c r="AY2356" s="162" t="s">
        <v>156</v>
      </c>
    </row>
    <row r="2357" spans="2:65" s="1" customFormat="1" ht="24.2" customHeight="1" x14ac:dyDescent="0.2">
      <c r="B2357" s="129"/>
      <c r="C2357" s="130" t="s">
        <v>3658</v>
      </c>
      <c r="D2357" s="130" t="s">
        <v>160</v>
      </c>
      <c r="E2357" s="131" t="s">
        <v>3659</v>
      </c>
      <c r="F2357" s="132" t="s">
        <v>3660</v>
      </c>
      <c r="G2357" s="133" t="s">
        <v>356</v>
      </c>
      <c r="H2357" s="134">
        <v>14</v>
      </c>
      <c r="I2357" s="135"/>
      <c r="J2357" s="136">
        <f>ROUND(I2357*H2357,2)</f>
        <v>0</v>
      </c>
      <c r="K2357" s="132" t="s">
        <v>164</v>
      </c>
      <c r="L2357" s="34"/>
      <c r="M2357" s="137" t="s">
        <v>3</v>
      </c>
      <c r="N2357" s="138" t="s">
        <v>49</v>
      </c>
      <c r="P2357" s="139">
        <f>O2357*H2357</f>
        <v>0</v>
      </c>
      <c r="Q2357" s="139">
        <v>0</v>
      </c>
      <c r="R2357" s="139">
        <f>Q2357*H2357</f>
        <v>0</v>
      </c>
      <c r="S2357" s="139">
        <v>1.9E-2</v>
      </c>
      <c r="T2357" s="140">
        <f>S2357*H2357</f>
        <v>0.26600000000000001</v>
      </c>
      <c r="AR2357" s="141" t="s">
        <v>165</v>
      </c>
      <c r="AT2357" s="141" t="s">
        <v>160</v>
      </c>
      <c r="AU2357" s="141" t="s">
        <v>88</v>
      </c>
      <c r="AY2357" s="18" t="s">
        <v>156</v>
      </c>
      <c r="BE2357" s="142">
        <f>IF(N2357="základní",J2357,0)</f>
        <v>0</v>
      </c>
      <c r="BF2357" s="142">
        <f>IF(N2357="snížená",J2357,0)</f>
        <v>0</v>
      </c>
      <c r="BG2357" s="142">
        <f>IF(N2357="zákl. přenesená",J2357,0)</f>
        <v>0</v>
      </c>
      <c r="BH2357" s="142">
        <f>IF(N2357="sníž. přenesená",J2357,0)</f>
        <v>0</v>
      </c>
      <c r="BI2357" s="142">
        <f>IF(N2357="nulová",J2357,0)</f>
        <v>0</v>
      </c>
      <c r="BJ2357" s="18" t="s">
        <v>86</v>
      </c>
      <c r="BK2357" s="142">
        <f>ROUND(I2357*H2357,2)</f>
        <v>0</v>
      </c>
      <c r="BL2357" s="18" t="s">
        <v>165</v>
      </c>
      <c r="BM2357" s="141" t="s">
        <v>3661</v>
      </c>
    </row>
    <row r="2358" spans="2:65" s="1" customFormat="1" x14ac:dyDescent="0.2">
      <c r="B2358" s="34"/>
      <c r="D2358" s="143" t="s">
        <v>167</v>
      </c>
      <c r="F2358" s="144" t="s">
        <v>3662</v>
      </c>
      <c r="I2358" s="145"/>
      <c r="L2358" s="34"/>
      <c r="M2358" s="146"/>
      <c r="T2358" s="55"/>
      <c r="AT2358" s="18" t="s">
        <v>167</v>
      </c>
      <c r="AU2358" s="18" t="s">
        <v>88</v>
      </c>
    </row>
    <row r="2359" spans="2:65" s="13" customFormat="1" x14ac:dyDescent="0.2">
      <c r="B2359" s="154"/>
      <c r="D2359" s="148" t="s">
        <v>169</v>
      </c>
      <c r="E2359" s="155" t="s">
        <v>3</v>
      </c>
      <c r="F2359" s="156" t="s">
        <v>3663</v>
      </c>
      <c r="H2359" s="157">
        <v>1</v>
      </c>
      <c r="I2359" s="158"/>
      <c r="L2359" s="154"/>
      <c r="M2359" s="159"/>
      <c r="T2359" s="160"/>
      <c r="AT2359" s="155" t="s">
        <v>169</v>
      </c>
      <c r="AU2359" s="155" t="s">
        <v>88</v>
      </c>
      <c r="AV2359" s="13" t="s">
        <v>88</v>
      </c>
      <c r="AW2359" s="13" t="s">
        <v>40</v>
      </c>
      <c r="AX2359" s="13" t="s">
        <v>78</v>
      </c>
      <c r="AY2359" s="155" t="s">
        <v>156</v>
      </c>
    </row>
    <row r="2360" spans="2:65" s="13" customFormat="1" x14ac:dyDescent="0.2">
      <c r="B2360" s="154"/>
      <c r="D2360" s="148" t="s">
        <v>169</v>
      </c>
      <c r="E2360" s="155" t="s">
        <v>3</v>
      </c>
      <c r="F2360" s="156" t="s">
        <v>3664</v>
      </c>
      <c r="H2360" s="157">
        <v>0.5</v>
      </c>
      <c r="I2360" s="158"/>
      <c r="L2360" s="154"/>
      <c r="M2360" s="159"/>
      <c r="T2360" s="160"/>
      <c r="AT2360" s="155" t="s">
        <v>169</v>
      </c>
      <c r="AU2360" s="155" t="s">
        <v>88</v>
      </c>
      <c r="AV2360" s="13" t="s">
        <v>88</v>
      </c>
      <c r="AW2360" s="13" t="s">
        <v>40</v>
      </c>
      <c r="AX2360" s="13" t="s">
        <v>78</v>
      </c>
      <c r="AY2360" s="155" t="s">
        <v>156</v>
      </c>
    </row>
    <row r="2361" spans="2:65" s="13" customFormat="1" x14ac:dyDescent="0.2">
      <c r="B2361" s="154"/>
      <c r="D2361" s="148" t="s">
        <v>169</v>
      </c>
      <c r="E2361" s="155" t="s">
        <v>3</v>
      </c>
      <c r="F2361" s="156" t="s">
        <v>3665</v>
      </c>
      <c r="H2361" s="157">
        <v>0.5</v>
      </c>
      <c r="I2361" s="158"/>
      <c r="L2361" s="154"/>
      <c r="M2361" s="159"/>
      <c r="T2361" s="160"/>
      <c r="AT2361" s="155" t="s">
        <v>169</v>
      </c>
      <c r="AU2361" s="155" t="s">
        <v>88</v>
      </c>
      <c r="AV2361" s="13" t="s">
        <v>88</v>
      </c>
      <c r="AW2361" s="13" t="s">
        <v>40</v>
      </c>
      <c r="AX2361" s="13" t="s">
        <v>78</v>
      </c>
      <c r="AY2361" s="155" t="s">
        <v>156</v>
      </c>
    </row>
    <row r="2362" spans="2:65" s="13" customFormat="1" x14ac:dyDescent="0.2">
      <c r="B2362" s="154"/>
      <c r="D2362" s="148" t="s">
        <v>169</v>
      </c>
      <c r="E2362" s="155" t="s">
        <v>3</v>
      </c>
      <c r="F2362" s="156" t="s">
        <v>3666</v>
      </c>
      <c r="H2362" s="157">
        <v>1</v>
      </c>
      <c r="I2362" s="158"/>
      <c r="L2362" s="154"/>
      <c r="M2362" s="159"/>
      <c r="T2362" s="160"/>
      <c r="AT2362" s="155" t="s">
        <v>169</v>
      </c>
      <c r="AU2362" s="155" t="s">
        <v>88</v>
      </c>
      <c r="AV2362" s="13" t="s">
        <v>88</v>
      </c>
      <c r="AW2362" s="13" t="s">
        <v>40</v>
      </c>
      <c r="AX2362" s="13" t="s">
        <v>78</v>
      </c>
      <c r="AY2362" s="155" t="s">
        <v>156</v>
      </c>
    </row>
    <row r="2363" spans="2:65" s="13" customFormat="1" x14ac:dyDescent="0.2">
      <c r="B2363" s="154"/>
      <c r="D2363" s="148" t="s">
        <v>169</v>
      </c>
      <c r="E2363" s="155" t="s">
        <v>3</v>
      </c>
      <c r="F2363" s="156" t="s">
        <v>3667</v>
      </c>
      <c r="H2363" s="157">
        <v>1</v>
      </c>
      <c r="I2363" s="158"/>
      <c r="L2363" s="154"/>
      <c r="M2363" s="159"/>
      <c r="T2363" s="160"/>
      <c r="AT2363" s="155" t="s">
        <v>169</v>
      </c>
      <c r="AU2363" s="155" t="s">
        <v>88</v>
      </c>
      <c r="AV2363" s="13" t="s">
        <v>88</v>
      </c>
      <c r="AW2363" s="13" t="s">
        <v>40</v>
      </c>
      <c r="AX2363" s="13" t="s">
        <v>78</v>
      </c>
      <c r="AY2363" s="155" t="s">
        <v>156</v>
      </c>
    </row>
    <row r="2364" spans="2:65" s="13" customFormat="1" x14ac:dyDescent="0.2">
      <c r="B2364" s="154"/>
      <c r="D2364" s="148" t="s">
        <v>169</v>
      </c>
      <c r="E2364" s="155" t="s">
        <v>3</v>
      </c>
      <c r="F2364" s="156" t="s">
        <v>3668</v>
      </c>
      <c r="H2364" s="157">
        <v>1</v>
      </c>
      <c r="I2364" s="158"/>
      <c r="L2364" s="154"/>
      <c r="M2364" s="159"/>
      <c r="T2364" s="160"/>
      <c r="AT2364" s="155" t="s">
        <v>169</v>
      </c>
      <c r="AU2364" s="155" t="s">
        <v>88</v>
      </c>
      <c r="AV2364" s="13" t="s">
        <v>88</v>
      </c>
      <c r="AW2364" s="13" t="s">
        <v>40</v>
      </c>
      <c r="AX2364" s="13" t="s">
        <v>78</v>
      </c>
      <c r="AY2364" s="155" t="s">
        <v>156</v>
      </c>
    </row>
    <row r="2365" spans="2:65" s="13" customFormat="1" x14ac:dyDescent="0.2">
      <c r="B2365" s="154"/>
      <c r="D2365" s="148" t="s">
        <v>169</v>
      </c>
      <c r="E2365" s="155" t="s">
        <v>3</v>
      </c>
      <c r="F2365" s="156" t="s">
        <v>3669</v>
      </c>
      <c r="H2365" s="157">
        <v>0.6</v>
      </c>
      <c r="I2365" s="158"/>
      <c r="L2365" s="154"/>
      <c r="M2365" s="159"/>
      <c r="T2365" s="160"/>
      <c r="AT2365" s="155" t="s">
        <v>169</v>
      </c>
      <c r="AU2365" s="155" t="s">
        <v>88</v>
      </c>
      <c r="AV2365" s="13" t="s">
        <v>88</v>
      </c>
      <c r="AW2365" s="13" t="s">
        <v>40</v>
      </c>
      <c r="AX2365" s="13" t="s">
        <v>78</v>
      </c>
      <c r="AY2365" s="155" t="s">
        <v>156</v>
      </c>
    </row>
    <row r="2366" spans="2:65" s="13" customFormat="1" x14ac:dyDescent="0.2">
      <c r="B2366" s="154"/>
      <c r="D2366" s="148" t="s">
        <v>169</v>
      </c>
      <c r="E2366" s="155" t="s">
        <v>3</v>
      </c>
      <c r="F2366" s="156" t="s">
        <v>3670</v>
      </c>
      <c r="H2366" s="157">
        <v>4.2</v>
      </c>
      <c r="I2366" s="158"/>
      <c r="L2366" s="154"/>
      <c r="M2366" s="159"/>
      <c r="T2366" s="160"/>
      <c r="AT2366" s="155" t="s">
        <v>169</v>
      </c>
      <c r="AU2366" s="155" t="s">
        <v>88</v>
      </c>
      <c r="AV2366" s="13" t="s">
        <v>88</v>
      </c>
      <c r="AW2366" s="13" t="s">
        <v>40</v>
      </c>
      <c r="AX2366" s="13" t="s">
        <v>78</v>
      </c>
      <c r="AY2366" s="155" t="s">
        <v>156</v>
      </c>
    </row>
    <row r="2367" spans="2:65" s="13" customFormat="1" x14ac:dyDescent="0.2">
      <c r="B2367" s="154"/>
      <c r="D2367" s="148" t="s">
        <v>169</v>
      </c>
      <c r="E2367" s="155" t="s">
        <v>3</v>
      </c>
      <c r="F2367" s="156" t="s">
        <v>3671</v>
      </c>
      <c r="H2367" s="157">
        <v>4.2</v>
      </c>
      <c r="I2367" s="158"/>
      <c r="L2367" s="154"/>
      <c r="M2367" s="159"/>
      <c r="T2367" s="160"/>
      <c r="AT2367" s="155" t="s">
        <v>169</v>
      </c>
      <c r="AU2367" s="155" t="s">
        <v>88</v>
      </c>
      <c r="AV2367" s="13" t="s">
        <v>88</v>
      </c>
      <c r="AW2367" s="13" t="s">
        <v>40</v>
      </c>
      <c r="AX2367" s="13" t="s">
        <v>78</v>
      </c>
      <c r="AY2367" s="155" t="s">
        <v>156</v>
      </c>
    </row>
    <row r="2368" spans="2:65" s="14" customFormat="1" x14ac:dyDescent="0.2">
      <c r="B2368" s="161"/>
      <c r="D2368" s="148" t="s">
        <v>169</v>
      </c>
      <c r="E2368" s="162" t="s">
        <v>3</v>
      </c>
      <c r="F2368" s="163" t="s">
        <v>172</v>
      </c>
      <c r="H2368" s="164">
        <v>14</v>
      </c>
      <c r="I2368" s="165"/>
      <c r="L2368" s="161"/>
      <c r="M2368" s="166"/>
      <c r="T2368" s="167"/>
      <c r="AT2368" s="162" t="s">
        <v>169</v>
      </c>
      <c r="AU2368" s="162" t="s">
        <v>88</v>
      </c>
      <c r="AV2368" s="14" t="s">
        <v>165</v>
      </c>
      <c r="AW2368" s="14" t="s">
        <v>40</v>
      </c>
      <c r="AX2368" s="14" t="s">
        <v>86</v>
      </c>
      <c r="AY2368" s="162" t="s">
        <v>156</v>
      </c>
    </row>
    <row r="2369" spans="2:65" s="1" customFormat="1" ht="24.2" customHeight="1" x14ac:dyDescent="0.2">
      <c r="B2369" s="129"/>
      <c r="C2369" s="130" t="s">
        <v>3672</v>
      </c>
      <c r="D2369" s="130" t="s">
        <v>160</v>
      </c>
      <c r="E2369" s="131" t="s">
        <v>3673</v>
      </c>
      <c r="F2369" s="132" t="s">
        <v>3674</v>
      </c>
      <c r="G2369" s="133" t="s">
        <v>356</v>
      </c>
      <c r="H2369" s="134">
        <v>6.8</v>
      </c>
      <c r="I2369" s="135"/>
      <c r="J2369" s="136">
        <f>ROUND(I2369*H2369,2)</f>
        <v>0</v>
      </c>
      <c r="K2369" s="132" t="s">
        <v>1262</v>
      </c>
      <c r="L2369" s="34"/>
      <c r="M2369" s="137" t="s">
        <v>3</v>
      </c>
      <c r="N2369" s="138" t="s">
        <v>49</v>
      </c>
      <c r="P2369" s="139">
        <f>O2369*H2369</f>
        <v>0</v>
      </c>
      <c r="Q2369" s="139">
        <v>0</v>
      </c>
      <c r="R2369" s="139">
        <f>Q2369*H2369</f>
        <v>0</v>
      </c>
      <c r="S2369" s="139">
        <v>1.9E-2</v>
      </c>
      <c r="T2369" s="140">
        <f>S2369*H2369</f>
        <v>0.12919999999999998</v>
      </c>
      <c r="AR2369" s="141" t="s">
        <v>165</v>
      </c>
      <c r="AT2369" s="141" t="s">
        <v>160</v>
      </c>
      <c r="AU2369" s="141" t="s">
        <v>88</v>
      </c>
      <c r="AY2369" s="18" t="s">
        <v>156</v>
      </c>
      <c r="BE2369" s="142">
        <f>IF(N2369="základní",J2369,0)</f>
        <v>0</v>
      </c>
      <c r="BF2369" s="142">
        <f>IF(N2369="snížená",J2369,0)</f>
        <v>0</v>
      </c>
      <c r="BG2369" s="142">
        <f>IF(N2369="zákl. přenesená",J2369,0)</f>
        <v>0</v>
      </c>
      <c r="BH2369" s="142">
        <f>IF(N2369="sníž. přenesená",J2369,0)</f>
        <v>0</v>
      </c>
      <c r="BI2369" s="142">
        <f>IF(N2369="nulová",J2369,0)</f>
        <v>0</v>
      </c>
      <c r="BJ2369" s="18" t="s">
        <v>86</v>
      </c>
      <c r="BK2369" s="142">
        <f>ROUND(I2369*H2369,2)</f>
        <v>0</v>
      </c>
      <c r="BL2369" s="18" t="s">
        <v>165</v>
      </c>
      <c r="BM2369" s="141" t="s">
        <v>3675</v>
      </c>
    </row>
    <row r="2370" spans="2:65" s="1" customFormat="1" x14ac:dyDescent="0.2">
      <c r="B2370" s="34"/>
      <c r="D2370" s="143" t="s">
        <v>167</v>
      </c>
      <c r="F2370" s="144" t="s">
        <v>3676</v>
      </c>
      <c r="I2370" s="145"/>
      <c r="L2370" s="34"/>
      <c r="M2370" s="146"/>
      <c r="T2370" s="55"/>
      <c r="AT2370" s="18" t="s">
        <v>167</v>
      </c>
      <c r="AU2370" s="18" t="s">
        <v>88</v>
      </c>
    </row>
    <row r="2371" spans="2:65" s="13" customFormat="1" x14ac:dyDescent="0.2">
      <c r="B2371" s="154"/>
      <c r="D2371" s="148" t="s">
        <v>169</v>
      </c>
      <c r="E2371" s="155" t="s">
        <v>3</v>
      </c>
      <c r="F2371" s="156" t="s">
        <v>3677</v>
      </c>
      <c r="H2371" s="157">
        <v>3.4</v>
      </c>
      <c r="I2371" s="158"/>
      <c r="L2371" s="154"/>
      <c r="M2371" s="159"/>
      <c r="T2371" s="160"/>
      <c r="AT2371" s="155" t="s">
        <v>169</v>
      </c>
      <c r="AU2371" s="155" t="s">
        <v>88</v>
      </c>
      <c r="AV2371" s="13" t="s">
        <v>88</v>
      </c>
      <c r="AW2371" s="13" t="s">
        <v>40</v>
      </c>
      <c r="AX2371" s="13" t="s">
        <v>78</v>
      </c>
      <c r="AY2371" s="155" t="s">
        <v>156</v>
      </c>
    </row>
    <row r="2372" spans="2:65" s="13" customFormat="1" x14ac:dyDescent="0.2">
      <c r="B2372" s="154"/>
      <c r="D2372" s="148" t="s">
        <v>169</v>
      </c>
      <c r="E2372" s="155" t="s">
        <v>3</v>
      </c>
      <c r="F2372" s="156" t="s">
        <v>3678</v>
      </c>
      <c r="H2372" s="157">
        <v>3.4</v>
      </c>
      <c r="I2372" s="158"/>
      <c r="L2372" s="154"/>
      <c r="M2372" s="159"/>
      <c r="T2372" s="160"/>
      <c r="AT2372" s="155" t="s">
        <v>169</v>
      </c>
      <c r="AU2372" s="155" t="s">
        <v>88</v>
      </c>
      <c r="AV2372" s="13" t="s">
        <v>88</v>
      </c>
      <c r="AW2372" s="13" t="s">
        <v>40</v>
      </c>
      <c r="AX2372" s="13" t="s">
        <v>78</v>
      </c>
      <c r="AY2372" s="155" t="s">
        <v>156</v>
      </c>
    </row>
    <row r="2373" spans="2:65" s="14" customFormat="1" x14ac:dyDescent="0.2">
      <c r="B2373" s="161"/>
      <c r="D2373" s="148" t="s">
        <v>169</v>
      </c>
      <c r="E2373" s="162" t="s">
        <v>3</v>
      </c>
      <c r="F2373" s="163" t="s">
        <v>172</v>
      </c>
      <c r="H2373" s="164">
        <v>6.8</v>
      </c>
      <c r="I2373" s="165"/>
      <c r="L2373" s="161"/>
      <c r="M2373" s="166"/>
      <c r="T2373" s="167"/>
      <c r="AT2373" s="162" t="s">
        <v>169</v>
      </c>
      <c r="AU2373" s="162" t="s">
        <v>88</v>
      </c>
      <c r="AV2373" s="14" t="s">
        <v>165</v>
      </c>
      <c r="AW2373" s="14" t="s">
        <v>40</v>
      </c>
      <c r="AX2373" s="14" t="s">
        <v>86</v>
      </c>
      <c r="AY2373" s="162" t="s">
        <v>156</v>
      </c>
    </row>
    <row r="2374" spans="2:65" s="1" customFormat="1" ht="21.75" customHeight="1" x14ac:dyDescent="0.2">
      <c r="B2374" s="129"/>
      <c r="C2374" s="130" t="s">
        <v>3679</v>
      </c>
      <c r="D2374" s="130" t="s">
        <v>160</v>
      </c>
      <c r="E2374" s="131" t="s">
        <v>3680</v>
      </c>
      <c r="F2374" s="132" t="s">
        <v>3681</v>
      </c>
      <c r="G2374" s="133" t="s">
        <v>356</v>
      </c>
      <c r="H2374" s="134">
        <v>203.74</v>
      </c>
      <c r="I2374" s="135"/>
      <c r="J2374" s="136">
        <f>ROUND(I2374*H2374,2)</f>
        <v>0</v>
      </c>
      <c r="K2374" s="132" t="s">
        <v>164</v>
      </c>
      <c r="L2374" s="34"/>
      <c r="M2374" s="137" t="s">
        <v>3</v>
      </c>
      <c r="N2374" s="138" t="s">
        <v>49</v>
      </c>
      <c r="P2374" s="139">
        <f>O2374*H2374</f>
        <v>0</v>
      </c>
      <c r="Q2374" s="139">
        <v>0</v>
      </c>
      <c r="R2374" s="139">
        <f>Q2374*H2374</f>
        <v>0</v>
      </c>
      <c r="S2374" s="139">
        <v>8.9999999999999993E-3</v>
      </c>
      <c r="T2374" s="140">
        <f>S2374*H2374</f>
        <v>1.8336599999999998</v>
      </c>
      <c r="AR2374" s="141" t="s">
        <v>165</v>
      </c>
      <c r="AT2374" s="141" t="s">
        <v>160</v>
      </c>
      <c r="AU2374" s="141" t="s">
        <v>88</v>
      </c>
      <c r="AY2374" s="18" t="s">
        <v>156</v>
      </c>
      <c r="BE2374" s="142">
        <f>IF(N2374="základní",J2374,0)</f>
        <v>0</v>
      </c>
      <c r="BF2374" s="142">
        <f>IF(N2374="snížená",J2374,0)</f>
        <v>0</v>
      </c>
      <c r="BG2374" s="142">
        <f>IF(N2374="zákl. přenesená",J2374,0)</f>
        <v>0</v>
      </c>
      <c r="BH2374" s="142">
        <f>IF(N2374="sníž. přenesená",J2374,0)</f>
        <v>0</v>
      </c>
      <c r="BI2374" s="142">
        <f>IF(N2374="nulová",J2374,0)</f>
        <v>0</v>
      </c>
      <c r="BJ2374" s="18" t="s">
        <v>86</v>
      </c>
      <c r="BK2374" s="142">
        <f>ROUND(I2374*H2374,2)</f>
        <v>0</v>
      </c>
      <c r="BL2374" s="18" t="s">
        <v>165</v>
      </c>
      <c r="BM2374" s="141" t="s">
        <v>3682</v>
      </c>
    </row>
    <row r="2375" spans="2:65" s="1" customFormat="1" x14ac:dyDescent="0.2">
      <c r="B2375" s="34"/>
      <c r="D2375" s="143" t="s">
        <v>167</v>
      </c>
      <c r="F2375" s="144" t="s">
        <v>3683</v>
      </c>
      <c r="I2375" s="145"/>
      <c r="L2375" s="34"/>
      <c r="M2375" s="146"/>
      <c r="T2375" s="55"/>
      <c r="AT2375" s="18" t="s">
        <v>167</v>
      </c>
      <c r="AU2375" s="18" t="s">
        <v>88</v>
      </c>
    </row>
    <row r="2376" spans="2:65" s="13" customFormat="1" x14ac:dyDescent="0.2">
      <c r="B2376" s="154"/>
      <c r="D2376" s="148" t="s">
        <v>169</v>
      </c>
      <c r="E2376" s="155" t="s">
        <v>3</v>
      </c>
      <c r="F2376" s="156" t="s">
        <v>3684</v>
      </c>
      <c r="H2376" s="157">
        <v>24</v>
      </c>
      <c r="I2376" s="158"/>
      <c r="L2376" s="154"/>
      <c r="M2376" s="159"/>
      <c r="T2376" s="160"/>
      <c r="AT2376" s="155" t="s">
        <v>169</v>
      </c>
      <c r="AU2376" s="155" t="s">
        <v>88</v>
      </c>
      <c r="AV2376" s="13" t="s">
        <v>88</v>
      </c>
      <c r="AW2376" s="13" t="s">
        <v>40</v>
      </c>
      <c r="AX2376" s="13" t="s">
        <v>78</v>
      </c>
      <c r="AY2376" s="155" t="s">
        <v>156</v>
      </c>
    </row>
    <row r="2377" spans="2:65" s="13" customFormat="1" x14ac:dyDescent="0.2">
      <c r="B2377" s="154"/>
      <c r="D2377" s="148" t="s">
        <v>169</v>
      </c>
      <c r="E2377" s="155" t="s">
        <v>3</v>
      </c>
      <c r="F2377" s="156" t="s">
        <v>3685</v>
      </c>
      <c r="H2377" s="157">
        <v>57.6</v>
      </c>
      <c r="I2377" s="158"/>
      <c r="L2377" s="154"/>
      <c r="M2377" s="159"/>
      <c r="T2377" s="160"/>
      <c r="AT2377" s="155" t="s">
        <v>169</v>
      </c>
      <c r="AU2377" s="155" t="s">
        <v>88</v>
      </c>
      <c r="AV2377" s="13" t="s">
        <v>88</v>
      </c>
      <c r="AW2377" s="13" t="s">
        <v>40</v>
      </c>
      <c r="AX2377" s="13" t="s">
        <v>78</v>
      </c>
      <c r="AY2377" s="155" t="s">
        <v>156</v>
      </c>
    </row>
    <row r="2378" spans="2:65" s="13" customFormat="1" x14ac:dyDescent="0.2">
      <c r="B2378" s="154"/>
      <c r="D2378" s="148" t="s">
        <v>169</v>
      </c>
      <c r="E2378" s="155" t="s">
        <v>3</v>
      </c>
      <c r="F2378" s="156" t="s">
        <v>3686</v>
      </c>
      <c r="H2378" s="157">
        <v>2.4</v>
      </c>
      <c r="I2378" s="158"/>
      <c r="L2378" s="154"/>
      <c r="M2378" s="159"/>
      <c r="T2378" s="160"/>
      <c r="AT2378" s="155" t="s">
        <v>169</v>
      </c>
      <c r="AU2378" s="155" t="s">
        <v>88</v>
      </c>
      <c r="AV2378" s="13" t="s">
        <v>88</v>
      </c>
      <c r="AW2378" s="13" t="s">
        <v>40</v>
      </c>
      <c r="AX2378" s="13" t="s">
        <v>78</v>
      </c>
      <c r="AY2378" s="155" t="s">
        <v>156</v>
      </c>
    </row>
    <row r="2379" spans="2:65" s="13" customFormat="1" x14ac:dyDescent="0.2">
      <c r="B2379" s="154"/>
      <c r="D2379" s="148" t="s">
        <v>169</v>
      </c>
      <c r="E2379" s="155" t="s">
        <v>3</v>
      </c>
      <c r="F2379" s="156" t="s">
        <v>3687</v>
      </c>
      <c r="H2379" s="157">
        <v>12</v>
      </c>
      <c r="I2379" s="158"/>
      <c r="L2379" s="154"/>
      <c r="M2379" s="159"/>
      <c r="T2379" s="160"/>
      <c r="AT2379" s="155" t="s">
        <v>169</v>
      </c>
      <c r="AU2379" s="155" t="s">
        <v>88</v>
      </c>
      <c r="AV2379" s="13" t="s">
        <v>88</v>
      </c>
      <c r="AW2379" s="13" t="s">
        <v>40</v>
      </c>
      <c r="AX2379" s="13" t="s">
        <v>78</v>
      </c>
      <c r="AY2379" s="155" t="s">
        <v>156</v>
      </c>
    </row>
    <row r="2380" spans="2:65" s="13" customFormat="1" x14ac:dyDescent="0.2">
      <c r="B2380" s="154"/>
      <c r="D2380" s="148" t="s">
        <v>169</v>
      </c>
      <c r="E2380" s="155" t="s">
        <v>3</v>
      </c>
      <c r="F2380" s="156" t="s">
        <v>3688</v>
      </c>
      <c r="H2380" s="157">
        <v>17.239999999999998</v>
      </c>
      <c r="I2380" s="158"/>
      <c r="L2380" s="154"/>
      <c r="M2380" s="159"/>
      <c r="T2380" s="160"/>
      <c r="AT2380" s="155" t="s">
        <v>169</v>
      </c>
      <c r="AU2380" s="155" t="s">
        <v>88</v>
      </c>
      <c r="AV2380" s="13" t="s">
        <v>88</v>
      </c>
      <c r="AW2380" s="13" t="s">
        <v>40</v>
      </c>
      <c r="AX2380" s="13" t="s">
        <v>78</v>
      </c>
      <c r="AY2380" s="155" t="s">
        <v>156</v>
      </c>
    </row>
    <row r="2381" spans="2:65" s="13" customFormat="1" x14ac:dyDescent="0.2">
      <c r="B2381" s="154"/>
      <c r="D2381" s="148" t="s">
        <v>169</v>
      </c>
      <c r="E2381" s="155" t="s">
        <v>3</v>
      </c>
      <c r="F2381" s="156" t="s">
        <v>3689</v>
      </c>
      <c r="H2381" s="157">
        <v>9.6999999999999993</v>
      </c>
      <c r="I2381" s="158"/>
      <c r="L2381" s="154"/>
      <c r="M2381" s="159"/>
      <c r="T2381" s="160"/>
      <c r="AT2381" s="155" t="s">
        <v>169</v>
      </c>
      <c r="AU2381" s="155" t="s">
        <v>88</v>
      </c>
      <c r="AV2381" s="13" t="s">
        <v>88</v>
      </c>
      <c r="AW2381" s="13" t="s">
        <v>40</v>
      </c>
      <c r="AX2381" s="13" t="s">
        <v>78</v>
      </c>
      <c r="AY2381" s="155" t="s">
        <v>156</v>
      </c>
    </row>
    <row r="2382" spans="2:65" s="13" customFormat="1" x14ac:dyDescent="0.2">
      <c r="B2382" s="154"/>
      <c r="D2382" s="148" t="s">
        <v>169</v>
      </c>
      <c r="E2382" s="155" t="s">
        <v>3</v>
      </c>
      <c r="F2382" s="156" t="s">
        <v>3690</v>
      </c>
      <c r="H2382" s="157">
        <v>68</v>
      </c>
      <c r="I2382" s="158"/>
      <c r="L2382" s="154"/>
      <c r="M2382" s="159"/>
      <c r="T2382" s="160"/>
      <c r="AT2382" s="155" t="s">
        <v>169</v>
      </c>
      <c r="AU2382" s="155" t="s">
        <v>88</v>
      </c>
      <c r="AV2382" s="13" t="s">
        <v>88</v>
      </c>
      <c r="AW2382" s="13" t="s">
        <v>40</v>
      </c>
      <c r="AX2382" s="13" t="s">
        <v>78</v>
      </c>
      <c r="AY2382" s="155" t="s">
        <v>156</v>
      </c>
    </row>
    <row r="2383" spans="2:65" s="13" customFormat="1" x14ac:dyDescent="0.2">
      <c r="B2383" s="154"/>
      <c r="D2383" s="148" t="s">
        <v>169</v>
      </c>
      <c r="E2383" s="155" t="s">
        <v>3</v>
      </c>
      <c r="F2383" s="156" t="s">
        <v>3691</v>
      </c>
      <c r="H2383" s="157">
        <v>12.8</v>
      </c>
      <c r="I2383" s="158"/>
      <c r="L2383" s="154"/>
      <c r="M2383" s="159"/>
      <c r="T2383" s="160"/>
      <c r="AT2383" s="155" t="s">
        <v>169</v>
      </c>
      <c r="AU2383" s="155" t="s">
        <v>88</v>
      </c>
      <c r="AV2383" s="13" t="s">
        <v>88</v>
      </c>
      <c r="AW2383" s="13" t="s">
        <v>40</v>
      </c>
      <c r="AX2383" s="13" t="s">
        <v>78</v>
      </c>
      <c r="AY2383" s="155" t="s">
        <v>156</v>
      </c>
    </row>
    <row r="2384" spans="2:65" s="14" customFormat="1" x14ac:dyDescent="0.2">
      <c r="B2384" s="161"/>
      <c r="D2384" s="148" t="s">
        <v>169</v>
      </c>
      <c r="E2384" s="162" t="s">
        <v>3</v>
      </c>
      <c r="F2384" s="163" t="s">
        <v>172</v>
      </c>
      <c r="H2384" s="164">
        <v>203.74</v>
      </c>
      <c r="I2384" s="165"/>
      <c r="L2384" s="161"/>
      <c r="M2384" s="166"/>
      <c r="T2384" s="167"/>
      <c r="AT2384" s="162" t="s">
        <v>169</v>
      </c>
      <c r="AU2384" s="162" t="s">
        <v>88</v>
      </c>
      <c r="AV2384" s="14" t="s">
        <v>165</v>
      </c>
      <c r="AW2384" s="14" t="s">
        <v>40</v>
      </c>
      <c r="AX2384" s="14" t="s">
        <v>86</v>
      </c>
      <c r="AY2384" s="162" t="s">
        <v>156</v>
      </c>
    </row>
    <row r="2385" spans="2:65" s="1" customFormat="1" ht="24.2" customHeight="1" x14ac:dyDescent="0.2">
      <c r="B2385" s="129"/>
      <c r="C2385" s="130" t="s">
        <v>3692</v>
      </c>
      <c r="D2385" s="130" t="s">
        <v>160</v>
      </c>
      <c r="E2385" s="131" t="s">
        <v>1660</v>
      </c>
      <c r="F2385" s="132" t="s">
        <v>1661</v>
      </c>
      <c r="G2385" s="133" t="s">
        <v>356</v>
      </c>
      <c r="H2385" s="134">
        <v>107.35</v>
      </c>
      <c r="I2385" s="135"/>
      <c r="J2385" s="136">
        <f>ROUND(I2385*H2385,2)</f>
        <v>0</v>
      </c>
      <c r="K2385" s="132" t="s">
        <v>164</v>
      </c>
      <c r="L2385" s="34"/>
      <c r="M2385" s="137" t="s">
        <v>3</v>
      </c>
      <c r="N2385" s="138" t="s">
        <v>49</v>
      </c>
      <c r="P2385" s="139">
        <f>O2385*H2385</f>
        <v>0</v>
      </c>
      <c r="Q2385" s="139">
        <v>0</v>
      </c>
      <c r="R2385" s="139">
        <f>Q2385*H2385</f>
        <v>0</v>
      </c>
      <c r="S2385" s="139">
        <v>4.2000000000000003E-2</v>
      </c>
      <c r="T2385" s="140">
        <f>S2385*H2385</f>
        <v>4.5087000000000002</v>
      </c>
      <c r="AR2385" s="141" t="s">
        <v>165</v>
      </c>
      <c r="AT2385" s="141" t="s">
        <v>160</v>
      </c>
      <c r="AU2385" s="141" t="s">
        <v>88</v>
      </c>
      <c r="AY2385" s="18" t="s">
        <v>156</v>
      </c>
      <c r="BE2385" s="142">
        <f>IF(N2385="základní",J2385,0)</f>
        <v>0</v>
      </c>
      <c r="BF2385" s="142">
        <f>IF(N2385="snížená",J2385,0)</f>
        <v>0</v>
      </c>
      <c r="BG2385" s="142">
        <f>IF(N2385="zákl. přenesená",J2385,0)</f>
        <v>0</v>
      </c>
      <c r="BH2385" s="142">
        <f>IF(N2385="sníž. přenesená",J2385,0)</f>
        <v>0</v>
      </c>
      <c r="BI2385" s="142">
        <f>IF(N2385="nulová",J2385,0)</f>
        <v>0</v>
      </c>
      <c r="BJ2385" s="18" t="s">
        <v>86</v>
      </c>
      <c r="BK2385" s="142">
        <f>ROUND(I2385*H2385,2)</f>
        <v>0</v>
      </c>
      <c r="BL2385" s="18" t="s">
        <v>165</v>
      </c>
      <c r="BM2385" s="141" t="s">
        <v>1662</v>
      </c>
    </row>
    <row r="2386" spans="2:65" s="1" customFormat="1" x14ac:dyDescent="0.2">
      <c r="B2386" s="34"/>
      <c r="D2386" s="143" t="s">
        <v>167</v>
      </c>
      <c r="F2386" s="144" t="s">
        <v>1663</v>
      </c>
      <c r="I2386" s="145"/>
      <c r="L2386" s="34"/>
      <c r="M2386" s="146"/>
      <c r="T2386" s="55"/>
      <c r="AT2386" s="18" t="s">
        <v>167</v>
      </c>
      <c r="AU2386" s="18" t="s">
        <v>88</v>
      </c>
    </row>
    <row r="2387" spans="2:65" s="12" customFormat="1" x14ac:dyDescent="0.2">
      <c r="B2387" s="147"/>
      <c r="D2387" s="148" t="s">
        <v>169</v>
      </c>
      <c r="E2387" s="149" t="s">
        <v>3</v>
      </c>
      <c r="F2387" s="150" t="s">
        <v>2247</v>
      </c>
      <c r="H2387" s="149" t="s">
        <v>3</v>
      </c>
      <c r="I2387" s="151"/>
      <c r="L2387" s="147"/>
      <c r="M2387" s="152"/>
      <c r="T2387" s="153"/>
      <c r="AT2387" s="149" t="s">
        <v>169</v>
      </c>
      <c r="AU2387" s="149" t="s">
        <v>88</v>
      </c>
      <c r="AV2387" s="12" t="s">
        <v>86</v>
      </c>
      <c r="AW2387" s="12" t="s">
        <v>40</v>
      </c>
      <c r="AX2387" s="12" t="s">
        <v>78</v>
      </c>
      <c r="AY2387" s="149" t="s">
        <v>156</v>
      </c>
    </row>
    <row r="2388" spans="2:65" s="13" customFormat="1" x14ac:dyDescent="0.2">
      <c r="B2388" s="154"/>
      <c r="D2388" s="148" t="s">
        <v>169</v>
      </c>
      <c r="E2388" s="155" t="s">
        <v>3</v>
      </c>
      <c r="F2388" s="156" t="s">
        <v>3693</v>
      </c>
      <c r="H2388" s="157">
        <v>19.2</v>
      </c>
      <c r="I2388" s="158"/>
      <c r="L2388" s="154"/>
      <c r="M2388" s="159"/>
      <c r="T2388" s="160"/>
      <c r="AT2388" s="155" t="s">
        <v>169</v>
      </c>
      <c r="AU2388" s="155" t="s">
        <v>88</v>
      </c>
      <c r="AV2388" s="13" t="s">
        <v>88</v>
      </c>
      <c r="AW2388" s="13" t="s">
        <v>40</v>
      </c>
      <c r="AX2388" s="13" t="s">
        <v>78</v>
      </c>
      <c r="AY2388" s="155" t="s">
        <v>156</v>
      </c>
    </row>
    <row r="2389" spans="2:65" s="13" customFormat="1" x14ac:dyDescent="0.2">
      <c r="B2389" s="154"/>
      <c r="D2389" s="148" t="s">
        <v>169</v>
      </c>
      <c r="E2389" s="155" t="s">
        <v>3</v>
      </c>
      <c r="F2389" s="156" t="s">
        <v>3694</v>
      </c>
      <c r="H2389" s="157">
        <v>9</v>
      </c>
      <c r="I2389" s="158"/>
      <c r="L2389" s="154"/>
      <c r="M2389" s="159"/>
      <c r="T2389" s="160"/>
      <c r="AT2389" s="155" t="s">
        <v>169</v>
      </c>
      <c r="AU2389" s="155" t="s">
        <v>88</v>
      </c>
      <c r="AV2389" s="13" t="s">
        <v>88</v>
      </c>
      <c r="AW2389" s="13" t="s">
        <v>40</v>
      </c>
      <c r="AX2389" s="13" t="s">
        <v>78</v>
      </c>
      <c r="AY2389" s="155" t="s">
        <v>156</v>
      </c>
    </row>
    <row r="2390" spans="2:65" s="13" customFormat="1" x14ac:dyDescent="0.2">
      <c r="B2390" s="154"/>
      <c r="D2390" s="148" t="s">
        <v>169</v>
      </c>
      <c r="E2390" s="155" t="s">
        <v>3</v>
      </c>
      <c r="F2390" s="156" t="s">
        <v>3695</v>
      </c>
      <c r="H2390" s="157">
        <v>8.6999999999999993</v>
      </c>
      <c r="I2390" s="158"/>
      <c r="L2390" s="154"/>
      <c r="M2390" s="159"/>
      <c r="T2390" s="160"/>
      <c r="AT2390" s="155" t="s">
        <v>169</v>
      </c>
      <c r="AU2390" s="155" t="s">
        <v>88</v>
      </c>
      <c r="AV2390" s="13" t="s">
        <v>88</v>
      </c>
      <c r="AW2390" s="13" t="s">
        <v>40</v>
      </c>
      <c r="AX2390" s="13" t="s">
        <v>78</v>
      </c>
      <c r="AY2390" s="155" t="s">
        <v>156</v>
      </c>
    </row>
    <row r="2391" spans="2:65" s="13" customFormat="1" x14ac:dyDescent="0.2">
      <c r="B2391" s="154"/>
      <c r="D2391" s="148" t="s">
        <v>169</v>
      </c>
      <c r="E2391" s="155" t="s">
        <v>3</v>
      </c>
      <c r="F2391" s="156" t="s">
        <v>3696</v>
      </c>
      <c r="H2391" s="157">
        <v>21.6</v>
      </c>
      <c r="I2391" s="158"/>
      <c r="L2391" s="154"/>
      <c r="M2391" s="159"/>
      <c r="T2391" s="160"/>
      <c r="AT2391" s="155" t="s">
        <v>169</v>
      </c>
      <c r="AU2391" s="155" t="s">
        <v>88</v>
      </c>
      <c r="AV2391" s="13" t="s">
        <v>88</v>
      </c>
      <c r="AW2391" s="13" t="s">
        <v>40</v>
      </c>
      <c r="AX2391" s="13" t="s">
        <v>78</v>
      </c>
      <c r="AY2391" s="155" t="s">
        <v>156</v>
      </c>
    </row>
    <row r="2392" spans="2:65" s="13" customFormat="1" x14ac:dyDescent="0.2">
      <c r="B2392" s="154"/>
      <c r="D2392" s="148" t="s">
        <v>169</v>
      </c>
      <c r="E2392" s="155" t="s">
        <v>3</v>
      </c>
      <c r="F2392" s="156" t="s">
        <v>3697</v>
      </c>
      <c r="H2392" s="157">
        <v>27</v>
      </c>
      <c r="I2392" s="158"/>
      <c r="L2392" s="154"/>
      <c r="M2392" s="159"/>
      <c r="T2392" s="160"/>
      <c r="AT2392" s="155" t="s">
        <v>169</v>
      </c>
      <c r="AU2392" s="155" t="s">
        <v>88</v>
      </c>
      <c r="AV2392" s="13" t="s">
        <v>88</v>
      </c>
      <c r="AW2392" s="13" t="s">
        <v>40</v>
      </c>
      <c r="AX2392" s="13" t="s">
        <v>78</v>
      </c>
      <c r="AY2392" s="155" t="s">
        <v>156</v>
      </c>
    </row>
    <row r="2393" spans="2:65" s="13" customFormat="1" x14ac:dyDescent="0.2">
      <c r="B2393" s="154"/>
      <c r="D2393" s="148" t="s">
        <v>169</v>
      </c>
      <c r="E2393" s="155" t="s">
        <v>3</v>
      </c>
      <c r="F2393" s="156" t="s">
        <v>3698</v>
      </c>
      <c r="H2393" s="157">
        <v>3.3</v>
      </c>
      <c r="I2393" s="158"/>
      <c r="L2393" s="154"/>
      <c r="M2393" s="159"/>
      <c r="T2393" s="160"/>
      <c r="AT2393" s="155" t="s">
        <v>169</v>
      </c>
      <c r="AU2393" s="155" t="s">
        <v>88</v>
      </c>
      <c r="AV2393" s="13" t="s">
        <v>88</v>
      </c>
      <c r="AW2393" s="13" t="s">
        <v>40</v>
      </c>
      <c r="AX2393" s="13" t="s">
        <v>78</v>
      </c>
      <c r="AY2393" s="155" t="s">
        <v>156</v>
      </c>
    </row>
    <row r="2394" spans="2:65" s="13" customFormat="1" x14ac:dyDescent="0.2">
      <c r="B2394" s="154"/>
      <c r="D2394" s="148" t="s">
        <v>169</v>
      </c>
      <c r="E2394" s="155" t="s">
        <v>3</v>
      </c>
      <c r="F2394" s="156" t="s">
        <v>3699</v>
      </c>
      <c r="H2394" s="157">
        <v>3.55</v>
      </c>
      <c r="I2394" s="158"/>
      <c r="L2394" s="154"/>
      <c r="M2394" s="159"/>
      <c r="T2394" s="160"/>
      <c r="AT2394" s="155" t="s">
        <v>169</v>
      </c>
      <c r="AU2394" s="155" t="s">
        <v>88</v>
      </c>
      <c r="AV2394" s="13" t="s">
        <v>88</v>
      </c>
      <c r="AW2394" s="13" t="s">
        <v>40</v>
      </c>
      <c r="AX2394" s="13" t="s">
        <v>78</v>
      </c>
      <c r="AY2394" s="155" t="s">
        <v>156</v>
      </c>
    </row>
    <row r="2395" spans="2:65" s="13" customFormat="1" x14ac:dyDescent="0.2">
      <c r="B2395" s="154"/>
      <c r="D2395" s="148" t="s">
        <v>169</v>
      </c>
      <c r="E2395" s="155" t="s">
        <v>3</v>
      </c>
      <c r="F2395" s="156" t="s">
        <v>3700</v>
      </c>
      <c r="H2395" s="157">
        <v>15</v>
      </c>
      <c r="I2395" s="158"/>
      <c r="L2395" s="154"/>
      <c r="M2395" s="159"/>
      <c r="T2395" s="160"/>
      <c r="AT2395" s="155" t="s">
        <v>169</v>
      </c>
      <c r="AU2395" s="155" t="s">
        <v>88</v>
      </c>
      <c r="AV2395" s="13" t="s">
        <v>88</v>
      </c>
      <c r="AW2395" s="13" t="s">
        <v>40</v>
      </c>
      <c r="AX2395" s="13" t="s">
        <v>78</v>
      </c>
      <c r="AY2395" s="155" t="s">
        <v>156</v>
      </c>
    </row>
    <row r="2396" spans="2:65" s="14" customFormat="1" x14ac:dyDescent="0.2">
      <c r="B2396" s="161"/>
      <c r="D2396" s="148" t="s">
        <v>169</v>
      </c>
      <c r="E2396" s="162" t="s">
        <v>3</v>
      </c>
      <c r="F2396" s="163" t="s">
        <v>172</v>
      </c>
      <c r="H2396" s="164">
        <v>107.35</v>
      </c>
      <c r="I2396" s="165"/>
      <c r="L2396" s="161"/>
      <c r="M2396" s="166"/>
      <c r="T2396" s="167"/>
      <c r="AT2396" s="162" t="s">
        <v>169</v>
      </c>
      <c r="AU2396" s="162" t="s">
        <v>88</v>
      </c>
      <c r="AV2396" s="14" t="s">
        <v>165</v>
      </c>
      <c r="AW2396" s="14" t="s">
        <v>40</v>
      </c>
      <c r="AX2396" s="14" t="s">
        <v>86</v>
      </c>
      <c r="AY2396" s="162" t="s">
        <v>156</v>
      </c>
    </row>
    <row r="2397" spans="2:65" s="1" customFormat="1" ht="24.2" customHeight="1" x14ac:dyDescent="0.2">
      <c r="B2397" s="129"/>
      <c r="C2397" s="130" t="s">
        <v>3701</v>
      </c>
      <c r="D2397" s="130" t="s">
        <v>160</v>
      </c>
      <c r="E2397" s="131" t="s">
        <v>3702</v>
      </c>
      <c r="F2397" s="132" t="s">
        <v>3703</v>
      </c>
      <c r="G2397" s="133" t="s">
        <v>356</v>
      </c>
      <c r="H2397" s="134">
        <v>17.75</v>
      </c>
      <c r="I2397" s="135"/>
      <c r="J2397" s="136">
        <f>ROUND(I2397*H2397,2)</f>
        <v>0</v>
      </c>
      <c r="K2397" s="132" t="s">
        <v>164</v>
      </c>
      <c r="L2397" s="34"/>
      <c r="M2397" s="137" t="s">
        <v>3</v>
      </c>
      <c r="N2397" s="138" t="s">
        <v>49</v>
      </c>
      <c r="P2397" s="139">
        <f>O2397*H2397</f>
        <v>0</v>
      </c>
      <c r="Q2397" s="139">
        <v>0</v>
      </c>
      <c r="R2397" s="139">
        <f>Q2397*H2397</f>
        <v>0</v>
      </c>
      <c r="S2397" s="139">
        <v>6.5000000000000002E-2</v>
      </c>
      <c r="T2397" s="140">
        <f>S2397*H2397</f>
        <v>1.1537500000000001</v>
      </c>
      <c r="AR2397" s="141" t="s">
        <v>165</v>
      </c>
      <c r="AT2397" s="141" t="s">
        <v>160</v>
      </c>
      <c r="AU2397" s="141" t="s">
        <v>88</v>
      </c>
      <c r="AY2397" s="18" t="s">
        <v>156</v>
      </c>
      <c r="BE2397" s="142">
        <f>IF(N2397="základní",J2397,0)</f>
        <v>0</v>
      </c>
      <c r="BF2397" s="142">
        <f>IF(N2397="snížená",J2397,0)</f>
        <v>0</v>
      </c>
      <c r="BG2397" s="142">
        <f>IF(N2397="zákl. přenesená",J2397,0)</f>
        <v>0</v>
      </c>
      <c r="BH2397" s="142">
        <f>IF(N2397="sníž. přenesená",J2397,0)</f>
        <v>0</v>
      </c>
      <c r="BI2397" s="142">
        <f>IF(N2397="nulová",J2397,0)</f>
        <v>0</v>
      </c>
      <c r="BJ2397" s="18" t="s">
        <v>86</v>
      </c>
      <c r="BK2397" s="142">
        <f>ROUND(I2397*H2397,2)</f>
        <v>0</v>
      </c>
      <c r="BL2397" s="18" t="s">
        <v>165</v>
      </c>
      <c r="BM2397" s="141" t="s">
        <v>3704</v>
      </c>
    </row>
    <row r="2398" spans="2:65" s="1" customFormat="1" x14ac:dyDescent="0.2">
      <c r="B2398" s="34"/>
      <c r="D2398" s="143" t="s">
        <v>167</v>
      </c>
      <c r="F2398" s="144" t="s">
        <v>3705</v>
      </c>
      <c r="I2398" s="145"/>
      <c r="L2398" s="34"/>
      <c r="M2398" s="146"/>
      <c r="T2398" s="55"/>
      <c r="AT2398" s="18" t="s">
        <v>167</v>
      </c>
      <c r="AU2398" s="18" t="s">
        <v>88</v>
      </c>
    </row>
    <row r="2399" spans="2:65" s="12" customFormat="1" x14ac:dyDescent="0.2">
      <c r="B2399" s="147"/>
      <c r="D2399" s="148" t="s">
        <v>169</v>
      </c>
      <c r="E2399" s="149" t="s">
        <v>3</v>
      </c>
      <c r="F2399" s="150" t="s">
        <v>2247</v>
      </c>
      <c r="H2399" s="149" t="s">
        <v>3</v>
      </c>
      <c r="I2399" s="151"/>
      <c r="L2399" s="147"/>
      <c r="M2399" s="152"/>
      <c r="T2399" s="153"/>
      <c r="AT2399" s="149" t="s">
        <v>169</v>
      </c>
      <c r="AU2399" s="149" t="s">
        <v>88</v>
      </c>
      <c r="AV2399" s="12" t="s">
        <v>86</v>
      </c>
      <c r="AW2399" s="12" t="s">
        <v>40</v>
      </c>
      <c r="AX2399" s="12" t="s">
        <v>78</v>
      </c>
      <c r="AY2399" s="149" t="s">
        <v>156</v>
      </c>
    </row>
    <row r="2400" spans="2:65" s="13" customFormat="1" x14ac:dyDescent="0.2">
      <c r="B2400" s="154"/>
      <c r="D2400" s="148" t="s">
        <v>169</v>
      </c>
      <c r="E2400" s="155" t="s">
        <v>3</v>
      </c>
      <c r="F2400" s="156" t="s">
        <v>3706</v>
      </c>
      <c r="H2400" s="157">
        <v>2.9</v>
      </c>
      <c r="I2400" s="158"/>
      <c r="L2400" s="154"/>
      <c r="M2400" s="159"/>
      <c r="T2400" s="160"/>
      <c r="AT2400" s="155" t="s">
        <v>169</v>
      </c>
      <c r="AU2400" s="155" t="s">
        <v>88</v>
      </c>
      <c r="AV2400" s="13" t="s">
        <v>88</v>
      </c>
      <c r="AW2400" s="13" t="s">
        <v>40</v>
      </c>
      <c r="AX2400" s="13" t="s">
        <v>78</v>
      </c>
      <c r="AY2400" s="155" t="s">
        <v>156</v>
      </c>
    </row>
    <row r="2401" spans="2:65" s="13" customFormat="1" x14ac:dyDescent="0.2">
      <c r="B2401" s="154"/>
      <c r="D2401" s="148" t="s">
        <v>169</v>
      </c>
      <c r="E2401" s="155" t="s">
        <v>3</v>
      </c>
      <c r="F2401" s="156" t="s">
        <v>3707</v>
      </c>
      <c r="H2401" s="157">
        <v>3.6</v>
      </c>
      <c r="I2401" s="158"/>
      <c r="L2401" s="154"/>
      <c r="M2401" s="159"/>
      <c r="T2401" s="160"/>
      <c r="AT2401" s="155" t="s">
        <v>169</v>
      </c>
      <c r="AU2401" s="155" t="s">
        <v>88</v>
      </c>
      <c r="AV2401" s="13" t="s">
        <v>88</v>
      </c>
      <c r="AW2401" s="13" t="s">
        <v>40</v>
      </c>
      <c r="AX2401" s="13" t="s">
        <v>78</v>
      </c>
      <c r="AY2401" s="155" t="s">
        <v>156</v>
      </c>
    </row>
    <row r="2402" spans="2:65" s="13" customFormat="1" x14ac:dyDescent="0.2">
      <c r="B2402" s="154"/>
      <c r="D2402" s="148" t="s">
        <v>169</v>
      </c>
      <c r="E2402" s="155" t="s">
        <v>3</v>
      </c>
      <c r="F2402" s="156" t="s">
        <v>3708</v>
      </c>
      <c r="H2402" s="157">
        <v>11.25</v>
      </c>
      <c r="I2402" s="158"/>
      <c r="L2402" s="154"/>
      <c r="M2402" s="159"/>
      <c r="T2402" s="160"/>
      <c r="AT2402" s="155" t="s">
        <v>169</v>
      </c>
      <c r="AU2402" s="155" t="s">
        <v>88</v>
      </c>
      <c r="AV2402" s="13" t="s">
        <v>88</v>
      </c>
      <c r="AW2402" s="13" t="s">
        <v>40</v>
      </c>
      <c r="AX2402" s="13" t="s">
        <v>78</v>
      </c>
      <c r="AY2402" s="155" t="s">
        <v>156</v>
      </c>
    </row>
    <row r="2403" spans="2:65" s="14" customFormat="1" x14ac:dyDescent="0.2">
      <c r="B2403" s="161"/>
      <c r="D2403" s="148" t="s">
        <v>169</v>
      </c>
      <c r="E2403" s="162" t="s">
        <v>3</v>
      </c>
      <c r="F2403" s="163" t="s">
        <v>172</v>
      </c>
      <c r="H2403" s="164">
        <v>17.75</v>
      </c>
      <c r="I2403" s="165"/>
      <c r="L2403" s="161"/>
      <c r="M2403" s="166"/>
      <c r="T2403" s="167"/>
      <c r="AT2403" s="162" t="s">
        <v>169</v>
      </c>
      <c r="AU2403" s="162" t="s">
        <v>88</v>
      </c>
      <c r="AV2403" s="14" t="s">
        <v>165</v>
      </c>
      <c r="AW2403" s="14" t="s">
        <v>40</v>
      </c>
      <c r="AX2403" s="14" t="s">
        <v>86</v>
      </c>
      <c r="AY2403" s="162" t="s">
        <v>156</v>
      </c>
    </row>
    <row r="2404" spans="2:65" s="1" customFormat="1" ht="16.5" customHeight="1" x14ac:dyDescent="0.2">
      <c r="B2404" s="129"/>
      <c r="C2404" s="130" t="s">
        <v>3709</v>
      </c>
      <c r="D2404" s="130" t="s">
        <v>160</v>
      </c>
      <c r="E2404" s="131" t="s">
        <v>3710</v>
      </c>
      <c r="F2404" s="132" t="s">
        <v>3711</v>
      </c>
      <c r="G2404" s="133" t="s">
        <v>356</v>
      </c>
      <c r="H2404" s="134">
        <v>4.7</v>
      </c>
      <c r="I2404" s="135"/>
      <c r="J2404" s="136">
        <f>ROUND(I2404*H2404,2)</f>
        <v>0</v>
      </c>
      <c r="K2404" s="132" t="s">
        <v>164</v>
      </c>
      <c r="L2404" s="34"/>
      <c r="M2404" s="137" t="s">
        <v>3</v>
      </c>
      <c r="N2404" s="138" t="s">
        <v>49</v>
      </c>
      <c r="P2404" s="139">
        <f>O2404*H2404</f>
        <v>0</v>
      </c>
      <c r="Q2404" s="139">
        <v>0</v>
      </c>
      <c r="R2404" s="139">
        <f>Q2404*H2404</f>
        <v>0</v>
      </c>
      <c r="S2404" s="139">
        <v>0</v>
      </c>
      <c r="T2404" s="140">
        <f>S2404*H2404</f>
        <v>0</v>
      </c>
      <c r="AR2404" s="141" t="s">
        <v>165</v>
      </c>
      <c r="AT2404" s="141" t="s">
        <v>160</v>
      </c>
      <c r="AU2404" s="141" t="s">
        <v>88</v>
      </c>
      <c r="AY2404" s="18" t="s">
        <v>156</v>
      </c>
      <c r="BE2404" s="142">
        <f>IF(N2404="základní",J2404,0)</f>
        <v>0</v>
      </c>
      <c r="BF2404" s="142">
        <f>IF(N2404="snížená",J2404,0)</f>
        <v>0</v>
      </c>
      <c r="BG2404" s="142">
        <f>IF(N2404="zákl. přenesená",J2404,0)</f>
        <v>0</v>
      </c>
      <c r="BH2404" s="142">
        <f>IF(N2404="sníž. přenesená",J2404,0)</f>
        <v>0</v>
      </c>
      <c r="BI2404" s="142">
        <f>IF(N2404="nulová",J2404,0)</f>
        <v>0</v>
      </c>
      <c r="BJ2404" s="18" t="s">
        <v>86</v>
      </c>
      <c r="BK2404" s="142">
        <f>ROUND(I2404*H2404,2)</f>
        <v>0</v>
      </c>
      <c r="BL2404" s="18" t="s">
        <v>165</v>
      </c>
      <c r="BM2404" s="141" t="s">
        <v>3712</v>
      </c>
    </row>
    <row r="2405" spans="2:65" s="1" customFormat="1" x14ac:dyDescent="0.2">
      <c r="B2405" s="34"/>
      <c r="D2405" s="143" t="s">
        <v>167</v>
      </c>
      <c r="F2405" s="144" t="s">
        <v>3713</v>
      </c>
      <c r="I2405" s="145"/>
      <c r="L2405" s="34"/>
      <c r="M2405" s="146"/>
      <c r="T2405" s="55"/>
      <c r="AT2405" s="18" t="s">
        <v>167</v>
      </c>
      <c r="AU2405" s="18" t="s">
        <v>88</v>
      </c>
    </row>
    <row r="2406" spans="2:65" s="13" customFormat="1" x14ac:dyDescent="0.2">
      <c r="B2406" s="154"/>
      <c r="D2406" s="148" t="s">
        <v>169</v>
      </c>
      <c r="E2406" s="155" t="s">
        <v>3</v>
      </c>
      <c r="F2406" s="156" t="s">
        <v>3714</v>
      </c>
      <c r="H2406" s="157">
        <v>4.7</v>
      </c>
      <c r="I2406" s="158"/>
      <c r="L2406" s="154"/>
      <c r="M2406" s="159"/>
      <c r="T2406" s="160"/>
      <c r="AT2406" s="155" t="s">
        <v>169</v>
      </c>
      <c r="AU2406" s="155" t="s">
        <v>88</v>
      </c>
      <c r="AV2406" s="13" t="s">
        <v>88</v>
      </c>
      <c r="AW2406" s="13" t="s">
        <v>40</v>
      </c>
      <c r="AX2406" s="13" t="s">
        <v>78</v>
      </c>
      <c r="AY2406" s="155" t="s">
        <v>156</v>
      </c>
    </row>
    <row r="2407" spans="2:65" s="14" customFormat="1" x14ac:dyDescent="0.2">
      <c r="B2407" s="161"/>
      <c r="D2407" s="148" t="s">
        <v>169</v>
      </c>
      <c r="E2407" s="162" t="s">
        <v>3</v>
      </c>
      <c r="F2407" s="163" t="s">
        <v>172</v>
      </c>
      <c r="H2407" s="164">
        <v>4.7</v>
      </c>
      <c r="I2407" s="165"/>
      <c r="L2407" s="161"/>
      <c r="M2407" s="166"/>
      <c r="T2407" s="167"/>
      <c r="AT2407" s="162" t="s">
        <v>169</v>
      </c>
      <c r="AU2407" s="162" t="s">
        <v>88</v>
      </c>
      <c r="AV2407" s="14" t="s">
        <v>165</v>
      </c>
      <c r="AW2407" s="14" t="s">
        <v>40</v>
      </c>
      <c r="AX2407" s="14" t="s">
        <v>86</v>
      </c>
      <c r="AY2407" s="162" t="s">
        <v>156</v>
      </c>
    </row>
    <row r="2408" spans="2:65" s="1" customFormat="1" ht="16.5" customHeight="1" x14ac:dyDescent="0.2">
      <c r="B2408" s="129"/>
      <c r="C2408" s="130" t="s">
        <v>3715</v>
      </c>
      <c r="D2408" s="130" t="s">
        <v>160</v>
      </c>
      <c r="E2408" s="131" t="s">
        <v>3716</v>
      </c>
      <c r="F2408" s="132" t="s">
        <v>3717</v>
      </c>
      <c r="G2408" s="133" t="s">
        <v>356</v>
      </c>
      <c r="H2408" s="134">
        <v>23.3</v>
      </c>
      <c r="I2408" s="135"/>
      <c r="J2408" s="136">
        <f>ROUND(I2408*H2408,2)</f>
        <v>0</v>
      </c>
      <c r="K2408" s="132" t="s">
        <v>164</v>
      </c>
      <c r="L2408" s="34"/>
      <c r="M2408" s="137" t="s">
        <v>3</v>
      </c>
      <c r="N2408" s="138" t="s">
        <v>49</v>
      </c>
      <c r="P2408" s="139">
        <f>O2408*H2408</f>
        <v>0</v>
      </c>
      <c r="Q2408" s="139">
        <v>1.0000000000000001E-5</v>
      </c>
      <c r="R2408" s="139">
        <f>Q2408*H2408</f>
        <v>2.3300000000000003E-4</v>
      </c>
      <c r="S2408" s="139">
        <v>0</v>
      </c>
      <c r="T2408" s="140">
        <f>S2408*H2408</f>
        <v>0</v>
      </c>
      <c r="AR2408" s="141" t="s">
        <v>165</v>
      </c>
      <c r="AT2408" s="141" t="s">
        <v>160</v>
      </c>
      <c r="AU2408" s="141" t="s">
        <v>88</v>
      </c>
      <c r="AY2408" s="18" t="s">
        <v>156</v>
      </c>
      <c r="BE2408" s="142">
        <f>IF(N2408="základní",J2408,0)</f>
        <v>0</v>
      </c>
      <c r="BF2408" s="142">
        <f>IF(N2408="snížená",J2408,0)</f>
        <v>0</v>
      </c>
      <c r="BG2408" s="142">
        <f>IF(N2408="zákl. přenesená",J2408,0)</f>
        <v>0</v>
      </c>
      <c r="BH2408" s="142">
        <f>IF(N2408="sníž. přenesená",J2408,0)</f>
        <v>0</v>
      </c>
      <c r="BI2408" s="142">
        <f>IF(N2408="nulová",J2408,0)</f>
        <v>0</v>
      </c>
      <c r="BJ2408" s="18" t="s">
        <v>86</v>
      </c>
      <c r="BK2408" s="142">
        <f>ROUND(I2408*H2408,2)</f>
        <v>0</v>
      </c>
      <c r="BL2408" s="18" t="s">
        <v>165</v>
      </c>
      <c r="BM2408" s="141" t="s">
        <v>3718</v>
      </c>
    </row>
    <row r="2409" spans="2:65" s="1" customFormat="1" x14ac:dyDescent="0.2">
      <c r="B2409" s="34"/>
      <c r="D2409" s="143" t="s">
        <v>167</v>
      </c>
      <c r="F2409" s="144" t="s">
        <v>3719</v>
      </c>
      <c r="I2409" s="145"/>
      <c r="L2409" s="34"/>
      <c r="M2409" s="146"/>
      <c r="T2409" s="55"/>
      <c r="AT2409" s="18" t="s">
        <v>167</v>
      </c>
      <c r="AU2409" s="18" t="s">
        <v>88</v>
      </c>
    </row>
    <row r="2410" spans="2:65" s="12" customFormat="1" x14ac:dyDescent="0.2">
      <c r="B2410" s="147"/>
      <c r="D2410" s="148" t="s">
        <v>169</v>
      </c>
      <c r="E2410" s="149" t="s">
        <v>3</v>
      </c>
      <c r="F2410" s="150" t="s">
        <v>2016</v>
      </c>
      <c r="H2410" s="149" t="s">
        <v>3</v>
      </c>
      <c r="I2410" s="151"/>
      <c r="L2410" s="147"/>
      <c r="M2410" s="152"/>
      <c r="T2410" s="153"/>
      <c r="AT2410" s="149" t="s">
        <v>169</v>
      </c>
      <c r="AU2410" s="149" t="s">
        <v>88</v>
      </c>
      <c r="AV2410" s="12" t="s">
        <v>86</v>
      </c>
      <c r="AW2410" s="12" t="s">
        <v>40</v>
      </c>
      <c r="AX2410" s="12" t="s">
        <v>78</v>
      </c>
      <c r="AY2410" s="149" t="s">
        <v>156</v>
      </c>
    </row>
    <row r="2411" spans="2:65" s="13" customFormat="1" x14ac:dyDescent="0.2">
      <c r="B2411" s="154"/>
      <c r="D2411" s="148" t="s">
        <v>169</v>
      </c>
      <c r="E2411" s="155" t="s">
        <v>3</v>
      </c>
      <c r="F2411" s="156" t="s">
        <v>3720</v>
      </c>
      <c r="H2411" s="157">
        <v>6.5</v>
      </c>
      <c r="I2411" s="158"/>
      <c r="L2411" s="154"/>
      <c r="M2411" s="159"/>
      <c r="T2411" s="160"/>
      <c r="AT2411" s="155" t="s">
        <v>169</v>
      </c>
      <c r="AU2411" s="155" t="s">
        <v>88</v>
      </c>
      <c r="AV2411" s="13" t="s">
        <v>88</v>
      </c>
      <c r="AW2411" s="13" t="s">
        <v>40</v>
      </c>
      <c r="AX2411" s="13" t="s">
        <v>78</v>
      </c>
      <c r="AY2411" s="155" t="s">
        <v>156</v>
      </c>
    </row>
    <row r="2412" spans="2:65" s="13" customFormat="1" x14ac:dyDescent="0.2">
      <c r="B2412" s="154"/>
      <c r="D2412" s="148" t="s">
        <v>169</v>
      </c>
      <c r="E2412" s="155" t="s">
        <v>3</v>
      </c>
      <c r="F2412" s="156" t="s">
        <v>3721</v>
      </c>
      <c r="H2412" s="157">
        <v>2.4</v>
      </c>
      <c r="I2412" s="158"/>
      <c r="L2412" s="154"/>
      <c r="M2412" s="159"/>
      <c r="T2412" s="160"/>
      <c r="AT2412" s="155" t="s">
        <v>169</v>
      </c>
      <c r="AU2412" s="155" t="s">
        <v>88</v>
      </c>
      <c r="AV2412" s="13" t="s">
        <v>88</v>
      </c>
      <c r="AW2412" s="13" t="s">
        <v>40</v>
      </c>
      <c r="AX2412" s="13" t="s">
        <v>78</v>
      </c>
      <c r="AY2412" s="155" t="s">
        <v>156</v>
      </c>
    </row>
    <row r="2413" spans="2:65" s="13" customFormat="1" x14ac:dyDescent="0.2">
      <c r="B2413" s="154"/>
      <c r="D2413" s="148" t="s">
        <v>169</v>
      </c>
      <c r="E2413" s="155" t="s">
        <v>3</v>
      </c>
      <c r="F2413" s="156" t="s">
        <v>3722</v>
      </c>
      <c r="H2413" s="157">
        <v>14.4</v>
      </c>
      <c r="I2413" s="158"/>
      <c r="L2413" s="154"/>
      <c r="M2413" s="159"/>
      <c r="T2413" s="160"/>
      <c r="AT2413" s="155" t="s">
        <v>169</v>
      </c>
      <c r="AU2413" s="155" t="s">
        <v>88</v>
      </c>
      <c r="AV2413" s="13" t="s">
        <v>88</v>
      </c>
      <c r="AW2413" s="13" t="s">
        <v>40</v>
      </c>
      <c r="AX2413" s="13" t="s">
        <v>78</v>
      </c>
      <c r="AY2413" s="155" t="s">
        <v>156</v>
      </c>
    </row>
    <row r="2414" spans="2:65" s="14" customFormat="1" x14ac:dyDescent="0.2">
      <c r="B2414" s="161"/>
      <c r="D2414" s="148" t="s">
        <v>169</v>
      </c>
      <c r="E2414" s="162" t="s">
        <v>3</v>
      </c>
      <c r="F2414" s="163" t="s">
        <v>172</v>
      </c>
      <c r="H2414" s="164">
        <v>23.3</v>
      </c>
      <c r="I2414" s="165"/>
      <c r="L2414" s="161"/>
      <c r="M2414" s="166"/>
      <c r="T2414" s="167"/>
      <c r="AT2414" s="162" t="s">
        <v>169</v>
      </c>
      <c r="AU2414" s="162" t="s">
        <v>88</v>
      </c>
      <c r="AV2414" s="14" t="s">
        <v>165</v>
      </c>
      <c r="AW2414" s="14" t="s">
        <v>40</v>
      </c>
      <c r="AX2414" s="14" t="s">
        <v>86</v>
      </c>
      <c r="AY2414" s="162" t="s">
        <v>156</v>
      </c>
    </row>
    <row r="2415" spans="2:65" s="1" customFormat="1" ht="24.2" customHeight="1" x14ac:dyDescent="0.2">
      <c r="B2415" s="129"/>
      <c r="C2415" s="130" t="s">
        <v>3723</v>
      </c>
      <c r="D2415" s="130" t="s">
        <v>160</v>
      </c>
      <c r="E2415" s="131" t="s">
        <v>3724</v>
      </c>
      <c r="F2415" s="132" t="s">
        <v>3725</v>
      </c>
      <c r="G2415" s="133" t="s">
        <v>163</v>
      </c>
      <c r="H2415" s="134">
        <v>0.54</v>
      </c>
      <c r="I2415" s="135"/>
      <c r="J2415" s="136">
        <f>ROUND(I2415*H2415,2)</f>
        <v>0</v>
      </c>
      <c r="K2415" s="132" t="s">
        <v>164</v>
      </c>
      <c r="L2415" s="34"/>
      <c r="M2415" s="137" t="s">
        <v>3</v>
      </c>
      <c r="N2415" s="138" t="s">
        <v>49</v>
      </c>
      <c r="P2415" s="139">
        <f>O2415*H2415</f>
        <v>0</v>
      </c>
      <c r="Q2415" s="139">
        <v>0</v>
      </c>
      <c r="R2415" s="139">
        <f>Q2415*H2415</f>
        <v>0</v>
      </c>
      <c r="S2415" s="139">
        <v>2.5</v>
      </c>
      <c r="T2415" s="140">
        <f>S2415*H2415</f>
        <v>1.35</v>
      </c>
      <c r="AR2415" s="141" t="s">
        <v>165</v>
      </c>
      <c r="AT2415" s="141" t="s">
        <v>160</v>
      </c>
      <c r="AU2415" s="141" t="s">
        <v>88</v>
      </c>
      <c r="AY2415" s="18" t="s">
        <v>156</v>
      </c>
      <c r="BE2415" s="142">
        <f>IF(N2415="základní",J2415,0)</f>
        <v>0</v>
      </c>
      <c r="BF2415" s="142">
        <f>IF(N2415="snížená",J2415,0)</f>
        <v>0</v>
      </c>
      <c r="BG2415" s="142">
        <f>IF(N2415="zákl. přenesená",J2415,0)</f>
        <v>0</v>
      </c>
      <c r="BH2415" s="142">
        <f>IF(N2415="sníž. přenesená",J2415,0)</f>
        <v>0</v>
      </c>
      <c r="BI2415" s="142">
        <f>IF(N2415="nulová",J2415,0)</f>
        <v>0</v>
      </c>
      <c r="BJ2415" s="18" t="s">
        <v>86</v>
      </c>
      <c r="BK2415" s="142">
        <f>ROUND(I2415*H2415,2)</f>
        <v>0</v>
      </c>
      <c r="BL2415" s="18" t="s">
        <v>165</v>
      </c>
      <c r="BM2415" s="141" t="s">
        <v>3726</v>
      </c>
    </row>
    <row r="2416" spans="2:65" s="1" customFormat="1" x14ac:dyDescent="0.2">
      <c r="B2416" s="34"/>
      <c r="D2416" s="143" t="s">
        <v>167</v>
      </c>
      <c r="F2416" s="144" t="s">
        <v>3727</v>
      </c>
      <c r="I2416" s="145"/>
      <c r="L2416" s="34"/>
      <c r="M2416" s="146"/>
      <c r="T2416" s="55"/>
      <c r="AT2416" s="18" t="s">
        <v>167</v>
      </c>
      <c r="AU2416" s="18" t="s">
        <v>88</v>
      </c>
    </row>
    <row r="2417" spans="2:65" s="12" customFormat="1" x14ac:dyDescent="0.2">
      <c r="B2417" s="147"/>
      <c r="D2417" s="148" t="s">
        <v>169</v>
      </c>
      <c r="E2417" s="149" t="s">
        <v>3</v>
      </c>
      <c r="F2417" s="150" t="s">
        <v>2016</v>
      </c>
      <c r="H2417" s="149" t="s">
        <v>3</v>
      </c>
      <c r="I2417" s="151"/>
      <c r="L2417" s="147"/>
      <c r="M2417" s="152"/>
      <c r="T2417" s="153"/>
      <c r="AT2417" s="149" t="s">
        <v>169</v>
      </c>
      <c r="AU2417" s="149" t="s">
        <v>88</v>
      </c>
      <c r="AV2417" s="12" t="s">
        <v>86</v>
      </c>
      <c r="AW2417" s="12" t="s">
        <v>40</v>
      </c>
      <c r="AX2417" s="12" t="s">
        <v>78</v>
      </c>
      <c r="AY2417" s="149" t="s">
        <v>156</v>
      </c>
    </row>
    <row r="2418" spans="2:65" s="13" customFormat="1" x14ac:dyDescent="0.2">
      <c r="B2418" s="154"/>
      <c r="D2418" s="148" t="s">
        <v>169</v>
      </c>
      <c r="E2418" s="155" t="s">
        <v>3</v>
      </c>
      <c r="F2418" s="156" t="s">
        <v>3728</v>
      </c>
      <c r="H2418" s="157">
        <v>0.27</v>
      </c>
      <c r="I2418" s="158"/>
      <c r="L2418" s="154"/>
      <c r="M2418" s="159"/>
      <c r="T2418" s="160"/>
      <c r="AT2418" s="155" t="s">
        <v>169</v>
      </c>
      <c r="AU2418" s="155" t="s">
        <v>88</v>
      </c>
      <c r="AV2418" s="13" t="s">
        <v>88</v>
      </c>
      <c r="AW2418" s="13" t="s">
        <v>40</v>
      </c>
      <c r="AX2418" s="13" t="s">
        <v>78</v>
      </c>
      <c r="AY2418" s="155" t="s">
        <v>156</v>
      </c>
    </row>
    <row r="2419" spans="2:65" s="13" customFormat="1" x14ac:dyDescent="0.2">
      <c r="B2419" s="154"/>
      <c r="D2419" s="148" t="s">
        <v>169</v>
      </c>
      <c r="E2419" s="155" t="s">
        <v>3</v>
      </c>
      <c r="F2419" s="156" t="s">
        <v>3728</v>
      </c>
      <c r="H2419" s="157">
        <v>0.27</v>
      </c>
      <c r="I2419" s="158"/>
      <c r="L2419" s="154"/>
      <c r="M2419" s="159"/>
      <c r="T2419" s="160"/>
      <c r="AT2419" s="155" t="s">
        <v>169</v>
      </c>
      <c r="AU2419" s="155" t="s">
        <v>88</v>
      </c>
      <c r="AV2419" s="13" t="s">
        <v>88</v>
      </c>
      <c r="AW2419" s="13" t="s">
        <v>40</v>
      </c>
      <c r="AX2419" s="13" t="s">
        <v>78</v>
      </c>
      <c r="AY2419" s="155" t="s">
        <v>156</v>
      </c>
    </row>
    <row r="2420" spans="2:65" s="14" customFormat="1" x14ac:dyDescent="0.2">
      <c r="B2420" s="161"/>
      <c r="D2420" s="148" t="s">
        <v>169</v>
      </c>
      <c r="E2420" s="162" t="s">
        <v>3</v>
      </c>
      <c r="F2420" s="163" t="s">
        <v>172</v>
      </c>
      <c r="H2420" s="164">
        <v>0.54</v>
      </c>
      <c r="I2420" s="165"/>
      <c r="L2420" s="161"/>
      <c r="M2420" s="166"/>
      <c r="T2420" s="167"/>
      <c r="AT2420" s="162" t="s">
        <v>169</v>
      </c>
      <c r="AU2420" s="162" t="s">
        <v>88</v>
      </c>
      <c r="AV2420" s="14" t="s">
        <v>165</v>
      </c>
      <c r="AW2420" s="14" t="s">
        <v>40</v>
      </c>
      <c r="AX2420" s="14" t="s">
        <v>86</v>
      </c>
      <c r="AY2420" s="162" t="s">
        <v>156</v>
      </c>
    </row>
    <row r="2421" spans="2:65" s="1" customFormat="1" ht="24.2" customHeight="1" x14ac:dyDescent="0.2">
      <c r="B2421" s="129"/>
      <c r="C2421" s="130" t="s">
        <v>3729</v>
      </c>
      <c r="D2421" s="130" t="s">
        <v>160</v>
      </c>
      <c r="E2421" s="131" t="s">
        <v>3730</v>
      </c>
      <c r="F2421" s="132" t="s">
        <v>3731</v>
      </c>
      <c r="G2421" s="133" t="s">
        <v>163</v>
      </c>
      <c r="H2421" s="134">
        <v>1.08</v>
      </c>
      <c r="I2421" s="135"/>
      <c r="J2421" s="136">
        <f>ROUND(I2421*H2421,2)</f>
        <v>0</v>
      </c>
      <c r="K2421" s="132" t="s">
        <v>164</v>
      </c>
      <c r="L2421" s="34"/>
      <c r="M2421" s="137" t="s">
        <v>3</v>
      </c>
      <c r="N2421" s="138" t="s">
        <v>49</v>
      </c>
      <c r="P2421" s="139">
        <f>O2421*H2421</f>
        <v>0</v>
      </c>
      <c r="Q2421" s="139">
        <v>0</v>
      </c>
      <c r="R2421" s="139">
        <f>Q2421*H2421</f>
        <v>0</v>
      </c>
      <c r="S2421" s="139">
        <v>2.5</v>
      </c>
      <c r="T2421" s="140">
        <f>S2421*H2421</f>
        <v>2.7</v>
      </c>
      <c r="AR2421" s="141" t="s">
        <v>165</v>
      </c>
      <c r="AT2421" s="141" t="s">
        <v>160</v>
      </c>
      <c r="AU2421" s="141" t="s">
        <v>88</v>
      </c>
      <c r="AY2421" s="18" t="s">
        <v>156</v>
      </c>
      <c r="BE2421" s="142">
        <f>IF(N2421="základní",J2421,0)</f>
        <v>0</v>
      </c>
      <c r="BF2421" s="142">
        <f>IF(N2421="snížená",J2421,0)</f>
        <v>0</v>
      </c>
      <c r="BG2421" s="142">
        <f>IF(N2421="zákl. přenesená",J2421,0)</f>
        <v>0</v>
      </c>
      <c r="BH2421" s="142">
        <f>IF(N2421="sníž. přenesená",J2421,0)</f>
        <v>0</v>
      </c>
      <c r="BI2421" s="142">
        <f>IF(N2421="nulová",J2421,0)</f>
        <v>0</v>
      </c>
      <c r="BJ2421" s="18" t="s">
        <v>86</v>
      </c>
      <c r="BK2421" s="142">
        <f>ROUND(I2421*H2421,2)</f>
        <v>0</v>
      </c>
      <c r="BL2421" s="18" t="s">
        <v>165</v>
      </c>
      <c r="BM2421" s="141" t="s">
        <v>3732</v>
      </c>
    </row>
    <row r="2422" spans="2:65" s="1" customFormat="1" x14ac:dyDescent="0.2">
      <c r="B2422" s="34"/>
      <c r="D2422" s="143" t="s">
        <v>167</v>
      </c>
      <c r="F2422" s="144" t="s">
        <v>3733</v>
      </c>
      <c r="I2422" s="145"/>
      <c r="L2422" s="34"/>
      <c r="M2422" s="146"/>
      <c r="T2422" s="55"/>
      <c r="AT2422" s="18" t="s">
        <v>167</v>
      </c>
      <c r="AU2422" s="18" t="s">
        <v>88</v>
      </c>
    </row>
    <row r="2423" spans="2:65" s="12" customFormat="1" x14ac:dyDescent="0.2">
      <c r="B2423" s="147"/>
      <c r="D2423" s="148" t="s">
        <v>169</v>
      </c>
      <c r="E2423" s="149" t="s">
        <v>3</v>
      </c>
      <c r="F2423" s="150" t="s">
        <v>2016</v>
      </c>
      <c r="H2423" s="149" t="s">
        <v>3</v>
      </c>
      <c r="I2423" s="151"/>
      <c r="L2423" s="147"/>
      <c r="M2423" s="152"/>
      <c r="T2423" s="153"/>
      <c r="AT2423" s="149" t="s">
        <v>169</v>
      </c>
      <c r="AU2423" s="149" t="s">
        <v>88</v>
      </c>
      <c r="AV2423" s="12" t="s">
        <v>86</v>
      </c>
      <c r="AW2423" s="12" t="s">
        <v>40</v>
      </c>
      <c r="AX2423" s="12" t="s">
        <v>78</v>
      </c>
      <c r="AY2423" s="149" t="s">
        <v>156</v>
      </c>
    </row>
    <row r="2424" spans="2:65" s="13" customFormat="1" x14ac:dyDescent="0.2">
      <c r="B2424" s="154"/>
      <c r="D2424" s="148" t="s">
        <v>169</v>
      </c>
      <c r="E2424" s="155" t="s">
        <v>3</v>
      </c>
      <c r="F2424" s="156" t="s">
        <v>3734</v>
      </c>
      <c r="H2424" s="157">
        <v>0.54</v>
      </c>
      <c r="I2424" s="158"/>
      <c r="L2424" s="154"/>
      <c r="M2424" s="159"/>
      <c r="T2424" s="160"/>
      <c r="AT2424" s="155" t="s">
        <v>169</v>
      </c>
      <c r="AU2424" s="155" t="s">
        <v>88</v>
      </c>
      <c r="AV2424" s="13" t="s">
        <v>88</v>
      </c>
      <c r="AW2424" s="13" t="s">
        <v>40</v>
      </c>
      <c r="AX2424" s="13" t="s">
        <v>78</v>
      </c>
      <c r="AY2424" s="155" t="s">
        <v>156</v>
      </c>
    </row>
    <row r="2425" spans="2:65" s="13" customFormat="1" x14ac:dyDescent="0.2">
      <c r="B2425" s="154"/>
      <c r="D2425" s="148" t="s">
        <v>169</v>
      </c>
      <c r="E2425" s="155" t="s">
        <v>3</v>
      </c>
      <c r="F2425" s="156" t="s">
        <v>3735</v>
      </c>
      <c r="H2425" s="157">
        <v>0.54</v>
      </c>
      <c r="I2425" s="158"/>
      <c r="L2425" s="154"/>
      <c r="M2425" s="159"/>
      <c r="T2425" s="160"/>
      <c r="AT2425" s="155" t="s">
        <v>169</v>
      </c>
      <c r="AU2425" s="155" t="s">
        <v>88</v>
      </c>
      <c r="AV2425" s="13" t="s">
        <v>88</v>
      </c>
      <c r="AW2425" s="13" t="s">
        <v>40</v>
      </c>
      <c r="AX2425" s="13" t="s">
        <v>78</v>
      </c>
      <c r="AY2425" s="155" t="s">
        <v>156</v>
      </c>
    </row>
    <row r="2426" spans="2:65" s="14" customFormat="1" x14ac:dyDescent="0.2">
      <c r="B2426" s="161"/>
      <c r="D2426" s="148" t="s">
        <v>169</v>
      </c>
      <c r="E2426" s="162" t="s">
        <v>3</v>
      </c>
      <c r="F2426" s="163" t="s">
        <v>172</v>
      </c>
      <c r="H2426" s="164">
        <v>1.08</v>
      </c>
      <c r="I2426" s="165"/>
      <c r="L2426" s="161"/>
      <c r="M2426" s="166"/>
      <c r="T2426" s="167"/>
      <c r="AT2426" s="162" t="s">
        <v>169</v>
      </c>
      <c r="AU2426" s="162" t="s">
        <v>88</v>
      </c>
      <c r="AV2426" s="14" t="s">
        <v>165</v>
      </c>
      <c r="AW2426" s="14" t="s">
        <v>40</v>
      </c>
      <c r="AX2426" s="14" t="s">
        <v>86</v>
      </c>
      <c r="AY2426" s="162" t="s">
        <v>156</v>
      </c>
    </row>
    <row r="2427" spans="2:65" s="1" customFormat="1" ht="24.2" customHeight="1" x14ac:dyDescent="0.2">
      <c r="B2427" s="129"/>
      <c r="C2427" s="130" t="s">
        <v>3736</v>
      </c>
      <c r="D2427" s="130" t="s">
        <v>160</v>
      </c>
      <c r="E2427" s="131" t="s">
        <v>3737</v>
      </c>
      <c r="F2427" s="132" t="s">
        <v>3738</v>
      </c>
      <c r="G2427" s="133" t="s">
        <v>201</v>
      </c>
      <c r="H2427" s="134">
        <v>1</v>
      </c>
      <c r="I2427" s="135"/>
      <c r="J2427" s="136">
        <f>ROUND(I2427*H2427,2)</f>
        <v>0</v>
      </c>
      <c r="K2427" s="132" t="s">
        <v>164</v>
      </c>
      <c r="L2427" s="34"/>
      <c r="M2427" s="137" t="s">
        <v>3</v>
      </c>
      <c r="N2427" s="138" t="s">
        <v>49</v>
      </c>
      <c r="P2427" s="139">
        <f>O2427*H2427</f>
        <v>0</v>
      </c>
      <c r="Q2427" s="139">
        <v>0</v>
      </c>
      <c r="R2427" s="139">
        <f>Q2427*H2427</f>
        <v>0</v>
      </c>
      <c r="S2427" s="139">
        <v>0.13800000000000001</v>
      </c>
      <c r="T2427" s="140">
        <f>S2427*H2427</f>
        <v>0.13800000000000001</v>
      </c>
      <c r="AR2427" s="141" t="s">
        <v>165</v>
      </c>
      <c r="AT2427" s="141" t="s">
        <v>160</v>
      </c>
      <c r="AU2427" s="141" t="s">
        <v>88</v>
      </c>
      <c r="AY2427" s="18" t="s">
        <v>156</v>
      </c>
      <c r="BE2427" s="142">
        <f>IF(N2427="základní",J2427,0)</f>
        <v>0</v>
      </c>
      <c r="BF2427" s="142">
        <f>IF(N2427="snížená",J2427,0)</f>
        <v>0</v>
      </c>
      <c r="BG2427" s="142">
        <f>IF(N2427="zákl. přenesená",J2427,0)</f>
        <v>0</v>
      </c>
      <c r="BH2427" s="142">
        <f>IF(N2427="sníž. přenesená",J2427,0)</f>
        <v>0</v>
      </c>
      <c r="BI2427" s="142">
        <f>IF(N2427="nulová",J2427,0)</f>
        <v>0</v>
      </c>
      <c r="BJ2427" s="18" t="s">
        <v>86</v>
      </c>
      <c r="BK2427" s="142">
        <f>ROUND(I2427*H2427,2)</f>
        <v>0</v>
      </c>
      <c r="BL2427" s="18" t="s">
        <v>165</v>
      </c>
      <c r="BM2427" s="141" t="s">
        <v>3739</v>
      </c>
    </row>
    <row r="2428" spans="2:65" s="1" customFormat="1" x14ac:dyDescent="0.2">
      <c r="B2428" s="34"/>
      <c r="D2428" s="143" t="s">
        <v>167</v>
      </c>
      <c r="F2428" s="144" t="s">
        <v>3740</v>
      </c>
      <c r="I2428" s="145"/>
      <c r="L2428" s="34"/>
      <c r="M2428" s="146"/>
      <c r="T2428" s="55"/>
      <c r="AT2428" s="18" t="s">
        <v>167</v>
      </c>
      <c r="AU2428" s="18" t="s">
        <v>88</v>
      </c>
    </row>
    <row r="2429" spans="2:65" s="12" customFormat="1" x14ac:dyDescent="0.2">
      <c r="B2429" s="147"/>
      <c r="D2429" s="148" t="s">
        <v>169</v>
      </c>
      <c r="E2429" s="149" t="s">
        <v>3</v>
      </c>
      <c r="F2429" s="150" t="s">
        <v>2016</v>
      </c>
      <c r="H2429" s="149" t="s">
        <v>3</v>
      </c>
      <c r="I2429" s="151"/>
      <c r="L2429" s="147"/>
      <c r="M2429" s="152"/>
      <c r="T2429" s="153"/>
      <c r="AT2429" s="149" t="s">
        <v>169</v>
      </c>
      <c r="AU2429" s="149" t="s">
        <v>88</v>
      </c>
      <c r="AV2429" s="12" t="s">
        <v>86</v>
      </c>
      <c r="AW2429" s="12" t="s">
        <v>40</v>
      </c>
      <c r="AX2429" s="12" t="s">
        <v>78</v>
      </c>
      <c r="AY2429" s="149" t="s">
        <v>156</v>
      </c>
    </row>
    <row r="2430" spans="2:65" s="13" customFormat="1" x14ac:dyDescent="0.2">
      <c r="B2430" s="154"/>
      <c r="D2430" s="148" t="s">
        <v>169</v>
      </c>
      <c r="E2430" s="155" t="s">
        <v>3</v>
      </c>
      <c r="F2430" s="156" t="s">
        <v>3741</v>
      </c>
      <c r="H2430" s="157">
        <v>1</v>
      </c>
      <c r="I2430" s="158"/>
      <c r="L2430" s="154"/>
      <c r="M2430" s="159"/>
      <c r="T2430" s="160"/>
      <c r="AT2430" s="155" t="s">
        <v>169</v>
      </c>
      <c r="AU2430" s="155" t="s">
        <v>88</v>
      </c>
      <c r="AV2430" s="13" t="s">
        <v>88</v>
      </c>
      <c r="AW2430" s="13" t="s">
        <v>40</v>
      </c>
      <c r="AX2430" s="13" t="s">
        <v>78</v>
      </c>
      <c r="AY2430" s="155" t="s">
        <v>156</v>
      </c>
    </row>
    <row r="2431" spans="2:65" s="14" customFormat="1" x14ac:dyDescent="0.2">
      <c r="B2431" s="161"/>
      <c r="D2431" s="148" t="s">
        <v>169</v>
      </c>
      <c r="E2431" s="162" t="s">
        <v>3</v>
      </c>
      <c r="F2431" s="163" t="s">
        <v>172</v>
      </c>
      <c r="H2431" s="164">
        <v>1</v>
      </c>
      <c r="I2431" s="165"/>
      <c r="L2431" s="161"/>
      <c r="M2431" s="166"/>
      <c r="T2431" s="167"/>
      <c r="AT2431" s="162" t="s">
        <v>169</v>
      </c>
      <c r="AU2431" s="162" t="s">
        <v>88</v>
      </c>
      <c r="AV2431" s="14" t="s">
        <v>165</v>
      </c>
      <c r="AW2431" s="14" t="s">
        <v>40</v>
      </c>
      <c r="AX2431" s="14" t="s">
        <v>86</v>
      </c>
      <c r="AY2431" s="162" t="s">
        <v>156</v>
      </c>
    </row>
    <row r="2432" spans="2:65" s="1" customFormat="1" ht="24.2" customHeight="1" x14ac:dyDescent="0.2">
      <c r="B2432" s="129"/>
      <c r="C2432" s="130" t="s">
        <v>3742</v>
      </c>
      <c r="D2432" s="130" t="s">
        <v>160</v>
      </c>
      <c r="E2432" s="131" t="s">
        <v>3743</v>
      </c>
      <c r="F2432" s="132" t="s">
        <v>3744</v>
      </c>
      <c r="G2432" s="133" t="s">
        <v>201</v>
      </c>
      <c r="H2432" s="134">
        <v>1</v>
      </c>
      <c r="I2432" s="135"/>
      <c r="J2432" s="136">
        <f>ROUND(I2432*H2432,2)</f>
        <v>0</v>
      </c>
      <c r="K2432" s="132" t="s">
        <v>164</v>
      </c>
      <c r="L2432" s="34"/>
      <c r="M2432" s="137" t="s">
        <v>3</v>
      </c>
      <c r="N2432" s="138" t="s">
        <v>49</v>
      </c>
      <c r="P2432" s="139">
        <f>O2432*H2432</f>
        <v>0</v>
      </c>
      <c r="Q2432" s="139">
        <v>0</v>
      </c>
      <c r="R2432" s="139">
        <f>Q2432*H2432</f>
        <v>0</v>
      </c>
      <c r="S2432" s="139">
        <v>0.27600000000000002</v>
      </c>
      <c r="T2432" s="140">
        <f>S2432*H2432</f>
        <v>0.27600000000000002</v>
      </c>
      <c r="AR2432" s="141" t="s">
        <v>165</v>
      </c>
      <c r="AT2432" s="141" t="s">
        <v>160</v>
      </c>
      <c r="AU2432" s="141" t="s">
        <v>88</v>
      </c>
      <c r="AY2432" s="18" t="s">
        <v>156</v>
      </c>
      <c r="BE2432" s="142">
        <f>IF(N2432="základní",J2432,0)</f>
        <v>0</v>
      </c>
      <c r="BF2432" s="142">
        <f>IF(N2432="snížená",J2432,0)</f>
        <v>0</v>
      </c>
      <c r="BG2432" s="142">
        <f>IF(N2432="zákl. přenesená",J2432,0)</f>
        <v>0</v>
      </c>
      <c r="BH2432" s="142">
        <f>IF(N2432="sníž. přenesená",J2432,0)</f>
        <v>0</v>
      </c>
      <c r="BI2432" s="142">
        <f>IF(N2432="nulová",J2432,0)</f>
        <v>0</v>
      </c>
      <c r="BJ2432" s="18" t="s">
        <v>86</v>
      </c>
      <c r="BK2432" s="142">
        <f>ROUND(I2432*H2432,2)</f>
        <v>0</v>
      </c>
      <c r="BL2432" s="18" t="s">
        <v>165</v>
      </c>
      <c r="BM2432" s="141" t="s">
        <v>3745</v>
      </c>
    </row>
    <row r="2433" spans="2:65" s="1" customFormat="1" x14ac:dyDescent="0.2">
      <c r="B2433" s="34"/>
      <c r="D2433" s="143" t="s">
        <v>167</v>
      </c>
      <c r="F2433" s="144" t="s">
        <v>3746</v>
      </c>
      <c r="I2433" s="145"/>
      <c r="L2433" s="34"/>
      <c r="M2433" s="146"/>
      <c r="T2433" s="55"/>
      <c r="AT2433" s="18" t="s">
        <v>167</v>
      </c>
      <c r="AU2433" s="18" t="s">
        <v>88</v>
      </c>
    </row>
    <row r="2434" spans="2:65" s="12" customFormat="1" x14ac:dyDescent="0.2">
      <c r="B2434" s="147"/>
      <c r="D2434" s="148" t="s">
        <v>169</v>
      </c>
      <c r="E2434" s="149" t="s">
        <v>3</v>
      </c>
      <c r="F2434" s="150" t="s">
        <v>2016</v>
      </c>
      <c r="H2434" s="149" t="s">
        <v>3</v>
      </c>
      <c r="I2434" s="151"/>
      <c r="L2434" s="147"/>
      <c r="M2434" s="152"/>
      <c r="T2434" s="153"/>
      <c r="AT2434" s="149" t="s">
        <v>169</v>
      </c>
      <c r="AU2434" s="149" t="s">
        <v>88</v>
      </c>
      <c r="AV2434" s="12" t="s">
        <v>86</v>
      </c>
      <c r="AW2434" s="12" t="s">
        <v>40</v>
      </c>
      <c r="AX2434" s="12" t="s">
        <v>78</v>
      </c>
      <c r="AY2434" s="149" t="s">
        <v>156</v>
      </c>
    </row>
    <row r="2435" spans="2:65" s="13" customFormat="1" x14ac:dyDescent="0.2">
      <c r="B2435" s="154"/>
      <c r="D2435" s="148" t="s">
        <v>169</v>
      </c>
      <c r="E2435" s="155" t="s">
        <v>3</v>
      </c>
      <c r="F2435" s="156" t="s">
        <v>3741</v>
      </c>
      <c r="H2435" s="157">
        <v>1</v>
      </c>
      <c r="I2435" s="158"/>
      <c r="L2435" s="154"/>
      <c r="M2435" s="159"/>
      <c r="T2435" s="160"/>
      <c r="AT2435" s="155" t="s">
        <v>169</v>
      </c>
      <c r="AU2435" s="155" t="s">
        <v>88</v>
      </c>
      <c r="AV2435" s="13" t="s">
        <v>88</v>
      </c>
      <c r="AW2435" s="13" t="s">
        <v>40</v>
      </c>
      <c r="AX2435" s="13" t="s">
        <v>78</v>
      </c>
      <c r="AY2435" s="155" t="s">
        <v>156</v>
      </c>
    </row>
    <row r="2436" spans="2:65" s="14" customFormat="1" x14ac:dyDescent="0.2">
      <c r="B2436" s="161"/>
      <c r="D2436" s="148" t="s">
        <v>169</v>
      </c>
      <c r="E2436" s="162" t="s">
        <v>3</v>
      </c>
      <c r="F2436" s="163" t="s">
        <v>172</v>
      </c>
      <c r="H2436" s="164">
        <v>1</v>
      </c>
      <c r="I2436" s="165"/>
      <c r="L2436" s="161"/>
      <c r="M2436" s="166"/>
      <c r="T2436" s="167"/>
      <c r="AT2436" s="162" t="s">
        <v>169</v>
      </c>
      <c r="AU2436" s="162" t="s">
        <v>88</v>
      </c>
      <c r="AV2436" s="14" t="s">
        <v>165</v>
      </c>
      <c r="AW2436" s="14" t="s">
        <v>40</v>
      </c>
      <c r="AX2436" s="14" t="s">
        <v>86</v>
      </c>
      <c r="AY2436" s="162" t="s">
        <v>156</v>
      </c>
    </row>
    <row r="2437" spans="2:65" s="1" customFormat="1" ht="24.2" customHeight="1" x14ac:dyDescent="0.2">
      <c r="B2437" s="129"/>
      <c r="C2437" s="130" t="s">
        <v>3747</v>
      </c>
      <c r="D2437" s="130" t="s">
        <v>160</v>
      </c>
      <c r="E2437" s="131" t="s">
        <v>3748</v>
      </c>
      <c r="F2437" s="132" t="s">
        <v>3749</v>
      </c>
      <c r="G2437" s="133" t="s">
        <v>201</v>
      </c>
      <c r="H2437" s="134">
        <v>1</v>
      </c>
      <c r="I2437" s="135"/>
      <c r="J2437" s="136">
        <f>ROUND(I2437*H2437,2)</f>
        <v>0</v>
      </c>
      <c r="K2437" s="132" t="s">
        <v>164</v>
      </c>
      <c r="L2437" s="34"/>
      <c r="M2437" s="137" t="s">
        <v>3</v>
      </c>
      <c r="N2437" s="138" t="s">
        <v>49</v>
      </c>
      <c r="P2437" s="139">
        <f>O2437*H2437</f>
        <v>0</v>
      </c>
      <c r="Q2437" s="139">
        <v>0</v>
      </c>
      <c r="R2437" s="139">
        <f>Q2437*H2437</f>
        <v>0</v>
      </c>
      <c r="S2437" s="139">
        <v>0.34399999999999997</v>
      </c>
      <c r="T2437" s="140">
        <f>S2437*H2437</f>
        <v>0.34399999999999997</v>
      </c>
      <c r="AR2437" s="141" t="s">
        <v>165</v>
      </c>
      <c r="AT2437" s="141" t="s">
        <v>160</v>
      </c>
      <c r="AU2437" s="141" t="s">
        <v>88</v>
      </c>
      <c r="AY2437" s="18" t="s">
        <v>156</v>
      </c>
      <c r="BE2437" s="142">
        <f>IF(N2437="základní",J2437,0)</f>
        <v>0</v>
      </c>
      <c r="BF2437" s="142">
        <f>IF(N2437="snížená",J2437,0)</f>
        <v>0</v>
      </c>
      <c r="BG2437" s="142">
        <f>IF(N2437="zákl. přenesená",J2437,0)</f>
        <v>0</v>
      </c>
      <c r="BH2437" s="142">
        <f>IF(N2437="sníž. přenesená",J2437,0)</f>
        <v>0</v>
      </c>
      <c r="BI2437" s="142">
        <f>IF(N2437="nulová",J2437,0)</f>
        <v>0</v>
      </c>
      <c r="BJ2437" s="18" t="s">
        <v>86</v>
      </c>
      <c r="BK2437" s="142">
        <f>ROUND(I2437*H2437,2)</f>
        <v>0</v>
      </c>
      <c r="BL2437" s="18" t="s">
        <v>165</v>
      </c>
      <c r="BM2437" s="141" t="s">
        <v>3750</v>
      </c>
    </row>
    <row r="2438" spans="2:65" s="1" customFormat="1" x14ac:dyDescent="0.2">
      <c r="B2438" s="34"/>
      <c r="D2438" s="143" t="s">
        <v>167</v>
      </c>
      <c r="F2438" s="144" t="s">
        <v>3751</v>
      </c>
      <c r="I2438" s="145"/>
      <c r="L2438" s="34"/>
      <c r="M2438" s="146"/>
      <c r="T2438" s="55"/>
      <c r="AT2438" s="18" t="s">
        <v>167</v>
      </c>
      <c r="AU2438" s="18" t="s">
        <v>88</v>
      </c>
    </row>
    <row r="2439" spans="2:65" s="12" customFormat="1" x14ac:dyDescent="0.2">
      <c r="B2439" s="147"/>
      <c r="D2439" s="148" t="s">
        <v>169</v>
      </c>
      <c r="E2439" s="149" t="s">
        <v>3</v>
      </c>
      <c r="F2439" s="150" t="s">
        <v>2016</v>
      </c>
      <c r="H2439" s="149" t="s">
        <v>3</v>
      </c>
      <c r="I2439" s="151"/>
      <c r="L2439" s="147"/>
      <c r="M2439" s="152"/>
      <c r="T2439" s="153"/>
      <c r="AT2439" s="149" t="s">
        <v>169</v>
      </c>
      <c r="AU2439" s="149" t="s">
        <v>88</v>
      </c>
      <c r="AV2439" s="12" t="s">
        <v>86</v>
      </c>
      <c r="AW2439" s="12" t="s">
        <v>40</v>
      </c>
      <c r="AX2439" s="12" t="s">
        <v>78</v>
      </c>
      <c r="AY2439" s="149" t="s">
        <v>156</v>
      </c>
    </row>
    <row r="2440" spans="2:65" s="13" customFormat="1" x14ac:dyDescent="0.2">
      <c r="B2440" s="154"/>
      <c r="D2440" s="148" t="s">
        <v>169</v>
      </c>
      <c r="E2440" s="155" t="s">
        <v>3</v>
      </c>
      <c r="F2440" s="156" t="s">
        <v>3741</v>
      </c>
      <c r="H2440" s="157">
        <v>1</v>
      </c>
      <c r="I2440" s="158"/>
      <c r="L2440" s="154"/>
      <c r="M2440" s="159"/>
      <c r="T2440" s="160"/>
      <c r="AT2440" s="155" t="s">
        <v>169</v>
      </c>
      <c r="AU2440" s="155" t="s">
        <v>88</v>
      </c>
      <c r="AV2440" s="13" t="s">
        <v>88</v>
      </c>
      <c r="AW2440" s="13" t="s">
        <v>40</v>
      </c>
      <c r="AX2440" s="13" t="s">
        <v>78</v>
      </c>
      <c r="AY2440" s="155" t="s">
        <v>156</v>
      </c>
    </row>
    <row r="2441" spans="2:65" s="14" customFormat="1" x14ac:dyDescent="0.2">
      <c r="B2441" s="161"/>
      <c r="D2441" s="148" t="s">
        <v>169</v>
      </c>
      <c r="E2441" s="162" t="s">
        <v>3</v>
      </c>
      <c r="F2441" s="163" t="s">
        <v>172</v>
      </c>
      <c r="H2441" s="164">
        <v>1</v>
      </c>
      <c r="I2441" s="165"/>
      <c r="L2441" s="161"/>
      <c r="M2441" s="166"/>
      <c r="T2441" s="167"/>
      <c r="AT2441" s="162" t="s">
        <v>169</v>
      </c>
      <c r="AU2441" s="162" t="s">
        <v>88</v>
      </c>
      <c r="AV2441" s="14" t="s">
        <v>165</v>
      </c>
      <c r="AW2441" s="14" t="s">
        <v>40</v>
      </c>
      <c r="AX2441" s="14" t="s">
        <v>86</v>
      </c>
      <c r="AY2441" s="162" t="s">
        <v>156</v>
      </c>
    </row>
    <row r="2442" spans="2:65" s="1" customFormat="1" ht="24.2" customHeight="1" x14ac:dyDescent="0.2">
      <c r="B2442" s="129"/>
      <c r="C2442" s="130" t="s">
        <v>3752</v>
      </c>
      <c r="D2442" s="130" t="s">
        <v>160</v>
      </c>
      <c r="E2442" s="131" t="s">
        <v>3753</v>
      </c>
      <c r="F2442" s="132" t="s">
        <v>3754</v>
      </c>
      <c r="G2442" s="133" t="s">
        <v>163</v>
      </c>
      <c r="H2442" s="134">
        <v>0.09</v>
      </c>
      <c r="I2442" s="135"/>
      <c r="J2442" s="136">
        <f>ROUND(I2442*H2442,2)</f>
        <v>0</v>
      </c>
      <c r="K2442" s="132" t="s">
        <v>164</v>
      </c>
      <c r="L2442" s="34"/>
      <c r="M2442" s="137" t="s">
        <v>3</v>
      </c>
      <c r="N2442" s="138" t="s">
        <v>49</v>
      </c>
      <c r="P2442" s="139">
        <f>O2442*H2442</f>
        <v>0</v>
      </c>
      <c r="Q2442" s="139">
        <v>0</v>
      </c>
      <c r="R2442" s="139">
        <f>Q2442*H2442</f>
        <v>0</v>
      </c>
      <c r="S2442" s="139">
        <v>2.4</v>
      </c>
      <c r="T2442" s="140">
        <f>S2442*H2442</f>
        <v>0.216</v>
      </c>
      <c r="AR2442" s="141" t="s">
        <v>165</v>
      </c>
      <c r="AT2442" s="141" t="s">
        <v>160</v>
      </c>
      <c r="AU2442" s="141" t="s">
        <v>88</v>
      </c>
      <c r="AY2442" s="18" t="s">
        <v>156</v>
      </c>
      <c r="BE2442" s="142">
        <f>IF(N2442="základní",J2442,0)</f>
        <v>0</v>
      </c>
      <c r="BF2442" s="142">
        <f>IF(N2442="snížená",J2442,0)</f>
        <v>0</v>
      </c>
      <c r="BG2442" s="142">
        <f>IF(N2442="zákl. přenesená",J2442,0)</f>
        <v>0</v>
      </c>
      <c r="BH2442" s="142">
        <f>IF(N2442="sníž. přenesená",J2442,0)</f>
        <v>0</v>
      </c>
      <c r="BI2442" s="142">
        <f>IF(N2442="nulová",J2442,0)</f>
        <v>0</v>
      </c>
      <c r="BJ2442" s="18" t="s">
        <v>86</v>
      </c>
      <c r="BK2442" s="142">
        <f>ROUND(I2442*H2442,2)</f>
        <v>0</v>
      </c>
      <c r="BL2442" s="18" t="s">
        <v>165</v>
      </c>
      <c r="BM2442" s="141" t="s">
        <v>3755</v>
      </c>
    </row>
    <row r="2443" spans="2:65" s="1" customFormat="1" x14ac:dyDescent="0.2">
      <c r="B2443" s="34"/>
      <c r="D2443" s="143" t="s">
        <v>167</v>
      </c>
      <c r="F2443" s="144" t="s">
        <v>3756</v>
      </c>
      <c r="I2443" s="145"/>
      <c r="L2443" s="34"/>
      <c r="M2443" s="146"/>
      <c r="T2443" s="55"/>
      <c r="AT2443" s="18" t="s">
        <v>167</v>
      </c>
      <c r="AU2443" s="18" t="s">
        <v>88</v>
      </c>
    </row>
    <row r="2444" spans="2:65" s="12" customFormat="1" x14ac:dyDescent="0.2">
      <c r="B2444" s="147"/>
      <c r="D2444" s="148" t="s">
        <v>169</v>
      </c>
      <c r="E2444" s="149" t="s">
        <v>3</v>
      </c>
      <c r="F2444" s="150" t="s">
        <v>2016</v>
      </c>
      <c r="H2444" s="149" t="s">
        <v>3</v>
      </c>
      <c r="I2444" s="151"/>
      <c r="L2444" s="147"/>
      <c r="M2444" s="152"/>
      <c r="T2444" s="153"/>
      <c r="AT2444" s="149" t="s">
        <v>169</v>
      </c>
      <c r="AU2444" s="149" t="s">
        <v>88</v>
      </c>
      <c r="AV2444" s="12" t="s">
        <v>86</v>
      </c>
      <c r="AW2444" s="12" t="s">
        <v>40</v>
      </c>
      <c r="AX2444" s="12" t="s">
        <v>78</v>
      </c>
      <c r="AY2444" s="149" t="s">
        <v>156</v>
      </c>
    </row>
    <row r="2445" spans="2:65" s="13" customFormat="1" x14ac:dyDescent="0.2">
      <c r="B2445" s="154"/>
      <c r="D2445" s="148" t="s">
        <v>169</v>
      </c>
      <c r="E2445" s="155" t="s">
        <v>3</v>
      </c>
      <c r="F2445" s="156" t="s">
        <v>3757</v>
      </c>
      <c r="H2445" s="157">
        <v>0.09</v>
      </c>
      <c r="I2445" s="158"/>
      <c r="L2445" s="154"/>
      <c r="M2445" s="159"/>
      <c r="T2445" s="160"/>
      <c r="AT2445" s="155" t="s">
        <v>169</v>
      </c>
      <c r="AU2445" s="155" t="s">
        <v>88</v>
      </c>
      <c r="AV2445" s="13" t="s">
        <v>88</v>
      </c>
      <c r="AW2445" s="13" t="s">
        <v>40</v>
      </c>
      <c r="AX2445" s="13" t="s">
        <v>78</v>
      </c>
      <c r="AY2445" s="155" t="s">
        <v>156</v>
      </c>
    </row>
    <row r="2446" spans="2:65" s="14" customFormat="1" x14ac:dyDescent="0.2">
      <c r="B2446" s="161"/>
      <c r="D2446" s="148" t="s">
        <v>169</v>
      </c>
      <c r="E2446" s="162" t="s">
        <v>3</v>
      </c>
      <c r="F2446" s="163" t="s">
        <v>172</v>
      </c>
      <c r="H2446" s="164">
        <v>0.09</v>
      </c>
      <c r="I2446" s="165"/>
      <c r="L2446" s="161"/>
      <c r="M2446" s="166"/>
      <c r="T2446" s="167"/>
      <c r="AT2446" s="162" t="s">
        <v>169</v>
      </c>
      <c r="AU2446" s="162" t="s">
        <v>88</v>
      </c>
      <c r="AV2446" s="14" t="s">
        <v>165</v>
      </c>
      <c r="AW2446" s="14" t="s">
        <v>40</v>
      </c>
      <c r="AX2446" s="14" t="s">
        <v>86</v>
      </c>
      <c r="AY2446" s="162" t="s">
        <v>156</v>
      </c>
    </row>
    <row r="2447" spans="2:65" s="1" customFormat="1" ht="16.5" customHeight="1" x14ac:dyDescent="0.2">
      <c r="B2447" s="129"/>
      <c r="C2447" s="130" t="s">
        <v>3758</v>
      </c>
      <c r="D2447" s="130" t="s">
        <v>160</v>
      </c>
      <c r="E2447" s="131" t="s">
        <v>3759</v>
      </c>
      <c r="F2447" s="132" t="s">
        <v>3760</v>
      </c>
      <c r="G2447" s="133" t="s">
        <v>209</v>
      </c>
      <c r="H2447" s="134">
        <v>795.23299999999995</v>
      </c>
      <c r="I2447" s="135"/>
      <c r="J2447" s="136">
        <f>ROUND(I2447*H2447,2)</f>
        <v>0</v>
      </c>
      <c r="K2447" s="132" t="s">
        <v>164</v>
      </c>
      <c r="L2447" s="34"/>
      <c r="M2447" s="137" t="s">
        <v>3</v>
      </c>
      <c r="N2447" s="138" t="s">
        <v>49</v>
      </c>
      <c r="P2447" s="139">
        <f>O2447*H2447</f>
        <v>0</v>
      </c>
      <c r="Q2447" s="139">
        <v>0</v>
      </c>
      <c r="R2447" s="139">
        <f>Q2447*H2447</f>
        <v>0</v>
      </c>
      <c r="S2447" s="139">
        <v>2E-3</v>
      </c>
      <c r="T2447" s="140">
        <f>S2447*H2447</f>
        <v>1.5904659999999999</v>
      </c>
      <c r="AR2447" s="141" t="s">
        <v>165</v>
      </c>
      <c r="AT2447" s="141" t="s">
        <v>160</v>
      </c>
      <c r="AU2447" s="141" t="s">
        <v>88</v>
      </c>
      <c r="AY2447" s="18" t="s">
        <v>156</v>
      </c>
      <c r="BE2447" s="142">
        <f>IF(N2447="základní",J2447,0)</f>
        <v>0</v>
      </c>
      <c r="BF2447" s="142">
        <f>IF(N2447="snížená",J2447,0)</f>
        <v>0</v>
      </c>
      <c r="BG2447" s="142">
        <f>IF(N2447="zákl. přenesená",J2447,0)</f>
        <v>0</v>
      </c>
      <c r="BH2447" s="142">
        <f>IF(N2447="sníž. přenesená",J2447,0)</f>
        <v>0</v>
      </c>
      <c r="BI2447" s="142">
        <f>IF(N2447="nulová",J2447,0)</f>
        <v>0</v>
      </c>
      <c r="BJ2447" s="18" t="s">
        <v>86</v>
      </c>
      <c r="BK2447" s="142">
        <f>ROUND(I2447*H2447,2)</f>
        <v>0</v>
      </c>
      <c r="BL2447" s="18" t="s">
        <v>165</v>
      </c>
      <c r="BM2447" s="141" t="s">
        <v>3761</v>
      </c>
    </row>
    <row r="2448" spans="2:65" s="1" customFormat="1" x14ac:dyDescent="0.2">
      <c r="B2448" s="34"/>
      <c r="D2448" s="143" t="s">
        <v>167</v>
      </c>
      <c r="F2448" s="144" t="s">
        <v>3762</v>
      </c>
      <c r="I2448" s="145"/>
      <c r="L2448" s="34"/>
      <c r="M2448" s="146"/>
      <c r="T2448" s="55"/>
      <c r="AT2448" s="18" t="s">
        <v>167</v>
      </c>
      <c r="AU2448" s="18" t="s">
        <v>88</v>
      </c>
    </row>
    <row r="2449" spans="2:51" s="12" customFormat="1" x14ac:dyDescent="0.2">
      <c r="B2449" s="147"/>
      <c r="D2449" s="148" t="s">
        <v>169</v>
      </c>
      <c r="E2449" s="149" t="s">
        <v>3</v>
      </c>
      <c r="F2449" s="150" t="s">
        <v>2594</v>
      </c>
      <c r="H2449" s="149" t="s">
        <v>3</v>
      </c>
      <c r="I2449" s="151"/>
      <c r="L2449" s="147"/>
      <c r="M2449" s="152"/>
      <c r="T2449" s="153"/>
      <c r="AT2449" s="149" t="s">
        <v>169</v>
      </c>
      <c r="AU2449" s="149" t="s">
        <v>88</v>
      </c>
      <c r="AV2449" s="12" t="s">
        <v>86</v>
      </c>
      <c r="AW2449" s="12" t="s">
        <v>40</v>
      </c>
      <c r="AX2449" s="12" t="s">
        <v>78</v>
      </c>
      <c r="AY2449" s="149" t="s">
        <v>156</v>
      </c>
    </row>
    <row r="2450" spans="2:51" s="13" customFormat="1" x14ac:dyDescent="0.2">
      <c r="B2450" s="154"/>
      <c r="D2450" s="148" t="s">
        <v>169</v>
      </c>
      <c r="E2450" s="155" t="s">
        <v>3</v>
      </c>
      <c r="F2450" s="156" t="s">
        <v>2595</v>
      </c>
      <c r="H2450" s="157">
        <v>50.45</v>
      </c>
      <c r="I2450" s="158"/>
      <c r="L2450" s="154"/>
      <c r="M2450" s="159"/>
      <c r="T2450" s="160"/>
      <c r="AT2450" s="155" t="s">
        <v>169</v>
      </c>
      <c r="AU2450" s="155" t="s">
        <v>88</v>
      </c>
      <c r="AV2450" s="13" t="s">
        <v>88</v>
      </c>
      <c r="AW2450" s="13" t="s">
        <v>40</v>
      </c>
      <c r="AX2450" s="13" t="s">
        <v>78</v>
      </c>
      <c r="AY2450" s="155" t="s">
        <v>156</v>
      </c>
    </row>
    <row r="2451" spans="2:51" s="15" customFormat="1" x14ac:dyDescent="0.2">
      <c r="B2451" s="168"/>
      <c r="D2451" s="148" t="s">
        <v>169</v>
      </c>
      <c r="E2451" s="169" t="s">
        <v>3</v>
      </c>
      <c r="F2451" s="170" t="s">
        <v>180</v>
      </c>
      <c r="H2451" s="171">
        <v>50.45</v>
      </c>
      <c r="I2451" s="172"/>
      <c r="L2451" s="168"/>
      <c r="M2451" s="173"/>
      <c r="T2451" s="174"/>
      <c r="AT2451" s="169" t="s">
        <v>169</v>
      </c>
      <c r="AU2451" s="169" t="s">
        <v>88</v>
      </c>
      <c r="AV2451" s="15" t="s">
        <v>157</v>
      </c>
      <c r="AW2451" s="15" t="s">
        <v>40</v>
      </c>
      <c r="AX2451" s="15" t="s">
        <v>78</v>
      </c>
      <c r="AY2451" s="169" t="s">
        <v>156</v>
      </c>
    </row>
    <row r="2452" spans="2:51" s="12" customFormat="1" x14ac:dyDescent="0.2">
      <c r="B2452" s="147"/>
      <c r="D2452" s="148" t="s">
        <v>169</v>
      </c>
      <c r="E2452" s="149" t="s">
        <v>3</v>
      </c>
      <c r="F2452" s="150" t="s">
        <v>2548</v>
      </c>
      <c r="H2452" s="149" t="s">
        <v>3</v>
      </c>
      <c r="I2452" s="151"/>
      <c r="L2452" s="147"/>
      <c r="M2452" s="152"/>
      <c r="T2452" s="153"/>
      <c r="AT2452" s="149" t="s">
        <v>169</v>
      </c>
      <c r="AU2452" s="149" t="s">
        <v>88</v>
      </c>
      <c r="AV2452" s="12" t="s">
        <v>86</v>
      </c>
      <c r="AW2452" s="12" t="s">
        <v>40</v>
      </c>
      <c r="AX2452" s="12" t="s">
        <v>78</v>
      </c>
      <c r="AY2452" s="149" t="s">
        <v>156</v>
      </c>
    </row>
    <row r="2453" spans="2:51" s="12" customFormat="1" x14ac:dyDescent="0.2">
      <c r="B2453" s="147"/>
      <c r="D2453" s="148" t="s">
        <v>169</v>
      </c>
      <c r="E2453" s="149" t="s">
        <v>3</v>
      </c>
      <c r="F2453" s="150" t="s">
        <v>2549</v>
      </c>
      <c r="H2453" s="149" t="s">
        <v>3</v>
      </c>
      <c r="I2453" s="151"/>
      <c r="L2453" s="147"/>
      <c r="M2453" s="152"/>
      <c r="T2453" s="153"/>
      <c r="AT2453" s="149" t="s">
        <v>169</v>
      </c>
      <c r="AU2453" s="149" t="s">
        <v>88</v>
      </c>
      <c r="AV2453" s="12" t="s">
        <v>86</v>
      </c>
      <c r="AW2453" s="12" t="s">
        <v>40</v>
      </c>
      <c r="AX2453" s="12" t="s">
        <v>78</v>
      </c>
      <c r="AY2453" s="149" t="s">
        <v>156</v>
      </c>
    </row>
    <row r="2454" spans="2:51" s="13" customFormat="1" x14ac:dyDescent="0.2">
      <c r="B2454" s="154"/>
      <c r="D2454" s="148" t="s">
        <v>169</v>
      </c>
      <c r="E2454" s="155" t="s">
        <v>3</v>
      </c>
      <c r="F2454" s="156" t="s">
        <v>2550</v>
      </c>
      <c r="H2454" s="157">
        <v>15.84</v>
      </c>
      <c r="I2454" s="158"/>
      <c r="L2454" s="154"/>
      <c r="M2454" s="159"/>
      <c r="T2454" s="160"/>
      <c r="AT2454" s="155" t="s">
        <v>169</v>
      </c>
      <c r="AU2454" s="155" t="s">
        <v>88</v>
      </c>
      <c r="AV2454" s="13" t="s">
        <v>88</v>
      </c>
      <c r="AW2454" s="13" t="s">
        <v>40</v>
      </c>
      <c r="AX2454" s="13" t="s">
        <v>78</v>
      </c>
      <c r="AY2454" s="155" t="s">
        <v>156</v>
      </c>
    </row>
    <row r="2455" spans="2:51" s="13" customFormat="1" x14ac:dyDescent="0.2">
      <c r="B2455" s="154"/>
      <c r="D2455" s="148" t="s">
        <v>169</v>
      </c>
      <c r="E2455" s="155" t="s">
        <v>3</v>
      </c>
      <c r="F2455" s="156" t="s">
        <v>2551</v>
      </c>
      <c r="H2455" s="157">
        <v>4.5819999999999999</v>
      </c>
      <c r="I2455" s="158"/>
      <c r="L2455" s="154"/>
      <c r="M2455" s="159"/>
      <c r="T2455" s="160"/>
      <c r="AT2455" s="155" t="s">
        <v>169</v>
      </c>
      <c r="AU2455" s="155" t="s">
        <v>88</v>
      </c>
      <c r="AV2455" s="13" t="s">
        <v>88</v>
      </c>
      <c r="AW2455" s="13" t="s">
        <v>40</v>
      </c>
      <c r="AX2455" s="13" t="s">
        <v>78</v>
      </c>
      <c r="AY2455" s="155" t="s">
        <v>156</v>
      </c>
    </row>
    <row r="2456" spans="2:51" s="13" customFormat="1" x14ac:dyDescent="0.2">
      <c r="B2456" s="154"/>
      <c r="D2456" s="148" t="s">
        <v>169</v>
      </c>
      <c r="E2456" s="155" t="s">
        <v>3</v>
      </c>
      <c r="F2456" s="156" t="s">
        <v>2552</v>
      </c>
      <c r="H2456" s="157">
        <v>1.84</v>
      </c>
      <c r="I2456" s="158"/>
      <c r="L2456" s="154"/>
      <c r="M2456" s="159"/>
      <c r="T2456" s="160"/>
      <c r="AT2456" s="155" t="s">
        <v>169</v>
      </c>
      <c r="AU2456" s="155" t="s">
        <v>88</v>
      </c>
      <c r="AV2456" s="13" t="s">
        <v>88</v>
      </c>
      <c r="AW2456" s="13" t="s">
        <v>40</v>
      </c>
      <c r="AX2456" s="13" t="s">
        <v>78</v>
      </c>
      <c r="AY2456" s="155" t="s">
        <v>156</v>
      </c>
    </row>
    <row r="2457" spans="2:51" s="13" customFormat="1" x14ac:dyDescent="0.2">
      <c r="B2457" s="154"/>
      <c r="D2457" s="148" t="s">
        <v>169</v>
      </c>
      <c r="E2457" s="155" t="s">
        <v>3</v>
      </c>
      <c r="F2457" s="156" t="s">
        <v>2553</v>
      </c>
      <c r="H2457" s="157">
        <v>9</v>
      </c>
      <c r="I2457" s="158"/>
      <c r="L2457" s="154"/>
      <c r="M2457" s="159"/>
      <c r="T2457" s="160"/>
      <c r="AT2457" s="155" t="s">
        <v>169</v>
      </c>
      <c r="AU2457" s="155" t="s">
        <v>88</v>
      </c>
      <c r="AV2457" s="13" t="s">
        <v>88</v>
      </c>
      <c r="AW2457" s="13" t="s">
        <v>40</v>
      </c>
      <c r="AX2457" s="13" t="s">
        <v>78</v>
      </c>
      <c r="AY2457" s="155" t="s">
        <v>156</v>
      </c>
    </row>
    <row r="2458" spans="2:51" s="13" customFormat="1" x14ac:dyDescent="0.2">
      <c r="B2458" s="154"/>
      <c r="D2458" s="148" t="s">
        <v>169</v>
      </c>
      <c r="E2458" s="155" t="s">
        <v>3</v>
      </c>
      <c r="F2458" s="156" t="s">
        <v>2554</v>
      </c>
      <c r="H2458" s="157">
        <v>5</v>
      </c>
      <c r="I2458" s="158"/>
      <c r="L2458" s="154"/>
      <c r="M2458" s="159"/>
      <c r="T2458" s="160"/>
      <c r="AT2458" s="155" t="s">
        <v>169</v>
      </c>
      <c r="AU2458" s="155" t="s">
        <v>88</v>
      </c>
      <c r="AV2458" s="13" t="s">
        <v>88</v>
      </c>
      <c r="AW2458" s="13" t="s">
        <v>40</v>
      </c>
      <c r="AX2458" s="13" t="s">
        <v>78</v>
      </c>
      <c r="AY2458" s="155" t="s">
        <v>156</v>
      </c>
    </row>
    <row r="2459" spans="2:51" s="13" customFormat="1" x14ac:dyDescent="0.2">
      <c r="B2459" s="154"/>
      <c r="D2459" s="148" t="s">
        <v>169</v>
      </c>
      <c r="E2459" s="155" t="s">
        <v>3</v>
      </c>
      <c r="F2459" s="156" t="s">
        <v>2555</v>
      </c>
      <c r="H2459" s="157">
        <v>8.9600000000000009</v>
      </c>
      <c r="I2459" s="158"/>
      <c r="L2459" s="154"/>
      <c r="M2459" s="159"/>
      <c r="T2459" s="160"/>
      <c r="AT2459" s="155" t="s">
        <v>169</v>
      </c>
      <c r="AU2459" s="155" t="s">
        <v>88</v>
      </c>
      <c r="AV2459" s="13" t="s">
        <v>88</v>
      </c>
      <c r="AW2459" s="13" t="s">
        <v>40</v>
      </c>
      <c r="AX2459" s="13" t="s">
        <v>78</v>
      </c>
      <c r="AY2459" s="155" t="s">
        <v>156</v>
      </c>
    </row>
    <row r="2460" spans="2:51" s="13" customFormat="1" x14ac:dyDescent="0.2">
      <c r="B2460" s="154"/>
      <c r="D2460" s="148" t="s">
        <v>169</v>
      </c>
      <c r="E2460" s="155" t="s">
        <v>3</v>
      </c>
      <c r="F2460" s="156" t="s">
        <v>2556</v>
      </c>
      <c r="H2460" s="157">
        <v>8.8800000000000008</v>
      </c>
      <c r="I2460" s="158"/>
      <c r="L2460" s="154"/>
      <c r="M2460" s="159"/>
      <c r="T2460" s="160"/>
      <c r="AT2460" s="155" t="s">
        <v>169</v>
      </c>
      <c r="AU2460" s="155" t="s">
        <v>88</v>
      </c>
      <c r="AV2460" s="13" t="s">
        <v>88</v>
      </c>
      <c r="AW2460" s="13" t="s">
        <v>40</v>
      </c>
      <c r="AX2460" s="13" t="s">
        <v>78</v>
      </c>
      <c r="AY2460" s="155" t="s">
        <v>156</v>
      </c>
    </row>
    <row r="2461" spans="2:51" s="13" customFormat="1" x14ac:dyDescent="0.2">
      <c r="B2461" s="154"/>
      <c r="D2461" s="148" t="s">
        <v>169</v>
      </c>
      <c r="E2461" s="155" t="s">
        <v>3</v>
      </c>
      <c r="F2461" s="156" t="s">
        <v>2557</v>
      </c>
      <c r="H2461" s="157">
        <v>4.4000000000000004</v>
      </c>
      <c r="I2461" s="158"/>
      <c r="L2461" s="154"/>
      <c r="M2461" s="159"/>
      <c r="T2461" s="160"/>
      <c r="AT2461" s="155" t="s">
        <v>169</v>
      </c>
      <c r="AU2461" s="155" t="s">
        <v>88</v>
      </c>
      <c r="AV2461" s="13" t="s">
        <v>88</v>
      </c>
      <c r="AW2461" s="13" t="s">
        <v>40</v>
      </c>
      <c r="AX2461" s="13" t="s">
        <v>78</v>
      </c>
      <c r="AY2461" s="155" t="s">
        <v>156</v>
      </c>
    </row>
    <row r="2462" spans="2:51" s="13" customFormat="1" x14ac:dyDescent="0.2">
      <c r="B2462" s="154"/>
      <c r="D2462" s="148" t="s">
        <v>169</v>
      </c>
      <c r="E2462" s="155" t="s">
        <v>3</v>
      </c>
      <c r="F2462" s="156" t="s">
        <v>2558</v>
      </c>
      <c r="H2462" s="157">
        <v>3.306</v>
      </c>
      <c r="I2462" s="158"/>
      <c r="L2462" s="154"/>
      <c r="M2462" s="159"/>
      <c r="T2462" s="160"/>
      <c r="AT2462" s="155" t="s">
        <v>169</v>
      </c>
      <c r="AU2462" s="155" t="s">
        <v>88</v>
      </c>
      <c r="AV2462" s="13" t="s">
        <v>88</v>
      </c>
      <c r="AW2462" s="13" t="s">
        <v>40</v>
      </c>
      <c r="AX2462" s="13" t="s">
        <v>78</v>
      </c>
      <c r="AY2462" s="155" t="s">
        <v>156</v>
      </c>
    </row>
    <row r="2463" spans="2:51" s="13" customFormat="1" x14ac:dyDescent="0.2">
      <c r="B2463" s="154"/>
      <c r="D2463" s="148" t="s">
        <v>169</v>
      </c>
      <c r="E2463" s="155" t="s">
        <v>3</v>
      </c>
      <c r="F2463" s="156" t="s">
        <v>2559</v>
      </c>
      <c r="H2463" s="157">
        <v>12.904999999999999</v>
      </c>
      <c r="I2463" s="158"/>
      <c r="L2463" s="154"/>
      <c r="M2463" s="159"/>
      <c r="T2463" s="160"/>
      <c r="AT2463" s="155" t="s">
        <v>169</v>
      </c>
      <c r="AU2463" s="155" t="s">
        <v>88</v>
      </c>
      <c r="AV2463" s="13" t="s">
        <v>88</v>
      </c>
      <c r="AW2463" s="13" t="s">
        <v>40</v>
      </c>
      <c r="AX2463" s="13" t="s">
        <v>78</v>
      </c>
      <c r="AY2463" s="155" t="s">
        <v>156</v>
      </c>
    </row>
    <row r="2464" spans="2:51" s="13" customFormat="1" x14ac:dyDescent="0.2">
      <c r="B2464" s="154"/>
      <c r="D2464" s="148" t="s">
        <v>169</v>
      </c>
      <c r="E2464" s="155" t="s">
        <v>3</v>
      </c>
      <c r="F2464" s="156" t="s">
        <v>2560</v>
      </c>
      <c r="H2464" s="157">
        <v>29.43</v>
      </c>
      <c r="I2464" s="158"/>
      <c r="L2464" s="154"/>
      <c r="M2464" s="159"/>
      <c r="T2464" s="160"/>
      <c r="AT2464" s="155" t="s">
        <v>169</v>
      </c>
      <c r="AU2464" s="155" t="s">
        <v>88</v>
      </c>
      <c r="AV2464" s="13" t="s">
        <v>88</v>
      </c>
      <c r="AW2464" s="13" t="s">
        <v>40</v>
      </c>
      <c r="AX2464" s="13" t="s">
        <v>78</v>
      </c>
      <c r="AY2464" s="155" t="s">
        <v>156</v>
      </c>
    </row>
    <row r="2465" spans="2:51" s="13" customFormat="1" x14ac:dyDescent="0.2">
      <c r="B2465" s="154"/>
      <c r="D2465" s="148" t="s">
        <v>169</v>
      </c>
      <c r="E2465" s="155" t="s">
        <v>3</v>
      </c>
      <c r="F2465" s="156" t="s">
        <v>2561</v>
      </c>
      <c r="H2465" s="157">
        <v>19.91</v>
      </c>
      <c r="I2465" s="158"/>
      <c r="L2465" s="154"/>
      <c r="M2465" s="159"/>
      <c r="T2465" s="160"/>
      <c r="AT2465" s="155" t="s">
        <v>169</v>
      </c>
      <c r="AU2465" s="155" t="s">
        <v>88</v>
      </c>
      <c r="AV2465" s="13" t="s">
        <v>88</v>
      </c>
      <c r="AW2465" s="13" t="s">
        <v>40</v>
      </c>
      <c r="AX2465" s="13" t="s">
        <v>78</v>
      </c>
      <c r="AY2465" s="155" t="s">
        <v>156</v>
      </c>
    </row>
    <row r="2466" spans="2:51" s="13" customFormat="1" x14ac:dyDescent="0.2">
      <c r="B2466" s="154"/>
      <c r="D2466" s="148" t="s">
        <v>169</v>
      </c>
      <c r="E2466" s="155" t="s">
        <v>3</v>
      </c>
      <c r="F2466" s="156" t="s">
        <v>2562</v>
      </c>
      <c r="H2466" s="157">
        <v>15.654999999999999</v>
      </c>
      <c r="I2466" s="158"/>
      <c r="L2466" s="154"/>
      <c r="M2466" s="159"/>
      <c r="T2466" s="160"/>
      <c r="AT2466" s="155" t="s">
        <v>169</v>
      </c>
      <c r="AU2466" s="155" t="s">
        <v>88</v>
      </c>
      <c r="AV2466" s="13" t="s">
        <v>88</v>
      </c>
      <c r="AW2466" s="13" t="s">
        <v>40</v>
      </c>
      <c r="AX2466" s="13" t="s">
        <v>78</v>
      </c>
      <c r="AY2466" s="155" t="s">
        <v>156</v>
      </c>
    </row>
    <row r="2467" spans="2:51" s="13" customFormat="1" x14ac:dyDescent="0.2">
      <c r="B2467" s="154"/>
      <c r="D2467" s="148" t="s">
        <v>169</v>
      </c>
      <c r="E2467" s="155" t="s">
        <v>3</v>
      </c>
      <c r="F2467" s="156" t="s">
        <v>2563</v>
      </c>
      <c r="H2467" s="157">
        <v>13.17</v>
      </c>
      <c r="I2467" s="158"/>
      <c r="L2467" s="154"/>
      <c r="M2467" s="159"/>
      <c r="T2467" s="160"/>
      <c r="AT2467" s="155" t="s">
        <v>169</v>
      </c>
      <c r="AU2467" s="155" t="s">
        <v>88</v>
      </c>
      <c r="AV2467" s="13" t="s">
        <v>88</v>
      </c>
      <c r="AW2467" s="13" t="s">
        <v>40</v>
      </c>
      <c r="AX2467" s="13" t="s">
        <v>78</v>
      </c>
      <c r="AY2467" s="155" t="s">
        <v>156</v>
      </c>
    </row>
    <row r="2468" spans="2:51" s="13" customFormat="1" x14ac:dyDescent="0.2">
      <c r="B2468" s="154"/>
      <c r="D2468" s="148" t="s">
        <v>169</v>
      </c>
      <c r="E2468" s="155" t="s">
        <v>3</v>
      </c>
      <c r="F2468" s="156" t="s">
        <v>2564</v>
      </c>
      <c r="H2468" s="157">
        <v>25.2</v>
      </c>
      <c r="I2468" s="158"/>
      <c r="L2468" s="154"/>
      <c r="M2468" s="159"/>
      <c r="T2468" s="160"/>
      <c r="AT2468" s="155" t="s">
        <v>169</v>
      </c>
      <c r="AU2468" s="155" t="s">
        <v>88</v>
      </c>
      <c r="AV2468" s="13" t="s">
        <v>88</v>
      </c>
      <c r="AW2468" s="13" t="s">
        <v>40</v>
      </c>
      <c r="AX2468" s="13" t="s">
        <v>78</v>
      </c>
      <c r="AY2468" s="155" t="s">
        <v>156</v>
      </c>
    </row>
    <row r="2469" spans="2:51" s="13" customFormat="1" x14ac:dyDescent="0.2">
      <c r="B2469" s="154"/>
      <c r="D2469" s="148" t="s">
        <v>169</v>
      </c>
      <c r="E2469" s="155" t="s">
        <v>3</v>
      </c>
      <c r="F2469" s="156" t="s">
        <v>2565</v>
      </c>
      <c r="H2469" s="157">
        <v>17.661000000000001</v>
      </c>
      <c r="I2469" s="158"/>
      <c r="L2469" s="154"/>
      <c r="M2469" s="159"/>
      <c r="T2469" s="160"/>
      <c r="AT2469" s="155" t="s">
        <v>169</v>
      </c>
      <c r="AU2469" s="155" t="s">
        <v>88</v>
      </c>
      <c r="AV2469" s="13" t="s">
        <v>88</v>
      </c>
      <c r="AW2469" s="13" t="s">
        <v>40</v>
      </c>
      <c r="AX2469" s="13" t="s">
        <v>78</v>
      </c>
      <c r="AY2469" s="155" t="s">
        <v>156</v>
      </c>
    </row>
    <row r="2470" spans="2:51" s="13" customFormat="1" x14ac:dyDescent="0.2">
      <c r="B2470" s="154"/>
      <c r="D2470" s="148" t="s">
        <v>169</v>
      </c>
      <c r="E2470" s="155" t="s">
        <v>3</v>
      </c>
      <c r="F2470" s="156" t="s">
        <v>2566</v>
      </c>
      <c r="H2470" s="157">
        <v>3.8</v>
      </c>
      <c r="I2470" s="158"/>
      <c r="L2470" s="154"/>
      <c r="M2470" s="159"/>
      <c r="T2470" s="160"/>
      <c r="AT2470" s="155" t="s">
        <v>169</v>
      </c>
      <c r="AU2470" s="155" t="s">
        <v>88</v>
      </c>
      <c r="AV2470" s="13" t="s">
        <v>88</v>
      </c>
      <c r="AW2470" s="13" t="s">
        <v>40</v>
      </c>
      <c r="AX2470" s="13" t="s">
        <v>78</v>
      </c>
      <c r="AY2470" s="155" t="s">
        <v>156</v>
      </c>
    </row>
    <row r="2471" spans="2:51" s="13" customFormat="1" x14ac:dyDescent="0.2">
      <c r="B2471" s="154"/>
      <c r="D2471" s="148" t="s">
        <v>169</v>
      </c>
      <c r="E2471" s="155" t="s">
        <v>3</v>
      </c>
      <c r="F2471" s="156" t="s">
        <v>2567</v>
      </c>
      <c r="H2471" s="157">
        <v>42.36</v>
      </c>
      <c r="I2471" s="158"/>
      <c r="L2471" s="154"/>
      <c r="M2471" s="159"/>
      <c r="T2471" s="160"/>
      <c r="AT2471" s="155" t="s">
        <v>169</v>
      </c>
      <c r="AU2471" s="155" t="s">
        <v>88</v>
      </c>
      <c r="AV2471" s="13" t="s">
        <v>88</v>
      </c>
      <c r="AW2471" s="13" t="s">
        <v>40</v>
      </c>
      <c r="AX2471" s="13" t="s">
        <v>78</v>
      </c>
      <c r="AY2471" s="155" t="s">
        <v>156</v>
      </c>
    </row>
    <row r="2472" spans="2:51" s="13" customFormat="1" x14ac:dyDescent="0.2">
      <c r="B2472" s="154"/>
      <c r="D2472" s="148" t="s">
        <v>169</v>
      </c>
      <c r="E2472" s="155" t="s">
        <v>3</v>
      </c>
      <c r="F2472" s="156" t="s">
        <v>2568</v>
      </c>
      <c r="H2472" s="157">
        <v>7.665</v>
      </c>
      <c r="I2472" s="158"/>
      <c r="L2472" s="154"/>
      <c r="M2472" s="159"/>
      <c r="T2472" s="160"/>
      <c r="AT2472" s="155" t="s">
        <v>169</v>
      </c>
      <c r="AU2472" s="155" t="s">
        <v>88</v>
      </c>
      <c r="AV2472" s="13" t="s">
        <v>88</v>
      </c>
      <c r="AW2472" s="13" t="s">
        <v>40</v>
      </c>
      <c r="AX2472" s="13" t="s">
        <v>78</v>
      </c>
      <c r="AY2472" s="155" t="s">
        <v>156</v>
      </c>
    </row>
    <row r="2473" spans="2:51" s="13" customFormat="1" x14ac:dyDescent="0.2">
      <c r="B2473" s="154"/>
      <c r="D2473" s="148" t="s">
        <v>169</v>
      </c>
      <c r="E2473" s="155" t="s">
        <v>3</v>
      </c>
      <c r="F2473" s="156" t="s">
        <v>2569</v>
      </c>
      <c r="H2473" s="157">
        <v>6.93</v>
      </c>
      <c r="I2473" s="158"/>
      <c r="L2473" s="154"/>
      <c r="M2473" s="159"/>
      <c r="T2473" s="160"/>
      <c r="AT2473" s="155" t="s">
        <v>169</v>
      </c>
      <c r="AU2473" s="155" t="s">
        <v>88</v>
      </c>
      <c r="AV2473" s="13" t="s">
        <v>88</v>
      </c>
      <c r="AW2473" s="13" t="s">
        <v>40</v>
      </c>
      <c r="AX2473" s="13" t="s">
        <v>78</v>
      </c>
      <c r="AY2473" s="155" t="s">
        <v>156</v>
      </c>
    </row>
    <row r="2474" spans="2:51" s="13" customFormat="1" x14ac:dyDescent="0.2">
      <c r="B2474" s="154"/>
      <c r="D2474" s="148" t="s">
        <v>169</v>
      </c>
      <c r="E2474" s="155" t="s">
        <v>3</v>
      </c>
      <c r="F2474" s="156" t="s">
        <v>2570</v>
      </c>
      <c r="H2474" s="157">
        <v>18.600000000000001</v>
      </c>
      <c r="I2474" s="158"/>
      <c r="L2474" s="154"/>
      <c r="M2474" s="159"/>
      <c r="T2474" s="160"/>
      <c r="AT2474" s="155" t="s">
        <v>169</v>
      </c>
      <c r="AU2474" s="155" t="s">
        <v>88</v>
      </c>
      <c r="AV2474" s="13" t="s">
        <v>88</v>
      </c>
      <c r="AW2474" s="13" t="s">
        <v>40</v>
      </c>
      <c r="AX2474" s="13" t="s">
        <v>78</v>
      </c>
      <c r="AY2474" s="155" t="s">
        <v>156</v>
      </c>
    </row>
    <row r="2475" spans="2:51" s="13" customFormat="1" x14ac:dyDescent="0.2">
      <c r="B2475" s="154"/>
      <c r="D2475" s="148" t="s">
        <v>169</v>
      </c>
      <c r="E2475" s="155" t="s">
        <v>3</v>
      </c>
      <c r="F2475" s="156" t="s">
        <v>2571</v>
      </c>
      <c r="H2475" s="157">
        <v>16.068000000000001</v>
      </c>
      <c r="I2475" s="158"/>
      <c r="L2475" s="154"/>
      <c r="M2475" s="159"/>
      <c r="T2475" s="160"/>
      <c r="AT2475" s="155" t="s">
        <v>169</v>
      </c>
      <c r="AU2475" s="155" t="s">
        <v>88</v>
      </c>
      <c r="AV2475" s="13" t="s">
        <v>88</v>
      </c>
      <c r="AW2475" s="13" t="s">
        <v>40</v>
      </c>
      <c r="AX2475" s="13" t="s">
        <v>78</v>
      </c>
      <c r="AY2475" s="155" t="s">
        <v>156</v>
      </c>
    </row>
    <row r="2476" spans="2:51" s="13" customFormat="1" x14ac:dyDescent="0.2">
      <c r="B2476" s="154"/>
      <c r="D2476" s="148" t="s">
        <v>169</v>
      </c>
      <c r="E2476" s="155" t="s">
        <v>3</v>
      </c>
      <c r="F2476" s="156" t="s">
        <v>2572</v>
      </c>
      <c r="H2476" s="157">
        <v>27.3</v>
      </c>
      <c r="I2476" s="158"/>
      <c r="L2476" s="154"/>
      <c r="M2476" s="159"/>
      <c r="T2476" s="160"/>
      <c r="AT2476" s="155" t="s">
        <v>169</v>
      </c>
      <c r="AU2476" s="155" t="s">
        <v>88</v>
      </c>
      <c r="AV2476" s="13" t="s">
        <v>88</v>
      </c>
      <c r="AW2476" s="13" t="s">
        <v>40</v>
      </c>
      <c r="AX2476" s="13" t="s">
        <v>78</v>
      </c>
      <c r="AY2476" s="155" t="s">
        <v>156</v>
      </c>
    </row>
    <row r="2477" spans="2:51" s="13" customFormat="1" x14ac:dyDescent="0.2">
      <c r="B2477" s="154"/>
      <c r="D2477" s="148" t="s">
        <v>169</v>
      </c>
      <c r="E2477" s="155" t="s">
        <v>3</v>
      </c>
      <c r="F2477" s="156" t="s">
        <v>2573</v>
      </c>
      <c r="H2477" s="157">
        <v>3.2</v>
      </c>
      <c r="I2477" s="158"/>
      <c r="L2477" s="154"/>
      <c r="M2477" s="159"/>
      <c r="T2477" s="160"/>
      <c r="AT2477" s="155" t="s">
        <v>169</v>
      </c>
      <c r="AU2477" s="155" t="s">
        <v>88</v>
      </c>
      <c r="AV2477" s="13" t="s">
        <v>88</v>
      </c>
      <c r="AW2477" s="13" t="s">
        <v>40</v>
      </c>
      <c r="AX2477" s="13" t="s">
        <v>78</v>
      </c>
      <c r="AY2477" s="155" t="s">
        <v>156</v>
      </c>
    </row>
    <row r="2478" spans="2:51" s="13" customFormat="1" x14ac:dyDescent="0.2">
      <c r="B2478" s="154"/>
      <c r="D2478" s="148" t="s">
        <v>169</v>
      </c>
      <c r="E2478" s="155" t="s">
        <v>3</v>
      </c>
      <c r="F2478" s="156" t="s">
        <v>2574</v>
      </c>
      <c r="H2478" s="157">
        <v>30.75</v>
      </c>
      <c r="I2478" s="158"/>
      <c r="L2478" s="154"/>
      <c r="M2478" s="159"/>
      <c r="T2478" s="160"/>
      <c r="AT2478" s="155" t="s">
        <v>169</v>
      </c>
      <c r="AU2478" s="155" t="s">
        <v>88</v>
      </c>
      <c r="AV2478" s="13" t="s">
        <v>88</v>
      </c>
      <c r="AW2478" s="13" t="s">
        <v>40</v>
      </c>
      <c r="AX2478" s="13" t="s">
        <v>78</v>
      </c>
      <c r="AY2478" s="155" t="s">
        <v>156</v>
      </c>
    </row>
    <row r="2479" spans="2:51" s="13" customFormat="1" x14ac:dyDescent="0.2">
      <c r="B2479" s="154"/>
      <c r="D2479" s="148" t="s">
        <v>169</v>
      </c>
      <c r="E2479" s="155" t="s">
        <v>3</v>
      </c>
      <c r="F2479" s="156" t="s">
        <v>2575</v>
      </c>
      <c r="H2479" s="157">
        <v>16.7</v>
      </c>
      <c r="I2479" s="158"/>
      <c r="L2479" s="154"/>
      <c r="M2479" s="159"/>
      <c r="T2479" s="160"/>
      <c r="AT2479" s="155" t="s">
        <v>169</v>
      </c>
      <c r="AU2479" s="155" t="s">
        <v>88</v>
      </c>
      <c r="AV2479" s="13" t="s">
        <v>88</v>
      </c>
      <c r="AW2479" s="13" t="s">
        <v>40</v>
      </c>
      <c r="AX2479" s="13" t="s">
        <v>78</v>
      </c>
      <c r="AY2479" s="155" t="s">
        <v>156</v>
      </c>
    </row>
    <row r="2480" spans="2:51" s="13" customFormat="1" x14ac:dyDescent="0.2">
      <c r="B2480" s="154"/>
      <c r="D2480" s="148" t="s">
        <v>169</v>
      </c>
      <c r="E2480" s="155" t="s">
        <v>3</v>
      </c>
      <c r="F2480" s="156" t="s">
        <v>2576</v>
      </c>
      <c r="H2480" s="157">
        <v>16.047999999999998</v>
      </c>
      <c r="I2480" s="158"/>
      <c r="L2480" s="154"/>
      <c r="M2480" s="159"/>
      <c r="T2480" s="160"/>
      <c r="AT2480" s="155" t="s">
        <v>169</v>
      </c>
      <c r="AU2480" s="155" t="s">
        <v>88</v>
      </c>
      <c r="AV2480" s="13" t="s">
        <v>88</v>
      </c>
      <c r="AW2480" s="13" t="s">
        <v>40</v>
      </c>
      <c r="AX2480" s="13" t="s">
        <v>78</v>
      </c>
      <c r="AY2480" s="155" t="s">
        <v>156</v>
      </c>
    </row>
    <row r="2481" spans="2:65" s="13" customFormat="1" x14ac:dyDescent="0.2">
      <c r="B2481" s="154"/>
      <c r="D2481" s="148" t="s">
        <v>169</v>
      </c>
      <c r="E2481" s="155" t="s">
        <v>3</v>
      </c>
      <c r="F2481" s="156" t="s">
        <v>2577</v>
      </c>
      <c r="H2481" s="157">
        <v>27.5</v>
      </c>
      <c r="I2481" s="158"/>
      <c r="L2481" s="154"/>
      <c r="M2481" s="159"/>
      <c r="T2481" s="160"/>
      <c r="AT2481" s="155" t="s">
        <v>169</v>
      </c>
      <c r="AU2481" s="155" t="s">
        <v>88</v>
      </c>
      <c r="AV2481" s="13" t="s">
        <v>88</v>
      </c>
      <c r="AW2481" s="13" t="s">
        <v>40</v>
      </c>
      <c r="AX2481" s="13" t="s">
        <v>78</v>
      </c>
      <c r="AY2481" s="155" t="s">
        <v>156</v>
      </c>
    </row>
    <row r="2482" spans="2:65" s="13" customFormat="1" x14ac:dyDescent="0.2">
      <c r="B2482" s="154"/>
      <c r="D2482" s="148" t="s">
        <v>169</v>
      </c>
      <c r="E2482" s="155" t="s">
        <v>3</v>
      </c>
      <c r="F2482" s="156" t="s">
        <v>2578</v>
      </c>
      <c r="H2482" s="157">
        <v>51.26</v>
      </c>
      <c r="I2482" s="158"/>
      <c r="L2482" s="154"/>
      <c r="M2482" s="159"/>
      <c r="T2482" s="160"/>
      <c r="AT2482" s="155" t="s">
        <v>169</v>
      </c>
      <c r="AU2482" s="155" t="s">
        <v>88</v>
      </c>
      <c r="AV2482" s="13" t="s">
        <v>88</v>
      </c>
      <c r="AW2482" s="13" t="s">
        <v>40</v>
      </c>
      <c r="AX2482" s="13" t="s">
        <v>78</v>
      </c>
      <c r="AY2482" s="155" t="s">
        <v>156</v>
      </c>
    </row>
    <row r="2483" spans="2:65" s="13" customFormat="1" x14ac:dyDescent="0.2">
      <c r="B2483" s="154"/>
      <c r="D2483" s="148" t="s">
        <v>169</v>
      </c>
      <c r="E2483" s="155" t="s">
        <v>3</v>
      </c>
      <c r="F2483" s="156" t="s">
        <v>2579</v>
      </c>
      <c r="H2483" s="157">
        <v>11.936</v>
      </c>
      <c r="I2483" s="158"/>
      <c r="L2483" s="154"/>
      <c r="M2483" s="159"/>
      <c r="T2483" s="160"/>
      <c r="AT2483" s="155" t="s">
        <v>169</v>
      </c>
      <c r="AU2483" s="155" t="s">
        <v>88</v>
      </c>
      <c r="AV2483" s="13" t="s">
        <v>88</v>
      </c>
      <c r="AW2483" s="13" t="s">
        <v>40</v>
      </c>
      <c r="AX2483" s="13" t="s">
        <v>78</v>
      </c>
      <c r="AY2483" s="155" t="s">
        <v>156</v>
      </c>
    </row>
    <row r="2484" spans="2:65" s="13" customFormat="1" x14ac:dyDescent="0.2">
      <c r="B2484" s="154"/>
      <c r="D2484" s="148" t="s">
        <v>169</v>
      </c>
      <c r="E2484" s="155" t="s">
        <v>3</v>
      </c>
      <c r="F2484" s="156" t="s">
        <v>2580</v>
      </c>
      <c r="H2484" s="157">
        <v>17.04</v>
      </c>
      <c r="I2484" s="158"/>
      <c r="L2484" s="154"/>
      <c r="M2484" s="159"/>
      <c r="T2484" s="160"/>
      <c r="AT2484" s="155" t="s">
        <v>169</v>
      </c>
      <c r="AU2484" s="155" t="s">
        <v>88</v>
      </c>
      <c r="AV2484" s="13" t="s">
        <v>88</v>
      </c>
      <c r="AW2484" s="13" t="s">
        <v>40</v>
      </c>
      <c r="AX2484" s="13" t="s">
        <v>78</v>
      </c>
      <c r="AY2484" s="155" t="s">
        <v>156</v>
      </c>
    </row>
    <row r="2485" spans="2:65" s="13" customFormat="1" x14ac:dyDescent="0.2">
      <c r="B2485" s="154"/>
      <c r="D2485" s="148" t="s">
        <v>169</v>
      </c>
      <c r="E2485" s="155" t="s">
        <v>3</v>
      </c>
      <c r="F2485" s="156" t="s">
        <v>2581</v>
      </c>
      <c r="H2485" s="157">
        <v>28.5</v>
      </c>
      <c r="I2485" s="158"/>
      <c r="L2485" s="154"/>
      <c r="M2485" s="159"/>
      <c r="T2485" s="160"/>
      <c r="AT2485" s="155" t="s">
        <v>169</v>
      </c>
      <c r="AU2485" s="155" t="s">
        <v>88</v>
      </c>
      <c r="AV2485" s="13" t="s">
        <v>88</v>
      </c>
      <c r="AW2485" s="13" t="s">
        <v>40</v>
      </c>
      <c r="AX2485" s="13" t="s">
        <v>78</v>
      </c>
      <c r="AY2485" s="155" t="s">
        <v>156</v>
      </c>
    </row>
    <row r="2486" spans="2:65" s="13" customFormat="1" x14ac:dyDescent="0.2">
      <c r="B2486" s="154"/>
      <c r="D2486" s="148" t="s">
        <v>169</v>
      </c>
      <c r="E2486" s="155" t="s">
        <v>3</v>
      </c>
      <c r="F2486" s="156" t="s">
        <v>2582</v>
      </c>
      <c r="H2486" s="157">
        <v>14.75</v>
      </c>
      <c r="I2486" s="158"/>
      <c r="L2486" s="154"/>
      <c r="M2486" s="159"/>
      <c r="T2486" s="160"/>
      <c r="AT2486" s="155" t="s">
        <v>169</v>
      </c>
      <c r="AU2486" s="155" t="s">
        <v>88</v>
      </c>
      <c r="AV2486" s="13" t="s">
        <v>88</v>
      </c>
      <c r="AW2486" s="13" t="s">
        <v>40</v>
      </c>
      <c r="AX2486" s="13" t="s">
        <v>78</v>
      </c>
      <c r="AY2486" s="155" t="s">
        <v>156</v>
      </c>
    </row>
    <row r="2487" spans="2:65" s="13" customFormat="1" x14ac:dyDescent="0.2">
      <c r="B2487" s="154"/>
      <c r="D2487" s="148" t="s">
        <v>169</v>
      </c>
      <c r="E2487" s="155" t="s">
        <v>3</v>
      </c>
      <c r="F2487" s="156" t="s">
        <v>2583</v>
      </c>
      <c r="H2487" s="157">
        <v>18</v>
      </c>
      <c r="I2487" s="158"/>
      <c r="L2487" s="154"/>
      <c r="M2487" s="159"/>
      <c r="T2487" s="160"/>
      <c r="AT2487" s="155" t="s">
        <v>169</v>
      </c>
      <c r="AU2487" s="155" t="s">
        <v>88</v>
      </c>
      <c r="AV2487" s="13" t="s">
        <v>88</v>
      </c>
      <c r="AW2487" s="13" t="s">
        <v>40</v>
      </c>
      <c r="AX2487" s="13" t="s">
        <v>78</v>
      </c>
      <c r="AY2487" s="155" t="s">
        <v>156</v>
      </c>
    </row>
    <row r="2488" spans="2:65" s="13" customFormat="1" x14ac:dyDescent="0.2">
      <c r="B2488" s="154"/>
      <c r="D2488" s="148" t="s">
        <v>169</v>
      </c>
      <c r="E2488" s="155" t="s">
        <v>3</v>
      </c>
      <c r="F2488" s="156" t="s">
        <v>2584</v>
      </c>
      <c r="H2488" s="157">
        <v>8.18</v>
      </c>
      <c r="I2488" s="158"/>
      <c r="L2488" s="154"/>
      <c r="M2488" s="159"/>
      <c r="T2488" s="160"/>
      <c r="AT2488" s="155" t="s">
        <v>169</v>
      </c>
      <c r="AU2488" s="155" t="s">
        <v>88</v>
      </c>
      <c r="AV2488" s="13" t="s">
        <v>88</v>
      </c>
      <c r="AW2488" s="13" t="s">
        <v>40</v>
      </c>
      <c r="AX2488" s="13" t="s">
        <v>78</v>
      </c>
      <c r="AY2488" s="155" t="s">
        <v>156</v>
      </c>
    </row>
    <row r="2489" spans="2:65" s="13" customFormat="1" x14ac:dyDescent="0.2">
      <c r="B2489" s="154"/>
      <c r="D2489" s="148" t="s">
        <v>169</v>
      </c>
      <c r="E2489" s="155" t="s">
        <v>3</v>
      </c>
      <c r="F2489" s="156" t="s">
        <v>2585</v>
      </c>
      <c r="H2489" s="157">
        <v>37.950000000000003</v>
      </c>
      <c r="I2489" s="158"/>
      <c r="L2489" s="154"/>
      <c r="M2489" s="159"/>
      <c r="T2489" s="160"/>
      <c r="AT2489" s="155" t="s">
        <v>169</v>
      </c>
      <c r="AU2489" s="155" t="s">
        <v>88</v>
      </c>
      <c r="AV2489" s="13" t="s">
        <v>88</v>
      </c>
      <c r="AW2489" s="13" t="s">
        <v>40</v>
      </c>
      <c r="AX2489" s="13" t="s">
        <v>78</v>
      </c>
      <c r="AY2489" s="155" t="s">
        <v>156</v>
      </c>
    </row>
    <row r="2490" spans="2:65" s="13" customFormat="1" x14ac:dyDescent="0.2">
      <c r="B2490" s="154"/>
      <c r="D2490" s="148" t="s">
        <v>169</v>
      </c>
      <c r="E2490" s="155" t="s">
        <v>3</v>
      </c>
      <c r="F2490" s="156" t="s">
        <v>2586</v>
      </c>
      <c r="H2490" s="157">
        <v>32.479999999999997</v>
      </c>
      <c r="I2490" s="158"/>
      <c r="L2490" s="154"/>
      <c r="M2490" s="159"/>
      <c r="T2490" s="160"/>
      <c r="AT2490" s="155" t="s">
        <v>169</v>
      </c>
      <c r="AU2490" s="155" t="s">
        <v>88</v>
      </c>
      <c r="AV2490" s="13" t="s">
        <v>88</v>
      </c>
      <c r="AW2490" s="13" t="s">
        <v>40</v>
      </c>
      <c r="AX2490" s="13" t="s">
        <v>78</v>
      </c>
      <c r="AY2490" s="155" t="s">
        <v>156</v>
      </c>
    </row>
    <row r="2491" spans="2:65" s="13" customFormat="1" x14ac:dyDescent="0.2">
      <c r="B2491" s="154"/>
      <c r="D2491" s="148" t="s">
        <v>169</v>
      </c>
      <c r="E2491" s="155" t="s">
        <v>3</v>
      </c>
      <c r="F2491" s="156" t="s">
        <v>2587</v>
      </c>
      <c r="H2491" s="157">
        <v>74.599999999999994</v>
      </c>
      <c r="I2491" s="158"/>
      <c r="L2491" s="154"/>
      <c r="M2491" s="159"/>
      <c r="T2491" s="160"/>
      <c r="AT2491" s="155" t="s">
        <v>169</v>
      </c>
      <c r="AU2491" s="155" t="s">
        <v>88</v>
      </c>
      <c r="AV2491" s="13" t="s">
        <v>88</v>
      </c>
      <c r="AW2491" s="13" t="s">
        <v>40</v>
      </c>
      <c r="AX2491" s="13" t="s">
        <v>78</v>
      </c>
      <c r="AY2491" s="155" t="s">
        <v>156</v>
      </c>
    </row>
    <row r="2492" spans="2:65" s="13" customFormat="1" x14ac:dyDescent="0.2">
      <c r="B2492" s="154"/>
      <c r="D2492" s="148" t="s">
        <v>169</v>
      </c>
      <c r="E2492" s="155" t="s">
        <v>3</v>
      </c>
      <c r="F2492" s="156" t="s">
        <v>2588</v>
      </c>
      <c r="H2492" s="157">
        <v>33.335000000000001</v>
      </c>
      <c r="I2492" s="158"/>
      <c r="L2492" s="154"/>
      <c r="M2492" s="159"/>
      <c r="T2492" s="160"/>
      <c r="AT2492" s="155" t="s">
        <v>169</v>
      </c>
      <c r="AU2492" s="155" t="s">
        <v>88</v>
      </c>
      <c r="AV2492" s="13" t="s">
        <v>88</v>
      </c>
      <c r="AW2492" s="13" t="s">
        <v>40</v>
      </c>
      <c r="AX2492" s="13" t="s">
        <v>78</v>
      </c>
      <c r="AY2492" s="155" t="s">
        <v>156</v>
      </c>
    </row>
    <row r="2493" spans="2:65" s="13" customFormat="1" x14ac:dyDescent="0.2">
      <c r="B2493" s="154"/>
      <c r="D2493" s="148" t="s">
        <v>169</v>
      </c>
      <c r="E2493" s="155" t="s">
        <v>3</v>
      </c>
      <c r="F2493" s="156" t="s">
        <v>2589</v>
      </c>
      <c r="H2493" s="157">
        <v>4.0919999999999996</v>
      </c>
      <c r="I2493" s="158"/>
      <c r="L2493" s="154"/>
      <c r="M2493" s="159"/>
      <c r="T2493" s="160"/>
      <c r="AT2493" s="155" t="s">
        <v>169</v>
      </c>
      <c r="AU2493" s="155" t="s">
        <v>88</v>
      </c>
      <c r="AV2493" s="13" t="s">
        <v>88</v>
      </c>
      <c r="AW2493" s="13" t="s">
        <v>40</v>
      </c>
      <c r="AX2493" s="13" t="s">
        <v>78</v>
      </c>
      <c r="AY2493" s="155" t="s">
        <v>156</v>
      </c>
    </row>
    <row r="2494" spans="2:65" s="15" customFormat="1" x14ac:dyDescent="0.2">
      <c r="B2494" s="168"/>
      <c r="D2494" s="148" t="s">
        <v>169</v>
      </c>
      <c r="E2494" s="169" t="s">
        <v>3</v>
      </c>
      <c r="F2494" s="170" t="s">
        <v>180</v>
      </c>
      <c r="H2494" s="171">
        <v>744.78300000000002</v>
      </c>
      <c r="I2494" s="172"/>
      <c r="L2494" s="168"/>
      <c r="M2494" s="173"/>
      <c r="T2494" s="174"/>
      <c r="AT2494" s="169" t="s">
        <v>169</v>
      </c>
      <c r="AU2494" s="169" t="s">
        <v>88</v>
      </c>
      <c r="AV2494" s="15" t="s">
        <v>157</v>
      </c>
      <c r="AW2494" s="15" t="s">
        <v>40</v>
      </c>
      <c r="AX2494" s="15" t="s">
        <v>78</v>
      </c>
      <c r="AY2494" s="169" t="s">
        <v>156</v>
      </c>
    </row>
    <row r="2495" spans="2:65" s="14" customFormat="1" x14ac:dyDescent="0.2">
      <c r="B2495" s="161"/>
      <c r="D2495" s="148" t="s">
        <v>169</v>
      </c>
      <c r="E2495" s="162" t="s">
        <v>3</v>
      </c>
      <c r="F2495" s="163" t="s">
        <v>172</v>
      </c>
      <c r="H2495" s="164">
        <v>795.23299999999995</v>
      </c>
      <c r="I2495" s="165"/>
      <c r="L2495" s="161"/>
      <c r="M2495" s="166"/>
      <c r="T2495" s="167"/>
      <c r="AT2495" s="162" t="s">
        <v>169</v>
      </c>
      <c r="AU2495" s="162" t="s">
        <v>88</v>
      </c>
      <c r="AV2495" s="14" t="s">
        <v>165</v>
      </c>
      <c r="AW2495" s="14" t="s">
        <v>40</v>
      </c>
      <c r="AX2495" s="14" t="s">
        <v>86</v>
      </c>
      <c r="AY2495" s="162" t="s">
        <v>156</v>
      </c>
    </row>
    <row r="2496" spans="2:65" s="1" customFormat="1" ht="24.2" customHeight="1" x14ac:dyDescent="0.2">
      <c r="B2496" s="129"/>
      <c r="C2496" s="130" t="s">
        <v>3763</v>
      </c>
      <c r="D2496" s="130" t="s">
        <v>160</v>
      </c>
      <c r="E2496" s="131" t="s">
        <v>3764</v>
      </c>
      <c r="F2496" s="132" t="s">
        <v>3765</v>
      </c>
      <c r="G2496" s="133" t="s">
        <v>209</v>
      </c>
      <c r="H2496" s="134">
        <v>2283.1239999999998</v>
      </c>
      <c r="I2496" s="135"/>
      <c r="J2496" s="136">
        <f>ROUND(I2496*H2496,2)</f>
        <v>0</v>
      </c>
      <c r="K2496" s="132" t="s">
        <v>164</v>
      </c>
      <c r="L2496" s="34"/>
      <c r="M2496" s="137" t="s">
        <v>3</v>
      </c>
      <c r="N2496" s="138" t="s">
        <v>49</v>
      </c>
      <c r="P2496" s="139">
        <f>O2496*H2496</f>
        <v>0</v>
      </c>
      <c r="Q2496" s="139">
        <v>0</v>
      </c>
      <c r="R2496" s="139">
        <f>Q2496*H2496</f>
        <v>0</v>
      </c>
      <c r="S2496" s="139">
        <v>2E-3</v>
      </c>
      <c r="T2496" s="140">
        <f>S2496*H2496</f>
        <v>4.5662479999999999</v>
      </c>
      <c r="AR2496" s="141" t="s">
        <v>165</v>
      </c>
      <c r="AT2496" s="141" t="s">
        <v>160</v>
      </c>
      <c r="AU2496" s="141" t="s">
        <v>88</v>
      </c>
      <c r="AY2496" s="18" t="s">
        <v>156</v>
      </c>
      <c r="BE2496" s="142">
        <f>IF(N2496="základní",J2496,0)</f>
        <v>0</v>
      </c>
      <c r="BF2496" s="142">
        <f>IF(N2496="snížená",J2496,0)</f>
        <v>0</v>
      </c>
      <c r="BG2496" s="142">
        <f>IF(N2496="zákl. přenesená",J2496,0)</f>
        <v>0</v>
      </c>
      <c r="BH2496" s="142">
        <f>IF(N2496="sníž. přenesená",J2496,0)</f>
        <v>0</v>
      </c>
      <c r="BI2496" s="142">
        <f>IF(N2496="nulová",J2496,0)</f>
        <v>0</v>
      </c>
      <c r="BJ2496" s="18" t="s">
        <v>86</v>
      </c>
      <c r="BK2496" s="142">
        <f>ROUND(I2496*H2496,2)</f>
        <v>0</v>
      </c>
      <c r="BL2496" s="18" t="s">
        <v>165</v>
      </c>
      <c r="BM2496" s="141" t="s">
        <v>3766</v>
      </c>
    </row>
    <row r="2497" spans="2:51" s="1" customFormat="1" x14ac:dyDescent="0.2">
      <c r="B2497" s="34"/>
      <c r="D2497" s="143" t="s">
        <v>167</v>
      </c>
      <c r="F2497" s="144" t="s">
        <v>3767</v>
      </c>
      <c r="I2497" s="145"/>
      <c r="L2497" s="34"/>
      <c r="M2497" s="146"/>
      <c r="T2497" s="55"/>
      <c r="AT2497" s="18" t="s">
        <v>167</v>
      </c>
      <c r="AU2497" s="18" t="s">
        <v>88</v>
      </c>
    </row>
    <row r="2498" spans="2:51" s="12" customFormat="1" x14ac:dyDescent="0.2">
      <c r="B2498" s="147"/>
      <c r="D2498" s="148" t="s">
        <v>169</v>
      </c>
      <c r="E2498" s="149" t="s">
        <v>3</v>
      </c>
      <c r="F2498" s="150" t="s">
        <v>2830</v>
      </c>
      <c r="H2498" s="149" t="s">
        <v>3</v>
      </c>
      <c r="I2498" s="151"/>
      <c r="L2498" s="147"/>
      <c r="M2498" s="152"/>
      <c r="T2498" s="153"/>
      <c r="AT2498" s="149" t="s">
        <v>169</v>
      </c>
      <c r="AU2498" s="149" t="s">
        <v>88</v>
      </c>
      <c r="AV2498" s="12" t="s">
        <v>86</v>
      </c>
      <c r="AW2498" s="12" t="s">
        <v>40</v>
      </c>
      <c r="AX2498" s="12" t="s">
        <v>78</v>
      </c>
      <c r="AY2498" s="149" t="s">
        <v>156</v>
      </c>
    </row>
    <row r="2499" spans="2:51" s="13" customFormat="1" x14ac:dyDescent="0.2">
      <c r="B2499" s="154"/>
      <c r="D2499" s="148" t="s">
        <v>169</v>
      </c>
      <c r="E2499" s="155" t="s">
        <v>3</v>
      </c>
      <c r="F2499" s="156" t="s">
        <v>2831</v>
      </c>
      <c r="H2499" s="157">
        <v>7.6050000000000004</v>
      </c>
      <c r="I2499" s="158"/>
      <c r="L2499" s="154"/>
      <c r="M2499" s="159"/>
      <c r="T2499" s="160"/>
      <c r="AT2499" s="155" t="s">
        <v>169</v>
      </c>
      <c r="AU2499" s="155" t="s">
        <v>88</v>
      </c>
      <c r="AV2499" s="13" t="s">
        <v>88</v>
      </c>
      <c r="AW2499" s="13" t="s">
        <v>40</v>
      </c>
      <c r="AX2499" s="13" t="s">
        <v>78</v>
      </c>
      <c r="AY2499" s="155" t="s">
        <v>156</v>
      </c>
    </row>
    <row r="2500" spans="2:51" s="13" customFormat="1" x14ac:dyDescent="0.2">
      <c r="B2500" s="154"/>
      <c r="D2500" s="148" t="s">
        <v>169</v>
      </c>
      <c r="E2500" s="155" t="s">
        <v>3</v>
      </c>
      <c r="F2500" s="156" t="s">
        <v>2832</v>
      </c>
      <c r="H2500" s="157">
        <v>3.1949999999999998</v>
      </c>
      <c r="I2500" s="158"/>
      <c r="L2500" s="154"/>
      <c r="M2500" s="159"/>
      <c r="T2500" s="160"/>
      <c r="AT2500" s="155" t="s">
        <v>169</v>
      </c>
      <c r="AU2500" s="155" t="s">
        <v>88</v>
      </c>
      <c r="AV2500" s="13" t="s">
        <v>88</v>
      </c>
      <c r="AW2500" s="13" t="s">
        <v>40</v>
      </c>
      <c r="AX2500" s="13" t="s">
        <v>78</v>
      </c>
      <c r="AY2500" s="155" t="s">
        <v>156</v>
      </c>
    </row>
    <row r="2501" spans="2:51" s="13" customFormat="1" x14ac:dyDescent="0.2">
      <c r="B2501" s="154"/>
      <c r="D2501" s="148" t="s">
        <v>169</v>
      </c>
      <c r="E2501" s="155" t="s">
        <v>3</v>
      </c>
      <c r="F2501" s="156" t="s">
        <v>2833</v>
      </c>
      <c r="H2501" s="157">
        <v>3.18</v>
      </c>
      <c r="I2501" s="158"/>
      <c r="L2501" s="154"/>
      <c r="M2501" s="159"/>
      <c r="T2501" s="160"/>
      <c r="AT2501" s="155" t="s">
        <v>169</v>
      </c>
      <c r="AU2501" s="155" t="s">
        <v>88</v>
      </c>
      <c r="AV2501" s="13" t="s">
        <v>88</v>
      </c>
      <c r="AW2501" s="13" t="s">
        <v>40</v>
      </c>
      <c r="AX2501" s="13" t="s">
        <v>78</v>
      </c>
      <c r="AY2501" s="155" t="s">
        <v>156</v>
      </c>
    </row>
    <row r="2502" spans="2:51" s="13" customFormat="1" x14ac:dyDescent="0.2">
      <c r="B2502" s="154"/>
      <c r="D2502" s="148" t="s">
        <v>169</v>
      </c>
      <c r="E2502" s="155" t="s">
        <v>3</v>
      </c>
      <c r="F2502" s="156" t="s">
        <v>2834</v>
      </c>
      <c r="H2502" s="157">
        <v>3.2250000000000001</v>
      </c>
      <c r="I2502" s="158"/>
      <c r="L2502" s="154"/>
      <c r="M2502" s="159"/>
      <c r="T2502" s="160"/>
      <c r="AT2502" s="155" t="s">
        <v>169</v>
      </c>
      <c r="AU2502" s="155" t="s">
        <v>88</v>
      </c>
      <c r="AV2502" s="13" t="s">
        <v>88</v>
      </c>
      <c r="AW2502" s="13" t="s">
        <v>40</v>
      </c>
      <c r="AX2502" s="13" t="s">
        <v>78</v>
      </c>
      <c r="AY2502" s="155" t="s">
        <v>156</v>
      </c>
    </row>
    <row r="2503" spans="2:51" s="13" customFormat="1" x14ac:dyDescent="0.2">
      <c r="B2503" s="154"/>
      <c r="D2503" s="148" t="s">
        <v>169</v>
      </c>
      <c r="E2503" s="155" t="s">
        <v>3</v>
      </c>
      <c r="F2503" s="156" t="s">
        <v>2835</v>
      </c>
      <c r="H2503" s="157">
        <v>7.6050000000000004</v>
      </c>
      <c r="I2503" s="158"/>
      <c r="L2503" s="154"/>
      <c r="M2503" s="159"/>
      <c r="T2503" s="160"/>
      <c r="AT2503" s="155" t="s">
        <v>169</v>
      </c>
      <c r="AU2503" s="155" t="s">
        <v>88</v>
      </c>
      <c r="AV2503" s="13" t="s">
        <v>88</v>
      </c>
      <c r="AW2503" s="13" t="s">
        <v>40</v>
      </c>
      <c r="AX2503" s="13" t="s">
        <v>78</v>
      </c>
      <c r="AY2503" s="155" t="s">
        <v>156</v>
      </c>
    </row>
    <row r="2504" spans="2:51" s="13" customFormat="1" x14ac:dyDescent="0.2">
      <c r="B2504" s="154"/>
      <c r="D2504" s="148" t="s">
        <v>169</v>
      </c>
      <c r="E2504" s="155" t="s">
        <v>3</v>
      </c>
      <c r="F2504" s="156" t="s">
        <v>2836</v>
      </c>
      <c r="H2504" s="157">
        <v>3.1949999999999998</v>
      </c>
      <c r="I2504" s="158"/>
      <c r="L2504" s="154"/>
      <c r="M2504" s="159"/>
      <c r="T2504" s="160"/>
      <c r="AT2504" s="155" t="s">
        <v>169</v>
      </c>
      <c r="AU2504" s="155" t="s">
        <v>88</v>
      </c>
      <c r="AV2504" s="13" t="s">
        <v>88</v>
      </c>
      <c r="AW2504" s="13" t="s">
        <v>40</v>
      </c>
      <c r="AX2504" s="13" t="s">
        <v>78</v>
      </c>
      <c r="AY2504" s="155" t="s">
        <v>156</v>
      </c>
    </row>
    <row r="2505" spans="2:51" s="13" customFormat="1" x14ac:dyDescent="0.2">
      <c r="B2505" s="154"/>
      <c r="D2505" s="148" t="s">
        <v>169</v>
      </c>
      <c r="E2505" s="155" t="s">
        <v>3</v>
      </c>
      <c r="F2505" s="156" t="s">
        <v>2837</v>
      </c>
      <c r="H2505" s="157">
        <v>3.18</v>
      </c>
      <c r="I2505" s="158"/>
      <c r="L2505" s="154"/>
      <c r="M2505" s="159"/>
      <c r="T2505" s="160"/>
      <c r="AT2505" s="155" t="s">
        <v>169</v>
      </c>
      <c r="AU2505" s="155" t="s">
        <v>88</v>
      </c>
      <c r="AV2505" s="13" t="s">
        <v>88</v>
      </c>
      <c r="AW2505" s="13" t="s">
        <v>40</v>
      </c>
      <c r="AX2505" s="13" t="s">
        <v>78</v>
      </c>
      <c r="AY2505" s="155" t="s">
        <v>156</v>
      </c>
    </row>
    <row r="2506" spans="2:51" s="13" customFormat="1" x14ac:dyDescent="0.2">
      <c r="B2506" s="154"/>
      <c r="D2506" s="148" t="s">
        <v>169</v>
      </c>
      <c r="E2506" s="155" t="s">
        <v>3</v>
      </c>
      <c r="F2506" s="156" t="s">
        <v>2838</v>
      </c>
      <c r="H2506" s="157">
        <v>3.2250000000000001</v>
      </c>
      <c r="I2506" s="158"/>
      <c r="L2506" s="154"/>
      <c r="M2506" s="159"/>
      <c r="T2506" s="160"/>
      <c r="AT2506" s="155" t="s">
        <v>169</v>
      </c>
      <c r="AU2506" s="155" t="s">
        <v>88</v>
      </c>
      <c r="AV2506" s="13" t="s">
        <v>88</v>
      </c>
      <c r="AW2506" s="13" t="s">
        <v>40</v>
      </c>
      <c r="AX2506" s="13" t="s">
        <v>78</v>
      </c>
      <c r="AY2506" s="155" t="s">
        <v>156</v>
      </c>
    </row>
    <row r="2507" spans="2:51" s="13" customFormat="1" x14ac:dyDescent="0.2">
      <c r="B2507" s="154"/>
      <c r="D2507" s="148" t="s">
        <v>169</v>
      </c>
      <c r="E2507" s="155" t="s">
        <v>3</v>
      </c>
      <c r="F2507" s="156" t="s">
        <v>2839</v>
      </c>
      <c r="H2507" s="157">
        <v>3.15</v>
      </c>
      <c r="I2507" s="158"/>
      <c r="L2507" s="154"/>
      <c r="M2507" s="159"/>
      <c r="T2507" s="160"/>
      <c r="AT2507" s="155" t="s">
        <v>169</v>
      </c>
      <c r="AU2507" s="155" t="s">
        <v>88</v>
      </c>
      <c r="AV2507" s="13" t="s">
        <v>88</v>
      </c>
      <c r="AW2507" s="13" t="s">
        <v>40</v>
      </c>
      <c r="AX2507" s="13" t="s">
        <v>78</v>
      </c>
      <c r="AY2507" s="155" t="s">
        <v>156</v>
      </c>
    </row>
    <row r="2508" spans="2:51" s="13" customFormat="1" x14ac:dyDescent="0.2">
      <c r="B2508" s="154"/>
      <c r="D2508" s="148" t="s">
        <v>169</v>
      </c>
      <c r="E2508" s="155" t="s">
        <v>3</v>
      </c>
      <c r="F2508" s="156" t="s">
        <v>2840</v>
      </c>
      <c r="H2508" s="157">
        <v>10.19</v>
      </c>
      <c r="I2508" s="158"/>
      <c r="L2508" s="154"/>
      <c r="M2508" s="159"/>
      <c r="T2508" s="160"/>
      <c r="AT2508" s="155" t="s">
        <v>169</v>
      </c>
      <c r="AU2508" s="155" t="s">
        <v>88</v>
      </c>
      <c r="AV2508" s="13" t="s">
        <v>88</v>
      </c>
      <c r="AW2508" s="13" t="s">
        <v>40</v>
      </c>
      <c r="AX2508" s="13" t="s">
        <v>78</v>
      </c>
      <c r="AY2508" s="155" t="s">
        <v>156</v>
      </c>
    </row>
    <row r="2509" spans="2:51" s="13" customFormat="1" x14ac:dyDescent="0.2">
      <c r="B2509" s="154"/>
      <c r="D2509" s="148" t="s">
        <v>169</v>
      </c>
      <c r="E2509" s="155" t="s">
        <v>3</v>
      </c>
      <c r="F2509" s="156" t="s">
        <v>2841</v>
      </c>
      <c r="H2509" s="157">
        <v>5.0999999999999996</v>
      </c>
      <c r="I2509" s="158"/>
      <c r="L2509" s="154"/>
      <c r="M2509" s="159"/>
      <c r="T2509" s="160"/>
      <c r="AT2509" s="155" t="s">
        <v>169</v>
      </c>
      <c r="AU2509" s="155" t="s">
        <v>88</v>
      </c>
      <c r="AV2509" s="13" t="s">
        <v>88</v>
      </c>
      <c r="AW2509" s="13" t="s">
        <v>40</v>
      </c>
      <c r="AX2509" s="13" t="s">
        <v>78</v>
      </c>
      <c r="AY2509" s="155" t="s">
        <v>156</v>
      </c>
    </row>
    <row r="2510" spans="2:51" s="13" customFormat="1" x14ac:dyDescent="0.2">
      <c r="B2510" s="154"/>
      <c r="D2510" s="148" t="s">
        <v>169</v>
      </c>
      <c r="E2510" s="155" t="s">
        <v>3</v>
      </c>
      <c r="F2510" s="156" t="s">
        <v>2842</v>
      </c>
      <c r="H2510" s="157">
        <v>1.95</v>
      </c>
      <c r="I2510" s="158"/>
      <c r="L2510" s="154"/>
      <c r="M2510" s="159"/>
      <c r="T2510" s="160"/>
      <c r="AT2510" s="155" t="s">
        <v>169</v>
      </c>
      <c r="AU2510" s="155" t="s">
        <v>88</v>
      </c>
      <c r="AV2510" s="13" t="s">
        <v>88</v>
      </c>
      <c r="AW2510" s="13" t="s">
        <v>40</v>
      </c>
      <c r="AX2510" s="13" t="s">
        <v>78</v>
      </c>
      <c r="AY2510" s="155" t="s">
        <v>156</v>
      </c>
    </row>
    <row r="2511" spans="2:51" s="13" customFormat="1" x14ac:dyDescent="0.2">
      <c r="B2511" s="154"/>
      <c r="D2511" s="148" t="s">
        <v>169</v>
      </c>
      <c r="E2511" s="155" t="s">
        <v>3</v>
      </c>
      <c r="F2511" s="156" t="s">
        <v>2843</v>
      </c>
      <c r="H2511" s="157">
        <v>2.2130000000000001</v>
      </c>
      <c r="I2511" s="158"/>
      <c r="L2511" s="154"/>
      <c r="M2511" s="159"/>
      <c r="T2511" s="160"/>
      <c r="AT2511" s="155" t="s">
        <v>169</v>
      </c>
      <c r="AU2511" s="155" t="s">
        <v>88</v>
      </c>
      <c r="AV2511" s="13" t="s">
        <v>88</v>
      </c>
      <c r="AW2511" s="13" t="s">
        <v>40</v>
      </c>
      <c r="AX2511" s="13" t="s">
        <v>78</v>
      </c>
      <c r="AY2511" s="155" t="s">
        <v>156</v>
      </c>
    </row>
    <row r="2512" spans="2:51" s="13" customFormat="1" x14ac:dyDescent="0.2">
      <c r="B2512" s="154"/>
      <c r="D2512" s="148" t="s">
        <v>169</v>
      </c>
      <c r="E2512" s="155" t="s">
        <v>3</v>
      </c>
      <c r="F2512" s="156" t="s">
        <v>2844</v>
      </c>
      <c r="H2512" s="157">
        <v>11.324999999999999</v>
      </c>
      <c r="I2512" s="158"/>
      <c r="L2512" s="154"/>
      <c r="M2512" s="159"/>
      <c r="T2512" s="160"/>
      <c r="AT2512" s="155" t="s">
        <v>169</v>
      </c>
      <c r="AU2512" s="155" t="s">
        <v>88</v>
      </c>
      <c r="AV2512" s="13" t="s">
        <v>88</v>
      </c>
      <c r="AW2512" s="13" t="s">
        <v>40</v>
      </c>
      <c r="AX2512" s="13" t="s">
        <v>78</v>
      </c>
      <c r="AY2512" s="155" t="s">
        <v>156</v>
      </c>
    </row>
    <row r="2513" spans="2:51" s="13" customFormat="1" x14ac:dyDescent="0.2">
      <c r="B2513" s="154"/>
      <c r="D2513" s="148" t="s">
        <v>169</v>
      </c>
      <c r="E2513" s="155" t="s">
        <v>3</v>
      </c>
      <c r="F2513" s="156" t="s">
        <v>2845</v>
      </c>
      <c r="H2513" s="157">
        <v>4.0880000000000001</v>
      </c>
      <c r="I2513" s="158"/>
      <c r="L2513" s="154"/>
      <c r="M2513" s="159"/>
      <c r="T2513" s="160"/>
      <c r="AT2513" s="155" t="s">
        <v>169</v>
      </c>
      <c r="AU2513" s="155" t="s">
        <v>88</v>
      </c>
      <c r="AV2513" s="13" t="s">
        <v>88</v>
      </c>
      <c r="AW2513" s="13" t="s">
        <v>40</v>
      </c>
      <c r="AX2513" s="13" t="s">
        <v>78</v>
      </c>
      <c r="AY2513" s="155" t="s">
        <v>156</v>
      </c>
    </row>
    <row r="2514" spans="2:51" s="13" customFormat="1" x14ac:dyDescent="0.2">
      <c r="B2514" s="154"/>
      <c r="D2514" s="148" t="s">
        <v>169</v>
      </c>
      <c r="E2514" s="155" t="s">
        <v>3</v>
      </c>
      <c r="F2514" s="156" t="s">
        <v>2846</v>
      </c>
      <c r="H2514" s="157">
        <v>7.4550000000000001</v>
      </c>
      <c r="I2514" s="158"/>
      <c r="L2514" s="154"/>
      <c r="M2514" s="159"/>
      <c r="T2514" s="160"/>
      <c r="AT2514" s="155" t="s">
        <v>169</v>
      </c>
      <c r="AU2514" s="155" t="s">
        <v>88</v>
      </c>
      <c r="AV2514" s="13" t="s">
        <v>88</v>
      </c>
      <c r="AW2514" s="13" t="s">
        <v>40</v>
      </c>
      <c r="AX2514" s="13" t="s">
        <v>78</v>
      </c>
      <c r="AY2514" s="155" t="s">
        <v>156</v>
      </c>
    </row>
    <row r="2515" spans="2:51" s="13" customFormat="1" x14ac:dyDescent="0.2">
      <c r="B2515" s="154"/>
      <c r="D2515" s="148" t="s">
        <v>169</v>
      </c>
      <c r="E2515" s="155" t="s">
        <v>3</v>
      </c>
      <c r="F2515" s="156" t="s">
        <v>2847</v>
      </c>
      <c r="H2515" s="157">
        <v>3.1949999999999998</v>
      </c>
      <c r="I2515" s="158"/>
      <c r="L2515" s="154"/>
      <c r="M2515" s="159"/>
      <c r="T2515" s="160"/>
      <c r="AT2515" s="155" t="s">
        <v>169</v>
      </c>
      <c r="AU2515" s="155" t="s">
        <v>88</v>
      </c>
      <c r="AV2515" s="13" t="s">
        <v>88</v>
      </c>
      <c r="AW2515" s="13" t="s">
        <v>40</v>
      </c>
      <c r="AX2515" s="13" t="s">
        <v>78</v>
      </c>
      <c r="AY2515" s="155" t="s">
        <v>156</v>
      </c>
    </row>
    <row r="2516" spans="2:51" s="13" customFormat="1" x14ac:dyDescent="0.2">
      <c r="B2516" s="154"/>
      <c r="D2516" s="148" t="s">
        <v>169</v>
      </c>
      <c r="E2516" s="155" t="s">
        <v>3</v>
      </c>
      <c r="F2516" s="156" t="s">
        <v>2848</v>
      </c>
      <c r="H2516" s="157">
        <v>3.18</v>
      </c>
      <c r="I2516" s="158"/>
      <c r="L2516" s="154"/>
      <c r="M2516" s="159"/>
      <c r="T2516" s="160"/>
      <c r="AT2516" s="155" t="s">
        <v>169</v>
      </c>
      <c r="AU2516" s="155" t="s">
        <v>88</v>
      </c>
      <c r="AV2516" s="13" t="s">
        <v>88</v>
      </c>
      <c r="AW2516" s="13" t="s">
        <v>40</v>
      </c>
      <c r="AX2516" s="13" t="s">
        <v>78</v>
      </c>
      <c r="AY2516" s="155" t="s">
        <v>156</v>
      </c>
    </row>
    <row r="2517" spans="2:51" s="13" customFormat="1" x14ac:dyDescent="0.2">
      <c r="B2517" s="154"/>
      <c r="D2517" s="148" t="s">
        <v>169</v>
      </c>
      <c r="E2517" s="155" t="s">
        <v>3</v>
      </c>
      <c r="F2517" s="156" t="s">
        <v>2849</v>
      </c>
      <c r="H2517" s="157">
        <v>3.2250000000000001</v>
      </c>
      <c r="I2517" s="158"/>
      <c r="L2517" s="154"/>
      <c r="M2517" s="159"/>
      <c r="T2517" s="160"/>
      <c r="AT2517" s="155" t="s">
        <v>169</v>
      </c>
      <c r="AU2517" s="155" t="s">
        <v>88</v>
      </c>
      <c r="AV2517" s="13" t="s">
        <v>88</v>
      </c>
      <c r="AW2517" s="13" t="s">
        <v>40</v>
      </c>
      <c r="AX2517" s="13" t="s">
        <v>78</v>
      </c>
      <c r="AY2517" s="155" t="s">
        <v>156</v>
      </c>
    </row>
    <row r="2518" spans="2:51" s="13" customFormat="1" x14ac:dyDescent="0.2">
      <c r="B2518" s="154"/>
      <c r="D2518" s="148" t="s">
        <v>169</v>
      </c>
      <c r="E2518" s="155" t="s">
        <v>3</v>
      </c>
      <c r="F2518" s="156" t="s">
        <v>2850</v>
      </c>
      <c r="H2518" s="157">
        <v>7.6050000000000004</v>
      </c>
      <c r="I2518" s="158"/>
      <c r="L2518" s="154"/>
      <c r="M2518" s="159"/>
      <c r="T2518" s="160"/>
      <c r="AT2518" s="155" t="s">
        <v>169</v>
      </c>
      <c r="AU2518" s="155" t="s">
        <v>88</v>
      </c>
      <c r="AV2518" s="13" t="s">
        <v>88</v>
      </c>
      <c r="AW2518" s="13" t="s">
        <v>40</v>
      </c>
      <c r="AX2518" s="13" t="s">
        <v>78</v>
      </c>
      <c r="AY2518" s="155" t="s">
        <v>156</v>
      </c>
    </row>
    <row r="2519" spans="2:51" s="13" customFormat="1" x14ac:dyDescent="0.2">
      <c r="B2519" s="154"/>
      <c r="D2519" s="148" t="s">
        <v>169</v>
      </c>
      <c r="E2519" s="155" t="s">
        <v>3</v>
      </c>
      <c r="F2519" s="156" t="s">
        <v>2851</v>
      </c>
      <c r="H2519" s="157">
        <v>3.1949999999999998</v>
      </c>
      <c r="I2519" s="158"/>
      <c r="L2519" s="154"/>
      <c r="M2519" s="159"/>
      <c r="T2519" s="160"/>
      <c r="AT2519" s="155" t="s">
        <v>169</v>
      </c>
      <c r="AU2519" s="155" t="s">
        <v>88</v>
      </c>
      <c r="AV2519" s="13" t="s">
        <v>88</v>
      </c>
      <c r="AW2519" s="13" t="s">
        <v>40</v>
      </c>
      <c r="AX2519" s="13" t="s">
        <v>78</v>
      </c>
      <c r="AY2519" s="155" t="s">
        <v>156</v>
      </c>
    </row>
    <row r="2520" spans="2:51" s="13" customFormat="1" x14ac:dyDescent="0.2">
      <c r="B2520" s="154"/>
      <c r="D2520" s="148" t="s">
        <v>169</v>
      </c>
      <c r="E2520" s="155" t="s">
        <v>3</v>
      </c>
      <c r="F2520" s="156" t="s">
        <v>2852</v>
      </c>
      <c r="H2520" s="157">
        <v>3.18</v>
      </c>
      <c r="I2520" s="158"/>
      <c r="L2520" s="154"/>
      <c r="M2520" s="159"/>
      <c r="T2520" s="160"/>
      <c r="AT2520" s="155" t="s">
        <v>169</v>
      </c>
      <c r="AU2520" s="155" t="s">
        <v>88</v>
      </c>
      <c r="AV2520" s="13" t="s">
        <v>88</v>
      </c>
      <c r="AW2520" s="13" t="s">
        <v>40</v>
      </c>
      <c r="AX2520" s="13" t="s">
        <v>78</v>
      </c>
      <c r="AY2520" s="155" t="s">
        <v>156</v>
      </c>
    </row>
    <row r="2521" spans="2:51" s="13" customFormat="1" x14ac:dyDescent="0.2">
      <c r="B2521" s="154"/>
      <c r="D2521" s="148" t="s">
        <v>169</v>
      </c>
      <c r="E2521" s="155" t="s">
        <v>3</v>
      </c>
      <c r="F2521" s="156" t="s">
        <v>2853</v>
      </c>
      <c r="H2521" s="157">
        <v>3.2250000000000001</v>
      </c>
      <c r="I2521" s="158"/>
      <c r="L2521" s="154"/>
      <c r="M2521" s="159"/>
      <c r="T2521" s="160"/>
      <c r="AT2521" s="155" t="s">
        <v>169</v>
      </c>
      <c r="AU2521" s="155" t="s">
        <v>88</v>
      </c>
      <c r="AV2521" s="13" t="s">
        <v>88</v>
      </c>
      <c r="AW2521" s="13" t="s">
        <v>40</v>
      </c>
      <c r="AX2521" s="13" t="s">
        <v>78</v>
      </c>
      <c r="AY2521" s="155" t="s">
        <v>156</v>
      </c>
    </row>
    <row r="2522" spans="2:51" s="13" customFormat="1" x14ac:dyDescent="0.2">
      <c r="B2522" s="154"/>
      <c r="D2522" s="148" t="s">
        <v>169</v>
      </c>
      <c r="E2522" s="155" t="s">
        <v>3</v>
      </c>
      <c r="F2522" s="156" t="s">
        <v>2854</v>
      </c>
      <c r="H2522" s="157">
        <v>-25.1</v>
      </c>
      <c r="I2522" s="158"/>
      <c r="L2522" s="154"/>
      <c r="M2522" s="159"/>
      <c r="T2522" s="160"/>
      <c r="AT2522" s="155" t="s">
        <v>169</v>
      </c>
      <c r="AU2522" s="155" t="s">
        <v>88</v>
      </c>
      <c r="AV2522" s="13" t="s">
        <v>88</v>
      </c>
      <c r="AW2522" s="13" t="s">
        <v>40</v>
      </c>
      <c r="AX2522" s="13" t="s">
        <v>78</v>
      </c>
      <c r="AY2522" s="155" t="s">
        <v>156</v>
      </c>
    </row>
    <row r="2523" spans="2:51" s="15" customFormat="1" x14ac:dyDescent="0.2">
      <c r="B2523" s="168"/>
      <c r="D2523" s="148" t="s">
        <v>169</v>
      </c>
      <c r="E2523" s="169" t="s">
        <v>3</v>
      </c>
      <c r="F2523" s="170" t="s">
        <v>180</v>
      </c>
      <c r="H2523" s="171">
        <v>81.585999999999999</v>
      </c>
      <c r="I2523" s="172"/>
      <c r="L2523" s="168"/>
      <c r="M2523" s="173"/>
      <c r="T2523" s="174"/>
      <c r="AT2523" s="169" t="s">
        <v>169</v>
      </c>
      <c r="AU2523" s="169" t="s">
        <v>88</v>
      </c>
      <c r="AV2523" s="15" t="s">
        <v>157</v>
      </c>
      <c r="AW2523" s="15" t="s">
        <v>40</v>
      </c>
      <c r="AX2523" s="15" t="s">
        <v>78</v>
      </c>
      <c r="AY2523" s="169" t="s">
        <v>156</v>
      </c>
    </row>
    <row r="2524" spans="2:51" s="12" customFormat="1" x14ac:dyDescent="0.2">
      <c r="B2524" s="147"/>
      <c r="D2524" s="148" t="s">
        <v>169</v>
      </c>
      <c r="E2524" s="149" t="s">
        <v>3</v>
      </c>
      <c r="F2524" s="150" t="s">
        <v>2594</v>
      </c>
      <c r="H2524" s="149" t="s">
        <v>3</v>
      </c>
      <c r="I2524" s="151"/>
      <c r="L2524" s="147"/>
      <c r="M2524" s="152"/>
      <c r="T2524" s="153"/>
      <c r="AT2524" s="149" t="s">
        <v>169</v>
      </c>
      <c r="AU2524" s="149" t="s">
        <v>88</v>
      </c>
      <c r="AV2524" s="12" t="s">
        <v>86</v>
      </c>
      <c r="AW2524" s="12" t="s">
        <v>40</v>
      </c>
      <c r="AX2524" s="12" t="s">
        <v>78</v>
      </c>
      <c r="AY2524" s="149" t="s">
        <v>156</v>
      </c>
    </row>
    <row r="2525" spans="2:51" s="13" customFormat="1" x14ac:dyDescent="0.2">
      <c r="B2525" s="154"/>
      <c r="D2525" s="148" t="s">
        <v>169</v>
      </c>
      <c r="E2525" s="155" t="s">
        <v>3</v>
      </c>
      <c r="F2525" s="156" t="s">
        <v>2644</v>
      </c>
      <c r="H2525" s="157">
        <v>71.31</v>
      </c>
      <c r="I2525" s="158"/>
      <c r="L2525" s="154"/>
      <c r="M2525" s="159"/>
      <c r="T2525" s="160"/>
      <c r="AT2525" s="155" t="s">
        <v>169</v>
      </c>
      <c r="AU2525" s="155" t="s">
        <v>88</v>
      </c>
      <c r="AV2525" s="13" t="s">
        <v>88</v>
      </c>
      <c r="AW2525" s="13" t="s">
        <v>40</v>
      </c>
      <c r="AX2525" s="13" t="s">
        <v>78</v>
      </c>
      <c r="AY2525" s="155" t="s">
        <v>156</v>
      </c>
    </row>
    <row r="2526" spans="2:51" s="13" customFormat="1" x14ac:dyDescent="0.2">
      <c r="B2526" s="154"/>
      <c r="D2526" s="148" t="s">
        <v>169</v>
      </c>
      <c r="E2526" s="155" t="s">
        <v>3</v>
      </c>
      <c r="F2526" s="156" t="s">
        <v>2645</v>
      </c>
      <c r="H2526" s="157">
        <v>7.44</v>
      </c>
      <c r="I2526" s="158"/>
      <c r="L2526" s="154"/>
      <c r="M2526" s="159"/>
      <c r="T2526" s="160"/>
      <c r="AT2526" s="155" t="s">
        <v>169</v>
      </c>
      <c r="AU2526" s="155" t="s">
        <v>88</v>
      </c>
      <c r="AV2526" s="13" t="s">
        <v>88</v>
      </c>
      <c r="AW2526" s="13" t="s">
        <v>40</v>
      </c>
      <c r="AX2526" s="13" t="s">
        <v>78</v>
      </c>
      <c r="AY2526" s="155" t="s">
        <v>156</v>
      </c>
    </row>
    <row r="2527" spans="2:51" s="15" customFormat="1" x14ac:dyDescent="0.2">
      <c r="B2527" s="168"/>
      <c r="D2527" s="148" t="s">
        <v>169</v>
      </c>
      <c r="E2527" s="169" t="s">
        <v>3</v>
      </c>
      <c r="F2527" s="170" t="s">
        <v>180</v>
      </c>
      <c r="H2527" s="171">
        <v>78.75</v>
      </c>
      <c r="I2527" s="172"/>
      <c r="L2527" s="168"/>
      <c r="M2527" s="173"/>
      <c r="T2527" s="174"/>
      <c r="AT2527" s="169" t="s">
        <v>169</v>
      </c>
      <c r="AU2527" s="169" t="s">
        <v>88</v>
      </c>
      <c r="AV2527" s="15" t="s">
        <v>157</v>
      </c>
      <c r="AW2527" s="15" t="s">
        <v>40</v>
      </c>
      <c r="AX2527" s="15" t="s">
        <v>78</v>
      </c>
      <c r="AY2527" s="169" t="s">
        <v>156</v>
      </c>
    </row>
    <row r="2528" spans="2:51" s="12" customFormat="1" x14ac:dyDescent="0.2">
      <c r="B2528" s="147"/>
      <c r="D2528" s="148" t="s">
        <v>169</v>
      </c>
      <c r="E2528" s="149" t="s">
        <v>3</v>
      </c>
      <c r="F2528" s="150" t="s">
        <v>2548</v>
      </c>
      <c r="H2528" s="149" t="s">
        <v>3</v>
      </c>
      <c r="I2528" s="151"/>
      <c r="L2528" s="147"/>
      <c r="M2528" s="152"/>
      <c r="T2528" s="153"/>
      <c r="AT2528" s="149" t="s">
        <v>169</v>
      </c>
      <c r="AU2528" s="149" t="s">
        <v>88</v>
      </c>
      <c r="AV2528" s="12" t="s">
        <v>86</v>
      </c>
      <c r="AW2528" s="12" t="s">
        <v>40</v>
      </c>
      <c r="AX2528" s="12" t="s">
        <v>78</v>
      </c>
      <c r="AY2528" s="149" t="s">
        <v>156</v>
      </c>
    </row>
    <row r="2529" spans="2:51" s="12" customFormat="1" x14ac:dyDescent="0.2">
      <c r="B2529" s="147"/>
      <c r="D2529" s="148" t="s">
        <v>169</v>
      </c>
      <c r="E2529" s="149" t="s">
        <v>3</v>
      </c>
      <c r="F2529" s="150" t="s">
        <v>2678</v>
      </c>
      <c r="H2529" s="149" t="s">
        <v>3</v>
      </c>
      <c r="I2529" s="151"/>
      <c r="L2529" s="147"/>
      <c r="M2529" s="152"/>
      <c r="T2529" s="153"/>
      <c r="AT2529" s="149" t="s">
        <v>169</v>
      </c>
      <c r="AU2529" s="149" t="s">
        <v>88</v>
      </c>
      <c r="AV2529" s="12" t="s">
        <v>86</v>
      </c>
      <c r="AW2529" s="12" t="s">
        <v>40</v>
      </c>
      <c r="AX2529" s="12" t="s">
        <v>78</v>
      </c>
      <c r="AY2529" s="149" t="s">
        <v>156</v>
      </c>
    </row>
    <row r="2530" spans="2:51" s="13" customFormat="1" x14ac:dyDescent="0.2">
      <c r="B2530" s="154"/>
      <c r="D2530" s="148" t="s">
        <v>169</v>
      </c>
      <c r="E2530" s="155" t="s">
        <v>3</v>
      </c>
      <c r="F2530" s="156" t="s">
        <v>2679</v>
      </c>
      <c r="H2530" s="157">
        <v>12.685</v>
      </c>
      <c r="I2530" s="158"/>
      <c r="L2530" s="154"/>
      <c r="M2530" s="159"/>
      <c r="T2530" s="160"/>
      <c r="AT2530" s="155" t="s">
        <v>169</v>
      </c>
      <c r="AU2530" s="155" t="s">
        <v>88</v>
      </c>
      <c r="AV2530" s="13" t="s">
        <v>88</v>
      </c>
      <c r="AW2530" s="13" t="s">
        <v>40</v>
      </c>
      <c r="AX2530" s="13" t="s">
        <v>78</v>
      </c>
      <c r="AY2530" s="155" t="s">
        <v>156</v>
      </c>
    </row>
    <row r="2531" spans="2:51" s="13" customFormat="1" x14ac:dyDescent="0.2">
      <c r="B2531" s="154"/>
      <c r="D2531" s="148" t="s">
        <v>169</v>
      </c>
      <c r="E2531" s="155" t="s">
        <v>3</v>
      </c>
      <c r="F2531" s="156" t="s">
        <v>2680</v>
      </c>
      <c r="H2531" s="157">
        <v>16.164999999999999</v>
      </c>
      <c r="I2531" s="158"/>
      <c r="L2531" s="154"/>
      <c r="M2531" s="159"/>
      <c r="T2531" s="160"/>
      <c r="AT2531" s="155" t="s">
        <v>169</v>
      </c>
      <c r="AU2531" s="155" t="s">
        <v>88</v>
      </c>
      <c r="AV2531" s="13" t="s">
        <v>88</v>
      </c>
      <c r="AW2531" s="13" t="s">
        <v>40</v>
      </c>
      <c r="AX2531" s="13" t="s">
        <v>78</v>
      </c>
      <c r="AY2531" s="155" t="s">
        <v>156</v>
      </c>
    </row>
    <row r="2532" spans="2:51" s="13" customFormat="1" x14ac:dyDescent="0.2">
      <c r="B2532" s="154"/>
      <c r="D2532" s="148" t="s">
        <v>169</v>
      </c>
      <c r="E2532" s="155" t="s">
        <v>3</v>
      </c>
      <c r="F2532" s="156" t="s">
        <v>2681</v>
      </c>
      <c r="H2532" s="157">
        <v>9.7349999999999994</v>
      </c>
      <c r="I2532" s="158"/>
      <c r="L2532" s="154"/>
      <c r="M2532" s="159"/>
      <c r="T2532" s="160"/>
      <c r="AT2532" s="155" t="s">
        <v>169</v>
      </c>
      <c r="AU2532" s="155" t="s">
        <v>88</v>
      </c>
      <c r="AV2532" s="13" t="s">
        <v>88</v>
      </c>
      <c r="AW2532" s="13" t="s">
        <v>40</v>
      </c>
      <c r="AX2532" s="13" t="s">
        <v>78</v>
      </c>
      <c r="AY2532" s="155" t="s">
        <v>156</v>
      </c>
    </row>
    <row r="2533" spans="2:51" s="13" customFormat="1" x14ac:dyDescent="0.2">
      <c r="B2533" s="154"/>
      <c r="D2533" s="148" t="s">
        <v>169</v>
      </c>
      <c r="E2533" s="155" t="s">
        <v>3</v>
      </c>
      <c r="F2533" s="156" t="s">
        <v>2682</v>
      </c>
      <c r="H2533" s="157">
        <v>4.3499999999999996</v>
      </c>
      <c r="I2533" s="158"/>
      <c r="L2533" s="154"/>
      <c r="M2533" s="159"/>
      <c r="T2533" s="160"/>
      <c r="AT2533" s="155" t="s">
        <v>169</v>
      </c>
      <c r="AU2533" s="155" t="s">
        <v>88</v>
      </c>
      <c r="AV2533" s="13" t="s">
        <v>88</v>
      </c>
      <c r="AW2533" s="13" t="s">
        <v>40</v>
      </c>
      <c r="AX2533" s="13" t="s">
        <v>78</v>
      </c>
      <c r="AY2533" s="155" t="s">
        <v>156</v>
      </c>
    </row>
    <row r="2534" spans="2:51" s="13" customFormat="1" x14ac:dyDescent="0.2">
      <c r="B2534" s="154"/>
      <c r="D2534" s="148" t="s">
        <v>169</v>
      </c>
      <c r="E2534" s="155" t="s">
        <v>3</v>
      </c>
      <c r="F2534" s="156" t="s">
        <v>2683</v>
      </c>
      <c r="H2534" s="157">
        <v>20.99</v>
      </c>
      <c r="I2534" s="158"/>
      <c r="L2534" s="154"/>
      <c r="M2534" s="159"/>
      <c r="T2534" s="160"/>
      <c r="AT2534" s="155" t="s">
        <v>169</v>
      </c>
      <c r="AU2534" s="155" t="s">
        <v>88</v>
      </c>
      <c r="AV2534" s="13" t="s">
        <v>88</v>
      </c>
      <c r="AW2534" s="13" t="s">
        <v>40</v>
      </c>
      <c r="AX2534" s="13" t="s">
        <v>78</v>
      </c>
      <c r="AY2534" s="155" t="s">
        <v>156</v>
      </c>
    </row>
    <row r="2535" spans="2:51" s="13" customFormat="1" x14ac:dyDescent="0.2">
      <c r="B2535" s="154"/>
      <c r="D2535" s="148" t="s">
        <v>169</v>
      </c>
      <c r="E2535" s="155" t="s">
        <v>3</v>
      </c>
      <c r="F2535" s="156" t="s">
        <v>2684</v>
      </c>
      <c r="H2535" s="157">
        <v>21.12</v>
      </c>
      <c r="I2535" s="158"/>
      <c r="L2535" s="154"/>
      <c r="M2535" s="159"/>
      <c r="T2535" s="160"/>
      <c r="AT2535" s="155" t="s">
        <v>169</v>
      </c>
      <c r="AU2535" s="155" t="s">
        <v>88</v>
      </c>
      <c r="AV2535" s="13" t="s">
        <v>88</v>
      </c>
      <c r="AW2535" s="13" t="s">
        <v>40</v>
      </c>
      <c r="AX2535" s="13" t="s">
        <v>78</v>
      </c>
      <c r="AY2535" s="155" t="s">
        <v>156</v>
      </c>
    </row>
    <row r="2536" spans="2:51" s="13" customFormat="1" x14ac:dyDescent="0.2">
      <c r="B2536" s="154"/>
      <c r="D2536" s="148" t="s">
        <v>169</v>
      </c>
      <c r="E2536" s="155" t="s">
        <v>3</v>
      </c>
      <c r="F2536" s="156" t="s">
        <v>2685</v>
      </c>
      <c r="H2536" s="157">
        <v>2.4940000000000002</v>
      </c>
      <c r="I2536" s="158"/>
      <c r="L2536" s="154"/>
      <c r="M2536" s="159"/>
      <c r="T2536" s="160"/>
      <c r="AT2536" s="155" t="s">
        <v>169</v>
      </c>
      <c r="AU2536" s="155" t="s">
        <v>88</v>
      </c>
      <c r="AV2536" s="13" t="s">
        <v>88</v>
      </c>
      <c r="AW2536" s="13" t="s">
        <v>40</v>
      </c>
      <c r="AX2536" s="13" t="s">
        <v>78</v>
      </c>
      <c r="AY2536" s="155" t="s">
        <v>156</v>
      </c>
    </row>
    <row r="2537" spans="2:51" s="13" customFormat="1" x14ac:dyDescent="0.2">
      <c r="B2537" s="154"/>
      <c r="D2537" s="148" t="s">
        <v>169</v>
      </c>
      <c r="E2537" s="155" t="s">
        <v>3</v>
      </c>
      <c r="F2537" s="156" t="s">
        <v>2686</v>
      </c>
      <c r="H2537" s="157">
        <v>3.444</v>
      </c>
      <c r="I2537" s="158"/>
      <c r="L2537" s="154"/>
      <c r="M2537" s="159"/>
      <c r="T2537" s="160"/>
      <c r="AT2537" s="155" t="s">
        <v>169</v>
      </c>
      <c r="AU2537" s="155" t="s">
        <v>88</v>
      </c>
      <c r="AV2537" s="13" t="s">
        <v>88</v>
      </c>
      <c r="AW2537" s="13" t="s">
        <v>40</v>
      </c>
      <c r="AX2537" s="13" t="s">
        <v>78</v>
      </c>
      <c r="AY2537" s="155" t="s">
        <v>156</v>
      </c>
    </row>
    <row r="2538" spans="2:51" s="13" customFormat="1" x14ac:dyDescent="0.2">
      <c r="B2538" s="154"/>
      <c r="D2538" s="148" t="s">
        <v>169</v>
      </c>
      <c r="E2538" s="155" t="s">
        <v>3</v>
      </c>
      <c r="F2538" s="156" t="s">
        <v>2687</v>
      </c>
      <c r="H2538" s="157">
        <v>14.4</v>
      </c>
      <c r="I2538" s="158"/>
      <c r="L2538" s="154"/>
      <c r="M2538" s="159"/>
      <c r="T2538" s="160"/>
      <c r="AT2538" s="155" t="s">
        <v>169</v>
      </c>
      <c r="AU2538" s="155" t="s">
        <v>88</v>
      </c>
      <c r="AV2538" s="13" t="s">
        <v>88</v>
      </c>
      <c r="AW2538" s="13" t="s">
        <v>40</v>
      </c>
      <c r="AX2538" s="13" t="s">
        <v>78</v>
      </c>
      <c r="AY2538" s="155" t="s">
        <v>156</v>
      </c>
    </row>
    <row r="2539" spans="2:51" s="13" customFormat="1" x14ac:dyDescent="0.2">
      <c r="B2539" s="154"/>
      <c r="D2539" s="148" t="s">
        <v>169</v>
      </c>
      <c r="E2539" s="155" t="s">
        <v>3</v>
      </c>
      <c r="F2539" s="156" t="s">
        <v>2688</v>
      </c>
      <c r="H2539" s="157">
        <v>12</v>
      </c>
      <c r="I2539" s="158"/>
      <c r="L2539" s="154"/>
      <c r="M2539" s="159"/>
      <c r="T2539" s="160"/>
      <c r="AT2539" s="155" t="s">
        <v>169</v>
      </c>
      <c r="AU2539" s="155" t="s">
        <v>88</v>
      </c>
      <c r="AV2539" s="13" t="s">
        <v>88</v>
      </c>
      <c r="AW2539" s="13" t="s">
        <v>40</v>
      </c>
      <c r="AX2539" s="13" t="s">
        <v>78</v>
      </c>
      <c r="AY2539" s="155" t="s">
        <v>156</v>
      </c>
    </row>
    <row r="2540" spans="2:51" s="13" customFormat="1" x14ac:dyDescent="0.2">
      <c r="B2540" s="154"/>
      <c r="D2540" s="148" t="s">
        <v>169</v>
      </c>
      <c r="E2540" s="155" t="s">
        <v>3</v>
      </c>
      <c r="F2540" s="156" t="s">
        <v>2689</v>
      </c>
      <c r="H2540" s="157">
        <v>3.3410000000000002</v>
      </c>
      <c r="I2540" s="158"/>
      <c r="L2540" s="154"/>
      <c r="M2540" s="159"/>
      <c r="T2540" s="160"/>
      <c r="AT2540" s="155" t="s">
        <v>169</v>
      </c>
      <c r="AU2540" s="155" t="s">
        <v>88</v>
      </c>
      <c r="AV2540" s="13" t="s">
        <v>88</v>
      </c>
      <c r="AW2540" s="13" t="s">
        <v>40</v>
      </c>
      <c r="AX2540" s="13" t="s">
        <v>78</v>
      </c>
      <c r="AY2540" s="155" t="s">
        <v>156</v>
      </c>
    </row>
    <row r="2541" spans="2:51" s="13" customFormat="1" x14ac:dyDescent="0.2">
      <c r="B2541" s="154"/>
      <c r="D2541" s="148" t="s">
        <v>169</v>
      </c>
      <c r="E2541" s="155" t="s">
        <v>3</v>
      </c>
      <c r="F2541" s="156" t="s">
        <v>2690</v>
      </c>
      <c r="H2541" s="157">
        <v>3.3410000000000002</v>
      </c>
      <c r="I2541" s="158"/>
      <c r="L2541" s="154"/>
      <c r="M2541" s="159"/>
      <c r="T2541" s="160"/>
      <c r="AT2541" s="155" t="s">
        <v>169</v>
      </c>
      <c r="AU2541" s="155" t="s">
        <v>88</v>
      </c>
      <c r="AV2541" s="13" t="s">
        <v>88</v>
      </c>
      <c r="AW2541" s="13" t="s">
        <v>40</v>
      </c>
      <c r="AX2541" s="13" t="s">
        <v>78</v>
      </c>
      <c r="AY2541" s="155" t="s">
        <v>156</v>
      </c>
    </row>
    <row r="2542" spans="2:51" s="13" customFormat="1" x14ac:dyDescent="0.2">
      <c r="B2542" s="154"/>
      <c r="D2542" s="148" t="s">
        <v>169</v>
      </c>
      <c r="E2542" s="155" t="s">
        <v>3</v>
      </c>
      <c r="F2542" s="156" t="s">
        <v>2691</v>
      </c>
      <c r="H2542" s="157">
        <v>20.8</v>
      </c>
      <c r="I2542" s="158"/>
      <c r="L2542" s="154"/>
      <c r="M2542" s="159"/>
      <c r="T2542" s="160"/>
      <c r="AT2542" s="155" t="s">
        <v>169</v>
      </c>
      <c r="AU2542" s="155" t="s">
        <v>88</v>
      </c>
      <c r="AV2542" s="13" t="s">
        <v>88</v>
      </c>
      <c r="AW2542" s="13" t="s">
        <v>40</v>
      </c>
      <c r="AX2542" s="13" t="s">
        <v>78</v>
      </c>
      <c r="AY2542" s="155" t="s">
        <v>156</v>
      </c>
    </row>
    <row r="2543" spans="2:51" s="13" customFormat="1" x14ac:dyDescent="0.2">
      <c r="B2543" s="154"/>
      <c r="D2543" s="148" t="s">
        <v>169</v>
      </c>
      <c r="E2543" s="155" t="s">
        <v>3</v>
      </c>
      <c r="F2543" s="156" t="s">
        <v>2692</v>
      </c>
      <c r="H2543" s="157">
        <v>3.1019999999999999</v>
      </c>
      <c r="I2543" s="158"/>
      <c r="L2543" s="154"/>
      <c r="M2543" s="159"/>
      <c r="T2543" s="160"/>
      <c r="AT2543" s="155" t="s">
        <v>169</v>
      </c>
      <c r="AU2543" s="155" t="s">
        <v>88</v>
      </c>
      <c r="AV2543" s="13" t="s">
        <v>88</v>
      </c>
      <c r="AW2543" s="13" t="s">
        <v>40</v>
      </c>
      <c r="AX2543" s="13" t="s">
        <v>78</v>
      </c>
      <c r="AY2543" s="155" t="s">
        <v>156</v>
      </c>
    </row>
    <row r="2544" spans="2:51" s="13" customFormat="1" x14ac:dyDescent="0.2">
      <c r="B2544" s="154"/>
      <c r="D2544" s="148" t="s">
        <v>169</v>
      </c>
      <c r="E2544" s="155" t="s">
        <v>3</v>
      </c>
      <c r="F2544" s="156" t="s">
        <v>2693</v>
      </c>
      <c r="H2544" s="157">
        <v>2.0630000000000002</v>
      </c>
      <c r="I2544" s="158"/>
      <c r="L2544" s="154"/>
      <c r="M2544" s="159"/>
      <c r="T2544" s="160"/>
      <c r="AT2544" s="155" t="s">
        <v>169</v>
      </c>
      <c r="AU2544" s="155" t="s">
        <v>88</v>
      </c>
      <c r="AV2544" s="13" t="s">
        <v>88</v>
      </c>
      <c r="AW2544" s="13" t="s">
        <v>40</v>
      </c>
      <c r="AX2544" s="13" t="s">
        <v>78</v>
      </c>
      <c r="AY2544" s="155" t="s">
        <v>156</v>
      </c>
    </row>
    <row r="2545" spans="2:51" s="13" customFormat="1" x14ac:dyDescent="0.2">
      <c r="B2545" s="154"/>
      <c r="D2545" s="148" t="s">
        <v>169</v>
      </c>
      <c r="E2545" s="155" t="s">
        <v>3</v>
      </c>
      <c r="F2545" s="156" t="s">
        <v>2694</v>
      </c>
      <c r="H2545" s="157">
        <v>29.907</v>
      </c>
      <c r="I2545" s="158"/>
      <c r="L2545" s="154"/>
      <c r="M2545" s="159"/>
      <c r="T2545" s="160"/>
      <c r="AT2545" s="155" t="s">
        <v>169</v>
      </c>
      <c r="AU2545" s="155" t="s">
        <v>88</v>
      </c>
      <c r="AV2545" s="13" t="s">
        <v>88</v>
      </c>
      <c r="AW2545" s="13" t="s">
        <v>40</v>
      </c>
      <c r="AX2545" s="13" t="s">
        <v>78</v>
      </c>
      <c r="AY2545" s="155" t="s">
        <v>156</v>
      </c>
    </row>
    <row r="2546" spans="2:51" s="13" customFormat="1" x14ac:dyDescent="0.2">
      <c r="B2546" s="154"/>
      <c r="D2546" s="148" t="s">
        <v>169</v>
      </c>
      <c r="E2546" s="155" t="s">
        <v>3</v>
      </c>
      <c r="F2546" s="156" t="s">
        <v>2695</v>
      </c>
      <c r="H2546" s="157">
        <v>29.27</v>
      </c>
      <c r="I2546" s="158"/>
      <c r="L2546" s="154"/>
      <c r="M2546" s="159"/>
      <c r="T2546" s="160"/>
      <c r="AT2546" s="155" t="s">
        <v>169</v>
      </c>
      <c r="AU2546" s="155" t="s">
        <v>88</v>
      </c>
      <c r="AV2546" s="13" t="s">
        <v>88</v>
      </c>
      <c r="AW2546" s="13" t="s">
        <v>40</v>
      </c>
      <c r="AX2546" s="13" t="s">
        <v>78</v>
      </c>
      <c r="AY2546" s="155" t="s">
        <v>156</v>
      </c>
    </row>
    <row r="2547" spans="2:51" s="13" customFormat="1" x14ac:dyDescent="0.2">
      <c r="B2547" s="154"/>
      <c r="D2547" s="148" t="s">
        <v>169</v>
      </c>
      <c r="E2547" s="155" t="s">
        <v>3</v>
      </c>
      <c r="F2547" s="156" t="s">
        <v>2696</v>
      </c>
      <c r="H2547" s="157">
        <v>18.998000000000001</v>
      </c>
      <c r="I2547" s="158"/>
      <c r="L2547" s="154"/>
      <c r="M2547" s="159"/>
      <c r="T2547" s="160"/>
      <c r="AT2547" s="155" t="s">
        <v>169</v>
      </c>
      <c r="AU2547" s="155" t="s">
        <v>88</v>
      </c>
      <c r="AV2547" s="13" t="s">
        <v>88</v>
      </c>
      <c r="AW2547" s="13" t="s">
        <v>40</v>
      </c>
      <c r="AX2547" s="13" t="s">
        <v>78</v>
      </c>
      <c r="AY2547" s="155" t="s">
        <v>156</v>
      </c>
    </row>
    <row r="2548" spans="2:51" s="13" customFormat="1" x14ac:dyDescent="0.2">
      <c r="B2548" s="154"/>
      <c r="D2548" s="148" t="s">
        <v>169</v>
      </c>
      <c r="E2548" s="155" t="s">
        <v>3</v>
      </c>
      <c r="F2548" s="156" t="s">
        <v>2697</v>
      </c>
      <c r="H2548" s="157">
        <v>12.878</v>
      </c>
      <c r="I2548" s="158"/>
      <c r="L2548" s="154"/>
      <c r="M2548" s="159"/>
      <c r="T2548" s="160"/>
      <c r="AT2548" s="155" t="s">
        <v>169</v>
      </c>
      <c r="AU2548" s="155" t="s">
        <v>88</v>
      </c>
      <c r="AV2548" s="13" t="s">
        <v>88</v>
      </c>
      <c r="AW2548" s="13" t="s">
        <v>40</v>
      </c>
      <c r="AX2548" s="13" t="s">
        <v>78</v>
      </c>
      <c r="AY2548" s="155" t="s">
        <v>156</v>
      </c>
    </row>
    <row r="2549" spans="2:51" s="13" customFormat="1" x14ac:dyDescent="0.2">
      <c r="B2549" s="154"/>
      <c r="D2549" s="148" t="s">
        <v>169</v>
      </c>
      <c r="E2549" s="155" t="s">
        <v>3</v>
      </c>
      <c r="F2549" s="156" t="s">
        <v>2698</v>
      </c>
      <c r="H2549" s="157">
        <v>24.428000000000001</v>
      </c>
      <c r="I2549" s="158"/>
      <c r="L2549" s="154"/>
      <c r="M2549" s="159"/>
      <c r="T2549" s="160"/>
      <c r="AT2549" s="155" t="s">
        <v>169</v>
      </c>
      <c r="AU2549" s="155" t="s">
        <v>88</v>
      </c>
      <c r="AV2549" s="13" t="s">
        <v>88</v>
      </c>
      <c r="AW2549" s="13" t="s">
        <v>40</v>
      </c>
      <c r="AX2549" s="13" t="s">
        <v>78</v>
      </c>
      <c r="AY2549" s="155" t="s">
        <v>156</v>
      </c>
    </row>
    <row r="2550" spans="2:51" s="13" customFormat="1" x14ac:dyDescent="0.2">
      <c r="B2550" s="154"/>
      <c r="D2550" s="148" t="s">
        <v>169</v>
      </c>
      <c r="E2550" s="155" t="s">
        <v>3</v>
      </c>
      <c r="F2550" s="156" t="s">
        <v>2699</v>
      </c>
      <c r="H2550" s="157">
        <v>50.61</v>
      </c>
      <c r="I2550" s="158"/>
      <c r="L2550" s="154"/>
      <c r="M2550" s="159"/>
      <c r="T2550" s="160"/>
      <c r="AT2550" s="155" t="s">
        <v>169</v>
      </c>
      <c r="AU2550" s="155" t="s">
        <v>88</v>
      </c>
      <c r="AV2550" s="13" t="s">
        <v>88</v>
      </c>
      <c r="AW2550" s="13" t="s">
        <v>40</v>
      </c>
      <c r="AX2550" s="13" t="s">
        <v>78</v>
      </c>
      <c r="AY2550" s="155" t="s">
        <v>156</v>
      </c>
    </row>
    <row r="2551" spans="2:51" s="13" customFormat="1" x14ac:dyDescent="0.2">
      <c r="B2551" s="154"/>
      <c r="D2551" s="148" t="s">
        <v>169</v>
      </c>
      <c r="E2551" s="155" t="s">
        <v>3</v>
      </c>
      <c r="F2551" s="156" t="s">
        <v>2700</v>
      </c>
      <c r="H2551" s="157">
        <v>55.7</v>
      </c>
      <c r="I2551" s="158"/>
      <c r="L2551" s="154"/>
      <c r="M2551" s="159"/>
      <c r="T2551" s="160"/>
      <c r="AT2551" s="155" t="s">
        <v>169</v>
      </c>
      <c r="AU2551" s="155" t="s">
        <v>88</v>
      </c>
      <c r="AV2551" s="13" t="s">
        <v>88</v>
      </c>
      <c r="AW2551" s="13" t="s">
        <v>40</v>
      </c>
      <c r="AX2551" s="13" t="s">
        <v>78</v>
      </c>
      <c r="AY2551" s="155" t="s">
        <v>156</v>
      </c>
    </row>
    <row r="2552" spans="2:51" s="13" customFormat="1" x14ac:dyDescent="0.2">
      <c r="B2552" s="154"/>
      <c r="D2552" s="148" t="s">
        <v>169</v>
      </c>
      <c r="E2552" s="155" t="s">
        <v>3</v>
      </c>
      <c r="F2552" s="156" t="s">
        <v>2701</v>
      </c>
      <c r="H2552" s="157">
        <v>42.395000000000003</v>
      </c>
      <c r="I2552" s="158"/>
      <c r="L2552" s="154"/>
      <c r="M2552" s="159"/>
      <c r="T2552" s="160"/>
      <c r="AT2552" s="155" t="s">
        <v>169</v>
      </c>
      <c r="AU2552" s="155" t="s">
        <v>88</v>
      </c>
      <c r="AV2552" s="13" t="s">
        <v>88</v>
      </c>
      <c r="AW2552" s="13" t="s">
        <v>40</v>
      </c>
      <c r="AX2552" s="13" t="s">
        <v>78</v>
      </c>
      <c r="AY2552" s="155" t="s">
        <v>156</v>
      </c>
    </row>
    <row r="2553" spans="2:51" s="13" customFormat="1" x14ac:dyDescent="0.2">
      <c r="B2553" s="154"/>
      <c r="D2553" s="148" t="s">
        <v>169</v>
      </c>
      <c r="E2553" s="155" t="s">
        <v>3</v>
      </c>
      <c r="F2553" s="156" t="s">
        <v>2702</v>
      </c>
      <c r="H2553" s="157">
        <v>8</v>
      </c>
      <c r="I2553" s="158"/>
      <c r="L2553" s="154"/>
      <c r="M2553" s="159"/>
      <c r="T2553" s="160"/>
      <c r="AT2553" s="155" t="s">
        <v>169</v>
      </c>
      <c r="AU2553" s="155" t="s">
        <v>88</v>
      </c>
      <c r="AV2553" s="13" t="s">
        <v>88</v>
      </c>
      <c r="AW2553" s="13" t="s">
        <v>40</v>
      </c>
      <c r="AX2553" s="13" t="s">
        <v>78</v>
      </c>
      <c r="AY2553" s="155" t="s">
        <v>156</v>
      </c>
    </row>
    <row r="2554" spans="2:51" s="13" customFormat="1" x14ac:dyDescent="0.2">
      <c r="B2554" s="154"/>
      <c r="D2554" s="148" t="s">
        <v>169</v>
      </c>
      <c r="E2554" s="155" t="s">
        <v>3</v>
      </c>
      <c r="F2554" s="156" t="s">
        <v>2703</v>
      </c>
      <c r="H2554" s="157">
        <v>0.60499999999999998</v>
      </c>
      <c r="I2554" s="158"/>
      <c r="L2554" s="154"/>
      <c r="M2554" s="159"/>
      <c r="T2554" s="160"/>
      <c r="AT2554" s="155" t="s">
        <v>169</v>
      </c>
      <c r="AU2554" s="155" t="s">
        <v>88</v>
      </c>
      <c r="AV2554" s="13" t="s">
        <v>88</v>
      </c>
      <c r="AW2554" s="13" t="s">
        <v>40</v>
      </c>
      <c r="AX2554" s="13" t="s">
        <v>78</v>
      </c>
      <c r="AY2554" s="155" t="s">
        <v>156</v>
      </c>
    </row>
    <row r="2555" spans="2:51" s="13" customFormat="1" x14ac:dyDescent="0.2">
      <c r="B2555" s="154"/>
      <c r="D2555" s="148" t="s">
        <v>169</v>
      </c>
      <c r="E2555" s="155" t="s">
        <v>3</v>
      </c>
      <c r="F2555" s="156" t="s">
        <v>2704</v>
      </c>
      <c r="H2555" s="157">
        <v>42.24</v>
      </c>
      <c r="I2555" s="158"/>
      <c r="L2555" s="154"/>
      <c r="M2555" s="159"/>
      <c r="T2555" s="160"/>
      <c r="AT2555" s="155" t="s">
        <v>169</v>
      </c>
      <c r="AU2555" s="155" t="s">
        <v>88</v>
      </c>
      <c r="AV2555" s="13" t="s">
        <v>88</v>
      </c>
      <c r="AW2555" s="13" t="s">
        <v>40</v>
      </c>
      <c r="AX2555" s="13" t="s">
        <v>78</v>
      </c>
      <c r="AY2555" s="155" t="s">
        <v>156</v>
      </c>
    </row>
    <row r="2556" spans="2:51" s="13" customFormat="1" x14ac:dyDescent="0.2">
      <c r="B2556" s="154"/>
      <c r="D2556" s="148" t="s">
        <v>169</v>
      </c>
      <c r="E2556" s="155" t="s">
        <v>3</v>
      </c>
      <c r="F2556" s="156" t="s">
        <v>2705</v>
      </c>
      <c r="H2556" s="157">
        <v>36.902999999999999</v>
      </c>
      <c r="I2556" s="158"/>
      <c r="L2556" s="154"/>
      <c r="M2556" s="159"/>
      <c r="T2556" s="160"/>
      <c r="AT2556" s="155" t="s">
        <v>169</v>
      </c>
      <c r="AU2556" s="155" t="s">
        <v>88</v>
      </c>
      <c r="AV2556" s="13" t="s">
        <v>88</v>
      </c>
      <c r="AW2556" s="13" t="s">
        <v>40</v>
      </c>
      <c r="AX2556" s="13" t="s">
        <v>78</v>
      </c>
      <c r="AY2556" s="155" t="s">
        <v>156</v>
      </c>
    </row>
    <row r="2557" spans="2:51" s="13" customFormat="1" x14ac:dyDescent="0.2">
      <c r="B2557" s="154"/>
      <c r="D2557" s="148" t="s">
        <v>169</v>
      </c>
      <c r="E2557" s="155" t="s">
        <v>3</v>
      </c>
      <c r="F2557" s="156" t="s">
        <v>2706</v>
      </c>
      <c r="H2557" s="157">
        <v>3.26</v>
      </c>
      <c r="I2557" s="158"/>
      <c r="L2557" s="154"/>
      <c r="M2557" s="159"/>
      <c r="T2557" s="160"/>
      <c r="AT2557" s="155" t="s">
        <v>169</v>
      </c>
      <c r="AU2557" s="155" t="s">
        <v>88</v>
      </c>
      <c r="AV2557" s="13" t="s">
        <v>88</v>
      </c>
      <c r="AW2557" s="13" t="s">
        <v>40</v>
      </c>
      <c r="AX2557" s="13" t="s">
        <v>78</v>
      </c>
      <c r="AY2557" s="155" t="s">
        <v>156</v>
      </c>
    </row>
    <row r="2558" spans="2:51" s="13" customFormat="1" x14ac:dyDescent="0.2">
      <c r="B2558" s="154"/>
      <c r="D2558" s="148" t="s">
        <v>169</v>
      </c>
      <c r="E2558" s="155" t="s">
        <v>3</v>
      </c>
      <c r="F2558" s="156" t="s">
        <v>2707</v>
      </c>
      <c r="H2558" s="157">
        <v>0.628</v>
      </c>
      <c r="I2558" s="158"/>
      <c r="L2558" s="154"/>
      <c r="M2558" s="159"/>
      <c r="T2558" s="160"/>
      <c r="AT2558" s="155" t="s">
        <v>169</v>
      </c>
      <c r="AU2558" s="155" t="s">
        <v>88</v>
      </c>
      <c r="AV2558" s="13" t="s">
        <v>88</v>
      </c>
      <c r="AW2558" s="13" t="s">
        <v>40</v>
      </c>
      <c r="AX2558" s="13" t="s">
        <v>78</v>
      </c>
      <c r="AY2558" s="155" t="s">
        <v>156</v>
      </c>
    </row>
    <row r="2559" spans="2:51" s="13" customFormat="1" x14ac:dyDescent="0.2">
      <c r="B2559" s="154"/>
      <c r="D2559" s="148" t="s">
        <v>169</v>
      </c>
      <c r="E2559" s="155" t="s">
        <v>3</v>
      </c>
      <c r="F2559" s="156" t="s">
        <v>2708</v>
      </c>
      <c r="H2559" s="157">
        <v>24.08</v>
      </c>
      <c r="I2559" s="158"/>
      <c r="L2559" s="154"/>
      <c r="M2559" s="159"/>
      <c r="T2559" s="160"/>
      <c r="AT2559" s="155" t="s">
        <v>169</v>
      </c>
      <c r="AU2559" s="155" t="s">
        <v>88</v>
      </c>
      <c r="AV2559" s="13" t="s">
        <v>88</v>
      </c>
      <c r="AW2559" s="13" t="s">
        <v>40</v>
      </c>
      <c r="AX2559" s="13" t="s">
        <v>78</v>
      </c>
      <c r="AY2559" s="155" t="s">
        <v>156</v>
      </c>
    </row>
    <row r="2560" spans="2:51" s="13" customFormat="1" x14ac:dyDescent="0.2">
      <c r="B2560" s="154"/>
      <c r="D2560" s="148" t="s">
        <v>169</v>
      </c>
      <c r="E2560" s="155" t="s">
        <v>3</v>
      </c>
      <c r="F2560" s="156" t="s">
        <v>2709</v>
      </c>
      <c r="H2560" s="157">
        <v>7</v>
      </c>
      <c r="I2560" s="158"/>
      <c r="L2560" s="154"/>
      <c r="M2560" s="159"/>
      <c r="T2560" s="160"/>
      <c r="AT2560" s="155" t="s">
        <v>169</v>
      </c>
      <c r="AU2560" s="155" t="s">
        <v>88</v>
      </c>
      <c r="AV2560" s="13" t="s">
        <v>88</v>
      </c>
      <c r="AW2560" s="13" t="s">
        <v>40</v>
      </c>
      <c r="AX2560" s="13" t="s">
        <v>78</v>
      </c>
      <c r="AY2560" s="155" t="s">
        <v>156</v>
      </c>
    </row>
    <row r="2561" spans="2:51" s="13" customFormat="1" x14ac:dyDescent="0.2">
      <c r="B2561" s="154"/>
      <c r="D2561" s="148" t="s">
        <v>169</v>
      </c>
      <c r="E2561" s="155" t="s">
        <v>3</v>
      </c>
      <c r="F2561" s="156" t="s">
        <v>2710</v>
      </c>
      <c r="H2561" s="157">
        <v>35.51</v>
      </c>
      <c r="I2561" s="158"/>
      <c r="L2561" s="154"/>
      <c r="M2561" s="159"/>
      <c r="T2561" s="160"/>
      <c r="AT2561" s="155" t="s">
        <v>169</v>
      </c>
      <c r="AU2561" s="155" t="s">
        <v>88</v>
      </c>
      <c r="AV2561" s="13" t="s">
        <v>88</v>
      </c>
      <c r="AW2561" s="13" t="s">
        <v>40</v>
      </c>
      <c r="AX2561" s="13" t="s">
        <v>78</v>
      </c>
      <c r="AY2561" s="155" t="s">
        <v>156</v>
      </c>
    </row>
    <row r="2562" spans="2:51" s="13" customFormat="1" x14ac:dyDescent="0.2">
      <c r="B2562" s="154"/>
      <c r="D2562" s="148" t="s">
        <v>169</v>
      </c>
      <c r="E2562" s="155" t="s">
        <v>3</v>
      </c>
      <c r="F2562" s="156" t="s">
        <v>2711</v>
      </c>
      <c r="H2562" s="157">
        <v>1.22</v>
      </c>
      <c r="I2562" s="158"/>
      <c r="L2562" s="154"/>
      <c r="M2562" s="159"/>
      <c r="T2562" s="160"/>
      <c r="AT2562" s="155" t="s">
        <v>169</v>
      </c>
      <c r="AU2562" s="155" t="s">
        <v>88</v>
      </c>
      <c r="AV2562" s="13" t="s">
        <v>88</v>
      </c>
      <c r="AW2562" s="13" t="s">
        <v>40</v>
      </c>
      <c r="AX2562" s="13" t="s">
        <v>78</v>
      </c>
      <c r="AY2562" s="155" t="s">
        <v>156</v>
      </c>
    </row>
    <row r="2563" spans="2:51" s="13" customFormat="1" x14ac:dyDescent="0.2">
      <c r="B2563" s="154"/>
      <c r="D2563" s="148" t="s">
        <v>169</v>
      </c>
      <c r="E2563" s="155" t="s">
        <v>3</v>
      </c>
      <c r="F2563" s="156" t="s">
        <v>2712</v>
      </c>
      <c r="H2563" s="157">
        <v>2.34</v>
      </c>
      <c r="I2563" s="158"/>
      <c r="L2563" s="154"/>
      <c r="M2563" s="159"/>
      <c r="T2563" s="160"/>
      <c r="AT2563" s="155" t="s">
        <v>169</v>
      </c>
      <c r="AU2563" s="155" t="s">
        <v>88</v>
      </c>
      <c r="AV2563" s="13" t="s">
        <v>88</v>
      </c>
      <c r="AW2563" s="13" t="s">
        <v>40</v>
      </c>
      <c r="AX2563" s="13" t="s">
        <v>78</v>
      </c>
      <c r="AY2563" s="155" t="s">
        <v>156</v>
      </c>
    </row>
    <row r="2564" spans="2:51" s="13" customFormat="1" x14ac:dyDescent="0.2">
      <c r="B2564" s="154"/>
      <c r="D2564" s="148" t="s">
        <v>169</v>
      </c>
      <c r="E2564" s="155" t="s">
        <v>3</v>
      </c>
      <c r="F2564" s="156" t="s">
        <v>2713</v>
      </c>
      <c r="H2564" s="157">
        <v>1.1000000000000001</v>
      </c>
      <c r="I2564" s="158"/>
      <c r="L2564" s="154"/>
      <c r="M2564" s="159"/>
      <c r="T2564" s="160"/>
      <c r="AT2564" s="155" t="s">
        <v>169</v>
      </c>
      <c r="AU2564" s="155" t="s">
        <v>88</v>
      </c>
      <c r="AV2564" s="13" t="s">
        <v>88</v>
      </c>
      <c r="AW2564" s="13" t="s">
        <v>40</v>
      </c>
      <c r="AX2564" s="13" t="s">
        <v>78</v>
      </c>
      <c r="AY2564" s="155" t="s">
        <v>156</v>
      </c>
    </row>
    <row r="2565" spans="2:51" s="13" customFormat="1" x14ac:dyDescent="0.2">
      <c r="B2565" s="154"/>
      <c r="D2565" s="148" t="s">
        <v>169</v>
      </c>
      <c r="E2565" s="155" t="s">
        <v>3</v>
      </c>
      <c r="F2565" s="156" t="s">
        <v>2714</v>
      </c>
      <c r="H2565" s="157">
        <v>4.38</v>
      </c>
      <c r="I2565" s="158"/>
      <c r="L2565" s="154"/>
      <c r="M2565" s="159"/>
      <c r="T2565" s="160"/>
      <c r="AT2565" s="155" t="s">
        <v>169</v>
      </c>
      <c r="AU2565" s="155" t="s">
        <v>88</v>
      </c>
      <c r="AV2565" s="13" t="s">
        <v>88</v>
      </c>
      <c r="AW2565" s="13" t="s">
        <v>40</v>
      </c>
      <c r="AX2565" s="13" t="s">
        <v>78</v>
      </c>
      <c r="AY2565" s="155" t="s">
        <v>156</v>
      </c>
    </row>
    <row r="2566" spans="2:51" s="13" customFormat="1" x14ac:dyDescent="0.2">
      <c r="B2566" s="154"/>
      <c r="D2566" s="148" t="s">
        <v>169</v>
      </c>
      <c r="E2566" s="155" t="s">
        <v>3</v>
      </c>
      <c r="F2566" s="156" t="s">
        <v>2715</v>
      </c>
      <c r="H2566" s="157">
        <v>8.5050000000000008</v>
      </c>
      <c r="I2566" s="158"/>
      <c r="L2566" s="154"/>
      <c r="M2566" s="159"/>
      <c r="T2566" s="160"/>
      <c r="AT2566" s="155" t="s">
        <v>169</v>
      </c>
      <c r="AU2566" s="155" t="s">
        <v>88</v>
      </c>
      <c r="AV2566" s="13" t="s">
        <v>88</v>
      </c>
      <c r="AW2566" s="13" t="s">
        <v>40</v>
      </c>
      <c r="AX2566" s="13" t="s">
        <v>78</v>
      </c>
      <c r="AY2566" s="155" t="s">
        <v>156</v>
      </c>
    </row>
    <row r="2567" spans="2:51" s="13" customFormat="1" x14ac:dyDescent="0.2">
      <c r="B2567" s="154"/>
      <c r="D2567" s="148" t="s">
        <v>169</v>
      </c>
      <c r="E2567" s="155" t="s">
        <v>3</v>
      </c>
      <c r="F2567" s="156" t="s">
        <v>2716</v>
      </c>
      <c r="H2567" s="157">
        <v>9.9</v>
      </c>
      <c r="I2567" s="158"/>
      <c r="L2567" s="154"/>
      <c r="M2567" s="159"/>
      <c r="T2567" s="160"/>
      <c r="AT2567" s="155" t="s">
        <v>169</v>
      </c>
      <c r="AU2567" s="155" t="s">
        <v>88</v>
      </c>
      <c r="AV2567" s="13" t="s">
        <v>88</v>
      </c>
      <c r="AW2567" s="13" t="s">
        <v>40</v>
      </c>
      <c r="AX2567" s="13" t="s">
        <v>78</v>
      </c>
      <c r="AY2567" s="155" t="s">
        <v>156</v>
      </c>
    </row>
    <row r="2568" spans="2:51" s="13" customFormat="1" x14ac:dyDescent="0.2">
      <c r="B2568" s="154"/>
      <c r="D2568" s="148" t="s">
        <v>169</v>
      </c>
      <c r="E2568" s="155" t="s">
        <v>3</v>
      </c>
      <c r="F2568" s="156" t="s">
        <v>2717</v>
      </c>
      <c r="H2568" s="157">
        <v>20.414999999999999</v>
      </c>
      <c r="I2568" s="158"/>
      <c r="L2568" s="154"/>
      <c r="M2568" s="159"/>
      <c r="T2568" s="160"/>
      <c r="AT2568" s="155" t="s">
        <v>169</v>
      </c>
      <c r="AU2568" s="155" t="s">
        <v>88</v>
      </c>
      <c r="AV2568" s="13" t="s">
        <v>88</v>
      </c>
      <c r="AW2568" s="13" t="s">
        <v>40</v>
      </c>
      <c r="AX2568" s="13" t="s">
        <v>78</v>
      </c>
      <c r="AY2568" s="155" t="s">
        <v>156</v>
      </c>
    </row>
    <row r="2569" spans="2:51" s="13" customFormat="1" x14ac:dyDescent="0.2">
      <c r="B2569" s="154"/>
      <c r="D2569" s="148" t="s">
        <v>169</v>
      </c>
      <c r="E2569" s="155" t="s">
        <v>3</v>
      </c>
      <c r="F2569" s="156" t="s">
        <v>2718</v>
      </c>
      <c r="H2569" s="157">
        <v>4.883</v>
      </c>
      <c r="I2569" s="158"/>
      <c r="L2569" s="154"/>
      <c r="M2569" s="159"/>
      <c r="T2569" s="160"/>
      <c r="AT2569" s="155" t="s">
        <v>169</v>
      </c>
      <c r="AU2569" s="155" t="s">
        <v>88</v>
      </c>
      <c r="AV2569" s="13" t="s">
        <v>88</v>
      </c>
      <c r="AW2569" s="13" t="s">
        <v>40</v>
      </c>
      <c r="AX2569" s="13" t="s">
        <v>78</v>
      </c>
      <c r="AY2569" s="155" t="s">
        <v>156</v>
      </c>
    </row>
    <row r="2570" spans="2:51" s="13" customFormat="1" x14ac:dyDescent="0.2">
      <c r="B2570" s="154"/>
      <c r="D2570" s="148" t="s">
        <v>169</v>
      </c>
      <c r="E2570" s="155" t="s">
        <v>3</v>
      </c>
      <c r="F2570" s="156" t="s">
        <v>2719</v>
      </c>
      <c r="H2570" s="157">
        <v>9.6080000000000005</v>
      </c>
      <c r="I2570" s="158"/>
      <c r="L2570" s="154"/>
      <c r="M2570" s="159"/>
      <c r="T2570" s="160"/>
      <c r="AT2570" s="155" t="s">
        <v>169</v>
      </c>
      <c r="AU2570" s="155" t="s">
        <v>88</v>
      </c>
      <c r="AV2570" s="13" t="s">
        <v>88</v>
      </c>
      <c r="AW2570" s="13" t="s">
        <v>40</v>
      </c>
      <c r="AX2570" s="13" t="s">
        <v>78</v>
      </c>
      <c r="AY2570" s="155" t="s">
        <v>156</v>
      </c>
    </row>
    <row r="2571" spans="2:51" s="13" customFormat="1" x14ac:dyDescent="0.2">
      <c r="B2571" s="154"/>
      <c r="D2571" s="148" t="s">
        <v>169</v>
      </c>
      <c r="E2571" s="155" t="s">
        <v>3</v>
      </c>
      <c r="F2571" s="156" t="s">
        <v>2720</v>
      </c>
      <c r="H2571" s="157">
        <v>4.22</v>
      </c>
      <c r="I2571" s="158"/>
      <c r="L2571" s="154"/>
      <c r="M2571" s="159"/>
      <c r="T2571" s="160"/>
      <c r="AT2571" s="155" t="s">
        <v>169</v>
      </c>
      <c r="AU2571" s="155" t="s">
        <v>88</v>
      </c>
      <c r="AV2571" s="13" t="s">
        <v>88</v>
      </c>
      <c r="AW2571" s="13" t="s">
        <v>40</v>
      </c>
      <c r="AX2571" s="13" t="s">
        <v>78</v>
      </c>
      <c r="AY2571" s="155" t="s">
        <v>156</v>
      </c>
    </row>
    <row r="2572" spans="2:51" s="13" customFormat="1" x14ac:dyDescent="0.2">
      <c r="B2572" s="154"/>
      <c r="D2572" s="148" t="s">
        <v>169</v>
      </c>
      <c r="E2572" s="155" t="s">
        <v>3</v>
      </c>
      <c r="F2572" s="156" t="s">
        <v>2721</v>
      </c>
      <c r="H2572" s="157">
        <v>4.22</v>
      </c>
      <c r="I2572" s="158"/>
      <c r="L2572" s="154"/>
      <c r="M2572" s="159"/>
      <c r="T2572" s="160"/>
      <c r="AT2572" s="155" t="s">
        <v>169</v>
      </c>
      <c r="AU2572" s="155" t="s">
        <v>88</v>
      </c>
      <c r="AV2572" s="13" t="s">
        <v>88</v>
      </c>
      <c r="AW2572" s="13" t="s">
        <v>40</v>
      </c>
      <c r="AX2572" s="13" t="s">
        <v>78</v>
      </c>
      <c r="AY2572" s="155" t="s">
        <v>156</v>
      </c>
    </row>
    <row r="2573" spans="2:51" s="13" customFormat="1" x14ac:dyDescent="0.2">
      <c r="B2573" s="154"/>
      <c r="D2573" s="148" t="s">
        <v>169</v>
      </c>
      <c r="E2573" s="155" t="s">
        <v>3</v>
      </c>
      <c r="F2573" s="156" t="s">
        <v>2722</v>
      </c>
      <c r="H2573" s="157">
        <v>15.555</v>
      </c>
      <c r="I2573" s="158"/>
      <c r="L2573" s="154"/>
      <c r="M2573" s="159"/>
      <c r="T2573" s="160"/>
      <c r="AT2573" s="155" t="s">
        <v>169</v>
      </c>
      <c r="AU2573" s="155" t="s">
        <v>88</v>
      </c>
      <c r="AV2573" s="13" t="s">
        <v>88</v>
      </c>
      <c r="AW2573" s="13" t="s">
        <v>40</v>
      </c>
      <c r="AX2573" s="13" t="s">
        <v>78</v>
      </c>
      <c r="AY2573" s="155" t="s">
        <v>156</v>
      </c>
    </row>
    <row r="2574" spans="2:51" s="13" customFormat="1" ht="22.5" x14ac:dyDescent="0.2">
      <c r="B2574" s="154"/>
      <c r="D2574" s="148" t="s">
        <v>169</v>
      </c>
      <c r="E2574" s="155" t="s">
        <v>3</v>
      </c>
      <c r="F2574" s="156" t="s">
        <v>2723</v>
      </c>
      <c r="H2574" s="157">
        <v>121.423</v>
      </c>
      <c r="I2574" s="158"/>
      <c r="L2574" s="154"/>
      <c r="M2574" s="159"/>
      <c r="T2574" s="160"/>
      <c r="AT2574" s="155" t="s">
        <v>169</v>
      </c>
      <c r="AU2574" s="155" t="s">
        <v>88</v>
      </c>
      <c r="AV2574" s="13" t="s">
        <v>88</v>
      </c>
      <c r="AW2574" s="13" t="s">
        <v>40</v>
      </c>
      <c r="AX2574" s="13" t="s">
        <v>78</v>
      </c>
      <c r="AY2574" s="155" t="s">
        <v>156</v>
      </c>
    </row>
    <row r="2575" spans="2:51" s="13" customFormat="1" x14ac:dyDescent="0.2">
      <c r="B2575" s="154"/>
      <c r="D2575" s="148" t="s">
        <v>169</v>
      </c>
      <c r="E2575" s="155" t="s">
        <v>3</v>
      </c>
      <c r="F2575" s="156" t="s">
        <v>2724</v>
      </c>
      <c r="H2575" s="157">
        <v>27.585000000000001</v>
      </c>
      <c r="I2575" s="158"/>
      <c r="L2575" s="154"/>
      <c r="M2575" s="159"/>
      <c r="T2575" s="160"/>
      <c r="AT2575" s="155" t="s">
        <v>169</v>
      </c>
      <c r="AU2575" s="155" t="s">
        <v>88</v>
      </c>
      <c r="AV2575" s="13" t="s">
        <v>88</v>
      </c>
      <c r="AW2575" s="13" t="s">
        <v>40</v>
      </c>
      <c r="AX2575" s="13" t="s">
        <v>78</v>
      </c>
      <c r="AY2575" s="155" t="s">
        <v>156</v>
      </c>
    </row>
    <row r="2576" spans="2:51" s="13" customFormat="1" x14ac:dyDescent="0.2">
      <c r="B2576" s="154"/>
      <c r="D2576" s="148" t="s">
        <v>169</v>
      </c>
      <c r="E2576" s="155" t="s">
        <v>3</v>
      </c>
      <c r="F2576" s="156" t="s">
        <v>2725</v>
      </c>
      <c r="H2576" s="157">
        <v>22.13</v>
      </c>
      <c r="I2576" s="158"/>
      <c r="L2576" s="154"/>
      <c r="M2576" s="159"/>
      <c r="T2576" s="160"/>
      <c r="AT2576" s="155" t="s">
        <v>169</v>
      </c>
      <c r="AU2576" s="155" t="s">
        <v>88</v>
      </c>
      <c r="AV2576" s="13" t="s">
        <v>88</v>
      </c>
      <c r="AW2576" s="13" t="s">
        <v>40</v>
      </c>
      <c r="AX2576" s="13" t="s">
        <v>78</v>
      </c>
      <c r="AY2576" s="155" t="s">
        <v>156</v>
      </c>
    </row>
    <row r="2577" spans="2:51" s="13" customFormat="1" x14ac:dyDescent="0.2">
      <c r="B2577" s="154"/>
      <c r="D2577" s="148" t="s">
        <v>169</v>
      </c>
      <c r="E2577" s="155" t="s">
        <v>3</v>
      </c>
      <c r="F2577" s="156" t="s">
        <v>2726</v>
      </c>
      <c r="H2577" s="157">
        <v>64.12</v>
      </c>
      <c r="I2577" s="158"/>
      <c r="L2577" s="154"/>
      <c r="M2577" s="159"/>
      <c r="T2577" s="160"/>
      <c r="AT2577" s="155" t="s">
        <v>169</v>
      </c>
      <c r="AU2577" s="155" t="s">
        <v>88</v>
      </c>
      <c r="AV2577" s="13" t="s">
        <v>88</v>
      </c>
      <c r="AW2577" s="13" t="s">
        <v>40</v>
      </c>
      <c r="AX2577" s="13" t="s">
        <v>78</v>
      </c>
      <c r="AY2577" s="155" t="s">
        <v>156</v>
      </c>
    </row>
    <row r="2578" spans="2:51" s="13" customFormat="1" x14ac:dyDescent="0.2">
      <c r="B2578" s="154"/>
      <c r="D2578" s="148" t="s">
        <v>169</v>
      </c>
      <c r="E2578" s="155" t="s">
        <v>3</v>
      </c>
      <c r="F2578" s="156" t="s">
        <v>2727</v>
      </c>
      <c r="H2578" s="157">
        <v>36.11</v>
      </c>
      <c r="I2578" s="158"/>
      <c r="L2578" s="154"/>
      <c r="M2578" s="159"/>
      <c r="T2578" s="160"/>
      <c r="AT2578" s="155" t="s">
        <v>169</v>
      </c>
      <c r="AU2578" s="155" t="s">
        <v>88</v>
      </c>
      <c r="AV2578" s="13" t="s">
        <v>88</v>
      </c>
      <c r="AW2578" s="13" t="s">
        <v>40</v>
      </c>
      <c r="AX2578" s="13" t="s">
        <v>78</v>
      </c>
      <c r="AY2578" s="155" t="s">
        <v>156</v>
      </c>
    </row>
    <row r="2579" spans="2:51" s="13" customFormat="1" x14ac:dyDescent="0.2">
      <c r="B2579" s="154"/>
      <c r="D2579" s="148" t="s">
        <v>169</v>
      </c>
      <c r="E2579" s="155" t="s">
        <v>3</v>
      </c>
      <c r="F2579" s="156" t="s">
        <v>2728</v>
      </c>
      <c r="H2579" s="157">
        <v>70.715000000000003</v>
      </c>
      <c r="I2579" s="158"/>
      <c r="L2579" s="154"/>
      <c r="M2579" s="159"/>
      <c r="T2579" s="160"/>
      <c r="AT2579" s="155" t="s">
        <v>169</v>
      </c>
      <c r="AU2579" s="155" t="s">
        <v>88</v>
      </c>
      <c r="AV2579" s="13" t="s">
        <v>88</v>
      </c>
      <c r="AW2579" s="13" t="s">
        <v>40</v>
      </c>
      <c r="AX2579" s="13" t="s">
        <v>78</v>
      </c>
      <c r="AY2579" s="155" t="s">
        <v>156</v>
      </c>
    </row>
    <row r="2580" spans="2:51" s="13" customFormat="1" x14ac:dyDescent="0.2">
      <c r="B2580" s="154"/>
      <c r="D2580" s="148" t="s">
        <v>169</v>
      </c>
      <c r="E2580" s="155" t="s">
        <v>3</v>
      </c>
      <c r="F2580" s="156" t="s">
        <v>2729</v>
      </c>
      <c r="H2580" s="157">
        <v>16.04</v>
      </c>
      <c r="I2580" s="158"/>
      <c r="L2580" s="154"/>
      <c r="M2580" s="159"/>
      <c r="T2580" s="160"/>
      <c r="AT2580" s="155" t="s">
        <v>169</v>
      </c>
      <c r="AU2580" s="155" t="s">
        <v>88</v>
      </c>
      <c r="AV2580" s="13" t="s">
        <v>88</v>
      </c>
      <c r="AW2580" s="13" t="s">
        <v>40</v>
      </c>
      <c r="AX2580" s="13" t="s">
        <v>78</v>
      </c>
      <c r="AY2580" s="155" t="s">
        <v>156</v>
      </c>
    </row>
    <row r="2581" spans="2:51" s="13" customFormat="1" x14ac:dyDescent="0.2">
      <c r="B2581" s="154"/>
      <c r="D2581" s="148" t="s">
        <v>169</v>
      </c>
      <c r="E2581" s="155" t="s">
        <v>3</v>
      </c>
      <c r="F2581" s="156" t="s">
        <v>2730</v>
      </c>
      <c r="H2581" s="157">
        <v>59.530999999999999</v>
      </c>
      <c r="I2581" s="158"/>
      <c r="L2581" s="154"/>
      <c r="M2581" s="159"/>
      <c r="T2581" s="160"/>
      <c r="AT2581" s="155" t="s">
        <v>169</v>
      </c>
      <c r="AU2581" s="155" t="s">
        <v>88</v>
      </c>
      <c r="AV2581" s="13" t="s">
        <v>88</v>
      </c>
      <c r="AW2581" s="13" t="s">
        <v>40</v>
      </c>
      <c r="AX2581" s="13" t="s">
        <v>78</v>
      </c>
      <c r="AY2581" s="155" t="s">
        <v>156</v>
      </c>
    </row>
    <row r="2582" spans="2:51" s="13" customFormat="1" x14ac:dyDescent="0.2">
      <c r="B2582" s="154"/>
      <c r="D2582" s="148" t="s">
        <v>169</v>
      </c>
      <c r="E2582" s="155" t="s">
        <v>3</v>
      </c>
      <c r="F2582" s="156" t="s">
        <v>2731</v>
      </c>
      <c r="H2582" s="157">
        <v>43.511000000000003</v>
      </c>
      <c r="I2582" s="158"/>
      <c r="L2582" s="154"/>
      <c r="M2582" s="159"/>
      <c r="T2582" s="160"/>
      <c r="AT2582" s="155" t="s">
        <v>169</v>
      </c>
      <c r="AU2582" s="155" t="s">
        <v>88</v>
      </c>
      <c r="AV2582" s="13" t="s">
        <v>88</v>
      </c>
      <c r="AW2582" s="13" t="s">
        <v>40</v>
      </c>
      <c r="AX2582" s="13" t="s">
        <v>78</v>
      </c>
      <c r="AY2582" s="155" t="s">
        <v>156</v>
      </c>
    </row>
    <row r="2583" spans="2:51" s="13" customFormat="1" x14ac:dyDescent="0.2">
      <c r="B2583" s="154"/>
      <c r="D2583" s="148" t="s">
        <v>169</v>
      </c>
      <c r="E2583" s="155" t="s">
        <v>3</v>
      </c>
      <c r="F2583" s="156" t="s">
        <v>2732</v>
      </c>
      <c r="H2583" s="157">
        <v>48.555</v>
      </c>
      <c r="I2583" s="158"/>
      <c r="L2583" s="154"/>
      <c r="M2583" s="159"/>
      <c r="T2583" s="160"/>
      <c r="AT2583" s="155" t="s">
        <v>169</v>
      </c>
      <c r="AU2583" s="155" t="s">
        <v>88</v>
      </c>
      <c r="AV2583" s="13" t="s">
        <v>88</v>
      </c>
      <c r="AW2583" s="13" t="s">
        <v>40</v>
      </c>
      <c r="AX2583" s="13" t="s">
        <v>78</v>
      </c>
      <c r="AY2583" s="155" t="s">
        <v>156</v>
      </c>
    </row>
    <row r="2584" spans="2:51" s="13" customFormat="1" x14ac:dyDescent="0.2">
      <c r="B2584" s="154"/>
      <c r="D2584" s="148" t="s">
        <v>169</v>
      </c>
      <c r="E2584" s="155" t="s">
        <v>3</v>
      </c>
      <c r="F2584" s="156" t="s">
        <v>2733</v>
      </c>
      <c r="H2584" s="157">
        <v>57.783000000000001</v>
      </c>
      <c r="I2584" s="158"/>
      <c r="L2584" s="154"/>
      <c r="M2584" s="159"/>
      <c r="T2584" s="160"/>
      <c r="AT2584" s="155" t="s">
        <v>169</v>
      </c>
      <c r="AU2584" s="155" t="s">
        <v>88</v>
      </c>
      <c r="AV2584" s="13" t="s">
        <v>88</v>
      </c>
      <c r="AW2584" s="13" t="s">
        <v>40</v>
      </c>
      <c r="AX2584" s="13" t="s">
        <v>78</v>
      </c>
      <c r="AY2584" s="155" t="s">
        <v>156</v>
      </c>
    </row>
    <row r="2585" spans="2:51" s="13" customFormat="1" x14ac:dyDescent="0.2">
      <c r="B2585" s="154"/>
      <c r="D2585" s="148" t="s">
        <v>169</v>
      </c>
      <c r="E2585" s="155" t="s">
        <v>3</v>
      </c>
      <c r="F2585" s="156" t="s">
        <v>2734</v>
      </c>
      <c r="H2585" s="157">
        <v>80.924999999999997</v>
      </c>
      <c r="I2585" s="158"/>
      <c r="L2585" s="154"/>
      <c r="M2585" s="159"/>
      <c r="T2585" s="160"/>
      <c r="AT2585" s="155" t="s">
        <v>169</v>
      </c>
      <c r="AU2585" s="155" t="s">
        <v>88</v>
      </c>
      <c r="AV2585" s="13" t="s">
        <v>88</v>
      </c>
      <c r="AW2585" s="13" t="s">
        <v>40</v>
      </c>
      <c r="AX2585" s="13" t="s">
        <v>78</v>
      </c>
      <c r="AY2585" s="155" t="s">
        <v>156</v>
      </c>
    </row>
    <row r="2586" spans="2:51" s="13" customFormat="1" x14ac:dyDescent="0.2">
      <c r="B2586" s="154"/>
      <c r="D2586" s="148" t="s">
        <v>169</v>
      </c>
      <c r="E2586" s="155" t="s">
        <v>3</v>
      </c>
      <c r="F2586" s="156" t="s">
        <v>2735</v>
      </c>
      <c r="H2586" s="157">
        <v>59.75</v>
      </c>
      <c r="I2586" s="158"/>
      <c r="L2586" s="154"/>
      <c r="M2586" s="159"/>
      <c r="T2586" s="160"/>
      <c r="AT2586" s="155" t="s">
        <v>169</v>
      </c>
      <c r="AU2586" s="155" t="s">
        <v>88</v>
      </c>
      <c r="AV2586" s="13" t="s">
        <v>88</v>
      </c>
      <c r="AW2586" s="13" t="s">
        <v>40</v>
      </c>
      <c r="AX2586" s="13" t="s">
        <v>78</v>
      </c>
      <c r="AY2586" s="155" t="s">
        <v>156</v>
      </c>
    </row>
    <row r="2587" spans="2:51" s="13" customFormat="1" x14ac:dyDescent="0.2">
      <c r="B2587" s="154"/>
      <c r="D2587" s="148" t="s">
        <v>169</v>
      </c>
      <c r="E2587" s="155" t="s">
        <v>3</v>
      </c>
      <c r="F2587" s="156" t="s">
        <v>2736</v>
      </c>
      <c r="H2587" s="157">
        <v>53.482999999999997</v>
      </c>
      <c r="I2587" s="158"/>
      <c r="L2587" s="154"/>
      <c r="M2587" s="159"/>
      <c r="T2587" s="160"/>
      <c r="AT2587" s="155" t="s">
        <v>169</v>
      </c>
      <c r="AU2587" s="155" t="s">
        <v>88</v>
      </c>
      <c r="AV2587" s="13" t="s">
        <v>88</v>
      </c>
      <c r="AW2587" s="13" t="s">
        <v>40</v>
      </c>
      <c r="AX2587" s="13" t="s">
        <v>78</v>
      </c>
      <c r="AY2587" s="155" t="s">
        <v>156</v>
      </c>
    </row>
    <row r="2588" spans="2:51" s="13" customFormat="1" x14ac:dyDescent="0.2">
      <c r="B2588" s="154"/>
      <c r="D2588" s="148" t="s">
        <v>169</v>
      </c>
      <c r="E2588" s="155" t="s">
        <v>3</v>
      </c>
      <c r="F2588" s="156" t="s">
        <v>2737</v>
      </c>
      <c r="H2588" s="157">
        <v>43.83</v>
      </c>
      <c r="I2588" s="158"/>
      <c r="L2588" s="154"/>
      <c r="M2588" s="159"/>
      <c r="T2588" s="160"/>
      <c r="AT2588" s="155" t="s">
        <v>169</v>
      </c>
      <c r="AU2588" s="155" t="s">
        <v>88</v>
      </c>
      <c r="AV2588" s="13" t="s">
        <v>88</v>
      </c>
      <c r="AW2588" s="13" t="s">
        <v>40</v>
      </c>
      <c r="AX2588" s="13" t="s">
        <v>78</v>
      </c>
      <c r="AY2588" s="155" t="s">
        <v>156</v>
      </c>
    </row>
    <row r="2589" spans="2:51" s="13" customFormat="1" x14ac:dyDescent="0.2">
      <c r="B2589" s="154"/>
      <c r="D2589" s="148" t="s">
        <v>169</v>
      </c>
      <c r="E2589" s="155" t="s">
        <v>3</v>
      </c>
      <c r="F2589" s="156" t="s">
        <v>2738</v>
      </c>
      <c r="H2589" s="157">
        <v>7.44</v>
      </c>
      <c r="I2589" s="158"/>
      <c r="L2589" s="154"/>
      <c r="M2589" s="159"/>
      <c r="T2589" s="160"/>
      <c r="AT2589" s="155" t="s">
        <v>169</v>
      </c>
      <c r="AU2589" s="155" t="s">
        <v>88</v>
      </c>
      <c r="AV2589" s="13" t="s">
        <v>88</v>
      </c>
      <c r="AW2589" s="13" t="s">
        <v>40</v>
      </c>
      <c r="AX2589" s="13" t="s">
        <v>78</v>
      </c>
      <c r="AY2589" s="155" t="s">
        <v>156</v>
      </c>
    </row>
    <row r="2590" spans="2:51" s="13" customFormat="1" x14ac:dyDescent="0.2">
      <c r="B2590" s="154"/>
      <c r="D2590" s="148" t="s">
        <v>169</v>
      </c>
      <c r="E2590" s="155" t="s">
        <v>3</v>
      </c>
      <c r="F2590" s="156" t="s">
        <v>2739</v>
      </c>
      <c r="H2590" s="157">
        <v>4.6980000000000004</v>
      </c>
      <c r="I2590" s="158"/>
      <c r="L2590" s="154"/>
      <c r="M2590" s="159"/>
      <c r="T2590" s="160"/>
      <c r="AT2590" s="155" t="s">
        <v>169</v>
      </c>
      <c r="AU2590" s="155" t="s">
        <v>88</v>
      </c>
      <c r="AV2590" s="13" t="s">
        <v>88</v>
      </c>
      <c r="AW2590" s="13" t="s">
        <v>40</v>
      </c>
      <c r="AX2590" s="13" t="s">
        <v>78</v>
      </c>
      <c r="AY2590" s="155" t="s">
        <v>156</v>
      </c>
    </row>
    <row r="2591" spans="2:51" s="13" customFormat="1" x14ac:dyDescent="0.2">
      <c r="B2591" s="154"/>
      <c r="D2591" s="148" t="s">
        <v>169</v>
      </c>
      <c r="E2591" s="155" t="s">
        <v>3</v>
      </c>
      <c r="F2591" s="156" t="s">
        <v>2740</v>
      </c>
      <c r="H2591" s="157">
        <v>9.34</v>
      </c>
      <c r="I2591" s="158"/>
      <c r="L2591" s="154"/>
      <c r="M2591" s="159"/>
      <c r="T2591" s="160"/>
      <c r="AT2591" s="155" t="s">
        <v>169</v>
      </c>
      <c r="AU2591" s="155" t="s">
        <v>88</v>
      </c>
      <c r="AV2591" s="13" t="s">
        <v>88</v>
      </c>
      <c r="AW2591" s="13" t="s">
        <v>40</v>
      </c>
      <c r="AX2591" s="13" t="s">
        <v>78</v>
      </c>
      <c r="AY2591" s="155" t="s">
        <v>156</v>
      </c>
    </row>
    <row r="2592" spans="2:51" s="13" customFormat="1" x14ac:dyDescent="0.2">
      <c r="B2592" s="154"/>
      <c r="D2592" s="148" t="s">
        <v>169</v>
      </c>
      <c r="E2592" s="155" t="s">
        <v>3</v>
      </c>
      <c r="F2592" s="156" t="s">
        <v>2741</v>
      </c>
      <c r="H2592" s="157">
        <v>2.4</v>
      </c>
      <c r="I2592" s="158"/>
      <c r="L2592" s="154"/>
      <c r="M2592" s="159"/>
      <c r="T2592" s="160"/>
      <c r="AT2592" s="155" t="s">
        <v>169</v>
      </c>
      <c r="AU2592" s="155" t="s">
        <v>88</v>
      </c>
      <c r="AV2592" s="13" t="s">
        <v>88</v>
      </c>
      <c r="AW2592" s="13" t="s">
        <v>40</v>
      </c>
      <c r="AX2592" s="13" t="s">
        <v>78</v>
      </c>
      <c r="AY2592" s="155" t="s">
        <v>156</v>
      </c>
    </row>
    <row r="2593" spans="2:51" s="13" customFormat="1" x14ac:dyDescent="0.2">
      <c r="B2593" s="154"/>
      <c r="D2593" s="148" t="s">
        <v>169</v>
      </c>
      <c r="E2593" s="155" t="s">
        <v>3</v>
      </c>
      <c r="F2593" s="156" t="s">
        <v>2742</v>
      </c>
      <c r="H2593" s="157">
        <v>46.935000000000002</v>
      </c>
      <c r="I2593" s="158"/>
      <c r="L2593" s="154"/>
      <c r="M2593" s="159"/>
      <c r="T2593" s="160"/>
      <c r="AT2593" s="155" t="s">
        <v>169</v>
      </c>
      <c r="AU2593" s="155" t="s">
        <v>88</v>
      </c>
      <c r="AV2593" s="13" t="s">
        <v>88</v>
      </c>
      <c r="AW2593" s="13" t="s">
        <v>40</v>
      </c>
      <c r="AX2593" s="13" t="s">
        <v>78</v>
      </c>
      <c r="AY2593" s="155" t="s">
        <v>156</v>
      </c>
    </row>
    <row r="2594" spans="2:51" s="13" customFormat="1" x14ac:dyDescent="0.2">
      <c r="B2594" s="154"/>
      <c r="D2594" s="148" t="s">
        <v>169</v>
      </c>
      <c r="E2594" s="155" t="s">
        <v>3</v>
      </c>
      <c r="F2594" s="156" t="s">
        <v>2743</v>
      </c>
      <c r="H2594" s="157">
        <v>29.484999999999999</v>
      </c>
      <c r="I2594" s="158"/>
      <c r="L2594" s="154"/>
      <c r="M2594" s="159"/>
      <c r="T2594" s="160"/>
      <c r="AT2594" s="155" t="s">
        <v>169</v>
      </c>
      <c r="AU2594" s="155" t="s">
        <v>88</v>
      </c>
      <c r="AV2594" s="13" t="s">
        <v>88</v>
      </c>
      <c r="AW2594" s="13" t="s">
        <v>40</v>
      </c>
      <c r="AX2594" s="13" t="s">
        <v>78</v>
      </c>
      <c r="AY2594" s="155" t="s">
        <v>156</v>
      </c>
    </row>
    <row r="2595" spans="2:51" s="13" customFormat="1" ht="22.5" x14ac:dyDescent="0.2">
      <c r="B2595" s="154"/>
      <c r="D2595" s="148" t="s">
        <v>169</v>
      </c>
      <c r="E2595" s="155" t="s">
        <v>3</v>
      </c>
      <c r="F2595" s="156" t="s">
        <v>2744</v>
      </c>
      <c r="H2595" s="157">
        <v>103.788</v>
      </c>
      <c r="I2595" s="158"/>
      <c r="L2595" s="154"/>
      <c r="M2595" s="159"/>
      <c r="T2595" s="160"/>
      <c r="AT2595" s="155" t="s">
        <v>169</v>
      </c>
      <c r="AU2595" s="155" t="s">
        <v>88</v>
      </c>
      <c r="AV2595" s="13" t="s">
        <v>88</v>
      </c>
      <c r="AW2595" s="13" t="s">
        <v>40</v>
      </c>
      <c r="AX2595" s="13" t="s">
        <v>78</v>
      </c>
      <c r="AY2595" s="155" t="s">
        <v>156</v>
      </c>
    </row>
    <row r="2596" spans="2:51" s="13" customFormat="1" x14ac:dyDescent="0.2">
      <c r="B2596" s="154"/>
      <c r="D2596" s="148" t="s">
        <v>169</v>
      </c>
      <c r="E2596" s="155" t="s">
        <v>3</v>
      </c>
      <c r="F2596" s="156" t="s">
        <v>2745</v>
      </c>
      <c r="H2596" s="157">
        <v>66.260000000000005</v>
      </c>
      <c r="I2596" s="158"/>
      <c r="L2596" s="154"/>
      <c r="M2596" s="159"/>
      <c r="T2596" s="160"/>
      <c r="AT2596" s="155" t="s">
        <v>169</v>
      </c>
      <c r="AU2596" s="155" t="s">
        <v>88</v>
      </c>
      <c r="AV2596" s="13" t="s">
        <v>88</v>
      </c>
      <c r="AW2596" s="13" t="s">
        <v>40</v>
      </c>
      <c r="AX2596" s="13" t="s">
        <v>78</v>
      </c>
      <c r="AY2596" s="155" t="s">
        <v>156</v>
      </c>
    </row>
    <row r="2597" spans="2:51" s="13" customFormat="1" ht="22.5" x14ac:dyDescent="0.2">
      <c r="B2597" s="154"/>
      <c r="D2597" s="148" t="s">
        <v>169</v>
      </c>
      <c r="E2597" s="155" t="s">
        <v>3</v>
      </c>
      <c r="F2597" s="156" t="s">
        <v>2746</v>
      </c>
      <c r="H2597" s="157">
        <v>165.995</v>
      </c>
      <c r="I2597" s="158"/>
      <c r="L2597" s="154"/>
      <c r="M2597" s="159"/>
      <c r="T2597" s="160"/>
      <c r="AT2597" s="155" t="s">
        <v>169</v>
      </c>
      <c r="AU2597" s="155" t="s">
        <v>88</v>
      </c>
      <c r="AV2597" s="13" t="s">
        <v>88</v>
      </c>
      <c r="AW2597" s="13" t="s">
        <v>40</v>
      </c>
      <c r="AX2597" s="13" t="s">
        <v>78</v>
      </c>
      <c r="AY2597" s="155" t="s">
        <v>156</v>
      </c>
    </row>
    <row r="2598" spans="2:51" s="13" customFormat="1" x14ac:dyDescent="0.2">
      <c r="B2598" s="154"/>
      <c r="D2598" s="148" t="s">
        <v>169</v>
      </c>
      <c r="E2598" s="155" t="s">
        <v>3</v>
      </c>
      <c r="F2598" s="156" t="s">
        <v>2747</v>
      </c>
      <c r="H2598" s="157">
        <v>65.694999999999993</v>
      </c>
      <c r="I2598" s="158"/>
      <c r="L2598" s="154"/>
      <c r="M2598" s="159"/>
      <c r="T2598" s="160"/>
      <c r="AT2598" s="155" t="s">
        <v>169</v>
      </c>
      <c r="AU2598" s="155" t="s">
        <v>88</v>
      </c>
      <c r="AV2598" s="13" t="s">
        <v>88</v>
      </c>
      <c r="AW2598" s="13" t="s">
        <v>40</v>
      </c>
      <c r="AX2598" s="13" t="s">
        <v>78</v>
      </c>
      <c r="AY2598" s="155" t="s">
        <v>156</v>
      </c>
    </row>
    <row r="2599" spans="2:51" s="13" customFormat="1" x14ac:dyDescent="0.2">
      <c r="B2599" s="154"/>
      <c r="D2599" s="148" t="s">
        <v>169</v>
      </c>
      <c r="E2599" s="155" t="s">
        <v>3</v>
      </c>
      <c r="F2599" s="156" t="s">
        <v>2748</v>
      </c>
      <c r="H2599" s="157">
        <v>9.86</v>
      </c>
      <c r="I2599" s="158"/>
      <c r="L2599" s="154"/>
      <c r="M2599" s="159"/>
      <c r="T2599" s="160"/>
      <c r="AT2599" s="155" t="s">
        <v>169</v>
      </c>
      <c r="AU2599" s="155" t="s">
        <v>88</v>
      </c>
      <c r="AV2599" s="13" t="s">
        <v>88</v>
      </c>
      <c r="AW2599" s="13" t="s">
        <v>40</v>
      </c>
      <c r="AX2599" s="13" t="s">
        <v>78</v>
      </c>
      <c r="AY2599" s="155" t="s">
        <v>156</v>
      </c>
    </row>
    <row r="2600" spans="2:51" s="13" customFormat="1" x14ac:dyDescent="0.2">
      <c r="B2600" s="154"/>
      <c r="D2600" s="148" t="s">
        <v>169</v>
      </c>
      <c r="E2600" s="155" t="s">
        <v>3</v>
      </c>
      <c r="F2600" s="156" t="s">
        <v>2749</v>
      </c>
      <c r="H2600" s="157">
        <v>2.581</v>
      </c>
      <c r="I2600" s="158"/>
      <c r="L2600" s="154"/>
      <c r="M2600" s="159"/>
      <c r="T2600" s="160"/>
      <c r="AT2600" s="155" t="s">
        <v>169</v>
      </c>
      <c r="AU2600" s="155" t="s">
        <v>88</v>
      </c>
      <c r="AV2600" s="13" t="s">
        <v>88</v>
      </c>
      <c r="AW2600" s="13" t="s">
        <v>40</v>
      </c>
      <c r="AX2600" s="13" t="s">
        <v>78</v>
      </c>
      <c r="AY2600" s="155" t="s">
        <v>156</v>
      </c>
    </row>
    <row r="2601" spans="2:51" s="12" customFormat="1" x14ac:dyDescent="0.2">
      <c r="B2601" s="147"/>
      <c r="D2601" s="148" t="s">
        <v>169</v>
      </c>
      <c r="E2601" s="149" t="s">
        <v>3</v>
      </c>
      <c r="F2601" s="150" t="s">
        <v>2750</v>
      </c>
      <c r="H2601" s="149" t="s">
        <v>3</v>
      </c>
      <c r="I2601" s="151"/>
      <c r="L2601" s="147"/>
      <c r="M2601" s="152"/>
      <c r="T2601" s="153"/>
      <c r="AT2601" s="149" t="s">
        <v>169</v>
      </c>
      <c r="AU2601" s="149" t="s">
        <v>88</v>
      </c>
      <c r="AV2601" s="12" t="s">
        <v>86</v>
      </c>
      <c r="AW2601" s="12" t="s">
        <v>40</v>
      </c>
      <c r="AX2601" s="12" t="s">
        <v>78</v>
      </c>
      <c r="AY2601" s="149" t="s">
        <v>156</v>
      </c>
    </row>
    <row r="2602" spans="2:51" s="13" customFormat="1" x14ac:dyDescent="0.2">
      <c r="B2602" s="154"/>
      <c r="D2602" s="148" t="s">
        <v>169</v>
      </c>
      <c r="E2602" s="155" t="s">
        <v>3</v>
      </c>
      <c r="F2602" s="156" t="s">
        <v>2751</v>
      </c>
      <c r="H2602" s="157">
        <v>5.31</v>
      </c>
      <c r="I2602" s="158"/>
      <c r="L2602" s="154"/>
      <c r="M2602" s="159"/>
      <c r="T2602" s="160"/>
      <c r="AT2602" s="155" t="s">
        <v>169</v>
      </c>
      <c r="AU2602" s="155" t="s">
        <v>88</v>
      </c>
      <c r="AV2602" s="13" t="s">
        <v>88</v>
      </c>
      <c r="AW2602" s="13" t="s">
        <v>40</v>
      </c>
      <c r="AX2602" s="13" t="s">
        <v>78</v>
      </c>
      <c r="AY2602" s="155" t="s">
        <v>156</v>
      </c>
    </row>
    <row r="2603" spans="2:51" s="13" customFormat="1" x14ac:dyDescent="0.2">
      <c r="B2603" s="154"/>
      <c r="D2603" s="148" t="s">
        <v>169</v>
      </c>
      <c r="E2603" s="155" t="s">
        <v>3</v>
      </c>
      <c r="F2603" s="156" t="s">
        <v>2752</v>
      </c>
      <c r="H2603" s="157">
        <v>2.2050000000000001</v>
      </c>
      <c r="I2603" s="158"/>
      <c r="L2603" s="154"/>
      <c r="M2603" s="159"/>
      <c r="T2603" s="160"/>
      <c r="AT2603" s="155" t="s">
        <v>169</v>
      </c>
      <c r="AU2603" s="155" t="s">
        <v>88</v>
      </c>
      <c r="AV2603" s="13" t="s">
        <v>88</v>
      </c>
      <c r="AW2603" s="13" t="s">
        <v>40</v>
      </c>
      <c r="AX2603" s="13" t="s">
        <v>78</v>
      </c>
      <c r="AY2603" s="155" t="s">
        <v>156</v>
      </c>
    </row>
    <row r="2604" spans="2:51" s="13" customFormat="1" x14ac:dyDescent="0.2">
      <c r="B2604" s="154"/>
      <c r="D2604" s="148" t="s">
        <v>169</v>
      </c>
      <c r="E2604" s="155" t="s">
        <v>3</v>
      </c>
      <c r="F2604" s="156" t="s">
        <v>2753</v>
      </c>
      <c r="H2604" s="157">
        <v>2.2050000000000001</v>
      </c>
      <c r="I2604" s="158"/>
      <c r="L2604" s="154"/>
      <c r="M2604" s="159"/>
      <c r="T2604" s="160"/>
      <c r="AT2604" s="155" t="s">
        <v>169</v>
      </c>
      <c r="AU2604" s="155" t="s">
        <v>88</v>
      </c>
      <c r="AV2604" s="13" t="s">
        <v>88</v>
      </c>
      <c r="AW2604" s="13" t="s">
        <v>40</v>
      </c>
      <c r="AX2604" s="13" t="s">
        <v>78</v>
      </c>
      <c r="AY2604" s="155" t="s">
        <v>156</v>
      </c>
    </row>
    <row r="2605" spans="2:51" s="13" customFormat="1" x14ac:dyDescent="0.2">
      <c r="B2605" s="154"/>
      <c r="D2605" s="148" t="s">
        <v>169</v>
      </c>
      <c r="E2605" s="155" t="s">
        <v>3</v>
      </c>
      <c r="F2605" s="156" t="s">
        <v>2754</v>
      </c>
      <c r="H2605" s="157">
        <v>3.24</v>
      </c>
      <c r="I2605" s="158"/>
      <c r="L2605" s="154"/>
      <c r="M2605" s="159"/>
      <c r="T2605" s="160"/>
      <c r="AT2605" s="155" t="s">
        <v>169</v>
      </c>
      <c r="AU2605" s="155" t="s">
        <v>88</v>
      </c>
      <c r="AV2605" s="13" t="s">
        <v>88</v>
      </c>
      <c r="AW2605" s="13" t="s">
        <v>40</v>
      </c>
      <c r="AX2605" s="13" t="s">
        <v>78</v>
      </c>
      <c r="AY2605" s="155" t="s">
        <v>156</v>
      </c>
    </row>
    <row r="2606" spans="2:51" s="13" customFormat="1" x14ac:dyDescent="0.2">
      <c r="B2606" s="154"/>
      <c r="D2606" s="148" t="s">
        <v>169</v>
      </c>
      <c r="E2606" s="155" t="s">
        <v>3</v>
      </c>
      <c r="F2606" s="156" t="s">
        <v>2755</v>
      </c>
      <c r="H2606" s="157">
        <v>3.24</v>
      </c>
      <c r="I2606" s="158"/>
      <c r="L2606" s="154"/>
      <c r="M2606" s="159"/>
      <c r="T2606" s="160"/>
      <c r="AT2606" s="155" t="s">
        <v>169</v>
      </c>
      <c r="AU2606" s="155" t="s">
        <v>88</v>
      </c>
      <c r="AV2606" s="13" t="s">
        <v>88</v>
      </c>
      <c r="AW2606" s="13" t="s">
        <v>40</v>
      </c>
      <c r="AX2606" s="13" t="s">
        <v>78</v>
      </c>
      <c r="AY2606" s="155" t="s">
        <v>156</v>
      </c>
    </row>
    <row r="2607" spans="2:51" s="13" customFormat="1" x14ac:dyDescent="0.2">
      <c r="B2607" s="154"/>
      <c r="D2607" s="148" t="s">
        <v>169</v>
      </c>
      <c r="E2607" s="155" t="s">
        <v>3</v>
      </c>
      <c r="F2607" s="156" t="s">
        <v>2756</v>
      </c>
      <c r="H2607" s="157">
        <v>2.246</v>
      </c>
      <c r="I2607" s="158"/>
      <c r="L2607" s="154"/>
      <c r="M2607" s="159"/>
      <c r="T2607" s="160"/>
      <c r="AT2607" s="155" t="s">
        <v>169</v>
      </c>
      <c r="AU2607" s="155" t="s">
        <v>88</v>
      </c>
      <c r="AV2607" s="13" t="s">
        <v>88</v>
      </c>
      <c r="AW2607" s="13" t="s">
        <v>40</v>
      </c>
      <c r="AX2607" s="13" t="s">
        <v>78</v>
      </c>
      <c r="AY2607" s="155" t="s">
        <v>156</v>
      </c>
    </row>
    <row r="2608" spans="2:51" s="13" customFormat="1" x14ac:dyDescent="0.2">
      <c r="B2608" s="154"/>
      <c r="D2608" s="148" t="s">
        <v>169</v>
      </c>
      <c r="E2608" s="155" t="s">
        <v>3</v>
      </c>
      <c r="F2608" s="156" t="s">
        <v>2757</v>
      </c>
      <c r="H2608" s="157">
        <v>2.246</v>
      </c>
      <c r="I2608" s="158"/>
      <c r="L2608" s="154"/>
      <c r="M2608" s="159"/>
      <c r="T2608" s="160"/>
      <c r="AT2608" s="155" t="s">
        <v>169</v>
      </c>
      <c r="AU2608" s="155" t="s">
        <v>88</v>
      </c>
      <c r="AV2608" s="13" t="s">
        <v>88</v>
      </c>
      <c r="AW2608" s="13" t="s">
        <v>40</v>
      </c>
      <c r="AX2608" s="13" t="s">
        <v>78</v>
      </c>
      <c r="AY2608" s="155" t="s">
        <v>156</v>
      </c>
    </row>
    <row r="2609" spans="2:51" s="13" customFormat="1" x14ac:dyDescent="0.2">
      <c r="B2609" s="154"/>
      <c r="D2609" s="148" t="s">
        <v>169</v>
      </c>
      <c r="E2609" s="155" t="s">
        <v>3</v>
      </c>
      <c r="F2609" s="156" t="s">
        <v>2758</v>
      </c>
      <c r="H2609" s="157">
        <v>3.24</v>
      </c>
      <c r="I2609" s="158"/>
      <c r="L2609" s="154"/>
      <c r="M2609" s="159"/>
      <c r="T2609" s="160"/>
      <c r="AT2609" s="155" t="s">
        <v>169</v>
      </c>
      <c r="AU2609" s="155" t="s">
        <v>88</v>
      </c>
      <c r="AV2609" s="13" t="s">
        <v>88</v>
      </c>
      <c r="AW2609" s="13" t="s">
        <v>40</v>
      </c>
      <c r="AX2609" s="13" t="s">
        <v>78</v>
      </c>
      <c r="AY2609" s="155" t="s">
        <v>156</v>
      </c>
    </row>
    <row r="2610" spans="2:51" s="13" customFormat="1" x14ac:dyDescent="0.2">
      <c r="B2610" s="154"/>
      <c r="D2610" s="148" t="s">
        <v>169</v>
      </c>
      <c r="E2610" s="155" t="s">
        <v>3</v>
      </c>
      <c r="F2610" s="156" t="s">
        <v>2759</v>
      </c>
      <c r="H2610" s="157">
        <v>2.625</v>
      </c>
      <c r="I2610" s="158"/>
      <c r="L2610" s="154"/>
      <c r="M2610" s="159"/>
      <c r="T2610" s="160"/>
      <c r="AT2610" s="155" t="s">
        <v>169</v>
      </c>
      <c r="AU2610" s="155" t="s">
        <v>88</v>
      </c>
      <c r="AV2610" s="13" t="s">
        <v>88</v>
      </c>
      <c r="AW2610" s="13" t="s">
        <v>40</v>
      </c>
      <c r="AX2610" s="13" t="s">
        <v>78</v>
      </c>
      <c r="AY2610" s="155" t="s">
        <v>156</v>
      </c>
    </row>
    <row r="2611" spans="2:51" s="13" customFormat="1" x14ac:dyDescent="0.2">
      <c r="B2611" s="154"/>
      <c r="D2611" s="148" t="s">
        <v>169</v>
      </c>
      <c r="E2611" s="155" t="s">
        <v>3</v>
      </c>
      <c r="F2611" s="156" t="s">
        <v>2760</v>
      </c>
      <c r="H2611" s="157">
        <v>1.05</v>
      </c>
      <c r="I2611" s="158"/>
      <c r="L2611" s="154"/>
      <c r="M2611" s="159"/>
      <c r="T2611" s="160"/>
      <c r="AT2611" s="155" t="s">
        <v>169</v>
      </c>
      <c r="AU2611" s="155" t="s">
        <v>88</v>
      </c>
      <c r="AV2611" s="13" t="s">
        <v>88</v>
      </c>
      <c r="AW2611" s="13" t="s">
        <v>40</v>
      </c>
      <c r="AX2611" s="13" t="s">
        <v>78</v>
      </c>
      <c r="AY2611" s="155" t="s">
        <v>156</v>
      </c>
    </row>
    <row r="2612" spans="2:51" s="13" customFormat="1" x14ac:dyDescent="0.2">
      <c r="B2612" s="154"/>
      <c r="D2612" s="148" t="s">
        <v>169</v>
      </c>
      <c r="E2612" s="155" t="s">
        <v>3</v>
      </c>
      <c r="F2612" s="156" t="s">
        <v>2761</v>
      </c>
      <c r="H2612" s="157">
        <v>1.7549999999999999</v>
      </c>
      <c r="I2612" s="158"/>
      <c r="L2612" s="154"/>
      <c r="M2612" s="159"/>
      <c r="T2612" s="160"/>
      <c r="AT2612" s="155" t="s">
        <v>169</v>
      </c>
      <c r="AU2612" s="155" t="s">
        <v>88</v>
      </c>
      <c r="AV2612" s="13" t="s">
        <v>88</v>
      </c>
      <c r="AW2612" s="13" t="s">
        <v>40</v>
      </c>
      <c r="AX2612" s="13" t="s">
        <v>78</v>
      </c>
      <c r="AY2612" s="155" t="s">
        <v>156</v>
      </c>
    </row>
    <row r="2613" spans="2:51" s="13" customFormat="1" x14ac:dyDescent="0.2">
      <c r="B2613" s="154"/>
      <c r="D2613" s="148" t="s">
        <v>169</v>
      </c>
      <c r="E2613" s="155" t="s">
        <v>3</v>
      </c>
      <c r="F2613" s="156" t="s">
        <v>2762</v>
      </c>
      <c r="H2613" s="157">
        <v>1.02</v>
      </c>
      <c r="I2613" s="158"/>
      <c r="L2613" s="154"/>
      <c r="M2613" s="159"/>
      <c r="T2613" s="160"/>
      <c r="AT2613" s="155" t="s">
        <v>169</v>
      </c>
      <c r="AU2613" s="155" t="s">
        <v>88</v>
      </c>
      <c r="AV2613" s="13" t="s">
        <v>88</v>
      </c>
      <c r="AW2613" s="13" t="s">
        <v>40</v>
      </c>
      <c r="AX2613" s="13" t="s">
        <v>78</v>
      </c>
      <c r="AY2613" s="155" t="s">
        <v>156</v>
      </c>
    </row>
    <row r="2614" spans="2:51" s="13" customFormat="1" x14ac:dyDescent="0.2">
      <c r="B2614" s="154"/>
      <c r="D2614" s="148" t="s">
        <v>169</v>
      </c>
      <c r="E2614" s="155" t="s">
        <v>3</v>
      </c>
      <c r="F2614" s="156" t="s">
        <v>2763</v>
      </c>
      <c r="H2614" s="157">
        <v>4.3680000000000003</v>
      </c>
      <c r="I2614" s="158"/>
      <c r="L2614" s="154"/>
      <c r="M2614" s="159"/>
      <c r="T2614" s="160"/>
      <c r="AT2614" s="155" t="s">
        <v>169</v>
      </c>
      <c r="AU2614" s="155" t="s">
        <v>88</v>
      </c>
      <c r="AV2614" s="13" t="s">
        <v>88</v>
      </c>
      <c r="AW2614" s="13" t="s">
        <v>40</v>
      </c>
      <c r="AX2614" s="13" t="s">
        <v>78</v>
      </c>
      <c r="AY2614" s="155" t="s">
        <v>156</v>
      </c>
    </row>
    <row r="2615" spans="2:51" s="13" customFormat="1" x14ac:dyDescent="0.2">
      <c r="B2615" s="154"/>
      <c r="D2615" s="148" t="s">
        <v>169</v>
      </c>
      <c r="E2615" s="155" t="s">
        <v>3</v>
      </c>
      <c r="F2615" s="156" t="s">
        <v>2764</v>
      </c>
      <c r="H2615" s="157">
        <v>2.3460000000000001</v>
      </c>
      <c r="I2615" s="158"/>
      <c r="L2615" s="154"/>
      <c r="M2615" s="159"/>
      <c r="T2615" s="160"/>
      <c r="AT2615" s="155" t="s">
        <v>169</v>
      </c>
      <c r="AU2615" s="155" t="s">
        <v>88</v>
      </c>
      <c r="AV2615" s="13" t="s">
        <v>88</v>
      </c>
      <c r="AW2615" s="13" t="s">
        <v>40</v>
      </c>
      <c r="AX2615" s="13" t="s">
        <v>78</v>
      </c>
      <c r="AY2615" s="155" t="s">
        <v>156</v>
      </c>
    </row>
    <row r="2616" spans="2:51" s="13" customFormat="1" x14ac:dyDescent="0.2">
      <c r="B2616" s="154"/>
      <c r="D2616" s="148" t="s">
        <v>169</v>
      </c>
      <c r="E2616" s="155" t="s">
        <v>3</v>
      </c>
      <c r="F2616" s="156" t="s">
        <v>2765</v>
      </c>
      <c r="H2616" s="157">
        <v>2.9929999999999999</v>
      </c>
      <c r="I2616" s="158"/>
      <c r="L2616" s="154"/>
      <c r="M2616" s="159"/>
      <c r="T2616" s="160"/>
      <c r="AT2616" s="155" t="s">
        <v>169</v>
      </c>
      <c r="AU2616" s="155" t="s">
        <v>88</v>
      </c>
      <c r="AV2616" s="13" t="s">
        <v>88</v>
      </c>
      <c r="AW2616" s="13" t="s">
        <v>40</v>
      </c>
      <c r="AX2616" s="13" t="s">
        <v>78</v>
      </c>
      <c r="AY2616" s="155" t="s">
        <v>156</v>
      </c>
    </row>
    <row r="2617" spans="2:51" s="13" customFormat="1" x14ac:dyDescent="0.2">
      <c r="B2617" s="154"/>
      <c r="D2617" s="148" t="s">
        <v>169</v>
      </c>
      <c r="E2617" s="155" t="s">
        <v>3</v>
      </c>
      <c r="F2617" s="156" t="s">
        <v>2766</v>
      </c>
      <c r="H2617" s="157">
        <v>4.03</v>
      </c>
      <c r="I2617" s="158"/>
      <c r="L2617" s="154"/>
      <c r="M2617" s="159"/>
      <c r="T2617" s="160"/>
      <c r="AT2617" s="155" t="s">
        <v>169</v>
      </c>
      <c r="AU2617" s="155" t="s">
        <v>88</v>
      </c>
      <c r="AV2617" s="13" t="s">
        <v>88</v>
      </c>
      <c r="AW2617" s="13" t="s">
        <v>40</v>
      </c>
      <c r="AX2617" s="13" t="s">
        <v>78</v>
      </c>
      <c r="AY2617" s="155" t="s">
        <v>156</v>
      </c>
    </row>
    <row r="2618" spans="2:51" s="13" customFormat="1" x14ac:dyDescent="0.2">
      <c r="B2618" s="154"/>
      <c r="D2618" s="148" t="s">
        <v>169</v>
      </c>
      <c r="E2618" s="155" t="s">
        <v>3</v>
      </c>
      <c r="F2618" s="156" t="s">
        <v>2767</v>
      </c>
      <c r="H2618" s="157">
        <v>2.79</v>
      </c>
      <c r="I2618" s="158"/>
      <c r="L2618" s="154"/>
      <c r="M2618" s="159"/>
      <c r="T2618" s="160"/>
      <c r="AT2618" s="155" t="s">
        <v>169</v>
      </c>
      <c r="AU2618" s="155" t="s">
        <v>88</v>
      </c>
      <c r="AV2618" s="13" t="s">
        <v>88</v>
      </c>
      <c r="AW2618" s="13" t="s">
        <v>40</v>
      </c>
      <c r="AX2618" s="13" t="s">
        <v>78</v>
      </c>
      <c r="AY2618" s="155" t="s">
        <v>156</v>
      </c>
    </row>
    <row r="2619" spans="2:51" s="13" customFormat="1" x14ac:dyDescent="0.2">
      <c r="B2619" s="154"/>
      <c r="D2619" s="148" t="s">
        <v>169</v>
      </c>
      <c r="E2619" s="155" t="s">
        <v>3</v>
      </c>
      <c r="F2619" s="156" t="s">
        <v>2768</v>
      </c>
      <c r="H2619" s="157">
        <v>3.05</v>
      </c>
      <c r="I2619" s="158"/>
      <c r="L2619" s="154"/>
      <c r="M2619" s="159"/>
      <c r="T2619" s="160"/>
      <c r="AT2619" s="155" t="s">
        <v>169</v>
      </c>
      <c r="AU2619" s="155" t="s">
        <v>88</v>
      </c>
      <c r="AV2619" s="13" t="s">
        <v>88</v>
      </c>
      <c r="AW2619" s="13" t="s">
        <v>40</v>
      </c>
      <c r="AX2619" s="13" t="s">
        <v>78</v>
      </c>
      <c r="AY2619" s="155" t="s">
        <v>156</v>
      </c>
    </row>
    <row r="2620" spans="2:51" s="13" customFormat="1" x14ac:dyDescent="0.2">
      <c r="B2620" s="154"/>
      <c r="D2620" s="148" t="s">
        <v>169</v>
      </c>
      <c r="E2620" s="155" t="s">
        <v>3</v>
      </c>
      <c r="F2620" s="156" t="s">
        <v>2769</v>
      </c>
      <c r="H2620" s="157">
        <v>6.4050000000000002</v>
      </c>
      <c r="I2620" s="158"/>
      <c r="L2620" s="154"/>
      <c r="M2620" s="159"/>
      <c r="T2620" s="160"/>
      <c r="AT2620" s="155" t="s">
        <v>169</v>
      </c>
      <c r="AU2620" s="155" t="s">
        <v>88</v>
      </c>
      <c r="AV2620" s="13" t="s">
        <v>88</v>
      </c>
      <c r="AW2620" s="13" t="s">
        <v>40</v>
      </c>
      <c r="AX2620" s="13" t="s">
        <v>78</v>
      </c>
      <c r="AY2620" s="155" t="s">
        <v>156</v>
      </c>
    </row>
    <row r="2621" spans="2:51" s="13" customFormat="1" x14ac:dyDescent="0.2">
      <c r="B2621" s="154"/>
      <c r="D2621" s="148" t="s">
        <v>169</v>
      </c>
      <c r="E2621" s="155" t="s">
        <v>3</v>
      </c>
      <c r="F2621" s="156" t="s">
        <v>2770</v>
      </c>
      <c r="H2621" s="157">
        <v>2.1</v>
      </c>
      <c r="I2621" s="158"/>
      <c r="L2621" s="154"/>
      <c r="M2621" s="159"/>
      <c r="T2621" s="160"/>
      <c r="AT2621" s="155" t="s">
        <v>169</v>
      </c>
      <c r="AU2621" s="155" t="s">
        <v>88</v>
      </c>
      <c r="AV2621" s="13" t="s">
        <v>88</v>
      </c>
      <c r="AW2621" s="13" t="s">
        <v>40</v>
      </c>
      <c r="AX2621" s="13" t="s">
        <v>78</v>
      </c>
      <c r="AY2621" s="155" t="s">
        <v>156</v>
      </c>
    </row>
    <row r="2622" spans="2:51" s="13" customFormat="1" x14ac:dyDescent="0.2">
      <c r="B2622" s="154"/>
      <c r="D2622" s="148" t="s">
        <v>169</v>
      </c>
      <c r="E2622" s="155" t="s">
        <v>3</v>
      </c>
      <c r="F2622" s="156" t="s">
        <v>2771</v>
      </c>
      <c r="H2622" s="157">
        <v>3.81</v>
      </c>
      <c r="I2622" s="158"/>
      <c r="L2622" s="154"/>
      <c r="M2622" s="159"/>
      <c r="T2622" s="160"/>
      <c r="AT2622" s="155" t="s">
        <v>169</v>
      </c>
      <c r="AU2622" s="155" t="s">
        <v>88</v>
      </c>
      <c r="AV2622" s="13" t="s">
        <v>88</v>
      </c>
      <c r="AW2622" s="13" t="s">
        <v>40</v>
      </c>
      <c r="AX2622" s="13" t="s">
        <v>78</v>
      </c>
      <c r="AY2622" s="155" t="s">
        <v>156</v>
      </c>
    </row>
    <row r="2623" spans="2:51" s="13" customFormat="1" x14ac:dyDescent="0.2">
      <c r="B2623" s="154"/>
      <c r="D2623" s="148" t="s">
        <v>169</v>
      </c>
      <c r="E2623" s="155" t="s">
        <v>3</v>
      </c>
      <c r="F2623" s="156" t="s">
        <v>2772</v>
      </c>
      <c r="H2623" s="157">
        <v>3.81</v>
      </c>
      <c r="I2623" s="158"/>
      <c r="L2623" s="154"/>
      <c r="M2623" s="159"/>
      <c r="T2623" s="160"/>
      <c r="AT2623" s="155" t="s">
        <v>169</v>
      </c>
      <c r="AU2623" s="155" t="s">
        <v>88</v>
      </c>
      <c r="AV2623" s="13" t="s">
        <v>88</v>
      </c>
      <c r="AW2623" s="13" t="s">
        <v>40</v>
      </c>
      <c r="AX2623" s="13" t="s">
        <v>78</v>
      </c>
      <c r="AY2623" s="155" t="s">
        <v>156</v>
      </c>
    </row>
    <row r="2624" spans="2:51" s="13" customFormat="1" x14ac:dyDescent="0.2">
      <c r="B2624" s="154"/>
      <c r="D2624" s="148" t="s">
        <v>169</v>
      </c>
      <c r="E2624" s="155" t="s">
        <v>3</v>
      </c>
      <c r="F2624" s="156" t="s">
        <v>2773</v>
      </c>
      <c r="H2624" s="157">
        <v>2.2050000000000001</v>
      </c>
      <c r="I2624" s="158"/>
      <c r="L2624" s="154"/>
      <c r="M2624" s="159"/>
      <c r="T2624" s="160"/>
      <c r="AT2624" s="155" t="s">
        <v>169</v>
      </c>
      <c r="AU2624" s="155" t="s">
        <v>88</v>
      </c>
      <c r="AV2624" s="13" t="s">
        <v>88</v>
      </c>
      <c r="AW2624" s="13" t="s">
        <v>40</v>
      </c>
      <c r="AX2624" s="13" t="s">
        <v>78</v>
      </c>
      <c r="AY2624" s="155" t="s">
        <v>156</v>
      </c>
    </row>
    <row r="2625" spans="2:51" s="13" customFormat="1" x14ac:dyDescent="0.2">
      <c r="B2625" s="154"/>
      <c r="D2625" s="148" t="s">
        <v>169</v>
      </c>
      <c r="E2625" s="155" t="s">
        <v>3</v>
      </c>
      <c r="F2625" s="156" t="s">
        <v>2774</v>
      </c>
      <c r="H2625" s="157">
        <v>2.1349999999999998</v>
      </c>
      <c r="I2625" s="158"/>
      <c r="L2625" s="154"/>
      <c r="M2625" s="159"/>
      <c r="T2625" s="160"/>
      <c r="AT2625" s="155" t="s">
        <v>169</v>
      </c>
      <c r="AU2625" s="155" t="s">
        <v>88</v>
      </c>
      <c r="AV2625" s="13" t="s">
        <v>88</v>
      </c>
      <c r="AW2625" s="13" t="s">
        <v>40</v>
      </c>
      <c r="AX2625" s="13" t="s">
        <v>78</v>
      </c>
      <c r="AY2625" s="155" t="s">
        <v>156</v>
      </c>
    </row>
    <row r="2626" spans="2:51" s="13" customFormat="1" x14ac:dyDescent="0.2">
      <c r="B2626" s="154"/>
      <c r="D2626" s="148" t="s">
        <v>169</v>
      </c>
      <c r="E2626" s="155" t="s">
        <v>3</v>
      </c>
      <c r="F2626" s="156" t="s">
        <v>2775</v>
      </c>
      <c r="H2626" s="157">
        <v>4.5380000000000003</v>
      </c>
      <c r="I2626" s="158"/>
      <c r="L2626" s="154"/>
      <c r="M2626" s="159"/>
      <c r="T2626" s="160"/>
      <c r="AT2626" s="155" t="s">
        <v>169</v>
      </c>
      <c r="AU2626" s="155" t="s">
        <v>88</v>
      </c>
      <c r="AV2626" s="13" t="s">
        <v>88</v>
      </c>
      <c r="AW2626" s="13" t="s">
        <v>40</v>
      </c>
      <c r="AX2626" s="13" t="s">
        <v>78</v>
      </c>
      <c r="AY2626" s="155" t="s">
        <v>156</v>
      </c>
    </row>
    <row r="2627" spans="2:51" s="13" customFormat="1" x14ac:dyDescent="0.2">
      <c r="B2627" s="154"/>
      <c r="D2627" s="148" t="s">
        <v>169</v>
      </c>
      <c r="E2627" s="155" t="s">
        <v>3</v>
      </c>
      <c r="F2627" s="156" t="s">
        <v>2776</v>
      </c>
      <c r="H2627" s="157">
        <v>5.96</v>
      </c>
      <c r="I2627" s="158"/>
      <c r="L2627" s="154"/>
      <c r="M2627" s="159"/>
      <c r="T2627" s="160"/>
      <c r="AT2627" s="155" t="s">
        <v>169</v>
      </c>
      <c r="AU2627" s="155" t="s">
        <v>88</v>
      </c>
      <c r="AV2627" s="13" t="s">
        <v>88</v>
      </c>
      <c r="AW2627" s="13" t="s">
        <v>40</v>
      </c>
      <c r="AX2627" s="13" t="s">
        <v>78</v>
      </c>
      <c r="AY2627" s="155" t="s">
        <v>156</v>
      </c>
    </row>
    <row r="2628" spans="2:51" s="13" customFormat="1" x14ac:dyDescent="0.2">
      <c r="B2628" s="154"/>
      <c r="D2628" s="148" t="s">
        <v>169</v>
      </c>
      <c r="E2628" s="155" t="s">
        <v>3</v>
      </c>
      <c r="F2628" s="156" t="s">
        <v>2777</v>
      </c>
      <c r="H2628" s="157">
        <v>3.1</v>
      </c>
      <c r="I2628" s="158"/>
      <c r="L2628" s="154"/>
      <c r="M2628" s="159"/>
      <c r="T2628" s="160"/>
      <c r="AT2628" s="155" t="s">
        <v>169</v>
      </c>
      <c r="AU2628" s="155" t="s">
        <v>88</v>
      </c>
      <c r="AV2628" s="13" t="s">
        <v>88</v>
      </c>
      <c r="AW2628" s="13" t="s">
        <v>40</v>
      </c>
      <c r="AX2628" s="13" t="s">
        <v>78</v>
      </c>
      <c r="AY2628" s="155" t="s">
        <v>156</v>
      </c>
    </row>
    <row r="2629" spans="2:51" s="13" customFormat="1" x14ac:dyDescent="0.2">
      <c r="B2629" s="154"/>
      <c r="D2629" s="148" t="s">
        <v>169</v>
      </c>
      <c r="E2629" s="155" t="s">
        <v>3</v>
      </c>
      <c r="F2629" s="156" t="s">
        <v>2778</v>
      </c>
      <c r="H2629" s="157">
        <v>3.05</v>
      </c>
      <c r="I2629" s="158"/>
      <c r="L2629" s="154"/>
      <c r="M2629" s="159"/>
      <c r="T2629" s="160"/>
      <c r="AT2629" s="155" t="s">
        <v>169</v>
      </c>
      <c r="AU2629" s="155" t="s">
        <v>88</v>
      </c>
      <c r="AV2629" s="13" t="s">
        <v>88</v>
      </c>
      <c r="AW2629" s="13" t="s">
        <v>40</v>
      </c>
      <c r="AX2629" s="13" t="s">
        <v>78</v>
      </c>
      <c r="AY2629" s="155" t="s">
        <v>156</v>
      </c>
    </row>
    <row r="2630" spans="2:51" s="13" customFormat="1" x14ac:dyDescent="0.2">
      <c r="B2630" s="154"/>
      <c r="D2630" s="148" t="s">
        <v>169</v>
      </c>
      <c r="E2630" s="155" t="s">
        <v>3</v>
      </c>
      <c r="F2630" s="156" t="s">
        <v>2779</v>
      </c>
      <c r="H2630" s="157">
        <v>3.605</v>
      </c>
      <c r="I2630" s="158"/>
      <c r="L2630" s="154"/>
      <c r="M2630" s="159"/>
      <c r="T2630" s="160"/>
      <c r="AT2630" s="155" t="s">
        <v>169</v>
      </c>
      <c r="AU2630" s="155" t="s">
        <v>88</v>
      </c>
      <c r="AV2630" s="13" t="s">
        <v>88</v>
      </c>
      <c r="AW2630" s="13" t="s">
        <v>40</v>
      </c>
      <c r="AX2630" s="13" t="s">
        <v>78</v>
      </c>
      <c r="AY2630" s="155" t="s">
        <v>156</v>
      </c>
    </row>
    <row r="2631" spans="2:51" s="13" customFormat="1" x14ac:dyDescent="0.2">
      <c r="B2631" s="154"/>
      <c r="D2631" s="148" t="s">
        <v>169</v>
      </c>
      <c r="E2631" s="155" t="s">
        <v>3</v>
      </c>
      <c r="F2631" s="156" t="s">
        <v>2780</v>
      </c>
      <c r="H2631" s="157">
        <v>4.03</v>
      </c>
      <c r="I2631" s="158"/>
      <c r="L2631" s="154"/>
      <c r="M2631" s="159"/>
      <c r="T2631" s="160"/>
      <c r="AT2631" s="155" t="s">
        <v>169</v>
      </c>
      <c r="AU2631" s="155" t="s">
        <v>88</v>
      </c>
      <c r="AV2631" s="13" t="s">
        <v>88</v>
      </c>
      <c r="AW2631" s="13" t="s">
        <v>40</v>
      </c>
      <c r="AX2631" s="13" t="s">
        <v>78</v>
      </c>
      <c r="AY2631" s="155" t="s">
        <v>156</v>
      </c>
    </row>
    <row r="2632" spans="2:51" s="13" customFormat="1" x14ac:dyDescent="0.2">
      <c r="B2632" s="154"/>
      <c r="D2632" s="148" t="s">
        <v>169</v>
      </c>
      <c r="E2632" s="155" t="s">
        <v>3</v>
      </c>
      <c r="F2632" s="156" t="s">
        <v>2781</v>
      </c>
      <c r="H2632" s="157">
        <v>3.9329999999999998</v>
      </c>
      <c r="I2632" s="158"/>
      <c r="L2632" s="154"/>
      <c r="M2632" s="159"/>
      <c r="T2632" s="160"/>
      <c r="AT2632" s="155" t="s">
        <v>169</v>
      </c>
      <c r="AU2632" s="155" t="s">
        <v>88</v>
      </c>
      <c r="AV2632" s="13" t="s">
        <v>88</v>
      </c>
      <c r="AW2632" s="13" t="s">
        <v>40</v>
      </c>
      <c r="AX2632" s="13" t="s">
        <v>78</v>
      </c>
      <c r="AY2632" s="155" t="s">
        <v>156</v>
      </c>
    </row>
    <row r="2633" spans="2:51" s="13" customFormat="1" x14ac:dyDescent="0.2">
      <c r="B2633" s="154"/>
      <c r="D2633" s="148" t="s">
        <v>169</v>
      </c>
      <c r="E2633" s="155" t="s">
        <v>3</v>
      </c>
      <c r="F2633" s="156" t="s">
        <v>2782</v>
      </c>
      <c r="H2633" s="157">
        <v>2.976</v>
      </c>
      <c r="I2633" s="158"/>
      <c r="L2633" s="154"/>
      <c r="M2633" s="159"/>
      <c r="T2633" s="160"/>
      <c r="AT2633" s="155" t="s">
        <v>169</v>
      </c>
      <c r="AU2633" s="155" t="s">
        <v>88</v>
      </c>
      <c r="AV2633" s="13" t="s">
        <v>88</v>
      </c>
      <c r="AW2633" s="13" t="s">
        <v>40</v>
      </c>
      <c r="AX2633" s="13" t="s">
        <v>78</v>
      </c>
      <c r="AY2633" s="155" t="s">
        <v>156</v>
      </c>
    </row>
    <row r="2634" spans="2:51" s="13" customFormat="1" x14ac:dyDescent="0.2">
      <c r="B2634" s="154"/>
      <c r="D2634" s="148" t="s">
        <v>169</v>
      </c>
      <c r="E2634" s="155" t="s">
        <v>3</v>
      </c>
      <c r="F2634" s="156" t="s">
        <v>2783</v>
      </c>
      <c r="H2634" s="157">
        <v>4.4640000000000004</v>
      </c>
      <c r="I2634" s="158"/>
      <c r="L2634" s="154"/>
      <c r="M2634" s="159"/>
      <c r="T2634" s="160"/>
      <c r="AT2634" s="155" t="s">
        <v>169</v>
      </c>
      <c r="AU2634" s="155" t="s">
        <v>88</v>
      </c>
      <c r="AV2634" s="13" t="s">
        <v>88</v>
      </c>
      <c r="AW2634" s="13" t="s">
        <v>40</v>
      </c>
      <c r="AX2634" s="13" t="s">
        <v>78</v>
      </c>
      <c r="AY2634" s="155" t="s">
        <v>156</v>
      </c>
    </row>
    <row r="2635" spans="2:51" s="13" customFormat="1" x14ac:dyDescent="0.2">
      <c r="B2635" s="154"/>
      <c r="D2635" s="148" t="s">
        <v>169</v>
      </c>
      <c r="E2635" s="155" t="s">
        <v>3</v>
      </c>
      <c r="F2635" s="156" t="s">
        <v>2784</v>
      </c>
      <c r="H2635" s="157">
        <v>1.488</v>
      </c>
      <c r="I2635" s="158"/>
      <c r="L2635" s="154"/>
      <c r="M2635" s="159"/>
      <c r="T2635" s="160"/>
      <c r="AT2635" s="155" t="s">
        <v>169</v>
      </c>
      <c r="AU2635" s="155" t="s">
        <v>88</v>
      </c>
      <c r="AV2635" s="13" t="s">
        <v>88</v>
      </c>
      <c r="AW2635" s="13" t="s">
        <v>40</v>
      </c>
      <c r="AX2635" s="13" t="s">
        <v>78</v>
      </c>
      <c r="AY2635" s="155" t="s">
        <v>156</v>
      </c>
    </row>
    <row r="2636" spans="2:51" s="13" customFormat="1" x14ac:dyDescent="0.2">
      <c r="B2636" s="154"/>
      <c r="D2636" s="148" t="s">
        <v>169</v>
      </c>
      <c r="E2636" s="155" t="s">
        <v>3</v>
      </c>
      <c r="F2636" s="156" t="s">
        <v>2785</v>
      </c>
      <c r="H2636" s="157">
        <v>1.9950000000000001</v>
      </c>
      <c r="I2636" s="158"/>
      <c r="L2636" s="154"/>
      <c r="M2636" s="159"/>
      <c r="T2636" s="160"/>
      <c r="AT2636" s="155" t="s">
        <v>169</v>
      </c>
      <c r="AU2636" s="155" t="s">
        <v>88</v>
      </c>
      <c r="AV2636" s="13" t="s">
        <v>88</v>
      </c>
      <c r="AW2636" s="13" t="s">
        <v>40</v>
      </c>
      <c r="AX2636" s="13" t="s">
        <v>78</v>
      </c>
      <c r="AY2636" s="155" t="s">
        <v>156</v>
      </c>
    </row>
    <row r="2637" spans="2:51" s="13" customFormat="1" x14ac:dyDescent="0.2">
      <c r="B2637" s="154"/>
      <c r="D2637" s="148" t="s">
        <v>169</v>
      </c>
      <c r="E2637" s="155" t="s">
        <v>3</v>
      </c>
      <c r="F2637" s="156" t="s">
        <v>2786</v>
      </c>
      <c r="H2637" s="157">
        <v>4.4640000000000004</v>
      </c>
      <c r="I2637" s="158"/>
      <c r="L2637" s="154"/>
      <c r="M2637" s="159"/>
      <c r="T2637" s="160"/>
      <c r="AT2637" s="155" t="s">
        <v>169</v>
      </c>
      <c r="AU2637" s="155" t="s">
        <v>88</v>
      </c>
      <c r="AV2637" s="13" t="s">
        <v>88</v>
      </c>
      <c r="AW2637" s="13" t="s">
        <v>40</v>
      </c>
      <c r="AX2637" s="13" t="s">
        <v>78</v>
      </c>
      <c r="AY2637" s="155" t="s">
        <v>156</v>
      </c>
    </row>
    <row r="2638" spans="2:51" s="13" customFormat="1" x14ac:dyDescent="0.2">
      <c r="B2638" s="154"/>
      <c r="D2638" s="148" t="s">
        <v>169</v>
      </c>
      <c r="E2638" s="155" t="s">
        <v>3</v>
      </c>
      <c r="F2638" s="156" t="s">
        <v>2787</v>
      </c>
      <c r="H2638" s="157">
        <v>2.17</v>
      </c>
      <c r="I2638" s="158"/>
      <c r="L2638" s="154"/>
      <c r="M2638" s="159"/>
      <c r="T2638" s="160"/>
      <c r="AT2638" s="155" t="s">
        <v>169</v>
      </c>
      <c r="AU2638" s="155" t="s">
        <v>88</v>
      </c>
      <c r="AV2638" s="13" t="s">
        <v>88</v>
      </c>
      <c r="AW2638" s="13" t="s">
        <v>40</v>
      </c>
      <c r="AX2638" s="13" t="s">
        <v>78</v>
      </c>
      <c r="AY2638" s="155" t="s">
        <v>156</v>
      </c>
    </row>
    <row r="2639" spans="2:51" s="13" customFormat="1" x14ac:dyDescent="0.2">
      <c r="B2639" s="154"/>
      <c r="D2639" s="148" t="s">
        <v>169</v>
      </c>
      <c r="E2639" s="155" t="s">
        <v>3</v>
      </c>
      <c r="F2639" s="156" t="s">
        <v>2788</v>
      </c>
      <c r="H2639" s="157">
        <v>1.2</v>
      </c>
      <c r="I2639" s="158"/>
      <c r="L2639" s="154"/>
      <c r="M2639" s="159"/>
      <c r="T2639" s="160"/>
      <c r="AT2639" s="155" t="s">
        <v>169</v>
      </c>
      <c r="AU2639" s="155" t="s">
        <v>88</v>
      </c>
      <c r="AV2639" s="13" t="s">
        <v>88</v>
      </c>
      <c r="AW2639" s="13" t="s">
        <v>40</v>
      </c>
      <c r="AX2639" s="13" t="s">
        <v>78</v>
      </c>
      <c r="AY2639" s="155" t="s">
        <v>156</v>
      </c>
    </row>
    <row r="2640" spans="2:51" s="13" customFormat="1" x14ac:dyDescent="0.2">
      <c r="B2640" s="154"/>
      <c r="D2640" s="148" t="s">
        <v>169</v>
      </c>
      <c r="E2640" s="155" t="s">
        <v>3</v>
      </c>
      <c r="F2640" s="156" t="s">
        <v>2789</v>
      </c>
      <c r="H2640" s="157">
        <v>2.976</v>
      </c>
      <c r="I2640" s="158"/>
      <c r="L2640" s="154"/>
      <c r="M2640" s="159"/>
      <c r="T2640" s="160"/>
      <c r="AT2640" s="155" t="s">
        <v>169</v>
      </c>
      <c r="AU2640" s="155" t="s">
        <v>88</v>
      </c>
      <c r="AV2640" s="13" t="s">
        <v>88</v>
      </c>
      <c r="AW2640" s="13" t="s">
        <v>40</v>
      </c>
      <c r="AX2640" s="13" t="s">
        <v>78</v>
      </c>
      <c r="AY2640" s="155" t="s">
        <v>156</v>
      </c>
    </row>
    <row r="2641" spans="2:65" s="13" customFormat="1" x14ac:dyDescent="0.2">
      <c r="B2641" s="154"/>
      <c r="D2641" s="148" t="s">
        <v>169</v>
      </c>
      <c r="E2641" s="155" t="s">
        <v>3</v>
      </c>
      <c r="F2641" s="156" t="s">
        <v>2790</v>
      </c>
      <c r="H2641" s="157">
        <v>2.976</v>
      </c>
      <c r="I2641" s="158"/>
      <c r="L2641" s="154"/>
      <c r="M2641" s="159"/>
      <c r="T2641" s="160"/>
      <c r="AT2641" s="155" t="s">
        <v>169</v>
      </c>
      <c r="AU2641" s="155" t="s">
        <v>88</v>
      </c>
      <c r="AV2641" s="13" t="s">
        <v>88</v>
      </c>
      <c r="AW2641" s="13" t="s">
        <v>40</v>
      </c>
      <c r="AX2641" s="13" t="s">
        <v>78</v>
      </c>
      <c r="AY2641" s="155" t="s">
        <v>156</v>
      </c>
    </row>
    <row r="2642" spans="2:65" s="13" customFormat="1" x14ac:dyDescent="0.2">
      <c r="B2642" s="154"/>
      <c r="D2642" s="148" t="s">
        <v>169</v>
      </c>
      <c r="E2642" s="155" t="s">
        <v>3</v>
      </c>
      <c r="F2642" s="156" t="s">
        <v>2791</v>
      </c>
      <c r="H2642" s="157">
        <v>1.488</v>
      </c>
      <c r="I2642" s="158"/>
      <c r="L2642" s="154"/>
      <c r="M2642" s="159"/>
      <c r="T2642" s="160"/>
      <c r="AT2642" s="155" t="s">
        <v>169</v>
      </c>
      <c r="AU2642" s="155" t="s">
        <v>88</v>
      </c>
      <c r="AV2642" s="13" t="s">
        <v>88</v>
      </c>
      <c r="AW2642" s="13" t="s">
        <v>40</v>
      </c>
      <c r="AX2642" s="13" t="s">
        <v>78</v>
      </c>
      <c r="AY2642" s="155" t="s">
        <v>156</v>
      </c>
    </row>
    <row r="2643" spans="2:65" s="13" customFormat="1" x14ac:dyDescent="0.2">
      <c r="B2643" s="154"/>
      <c r="D2643" s="148" t="s">
        <v>169</v>
      </c>
      <c r="E2643" s="155" t="s">
        <v>3</v>
      </c>
      <c r="F2643" s="156" t="s">
        <v>2792</v>
      </c>
      <c r="H2643" s="157">
        <v>1.22</v>
      </c>
      <c r="I2643" s="158"/>
      <c r="L2643" s="154"/>
      <c r="M2643" s="159"/>
      <c r="T2643" s="160"/>
      <c r="AT2643" s="155" t="s">
        <v>169</v>
      </c>
      <c r="AU2643" s="155" t="s">
        <v>88</v>
      </c>
      <c r="AV2643" s="13" t="s">
        <v>88</v>
      </c>
      <c r="AW2643" s="13" t="s">
        <v>40</v>
      </c>
      <c r="AX2643" s="13" t="s">
        <v>78</v>
      </c>
      <c r="AY2643" s="155" t="s">
        <v>156</v>
      </c>
    </row>
    <row r="2644" spans="2:65" s="13" customFormat="1" x14ac:dyDescent="0.2">
      <c r="B2644" s="154"/>
      <c r="D2644" s="148" t="s">
        <v>169</v>
      </c>
      <c r="E2644" s="155" t="s">
        <v>3</v>
      </c>
      <c r="F2644" s="156" t="s">
        <v>2793</v>
      </c>
      <c r="H2644" s="157">
        <v>4.2770000000000001</v>
      </c>
      <c r="I2644" s="158"/>
      <c r="L2644" s="154"/>
      <c r="M2644" s="159"/>
      <c r="T2644" s="160"/>
      <c r="AT2644" s="155" t="s">
        <v>169</v>
      </c>
      <c r="AU2644" s="155" t="s">
        <v>88</v>
      </c>
      <c r="AV2644" s="13" t="s">
        <v>88</v>
      </c>
      <c r="AW2644" s="13" t="s">
        <v>40</v>
      </c>
      <c r="AX2644" s="13" t="s">
        <v>78</v>
      </c>
      <c r="AY2644" s="155" t="s">
        <v>156</v>
      </c>
    </row>
    <row r="2645" spans="2:65" s="13" customFormat="1" x14ac:dyDescent="0.2">
      <c r="B2645" s="154"/>
      <c r="D2645" s="148" t="s">
        <v>169</v>
      </c>
      <c r="E2645" s="155" t="s">
        <v>3</v>
      </c>
      <c r="F2645" s="156" t="s">
        <v>2794</v>
      </c>
      <c r="H2645" s="157">
        <v>1.23</v>
      </c>
      <c r="I2645" s="158"/>
      <c r="L2645" s="154"/>
      <c r="M2645" s="159"/>
      <c r="T2645" s="160"/>
      <c r="AT2645" s="155" t="s">
        <v>169</v>
      </c>
      <c r="AU2645" s="155" t="s">
        <v>88</v>
      </c>
      <c r="AV2645" s="13" t="s">
        <v>88</v>
      </c>
      <c r="AW2645" s="13" t="s">
        <v>40</v>
      </c>
      <c r="AX2645" s="13" t="s">
        <v>78</v>
      </c>
      <c r="AY2645" s="155" t="s">
        <v>156</v>
      </c>
    </row>
    <row r="2646" spans="2:65" s="13" customFormat="1" x14ac:dyDescent="0.2">
      <c r="B2646" s="154"/>
      <c r="D2646" s="148" t="s">
        <v>169</v>
      </c>
      <c r="E2646" s="155" t="s">
        <v>3</v>
      </c>
      <c r="F2646" s="156" t="s">
        <v>2795</v>
      </c>
      <c r="H2646" s="157">
        <v>1.278</v>
      </c>
      <c r="I2646" s="158"/>
      <c r="L2646" s="154"/>
      <c r="M2646" s="159"/>
      <c r="T2646" s="160"/>
      <c r="AT2646" s="155" t="s">
        <v>169</v>
      </c>
      <c r="AU2646" s="155" t="s">
        <v>88</v>
      </c>
      <c r="AV2646" s="13" t="s">
        <v>88</v>
      </c>
      <c r="AW2646" s="13" t="s">
        <v>40</v>
      </c>
      <c r="AX2646" s="13" t="s">
        <v>78</v>
      </c>
      <c r="AY2646" s="155" t="s">
        <v>156</v>
      </c>
    </row>
    <row r="2647" spans="2:65" s="13" customFormat="1" x14ac:dyDescent="0.2">
      <c r="B2647" s="154"/>
      <c r="D2647" s="148" t="s">
        <v>169</v>
      </c>
      <c r="E2647" s="155" t="s">
        <v>3</v>
      </c>
      <c r="F2647" s="156" t="s">
        <v>2796</v>
      </c>
      <c r="H2647" s="157">
        <v>3.0510000000000002</v>
      </c>
      <c r="I2647" s="158"/>
      <c r="L2647" s="154"/>
      <c r="M2647" s="159"/>
      <c r="T2647" s="160"/>
      <c r="AT2647" s="155" t="s">
        <v>169</v>
      </c>
      <c r="AU2647" s="155" t="s">
        <v>88</v>
      </c>
      <c r="AV2647" s="13" t="s">
        <v>88</v>
      </c>
      <c r="AW2647" s="13" t="s">
        <v>40</v>
      </c>
      <c r="AX2647" s="13" t="s">
        <v>78</v>
      </c>
      <c r="AY2647" s="155" t="s">
        <v>156</v>
      </c>
    </row>
    <row r="2648" spans="2:65" s="13" customFormat="1" x14ac:dyDescent="0.2">
      <c r="B2648" s="154"/>
      <c r="D2648" s="148" t="s">
        <v>169</v>
      </c>
      <c r="E2648" s="155" t="s">
        <v>3</v>
      </c>
      <c r="F2648" s="156" t="s">
        <v>2797</v>
      </c>
      <c r="H2648" s="157">
        <v>2.7229999999999999</v>
      </c>
      <c r="I2648" s="158"/>
      <c r="L2648" s="154"/>
      <c r="M2648" s="159"/>
      <c r="T2648" s="160"/>
      <c r="AT2648" s="155" t="s">
        <v>169</v>
      </c>
      <c r="AU2648" s="155" t="s">
        <v>88</v>
      </c>
      <c r="AV2648" s="13" t="s">
        <v>88</v>
      </c>
      <c r="AW2648" s="13" t="s">
        <v>40</v>
      </c>
      <c r="AX2648" s="13" t="s">
        <v>78</v>
      </c>
      <c r="AY2648" s="155" t="s">
        <v>156</v>
      </c>
    </row>
    <row r="2649" spans="2:65" s="13" customFormat="1" x14ac:dyDescent="0.2">
      <c r="B2649" s="154"/>
      <c r="D2649" s="148" t="s">
        <v>169</v>
      </c>
      <c r="E2649" s="155" t="s">
        <v>3</v>
      </c>
      <c r="F2649" s="156" t="s">
        <v>2798</v>
      </c>
      <c r="H2649" s="157">
        <v>1.22</v>
      </c>
      <c r="I2649" s="158"/>
      <c r="L2649" s="154"/>
      <c r="M2649" s="159"/>
      <c r="T2649" s="160"/>
      <c r="AT2649" s="155" t="s">
        <v>169</v>
      </c>
      <c r="AU2649" s="155" t="s">
        <v>88</v>
      </c>
      <c r="AV2649" s="13" t="s">
        <v>88</v>
      </c>
      <c r="AW2649" s="13" t="s">
        <v>40</v>
      </c>
      <c r="AX2649" s="13" t="s">
        <v>78</v>
      </c>
      <c r="AY2649" s="155" t="s">
        <v>156</v>
      </c>
    </row>
    <row r="2650" spans="2:65" s="13" customFormat="1" x14ac:dyDescent="0.2">
      <c r="B2650" s="154"/>
      <c r="D2650" s="148" t="s">
        <v>169</v>
      </c>
      <c r="E2650" s="155" t="s">
        <v>3</v>
      </c>
      <c r="F2650" s="156" t="s">
        <v>2799</v>
      </c>
      <c r="H2650" s="157">
        <v>1.22</v>
      </c>
      <c r="I2650" s="158"/>
      <c r="L2650" s="154"/>
      <c r="M2650" s="159"/>
      <c r="T2650" s="160"/>
      <c r="AT2650" s="155" t="s">
        <v>169</v>
      </c>
      <c r="AU2650" s="155" t="s">
        <v>88</v>
      </c>
      <c r="AV2650" s="13" t="s">
        <v>88</v>
      </c>
      <c r="AW2650" s="13" t="s">
        <v>40</v>
      </c>
      <c r="AX2650" s="13" t="s">
        <v>78</v>
      </c>
      <c r="AY2650" s="155" t="s">
        <v>156</v>
      </c>
    </row>
    <row r="2651" spans="2:65" s="13" customFormat="1" x14ac:dyDescent="0.2">
      <c r="B2651" s="154"/>
      <c r="D2651" s="148" t="s">
        <v>169</v>
      </c>
      <c r="E2651" s="155" t="s">
        <v>3</v>
      </c>
      <c r="F2651" s="156" t="s">
        <v>2800</v>
      </c>
      <c r="H2651" s="157">
        <v>2.976</v>
      </c>
      <c r="I2651" s="158"/>
      <c r="L2651" s="154"/>
      <c r="M2651" s="159"/>
      <c r="T2651" s="160"/>
      <c r="AT2651" s="155" t="s">
        <v>169</v>
      </c>
      <c r="AU2651" s="155" t="s">
        <v>88</v>
      </c>
      <c r="AV2651" s="13" t="s">
        <v>88</v>
      </c>
      <c r="AW2651" s="13" t="s">
        <v>40</v>
      </c>
      <c r="AX2651" s="13" t="s">
        <v>78</v>
      </c>
      <c r="AY2651" s="155" t="s">
        <v>156</v>
      </c>
    </row>
    <row r="2652" spans="2:65" s="15" customFormat="1" x14ac:dyDescent="0.2">
      <c r="B2652" s="168"/>
      <c r="D2652" s="148" t="s">
        <v>169</v>
      </c>
      <c r="E2652" s="169" t="s">
        <v>3</v>
      </c>
      <c r="F2652" s="170" t="s">
        <v>180</v>
      </c>
      <c r="H2652" s="171">
        <v>2122.788</v>
      </c>
      <c r="I2652" s="172"/>
      <c r="L2652" s="168"/>
      <c r="M2652" s="173"/>
      <c r="T2652" s="174"/>
      <c r="AT2652" s="169" t="s">
        <v>169</v>
      </c>
      <c r="AU2652" s="169" t="s">
        <v>88</v>
      </c>
      <c r="AV2652" s="15" t="s">
        <v>157</v>
      </c>
      <c r="AW2652" s="15" t="s">
        <v>40</v>
      </c>
      <c r="AX2652" s="15" t="s">
        <v>78</v>
      </c>
      <c r="AY2652" s="169" t="s">
        <v>156</v>
      </c>
    </row>
    <row r="2653" spans="2:65" s="14" customFormat="1" x14ac:dyDescent="0.2">
      <c r="B2653" s="161"/>
      <c r="D2653" s="148" t="s">
        <v>169</v>
      </c>
      <c r="E2653" s="162" t="s">
        <v>3</v>
      </c>
      <c r="F2653" s="163" t="s">
        <v>172</v>
      </c>
      <c r="H2653" s="164">
        <v>2283.1239999999998</v>
      </c>
      <c r="I2653" s="165"/>
      <c r="L2653" s="161"/>
      <c r="M2653" s="166"/>
      <c r="T2653" s="167"/>
      <c r="AT2653" s="162" t="s">
        <v>169</v>
      </c>
      <c r="AU2653" s="162" t="s">
        <v>88</v>
      </c>
      <c r="AV2653" s="14" t="s">
        <v>165</v>
      </c>
      <c r="AW2653" s="14" t="s">
        <v>40</v>
      </c>
      <c r="AX2653" s="14" t="s">
        <v>86</v>
      </c>
      <c r="AY2653" s="162" t="s">
        <v>156</v>
      </c>
    </row>
    <row r="2654" spans="2:65" s="1" customFormat="1" ht="24.2" customHeight="1" x14ac:dyDescent="0.2">
      <c r="B2654" s="129"/>
      <c r="C2654" s="130" t="s">
        <v>3768</v>
      </c>
      <c r="D2654" s="130" t="s">
        <v>160</v>
      </c>
      <c r="E2654" s="131" t="s">
        <v>3769</v>
      </c>
      <c r="F2654" s="132" t="s">
        <v>3770</v>
      </c>
      <c r="G2654" s="133" t="s">
        <v>209</v>
      </c>
      <c r="H2654" s="134">
        <v>194.81</v>
      </c>
      <c r="I2654" s="135"/>
      <c r="J2654" s="136">
        <f>ROUND(I2654*H2654,2)</f>
        <v>0</v>
      </c>
      <c r="K2654" s="132" t="s">
        <v>164</v>
      </c>
      <c r="L2654" s="34"/>
      <c r="M2654" s="137" t="s">
        <v>3</v>
      </c>
      <c r="N2654" s="138" t="s">
        <v>49</v>
      </c>
      <c r="P2654" s="139">
        <f>O2654*H2654</f>
        <v>0</v>
      </c>
      <c r="Q2654" s="139">
        <v>0</v>
      </c>
      <c r="R2654" s="139">
        <f>Q2654*H2654</f>
        <v>0</v>
      </c>
      <c r="S2654" s="139">
        <v>4.5999999999999999E-2</v>
      </c>
      <c r="T2654" s="140">
        <f>S2654*H2654</f>
        <v>8.9612599999999993</v>
      </c>
      <c r="AR2654" s="141" t="s">
        <v>165</v>
      </c>
      <c r="AT2654" s="141" t="s">
        <v>160</v>
      </c>
      <c r="AU2654" s="141" t="s">
        <v>88</v>
      </c>
      <c r="AY2654" s="18" t="s">
        <v>156</v>
      </c>
      <c r="BE2654" s="142">
        <f>IF(N2654="základní",J2654,0)</f>
        <v>0</v>
      </c>
      <c r="BF2654" s="142">
        <f>IF(N2654="snížená",J2654,0)</f>
        <v>0</v>
      </c>
      <c r="BG2654" s="142">
        <f>IF(N2654="zákl. přenesená",J2654,0)</f>
        <v>0</v>
      </c>
      <c r="BH2654" s="142">
        <f>IF(N2654="sníž. přenesená",J2654,0)</f>
        <v>0</v>
      </c>
      <c r="BI2654" s="142">
        <f>IF(N2654="nulová",J2654,0)</f>
        <v>0</v>
      </c>
      <c r="BJ2654" s="18" t="s">
        <v>86</v>
      </c>
      <c r="BK2654" s="142">
        <f>ROUND(I2654*H2654,2)</f>
        <v>0</v>
      </c>
      <c r="BL2654" s="18" t="s">
        <v>165</v>
      </c>
      <c r="BM2654" s="141" t="s">
        <v>3771</v>
      </c>
    </row>
    <row r="2655" spans="2:65" s="1" customFormat="1" x14ac:dyDescent="0.2">
      <c r="B2655" s="34"/>
      <c r="D2655" s="143" t="s">
        <v>167</v>
      </c>
      <c r="F2655" s="144" t="s">
        <v>3772</v>
      </c>
      <c r="I2655" s="145"/>
      <c r="L2655" s="34"/>
      <c r="M2655" s="146"/>
      <c r="T2655" s="55"/>
      <c r="AT2655" s="18" t="s">
        <v>167</v>
      </c>
      <c r="AU2655" s="18" t="s">
        <v>88</v>
      </c>
    </row>
    <row r="2656" spans="2:65" s="13" customFormat="1" x14ac:dyDescent="0.2">
      <c r="B2656" s="154"/>
      <c r="D2656" s="148" t="s">
        <v>169</v>
      </c>
      <c r="E2656" s="155" t="s">
        <v>3</v>
      </c>
      <c r="F2656" s="156" t="s">
        <v>3773</v>
      </c>
      <c r="H2656" s="157">
        <v>39</v>
      </c>
      <c r="I2656" s="158"/>
      <c r="L2656" s="154"/>
      <c r="M2656" s="159"/>
      <c r="T2656" s="160"/>
      <c r="AT2656" s="155" t="s">
        <v>169</v>
      </c>
      <c r="AU2656" s="155" t="s">
        <v>88</v>
      </c>
      <c r="AV2656" s="13" t="s">
        <v>88</v>
      </c>
      <c r="AW2656" s="13" t="s">
        <v>40</v>
      </c>
      <c r="AX2656" s="13" t="s">
        <v>78</v>
      </c>
      <c r="AY2656" s="155" t="s">
        <v>156</v>
      </c>
    </row>
    <row r="2657" spans="2:65" s="13" customFormat="1" x14ac:dyDescent="0.2">
      <c r="B2657" s="154"/>
      <c r="D2657" s="148" t="s">
        <v>169</v>
      </c>
      <c r="E2657" s="155" t="s">
        <v>3</v>
      </c>
      <c r="F2657" s="156" t="s">
        <v>3774</v>
      </c>
      <c r="H2657" s="157">
        <v>2.7349999999999999</v>
      </c>
      <c r="I2657" s="158"/>
      <c r="L2657" s="154"/>
      <c r="M2657" s="159"/>
      <c r="T2657" s="160"/>
      <c r="AT2657" s="155" t="s">
        <v>169</v>
      </c>
      <c r="AU2657" s="155" t="s">
        <v>88</v>
      </c>
      <c r="AV2657" s="13" t="s">
        <v>88</v>
      </c>
      <c r="AW2657" s="13" t="s">
        <v>40</v>
      </c>
      <c r="AX2657" s="13" t="s">
        <v>78</v>
      </c>
      <c r="AY2657" s="155" t="s">
        <v>156</v>
      </c>
    </row>
    <row r="2658" spans="2:65" s="13" customFormat="1" x14ac:dyDescent="0.2">
      <c r="B2658" s="154"/>
      <c r="D2658" s="148" t="s">
        <v>169</v>
      </c>
      <c r="E2658" s="155" t="s">
        <v>3</v>
      </c>
      <c r="F2658" s="156" t="s">
        <v>3775</v>
      </c>
      <c r="H2658" s="157">
        <v>39</v>
      </c>
      <c r="I2658" s="158"/>
      <c r="L2658" s="154"/>
      <c r="M2658" s="159"/>
      <c r="T2658" s="160"/>
      <c r="AT2658" s="155" t="s">
        <v>169</v>
      </c>
      <c r="AU2658" s="155" t="s">
        <v>88</v>
      </c>
      <c r="AV2658" s="13" t="s">
        <v>88</v>
      </c>
      <c r="AW2658" s="13" t="s">
        <v>40</v>
      </c>
      <c r="AX2658" s="13" t="s">
        <v>78</v>
      </c>
      <c r="AY2658" s="155" t="s">
        <v>156</v>
      </c>
    </row>
    <row r="2659" spans="2:65" s="13" customFormat="1" x14ac:dyDescent="0.2">
      <c r="B2659" s="154"/>
      <c r="D2659" s="148" t="s">
        <v>169</v>
      </c>
      <c r="E2659" s="155" t="s">
        <v>3</v>
      </c>
      <c r="F2659" s="156" t="s">
        <v>3776</v>
      </c>
      <c r="H2659" s="157">
        <v>2.7349999999999999</v>
      </c>
      <c r="I2659" s="158"/>
      <c r="L2659" s="154"/>
      <c r="M2659" s="159"/>
      <c r="T2659" s="160"/>
      <c r="AT2659" s="155" t="s">
        <v>169</v>
      </c>
      <c r="AU2659" s="155" t="s">
        <v>88</v>
      </c>
      <c r="AV2659" s="13" t="s">
        <v>88</v>
      </c>
      <c r="AW2659" s="13" t="s">
        <v>40</v>
      </c>
      <c r="AX2659" s="13" t="s">
        <v>78</v>
      </c>
      <c r="AY2659" s="155" t="s">
        <v>156</v>
      </c>
    </row>
    <row r="2660" spans="2:65" s="13" customFormat="1" x14ac:dyDescent="0.2">
      <c r="B2660" s="154"/>
      <c r="D2660" s="148" t="s">
        <v>169</v>
      </c>
      <c r="E2660" s="155" t="s">
        <v>3</v>
      </c>
      <c r="F2660" s="156" t="s">
        <v>3777</v>
      </c>
      <c r="H2660" s="157">
        <v>58.4</v>
      </c>
      <c r="I2660" s="158"/>
      <c r="L2660" s="154"/>
      <c r="M2660" s="159"/>
      <c r="T2660" s="160"/>
      <c r="AT2660" s="155" t="s">
        <v>169</v>
      </c>
      <c r="AU2660" s="155" t="s">
        <v>88</v>
      </c>
      <c r="AV2660" s="13" t="s">
        <v>88</v>
      </c>
      <c r="AW2660" s="13" t="s">
        <v>40</v>
      </c>
      <c r="AX2660" s="13" t="s">
        <v>78</v>
      </c>
      <c r="AY2660" s="155" t="s">
        <v>156</v>
      </c>
    </row>
    <row r="2661" spans="2:65" s="13" customFormat="1" x14ac:dyDescent="0.2">
      <c r="B2661" s="154"/>
      <c r="D2661" s="148" t="s">
        <v>169</v>
      </c>
      <c r="E2661" s="155" t="s">
        <v>3</v>
      </c>
      <c r="F2661" s="156" t="s">
        <v>3778</v>
      </c>
      <c r="H2661" s="157">
        <v>52.94</v>
      </c>
      <c r="I2661" s="158"/>
      <c r="L2661" s="154"/>
      <c r="M2661" s="159"/>
      <c r="T2661" s="160"/>
      <c r="AT2661" s="155" t="s">
        <v>169</v>
      </c>
      <c r="AU2661" s="155" t="s">
        <v>88</v>
      </c>
      <c r="AV2661" s="13" t="s">
        <v>88</v>
      </c>
      <c r="AW2661" s="13" t="s">
        <v>40</v>
      </c>
      <c r="AX2661" s="13" t="s">
        <v>78</v>
      </c>
      <c r="AY2661" s="155" t="s">
        <v>156</v>
      </c>
    </row>
    <row r="2662" spans="2:65" s="14" customFormat="1" x14ac:dyDescent="0.2">
      <c r="B2662" s="161"/>
      <c r="D2662" s="148" t="s">
        <v>169</v>
      </c>
      <c r="E2662" s="162" t="s">
        <v>3</v>
      </c>
      <c r="F2662" s="163" t="s">
        <v>172</v>
      </c>
      <c r="H2662" s="164">
        <v>194.81</v>
      </c>
      <c r="I2662" s="165"/>
      <c r="L2662" s="161"/>
      <c r="M2662" s="166"/>
      <c r="T2662" s="167"/>
      <c r="AT2662" s="162" t="s">
        <v>169</v>
      </c>
      <c r="AU2662" s="162" t="s">
        <v>88</v>
      </c>
      <c r="AV2662" s="14" t="s">
        <v>165</v>
      </c>
      <c r="AW2662" s="14" t="s">
        <v>40</v>
      </c>
      <c r="AX2662" s="14" t="s">
        <v>86</v>
      </c>
      <c r="AY2662" s="162" t="s">
        <v>156</v>
      </c>
    </row>
    <row r="2663" spans="2:65" s="1" customFormat="1" ht="24.2" customHeight="1" x14ac:dyDescent="0.2">
      <c r="B2663" s="129"/>
      <c r="C2663" s="130" t="s">
        <v>3779</v>
      </c>
      <c r="D2663" s="130" t="s">
        <v>160</v>
      </c>
      <c r="E2663" s="131" t="s">
        <v>3780</v>
      </c>
      <c r="F2663" s="132" t="s">
        <v>3781</v>
      </c>
      <c r="G2663" s="133" t="s">
        <v>209</v>
      </c>
      <c r="H2663" s="134">
        <v>287.13900000000001</v>
      </c>
      <c r="I2663" s="135"/>
      <c r="J2663" s="136">
        <f>ROUND(I2663*H2663,2)</f>
        <v>0</v>
      </c>
      <c r="K2663" s="132" t="s">
        <v>164</v>
      </c>
      <c r="L2663" s="34"/>
      <c r="M2663" s="137" t="s">
        <v>3</v>
      </c>
      <c r="N2663" s="138" t="s">
        <v>49</v>
      </c>
      <c r="P2663" s="139">
        <f>O2663*H2663</f>
        <v>0</v>
      </c>
      <c r="Q2663" s="139">
        <v>0</v>
      </c>
      <c r="R2663" s="139">
        <f>Q2663*H2663</f>
        <v>0</v>
      </c>
      <c r="S2663" s="139">
        <v>5.8999999999999997E-2</v>
      </c>
      <c r="T2663" s="140">
        <f>S2663*H2663</f>
        <v>16.941201</v>
      </c>
      <c r="AR2663" s="141" t="s">
        <v>165</v>
      </c>
      <c r="AT2663" s="141" t="s">
        <v>160</v>
      </c>
      <c r="AU2663" s="141" t="s">
        <v>88</v>
      </c>
      <c r="AY2663" s="18" t="s">
        <v>156</v>
      </c>
      <c r="BE2663" s="142">
        <f>IF(N2663="základní",J2663,0)</f>
        <v>0</v>
      </c>
      <c r="BF2663" s="142">
        <f>IF(N2663="snížená",J2663,0)</f>
        <v>0</v>
      </c>
      <c r="BG2663" s="142">
        <f>IF(N2663="zákl. přenesená",J2663,0)</f>
        <v>0</v>
      </c>
      <c r="BH2663" s="142">
        <f>IF(N2663="sníž. přenesená",J2663,0)</f>
        <v>0</v>
      </c>
      <c r="BI2663" s="142">
        <f>IF(N2663="nulová",J2663,0)</f>
        <v>0</v>
      </c>
      <c r="BJ2663" s="18" t="s">
        <v>86</v>
      </c>
      <c r="BK2663" s="142">
        <f>ROUND(I2663*H2663,2)</f>
        <v>0</v>
      </c>
      <c r="BL2663" s="18" t="s">
        <v>165</v>
      </c>
      <c r="BM2663" s="141" t="s">
        <v>3782</v>
      </c>
    </row>
    <row r="2664" spans="2:65" s="1" customFormat="1" x14ac:dyDescent="0.2">
      <c r="B2664" s="34"/>
      <c r="D2664" s="143" t="s">
        <v>167</v>
      </c>
      <c r="F2664" s="144" t="s">
        <v>3783</v>
      </c>
      <c r="I2664" s="145"/>
      <c r="L2664" s="34"/>
      <c r="M2664" s="146"/>
      <c r="T2664" s="55"/>
      <c r="AT2664" s="18" t="s">
        <v>167</v>
      </c>
      <c r="AU2664" s="18" t="s">
        <v>88</v>
      </c>
    </row>
    <row r="2665" spans="2:65" s="13" customFormat="1" x14ac:dyDescent="0.2">
      <c r="B2665" s="154"/>
      <c r="D2665" s="148" t="s">
        <v>169</v>
      </c>
      <c r="E2665" s="155" t="s">
        <v>3</v>
      </c>
      <c r="F2665" s="156" t="s">
        <v>3784</v>
      </c>
      <c r="H2665" s="157">
        <v>53.4</v>
      </c>
      <c r="I2665" s="158"/>
      <c r="L2665" s="154"/>
      <c r="M2665" s="159"/>
      <c r="T2665" s="160"/>
      <c r="AT2665" s="155" t="s">
        <v>169</v>
      </c>
      <c r="AU2665" s="155" t="s">
        <v>88</v>
      </c>
      <c r="AV2665" s="13" t="s">
        <v>88</v>
      </c>
      <c r="AW2665" s="13" t="s">
        <v>40</v>
      </c>
      <c r="AX2665" s="13" t="s">
        <v>78</v>
      </c>
      <c r="AY2665" s="155" t="s">
        <v>156</v>
      </c>
    </row>
    <row r="2666" spans="2:65" s="13" customFormat="1" x14ac:dyDescent="0.2">
      <c r="B2666" s="154"/>
      <c r="D2666" s="148" t="s">
        <v>169</v>
      </c>
      <c r="E2666" s="155" t="s">
        <v>3</v>
      </c>
      <c r="F2666" s="156" t="s">
        <v>3785</v>
      </c>
      <c r="H2666" s="157">
        <v>8.8989999999999991</v>
      </c>
      <c r="I2666" s="158"/>
      <c r="L2666" s="154"/>
      <c r="M2666" s="159"/>
      <c r="T2666" s="160"/>
      <c r="AT2666" s="155" t="s">
        <v>169</v>
      </c>
      <c r="AU2666" s="155" t="s">
        <v>88</v>
      </c>
      <c r="AV2666" s="13" t="s">
        <v>88</v>
      </c>
      <c r="AW2666" s="13" t="s">
        <v>40</v>
      </c>
      <c r="AX2666" s="13" t="s">
        <v>78</v>
      </c>
      <c r="AY2666" s="155" t="s">
        <v>156</v>
      </c>
    </row>
    <row r="2667" spans="2:65" s="13" customFormat="1" x14ac:dyDescent="0.2">
      <c r="B2667" s="154"/>
      <c r="D2667" s="148" t="s">
        <v>169</v>
      </c>
      <c r="E2667" s="155" t="s">
        <v>3</v>
      </c>
      <c r="F2667" s="156" t="s">
        <v>3786</v>
      </c>
      <c r="H2667" s="157">
        <v>53.4</v>
      </c>
      <c r="I2667" s="158"/>
      <c r="L2667" s="154"/>
      <c r="M2667" s="159"/>
      <c r="T2667" s="160"/>
      <c r="AT2667" s="155" t="s">
        <v>169</v>
      </c>
      <c r="AU2667" s="155" t="s">
        <v>88</v>
      </c>
      <c r="AV2667" s="13" t="s">
        <v>88</v>
      </c>
      <c r="AW2667" s="13" t="s">
        <v>40</v>
      </c>
      <c r="AX2667" s="13" t="s">
        <v>78</v>
      </c>
      <c r="AY2667" s="155" t="s">
        <v>156</v>
      </c>
    </row>
    <row r="2668" spans="2:65" s="13" customFormat="1" x14ac:dyDescent="0.2">
      <c r="B2668" s="154"/>
      <c r="D2668" s="148" t="s">
        <v>169</v>
      </c>
      <c r="E2668" s="155" t="s">
        <v>3</v>
      </c>
      <c r="F2668" s="156" t="s">
        <v>3787</v>
      </c>
      <c r="H2668" s="157">
        <v>8.8989999999999991</v>
      </c>
      <c r="I2668" s="158"/>
      <c r="L2668" s="154"/>
      <c r="M2668" s="159"/>
      <c r="T2668" s="160"/>
      <c r="AT2668" s="155" t="s">
        <v>169</v>
      </c>
      <c r="AU2668" s="155" t="s">
        <v>88</v>
      </c>
      <c r="AV2668" s="13" t="s">
        <v>88</v>
      </c>
      <c r="AW2668" s="13" t="s">
        <v>40</v>
      </c>
      <c r="AX2668" s="13" t="s">
        <v>78</v>
      </c>
      <c r="AY2668" s="155" t="s">
        <v>156</v>
      </c>
    </row>
    <row r="2669" spans="2:65" s="13" customFormat="1" x14ac:dyDescent="0.2">
      <c r="B2669" s="154"/>
      <c r="D2669" s="148" t="s">
        <v>169</v>
      </c>
      <c r="E2669" s="155" t="s">
        <v>3</v>
      </c>
      <c r="F2669" s="156" t="s">
        <v>3788</v>
      </c>
      <c r="H2669" s="157">
        <v>80.066000000000003</v>
      </c>
      <c r="I2669" s="158"/>
      <c r="L2669" s="154"/>
      <c r="M2669" s="159"/>
      <c r="T2669" s="160"/>
      <c r="AT2669" s="155" t="s">
        <v>169</v>
      </c>
      <c r="AU2669" s="155" t="s">
        <v>88</v>
      </c>
      <c r="AV2669" s="13" t="s">
        <v>88</v>
      </c>
      <c r="AW2669" s="13" t="s">
        <v>40</v>
      </c>
      <c r="AX2669" s="13" t="s">
        <v>78</v>
      </c>
      <c r="AY2669" s="155" t="s">
        <v>156</v>
      </c>
    </row>
    <row r="2670" spans="2:65" s="13" customFormat="1" x14ac:dyDescent="0.2">
      <c r="B2670" s="154"/>
      <c r="D2670" s="148" t="s">
        <v>169</v>
      </c>
      <c r="E2670" s="155" t="s">
        <v>3</v>
      </c>
      <c r="F2670" s="156" t="s">
        <v>3789</v>
      </c>
      <c r="H2670" s="157">
        <v>82.474999999999994</v>
      </c>
      <c r="I2670" s="158"/>
      <c r="L2670" s="154"/>
      <c r="M2670" s="159"/>
      <c r="T2670" s="160"/>
      <c r="AT2670" s="155" t="s">
        <v>169</v>
      </c>
      <c r="AU2670" s="155" t="s">
        <v>88</v>
      </c>
      <c r="AV2670" s="13" t="s">
        <v>88</v>
      </c>
      <c r="AW2670" s="13" t="s">
        <v>40</v>
      </c>
      <c r="AX2670" s="13" t="s">
        <v>78</v>
      </c>
      <c r="AY2670" s="155" t="s">
        <v>156</v>
      </c>
    </row>
    <row r="2671" spans="2:65" s="14" customFormat="1" x14ac:dyDescent="0.2">
      <c r="B2671" s="161"/>
      <c r="D2671" s="148" t="s">
        <v>169</v>
      </c>
      <c r="E2671" s="162" t="s">
        <v>3</v>
      </c>
      <c r="F2671" s="163" t="s">
        <v>172</v>
      </c>
      <c r="H2671" s="164">
        <v>287.13900000000001</v>
      </c>
      <c r="I2671" s="165"/>
      <c r="L2671" s="161"/>
      <c r="M2671" s="166"/>
      <c r="T2671" s="167"/>
      <c r="AT2671" s="162" t="s">
        <v>169</v>
      </c>
      <c r="AU2671" s="162" t="s">
        <v>88</v>
      </c>
      <c r="AV2671" s="14" t="s">
        <v>165</v>
      </c>
      <c r="AW2671" s="14" t="s">
        <v>40</v>
      </c>
      <c r="AX2671" s="14" t="s">
        <v>86</v>
      </c>
      <c r="AY2671" s="162" t="s">
        <v>156</v>
      </c>
    </row>
    <row r="2672" spans="2:65" s="1" customFormat="1" ht="16.5" customHeight="1" x14ac:dyDescent="0.2">
      <c r="B2672" s="129"/>
      <c r="C2672" s="130" t="s">
        <v>3790</v>
      </c>
      <c r="D2672" s="130" t="s">
        <v>160</v>
      </c>
      <c r="E2672" s="131" t="s">
        <v>3791</v>
      </c>
      <c r="F2672" s="132" t="s">
        <v>3792</v>
      </c>
      <c r="G2672" s="133" t="s">
        <v>209</v>
      </c>
      <c r="H2672" s="134">
        <v>5.5</v>
      </c>
      <c r="I2672" s="135"/>
      <c r="J2672" s="136">
        <f>ROUND(I2672*H2672,2)</f>
        <v>0</v>
      </c>
      <c r="K2672" s="132" t="s">
        <v>3</v>
      </c>
      <c r="L2672" s="34"/>
      <c r="M2672" s="137" t="s">
        <v>3</v>
      </c>
      <c r="N2672" s="138" t="s">
        <v>49</v>
      </c>
      <c r="P2672" s="139">
        <f>O2672*H2672</f>
        <v>0</v>
      </c>
      <c r="Q2672" s="139">
        <v>0</v>
      </c>
      <c r="R2672" s="139">
        <f>Q2672*H2672</f>
        <v>0</v>
      </c>
      <c r="S2672" s="139">
        <v>0</v>
      </c>
      <c r="T2672" s="140">
        <f>S2672*H2672</f>
        <v>0</v>
      </c>
      <c r="AR2672" s="141" t="s">
        <v>165</v>
      </c>
      <c r="AT2672" s="141" t="s">
        <v>160</v>
      </c>
      <c r="AU2672" s="141" t="s">
        <v>88</v>
      </c>
      <c r="AY2672" s="18" t="s">
        <v>156</v>
      </c>
      <c r="BE2672" s="142">
        <f>IF(N2672="základní",J2672,0)</f>
        <v>0</v>
      </c>
      <c r="BF2672" s="142">
        <f>IF(N2672="snížená",J2672,0)</f>
        <v>0</v>
      </c>
      <c r="BG2672" s="142">
        <f>IF(N2672="zákl. přenesená",J2672,0)</f>
        <v>0</v>
      </c>
      <c r="BH2672" s="142">
        <f>IF(N2672="sníž. přenesená",J2672,0)</f>
        <v>0</v>
      </c>
      <c r="BI2672" s="142">
        <f>IF(N2672="nulová",J2672,0)</f>
        <v>0</v>
      </c>
      <c r="BJ2672" s="18" t="s">
        <v>86</v>
      </c>
      <c r="BK2672" s="142">
        <f>ROUND(I2672*H2672,2)</f>
        <v>0</v>
      </c>
      <c r="BL2672" s="18" t="s">
        <v>165</v>
      </c>
      <c r="BM2672" s="141" t="s">
        <v>3793</v>
      </c>
    </row>
    <row r="2673" spans="2:65" s="13" customFormat="1" x14ac:dyDescent="0.2">
      <c r="B2673" s="154"/>
      <c r="D2673" s="148" t="s">
        <v>169</v>
      </c>
      <c r="E2673" s="155" t="s">
        <v>3</v>
      </c>
      <c r="F2673" s="156" t="s">
        <v>3794</v>
      </c>
      <c r="H2673" s="157">
        <v>5.5</v>
      </c>
      <c r="I2673" s="158"/>
      <c r="L2673" s="154"/>
      <c r="M2673" s="159"/>
      <c r="T2673" s="160"/>
      <c r="AT2673" s="155" t="s">
        <v>169</v>
      </c>
      <c r="AU2673" s="155" t="s">
        <v>88</v>
      </c>
      <c r="AV2673" s="13" t="s">
        <v>88</v>
      </c>
      <c r="AW2673" s="13" t="s">
        <v>40</v>
      </c>
      <c r="AX2673" s="13" t="s">
        <v>78</v>
      </c>
      <c r="AY2673" s="155" t="s">
        <v>156</v>
      </c>
    </row>
    <row r="2674" spans="2:65" s="14" customFormat="1" x14ac:dyDescent="0.2">
      <c r="B2674" s="161"/>
      <c r="D2674" s="148" t="s">
        <v>169</v>
      </c>
      <c r="E2674" s="162" t="s">
        <v>3</v>
      </c>
      <c r="F2674" s="163" t="s">
        <v>172</v>
      </c>
      <c r="H2674" s="164">
        <v>5.5</v>
      </c>
      <c r="I2674" s="165"/>
      <c r="L2674" s="161"/>
      <c r="M2674" s="166"/>
      <c r="T2674" s="167"/>
      <c r="AT2674" s="162" t="s">
        <v>169</v>
      </c>
      <c r="AU2674" s="162" t="s">
        <v>88</v>
      </c>
      <c r="AV2674" s="14" t="s">
        <v>165</v>
      </c>
      <c r="AW2674" s="14" t="s">
        <v>40</v>
      </c>
      <c r="AX2674" s="14" t="s">
        <v>86</v>
      </c>
      <c r="AY2674" s="162" t="s">
        <v>156</v>
      </c>
    </row>
    <row r="2675" spans="2:65" s="1" customFormat="1" ht="16.5" customHeight="1" x14ac:dyDescent="0.2">
      <c r="B2675" s="129"/>
      <c r="C2675" s="130" t="s">
        <v>3795</v>
      </c>
      <c r="D2675" s="130" t="s">
        <v>160</v>
      </c>
      <c r="E2675" s="131" t="s">
        <v>1686</v>
      </c>
      <c r="F2675" s="132" t="s">
        <v>1687</v>
      </c>
      <c r="G2675" s="133" t="s">
        <v>209</v>
      </c>
      <c r="H2675" s="134">
        <v>5.4569999999999999</v>
      </c>
      <c r="I2675" s="135"/>
      <c r="J2675" s="136">
        <f>ROUND(I2675*H2675,2)</f>
        <v>0</v>
      </c>
      <c r="K2675" s="132" t="s">
        <v>164</v>
      </c>
      <c r="L2675" s="34"/>
      <c r="M2675" s="137" t="s">
        <v>3</v>
      </c>
      <c r="N2675" s="138" t="s">
        <v>49</v>
      </c>
      <c r="P2675" s="139">
        <f>O2675*H2675</f>
        <v>0</v>
      </c>
      <c r="Q2675" s="139">
        <v>0</v>
      </c>
      <c r="R2675" s="139">
        <f>Q2675*H2675</f>
        <v>0</v>
      </c>
      <c r="S2675" s="139">
        <v>0</v>
      </c>
      <c r="T2675" s="140">
        <f>S2675*H2675</f>
        <v>0</v>
      </c>
      <c r="AR2675" s="141" t="s">
        <v>165</v>
      </c>
      <c r="AT2675" s="141" t="s">
        <v>160</v>
      </c>
      <c r="AU2675" s="141" t="s">
        <v>88</v>
      </c>
      <c r="AY2675" s="18" t="s">
        <v>156</v>
      </c>
      <c r="BE2675" s="142">
        <f>IF(N2675="základní",J2675,0)</f>
        <v>0</v>
      </c>
      <c r="BF2675" s="142">
        <f>IF(N2675="snížená",J2675,0)</f>
        <v>0</v>
      </c>
      <c r="BG2675" s="142">
        <f>IF(N2675="zákl. přenesená",J2675,0)</f>
        <v>0</v>
      </c>
      <c r="BH2675" s="142">
        <f>IF(N2675="sníž. přenesená",J2675,0)</f>
        <v>0</v>
      </c>
      <c r="BI2675" s="142">
        <f>IF(N2675="nulová",J2675,0)</f>
        <v>0</v>
      </c>
      <c r="BJ2675" s="18" t="s">
        <v>86</v>
      </c>
      <c r="BK2675" s="142">
        <f>ROUND(I2675*H2675,2)</f>
        <v>0</v>
      </c>
      <c r="BL2675" s="18" t="s">
        <v>165</v>
      </c>
      <c r="BM2675" s="141" t="s">
        <v>1688</v>
      </c>
    </row>
    <row r="2676" spans="2:65" s="1" customFormat="1" x14ac:dyDescent="0.2">
      <c r="B2676" s="34"/>
      <c r="D2676" s="143" t="s">
        <v>167</v>
      </c>
      <c r="F2676" s="144" t="s">
        <v>1689</v>
      </c>
      <c r="I2676" s="145"/>
      <c r="L2676" s="34"/>
      <c r="M2676" s="146"/>
      <c r="T2676" s="55"/>
      <c r="AT2676" s="18" t="s">
        <v>167</v>
      </c>
      <c r="AU2676" s="18" t="s">
        <v>88</v>
      </c>
    </row>
    <row r="2677" spans="2:65" s="12" customFormat="1" x14ac:dyDescent="0.2">
      <c r="B2677" s="147"/>
      <c r="D2677" s="148" t="s">
        <v>169</v>
      </c>
      <c r="E2677" s="149" t="s">
        <v>3</v>
      </c>
      <c r="F2677" s="150" t="s">
        <v>2010</v>
      </c>
      <c r="H2677" s="149" t="s">
        <v>3</v>
      </c>
      <c r="I2677" s="151"/>
      <c r="L2677" s="147"/>
      <c r="M2677" s="152"/>
      <c r="T2677" s="153"/>
      <c r="AT2677" s="149" t="s">
        <v>169</v>
      </c>
      <c r="AU2677" s="149" t="s">
        <v>88</v>
      </c>
      <c r="AV2677" s="12" t="s">
        <v>86</v>
      </c>
      <c r="AW2677" s="12" t="s">
        <v>40</v>
      </c>
      <c r="AX2677" s="12" t="s">
        <v>78</v>
      </c>
      <c r="AY2677" s="149" t="s">
        <v>156</v>
      </c>
    </row>
    <row r="2678" spans="2:65" s="13" customFormat="1" x14ac:dyDescent="0.2">
      <c r="B2678" s="154"/>
      <c r="D2678" s="148" t="s">
        <v>169</v>
      </c>
      <c r="E2678" s="155" t="s">
        <v>3</v>
      </c>
      <c r="F2678" s="156" t="s">
        <v>3796</v>
      </c>
      <c r="H2678" s="157">
        <v>5.4569999999999999</v>
      </c>
      <c r="I2678" s="158"/>
      <c r="L2678" s="154"/>
      <c r="M2678" s="159"/>
      <c r="T2678" s="160"/>
      <c r="AT2678" s="155" t="s">
        <v>169</v>
      </c>
      <c r="AU2678" s="155" t="s">
        <v>88</v>
      </c>
      <c r="AV2678" s="13" t="s">
        <v>88</v>
      </c>
      <c r="AW2678" s="13" t="s">
        <v>40</v>
      </c>
      <c r="AX2678" s="13" t="s">
        <v>78</v>
      </c>
      <c r="AY2678" s="155" t="s">
        <v>156</v>
      </c>
    </row>
    <row r="2679" spans="2:65" s="14" customFormat="1" x14ac:dyDescent="0.2">
      <c r="B2679" s="161"/>
      <c r="D2679" s="148" t="s">
        <v>169</v>
      </c>
      <c r="E2679" s="162" t="s">
        <v>3</v>
      </c>
      <c r="F2679" s="163" t="s">
        <v>172</v>
      </c>
      <c r="H2679" s="164">
        <v>5.4569999999999999</v>
      </c>
      <c r="I2679" s="165"/>
      <c r="L2679" s="161"/>
      <c r="M2679" s="166"/>
      <c r="T2679" s="167"/>
      <c r="AT2679" s="162" t="s">
        <v>169</v>
      </c>
      <c r="AU2679" s="162" t="s">
        <v>88</v>
      </c>
      <c r="AV2679" s="14" t="s">
        <v>165</v>
      </c>
      <c r="AW2679" s="14" t="s">
        <v>40</v>
      </c>
      <c r="AX2679" s="14" t="s">
        <v>86</v>
      </c>
      <c r="AY2679" s="162" t="s">
        <v>156</v>
      </c>
    </row>
    <row r="2680" spans="2:65" s="1" customFormat="1" ht="16.5" customHeight="1" x14ac:dyDescent="0.2">
      <c r="B2680" s="129"/>
      <c r="C2680" s="130" t="s">
        <v>3797</v>
      </c>
      <c r="D2680" s="130" t="s">
        <v>160</v>
      </c>
      <c r="E2680" s="131" t="s">
        <v>3798</v>
      </c>
      <c r="F2680" s="132" t="s">
        <v>3799</v>
      </c>
      <c r="G2680" s="133" t="s">
        <v>209</v>
      </c>
      <c r="H2680" s="134">
        <v>5.4569999999999999</v>
      </c>
      <c r="I2680" s="135"/>
      <c r="J2680" s="136">
        <f>ROUND(I2680*H2680,2)</f>
        <v>0</v>
      </c>
      <c r="K2680" s="132" t="s">
        <v>164</v>
      </c>
      <c r="L2680" s="34"/>
      <c r="M2680" s="137" t="s">
        <v>3</v>
      </c>
      <c r="N2680" s="138" t="s">
        <v>49</v>
      </c>
      <c r="P2680" s="139">
        <f>O2680*H2680</f>
        <v>0</v>
      </c>
      <c r="Q2680" s="139">
        <v>0</v>
      </c>
      <c r="R2680" s="139">
        <f>Q2680*H2680</f>
        <v>0</v>
      </c>
      <c r="S2680" s="139">
        <v>0</v>
      </c>
      <c r="T2680" s="140">
        <f>S2680*H2680</f>
        <v>0</v>
      </c>
      <c r="AR2680" s="141" t="s">
        <v>165</v>
      </c>
      <c r="AT2680" s="141" t="s">
        <v>160</v>
      </c>
      <c r="AU2680" s="141" t="s">
        <v>88</v>
      </c>
      <c r="AY2680" s="18" t="s">
        <v>156</v>
      </c>
      <c r="BE2680" s="142">
        <f>IF(N2680="základní",J2680,0)</f>
        <v>0</v>
      </c>
      <c r="BF2680" s="142">
        <f>IF(N2680="snížená",J2680,0)</f>
        <v>0</v>
      </c>
      <c r="BG2680" s="142">
        <f>IF(N2680="zákl. přenesená",J2680,0)</f>
        <v>0</v>
      </c>
      <c r="BH2680" s="142">
        <f>IF(N2680="sníž. přenesená",J2680,0)</f>
        <v>0</v>
      </c>
      <c r="BI2680" s="142">
        <f>IF(N2680="nulová",J2680,0)</f>
        <v>0</v>
      </c>
      <c r="BJ2680" s="18" t="s">
        <v>86</v>
      </c>
      <c r="BK2680" s="142">
        <f>ROUND(I2680*H2680,2)</f>
        <v>0</v>
      </c>
      <c r="BL2680" s="18" t="s">
        <v>165</v>
      </c>
      <c r="BM2680" s="141" t="s">
        <v>3800</v>
      </c>
    </row>
    <row r="2681" spans="2:65" s="1" customFormat="1" x14ac:dyDescent="0.2">
      <c r="B2681" s="34"/>
      <c r="D2681" s="143" t="s">
        <v>167</v>
      </c>
      <c r="F2681" s="144" t="s">
        <v>3801</v>
      </c>
      <c r="I2681" s="145"/>
      <c r="L2681" s="34"/>
      <c r="M2681" s="146"/>
      <c r="T2681" s="55"/>
      <c r="AT2681" s="18" t="s">
        <v>167</v>
      </c>
      <c r="AU2681" s="18" t="s">
        <v>88</v>
      </c>
    </row>
    <row r="2682" spans="2:65" s="12" customFormat="1" x14ac:dyDescent="0.2">
      <c r="B2682" s="147"/>
      <c r="D2682" s="148" t="s">
        <v>169</v>
      </c>
      <c r="E2682" s="149" t="s">
        <v>3</v>
      </c>
      <c r="F2682" s="150" t="s">
        <v>2010</v>
      </c>
      <c r="H2682" s="149" t="s">
        <v>3</v>
      </c>
      <c r="I2682" s="151"/>
      <c r="L2682" s="147"/>
      <c r="M2682" s="152"/>
      <c r="T2682" s="153"/>
      <c r="AT2682" s="149" t="s">
        <v>169</v>
      </c>
      <c r="AU2682" s="149" t="s">
        <v>88</v>
      </c>
      <c r="AV2682" s="12" t="s">
        <v>86</v>
      </c>
      <c r="AW2682" s="12" t="s">
        <v>40</v>
      </c>
      <c r="AX2682" s="12" t="s">
        <v>78</v>
      </c>
      <c r="AY2682" s="149" t="s">
        <v>156</v>
      </c>
    </row>
    <row r="2683" spans="2:65" s="13" customFormat="1" x14ac:dyDescent="0.2">
      <c r="B2683" s="154"/>
      <c r="D2683" s="148" t="s">
        <v>169</v>
      </c>
      <c r="E2683" s="155" t="s">
        <v>3</v>
      </c>
      <c r="F2683" s="156" t="s">
        <v>3796</v>
      </c>
      <c r="H2683" s="157">
        <v>5.4569999999999999</v>
      </c>
      <c r="I2683" s="158"/>
      <c r="L2683" s="154"/>
      <c r="M2683" s="159"/>
      <c r="T2683" s="160"/>
      <c r="AT2683" s="155" t="s">
        <v>169</v>
      </c>
      <c r="AU2683" s="155" t="s">
        <v>88</v>
      </c>
      <c r="AV2683" s="13" t="s">
        <v>88</v>
      </c>
      <c r="AW2683" s="13" t="s">
        <v>40</v>
      </c>
      <c r="AX2683" s="13" t="s">
        <v>78</v>
      </c>
      <c r="AY2683" s="155" t="s">
        <v>156</v>
      </c>
    </row>
    <row r="2684" spans="2:65" s="14" customFormat="1" x14ac:dyDescent="0.2">
      <c r="B2684" s="161"/>
      <c r="D2684" s="148" t="s">
        <v>169</v>
      </c>
      <c r="E2684" s="162" t="s">
        <v>3</v>
      </c>
      <c r="F2684" s="163" t="s">
        <v>172</v>
      </c>
      <c r="H2684" s="164">
        <v>5.4569999999999999</v>
      </c>
      <c r="I2684" s="165"/>
      <c r="L2684" s="161"/>
      <c r="M2684" s="166"/>
      <c r="T2684" s="167"/>
      <c r="AT2684" s="162" t="s">
        <v>169</v>
      </c>
      <c r="AU2684" s="162" t="s">
        <v>88</v>
      </c>
      <c r="AV2684" s="14" t="s">
        <v>165</v>
      </c>
      <c r="AW2684" s="14" t="s">
        <v>40</v>
      </c>
      <c r="AX2684" s="14" t="s">
        <v>86</v>
      </c>
      <c r="AY2684" s="162" t="s">
        <v>156</v>
      </c>
    </row>
    <row r="2685" spans="2:65" s="1" customFormat="1" ht="16.5" customHeight="1" x14ac:dyDescent="0.2">
      <c r="B2685" s="129"/>
      <c r="C2685" s="130" t="s">
        <v>3802</v>
      </c>
      <c r="D2685" s="130" t="s">
        <v>160</v>
      </c>
      <c r="E2685" s="131" t="s">
        <v>3803</v>
      </c>
      <c r="F2685" s="132" t="s">
        <v>3804</v>
      </c>
      <c r="G2685" s="133" t="s">
        <v>209</v>
      </c>
      <c r="H2685" s="134">
        <v>5.4569999999999999</v>
      </c>
      <c r="I2685" s="135"/>
      <c r="J2685" s="136">
        <f>ROUND(I2685*H2685,2)</f>
        <v>0</v>
      </c>
      <c r="K2685" s="132" t="s">
        <v>164</v>
      </c>
      <c r="L2685" s="34"/>
      <c r="M2685" s="137" t="s">
        <v>3</v>
      </c>
      <c r="N2685" s="138" t="s">
        <v>49</v>
      </c>
      <c r="P2685" s="139">
        <f>O2685*H2685</f>
        <v>0</v>
      </c>
      <c r="Q2685" s="139">
        <v>0</v>
      </c>
      <c r="R2685" s="139">
        <f>Q2685*H2685</f>
        <v>0</v>
      </c>
      <c r="S2685" s="139">
        <v>0</v>
      </c>
      <c r="T2685" s="140">
        <f>S2685*H2685</f>
        <v>0</v>
      </c>
      <c r="AR2685" s="141" t="s">
        <v>165</v>
      </c>
      <c r="AT2685" s="141" t="s">
        <v>160</v>
      </c>
      <c r="AU2685" s="141" t="s">
        <v>88</v>
      </c>
      <c r="AY2685" s="18" t="s">
        <v>156</v>
      </c>
      <c r="BE2685" s="142">
        <f>IF(N2685="základní",J2685,0)</f>
        <v>0</v>
      </c>
      <c r="BF2685" s="142">
        <f>IF(N2685="snížená",J2685,0)</f>
        <v>0</v>
      </c>
      <c r="BG2685" s="142">
        <f>IF(N2685="zákl. přenesená",J2685,0)</f>
        <v>0</v>
      </c>
      <c r="BH2685" s="142">
        <f>IF(N2685="sníž. přenesená",J2685,0)</f>
        <v>0</v>
      </c>
      <c r="BI2685" s="142">
        <f>IF(N2685="nulová",J2685,0)</f>
        <v>0</v>
      </c>
      <c r="BJ2685" s="18" t="s">
        <v>86</v>
      </c>
      <c r="BK2685" s="142">
        <f>ROUND(I2685*H2685,2)</f>
        <v>0</v>
      </c>
      <c r="BL2685" s="18" t="s">
        <v>165</v>
      </c>
      <c r="BM2685" s="141" t="s">
        <v>3805</v>
      </c>
    </row>
    <row r="2686" spans="2:65" s="1" customFormat="1" x14ac:dyDescent="0.2">
      <c r="B2686" s="34"/>
      <c r="D2686" s="143" t="s">
        <v>167</v>
      </c>
      <c r="F2686" s="144" t="s">
        <v>3806</v>
      </c>
      <c r="I2686" s="145"/>
      <c r="L2686" s="34"/>
      <c r="M2686" s="146"/>
      <c r="T2686" s="55"/>
      <c r="AT2686" s="18" t="s">
        <v>167</v>
      </c>
      <c r="AU2686" s="18" t="s">
        <v>88</v>
      </c>
    </row>
    <row r="2687" spans="2:65" s="12" customFormat="1" x14ac:dyDescent="0.2">
      <c r="B2687" s="147"/>
      <c r="D2687" s="148" t="s">
        <v>169</v>
      </c>
      <c r="E2687" s="149" t="s">
        <v>3</v>
      </c>
      <c r="F2687" s="150" t="s">
        <v>2010</v>
      </c>
      <c r="H2687" s="149" t="s">
        <v>3</v>
      </c>
      <c r="I2687" s="151"/>
      <c r="L2687" s="147"/>
      <c r="M2687" s="152"/>
      <c r="T2687" s="153"/>
      <c r="AT2687" s="149" t="s">
        <v>169</v>
      </c>
      <c r="AU2687" s="149" t="s">
        <v>88</v>
      </c>
      <c r="AV2687" s="12" t="s">
        <v>86</v>
      </c>
      <c r="AW2687" s="12" t="s">
        <v>40</v>
      </c>
      <c r="AX2687" s="12" t="s">
        <v>78</v>
      </c>
      <c r="AY2687" s="149" t="s">
        <v>156</v>
      </c>
    </row>
    <row r="2688" spans="2:65" s="13" customFormat="1" x14ac:dyDescent="0.2">
      <c r="B2688" s="154"/>
      <c r="D2688" s="148" t="s">
        <v>169</v>
      </c>
      <c r="E2688" s="155" t="s">
        <v>3</v>
      </c>
      <c r="F2688" s="156" t="s">
        <v>3796</v>
      </c>
      <c r="H2688" s="157">
        <v>5.4569999999999999</v>
      </c>
      <c r="I2688" s="158"/>
      <c r="L2688" s="154"/>
      <c r="M2688" s="159"/>
      <c r="T2688" s="160"/>
      <c r="AT2688" s="155" t="s">
        <v>169</v>
      </c>
      <c r="AU2688" s="155" t="s">
        <v>88</v>
      </c>
      <c r="AV2688" s="13" t="s">
        <v>88</v>
      </c>
      <c r="AW2688" s="13" t="s">
        <v>40</v>
      </c>
      <c r="AX2688" s="13" t="s">
        <v>78</v>
      </c>
      <c r="AY2688" s="155" t="s">
        <v>156</v>
      </c>
    </row>
    <row r="2689" spans="2:65" s="14" customFormat="1" x14ac:dyDescent="0.2">
      <c r="B2689" s="161"/>
      <c r="D2689" s="148" t="s">
        <v>169</v>
      </c>
      <c r="E2689" s="162" t="s">
        <v>3</v>
      </c>
      <c r="F2689" s="163" t="s">
        <v>172</v>
      </c>
      <c r="H2689" s="164">
        <v>5.4569999999999999</v>
      </c>
      <c r="I2689" s="165"/>
      <c r="L2689" s="161"/>
      <c r="M2689" s="166"/>
      <c r="T2689" s="167"/>
      <c r="AT2689" s="162" t="s">
        <v>169</v>
      </c>
      <c r="AU2689" s="162" t="s">
        <v>88</v>
      </c>
      <c r="AV2689" s="14" t="s">
        <v>165</v>
      </c>
      <c r="AW2689" s="14" t="s">
        <v>40</v>
      </c>
      <c r="AX2689" s="14" t="s">
        <v>86</v>
      </c>
      <c r="AY2689" s="162" t="s">
        <v>156</v>
      </c>
    </row>
    <row r="2690" spans="2:65" s="1" customFormat="1" ht="24.2" customHeight="1" x14ac:dyDescent="0.2">
      <c r="B2690" s="129"/>
      <c r="C2690" s="130" t="s">
        <v>3807</v>
      </c>
      <c r="D2690" s="130" t="s">
        <v>160</v>
      </c>
      <c r="E2690" s="131" t="s">
        <v>3808</v>
      </c>
      <c r="F2690" s="132" t="s">
        <v>3809</v>
      </c>
      <c r="G2690" s="133" t="s">
        <v>209</v>
      </c>
      <c r="H2690" s="134">
        <v>983.66</v>
      </c>
      <c r="I2690" s="135"/>
      <c r="J2690" s="136">
        <f>ROUND(I2690*H2690,2)</f>
        <v>0</v>
      </c>
      <c r="K2690" s="132" t="s">
        <v>164</v>
      </c>
      <c r="L2690" s="34"/>
      <c r="M2690" s="137" t="s">
        <v>3</v>
      </c>
      <c r="N2690" s="138" t="s">
        <v>49</v>
      </c>
      <c r="P2690" s="139">
        <f>O2690*H2690</f>
        <v>0</v>
      </c>
      <c r="Q2690" s="139">
        <v>0</v>
      </c>
      <c r="R2690" s="139">
        <f>Q2690*H2690</f>
        <v>0</v>
      </c>
      <c r="S2690" s="139">
        <v>0</v>
      </c>
      <c r="T2690" s="140">
        <f>S2690*H2690</f>
        <v>0</v>
      </c>
      <c r="AR2690" s="141" t="s">
        <v>165</v>
      </c>
      <c r="AT2690" s="141" t="s">
        <v>160</v>
      </c>
      <c r="AU2690" s="141" t="s">
        <v>88</v>
      </c>
      <c r="AY2690" s="18" t="s">
        <v>156</v>
      </c>
      <c r="BE2690" s="142">
        <f>IF(N2690="základní",J2690,0)</f>
        <v>0</v>
      </c>
      <c r="BF2690" s="142">
        <f>IF(N2690="snížená",J2690,0)</f>
        <v>0</v>
      </c>
      <c r="BG2690" s="142">
        <f>IF(N2690="zákl. přenesená",J2690,0)</f>
        <v>0</v>
      </c>
      <c r="BH2690" s="142">
        <f>IF(N2690="sníž. přenesená",J2690,0)</f>
        <v>0</v>
      </c>
      <c r="BI2690" s="142">
        <f>IF(N2690="nulová",J2690,0)</f>
        <v>0</v>
      </c>
      <c r="BJ2690" s="18" t="s">
        <v>86</v>
      </c>
      <c r="BK2690" s="142">
        <f>ROUND(I2690*H2690,2)</f>
        <v>0</v>
      </c>
      <c r="BL2690" s="18" t="s">
        <v>165</v>
      </c>
      <c r="BM2690" s="141" t="s">
        <v>3810</v>
      </c>
    </row>
    <row r="2691" spans="2:65" s="1" customFormat="1" x14ac:dyDescent="0.2">
      <c r="B2691" s="34"/>
      <c r="D2691" s="143" t="s">
        <v>167</v>
      </c>
      <c r="F2691" s="144" t="s">
        <v>3811</v>
      </c>
      <c r="I2691" s="145"/>
      <c r="L2691" s="34"/>
      <c r="M2691" s="146"/>
      <c r="T2691" s="55"/>
      <c r="AT2691" s="18" t="s">
        <v>167</v>
      </c>
      <c r="AU2691" s="18" t="s">
        <v>88</v>
      </c>
    </row>
    <row r="2692" spans="2:65" s="13" customFormat="1" x14ac:dyDescent="0.2">
      <c r="B2692" s="154"/>
      <c r="D2692" s="148" t="s">
        <v>169</v>
      </c>
      <c r="E2692" s="155" t="s">
        <v>3</v>
      </c>
      <c r="F2692" s="156" t="s">
        <v>3812</v>
      </c>
      <c r="H2692" s="157">
        <v>27.89</v>
      </c>
      <c r="I2692" s="158"/>
      <c r="L2692" s="154"/>
      <c r="M2692" s="159"/>
      <c r="T2692" s="160"/>
      <c r="AT2692" s="155" t="s">
        <v>169</v>
      </c>
      <c r="AU2692" s="155" t="s">
        <v>88</v>
      </c>
      <c r="AV2692" s="13" t="s">
        <v>88</v>
      </c>
      <c r="AW2692" s="13" t="s">
        <v>40</v>
      </c>
      <c r="AX2692" s="13" t="s">
        <v>78</v>
      </c>
      <c r="AY2692" s="155" t="s">
        <v>156</v>
      </c>
    </row>
    <row r="2693" spans="2:65" s="13" customFormat="1" x14ac:dyDescent="0.2">
      <c r="B2693" s="154"/>
      <c r="D2693" s="148" t="s">
        <v>169</v>
      </c>
      <c r="E2693" s="155" t="s">
        <v>3</v>
      </c>
      <c r="F2693" s="156" t="s">
        <v>3813</v>
      </c>
      <c r="H2693" s="157">
        <v>8.51</v>
      </c>
      <c r="I2693" s="158"/>
      <c r="L2693" s="154"/>
      <c r="M2693" s="159"/>
      <c r="T2693" s="160"/>
      <c r="AT2693" s="155" t="s">
        <v>169</v>
      </c>
      <c r="AU2693" s="155" t="s">
        <v>88</v>
      </c>
      <c r="AV2693" s="13" t="s">
        <v>88</v>
      </c>
      <c r="AW2693" s="13" t="s">
        <v>40</v>
      </c>
      <c r="AX2693" s="13" t="s">
        <v>78</v>
      </c>
      <c r="AY2693" s="155" t="s">
        <v>156</v>
      </c>
    </row>
    <row r="2694" spans="2:65" s="13" customFormat="1" x14ac:dyDescent="0.2">
      <c r="B2694" s="154"/>
      <c r="D2694" s="148" t="s">
        <v>169</v>
      </c>
      <c r="E2694" s="155" t="s">
        <v>3</v>
      </c>
      <c r="F2694" s="156" t="s">
        <v>3814</v>
      </c>
      <c r="H2694" s="157">
        <v>10.26</v>
      </c>
      <c r="I2694" s="158"/>
      <c r="L2694" s="154"/>
      <c r="M2694" s="159"/>
      <c r="T2694" s="160"/>
      <c r="AT2694" s="155" t="s">
        <v>169</v>
      </c>
      <c r="AU2694" s="155" t="s">
        <v>88</v>
      </c>
      <c r="AV2694" s="13" t="s">
        <v>88</v>
      </c>
      <c r="AW2694" s="13" t="s">
        <v>40</v>
      </c>
      <c r="AX2694" s="13" t="s">
        <v>78</v>
      </c>
      <c r="AY2694" s="155" t="s">
        <v>156</v>
      </c>
    </row>
    <row r="2695" spans="2:65" s="13" customFormat="1" x14ac:dyDescent="0.2">
      <c r="B2695" s="154"/>
      <c r="D2695" s="148" t="s">
        <v>169</v>
      </c>
      <c r="E2695" s="155" t="s">
        <v>3</v>
      </c>
      <c r="F2695" s="156" t="s">
        <v>3815</v>
      </c>
      <c r="H2695" s="157">
        <v>7.67</v>
      </c>
      <c r="I2695" s="158"/>
      <c r="L2695" s="154"/>
      <c r="M2695" s="159"/>
      <c r="T2695" s="160"/>
      <c r="AT2695" s="155" t="s">
        <v>169</v>
      </c>
      <c r="AU2695" s="155" t="s">
        <v>88</v>
      </c>
      <c r="AV2695" s="13" t="s">
        <v>88</v>
      </c>
      <c r="AW2695" s="13" t="s">
        <v>40</v>
      </c>
      <c r="AX2695" s="13" t="s">
        <v>78</v>
      </c>
      <c r="AY2695" s="155" t="s">
        <v>156</v>
      </c>
    </row>
    <row r="2696" spans="2:65" s="13" customFormat="1" x14ac:dyDescent="0.2">
      <c r="B2696" s="154"/>
      <c r="D2696" s="148" t="s">
        <v>169</v>
      </c>
      <c r="E2696" s="155" t="s">
        <v>3</v>
      </c>
      <c r="F2696" s="156" t="s">
        <v>3816</v>
      </c>
      <c r="H2696" s="157">
        <v>9.3699999999999992</v>
      </c>
      <c r="I2696" s="158"/>
      <c r="L2696" s="154"/>
      <c r="M2696" s="159"/>
      <c r="T2696" s="160"/>
      <c r="AT2696" s="155" t="s">
        <v>169</v>
      </c>
      <c r="AU2696" s="155" t="s">
        <v>88</v>
      </c>
      <c r="AV2696" s="13" t="s">
        <v>88</v>
      </c>
      <c r="AW2696" s="13" t="s">
        <v>40</v>
      </c>
      <c r="AX2696" s="13" t="s">
        <v>78</v>
      </c>
      <c r="AY2696" s="155" t="s">
        <v>156</v>
      </c>
    </row>
    <row r="2697" spans="2:65" s="13" customFormat="1" x14ac:dyDescent="0.2">
      <c r="B2697" s="154"/>
      <c r="D2697" s="148" t="s">
        <v>169</v>
      </c>
      <c r="E2697" s="155" t="s">
        <v>3</v>
      </c>
      <c r="F2697" s="156" t="s">
        <v>3817</v>
      </c>
      <c r="H2697" s="157">
        <v>9.2899999999999991</v>
      </c>
      <c r="I2697" s="158"/>
      <c r="L2697" s="154"/>
      <c r="M2697" s="159"/>
      <c r="T2697" s="160"/>
      <c r="AT2697" s="155" t="s">
        <v>169</v>
      </c>
      <c r="AU2697" s="155" t="s">
        <v>88</v>
      </c>
      <c r="AV2697" s="13" t="s">
        <v>88</v>
      </c>
      <c r="AW2697" s="13" t="s">
        <v>40</v>
      </c>
      <c r="AX2697" s="13" t="s">
        <v>78</v>
      </c>
      <c r="AY2697" s="155" t="s">
        <v>156</v>
      </c>
    </row>
    <row r="2698" spans="2:65" s="13" customFormat="1" x14ac:dyDescent="0.2">
      <c r="B2698" s="154"/>
      <c r="D2698" s="148" t="s">
        <v>169</v>
      </c>
      <c r="E2698" s="155" t="s">
        <v>3</v>
      </c>
      <c r="F2698" s="156" t="s">
        <v>3818</v>
      </c>
      <c r="H2698" s="157">
        <v>4.54</v>
      </c>
      <c r="I2698" s="158"/>
      <c r="L2698" s="154"/>
      <c r="M2698" s="159"/>
      <c r="T2698" s="160"/>
      <c r="AT2698" s="155" t="s">
        <v>169</v>
      </c>
      <c r="AU2698" s="155" t="s">
        <v>88</v>
      </c>
      <c r="AV2698" s="13" t="s">
        <v>88</v>
      </c>
      <c r="AW2698" s="13" t="s">
        <v>40</v>
      </c>
      <c r="AX2698" s="13" t="s">
        <v>78</v>
      </c>
      <c r="AY2698" s="155" t="s">
        <v>156</v>
      </c>
    </row>
    <row r="2699" spans="2:65" s="13" customFormat="1" x14ac:dyDescent="0.2">
      <c r="B2699" s="154"/>
      <c r="D2699" s="148" t="s">
        <v>169</v>
      </c>
      <c r="E2699" s="155" t="s">
        <v>3</v>
      </c>
      <c r="F2699" s="156" t="s">
        <v>3819</v>
      </c>
      <c r="H2699" s="157">
        <v>3.22</v>
      </c>
      <c r="I2699" s="158"/>
      <c r="L2699" s="154"/>
      <c r="M2699" s="159"/>
      <c r="T2699" s="160"/>
      <c r="AT2699" s="155" t="s">
        <v>169</v>
      </c>
      <c r="AU2699" s="155" t="s">
        <v>88</v>
      </c>
      <c r="AV2699" s="13" t="s">
        <v>88</v>
      </c>
      <c r="AW2699" s="13" t="s">
        <v>40</v>
      </c>
      <c r="AX2699" s="13" t="s">
        <v>78</v>
      </c>
      <c r="AY2699" s="155" t="s">
        <v>156</v>
      </c>
    </row>
    <row r="2700" spans="2:65" s="13" customFormat="1" x14ac:dyDescent="0.2">
      <c r="B2700" s="154"/>
      <c r="D2700" s="148" t="s">
        <v>169</v>
      </c>
      <c r="E2700" s="155" t="s">
        <v>3</v>
      </c>
      <c r="F2700" s="156" t="s">
        <v>3820</v>
      </c>
      <c r="H2700" s="157">
        <v>13.96</v>
      </c>
      <c r="I2700" s="158"/>
      <c r="L2700" s="154"/>
      <c r="M2700" s="159"/>
      <c r="T2700" s="160"/>
      <c r="AT2700" s="155" t="s">
        <v>169</v>
      </c>
      <c r="AU2700" s="155" t="s">
        <v>88</v>
      </c>
      <c r="AV2700" s="13" t="s">
        <v>88</v>
      </c>
      <c r="AW2700" s="13" t="s">
        <v>40</v>
      </c>
      <c r="AX2700" s="13" t="s">
        <v>78</v>
      </c>
      <c r="AY2700" s="155" t="s">
        <v>156</v>
      </c>
    </row>
    <row r="2701" spans="2:65" s="13" customFormat="1" x14ac:dyDescent="0.2">
      <c r="B2701" s="154"/>
      <c r="D2701" s="148" t="s">
        <v>169</v>
      </c>
      <c r="E2701" s="155" t="s">
        <v>3</v>
      </c>
      <c r="F2701" s="156" t="s">
        <v>3821</v>
      </c>
      <c r="H2701" s="157">
        <v>29.95</v>
      </c>
      <c r="I2701" s="158"/>
      <c r="L2701" s="154"/>
      <c r="M2701" s="159"/>
      <c r="T2701" s="160"/>
      <c r="AT2701" s="155" t="s">
        <v>169</v>
      </c>
      <c r="AU2701" s="155" t="s">
        <v>88</v>
      </c>
      <c r="AV2701" s="13" t="s">
        <v>88</v>
      </c>
      <c r="AW2701" s="13" t="s">
        <v>40</v>
      </c>
      <c r="AX2701" s="13" t="s">
        <v>78</v>
      </c>
      <c r="AY2701" s="155" t="s">
        <v>156</v>
      </c>
    </row>
    <row r="2702" spans="2:65" s="13" customFormat="1" x14ac:dyDescent="0.2">
      <c r="B2702" s="154"/>
      <c r="D2702" s="148" t="s">
        <v>169</v>
      </c>
      <c r="E2702" s="155" t="s">
        <v>3</v>
      </c>
      <c r="F2702" s="156" t="s">
        <v>3822</v>
      </c>
      <c r="H2702" s="157">
        <v>27.73</v>
      </c>
      <c r="I2702" s="158"/>
      <c r="L2702" s="154"/>
      <c r="M2702" s="159"/>
      <c r="T2702" s="160"/>
      <c r="AT2702" s="155" t="s">
        <v>169</v>
      </c>
      <c r="AU2702" s="155" t="s">
        <v>88</v>
      </c>
      <c r="AV2702" s="13" t="s">
        <v>88</v>
      </c>
      <c r="AW2702" s="13" t="s">
        <v>40</v>
      </c>
      <c r="AX2702" s="13" t="s">
        <v>78</v>
      </c>
      <c r="AY2702" s="155" t="s">
        <v>156</v>
      </c>
    </row>
    <row r="2703" spans="2:65" s="13" customFormat="1" x14ac:dyDescent="0.2">
      <c r="B2703" s="154"/>
      <c r="D2703" s="148" t="s">
        <v>169</v>
      </c>
      <c r="E2703" s="155" t="s">
        <v>3</v>
      </c>
      <c r="F2703" s="156" t="s">
        <v>3823</v>
      </c>
      <c r="H2703" s="157">
        <v>20.7</v>
      </c>
      <c r="I2703" s="158"/>
      <c r="L2703" s="154"/>
      <c r="M2703" s="159"/>
      <c r="T2703" s="160"/>
      <c r="AT2703" s="155" t="s">
        <v>169</v>
      </c>
      <c r="AU2703" s="155" t="s">
        <v>88</v>
      </c>
      <c r="AV2703" s="13" t="s">
        <v>88</v>
      </c>
      <c r="AW2703" s="13" t="s">
        <v>40</v>
      </c>
      <c r="AX2703" s="13" t="s">
        <v>78</v>
      </c>
      <c r="AY2703" s="155" t="s">
        <v>156</v>
      </c>
    </row>
    <row r="2704" spans="2:65" s="13" customFormat="1" x14ac:dyDescent="0.2">
      <c r="B2704" s="154"/>
      <c r="D2704" s="148" t="s">
        <v>169</v>
      </c>
      <c r="E2704" s="155" t="s">
        <v>3</v>
      </c>
      <c r="F2704" s="156" t="s">
        <v>3824</v>
      </c>
      <c r="H2704" s="157">
        <v>15.87</v>
      </c>
      <c r="I2704" s="158"/>
      <c r="L2704" s="154"/>
      <c r="M2704" s="159"/>
      <c r="T2704" s="160"/>
      <c r="AT2704" s="155" t="s">
        <v>169</v>
      </c>
      <c r="AU2704" s="155" t="s">
        <v>88</v>
      </c>
      <c r="AV2704" s="13" t="s">
        <v>88</v>
      </c>
      <c r="AW2704" s="13" t="s">
        <v>40</v>
      </c>
      <c r="AX2704" s="13" t="s">
        <v>78</v>
      </c>
      <c r="AY2704" s="155" t="s">
        <v>156</v>
      </c>
    </row>
    <row r="2705" spans="2:51" s="13" customFormat="1" x14ac:dyDescent="0.2">
      <c r="B2705" s="154"/>
      <c r="D2705" s="148" t="s">
        <v>169</v>
      </c>
      <c r="E2705" s="155" t="s">
        <v>3</v>
      </c>
      <c r="F2705" s="156" t="s">
        <v>3825</v>
      </c>
      <c r="H2705" s="157">
        <v>14.27</v>
      </c>
      <c r="I2705" s="158"/>
      <c r="L2705" s="154"/>
      <c r="M2705" s="159"/>
      <c r="T2705" s="160"/>
      <c r="AT2705" s="155" t="s">
        <v>169</v>
      </c>
      <c r="AU2705" s="155" t="s">
        <v>88</v>
      </c>
      <c r="AV2705" s="13" t="s">
        <v>88</v>
      </c>
      <c r="AW2705" s="13" t="s">
        <v>40</v>
      </c>
      <c r="AX2705" s="13" t="s">
        <v>78</v>
      </c>
      <c r="AY2705" s="155" t="s">
        <v>156</v>
      </c>
    </row>
    <row r="2706" spans="2:51" s="13" customFormat="1" x14ac:dyDescent="0.2">
      <c r="B2706" s="154"/>
      <c r="D2706" s="148" t="s">
        <v>169</v>
      </c>
      <c r="E2706" s="155" t="s">
        <v>3</v>
      </c>
      <c r="F2706" s="156" t="s">
        <v>3826</v>
      </c>
      <c r="H2706" s="157">
        <v>17.899999999999999</v>
      </c>
      <c r="I2706" s="158"/>
      <c r="L2706" s="154"/>
      <c r="M2706" s="159"/>
      <c r="T2706" s="160"/>
      <c r="AT2706" s="155" t="s">
        <v>169</v>
      </c>
      <c r="AU2706" s="155" t="s">
        <v>88</v>
      </c>
      <c r="AV2706" s="13" t="s">
        <v>88</v>
      </c>
      <c r="AW2706" s="13" t="s">
        <v>40</v>
      </c>
      <c r="AX2706" s="13" t="s">
        <v>78</v>
      </c>
      <c r="AY2706" s="155" t="s">
        <v>156</v>
      </c>
    </row>
    <row r="2707" spans="2:51" s="13" customFormat="1" x14ac:dyDescent="0.2">
      <c r="B2707" s="154"/>
      <c r="D2707" s="148" t="s">
        <v>169</v>
      </c>
      <c r="E2707" s="155" t="s">
        <v>3</v>
      </c>
      <c r="F2707" s="156" t="s">
        <v>3827</v>
      </c>
      <c r="H2707" s="157">
        <v>153.44999999999999</v>
      </c>
      <c r="I2707" s="158"/>
      <c r="L2707" s="154"/>
      <c r="M2707" s="159"/>
      <c r="T2707" s="160"/>
      <c r="AT2707" s="155" t="s">
        <v>169</v>
      </c>
      <c r="AU2707" s="155" t="s">
        <v>88</v>
      </c>
      <c r="AV2707" s="13" t="s">
        <v>88</v>
      </c>
      <c r="AW2707" s="13" t="s">
        <v>40</v>
      </c>
      <c r="AX2707" s="13" t="s">
        <v>78</v>
      </c>
      <c r="AY2707" s="155" t="s">
        <v>156</v>
      </c>
    </row>
    <row r="2708" spans="2:51" s="13" customFormat="1" x14ac:dyDescent="0.2">
      <c r="B2708" s="154"/>
      <c r="D2708" s="148" t="s">
        <v>169</v>
      </c>
      <c r="E2708" s="155" t="s">
        <v>3</v>
      </c>
      <c r="F2708" s="156" t="s">
        <v>3828</v>
      </c>
      <c r="H2708" s="157">
        <v>9.43</v>
      </c>
      <c r="I2708" s="158"/>
      <c r="L2708" s="154"/>
      <c r="M2708" s="159"/>
      <c r="T2708" s="160"/>
      <c r="AT2708" s="155" t="s">
        <v>169</v>
      </c>
      <c r="AU2708" s="155" t="s">
        <v>88</v>
      </c>
      <c r="AV2708" s="13" t="s">
        <v>88</v>
      </c>
      <c r="AW2708" s="13" t="s">
        <v>40</v>
      </c>
      <c r="AX2708" s="13" t="s">
        <v>78</v>
      </c>
      <c r="AY2708" s="155" t="s">
        <v>156</v>
      </c>
    </row>
    <row r="2709" spans="2:51" s="13" customFormat="1" x14ac:dyDescent="0.2">
      <c r="B2709" s="154"/>
      <c r="D2709" s="148" t="s">
        <v>169</v>
      </c>
      <c r="E2709" s="155" t="s">
        <v>3</v>
      </c>
      <c r="F2709" s="156" t="s">
        <v>3829</v>
      </c>
      <c r="H2709" s="157">
        <v>30.9</v>
      </c>
      <c r="I2709" s="158"/>
      <c r="L2709" s="154"/>
      <c r="M2709" s="159"/>
      <c r="T2709" s="160"/>
      <c r="AT2709" s="155" t="s">
        <v>169</v>
      </c>
      <c r="AU2709" s="155" t="s">
        <v>88</v>
      </c>
      <c r="AV2709" s="13" t="s">
        <v>88</v>
      </c>
      <c r="AW2709" s="13" t="s">
        <v>40</v>
      </c>
      <c r="AX2709" s="13" t="s">
        <v>78</v>
      </c>
      <c r="AY2709" s="155" t="s">
        <v>156</v>
      </c>
    </row>
    <row r="2710" spans="2:51" s="13" customFormat="1" x14ac:dyDescent="0.2">
      <c r="B2710" s="154"/>
      <c r="D2710" s="148" t="s">
        <v>169</v>
      </c>
      <c r="E2710" s="155" t="s">
        <v>3</v>
      </c>
      <c r="F2710" s="156" t="s">
        <v>3830</v>
      </c>
      <c r="H2710" s="157">
        <v>16.8</v>
      </c>
      <c r="I2710" s="158"/>
      <c r="L2710" s="154"/>
      <c r="M2710" s="159"/>
      <c r="T2710" s="160"/>
      <c r="AT2710" s="155" t="s">
        <v>169</v>
      </c>
      <c r="AU2710" s="155" t="s">
        <v>88</v>
      </c>
      <c r="AV2710" s="13" t="s">
        <v>88</v>
      </c>
      <c r="AW2710" s="13" t="s">
        <v>40</v>
      </c>
      <c r="AX2710" s="13" t="s">
        <v>78</v>
      </c>
      <c r="AY2710" s="155" t="s">
        <v>156</v>
      </c>
    </row>
    <row r="2711" spans="2:51" s="13" customFormat="1" x14ac:dyDescent="0.2">
      <c r="B2711" s="154"/>
      <c r="D2711" s="148" t="s">
        <v>169</v>
      </c>
      <c r="E2711" s="155" t="s">
        <v>3</v>
      </c>
      <c r="F2711" s="156" t="s">
        <v>3831</v>
      </c>
      <c r="H2711" s="157">
        <v>16.25</v>
      </c>
      <c r="I2711" s="158"/>
      <c r="L2711" s="154"/>
      <c r="M2711" s="159"/>
      <c r="T2711" s="160"/>
      <c r="AT2711" s="155" t="s">
        <v>169</v>
      </c>
      <c r="AU2711" s="155" t="s">
        <v>88</v>
      </c>
      <c r="AV2711" s="13" t="s">
        <v>88</v>
      </c>
      <c r="AW2711" s="13" t="s">
        <v>40</v>
      </c>
      <c r="AX2711" s="13" t="s">
        <v>78</v>
      </c>
      <c r="AY2711" s="155" t="s">
        <v>156</v>
      </c>
    </row>
    <row r="2712" spans="2:51" s="13" customFormat="1" x14ac:dyDescent="0.2">
      <c r="B2712" s="154"/>
      <c r="D2712" s="148" t="s">
        <v>169</v>
      </c>
      <c r="E2712" s="155" t="s">
        <v>3</v>
      </c>
      <c r="F2712" s="156" t="s">
        <v>3832</v>
      </c>
      <c r="H2712" s="157">
        <v>28</v>
      </c>
      <c r="I2712" s="158"/>
      <c r="L2712" s="154"/>
      <c r="M2712" s="159"/>
      <c r="T2712" s="160"/>
      <c r="AT2712" s="155" t="s">
        <v>169</v>
      </c>
      <c r="AU2712" s="155" t="s">
        <v>88</v>
      </c>
      <c r="AV2712" s="13" t="s">
        <v>88</v>
      </c>
      <c r="AW2712" s="13" t="s">
        <v>40</v>
      </c>
      <c r="AX2712" s="13" t="s">
        <v>78</v>
      </c>
      <c r="AY2712" s="155" t="s">
        <v>156</v>
      </c>
    </row>
    <row r="2713" spans="2:51" s="13" customFormat="1" x14ac:dyDescent="0.2">
      <c r="B2713" s="154"/>
      <c r="D2713" s="148" t="s">
        <v>169</v>
      </c>
      <c r="E2713" s="155" t="s">
        <v>3</v>
      </c>
      <c r="F2713" s="156" t="s">
        <v>3833</v>
      </c>
      <c r="H2713" s="157">
        <v>49.2</v>
      </c>
      <c r="I2713" s="158"/>
      <c r="L2713" s="154"/>
      <c r="M2713" s="159"/>
      <c r="T2713" s="160"/>
      <c r="AT2713" s="155" t="s">
        <v>169</v>
      </c>
      <c r="AU2713" s="155" t="s">
        <v>88</v>
      </c>
      <c r="AV2713" s="13" t="s">
        <v>88</v>
      </c>
      <c r="AW2713" s="13" t="s">
        <v>40</v>
      </c>
      <c r="AX2713" s="13" t="s">
        <v>78</v>
      </c>
      <c r="AY2713" s="155" t="s">
        <v>156</v>
      </c>
    </row>
    <row r="2714" spans="2:51" s="13" customFormat="1" x14ac:dyDescent="0.2">
      <c r="B2714" s="154"/>
      <c r="D2714" s="148" t="s">
        <v>169</v>
      </c>
      <c r="E2714" s="155" t="s">
        <v>3</v>
      </c>
      <c r="F2714" s="156" t="s">
        <v>3834</v>
      </c>
      <c r="H2714" s="157">
        <v>27.7</v>
      </c>
      <c r="I2714" s="158"/>
      <c r="L2714" s="154"/>
      <c r="M2714" s="159"/>
      <c r="T2714" s="160"/>
      <c r="AT2714" s="155" t="s">
        <v>169</v>
      </c>
      <c r="AU2714" s="155" t="s">
        <v>88</v>
      </c>
      <c r="AV2714" s="13" t="s">
        <v>88</v>
      </c>
      <c r="AW2714" s="13" t="s">
        <v>40</v>
      </c>
      <c r="AX2714" s="13" t="s">
        <v>78</v>
      </c>
      <c r="AY2714" s="155" t="s">
        <v>156</v>
      </c>
    </row>
    <row r="2715" spans="2:51" s="13" customFormat="1" x14ac:dyDescent="0.2">
      <c r="B2715" s="154"/>
      <c r="D2715" s="148" t="s">
        <v>169</v>
      </c>
      <c r="E2715" s="155" t="s">
        <v>3</v>
      </c>
      <c r="F2715" s="156" t="s">
        <v>3835</v>
      </c>
      <c r="H2715" s="157">
        <v>28.5</v>
      </c>
      <c r="I2715" s="158"/>
      <c r="L2715" s="154"/>
      <c r="M2715" s="159"/>
      <c r="T2715" s="160"/>
      <c r="AT2715" s="155" t="s">
        <v>169</v>
      </c>
      <c r="AU2715" s="155" t="s">
        <v>88</v>
      </c>
      <c r="AV2715" s="13" t="s">
        <v>88</v>
      </c>
      <c r="AW2715" s="13" t="s">
        <v>40</v>
      </c>
      <c r="AX2715" s="13" t="s">
        <v>78</v>
      </c>
      <c r="AY2715" s="155" t="s">
        <v>156</v>
      </c>
    </row>
    <row r="2716" spans="2:51" s="13" customFormat="1" x14ac:dyDescent="0.2">
      <c r="B2716" s="154"/>
      <c r="D2716" s="148" t="s">
        <v>169</v>
      </c>
      <c r="E2716" s="155" t="s">
        <v>3</v>
      </c>
      <c r="F2716" s="156" t="s">
        <v>3836</v>
      </c>
      <c r="H2716" s="157">
        <v>50.7</v>
      </c>
      <c r="I2716" s="158"/>
      <c r="L2716" s="154"/>
      <c r="M2716" s="159"/>
      <c r="T2716" s="160"/>
      <c r="AT2716" s="155" t="s">
        <v>169</v>
      </c>
      <c r="AU2716" s="155" t="s">
        <v>88</v>
      </c>
      <c r="AV2716" s="13" t="s">
        <v>88</v>
      </c>
      <c r="AW2716" s="13" t="s">
        <v>40</v>
      </c>
      <c r="AX2716" s="13" t="s">
        <v>78</v>
      </c>
      <c r="AY2716" s="155" t="s">
        <v>156</v>
      </c>
    </row>
    <row r="2717" spans="2:51" s="13" customFormat="1" x14ac:dyDescent="0.2">
      <c r="B2717" s="154"/>
      <c r="D2717" s="148" t="s">
        <v>169</v>
      </c>
      <c r="E2717" s="155" t="s">
        <v>3</v>
      </c>
      <c r="F2717" s="156" t="s">
        <v>3837</v>
      </c>
      <c r="H2717" s="157">
        <v>14.75</v>
      </c>
      <c r="I2717" s="158"/>
      <c r="L2717" s="154"/>
      <c r="M2717" s="159"/>
      <c r="T2717" s="160"/>
      <c r="AT2717" s="155" t="s">
        <v>169</v>
      </c>
      <c r="AU2717" s="155" t="s">
        <v>88</v>
      </c>
      <c r="AV2717" s="13" t="s">
        <v>88</v>
      </c>
      <c r="AW2717" s="13" t="s">
        <v>40</v>
      </c>
      <c r="AX2717" s="13" t="s">
        <v>78</v>
      </c>
      <c r="AY2717" s="155" t="s">
        <v>156</v>
      </c>
    </row>
    <row r="2718" spans="2:51" s="13" customFormat="1" x14ac:dyDescent="0.2">
      <c r="B2718" s="154"/>
      <c r="D2718" s="148" t="s">
        <v>169</v>
      </c>
      <c r="E2718" s="155" t="s">
        <v>3</v>
      </c>
      <c r="F2718" s="156" t="s">
        <v>3838</v>
      </c>
      <c r="H2718" s="157">
        <v>10.6</v>
      </c>
      <c r="I2718" s="158"/>
      <c r="L2718" s="154"/>
      <c r="M2718" s="159"/>
      <c r="T2718" s="160"/>
      <c r="AT2718" s="155" t="s">
        <v>169</v>
      </c>
      <c r="AU2718" s="155" t="s">
        <v>88</v>
      </c>
      <c r="AV2718" s="13" t="s">
        <v>88</v>
      </c>
      <c r="AW2718" s="13" t="s">
        <v>40</v>
      </c>
      <c r="AX2718" s="13" t="s">
        <v>78</v>
      </c>
      <c r="AY2718" s="155" t="s">
        <v>156</v>
      </c>
    </row>
    <row r="2719" spans="2:51" s="13" customFormat="1" x14ac:dyDescent="0.2">
      <c r="B2719" s="154"/>
      <c r="D2719" s="148" t="s">
        <v>169</v>
      </c>
      <c r="E2719" s="155" t="s">
        <v>3</v>
      </c>
      <c r="F2719" s="156" t="s">
        <v>3839</v>
      </c>
      <c r="H2719" s="157">
        <v>11.4</v>
      </c>
      <c r="I2719" s="158"/>
      <c r="L2719" s="154"/>
      <c r="M2719" s="159"/>
      <c r="T2719" s="160"/>
      <c r="AT2719" s="155" t="s">
        <v>169</v>
      </c>
      <c r="AU2719" s="155" t="s">
        <v>88</v>
      </c>
      <c r="AV2719" s="13" t="s">
        <v>88</v>
      </c>
      <c r="AW2719" s="13" t="s">
        <v>40</v>
      </c>
      <c r="AX2719" s="13" t="s">
        <v>78</v>
      </c>
      <c r="AY2719" s="155" t="s">
        <v>156</v>
      </c>
    </row>
    <row r="2720" spans="2:51" s="13" customFormat="1" x14ac:dyDescent="0.2">
      <c r="B2720" s="154"/>
      <c r="D2720" s="148" t="s">
        <v>169</v>
      </c>
      <c r="E2720" s="155" t="s">
        <v>3</v>
      </c>
      <c r="F2720" s="156" t="s">
        <v>3840</v>
      </c>
      <c r="H2720" s="157">
        <v>4.1500000000000004</v>
      </c>
      <c r="I2720" s="158"/>
      <c r="L2720" s="154"/>
      <c r="M2720" s="159"/>
      <c r="T2720" s="160"/>
      <c r="AT2720" s="155" t="s">
        <v>169</v>
      </c>
      <c r="AU2720" s="155" t="s">
        <v>88</v>
      </c>
      <c r="AV2720" s="13" t="s">
        <v>88</v>
      </c>
      <c r="AW2720" s="13" t="s">
        <v>40</v>
      </c>
      <c r="AX2720" s="13" t="s">
        <v>78</v>
      </c>
      <c r="AY2720" s="155" t="s">
        <v>156</v>
      </c>
    </row>
    <row r="2721" spans="2:65" s="13" customFormat="1" x14ac:dyDescent="0.2">
      <c r="B2721" s="154"/>
      <c r="D2721" s="148" t="s">
        <v>169</v>
      </c>
      <c r="E2721" s="155" t="s">
        <v>3</v>
      </c>
      <c r="F2721" s="156" t="s">
        <v>3841</v>
      </c>
      <c r="H2721" s="157">
        <v>5.52</v>
      </c>
      <c r="I2721" s="158"/>
      <c r="L2721" s="154"/>
      <c r="M2721" s="159"/>
      <c r="T2721" s="160"/>
      <c r="AT2721" s="155" t="s">
        <v>169</v>
      </c>
      <c r="AU2721" s="155" t="s">
        <v>88</v>
      </c>
      <c r="AV2721" s="13" t="s">
        <v>88</v>
      </c>
      <c r="AW2721" s="13" t="s">
        <v>40</v>
      </c>
      <c r="AX2721" s="13" t="s">
        <v>78</v>
      </c>
      <c r="AY2721" s="155" t="s">
        <v>156</v>
      </c>
    </row>
    <row r="2722" spans="2:65" s="13" customFormat="1" x14ac:dyDescent="0.2">
      <c r="B2722" s="154"/>
      <c r="D2722" s="148" t="s">
        <v>169</v>
      </c>
      <c r="E2722" s="155" t="s">
        <v>3</v>
      </c>
      <c r="F2722" s="156" t="s">
        <v>3842</v>
      </c>
      <c r="H2722" s="157">
        <v>2.33</v>
      </c>
      <c r="I2722" s="158"/>
      <c r="L2722" s="154"/>
      <c r="M2722" s="159"/>
      <c r="T2722" s="160"/>
      <c r="AT2722" s="155" t="s">
        <v>169</v>
      </c>
      <c r="AU2722" s="155" t="s">
        <v>88</v>
      </c>
      <c r="AV2722" s="13" t="s">
        <v>88</v>
      </c>
      <c r="AW2722" s="13" t="s">
        <v>40</v>
      </c>
      <c r="AX2722" s="13" t="s">
        <v>78</v>
      </c>
      <c r="AY2722" s="155" t="s">
        <v>156</v>
      </c>
    </row>
    <row r="2723" spans="2:65" s="13" customFormat="1" x14ac:dyDescent="0.2">
      <c r="B2723" s="154"/>
      <c r="D2723" s="148" t="s">
        <v>169</v>
      </c>
      <c r="E2723" s="155" t="s">
        <v>3</v>
      </c>
      <c r="F2723" s="156" t="s">
        <v>3843</v>
      </c>
      <c r="H2723" s="157">
        <v>4.9000000000000004</v>
      </c>
      <c r="I2723" s="158"/>
      <c r="L2723" s="154"/>
      <c r="M2723" s="159"/>
      <c r="T2723" s="160"/>
      <c r="AT2723" s="155" t="s">
        <v>169</v>
      </c>
      <c r="AU2723" s="155" t="s">
        <v>88</v>
      </c>
      <c r="AV2723" s="13" t="s">
        <v>88</v>
      </c>
      <c r="AW2723" s="13" t="s">
        <v>40</v>
      </c>
      <c r="AX2723" s="13" t="s">
        <v>78</v>
      </c>
      <c r="AY2723" s="155" t="s">
        <v>156</v>
      </c>
    </row>
    <row r="2724" spans="2:65" s="13" customFormat="1" x14ac:dyDescent="0.2">
      <c r="B2724" s="154"/>
      <c r="D2724" s="148" t="s">
        <v>169</v>
      </c>
      <c r="E2724" s="155" t="s">
        <v>3</v>
      </c>
      <c r="F2724" s="156" t="s">
        <v>3844</v>
      </c>
      <c r="H2724" s="157">
        <v>20</v>
      </c>
      <c r="I2724" s="158"/>
      <c r="L2724" s="154"/>
      <c r="M2724" s="159"/>
      <c r="T2724" s="160"/>
      <c r="AT2724" s="155" t="s">
        <v>169</v>
      </c>
      <c r="AU2724" s="155" t="s">
        <v>88</v>
      </c>
      <c r="AV2724" s="13" t="s">
        <v>88</v>
      </c>
      <c r="AW2724" s="13" t="s">
        <v>40</v>
      </c>
      <c r="AX2724" s="13" t="s">
        <v>78</v>
      </c>
      <c r="AY2724" s="155" t="s">
        <v>156</v>
      </c>
    </row>
    <row r="2725" spans="2:65" s="13" customFormat="1" x14ac:dyDescent="0.2">
      <c r="B2725" s="154"/>
      <c r="D2725" s="148" t="s">
        <v>169</v>
      </c>
      <c r="E2725" s="155" t="s">
        <v>3</v>
      </c>
      <c r="F2725" s="156" t="s">
        <v>3845</v>
      </c>
      <c r="H2725" s="157">
        <v>170</v>
      </c>
      <c r="I2725" s="158"/>
      <c r="L2725" s="154"/>
      <c r="M2725" s="159"/>
      <c r="T2725" s="160"/>
      <c r="AT2725" s="155" t="s">
        <v>169</v>
      </c>
      <c r="AU2725" s="155" t="s">
        <v>88</v>
      </c>
      <c r="AV2725" s="13" t="s">
        <v>88</v>
      </c>
      <c r="AW2725" s="13" t="s">
        <v>40</v>
      </c>
      <c r="AX2725" s="13" t="s">
        <v>78</v>
      </c>
      <c r="AY2725" s="155" t="s">
        <v>156</v>
      </c>
    </row>
    <row r="2726" spans="2:65" s="13" customFormat="1" x14ac:dyDescent="0.2">
      <c r="B2726" s="154"/>
      <c r="D2726" s="148" t="s">
        <v>169</v>
      </c>
      <c r="E2726" s="155" t="s">
        <v>3</v>
      </c>
      <c r="F2726" s="156" t="s">
        <v>3846</v>
      </c>
      <c r="H2726" s="157">
        <v>10.7</v>
      </c>
      <c r="I2726" s="158"/>
      <c r="L2726" s="154"/>
      <c r="M2726" s="159"/>
      <c r="T2726" s="160"/>
      <c r="AT2726" s="155" t="s">
        <v>169</v>
      </c>
      <c r="AU2726" s="155" t="s">
        <v>88</v>
      </c>
      <c r="AV2726" s="13" t="s">
        <v>88</v>
      </c>
      <c r="AW2726" s="13" t="s">
        <v>40</v>
      </c>
      <c r="AX2726" s="13" t="s">
        <v>78</v>
      </c>
      <c r="AY2726" s="155" t="s">
        <v>156</v>
      </c>
    </row>
    <row r="2727" spans="2:65" s="13" customFormat="1" x14ac:dyDescent="0.2">
      <c r="B2727" s="154"/>
      <c r="D2727" s="148" t="s">
        <v>169</v>
      </c>
      <c r="E2727" s="155" t="s">
        <v>3</v>
      </c>
      <c r="F2727" s="156" t="s">
        <v>3847</v>
      </c>
      <c r="H2727" s="157">
        <v>11.35</v>
      </c>
      <c r="I2727" s="158"/>
      <c r="L2727" s="154"/>
      <c r="M2727" s="159"/>
      <c r="T2727" s="160"/>
      <c r="AT2727" s="155" t="s">
        <v>169</v>
      </c>
      <c r="AU2727" s="155" t="s">
        <v>88</v>
      </c>
      <c r="AV2727" s="13" t="s">
        <v>88</v>
      </c>
      <c r="AW2727" s="13" t="s">
        <v>40</v>
      </c>
      <c r="AX2727" s="13" t="s">
        <v>78</v>
      </c>
      <c r="AY2727" s="155" t="s">
        <v>156</v>
      </c>
    </row>
    <row r="2728" spans="2:65" s="13" customFormat="1" x14ac:dyDescent="0.2">
      <c r="B2728" s="154"/>
      <c r="D2728" s="148" t="s">
        <v>169</v>
      </c>
      <c r="E2728" s="155" t="s">
        <v>3</v>
      </c>
      <c r="F2728" s="156" t="s">
        <v>3848</v>
      </c>
      <c r="H2728" s="157">
        <v>33.6</v>
      </c>
      <c r="I2728" s="158"/>
      <c r="L2728" s="154"/>
      <c r="M2728" s="159"/>
      <c r="T2728" s="160"/>
      <c r="AT2728" s="155" t="s">
        <v>169</v>
      </c>
      <c r="AU2728" s="155" t="s">
        <v>88</v>
      </c>
      <c r="AV2728" s="13" t="s">
        <v>88</v>
      </c>
      <c r="AW2728" s="13" t="s">
        <v>40</v>
      </c>
      <c r="AX2728" s="13" t="s">
        <v>78</v>
      </c>
      <c r="AY2728" s="155" t="s">
        <v>156</v>
      </c>
    </row>
    <row r="2729" spans="2:65" s="13" customFormat="1" x14ac:dyDescent="0.2">
      <c r="B2729" s="154"/>
      <c r="D2729" s="148" t="s">
        <v>169</v>
      </c>
      <c r="E2729" s="155" t="s">
        <v>3</v>
      </c>
      <c r="F2729" s="156" t="s">
        <v>3849</v>
      </c>
      <c r="H2729" s="157">
        <v>19.5</v>
      </c>
      <c r="I2729" s="158"/>
      <c r="L2729" s="154"/>
      <c r="M2729" s="159"/>
      <c r="T2729" s="160"/>
      <c r="AT2729" s="155" t="s">
        <v>169</v>
      </c>
      <c r="AU2729" s="155" t="s">
        <v>88</v>
      </c>
      <c r="AV2729" s="13" t="s">
        <v>88</v>
      </c>
      <c r="AW2729" s="13" t="s">
        <v>40</v>
      </c>
      <c r="AX2729" s="13" t="s">
        <v>78</v>
      </c>
      <c r="AY2729" s="155" t="s">
        <v>156</v>
      </c>
    </row>
    <row r="2730" spans="2:65" s="13" customFormat="1" x14ac:dyDescent="0.2">
      <c r="B2730" s="154"/>
      <c r="D2730" s="148" t="s">
        <v>169</v>
      </c>
      <c r="E2730" s="155" t="s">
        <v>3</v>
      </c>
      <c r="F2730" s="156" t="s">
        <v>3850</v>
      </c>
      <c r="H2730" s="157">
        <v>32.799999999999997</v>
      </c>
      <c r="I2730" s="158"/>
      <c r="L2730" s="154"/>
      <c r="M2730" s="159"/>
      <c r="T2730" s="160"/>
      <c r="AT2730" s="155" t="s">
        <v>169</v>
      </c>
      <c r="AU2730" s="155" t="s">
        <v>88</v>
      </c>
      <c r="AV2730" s="13" t="s">
        <v>88</v>
      </c>
      <c r="AW2730" s="13" t="s">
        <v>40</v>
      </c>
      <c r="AX2730" s="13" t="s">
        <v>78</v>
      </c>
      <c r="AY2730" s="155" t="s">
        <v>156</v>
      </c>
    </row>
    <row r="2731" spans="2:65" s="14" customFormat="1" x14ac:dyDescent="0.2">
      <c r="B2731" s="161"/>
      <c r="D2731" s="148" t="s">
        <v>169</v>
      </c>
      <c r="E2731" s="162" t="s">
        <v>3</v>
      </c>
      <c r="F2731" s="163" t="s">
        <v>172</v>
      </c>
      <c r="H2731" s="164">
        <v>983.66</v>
      </c>
      <c r="I2731" s="165"/>
      <c r="L2731" s="161"/>
      <c r="M2731" s="166"/>
      <c r="T2731" s="167"/>
      <c r="AT2731" s="162" t="s">
        <v>169</v>
      </c>
      <c r="AU2731" s="162" t="s">
        <v>88</v>
      </c>
      <c r="AV2731" s="14" t="s">
        <v>165</v>
      </c>
      <c r="AW2731" s="14" t="s">
        <v>40</v>
      </c>
      <c r="AX2731" s="14" t="s">
        <v>86</v>
      </c>
      <c r="AY2731" s="162" t="s">
        <v>156</v>
      </c>
    </row>
    <row r="2732" spans="2:65" s="1" customFormat="1" ht="24.2" customHeight="1" x14ac:dyDescent="0.2">
      <c r="B2732" s="129"/>
      <c r="C2732" s="130" t="s">
        <v>3851</v>
      </c>
      <c r="D2732" s="130" t="s">
        <v>160</v>
      </c>
      <c r="E2732" s="131" t="s">
        <v>3852</v>
      </c>
      <c r="F2732" s="132" t="s">
        <v>3853</v>
      </c>
      <c r="G2732" s="133" t="s">
        <v>209</v>
      </c>
      <c r="H2732" s="134">
        <v>1143.6600000000001</v>
      </c>
      <c r="I2732" s="135"/>
      <c r="J2732" s="136">
        <f>ROUND(I2732*H2732,2)</f>
        <v>0</v>
      </c>
      <c r="K2732" s="132" t="s">
        <v>164</v>
      </c>
      <c r="L2732" s="34"/>
      <c r="M2732" s="137" t="s">
        <v>3</v>
      </c>
      <c r="N2732" s="138" t="s">
        <v>49</v>
      </c>
      <c r="P2732" s="139">
        <f>O2732*H2732</f>
        <v>0</v>
      </c>
      <c r="Q2732" s="139">
        <v>4.0000000000000003E-5</v>
      </c>
      <c r="R2732" s="139">
        <f>Q2732*H2732</f>
        <v>4.5746400000000007E-2</v>
      </c>
      <c r="S2732" s="139">
        <v>0</v>
      </c>
      <c r="T2732" s="140">
        <f>S2732*H2732</f>
        <v>0</v>
      </c>
      <c r="AR2732" s="141" t="s">
        <v>165</v>
      </c>
      <c r="AT2732" s="141" t="s">
        <v>160</v>
      </c>
      <c r="AU2732" s="141" t="s">
        <v>88</v>
      </c>
      <c r="AY2732" s="18" t="s">
        <v>156</v>
      </c>
      <c r="BE2732" s="142">
        <f>IF(N2732="základní",J2732,0)</f>
        <v>0</v>
      </c>
      <c r="BF2732" s="142">
        <f>IF(N2732="snížená",J2732,0)</f>
        <v>0</v>
      </c>
      <c r="BG2732" s="142">
        <f>IF(N2732="zákl. přenesená",J2732,0)</f>
        <v>0</v>
      </c>
      <c r="BH2732" s="142">
        <f>IF(N2732="sníž. přenesená",J2732,0)</f>
        <v>0</v>
      </c>
      <c r="BI2732" s="142">
        <f>IF(N2732="nulová",J2732,0)</f>
        <v>0</v>
      </c>
      <c r="BJ2732" s="18" t="s">
        <v>86</v>
      </c>
      <c r="BK2732" s="142">
        <f>ROUND(I2732*H2732,2)</f>
        <v>0</v>
      </c>
      <c r="BL2732" s="18" t="s">
        <v>165</v>
      </c>
      <c r="BM2732" s="141" t="s">
        <v>3854</v>
      </c>
    </row>
    <row r="2733" spans="2:65" s="1" customFormat="1" x14ac:dyDescent="0.2">
      <c r="B2733" s="34"/>
      <c r="D2733" s="143" t="s">
        <v>167</v>
      </c>
      <c r="F2733" s="144" t="s">
        <v>3855</v>
      </c>
      <c r="I2733" s="145"/>
      <c r="L2733" s="34"/>
      <c r="M2733" s="146"/>
      <c r="T2733" s="55"/>
      <c r="AT2733" s="18" t="s">
        <v>167</v>
      </c>
      <c r="AU2733" s="18" t="s">
        <v>88</v>
      </c>
    </row>
    <row r="2734" spans="2:65" s="13" customFormat="1" x14ac:dyDescent="0.2">
      <c r="B2734" s="154"/>
      <c r="D2734" s="148" t="s">
        <v>169</v>
      </c>
      <c r="E2734" s="155" t="s">
        <v>3</v>
      </c>
      <c r="F2734" s="156" t="s">
        <v>3812</v>
      </c>
      <c r="H2734" s="157">
        <v>27.89</v>
      </c>
      <c r="I2734" s="158"/>
      <c r="L2734" s="154"/>
      <c r="M2734" s="159"/>
      <c r="T2734" s="160"/>
      <c r="AT2734" s="155" t="s">
        <v>169</v>
      </c>
      <c r="AU2734" s="155" t="s">
        <v>88</v>
      </c>
      <c r="AV2734" s="13" t="s">
        <v>88</v>
      </c>
      <c r="AW2734" s="13" t="s">
        <v>40</v>
      </c>
      <c r="AX2734" s="13" t="s">
        <v>78</v>
      </c>
      <c r="AY2734" s="155" t="s">
        <v>156</v>
      </c>
    </row>
    <row r="2735" spans="2:65" s="13" customFormat="1" x14ac:dyDescent="0.2">
      <c r="B2735" s="154"/>
      <c r="D2735" s="148" t="s">
        <v>169</v>
      </c>
      <c r="E2735" s="155" t="s">
        <v>3</v>
      </c>
      <c r="F2735" s="156" t="s">
        <v>3813</v>
      </c>
      <c r="H2735" s="157">
        <v>8.51</v>
      </c>
      <c r="I2735" s="158"/>
      <c r="L2735" s="154"/>
      <c r="M2735" s="159"/>
      <c r="T2735" s="160"/>
      <c r="AT2735" s="155" t="s">
        <v>169</v>
      </c>
      <c r="AU2735" s="155" t="s">
        <v>88</v>
      </c>
      <c r="AV2735" s="13" t="s">
        <v>88</v>
      </c>
      <c r="AW2735" s="13" t="s">
        <v>40</v>
      </c>
      <c r="AX2735" s="13" t="s">
        <v>78</v>
      </c>
      <c r="AY2735" s="155" t="s">
        <v>156</v>
      </c>
    </row>
    <row r="2736" spans="2:65" s="13" customFormat="1" x14ac:dyDescent="0.2">
      <c r="B2736" s="154"/>
      <c r="D2736" s="148" t="s">
        <v>169</v>
      </c>
      <c r="E2736" s="155" t="s">
        <v>3</v>
      </c>
      <c r="F2736" s="156" t="s">
        <v>3856</v>
      </c>
      <c r="H2736" s="157">
        <v>132.1</v>
      </c>
      <c r="I2736" s="158"/>
      <c r="L2736" s="154"/>
      <c r="M2736" s="159"/>
      <c r="T2736" s="160"/>
      <c r="AT2736" s="155" t="s">
        <v>169</v>
      </c>
      <c r="AU2736" s="155" t="s">
        <v>88</v>
      </c>
      <c r="AV2736" s="13" t="s">
        <v>88</v>
      </c>
      <c r="AW2736" s="13" t="s">
        <v>40</v>
      </c>
      <c r="AX2736" s="13" t="s">
        <v>78</v>
      </c>
      <c r="AY2736" s="155" t="s">
        <v>156</v>
      </c>
    </row>
    <row r="2737" spans="2:51" s="13" customFormat="1" x14ac:dyDescent="0.2">
      <c r="B2737" s="154"/>
      <c r="D2737" s="148" t="s">
        <v>169</v>
      </c>
      <c r="E2737" s="155" t="s">
        <v>3</v>
      </c>
      <c r="F2737" s="156" t="s">
        <v>3814</v>
      </c>
      <c r="H2737" s="157">
        <v>10.26</v>
      </c>
      <c r="I2737" s="158"/>
      <c r="L2737" s="154"/>
      <c r="M2737" s="159"/>
      <c r="T2737" s="160"/>
      <c r="AT2737" s="155" t="s">
        <v>169</v>
      </c>
      <c r="AU2737" s="155" t="s">
        <v>88</v>
      </c>
      <c r="AV2737" s="13" t="s">
        <v>88</v>
      </c>
      <c r="AW2737" s="13" t="s">
        <v>40</v>
      </c>
      <c r="AX2737" s="13" t="s">
        <v>78</v>
      </c>
      <c r="AY2737" s="155" t="s">
        <v>156</v>
      </c>
    </row>
    <row r="2738" spans="2:51" s="13" customFormat="1" x14ac:dyDescent="0.2">
      <c r="B2738" s="154"/>
      <c r="D2738" s="148" t="s">
        <v>169</v>
      </c>
      <c r="E2738" s="155" t="s">
        <v>3</v>
      </c>
      <c r="F2738" s="156" t="s">
        <v>3815</v>
      </c>
      <c r="H2738" s="157">
        <v>7.67</v>
      </c>
      <c r="I2738" s="158"/>
      <c r="L2738" s="154"/>
      <c r="M2738" s="159"/>
      <c r="T2738" s="160"/>
      <c r="AT2738" s="155" t="s">
        <v>169</v>
      </c>
      <c r="AU2738" s="155" t="s">
        <v>88</v>
      </c>
      <c r="AV2738" s="13" t="s">
        <v>88</v>
      </c>
      <c r="AW2738" s="13" t="s">
        <v>40</v>
      </c>
      <c r="AX2738" s="13" t="s">
        <v>78</v>
      </c>
      <c r="AY2738" s="155" t="s">
        <v>156</v>
      </c>
    </row>
    <row r="2739" spans="2:51" s="13" customFormat="1" x14ac:dyDescent="0.2">
      <c r="B2739" s="154"/>
      <c r="D2739" s="148" t="s">
        <v>169</v>
      </c>
      <c r="E2739" s="155" t="s">
        <v>3</v>
      </c>
      <c r="F2739" s="156" t="s">
        <v>3816</v>
      </c>
      <c r="H2739" s="157">
        <v>9.3699999999999992</v>
      </c>
      <c r="I2739" s="158"/>
      <c r="L2739" s="154"/>
      <c r="M2739" s="159"/>
      <c r="T2739" s="160"/>
      <c r="AT2739" s="155" t="s">
        <v>169</v>
      </c>
      <c r="AU2739" s="155" t="s">
        <v>88</v>
      </c>
      <c r="AV2739" s="13" t="s">
        <v>88</v>
      </c>
      <c r="AW2739" s="13" t="s">
        <v>40</v>
      </c>
      <c r="AX2739" s="13" t="s">
        <v>78</v>
      </c>
      <c r="AY2739" s="155" t="s">
        <v>156</v>
      </c>
    </row>
    <row r="2740" spans="2:51" s="13" customFormat="1" x14ac:dyDescent="0.2">
      <c r="B2740" s="154"/>
      <c r="D2740" s="148" t="s">
        <v>169</v>
      </c>
      <c r="E2740" s="155" t="s">
        <v>3</v>
      </c>
      <c r="F2740" s="156" t="s">
        <v>3817</v>
      </c>
      <c r="H2740" s="157">
        <v>9.2899999999999991</v>
      </c>
      <c r="I2740" s="158"/>
      <c r="L2740" s="154"/>
      <c r="M2740" s="159"/>
      <c r="T2740" s="160"/>
      <c r="AT2740" s="155" t="s">
        <v>169</v>
      </c>
      <c r="AU2740" s="155" t="s">
        <v>88</v>
      </c>
      <c r="AV2740" s="13" t="s">
        <v>88</v>
      </c>
      <c r="AW2740" s="13" t="s">
        <v>40</v>
      </c>
      <c r="AX2740" s="13" t="s">
        <v>78</v>
      </c>
      <c r="AY2740" s="155" t="s">
        <v>156</v>
      </c>
    </row>
    <row r="2741" spans="2:51" s="13" customFormat="1" x14ac:dyDescent="0.2">
      <c r="B2741" s="154"/>
      <c r="D2741" s="148" t="s">
        <v>169</v>
      </c>
      <c r="E2741" s="155" t="s">
        <v>3</v>
      </c>
      <c r="F2741" s="156" t="s">
        <v>3818</v>
      </c>
      <c r="H2741" s="157">
        <v>4.54</v>
      </c>
      <c r="I2741" s="158"/>
      <c r="L2741" s="154"/>
      <c r="M2741" s="159"/>
      <c r="T2741" s="160"/>
      <c r="AT2741" s="155" t="s">
        <v>169</v>
      </c>
      <c r="AU2741" s="155" t="s">
        <v>88</v>
      </c>
      <c r="AV2741" s="13" t="s">
        <v>88</v>
      </c>
      <c r="AW2741" s="13" t="s">
        <v>40</v>
      </c>
      <c r="AX2741" s="13" t="s">
        <v>78</v>
      </c>
      <c r="AY2741" s="155" t="s">
        <v>156</v>
      </c>
    </row>
    <row r="2742" spans="2:51" s="13" customFormat="1" x14ac:dyDescent="0.2">
      <c r="B2742" s="154"/>
      <c r="D2742" s="148" t="s">
        <v>169</v>
      </c>
      <c r="E2742" s="155" t="s">
        <v>3</v>
      </c>
      <c r="F2742" s="156" t="s">
        <v>3819</v>
      </c>
      <c r="H2742" s="157">
        <v>3.22</v>
      </c>
      <c r="I2742" s="158"/>
      <c r="L2742" s="154"/>
      <c r="M2742" s="159"/>
      <c r="T2742" s="160"/>
      <c r="AT2742" s="155" t="s">
        <v>169</v>
      </c>
      <c r="AU2742" s="155" t="s">
        <v>88</v>
      </c>
      <c r="AV2742" s="13" t="s">
        <v>88</v>
      </c>
      <c r="AW2742" s="13" t="s">
        <v>40</v>
      </c>
      <c r="AX2742" s="13" t="s">
        <v>78</v>
      </c>
      <c r="AY2742" s="155" t="s">
        <v>156</v>
      </c>
    </row>
    <row r="2743" spans="2:51" s="13" customFormat="1" x14ac:dyDescent="0.2">
      <c r="B2743" s="154"/>
      <c r="D2743" s="148" t="s">
        <v>169</v>
      </c>
      <c r="E2743" s="155" t="s">
        <v>3</v>
      </c>
      <c r="F2743" s="156" t="s">
        <v>3820</v>
      </c>
      <c r="H2743" s="157">
        <v>13.96</v>
      </c>
      <c r="I2743" s="158"/>
      <c r="L2743" s="154"/>
      <c r="M2743" s="159"/>
      <c r="T2743" s="160"/>
      <c r="AT2743" s="155" t="s">
        <v>169</v>
      </c>
      <c r="AU2743" s="155" t="s">
        <v>88</v>
      </c>
      <c r="AV2743" s="13" t="s">
        <v>88</v>
      </c>
      <c r="AW2743" s="13" t="s">
        <v>40</v>
      </c>
      <c r="AX2743" s="13" t="s">
        <v>78</v>
      </c>
      <c r="AY2743" s="155" t="s">
        <v>156</v>
      </c>
    </row>
    <row r="2744" spans="2:51" s="13" customFormat="1" x14ac:dyDescent="0.2">
      <c r="B2744" s="154"/>
      <c r="D2744" s="148" t="s">
        <v>169</v>
      </c>
      <c r="E2744" s="155" t="s">
        <v>3</v>
      </c>
      <c r="F2744" s="156" t="s">
        <v>3821</v>
      </c>
      <c r="H2744" s="157">
        <v>29.95</v>
      </c>
      <c r="I2744" s="158"/>
      <c r="L2744" s="154"/>
      <c r="M2744" s="159"/>
      <c r="T2744" s="160"/>
      <c r="AT2744" s="155" t="s">
        <v>169</v>
      </c>
      <c r="AU2744" s="155" t="s">
        <v>88</v>
      </c>
      <c r="AV2744" s="13" t="s">
        <v>88</v>
      </c>
      <c r="AW2744" s="13" t="s">
        <v>40</v>
      </c>
      <c r="AX2744" s="13" t="s">
        <v>78</v>
      </c>
      <c r="AY2744" s="155" t="s">
        <v>156</v>
      </c>
    </row>
    <row r="2745" spans="2:51" s="13" customFormat="1" x14ac:dyDescent="0.2">
      <c r="B2745" s="154"/>
      <c r="D2745" s="148" t="s">
        <v>169</v>
      </c>
      <c r="E2745" s="155" t="s">
        <v>3</v>
      </c>
      <c r="F2745" s="156" t="s">
        <v>3822</v>
      </c>
      <c r="H2745" s="157">
        <v>27.73</v>
      </c>
      <c r="I2745" s="158"/>
      <c r="L2745" s="154"/>
      <c r="M2745" s="159"/>
      <c r="T2745" s="160"/>
      <c r="AT2745" s="155" t="s">
        <v>169</v>
      </c>
      <c r="AU2745" s="155" t="s">
        <v>88</v>
      </c>
      <c r="AV2745" s="13" t="s">
        <v>88</v>
      </c>
      <c r="AW2745" s="13" t="s">
        <v>40</v>
      </c>
      <c r="AX2745" s="13" t="s">
        <v>78</v>
      </c>
      <c r="AY2745" s="155" t="s">
        <v>156</v>
      </c>
    </row>
    <row r="2746" spans="2:51" s="13" customFormat="1" x14ac:dyDescent="0.2">
      <c r="B2746" s="154"/>
      <c r="D2746" s="148" t="s">
        <v>169</v>
      </c>
      <c r="E2746" s="155" t="s">
        <v>3</v>
      </c>
      <c r="F2746" s="156" t="s">
        <v>3823</v>
      </c>
      <c r="H2746" s="157">
        <v>20.7</v>
      </c>
      <c r="I2746" s="158"/>
      <c r="L2746" s="154"/>
      <c r="M2746" s="159"/>
      <c r="T2746" s="160"/>
      <c r="AT2746" s="155" t="s">
        <v>169</v>
      </c>
      <c r="AU2746" s="155" t="s">
        <v>88</v>
      </c>
      <c r="AV2746" s="13" t="s">
        <v>88</v>
      </c>
      <c r="AW2746" s="13" t="s">
        <v>40</v>
      </c>
      <c r="AX2746" s="13" t="s">
        <v>78</v>
      </c>
      <c r="AY2746" s="155" t="s">
        <v>156</v>
      </c>
    </row>
    <row r="2747" spans="2:51" s="13" customFormat="1" x14ac:dyDescent="0.2">
      <c r="B2747" s="154"/>
      <c r="D2747" s="148" t="s">
        <v>169</v>
      </c>
      <c r="E2747" s="155" t="s">
        <v>3</v>
      </c>
      <c r="F2747" s="156" t="s">
        <v>3824</v>
      </c>
      <c r="H2747" s="157">
        <v>15.87</v>
      </c>
      <c r="I2747" s="158"/>
      <c r="L2747" s="154"/>
      <c r="M2747" s="159"/>
      <c r="T2747" s="160"/>
      <c r="AT2747" s="155" t="s">
        <v>169</v>
      </c>
      <c r="AU2747" s="155" t="s">
        <v>88</v>
      </c>
      <c r="AV2747" s="13" t="s">
        <v>88</v>
      </c>
      <c r="AW2747" s="13" t="s">
        <v>40</v>
      </c>
      <c r="AX2747" s="13" t="s">
        <v>78</v>
      </c>
      <c r="AY2747" s="155" t="s">
        <v>156</v>
      </c>
    </row>
    <row r="2748" spans="2:51" s="13" customFormat="1" x14ac:dyDescent="0.2">
      <c r="B2748" s="154"/>
      <c r="D2748" s="148" t="s">
        <v>169</v>
      </c>
      <c r="E2748" s="155" t="s">
        <v>3</v>
      </c>
      <c r="F2748" s="156" t="s">
        <v>3825</v>
      </c>
      <c r="H2748" s="157">
        <v>14.27</v>
      </c>
      <c r="I2748" s="158"/>
      <c r="L2748" s="154"/>
      <c r="M2748" s="159"/>
      <c r="T2748" s="160"/>
      <c r="AT2748" s="155" t="s">
        <v>169</v>
      </c>
      <c r="AU2748" s="155" t="s">
        <v>88</v>
      </c>
      <c r="AV2748" s="13" t="s">
        <v>88</v>
      </c>
      <c r="AW2748" s="13" t="s">
        <v>40</v>
      </c>
      <c r="AX2748" s="13" t="s">
        <v>78</v>
      </c>
      <c r="AY2748" s="155" t="s">
        <v>156</v>
      </c>
    </row>
    <row r="2749" spans="2:51" s="13" customFormat="1" x14ac:dyDescent="0.2">
      <c r="B2749" s="154"/>
      <c r="D2749" s="148" t="s">
        <v>169</v>
      </c>
      <c r="E2749" s="155" t="s">
        <v>3</v>
      </c>
      <c r="F2749" s="156" t="s">
        <v>3857</v>
      </c>
      <c r="H2749" s="157">
        <v>45.8</v>
      </c>
      <c r="I2749" s="158"/>
      <c r="L2749" s="154"/>
      <c r="M2749" s="159"/>
      <c r="T2749" s="160"/>
      <c r="AT2749" s="155" t="s">
        <v>169</v>
      </c>
      <c r="AU2749" s="155" t="s">
        <v>88</v>
      </c>
      <c r="AV2749" s="13" t="s">
        <v>88</v>
      </c>
      <c r="AW2749" s="13" t="s">
        <v>40</v>
      </c>
      <c r="AX2749" s="13" t="s">
        <v>78</v>
      </c>
      <c r="AY2749" s="155" t="s">
        <v>156</v>
      </c>
    </row>
    <row r="2750" spans="2:51" s="13" customFormat="1" x14ac:dyDescent="0.2">
      <c r="B2750" s="154"/>
      <c r="D2750" s="148" t="s">
        <v>169</v>
      </c>
      <c r="E2750" s="155" t="s">
        <v>3</v>
      </c>
      <c r="F2750" s="156" t="s">
        <v>3827</v>
      </c>
      <c r="H2750" s="157">
        <v>153.44999999999999</v>
      </c>
      <c r="I2750" s="158"/>
      <c r="L2750" s="154"/>
      <c r="M2750" s="159"/>
      <c r="T2750" s="160"/>
      <c r="AT2750" s="155" t="s">
        <v>169</v>
      </c>
      <c r="AU2750" s="155" t="s">
        <v>88</v>
      </c>
      <c r="AV2750" s="13" t="s">
        <v>88</v>
      </c>
      <c r="AW2750" s="13" t="s">
        <v>40</v>
      </c>
      <c r="AX2750" s="13" t="s">
        <v>78</v>
      </c>
      <c r="AY2750" s="155" t="s">
        <v>156</v>
      </c>
    </row>
    <row r="2751" spans="2:51" s="13" customFormat="1" x14ac:dyDescent="0.2">
      <c r="B2751" s="154"/>
      <c r="D2751" s="148" t="s">
        <v>169</v>
      </c>
      <c r="E2751" s="155" t="s">
        <v>3</v>
      </c>
      <c r="F2751" s="156" t="s">
        <v>3828</v>
      </c>
      <c r="H2751" s="157">
        <v>9.43</v>
      </c>
      <c r="I2751" s="158"/>
      <c r="L2751" s="154"/>
      <c r="M2751" s="159"/>
      <c r="T2751" s="160"/>
      <c r="AT2751" s="155" t="s">
        <v>169</v>
      </c>
      <c r="AU2751" s="155" t="s">
        <v>88</v>
      </c>
      <c r="AV2751" s="13" t="s">
        <v>88</v>
      </c>
      <c r="AW2751" s="13" t="s">
        <v>40</v>
      </c>
      <c r="AX2751" s="13" t="s">
        <v>78</v>
      </c>
      <c r="AY2751" s="155" t="s">
        <v>156</v>
      </c>
    </row>
    <row r="2752" spans="2:51" s="13" customFormat="1" x14ac:dyDescent="0.2">
      <c r="B2752" s="154"/>
      <c r="D2752" s="148" t="s">
        <v>169</v>
      </c>
      <c r="E2752" s="155" t="s">
        <v>3</v>
      </c>
      <c r="F2752" s="156" t="s">
        <v>3829</v>
      </c>
      <c r="H2752" s="157">
        <v>30.9</v>
      </c>
      <c r="I2752" s="158"/>
      <c r="L2752" s="154"/>
      <c r="M2752" s="159"/>
      <c r="T2752" s="160"/>
      <c r="AT2752" s="155" t="s">
        <v>169</v>
      </c>
      <c r="AU2752" s="155" t="s">
        <v>88</v>
      </c>
      <c r="AV2752" s="13" t="s">
        <v>88</v>
      </c>
      <c r="AW2752" s="13" t="s">
        <v>40</v>
      </c>
      <c r="AX2752" s="13" t="s">
        <v>78</v>
      </c>
      <c r="AY2752" s="155" t="s">
        <v>156</v>
      </c>
    </row>
    <row r="2753" spans="2:51" s="13" customFormat="1" x14ac:dyDescent="0.2">
      <c r="B2753" s="154"/>
      <c r="D2753" s="148" t="s">
        <v>169</v>
      </c>
      <c r="E2753" s="155" t="s">
        <v>3</v>
      </c>
      <c r="F2753" s="156" t="s">
        <v>3830</v>
      </c>
      <c r="H2753" s="157">
        <v>16.8</v>
      </c>
      <c r="I2753" s="158"/>
      <c r="L2753" s="154"/>
      <c r="M2753" s="159"/>
      <c r="T2753" s="160"/>
      <c r="AT2753" s="155" t="s">
        <v>169</v>
      </c>
      <c r="AU2753" s="155" t="s">
        <v>88</v>
      </c>
      <c r="AV2753" s="13" t="s">
        <v>88</v>
      </c>
      <c r="AW2753" s="13" t="s">
        <v>40</v>
      </c>
      <c r="AX2753" s="13" t="s">
        <v>78</v>
      </c>
      <c r="AY2753" s="155" t="s">
        <v>156</v>
      </c>
    </row>
    <row r="2754" spans="2:51" s="13" customFormat="1" x14ac:dyDescent="0.2">
      <c r="B2754" s="154"/>
      <c r="D2754" s="148" t="s">
        <v>169</v>
      </c>
      <c r="E2754" s="155" t="s">
        <v>3</v>
      </c>
      <c r="F2754" s="156" t="s">
        <v>3831</v>
      </c>
      <c r="H2754" s="157">
        <v>16.25</v>
      </c>
      <c r="I2754" s="158"/>
      <c r="L2754" s="154"/>
      <c r="M2754" s="159"/>
      <c r="T2754" s="160"/>
      <c r="AT2754" s="155" t="s">
        <v>169</v>
      </c>
      <c r="AU2754" s="155" t="s">
        <v>88</v>
      </c>
      <c r="AV2754" s="13" t="s">
        <v>88</v>
      </c>
      <c r="AW2754" s="13" t="s">
        <v>40</v>
      </c>
      <c r="AX2754" s="13" t="s">
        <v>78</v>
      </c>
      <c r="AY2754" s="155" t="s">
        <v>156</v>
      </c>
    </row>
    <row r="2755" spans="2:51" s="13" customFormat="1" x14ac:dyDescent="0.2">
      <c r="B2755" s="154"/>
      <c r="D2755" s="148" t="s">
        <v>169</v>
      </c>
      <c r="E2755" s="155" t="s">
        <v>3</v>
      </c>
      <c r="F2755" s="156" t="s">
        <v>3832</v>
      </c>
      <c r="H2755" s="157">
        <v>28</v>
      </c>
      <c r="I2755" s="158"/>
      <c r="L2755" s="154"/>
      <c r="M2755" s="159"/>
      <c r="T2755" s="160"/>
      <c r="AT2755" s="155" t="s">
        <v>169</v>
      </c>
      <c r="AU2755" s="155" t="s">
        <v>88</v>
      </c>
      <c r="AV2755" s="13" t="s">
        <v>88</v>
      </c>
      <c r="AW2755" s="13" t="s">
        <v>40</v>
      </c>
      <c r="AX2755" s="13" t="s">
        <v>78</v>
      </c>
      <c r="AY2755" s="155" t="s">
        <v>156</v>
      </c>
    </row>
    <row r="2756" spans="2:51" s="13" customFormat="1" x14ac:dyDescent="0.2">
      <c r="B2756" s="154"/>
      <c r="D2756" s="148" t="s">
        <v>169</v>
      </c>
      <c r="E2756" s="155" t="s">
        <v>3</v>
      </c>
      <c r="F2756" s="156" t="s">
        <v>3833</v>
      </c>
      <c r="H2756" s="157">
        <v>49.2</v>
      </c>
      <c r="I2756" s="158"/>
      <c r="L2756" s="154"/>
      <c r="M2756" s="159"/>
      <c r="T2756" s="160"/>
      <c r="AT2756" s="155" t="s">
        <v>169</v>
      </c>
      <c r="AU2756" s="155" t="s">
        <v>88</v>
      </c>
      <c r="AV2756" s="13" t="s">
        <v>88</v>
      </c>
      <c r="AW2756" s="13" t="s">
        <v>40</v>
      </c>
      <c r="AX2756" s="13" t="s">
        <v>78</v>
      </c>
      <c r="AY2756" s="155" t="s">
        <v>156</v>
      </c>
    </row>
    <row r="2757" spans="2:51" s="13" customFormat="1" x14ac:dyDescent="0.2">
      <c r="B2757" s="154"/>
      <c r="D2757" s="148" t="s">
        <v>169</v>
      </c>
      <c r="E2757" s="155" t="s">
        <v>3</v>
      </c>
      <c r="F2757" s="156" t="s">
        <v>3834</v>
      </c>
      <c r="H2757" s="157">
        <v>27.7</v>
      </c>
      <c r="I2757" s="158"/>
      <c r="L2757" s="154"/>
      <c r="M2757" s="159"/>
      <c r="T2757" s="160"/>
      <c r="AT2757" s="155" t="s">
        <v>169</v>
      </c>
      <c r="AU2757" s="155" t="s">
        <v>88</v>
      </c>
      <c r="AV2757" s="13" t="s">
        <v>88</v>
      </c>
      <c r="AW2757" s="13" t="s">
        <v>40</v>
      </c>
      <c r="AX2757" s="13" t="s">
        <v>78</v>
      </c>
      <c r="AY2757" s="155" t="s">
        <v>156</v>
      </c>
    </row>
    <row r="2758" spans="2:51" s="13" customFormat="1" x14ac:dyDescent="0.2">
      <c r="B2758" s="154"/>
      <c r="D2758" s="148" t="s">
        <v>169</v>
      </c>
      <c r="E2758" s="155" t="s">
        <v>3</v>
      </c>
      <c r="F2758" s="156" t="s">
        <v>3835</v>
      </c>
      <c r="H2758" s="157">
        <v>28.5</v>
      </c>
      <c r="I2758" s="158"/>
      <c r="L2758" s="154"/>
      <c r="M2758" s="159"/>
      <c r="T2758" s="160"/>
      <c r="AT2758" s="155" t="s">
        <v>169</v>
      </c>
      <c r="AU2758" s="155" t="s">
        <v>88</v>
      </c>
      <c r="AV2758" s="13" t="s">
        <v>88</v>
      </c>
      <c r="AW2758" s="13" t="s">
        <v>40</v>
      </c>
      <c r="AX2758" s="13" t="s">
        <v>78</v>
      </c>
      <c r="AY2758" s="155" t="s">
        <v>156</v>
      </c>
    </row>
    <row r="2759" spans="2:51" s="13" customFormat="1" x14ac:dyDescent="0.2">
      <c r="B2759" s="154"/>
      <c r="D2759" s="148" t="s">
        <v>169</v>
      </c>
      <c r="E2759" s="155" t="s">
        <v>3</v>
      </c>
      <c r="F2759" s="156" t="s">
        <v>3836</v>
      </c>
      <c r="H2759" s="157">
        <v>50.7</v>
      </c>
      <c r="I2759" s="158"/>
      <c r="L2759" s="154"/>
      <c r="M2759" s="159"/>
      <c r="T2759" s="160"/>
      <c r="AT2759" s="155" t="s">
        <v>169</v>
      </c>
      <c r="AU2759" s="155" t="s">
        <v>88</v>
      </c>
      <c r="AV2759" s="13" t="s">
        <v>88</v>
      </c>
      <c r="AW2759" s="13" t="s">
        <v>40</v>
      </c>
      <c r="AX2759" s="13" t="s">
        <v>78</v>
      </c>
      <c r="AY2759" s="155" t="s">
        <v>156</v>
      </c>
    </row>
    <row r="2760" spans="2:51" s="13" customFormat="1" x14ac:dyDescent="0.2">
      <c r="B2760" s="154"/>
      <c r="D2760" s="148" t="s">
        <v>169</v>
      </c>
      <c r="E2760" s="155" t="s">
        <v>3</v>
      </c>
      <c r="F2760" s="156" t="s">
        <v>3837</v>
      </c>
      <c r="H2760" s="157">
        <v>14.75</v>
      </c>
      <c r="I2760" s="158"/>
      <c r="L2760" s="154"/>
      <c r="M2760" s="159"/>
      <c r="T2760" s="160"/>
      <c r="AT2760" s="155" t="s">
        <v>169</v>
      </c>
      <c r="AU2760" s="155" t="s">
        <v>88</v>
      </c>
      <c r="AV2760" s="13" t="s">
        <v>88</v>
      </c>
      <c r="AW2760" s="13" t="s">
        <v>40</v>
      </c>
      <c r="AX2760" s="13" t="s">
        <v>78</v>
      </c>
      <c r="AY2760" s="155" t="s">
        <v>156</v>
      </c>
    </row>
    <row r="2761" spans="2:51" s="13" customFormat="1" x14ac:dyDescent="0.2">
      <c r="B2761" s="154"/>
      <c r="D2761" s="148" t="s">
        <v>169</v>
      </c>
      <c r="E2761" s="155" t="s">
        <v>3</v>
      </c>
      <c r="F2761" s="156" t="s">
        <v>3838</v>
      </c>
      <c r="H2761" s="157">
        <v>10.6</v>
      </c>
      <c r="I2761" s="158"/>
      <c r="L2761" s="154"/>
      <c r="M2761" s="159"/>
      <c r="T2761" s="160"/>
      <c r="AT2761" s="155" t="s">
        <v>169</v>
      </c>
      <c r="AU2761" s="155" t="s">
        <v>88</v>
      </c>
      <c r="AV2761" s="13" t="s">
        <v>88</v>
      </c>
      <c r="AW2761" s="13" t="s">
        <v>40</v>
      </c>
      <c r="AX2761" s="13" t="s">
        <v>78</v>
      </c>
      <c r="AY2761" s="155" t="s">
        <v>156</v>
      </c>
    </row>
    <row r="2762" spans="2:51" s="13" customFormat="1" x14ac:dyDescent="0.2">
      <c r="B2762" s="154"/>
      <c r="D2762" s="148" t="s">
        <v>169</v>
      </c>
      <c r="E2762" s="155" t="s">
        <v>3</v>
      </c>
      <c r="F2762" s="156" t="s">
        <v>3839</v>
      </c>
      <c r="H2762" s="157">
        <v>11.4</v>
      </c>
      <c r="I2762" s="158"/>
      <c r="L2762" s="154"/>
      <c r="M2762" s="159"/>
      <c r="T2762" s="160"/>
      <c r="AT2762" s="155" t="s">
        <v>169</v>
      </c>
      <c r="AU2762" s="155" t="s">
        <v>88</v>
      </c>
      <c r="AV2762" s="13" t="s">
        <v>88</v>
      </c>
      <c r="AW2762" s="13" t="s">
        <v>40</v>
      </c>
      <c r="AX2762" s="13" t="s">
        <v>78</v>
      </c>
      <c r="AY2762" s="155" t="s">
        <v>156</v>
      </c>
    </row>
    <row r="2763" spans="2:51" s="13" customFormat="1" x14ac:dyDescent="0.2">
      <c r="B2763" s="154"/>
      <c r="D2763" s="148" t="s">
        <v>169</v>
      </c>
      <c r="E2763" s="155" t="s">
        <v>3</v>
      </c>
      <c r="F2763" s="156" t="s">
        <v>3840</v>
      </c>
      <c r="H2763" s="157">
        <v>4.1500000000000004</v>
      </c>
      <c r="I2763" s="158"/>
      <c r="L2763" s="154"/>
      <c r="M2763" s="159"/>
      <c r="T2763" s="160"/>
      <c r="AT2763" s="155" t="s">
        <v>169</v>
      </c>
      <c r="AU2763" s="155" t="s">
        <v>88</v>
      </c>
      <c r="AV2763" s="13" t="s">
        <v>88</v>
      </c>
      <c r="AW2763" s="13" t="s">
        <v>40</v>
      </c>
      <c r="AX2763" s="13" t="s">
        <v>78</v>
      </c>
      <c r="AY2763" s="155" t="s">
        <v>156</v>
      </c>
    </row>
    <row r="2764" spans="2:51" s="13" customFormat="1" x14ac:dyDescent="0.2">
      <c r="B2764" s="154"/>
      <c r="D2764" s="148" t="s">
        <v>169</v>
      </c>
      <c r="E2764" s="155" t="s">
        <v>3</v>
      </c>
      <c r="F2764" s="156" t="s">
        <v>3841</v>
      </c>
      <c r="H2764" s="157">
        <v>5.52</v>
      </c>
      <c r="I2764" s="158"/>
      <c r="L2764" s="154"/>
      <c r="M2764" s="159"/>
      <c r="T2764" s="160"/>
      <c r="AT2764" s="155" t="s">
        <v>169</v>
      </c>
      <c r="AU2764" s="155" t="s">
        <v>88</v>
      </c>
      <c r="AV2764" s="13" t="s">
        <v>88</v>
      </c>
      <c r="AW2764" s="13" t="s">
        <v>40</v>
      </c>
      <c r="AX2764" s="13" t="s">
        <v>78</v>
      </c>
      <c r="AY2764" s="155" t="s">
        <v>156</v>
      </c>
    </row>
    <row r="2765" spans="2:51" s="13" customFormat="1" x14ac:dyDescent="0.2">
      <c r="B2765" s="154"/>
      <c r="D2765" s="148" t="s">
        <v>169</v>
      </c>
      <c r="E2765" s="155" t="s">
        <v>3</v>
      </c>
      <c r="F2765" s="156" t="s">
        <v>3842</v>
      </c>
      <c r="H2765" s="157">
        <v>2.33</v>
      </c>
      <c r="I2765" s="158"/>
      <c r="L2765" s="154"/>
      <c r="M2765" s="159"/>
      <c r="T2765" s="160"/>
      <c r="AT2765" s="155" t="s">
        <v>169</v>
      </c>
      <c r="AU2765" s="155" t="s">
        <v>88</v>
      </c>
      <c r="AV2765" s="13" t="s">
        <v>88</v>
      </c>
      <c r="AW2765" s="13" t="s">
        <v>40</v>
      </c>
      <c r="AX2765" s="13" t="s">
        <v>78</v>
      </c>
      <c r="AY2765" s="155" t="s">
        <v>156</v>
      </c>
    </row>
    <row r="2766" spans="2:51" s="13" customFormat="1" x14ac:dyDescent="0.2">
      <c r="B2766" s="154"/>
      <c r="D2766" s="148" t="s">
        <v>169</v>
      </c>
      <c r="E2766" s="155" t="s">
        <v>3</v>
      </c>
      <c r="F2766" s="156" t="s">
        <v>3843</v>
      </c>
      <c r="H2766" s="157">
        <v>4.9000000000000004</v>
      </c>
      <c r="I2766" s="158"/>
      <c r="L2766" s="154"/>
      <c r="M2766" s="159"/>
      <c r="T2766" s="160"/>
      <c r="AT2766" s="155" t="s">
        <v>169</v>
      </c>
      <c r="AU2766" s="155" t="s">
        <v>88</v>
      </c>
      <c r="AV2766" s="13" t="s">
        <v>88</v>
      </c>
      <c r="AW2766" s="13" t="s">
        <v>40</v>
      </c>
      <c r="AX2766" s="13" t="s">
        <v>78</v>
      </c>
      <c r="AY2766" s="155" t="s">
        <v>156</v>
      </c>
    </row>
    <row r="2767" spans="2:51" s="13" customFormat="1" x14ac:dyDescent="0.2">
      <c r="B2767" s="154"/>
      <c r="D2767" s="148" t="s">
        <v>169</v>
      </c>
      <c r="E2767" s="155" t="s">
        <v>3</v>
      </c>
      <c r="F2767" s="156" t="s">
        <v>3844</v>
      </c>
      <c r="H2767" s="157">
        <v>20</v>
      </c>
      <c r="I2767" s="158"/>
      <c r="L2767" s="154"/>
      <c r="M2767" s="159"/>
      <c r="T2767" s="160"/>
      <c r="AT2767" s="155" t="s">
        <v>169</v>
      </c>
      <c r="AU2767" s="155" t="s">
        <v>88</v>
      </c>
      <c r="AV2767" s="13" t="s">
        <v>88</v>
      </c>
      <c r="AW2767" s="13" t="s">
        <v>40</v>
      </c>
      <c r="AX2767" s="13" t="s">
        <v>78</v>
      </c>
      <c r="AY2767" s="155" t="s">
        <v>156</v>
      </c>
    </row>
    <row r="2768" spans="2:51" s="13" customFormat="1" x14ac:dyDescent="0.2">
      <c r="B2768" s="154"/>
      <c r="D2768" s="148" t="s">
        <v>169</v>
      </c>
      <c r="E2768" s="155" t="s">
        <v>3</v>
      </c>
      <c r="F2768" s="156" t="s">
        <v>3845</v>
      </c>
      <c r="H2768" s="157">
        <v>170</v>
      </c>
      <c r="I2768" s="158"/>
      <c r="L2768" s="154"/>
      <c r="M2768" s="159"/>
      <c r="T2768" s="160"/>
      <c r="AT2768" s="155" t="s">
        <v>169</v>
      </c>
      <c r="AU2768" s="155" t="s">
        <v>88</v>
      </c>
      <c r="AV2768" s="13" t="s">
        <v>88</v>
      </c>
      <c r="AW2768" s="13" t="s">
        <v>40</v>
      </c>
      <c r="AX2768" s="13" t="s">
        <v>78</v>
      </c>
      <c r="AY2768" s="155" t="s">
        <v>156</v>
      </c>
    </row>
    <row r="2769" spans="2:65" s="13" customFormat="1" x14ac:dyDescent="0.2">
      <c r="B2769" s="154"/>
      <c r="D2769" s="148" t="s">
        <v>169</v>
      </c>
      <c r="E2769" s="155" t="s">
        <v>3</v>
      </c>
      <c r="F2769" s="156" t="s">
        <v>3846</v>
      </c>
      <c r="H2769" s="157">
        <v>10.7</v>
      </c>
      <c r="I2769" s="158"/>
      <c r="L2769" s="154"/>
      <c r="M2769" s="159"/>
      <c r="T2769" s="160"/>
      <c r="AT2769" s="155" t="s">
        <v>169</v>
      </c>
      <c r="AU2769" s="155" t="s">
        <v>88</v>
      </c>
      <c r="AV2769" s="13" t="s">
        <v>88</v>
      </c>
      <c r="AW2769" s="13" t="s">
        <v>40</v>
      </c>
      <c r="AX2769" s="13" t="s">
        <v>78</v>
      </c>
      <c r="AY2769" s="155" t="s">
        <v>156</v>
      </c>
    </row>
    <row r="2770" spans="2:65" s="13" customFormat="1" x14ac:dyDescent="0.2">
      <c r="B2770" s="154"/>
      <c r="D2770" s="148" t="s">
        <v>169</v>
      </c>
      <c r="E2770" s="155" t="s">
        <v>3</v>
      </c>
      <c r="F2770" s="156" t="s">
        <v>3847</v>
      </c>
      <c r="H2770" s="157">
        <v>11.35</v>
      </c>
      <c r="I2770" s="158"/>
      <c r="L2770" s="154"/>
      <c r="M2770" s="159"/>
      <c r="T2770" s="160"/>
      <c r="AT2770" s="155" t="s">
        <v>169</v>
      </c>
      <c r="AU2770" s="155" t="s">
        <v>88</v>
      </c>
      <c r="AV2770" s="13" t="s">
        <v>88</v>
      </c>
      <c r="AW2770" s="13" t="s">
        <v>40</v>
      </c>
      <c r="AX2770" s="13" t="s">
        <v>78</v>
      </c>
      <c r="AY2770" s="155" t="s">
        <v>156</v>
      </c>
    </row>
    <row r="2771" spans="2:65" s="13" customFormat="1" x14ac:dyDescent="0.2">
      <c r="B2771" s="154"/>
      <c r="D2771" s="148" t="s">
        <v>169</v>
      </c>
      <c r="E2771" s="155" t="s">
        <v>3</v>
      </c>
      <c r="F2771" s="156" t="s">
        <v>3848</v>
      </c>
      <c r="H2771" s="157">
        <v>33.6</v>
      </c>
      <c r="I2771" s="158"/>
      <c r="L2771" s="154"/>
      <c r="M2771" s="159"/>
      <c r="T2771" s="160"/>
      <c r="AT2771" s="155" t="s">
        <v>169</v>
      </c>
      <c r="AU2771" s="155" t="s">
        <v>88</v>
      </c>
      <c r="AV2771" s="13" t="s">
        <v>88</v>
      </c>
      <c r="AW2771" s="13" t="s">
        <v>40</v>
      </c>
      <c r="AX2771" s="13" t="s">
        <v>78</v>
      </c>
      <c r="AY2771" s="155" t="s">
        <v>156</v>
      </c>
    </row>
    <row r="2772" spans="2:65" s="13" customFormat="1" x14ac:dyDescent="0.2">
      <c r="B2772" s="154"/>
      <c r="D2772" s="148" t="s">
        <v>169</v>
      </c>
      <c r="E2772" s="155" t="s">
        <v>3</v>
      </c>
      <c r="F2772" s="156" t="s">
        <v>3849</v>
      </c>
      <c r="H2772" s="157">
        <v>19.5</v>
      </c>
      <c r="I2772" s="158"/>
      <c r="L2772" s="154"/>
      <c r="M2772" s="159"/>
      <c r="T2772" s="160"/>
      <c r="AT2772" s="155" t="s">
        <v>169</v>
      </c>
      <c r="AU2772" s="155" t="s">
        <v>88</v>
      </c>
      <c r="AV2772" s="13" t="s">
        <v>88</v>
      </c>
      <c r="AW2772" s="13" t="s">
        <v>40</v>
      </c>
      <c r="AX2772" s="13" t="s">
        <v>78</v>
      </c>
      <c r="AY2772" s="155" t="s">
        <v>156</v>
      </c>
    </row>
    <row r="2773" spans="2:65" s="13" customFormat="1" x14ac:dyDescent="0.2">
      <c r="B2773" s="154"/>
      <c r="D2773" s="148" t="s">
        <v>169</v>
      </c>
      <c r="E2773" s="155" t="s">
        <v>3</v>
      </c>
      <c r="F2773" s="156" t="s">
        <v>3850</v>
      </c>
      <c r="H2773" s="157">
        <v>32.799999999999997</v>
      </c>
      <c r="I2773" s="158"/>
      <c r="L2773" s="154"/>
      <c r="M2773" s="159"/>
      <c r="T2773" s="160"/>
      <c r="AT2773" s="155" t="s">
        <v>169</v>
      </c>
      <c r="AU2773" s="155" t="s">
        <v>88</v>
      </c>
      <c r="AV2773" s="13" t="s">
        <v>88</v>
      </c>
      <c r="AW2773" s="13" t="s">
        <v>40</v>
      </c>
      <c r="AX2773" s="13" t="s">
        <v>78</v>
      </c>
      <c r="AY2773" s="155" t="s">
        <v>156</v>
      </c>
    </row>
    <row r="2774" spans="2:65" s="14" customFormat="1" x14ac:dyDescent="0.2">
      <c r="B2774" s="161"/>
      <c r="D2774" s="148" t="s">
        <v>169</v>
      </c>
      <c r="E2774" s="162" t="s">
        <v>3</v>
      </c>
      <c r="F2774" s="163" t="s">
        <v>172</v>
      </c>
      <c r="H2774" s="164">
        <v>1143.6600000000001</v>
      </c>
      <c r="I2774" s="165"/>
      <c r="L2774" s="161"/>
      <c r="M2774" s="166"/>
      <c r="T2774" s="167"/>
      <c r="AT2774" s="162" t="s">
        <v>169</v>
      </c>
      <c r="AU2774" s="162" t="s">
        <v>88</v>
      </c>
      <c r="AV2774" s="14" t="s">
        <v>165</v>
      </c>
      <c r="AW2774" s="14" t="s">
        <v>40</v>
      </c>
      <c r="AX2774" s="14" t="s">
        <v>86</v>
      </c>
      <c r="AY2774" s="162" t="s">
        <v>156</v>
      </c>
    </row>
    <row r="2775" spans="2:65" s="11" customFormat="1" ht="22.9" customHeight="1" x14ac:dyDescent="0.2">
      <c r="B2775" s="117"/>
      <c r="D2775" s="118" t="s">
        <v>77</v>
      </c>
      <c r="E2775" s="127" t="s">
        <v>243</v>
      </c>
      <c r="F2775" s="127" t="s">
        <v>244</v>
      </c>
      <c r="I2775" s="120"/>
      <c r="J2775" s="128">
        <f>BK2775</f>
        <v>0</v>
      </c>
      <c r="L2775" s="117"/>
      <c r="M2775" s="122"/>
      <c r="P2775" s="123">
        <f>SUM(P2776:P2792)</f>
        <v>0</v>
      </c>
      <c r="R2775" s="123">
        <f>SUM(R2776:R2792)</f>
        <v>0</v>
      </c>
      <c r="T2775" s="124">
        <f>SUM(T2776:T2792)</f>
        <v>0</v>
      </c>
      <c r="AR2775" s="118" t="s">
        <v>86</v>
      </c>
      <c r="AT2775" s="125" t="s">
        <v>77</v>
      </c>
      <c r="AU2775" s="125" t="s">
        <v>86</v>
      </c>
      <c r="AY2775" s="118" t="s">
        <v>156</v>
      </c>
      <c r="BK2775" s="126">
        <f>SUM(BK2776:BK2792)</f>
        <v>0</v>
      </c>
    </row>
    <row r="2776" spans="2:65" s="1" customFormat="1" ht="24.2" customHeight="1" x14ac:dyDescent="0.2">
      <c r="B2776" s="129"/>
      <c r="C2776" s="130" t="s">
        <v>3858</v>
      </c>
      <c r="D2776" s="130" t="s">
        <v>160</v>
      </c>
      <c r="E2776" s="131" t="s">
        <v>246</v>
      </c>
      <c r="F2776" s="132" t="s">
        <v>247</v>
      </c>
      <c r="G2776" s="133" t="s">
        <v>193</v>
      </c>
      <c r="H2776" s="134">
        <v>558.52700000000004</v>
      </c>
      <c r="I2776" s="135"/>
      <c r="J2776" s="136">
        <f>ROUND(I2776*H2776,2)</f>
        <v>0</v>
      </c>
      <c r="K2776" s="132" t="s">
        <v>164</v>
      </c>
      <c r="L2776" s="34"/>
      <c r="M2776" s="137" t="s">
        <v>3</v>
      </c>
      <c r="N2776" s="138" t="s">
        <v>49</v>
      </c>
      <c r="P2776" s="139">
        <f>O2776*H2776</f>
        <v>0</v>
      </c>
      <c r="Q2776" s="139">
        <v>0</v>
      </c>
      <c r="R2776" s="139">
        <f>Q2776*H2776</f>
        <v>0</v>
      </c>
      <c r="S2776" s="139">
        <v>0</v>
      </c>
      <c r="T2776" s="140">
        <f>S2776*H2776</f>
        <v>0</v>
      </c>
      <c r="AR2776" s="141" t="s">
        <v>165</v>
      </c>
      <c r="AT2776" s="141" t="s">
        <v>160</v>
      </c>
      <c r="AU2776" s="141" t="s">
        <v>88</v>
      </c>
      <c r="AY2776" s="18" t="s">
        <v>156</v>
      </c>
      <c r="BE2776" s="142">
        <f>IF(N2776="základní",J2776,0)</f>
        <v>0</v>
      </c>
      <c r="BF2776" s="142">
        <f>IF(N2776="snížená",J2776,0)</f>
        <v>0</v>
      </c>
      <c r="BG2776" s="142">
        <f>IF(N2776="zákl. přenesená",J2776,0)</f>
        <v>0</v>
      </c>
      <c r="BH2776" s="142">
        <f>IF(N2776="sníž. přenesená",J2776,0)</f>
        <v>0</v>
      </c>
      <c r="BI2776" s="142">
        <f>IF(N2776="nulová",J2776,0)</f>
        <v>0</v>
      </c>
      <c r="BJ2776" s="18" t="s">
        <v>86</v>
      </c>
      <c r="BK2776" s="142">
        <f>ROUND(I2776*H2776,2)</f>
        <v>0</v>
      </c>
      <c r="BL2776" s="18" t="s">
        <v>165</v>
      </c>
      <c r="BM2776" s="141" t="s">
        <v>248</v>
      </c>
    </row>
    <row r="2777" spans="2:65" s="1" customFormat="1" x14ac:dyDescent="0.2">
      <c r="B2777" s="34"/>
      <c r="D2777" s="143" t="s">
        <v>167</v>
      </c>
      <c r="F2777" s="144" t="s">
        <v>249</v>
      </c>
      <c r="I2777" s="145"/>
      <c r="L2777" s="34"/>
      <c r="M2777" s="146"/>
      <c r="T2777" s="55"/>
      <c r="AT2777" s="18" t="s">
        <v>167</v>
      </c>
      <c r="AU2777" s="18" t="s">
        <v>88</v>
      </c>
    </row>
    <row r="2778" spans="2:65" s="1" customFormat="1" ht="21.75" customHeight="1" x14ac:dyDescent="0.2">
      <c r="B2778" s="129"/>
      <c r="C2778" s="130" t="s">
        <v>3859</v>
      </c>
      <c r="D2778" s="130" t="s">
        <v>160</v>
      </c>
      <c r="E2778" s="131" t="s">
        <v>251</v>
      </c>
      <c r="F2778" s="132" t="s">
        <v>252</v>
      </c>
      <c r="G2778" s="133" t="s">
        <v>193</v>
      </c>
      <c r="H2778" s="134">
        <v>558.52700000000004</v>
      </c>
      <c r="I2778" s="135"/>
      <c r="J2778" s="136">
        <f>ROUND(I2778*H2778,2)</f>
        <v>0</v>
      </c>
      <c r="K2778" s="132" t="s">
        <v>164</v>
      </c>
      <c r="L2778" s="34"/>
      <c r="M2778" s="137" t="s">
        <v>3</v>
      </c>
      <c r="N2778" s="138" t="s">
        <v>49</v>
      </c>
      <c r="P2778" s="139">
        <f>O2778*H2778</f>
        <v>0</v>
      </c>
      <c r="Q2778" s="139">
        <v>0</v>
      </c>
      <c r="R2778" s="139">
        <f>Q2778*H2778</f>
        <v>0</v>
      </c>
      <c r="S2778" s="139">
        <v>0</v>
      </c>
      <c r="T2778" s="140">
        <f>S2778*H2778</f>
        <v>0</v>
      </c>
      <c r="AR2778" s="141" t="s">
        <v>165</v>
      </c>
      <c r="AT2778" s="141" t="s">
        <v>160</v>
      </c>
      <c r="AU2778" s="141" t="s">
        <v>88</v>
      </c>
      <c r="AY2778" s="18" t="s">
        <v>156</v>
      </c>
      <c r="BE2778" s="142">
        <f>IF(N2778="základní",J2778,0)</f>
        <v>0</v>
      </c>
      <c r="BF2778" s="142">
        <f>IF(N2778="snížená",J2778,0)</f>
        <v>0</v>
      </c>
      <c r="BG2778" s="142">
        <f>IF(N2778="zákl. přenesená",J2778,0)</f>
        <v>0</v>
      </c>
      <c r="BH2778" s="142">
        <f>IF(N2778="sníž. přenesená",J2778,0)</f>
        <v>0</v>
      </c>
      <c r="BI2778" s="142">
        <f>IF(N2778="nulová",J2778,0)</f>
        <v>0</v>
      </c>
      <c r="BJ2778" s="18" t="s">
        <v>86</v>
      </c>
      <c r="BK2778" s="142">
        <f>ROUND(I2778*H2778,2)</f>
        <v>0</v>
      </c>
      <c r="BL2778" s="18" t="s">
        <v>165</v>
      </c>
      <c r="BM2778" s="141" t="s">
        <v>253</v>
      </c>
    </row>
    <row r="2779" spans="2:65" s="1" customFormat="1" x14ac:dyDescent="0.2">
      <c r="B2779" s="34"/>
      <c r="D2779" s="143" t="s">
        <v>167</v>
      </c>
      <c r="F2779" s="144" t="s">
        <v>254</v>
      </c>
      <c r="I2779" s="145"/>
      <c r="L2779" s="34"/>
      <c r="M2779" s="146"/>
      <c r="T2779" s="55"/>
      <c r="AT2779" s="18" t="s">
        <v>167</v>
      </c>
      <c r="AU2779" s="18" t="s">
        <v>88</v>
      </c>
    </row>
    <row r="2780" spans="2:65" s="1" customFormat="1" ht="24.2" customHeight="1" x14ac:dyDescent="0.2">
      <c r="B2780" s="129"/>
      <c r="C2780" s="130" t="s">
        <v>3860</v>
      </c>
      <c r="D2780" s="130" t="s">
        <v>160</v>
      </c>
      <c r="E2780" s="131" t="s">
        <v>256</v>
      </c>
      <c r="F2780" s="132" t="s">
        <v>257</v>
      </c>
      <c r="G2780" s="133" t="s">
        <v>193</v>
      </c>
      <c r="H2780" s="134">
        <v>7707.77</v>
      </c>
      <c r="I2780" s="135"/>
      <c r="J2780" s="136">
        <f>ROUND(I2780*H2780,2)</f>
        <v>0</v>
      </c>
      <c r="K2780" s="132" t="s">
        <v>164</v>
      </c>
      <c r="L2780" s="34"/>
      <c r="M2780" s="137" t="s">
        <v>3</v>
      </c>
      <c r="N2780" s="138" t="s">
        <v>49</v>
      </c>
      <c r="P2780" s="139">
        <f>O2780*H2780</f>
        <v>0</v>
      </c>
      <c r="Q2780" s="139">
        <v>0</v>
      </c>
      <c r="R2780" s="139">
        <f>Q2780*H2780</f>
        <v>0</v>
      </c>
      <c r="S2780" s="139">
        <v>0</v>
      </c>
      <c r="T2780" s="140">
        <f>S2780*H2780</f>
        <v>0</v>
      </c>
      <c r="AR2780" s="141" t="s">
        <v>165</v>
      </c>
      <c r="AT2780" s="141" t="s">
        <v>160</v>
      </c>
      <c r="AU2780" s="141" t="s">
        <v>88</v>
      </c>
      <c r="AY2780" s="18" t="s">
        <v>156</v>
      </c>
      <c r="BE2780" s="142">
        <f>IF(N2780="základní",J2780,0)</f>
        <v>0</v>
      </c>
      <c r="BF2780" s="142">
        <f>IF(N2780="snížená",J2780,0)</f>
        <v>0</v>
      </c>
      <c r="BG2780" s="142">
        <f>IF(N2780="zákl. přenesená",J2780,0)</f>
        <v>0</v>
      </c>
      <c r="BH2780" s="142">
        <f>IF(N2780="sníž. přenesená",J2780,0)</f>
        <v>0</v>
      </c>
      <c r="BI2780" s="142">
        <f>IF(N2780="nulová",J2780,0)</f>
        <v>0</v>
      </c>
      <c r="BJ2780" s="18" t="s">
        <v>86</v>
      </c>
      <c r="BK2780" s="142">
        <f>ROUND(I2780*H2780,2)</f>
        <v>0</v>
      </c>
      <c r="BL2780" s="18" t="s">
        <v>165</v>
      </c>
      <c r="BM2780" s="141" t="s">
        <v>258</v>
      </c>
    </row>
    <row r="2781" spans="2:65" s="1" customFormat="1" x14ac:dyDescent="0.2">
      <c r="B2781" s="34"/>
      <c r="D2781" s="143" t="s">
        <v>167</v>
      </c>
      <c r="F2781" s="144" t="s">
        <v>259</v>
      </c>
      <c r="I2781" s="145"/>
      <c r="L2781" s="34"/>
      <c r="M2781" s="146"/>
      <c r="T2781" s="55"/>
      <c r="AT2781" s="18" t="s">
        <v>167</v>
      </c>
      <c r="AU2781" s="18" t="s">
        <v>88</v>
      </c>
    </row>
    <row r="2782" spans="2:65" s="12" customFormat="1" x14ac:dyDescent="0.2">
      <c r="B2782" s="147"/>
      <c r="D2782" s="148" t="s">
        <v>169</v>
      </c>
      <c r="E2782" s="149" t="s">
        <v>3</v>
      </c>
      <c r="F2782" s="150" t="s">
        <v>260</v>
      </c>
      <c r="H2782" s="149" t="s">
        <v>3</v>
      </c>
      <c r="I2782" s="151"/>
      <c r="L2782" s="147"/>
      <c r="M2782" s="152"/>
      <c r="T2782" s="153"/>
      <c r="AT2782" s="149" t="s">
        <v>169</v>
      </c>
      <c r="AU2782" s="149" t="s">
        <v>88</v>
      </c>
      <c r="AV2782" s="12" t="s">
        <v>86</v>
      </c>
      <c r="AW2782" s="12" t="s">
        <v>40</v>
      </c>
      <c r="AX2782" s="12" t="s">
        <v>78</v>
      </c>
      <c r="AY2782" s="149" t="s">
        <v>156</v>
      </c>
    </row>
    <row r="2783" spans="2:65" s="13" customFormat="1" x14ac:dyDescent="0.2">
      <c r="B2783" s="154"/>
      <c r="D2783" s="148" t="s">
        <v>169</v>
      </c>
      <c r="E2783" s="155" t="s">
        <v>3</v>
      </c>
      <c r="F2783" s="156" t="s">
        <v>3861</v>
      </c>
      <c r="H2783" s="157">
        <v>7707.77</v>
      </c>
      <c r="I2783" s="158"/>
      <c r="L2783" s="154"/>
      <c r="M2783" s="159"/>
      <c r="T2783" s="160"/>
      <c r="AT2783" s="155" t="s">
        <v>169</v>
      </c>
      <c r="AU2783" s="155" t="s">
        <v>88</v>
      </c>
      <c r="AV2783" s="13" t="s">
        <v>88</v>
      </c>
      <c r="AW2783" s="13" t="s">
        <v>40</v>
      </c>
      <c r="AX2783" s="13" t="s">
        <v>78</v>
      </c>
      <c r="AY2783" s="155" t="s">
        <v>156</v>
      </c>
    </row>
    <row r="2784" spans="2:65" s="14" customFormat="1" x14ac:dyDescent="0.2">
      <c r="B2784" s="161"/>
      <c r="D2784" s="148" t="s">
        <v>169</v>
      </c>
      <c r="E2784" s="162" t="s">
        <v>3</v>
      </c>
      <c r="F2784" s="163" t="s">
        <v>172</v>
      </c>
      <c r="H2784" s="164">
        <v>7707.77</v>
      </c>
      <c r="I2784" s="165"/>
      <c r="L2784" s="161"/>
      <c r="M2784" s="166"/>
      <c r="T2784" s="167"/>
      <c r="AT2784" s="162" t="s">
        <v>169</v>
      </c>
      <c r="AU2784" s="162" t="s">
        <v>88</v>
      </c>
      <c r="AV2784" s="14" t="s">
        <v>165</v>
      </c>
      <c r="AW2784" s="14" t="s">
        <v>40</v>
      </c>
      <c r="AX2784" s="14" t="s">
        <v>86</v>
      </c>
      <c r="AY2784" s="162" t="s">
        <v>156</v>
      </c>
    </row>
    <row r="2785" spans="2:65" s="1" customFormat="1" ht="24.2" customHeight="1" x14ac:dyDescent="0.2">
      <c r="B2785" s="129"/>
      <c r="C2785" s="130" t="s">
        <v>3862</v>
      </c>
      <c r="D2785" s="130" t="s">
        <v>160</v>
      </c>
      <c r="E2785" s="131" t="s">
        <v>3863</v>
      </c>
      <c r="F2785" s="132" t="s">
        <v>3864</v>
      </c>
      <c r="G2785" s="133" t="s">
        <v>193</v>
      </c>
      <c r="H2785" s="134">
        <v>14.166</v>
      </c>
      <c r="I2785" s="135"/>
      <c r="J2785" s="136">
        <f>ROUND(I2785*H2785,2)</f>
        <v>0</v>
      </c>
      <c r="K2785" s="132" t="s">
        <v>164</v>
      </c>
      <c r="L2785" s="34"/>
      <c r="M2785" s="137" t="s">
        <v>3</v>
      </c>
      <c r="N2785" s="138" t="s">
        <v>49</v>
      </c>
      <c r="P2785" s="139">
        <f>O2785*H2785</f>
        <v>0</v>
      </c>
      <c r="Q2785" s="139">
        <v>0</v>
      </c>
      <c r="R2785" s="139">
        <f>Q2785*H2785</f>
        <v>0</v>
      </c>
      <c r="S2785" s="139">
        <v>0</v>
      </c>
      <c r="T2785" s="140">
        <f>S2785*H2785</f>
        <v>0</v>
      </c>
      <c r="AR2785" s="141" t="s">
        <v>165</v>
      </c>
      <c r="AT2785" s="141" t="s">
        <v>160</v>
      </c>
      <c r="AU2785" s="141" t="s">
        <v>88</v>
      </c>
      <c r="AY2785" s="18" t="s">
        <v>156</v>
      </c>
      <c r="BE2785" s="142">
        <f>IF(N2785="základní",J2785,0)</f>
        <v>0</v>
      </c>
      <c r="BF2785" s="142">
        <f>IF(N2785="snížená",J2785,0)</f>
        <v>0</v>
      </c>
      <c r="BG2785" s="142">
        <f>IF(N2785="zákl. přenesená",J2785,0)</f>
        <v>0</v>
      </c>
      <c r="BH2785" s="142">
        <f>IF(N2785="sníž. přenesená",J2785,0)</f>
        <v>0</v>
      </c>
      <c r="BI2785" s="142">
        <f>IF(N2785="nulová",J2785,0)</f>
        <v>0</v>
      </c>
      <c r="BJ2785" s="18" t="s">
        <v>86</v>
      </c>
      <c r="BK2785" s="142">
        <f>ROUND(I2785*H2785,2)</f>
        <v>0</v>
      </c>
      <c r="BL2785" s="18" t="s">
        <v>165</v>
      </c>
      <c r="BM2785" s="141" t="s">
        <v>3865</v>
      </c>
    </row>
    <row r="2786" spans="2:65" s="1" customFormat="1" x14ac:dyDescent="0.2">
      <c r="B2786" s="34"/>
      <c r="D2786" s="143" t="s">
        <v>167</v>
      </c>
      <c r="F2786" s="144" t="s">
        <v>3866</v>
      </c>
      <c r="I2786" s="145"/>
      <c r="L2786" s="34"/>
      <c r="M2786" s="146"/>
      <c r="T2786" s="55"/>
      <c r="AT2786" s="18" t="s">
        <v>167</v>
      </c>
      <c r="AU2786" s="18" t="s">
        <v>88</v>
      </c>
    </row>
    <row r="2787" spans="2:65" s="1" customFormat="1" ht="24.2" customHeight="1" x14ac:dyDescent="0.2">
      <c r="B2787" s="129"/>
      <c r="C2787" s="130" t="s">
        <v>3867</v>
      </c>
      <c r="D2787" s="130" t="s">
        <v>160</v>
      </c>
      <c r="E2787" s="131" t="s">
        <v>3868</v>
      </c>
      <c r="F2787" s="132" t="s">
        <v>3869</v>
      </c>
      <c r="G2787" s="133" t="s">
        <v>193</v>
      </c>
      <c r="H2787" s="134">
        <v>219.33</v>
      </c>
      <c r="I2787" s="135"/>
      <c r="J2787" s="136">
        <f>ROUND(I2787*H2787,2)</f>
        <v>0</v>
      </c>
      <c r="K2787" s="132" t="s">
        <v>164</v>
      </c>
      <c r="L2787" s="34"/>
      <c r="M2787" s="137" t="s">
        <v>3</v>
      </c>
      <c r="N2787" s="138" t="s">
        <v>49</v>
      </c>
      <c r="P2787" s="139">
        <f>O2787*H2787</f>
        <v>0</v>
      </c>
      <c r="Q2787" s="139">
        <v>0</v>
      </c>
      <c r="R2787" s="139">
        <f>Q2787*H2787</f>
        <v>0</v>
      </c>
      <c r="S2787" s="139">
        <v>0</v>
      </c>
      <c r="T2787" s="140">
        <f>S2787*H2787</f>
        <v>0</v>
      </c>
      <c r="AR2787" s="141" t="s">
        <v>165</v>
      </c>
      <c r="AT2787" s="141" t="s">
        <v>160</v>
      </c>
      <c r="AU2787" s="141" t="s">
        <v>88</v>
      </c>
      <c r="AY2787" s="18" t="s">
        <v>156</v>
      </c>
      <c r="BE2787" s="142">
        <f>IF(N2787="základní",J2787,0)</f>
        <v>0</v>
      </c>
      <c r="BF2787" s="142">
        <f>IF(N2787="snížená",J2787,0)</f>
        <v>0</v>
      </c>
      <c r="BG2787" s="142">
        <f>IF(N2787="zákl. přenesená",J2787,0)</f>
        <v>0</v>
      </c>
      <c r="BH2787" s="142">
        <f>IF(N2787="sníž. přenesená",J2787,0)</f>
        <v>0</v>
      </c>
      <c r="BI2787" s="142">
        <f>IF(N2787="nulová",J2787,0)</f>
        <v>0</v>
      </c>
      <c r="BJ2787" s="18" t="s">
        <v>86</v>
      </c>
      <c r="BK2787" s="142">
        <f>ROUND(I2787*H2787,2)</f>
        <v>0</v>
      </c>
      <c r="BL2787" s="18" t="s">
        <v>165</v>
      </c>
      <c r="BM2787" s="141" t="s">
        <v>3870</v>
      </c>
    </row>
    <row r="2788" spans="2:65" s="1" customFormat="1" x14ac:dyDescent="0.2">
      <c r="B2788" s="34"/>
      <c r="D2788" s="143" t="s">
        <v>167</v>
      </c>
      <c r="F2788" s="144" t="s">
        <v>3871</v>
      </c>
      <c r="I2788" s="145"/>
      <c r="L2788" s="34"/>
      <c r="M2788" s="146"/>
      <c r="T2788" s="55"/>
      <c r="AT2788" s="18" t="s">
        <v>167</v>
      </c>
      <c r="AU2788" s="18" t="s">
        <v>88</v>
      </c>
    </row>
    <row r="2789" spans="2:65" s="1" customFormat="1" ht="24.2" customHeight="1" x14ac:dyDescent="0.2">
      <c r="B2789" s="129"/>
      <c r="C2789" s="130" t="s">
        <v>3872</v>
      </c>
      <c r="D2789" s="130" t="s">
        <v>160</v>
      </c>
      <c r="E2789" s="131" t="s">
        <v>263</v>
      </c>
      <c r="F2789" s="132" t="s">
        <v>264</v>
      </c>
      <c r="G2789" s="133" t="s">
        <v>193</v>
      </c>
      <c r="H2789" s="134">
        <v>245.82499999999999</v>
      </c>
      <c r="I2789" s="135"/>
      <c r="J2789" s="136">
        <f>ROUND(I2789*H2789,2)</f>
        <v>0</v>
      </c>
      <c r="K2789" s="132" t="s">
        <v>164</v>
      </c>
      <c r="L2789" s="34"/>
      <c r="M2789" s="137" t="s">
        <v>3</v>
      </c>
      <c r="N2789" s="138" t="s">
        <v>49</v>
      </c>
      <c r="P2789" s="139">
        <f>O2789*H2789</f>
        <v>0</v>
      </c>
      <c r="Q2789" s="139">
        <v>0</v>
      </c>
      <c r="R2789" s="139">
        <f>Q2789*H2789</f>
        <v>0</v>
      </c>
      <c r="S2789" s="139">
        <v>0</v>
      </c>
      <c r="T2789" s="140">
        <f>S2789*H2789</f>
        <v>0</v>
      </c>
      <c r="AR2789" s="141" t="s">
        <v>165</v>
      </c>
      <c r="AT2789" s="141" t="s">
        <v>160</v>
      </c>
      <c r="AU2789" s="141" t="s">
        <v>88</v>
      </c>
      <c r="AY2789" s="18" t="s">
        <v>156</v>
      </c>
      <c r="BE2789" s="142">
        <f>IF(N2789="základní",J2789,0)</f>
        <v>0</v>
      </c>
      <c r="BF2789" s="142">
        <f>IF(N2789="snížená",J2789,0)</f>
        <v>0</v>
      </c>
      <c r="BG2789" s="142">
        <f>IF(N2789="zákl. přenesená",J2789,0)</f>
        <v>0</v>
      </c>
      <c r="BH2789" s="142">
        <f>IF(N2789="sníž. přenesená",J2789,0)</f>
        <v>0</v>
      </c>
      <c r="BI2789" s="142">
        <f>IF(N2789="nulová",J2789,0)</f>
        <v>0</v>
      </c>
      <c r="BJ2789" s="18" t="s">
        <v>86</v>
      </c>
      <c r="BK2789" s="142">
        <f>ROUND(I2789*H2789,2)</f>
        <v>0</v>
      </c>
      <c r="BL2789" s="18" t="s">
        <v>165</v>
      </c>
      <c r="BM2789" s="141" t="s">
        <v>265</v>
      </c>
    </row>
    <row r="2790" spans="2:65" s="1" customFormat="1" x14ac:dyDescent="0.2">
      <c r="B2790" s="34"/>
      <c r="D2790" s="143" t="s">
        <v>167</v>
      </c>
      <c r="F2790" s="144" t="s">
        <v>266</v>
      </c>
      <c r="I2790" s="145"/>
      <c r="L2790" s="34"/>
      <c r="M2790" s="146"/>
      <c r="T2790" s="55"/>
      <c r="AT2790" s="18" t="s">
        <v>167</v>
      </c>
      <c r="AU2790" s="18" t="s">
        <v>88</v>
      </c>
    </row>
    <row r="2791" spans="2:65" s="1" customFormat="1" ht="24.2" customHeight="1" x14ac:dyDescent="0.2">
      <c r="B2791" s="129"/>
      <c r="C2791" s="130" t="s">
        <v>3873</v>
      </c>
      <c r="D2791" s="130" t="s">
        <v>160</v>
      </c>
      <c r="E2791" s="131" t="s">
        <v>268</v>
      </c>
      <c r="F2791" s="132" t="s">
        <v>269</v>
      </c>
      <c r="G2791" s="133" t="s">
        <v>193</v>
      </c>
      <c r="H2791" s="134">
        <v>71.233999999999995</v>
      </c>
      <c r="I2791" s="135"/>
      <c r="J2791" s="136">
        <f>ROUND(I2791*H2791,2)</f>
        <v>0</v>
      </c>
      <c r="K2791" s="132" t="s">
        <v>164</v>
      </c>
      <c r="L2791" s="34"/>
      <c r="M2791" s="137" t="s">
        <v>3</v>
      </c>
      <c r="N2791" s="138" t="s">
        <v>49</v>
      </c>
      <c r="P2791" s="139">
        <f>O2791*H2791</f>
        <v>0</v>
      </c>
      <c r="Q2791" s="139">
        <v>0</v>
      </c>
      <c r="R2791" s="139">
        <f>Q2791*H2791</f>
        <v>0</v>
      </c>
      <c r="S2791" s="139">
        <v>0</v>
      </c>
      <c r="T2791" s="140">
        <f>S2791*H2791</f>
        <v>0</v>
      </c>
      <c r="AR2791" s="141" t="s">
        <v>165</v>
      </c>
      <c r="AT2791" s="141" t="s">
        <v>160</v>
      </c>
      <c r="AU2791" s="141" t="s">
        <v>88</v>
      </c>
      <c r="AY2791" s="18" t="s">
        <v>156</v>
      </c>
      <c r="BE2791" s="142">
        <f>IF(N2791="základní",J2791,0)</f>
        <v>0</v>
      </c>
      <c r="BF2791" s="142">
        <f>IF(N2791="snížená",J2791,0)</f>
        <v>0</v>
      </c>
      <c r="BG2791" s="142">
        <f>IF(N2791="zákl. přenesená",J2791,0)</f>
        <v>0</v>
      </c>
      <c r="BH2791" s="142">
        <f>IF(N2791="sníž. přenesená",J2791,0)</f>
        <v>0</v>
      </c>
      <c r="BI2791" s="142">
        <f>IF(N2791="nulová",J2791,0)</f>
        <v>0</v>
      </c>
      <c r="BJ2791" s="18" t="s">
        <v>86</v>
      </c>
      <c r="BK2791" s="142">
        <f>ROUND(I2791*H2791,2)</f>
        <v>0</v>
      </c>
      <c r="BL2791" s="18" t="s">
        <v>165</v>
      </c>
      <c r="BM2791" s="141" t="s">
        <v>270</v>
      </c>
    </row>
    <row r="2792" spans="2:65" s="1" customFormat="1" x14ac:dyDescent="0.2">
      <c r="B2792" s="34"/>
      <c r="D2792" s="143" t="s">
        <v>167</v>
      </c>
      <c r="F2792" s="144" t="s">
        <v>271</v>
      </c>
      <c r="I2792" s="145"/>
      <c r="L2792" s="34"/>
      <c r="M2792" s="146"/>
      <c r="T2792" s="55"/>
      <c r="AT2792" s="18" t="s">
        <v>167</v>
      </c>
      <c r="AU2792" s="18" t="s">
        <v>88</v>
      </c>
    </row>
    <row r="2793" spans="2:65" s="11" customFormat="1" ht="22.9" customHeight="1" x14ac:dyDescent="0.2">
      <c r="B2793" s="117"/>
      <c r="D2793" s="118" t="s">
        <v>77</v>
      </c>
      <c r="E2793" s="127" t="s">
        <v>287</v>
      </c>
      <c r="F2793" s="127" t="s">
        <v>288</v>
      </c>
      <c r="I2793" s="120"/>
      <c r="J2793" s="128">
        <f>BK2793</f>
        <v>0</v>
      </c>
      <c r="L2793" s="117"/>
      <c r="M2793" s="122"/>
      <c r="P2793" s="123">
        <f>SUM(P2794:P2795)</f>
        <v>0</v>
      </c>
      <c r="R2793" s="123">
        <f>SUM(R2794:R2795)</f>
        <v>0</v>
      </c>
      <c r="T2793" s="124">
        <f>SUM(T2794:T2795)</f>
        <v>0</v>
      </c>
      <c r="AR2793" s="118" t="s">
        <v>86</v>
      </c>
      <c r="AT2793" s="125" t="s">
        <v>77</v>
      </c>
      <c r="AU2793" s="125" t="s">
        <v>86</v>
      </c>
      <c r="AY2793" s="118" t="s">
        <v>156</v>
      </c>
      <c r="BK2793" s="126">
        <f>SUM(BK2794:BK2795)</f>
        <v>0</v>
      </c>
    </row>
    <row r="2794" spans="2:65" s="1" customFormat="1" ht="37.9" customHeight="1" x14ac:dyDescent="0.2">
      <c r="B2794" s="129"/>
      <c r="C2794" s="130" t="s">
        <v>3874</v>
      </c>
      <c r="D2794" s="130" t="s">
        <v>160</v>
      </c>
      <c r="E2794" s="131" t="s">
        <v>290</v>
      </c>
      <c r="F2794" s="132" t="s">
        <v>291</v>
      </c>
      <c r="G2794" s="133" t="s">
        <v>193</v>
      </c>
      <c r="H2794" s="134">
        <v>404.30700000000002</v>
      </c>
      <c r="I2794" s="135"/>
      <c r="J2794" s="136">
        <f>ROUND(I2794*H2794,2)</f>
        <v>0</v>
      </c>
      <c r="K2794" s="132" t="s">
        <v>164</v>
      </c>
      <c r="L2794" s="34"/>
      <c r="M2794" s="137" t="s">
        <v>3</v>
      </c>
      <c r="N2794" s="138" t="s">
        <v>49</v>
      </c>
      <c r="P2794" s="139">
        <f>O2794*H2794</f>
        <v>0</v>
      </c>
      <c r="Q2794" s="139">
        <v>0</v>
      </c>
      <c r="R2794" s="139">
        <f>Q2794*H2794</f>
        <v>0</v>
      </c>
      <c r="S2794" s="139">
        <v>0</v>
      </c>
      <c r="T2794" s="140">
        <f>S2794*H2794</f>
        <v>0</v>
      </c>
      <c r="AR2794" s="141" t="s">
        <v>165</v>
      </c>
      <c r="AT2794" s="141" t="s">
        <v>160</v>
      </c>
      <c r="AU2794" s="141" t="s">
        <v>88</v>
      </c>
      <c r="AY2794" s="18" t="s">
        <v>156</v>
      </c>
      <c r="BE2794" s="142">
        <f>IF(N2794="základní",J2794,0)</f>
        <v>0</v>
      </c>
      <c r="BF2794" s="142">
        <f>IF(N2794="snížená",J2794,0)</f>
        <v>0</v>
      </c>
      <c r="BG2794" s="142">
        <f>IF(N2794="zákl. přenesená",J2794,0)</f>
        <v>0</v>
      </c>
      <c r="BH2794" s="142">
        <f>IF(N2794="sníž. přenesená",J2794,0)</f>
        <v>0</v>
      </c>
      <c r="BI2794" s="142">
        <f>IF(N2794="nulová",J2794,0)</f>
        <v>0</v>
      </c>
      <c r="BJ2794" s="18" t="s">
        <v>86</v>
      </c>
      <c r="BK2794" s="142">
        <f>ROUND(I2794*H2794,2)</f>
        <v>0</v>
      </c>
      <c r="BL2794" s="18" t="s">
        <v>165</v>
      </c>
      <c r="BM2794" s="141" t="s">
        <v>292</v>
      </c>
    </row>
    <row r="2795" spans="2:65" s="1" customFormat="1" x14ac:dyDescent="0.2">
      <c r="B2795" s="34"/>
      <c r="D2795" s="143" t="s">
        <v>167</v>
      </c>
      <c r="F2795" s="144" t="s">
        <v>293</v>
      </c>
      <c r="I2795" s="145"/>
      <c r="L2795" s="34"/>
      <c r="M2795" s="146"/>
      <c r="T2795" s="55"/>
      <c r="AT2795" s="18" t="s">
        <v>167</v>
      </c>
      <c r="AU2795" s="18" t="s">
        <v>88</v>
      </c>
    </row>
    <row r="2796" spans="2:65" s="11" customFormat="1" ht="25.9" customHeight="1" x14ac:dyDescent="0.2">
      <c r="B2796" s="117"/>
      <c r="D2796" s="118" t="s">
        <v>77</v>
      </c>
      <c r="E2796" s="119" t="s">
        <v>294</v>
      </c>
      <c r="F2796" s="119" t="s">
        <v>295</v>
      </c>
      <c r="I2796" s="120"/>
      <c r="J2796" s="121">
        <f>BK2796</f>
        <v>0</v>
      </c>
      <c r="L2796" s="117"/>
      <c r="M2796" s="122"/>
      <c r="P2796" s="123">
        <f>P2797+P2914+P2971+P3096+P3518+P3587+P3604+P3672+P3699+P3832+P3872+P3934+P4159+P4230+P4284+P4422+P4545+P4624</f>
        <v>0</v>
      </c>
      <c r="R2796" s="123">
        <f>R2797+R2914+R2971+R3096+R3518+R3587+R3604+R3672+R3699+R3832+R3872+R3934+R4159+R4230+R4284+R4422+R4545+R4624</f>
        <v>90.046041129999992</v>
      </c>
      <c r="T2796" s="124">
        <f>T2797+T2914+T2971+T3096+T3518+T3587+T3604+T3672+T3699+T3832+T3872+T3934+T4159+T4230+T4284+T4422+T4545+T4624</f>
        <v>49.145741149999999</v>
      </c>
      <c r="AR2796" s="118" t="s">
        <v>88</v>
      </c>
      <c r="AT2796" s="125" t="s">
        <v>77</v>
      </c>
      <c r="AU2796" s="125" t="s">
        <v>78</v>
      </c>
      <c r="AY2796" s="118" t="s">
        <v>156</v>
      </c>
      <c r="BK2796" s="126">
        <f>BK2797+BK2914+BK2971+BK3096+BK3518+BK3587+BK3604+BK3672+BK3699+BK3832+BK3872+BK3934+BK4159+BK4230+BK4284+BK4422+BK4545+BK4624</f>
        <v>0</v>
      </c>
    </row>
    <row r="2797" spans="2:65" s="11" customFormat="1" ht="22.9" customHeight="1" x14ac:dyDescent="0.2">
      <c r="B2797" s="117"/>
      <c r="D2797" s="118" t="s">
        <v>77</v>
      </c>
      <c r="E2797" s="127" t="s">
        <v>296</v>
      </c>
      <c r="F2797" s="127" t="s">
        <v>297</v>
      </c>
      <c r="I2797" s="120"/>
      <c r="J2797" s="128">
        <f>BK2797</f>
        <v>0</v>
      </c>
      <c r="L2797" s="117"/>
      <c r="M2797" s="122"/>
      <c r="P2797" s="123">
        <f>SUM(P2798:P2913)</f>
        <v>0</v>
      </c>
      <c r="R2797" s="123">
        <f>SUM(R2798:R2913)</f>
        <v>3.6343467</v>
      </c>
      <c r="T2797" s="124">
        <f>SUM(T2798:T2913)</f>
        <v>1.6475120000000001</v>
      </c>
      <c r="AR2797" s="118" t="s">
        <v>88</v>
      </c>
      <c r="AT2797" s="125" t="s">
        <v>77</v>
      </c>
      <c r="AU2797" s="125" t="s">
        <v>86</v>
      </c>
      <c r="AY2797" s="118" t="s">
        <v>156</v>
      </c>
      <c r="BK2797" s="126">
        <f>SUM(BK2798:BK2913)</f>
        <v>0</v>
      </c>
    </row>
    <row r="2798" spans="2:65" s="1" customFormat="1" ht="16.5" customHeight="1" x14ac:dyDescent="0.2">
      <c r="B2798" s="129"/>
      <c r="C2798" s="130" t="s">
        <v>3875</v>
      </c>
      <c r="D2798" s="130" t="s">
        <v>160</v>
      </c>
      <c r="E2798" s="131" t="s">
        <v>3876</v>
      </c>
      <c r="F2798" s="132" t="s">
        <v>3877</v>
      </c>
      <c r="G2798" s="133" t="s">
        <v>209</v>
      </c>
      <c r="H2798" s="134">
        <v>411.87799999999999</v>
      </c>
      <c r="I2798" s="135"/>
      <c r="J2798" s="136">
        <f>ROUND(I2798*H2798,2)</f>
        <v>0</v>
      </c>
      <c r="K2798" s="132" t="s">
        <v>1262</v>
      </c>
      <c r="L2798" s="34"/>
      <c r="M2798" s="137" t="s">
        <v>3</v>
      </c>
      <c r="N2798" s="138" t="s">
        <v>49</v>
      </c>
      <c r="P2798" s="139">
        <f>O2798*H2798</f>
        <v>0</v>
      </c>
      <c r="Q2798" s="139">
        <v>0</v>
      </c>
      <c r="R2798" s="139">
        <f>Q2798*H2798</f>
        <v>0</v>
      </c>
      <c r="S2798" s="139">
        <v>4.0000000000000001E-3</v>
      </c>
      <c r="T2798" s="140">
        <f>S2798*H2798</f>
        <v>1.6475120000000001</v>
      </c>
      <c r="AR2798" s="141" t="s">
        <v>301</v>
      </c>
      <c r="AT2798" s="141" t="s">
        <v>160</v>
      </c>
      <c r="AU2798" s="141" t="s">
        <v>88</v>
      </c>
      <c r="AY2798" s="18" t="s">
        <v>156</v>
      </c>
      <c r="BE2798" s="142">
        <f>IF(N2798="základní",J2798,0)</f>
        <v>0</v>
      </c>
      <c r="BF2798" s="142">
        <f>IF(N2798="snížená",J2798,0)</f>
        <v>0</v>
      </c>
      <c r="BG2798" s="142">
        <f>IF(N2798="zákl. přenesená",J2798,0)</f>
        <v>0</v>
      </c>
      <c r="BH2798" s="142">
        <f>IF(N2798="sníž. přenesená",J2798,0)</f>
        <v>0</v>
      </c>
      <c r="BI2798" s="142">
        <f>IF(N2798="nulová",J2798,0)</f>
        <v>0</v>
      </c>
      <c r="BJ2798" s="18" t="s">
        <v>86</v>
      </c>
      <c r="BK2798" s="142">
        <f>ROUND(I2798*H2798,2)</f>
        <v>0</v>
      </c>
      <c r="BL2798" s="18" t="s">
        <v>301</v>
      </c>
      <c r="BM2798" s="141" t="s">
        <v>3878</v>
      </c>
    </row>
    <row r="2799" spans="2:65" s="1" customFormat="1" x14ac:dyDescent="0.2">
      <c r="B2799" s="34"/>
      <c r="D2799" s="143" t="s">
        <v>167</v>
      </c>
      <c r="F2799" s="144" t="s">
        <v>3879</v>
      </c>
      <c r="I2799" s="145"/>
      <c r="L2799" s="34"/>
      <c r="M2799" s="146"/>
      <c r="T2799" s="55"/>
      <c r="AT2799" s="18" t="s">
        <v>167</v>
      </c>
      <c r="AU2799" s="18" t="s">
        <v>88</v>
      </c>
    </row>
    <row r="2800" spans="2:65" s="13" customFormat="1" x14ac:dyDescent="0.2">
      <c r="B2800" s="154"/>
      <c r="D2800" s="148" t="s">
        <v>169</v>
      </c>
      <c r="E2800" s="155" t="s">
        <v>3</v>
      </c>
      <c r="F2800" s="156" t="s">
        <v>3880</v>
      </c>
      <c r="H2800" s="157">
        <v>240.9</v>
      </c>
      <c r="I2800" s="158"/>
      <c r="L2800" s="154"/>
      <c r="M2800" s="159"/>
      <c r="T2800" s="160"/>
      <c r="AT2800" s="155" t="s">
        <v>169</v>
      </c>
      <c r="AU2800" s="155" t="s">
        <v>88</v>
      </c>
      <c r="AV2800" s="13" t="s">
        <v>88</v>
      </c>
      <c r="AW2800" s="13" t="s">
        <v>40</v>
      </c>
      <c r="AX2800" s="13" t="s">
        <v>78</v>
      </c>
      <c r="AY2800" s="155" t="s">
        <v>156</v>
      </c>
    </row>
    <row r="2801" spans="2:65" s="13" customFormat="1" ht="22.5" x14ac:dyDescent="0.2">
      <c r="B2801" s="154"/>
      <c r="D2801" s="148" t="s">
        <v>169</v>
      </c>
      <c r="E2801" s="155" t="s">
        <v>3</v>
      </c>
      <c r="F2801" s="156" t="s">
        <v>3881</v>
      </c>
      <c r="H2801" s="157">
        <v>12.21</v>
      </c>
      <c r="I2801" s="158"/>
      <c r="L2801" s="154"/>
      <c r="M2801" s="159"/>
      <c r="T2801" s="160"/>
      <c r="AT2801" s="155" t="s">
        <v>169</v>
      </c>
      <c r="AU2801" s="155" t="s">
        <v>88</v>
      </c>
      <c r="AV2801" s="13" t="s">
        <v>88</v>
      </c>
      <c r="AW2801" s="13" t="s">
        <v>40</v>
      </c>
      <c r="AX2801" s="13" t="s">
        <v>78</v>
      </c>
      <c r="AY2801" s="155" t="s">
        <v>156</v>
      </c>
    </row>
    <row r="2802" spans="2:65" s="13" customFormat="1" x14ac:dyDescent="0.2">
      <c r="B2802" s="154"/>
      <c r="D2802" s="148" t="s">
        <v>169</v>
      </c>
      <c r="E2802" s="155" t="s">
        <v>3</v>
      </c>
      <c r="F2802" s="156" t="s">
        <v>3882</v>
      </c>
      <c r="H2802" s="157">
        <v>27.218</v>
      </c>
      <c r="I2802" s="158"/>
      <c r="L2802" s="154"/>
      <c r="M2802" s="159"/>
      <c r="T2802" s="160"/>
      <c r="AT2802" s="155" t="s">
        <v>169</v>
      </c>
      <c r="AU2802" s="155" t="s">
        <v>88</v>
      </c>
      <c r="AV2802" s="13" t="s">
        <v>88</v>
      </c>
      <c r="AW2802" s="13" t="s">
        <v>40</v>
      </c>
      <c r="AX2802" s="13" t="s">
        <v>78</v>
      </c>
      <c r="AY2802" s="155" t="s">
        <v>156</v>
      </c>
    </row>
    <row r="2803" spans="2:65" s="13" customFormat="1" x14ac:dyDescent="0.2">
      <c r="B2803" s="154"/>
      <c r="D2803" s="148" t="s">
        <v>169</v>
      </c>
      <c r="E2803" s="155" t="s">
        <v>3</v>
      </c>
      <c r="F2803" s="156" t="s">
        <v>3480</v>
      </c>
      <c r="H2803" s="157">
        <v>131.55000000000001</v>
      </c>
      <c r="I2803" s="158"/>
      <c r="L2803" s="154"/>
      <c r="M2803" s="159"/>
      <c r="T2803" s="160"/>
      <c r="AT2803" s="155" t="s">
        <v>169</v>
      </c>
      <c r="AU2803" s="155" t="s">
        <v>88</v>
      </c>
      <c r="AV2803" s="13" t="s">
        <v>88</v>
      </c>
      <c r="AW2803" s="13" t="s">
        <v>40</v>
      </c>
      <c r="AX2803" s="13" t="s">
        <v>78</v>
      </c>
      <c r="AY2803" s="155" t="s">
        <v>156</v>
      </c>
    </row>
    <row r="2804" spans="2:65" s="14" customFormat="1" x14ac:dyDescent="0.2">
      <c r="B2804" s="161"/>
      <c r="D2804" s="148" t="s">
        <v>169</v>
      </c>
      <c r="E2804" s="162" t="s">
        <v>3</v>
      </c>
      <c r="F2804" s="163" t="s">
        <v>172</v>
      </c>
      <c r="H2804" s="164">
        <v>411.87799999999999</v>
      </c>
      <c r="I2804" s="165"/>
      <c r="L2804" s="161"/>
      <c r="M2804" s="166"/>
      <c r="T2804" s="167"/>
      <c r="AT2804" s="162" t="s">
        <v>169</v>
      </c>
      <c r="AU2804" s="162" t="s">
        <v>88</v>
      </c>
      <c r="AV2804" s="14" t="s">
        <v>165</v>
      </c>
      <c r="AW2804" s="14" t="s">
        <v>40</v>
      </c>
      <c r="AX2804" s="14" t="s">
        <v>86</v>
      </c>
      <c r="AY2804" s="162" t="s">
        <v>156</v>
      </c>
    </row>
    <row r="2805" spans="2:65" s="1" customFormat="1" ht="24.2" customHeight="1" x14ac:dyDescent="0.2">
      <c r="B2805" s="129"/>
      <c r="C2805" s="130" t="s">
        <v>3883</v>
      </c>
      <c r="D2805" s="130" t="s">
        <v>160</v>
      </c>
      <c r="E2805" s="131" t="s">
        <v>3884</v>
      </c>
      <c r="F2805" s="132" t="s">
        <v>3885</v>
      </c>
      <c r="G2805" s="133" t="s">
        <v>209</v>
      </c>
      <c r="H2805" s="134">
        <v>5.4569999999999999</v>
      </c>
      <c r="I2805" s="135"/>
      <c r="J2805" s="136">
        <f>ROUND(I2805*H2805,2)</f>
        <v>0</v>
      </c>
      <c r="K2805" s="132" t="s">
        <v>164</v>
      </c>
      <c r="L2805" s="34"/>
      <c r="M2805" s="137" t="s">
        <v>3</v>
      </c>
      <c r="N2805" s="138" t="s">
        <v>49</v>
      </c>
      <c r="P2805" s="139">
        <f>O2805*H2805</f>
        <v>0</v>
      </c>
      <c r="Q2805" s="139">
        <v>3.5000000000000001E-3</v>
      </c>
      <c r="R2805" s="139">
        <f>Q2805*H2805</f>
        <v>1.9099499999999998E-2</v>
      </c>
      <c r="S2805" s="139">
        <v>0</v>
      </c>
      <c r="T2805" s="140">
        <f>S2805*H2805</f>
        <v>0</v>
      </c>
      <c r="AR2805" s="141" t="s">
        <v>301</v>
      </c>
      <c r="AT2805" s="141" t="s">
        <v>160</v>
      </c>
      <c r="AU2805" s="141" t="s">
        <v>88</v>
      </c>
      <c r="AY2805" s="18" t="s">
        <v>156</v>
      </c>
      <c r="BE2805" s="142">
        <f>IF(N2805="základní",J2805,0)</f>
        <v>0</v>
      </c>
      <c r="BF2805" s="142">
        <f>IF(N2805="snížená",J2805,0)</f>
        <v>0</v>
      </c>
      <c r="BG2805" s="142">
        <f>IF(N2805="zákl. přenesená",J2805,0)</f>
        <v>0</v>
      </c>
      <c r="BH2805" s="142">
        <f>IF(N2805="sníž. přenesená",J2805,0)</f>
        <v>0</v>
      </c>
      <c r="BI2805" s="142">
        <f>IF(N2805="nulová",J2805,0)</f>
        <v>0</v>
      </c>
      <c r="BJ2805" s="18" t="s">
        <v>86</v>
      </c>
      <c r="BK2805" s="142">
        <f>ROUND(I2805*H2805,2)</f>
        <v>0</v>
      </c>
      <c r="BL2805" s="18" t="s">
        <v>301</v>
      </c>
      <c r="BM2805" s="141" t="s">
        <v>3886</v>
      </c>
    </row>
    <row r="2806" spans="2:65" s="1" customFormat="1" x14ac:dyDescent="0.2">
      <c r="B2806" s="34"/>
      <c r="D2806" s="143" t="s">
        <v>167</v>
      </c>
      <c r="F2806" s="144" t="s">
        <v>3887</v>
      </c>
      <c r="I2806" s="145"/>
      <c r="L2806" s="34"/>
      <c r="M2806" s="146"/>
      <c r="T2806" s="55"/>
      <c r="AT2806" s="18" t="s">
        <v>167</v>
      </c>
      <c r="AU2806" s="18" t="s">
        <v>88</v>
      </c>
    </row>
    <row r="2807" spans="2:65" s="12" customFormat="1" x14ac:dyDescent="0.2">
      <c r="B2807" s="147"/>
      <c r="D2807" s="148" t="s">
        <v>169</v>
      </c>
      <c r="E2807" s="149" t="s">
        <v>3</v>
      </c>
      <c r="F2807" s="150" t="s">
        <v>2010</v>
      </c>
      <c r="H2807" s="149" t="s">
        <v>3</v>
      </c>
      <c r="I2807" s="151"/>
      <c r="L2807" s="147"/>
      <c r="M2807" s="152"/>
      <c r="T2807" s="153"/>
      <c r="AT2807" s="149" t="s">
        <v>169</v>
      </c>
      <c r="AU2807" s="149" t="s">
        <v>88</v>
      </c>
      <c r="AV2807" s="12" t="s">
        <v>86</v>
      </c>
      <c r="AW2807" s="12" t="s">
        <v>40</v>
      </c>
      <c r="AX2807" s="12" t="s">
        <v>78</v>
      </c>
      <c r="AY2807" s="149" t="s">
        <v>156</v>
      </c>
    </row>
    <row r="2808" spans="2:65" s="13" customFormat="1" x14ac:dyDescent="0.2">
      <c r="B2808" s="154"/>
      <c r="D2808" s="148" t="s">
        <v>169</v>
      </c>
      <c r="E2808" s="155" t="s">
        <v>3</v>
      </c>
      <c r="F2808" s="156" t="s">
        <v>3796</v>
      </c>
      <c r="H2808" s="157">
        <v>5.4569999999999999</v>
      </c>
      <c r="I2808" s="158"/>
      <c r="L2808" s="154"/>
      <c r="M2808" s="159"/>
      <c r="T2808" s="160"/>
      <c r="AT2808" s="155" t="s">
        <v>169</v>
      </c>
      <c r="AU2808" s="155" t="s">
        <v>88</v>
      </c>
      <c r="AV2808" s="13" t="s">
        <v>88</v>
      </c>
      <c r="AW2808" s="13" t="s">
        <v>40</v>
      </c>
      <c r="AX2808" s="13" t="s">
        <v>78</v>
      </c>
      <c r="AY2808" s="155" t="s">
        <v>156</v>
      </c>
    </row>
    <row r="2809" spans="2:65" s="14" customFormat="1" x14ac:dyDescent="0.2">
      <c r="B2809" s="161"/>
      <c r="D2809" s="148" t="s">
        <v>169</v>
      </c>
      <c r="E2809" s="162" t="s">
        <v>3</v>
      </c>
      <c r="F2809" s="163" t="s">
        <v>172</v>
      </c>
      <c r="H2809" s="164">
        <v>5.4569999999999999</v>
      </c>
      <c r="I2809" s="165"/>
      <c r="L2809" s="161"/>
      <c r="M2809" s="166"/>
      <c r="T2809" s="167"/>
      <c r="AT2809" s="162" t="s">
        <v>169</v>
      </c>
      <c r="AU2809" s="162" t="s">
        <v>88</v>
      </c>
      <c r="AV2809" s="14" t="s">
        <v>165</v>
      </c>
      <c r="AW2809" s="14" t="s">
        <v>40</v>
      </c>
      <c r="AX2809" s="14" t="s">
        <v>86</v>
      </c>
      <c r="AY2809" s="162" t="s">
        <v>156</v>
      </c>
    </row>
    <row r="2810" spans="2:65" s="1" customFormat="1" ht="21.75" customHeight="1" x14ac:dyDescent="0.2">
      <c r="B2810" s="129"/>
      <c r="C2810" s="130" t="s">
        <v>3888</v>
      </c>
      <c r="D2810" s="130" t="s">
        <v>160</v>
      </c>
      <c r="E2810" s="131" t="s">
        <v>3889</v>
      </c>
      <c r="F2810" s="132" t="s">
        <v>3890</v>
      </c>
      <c r="G2810" s="133" t="s">
        <v>209</v>
      </c>
      <c r="H2810" s="134">
        <v>210.363</v>
      </c>
      <c r="I2810" s="135"/>
      <c r="J2810" s="136">
        <f>ROUND(I2810*H2810,2)</f>
        <v>0</v>
      </c>
      <c r="K2810" s="132" t="s">
        <v>164</v>
      </c>
      <c r="L2810" s="34"/>
      <c r="M2810" s="137" t="s">
        <v>3</v>
      </c>
      <c r="N2810" s="138" t="s">
        <v>49</v>
      </c>
      <c r="P2810" s="139">
        <f>O2810*H2810</f>
        <v>0</v>
      </c>
      <c r="Q2810" s="139">
        <v>0</v>
      </c>
      <c r="R2810" s="139">
        <f>Q2810*H2810</f>
        <v>0</v>
      </c>
      <c r="S2810" s="139">
        <v>0</v>
      </c>
      <c r="T2810" s="140">
        <f>S2810*H2810</f>
        <v>0</v>
      </c>
      <c r="AR2810" s="141" t="s">
        <v>301</v>
      </c>
      <c r="AT2810" s="141" t="s">
        <v>160</v>
      </c>
      <c r="AU2810" s="141" t="s">
        <v>88</v>
      </c>
      <c r="AY2810" s="18" t="s">
        <v>156</v>
      </c>
      <c r="BE2810" s="142">
        <f>IF(N2810="základní",J2810,0)</f>
        <v>0</v>
      </c>
      <c r="BF2810" s="142">
        <f>IF(N2810="snížená",J2810,0)</f>
        <v>0</v>
      </c>
      <c r="BG2810" s="142">
        <f>IF(N2810="zákl. přenesená",J2810,0)</f>
        <v>0</v>
      </c>
      <c r="BH2810" s="142">
        <f>IF(N2810="sníž. přenesená",J2810,0)</f>
        <v>0</v>
      </c>
      <c r="BI2810" s="142">
        <f>IF(N2810="nulová",J2810,0)</f>
        <v>0</v>
      </c>
      <c r="BJ2810" s="18" t="s">
        <v>86</v>
      </c>
      <c r="BK2810" s="142">
        <f>ROUND(I2810*H2810,2)</f>
        <v>0</v>
      </c>
      <c r="BL2810" s="18" t="s">
        <v>301</v>
      </c>
      <c r="BM2810" s="141" t="s">
        <v>3891</v>
      </c>
    </row>
    <row r="2811" spans="2:65" s="1" customFormat="1" x14ac:dyDescent="0.2">
      <c r="B2811" s="34"/>
      <c r="D2811" s="143" t="s">
        <v>167</v>
      </c>
      <c r="F2811" s="144" t="s">
        <v>3892</v>
      </c>
      <c r="I2811" s="145"/>
      <c r="L2811" s="34"/>
      <c r="M2811" s="146"/>
      <c r="T2811" s="55"/>
      <c r="AT2811" s="18" t="s">
        <v>167</v>
      </c>
      <c r="AU2811" s="18" t="s">
        <v>88</v>
      </c>
    </row>
    <row r="2812" spans="2:65" s="12" customFormat="1" x14ac:dyDescent="0.2">
      <c r="B2812" s="147"/>
      <c r="D2812" s="148" t="s">
        <v>169</v>
      </c>
      <c r="E2812" s="149" t="s">
        <v>3</v>
      </c>
      <c r="F2812" s="150" t="s">
        <v>2016</v>
      </c>
      <c r="H2812" s="149" t="s">
        <v>3</v>
      </c>
      <c r="I2812" s="151"/>
      <c r="L2812" s="147"/>
      <c r="M2812" s="152"/>
      <c r="T2812" s="153"/>
      <c r="AT2812" s="149" t="s">
        <v>169</v>
      </c>
      <c r="AU2812" s="149" t="s">
        <v>88</v>
      </c>
      <c r="AV2812" s="12" t="s">
        <v>86</v>
      </c>
      <c r="AW2812" s="12" t="s">
        <v>40</v>
      </c>
      <c r="AX2812" s="12" t="s">
        <v>78</v>
      </c>
      <c r="AY2812" s="149" t="s">
        <v>156</v>
      </c>
    </row>
    <row r="2813" spans="2:65" s="13" customFormat="1" x14ac:dyDescent="0.2">
      <c r="B2813" s="154"/>
      <c r="D2813" s="148" t="s">
        <v>169</v>
      </c>
      <c r="E2813" s="155" t="s">
        <v>3</v>
      </c>
      <c r="F2813" s="156" t="s">
        <v>3893</v>
      </c>
      <c r="H2813" s="157">
        <v>3.18</v>
      </c>
      <c r="I2813" s="158"/>
      <c r="L2813" s="154"/>
      <c r="M2813" s="159"/>
      <c r="T2813" s="160"/>
      <c r="AT2813" s="155" t="s">
        <v>169</v>
      </c>
      <c r="AU2813" s="155" t="s">
        <v>88</v>
      </c>
      <c r="AV2813" s="13" t="s">
        <v>88</v>
      </c>
      <c r="AW2813" s="13" t="s">
        <v>40</v>
      </c>
      <c r="AX2813" s="13" t="s">
        <v>78</v>
      </c>
      <c r="AY2813" s="155" t="s">
        <v>156</v>
      </c>
    </row>
    <row r="2814" spans="2:65" s="13" customFormat="1" x14ac:dyDescent="0.2">
      <c r="B2814" s="154"/>
      <c r="D2814" s="148" t="s">
        <v>169</v>
      </c>
      <c r="E2814" s="155" t="s">
        <v>3</v>
      </c>
      <c r="F2814" s="156" t="s">
        <v>3894</v>
      </c>
      <c r="H2814" s="157">
        <v>21.72</v>
      </c>
      <c r="I2814" s="158"/>
      <c r="L2814" s="154"/>
      <c r="M2814" s="159"/>
      <c r="T2814" s="160"/>
      <c r="AT2814" s="155" t="s">
        <v>169</v>
      </c>
      <c r="AU2814" s="155" t="s">
        <v>88</v>
      </c>
      <c r="AV2814" s="13" t="s">
        <v>88</v>
      </c>
      <c r="AW2814" s="13" t="s">
        <v>40</v>
      </c>
      <c r="AX2814" s="13" t="s">
        <v>78</v>
      </c>
      <c r="AY2814" s="155" t="s">
        <v>156</v>
      </c>
    </row>
    <row r="2815" spans="2:65" s="13" customFormat="1" x14ac:dyDescent="0.2">
      <c r="B2815" s="154"/>
      <c r="D2815" s="148" t="s">
        <v>169</v>
      </c>
      <c r="E2815" s="155" t="s">
        <v>3</v>
      </c>
      <c r="F2815" s="156" t="s">
        <v>3895</v>
      </c>
      <c r="H2815" s="157">
        <v>7.2</v>
      </c>
      <c r="I2815" s="158"/>
      <c r="L2815" s="154"/>
      <c r="M2815" s="159"/>
      <c r="T2815" s="160"/>
      <c r="AT2815" s="155" t="s">
        <v>169</v>
      </c>
      <c r="AU2815" s="155" t="s">
        <v>88</v>
      </c>
      <c r="AV2815" s="13" t="s">
        <v>88</v>
      </c>
      <c r="AW2815" s="13" t="s">
        <v>40</v>
      </c>
      <c r="AX2815" s="13" t="s">
        <v>78</v>
      </c>
      <c r="AY2815" s="155" t="s">
        <v>156</v>
      </c>
    </row>
    <row r="2816" spans="2:65" s="13" customFormat="1" x14ac:dyDescent="0.2">
      <c r="B2816" s="154"/>
      <c r="D2816" s="148" t="s">
        <v>169</v>
      </c>
      <c r="E2816" s="155" t="s">
        <v>3</v>
      </c>
      <c r="F2816" s="156" t="s">
        <v>3896</v>
      </c>
      <c r="H2816" s="157">
        <v>11.61</v>
      </c>
      <c r="I2816" s="158"/>
      <c r="L2816" s="154"/>
      <c r="M2816" s="159"/>
      <c r="T2816" s="160"/>
      <c r="AT2816" s="155" t="s">
        <v>169</v>
      </c>
      <c r="AU2816" s="155" t="s">
        <v>88</v>
      </c>
      <c r="AV2816" s="13" t="s">
        <v>88</v>
      </c>
      <c r="AW2816" s="13" t="s">
        <v>40</v>
      </c>
      <c r="AX2816" s="13" t="s">
        <v>78</v>
      </c>
      <c r="AY2816" s="155" t="s">
        <v>156</v>
      </c>
    </row>
    <row r="2817" spans="2:51" s="15" customFormat="1" x14ac:dyDescent="0.2">
      <c r="B2817" s="168"/>
      <c r="D2817" s="148" t="s">
        <v>169</v>
      </c>
      <c r="E2817" s="169" t="s">
        <v>3</v>
      </c>
      <c r="F2817" s="170" t="s">
        <v>180</v>
      </c>
      <c r="H2817" s="171">
        <v>43.71</v>
      </c>
      <c r="I2817" s="172"/>
      <c r="L2817" s="168"/>
      <c r="M2817" s="173"/>
      <c r="T2817" s="174"/>
      <c r="AT2817" s="169" t="s">
        <v>169</v>
      </c>
      <c r="AU2817" s="169" t="s">
        <v>88</v>
      </c>
      <c r="AV2817" s="15" t="s">
        <v>157</v>
      </c>
      <c r="AW2817" s="15" t="s">
        <v>40</v>
      </c>
      <c r="AX2817" s="15" t="s">
        <v>78</v>
      </c>
      <c r="AY2817" s="169" t="s">
        <v>156</v>
      </c>
    </row>
    <row r="2818" spans="2:51" s="12" customFormat="1" x14ac:dyDescent="0.2">
      <c r="B2818" s="147"/>
      <c r="D2818" s="148" t="s">
        <v>169</v>
      </c>
      <c r="E2818" s="149" t="s">
        <v>3</v>
      </c>
      <c r="F2818" s="150" t="s">
        <v>2054</v>
      </c>
      <c r="H2818" s="149" t="s">
        <v>3</v>
      </c>
      <c r="I2818" s="151"/>
      <c r="L2818" s="147"/>
      <c r="M2818" s="152"/>
      <c r="T2818" s="153"/>
      <c r="AT2818" s="149" t="s">
        <v>169</v>
      </c>
      <c r="AU2818" s="149" t="s">
        <v>88</v>
      </c>
      <c r="AV2818" s="12" t="s">
        <v>86</v>
      </c>
      <c r="AW2818" s="12" t="s">
        <v>40</v>
      </c>
      <c r="AX2818" s="12" t="s">
        <v>78</v>
      </c>
      <c r="AY2818" s="149" t="s">
        <v>156</v>
      </c>
    </row>
    <row r="2819" spans="2:51" s="13" customFormat="1" x14ac:dyDescent="0.2">
      <c r="B2819" s="154"/>
      <c r="D2819" s="148" t="s">
        <v>169</v>
      </c>
      <c r="E2819" s="155" t="s">
        <v>3</v>
      </c>
      <c r="F2819" s="156" t="s">
        <v>2055</v>
      </c>
      <c r="H2819" s="157">
        <v>127.32</v>
      </c>
      <c r="I2819" s="158"/>
      <c r="L2819" s="154"/>
      <c r="M2819" s="159"/>
      <c r="T2819" s="160"/>
      <c r="AT2819" s="155" t="s">
        <v>169</v>
      </c>
      <c r="AU2819" s="155" t="s">
        <v>88</v>
      </c>
      <c r="AV2819" s="13" t="s">
        <v>88</v>
      </c>
      <c r="AW2819" s="13" t="s">
        <v>40</v>
      </c>
      <c r="AX2819" s="13" t="s">
        <v>78</v>
      </c>
      <c r="AY2819" s="155" t="s">
        <v>156</v>
      </c>
    </row>
    <row r="2820" spans="2:51" s="15" customFormat="1" x14ac:dyDescent="0.2">
      <c r="B2820" s="168"/>
      <c r="D2820" s="148" t="s">
        <v>169</v>
      </c>
      <c r="E2820" s="169" t="s">
        <v>3</v>
      </c>
      <c r="F2820" s="170" t="s">
        <v>180</v>
      </c>
      <c r="H2820" s="171">
        <v>127.32</v>
      </c>
      <c r="I2820" s="172"/>
      <c r="L2820" s="168"/>
      <c r="M2820" s="173"/>
      <c r="T2820" s="174"/>
      <c r="AT2820" s="169" t="s">
        <v>169</v>
      </c>
      <c r="AU2820" s="169" t="s">
        <v>88</v>
      </c>
      <c r="AV2820" s="15" t="s">
        <v>157</v>
      </c>
      <c r="AW2820" s="15" t="s">
        <v>40</v>
      </c>
      <c r="AX2820" s="15" t="s">
        <v>78</v>
      </c>
      <c r="AY2820" s="169" t="s">
        <v>156</v>
      </c>
    </row>
    <row r="2821" spans="2:51" s="12" customFormat="1" x14ac:dyDescent="0.2">
      <c r="B2821" s="147"/>
      <c r="D2821" s="148" t="s">
        <v>169</v>
      </c>
      <c r="E2821" s="149" t="s">
        <v>3</v>
      </c>
      <c r="F2821" s="150" t="s">
        <v>2056</v>
      </c>
      <c r="H2821" s="149" t="s">
        <v>3</v>
      </c>
      <c r="I2821" s="151"/>
      <c r="L2821" s="147"/>
      <c r="M2821" s="152"/>
      <c r="T2821" s="153"/>
      <c r="AT2821" s="149" t="s">
        <v>169</v>
      </c>
      <c r="AU2821" s="149" t="s">
        <v>88</v>
      </c>
      <c r="AV2821" s="12" t="s">
        <v>86</v>
      </c>
      <c r="AW2821" s="12" t="s">
        <v>40</v>
      </c>
      <c r="AX2821" s="12" t="s">
        <v>78</v>
      </c>
      <c r="AY2821" s="149" t="s">
        <v>156</v>
      </c>
    </row>
    <row r="2822" spans="2:51" s="13" customFormat="1" x14ac:dyDescent="0.2">
      <c r="B2822" s="154"/>
      <c r="D2822" s="148" t="s">
        <v>169</v>
      </c>
      <c r="E2822" s="155" t="s">
        <v>3</v>
      </c>
      <c r="F2822" s="156" t="s">
        <v>2057</v>
      </c>
      <c r="H2822" s="157">
        <v>27.65</v>
      </c>
      <c r="I2822" s="158"/>
      <c r="L2822" s="154"/>
      <c r="M2822" s="159"/>
      <c r="T2822" s="160"/>
      <c r="AT2822" s="155" t="s">
        <v>169</v>
      </c>
      <c r="AU2822" s="155" t="s">
        <v>88</v>
      </c>
      <c r="AV2822" s="13" t="s">
        <v>88</v>
      </c>
      <c r="AW2822" s="13" t="s">
        <v>40</v>
      </c>
      <c r="AX2822" s="13" t="s">
        <v>78</v>
      </c>
      <c r="AY2822" s="155" t="s">
        <v>156</v>
      </c>
    </row>
    <row r="2823" spans="2:51" s="15" customFormat="1" x14ac:dyDescent="0.2">
      <c r="B2823" s="168"/>
      <c r="D2823" s="148" t="s">
        <v>169</v>
      </c>
      <c r="E2823" s="169" t="s">
        <v>3</v>
      </c>
      <c r="F2823" s="170" t="s">
        <v>180</v>
      </c>
      <c r="H2823" s="171">
        <v>27.65</v>
      </c>
      <c r="I2823" s="172"/>
      <c r="L2823" s="168"/>
      <c r="M2823" s="173"/>
      <c r="T2823" s="174"/>
      <c r="AT2823" s="169" t="s">
        <v>169</v>
      </c>
      <c r="AU2823" s="169" t="s">
        <v>88</v>
      </c>
      <c r="AV2823" s="15" t="s">
        <v>157</v>
      </c>
      <c r="AW2823" s="15" t="s">
        <v>40</v>
      </c>
      <c r="AX2823" s="15" t="s">
        <v>78</v>
      </c>
      <c r="AY2823" s="169" t="s">
        <v>156</v>
      </c>
    </row>
    <row r="2824" spans="2:51" s="12" customFormat="1" x14ac:dyDescent="0.2">
      <c r="B2824" s="147"/>
      <c r="D2824" s="148" t="s">
        <v>169</v>
      </c>
      <c r="E2824" s="149" t="s">
        <v>3</v>
      </c>
      <c r="F2824" s="150" t="s">
        <v>2058</v>
      </c>
      <c r="H2824" s="149" t="s">
        <v>3</v>
      </c>
      <c r="I2824" s="151"/>
      <c r="L2824" s="147"/>
      <c r="M2824" s="152"/>
      <c r="T2824" s="153"/>
      <c r="AT2824" s="149" t="s">
        <v>169</v>
      </c>
      <c r="AU2824" s="149" t="s">
        <v>88</v>
      </c>
      <c r="AV2824" s="12" t="s">
        <v>86</v>
      </c>
      <c r="AW2824" s="12" t="s">
        <v>40</v>
      </c>
      <c r="AX2824" s="12" t="s">
        <v>78</v>
      </c>
      <c r="AY2824" s="149" t="s">
        <v>156</v>
      </c>
    </row>
    <row r="2825" spans="2:51" s="13" customFormat="1" x14ac:dyDescent="0.2">
      <c r="B2825" s="154"/>
      <c r="D2825" s="148" t="s">
        <v>169</v>
      </c>
      <c r="E2825" s="155" t="s">
        <v>3</v>
      </c>
      <c r="F2825" s="156" t="s">
        <v>2059</v>
      </c>
      <c r="H2825" s="157">
        <v>0.78</v>
      </c>
      <c r="I2825" s="158"/>
      <c r="L2825" s="154"/>
      <c r="M2825" s="159"/>
      <c r="T2825" s="160"/>
      <c r="AT2825" s="155" t="s">
        <v>169</v>
      </c>
      <c r="AU2825" s="155" t="s">
        <v>88</v>
      </c>
      <c r="AV2825" s="13" t="s">
        <v>88</v>
      </c>
      <c r="AW2825" s="13" t="s">
        <v>40</v>
      </c>
      <c r="AX2825" s="13" t="s">
        <v>78</v>
      </c>
      <c r="AY2825" s="155" t="s">
        <v>156</v>
      </c>
    </row>
    <row r="2826" spans="2:51" s="15" customFormat="1" x14ac:dyDescent="0.2">
      <c r="B2826" s="168"/>
      <c r="D2826" s="148" t="s">
        <v>169</v>
      </c>
      <c r="E2826" s="169" t="s">
        <v>3</v>
      </c>
      <c r="F2826" s="170" t="s">
        <v>180</v>
      </c>
      <c r="H2826" s="171">
        <v>0.78</v>
      </c>
      <c r="I2826" s="172"/>
      <c r="L2826" s="168"/>
      <c r="M2826" s="173"/>
      <c r="T2826" s="174"/>
      <c r="AT2826" s="169" t="s">
        <v>169</v>
      </c>
      <c r="AU2826" s="169" t="s">
        <v>88</v>
      </c>
      <c r="AV2826" s="15" t="s">
        <v>157</v>
      </c>
      <c r="AW2826" s="15" t="s">
        <v>40</v>
      </c>
      <c r="AX2826" s="15" t="s">
        <v>78</v>
      </c>
      <c r="AY2826" s="169" t="s">
        <v>156</v>
      </c>
    </row>
    <row r="2827" spans="2:51" s="12" customFormat="1" x14ac:dyDescent="0.2">
      <c r="B2827" s="147"/>
      <c r="D2827" s="148" t="s">
        <v>169</v>
      </c>
      <c r="E2827" s="149" t="s">
        <v>3</v>
      </c>
      <c r="F2827" s="150" t="s">
        <v>2010</v>
      </c>
      <c r="H2827" s="149" t="s">
        <v>3</v>
      </c>
      <c r="I2827" s="151"/>
      <c r="L2827" s="147"/>
      <c r="M2827" s="152"/>
      <c r="T2827" s="153"/>
      <c r="AT2827" s="149" t="s">
        <v>169</v>
      </c>
      <c r="AU2827" s="149" t="s">
        <v>88</v>
      </c>
      <c r="AV2827" s="12" t="s">
        <v>86</v>
      </c>
      <c r="AW2827" s="12" t="s">
        <v>40</v>
      </c>
      <c r="AX2827" s="12" t="s">
        <v>78</v>
      </c>
      <c r="AY2827" s="149" t="s">
        <v>156</v>
      </c>
    </row>
    <row r="2828" spans="2:51" s="13" customFormat="1" x14ac:dyDescent="0.2">
      <c r="B2828" s="154"/>
      <c r="D2828" s="148" t="s">
        <v>169</v>
      </c>
      <c r="E2828" s="155" t="s">
        <v>3</v>
      </c>
      <c r="F2828" s="156" t="s">
        <v>3897</v>
      </c>
      <c r="H2828" s="157">
        <v>6.16</v>
      </c>
      <c r="I2828" s="158"/>
      <c r="L2828" s="154"/>
      <c r="M2828" s="159"/>
      <c r="T2828" s="160"/>
      <c r="AT2828" s="155" t="s">
        <v>169</v>
      </c>
      <c r="AU2828" s="155" t="s">
        <v>88</v>
      </c>
      <c r="AV2828" s="13" t="s">
        <v>88</v>
      </c>
      <c r="AW2828" s="13" t="s">
        <v>40</v>
      </c>
      <c r="AX2828" s="13" t="s">
        <v>78</v>
      </c>
      <c r="AY2828" s="155" t="s">
        <v>156</v>
      </c>
    </row>
    <row r="2829" spans="2:51" s="13" customFormat="1" x14ac:dyDescent="0.2">
      <c r="B2829" s="154"/>
      <c r="D2829" s="148" t="s">
        <v>169</v>
      </c>
      <c r="E2829" s="155" t="s">
        <v>3</v>
      </c>
      <c r="F2829" s="156" t="s">
        <v>3898</v>
      </c>
      <c r="H2829" s="157">
        <v>1.581</v>
      </c>
      <c r="I2829" s="158"/>
      <c r="L2829" s="154"/>
      <c r="M2829" s="159"/>
      <c r="T2829" s="160"/>
      <c r="AT2829" s="155" t="s">
        <v>169</v>
      </c>
      <c r="AU2829" s="155" t="s">
        <v>88</v>
      </c>
      <c r="AV2829" s="13" t="s">
        <v>88</v>
      </c>
      <c r="AW2829" s="13" t="s">
        <v>40</v>
      </c>
      <c r="AX2829" s="13" t="s">
        <v>78</v>
      </c>
      <c r="AY2829" s="155" t="s">
        <v>156</v>
      </c>
    </row>
    <row r="2830" spans="2:51" s="13" customFormat="1" x14ac:dyDescent="0.2">
      <c r="B2830" s="154"/>
      <c r="D2830" s="148" t="s">
        <v>169</v>
      </c>
      <c r="E2830" s="155" t="s">
        <v>3</v>
      </c>
      <c r="F2830" s="156" t="s">
        <v>3899</v>
      </c>
      <c r="H2830" s="157">
        <v>3.1619999999999999</v>
      </c>
      <c r="I2830" s="158"/>
      <c r="L2830" s="154"/>
      <c r="M2830" s="159"/>
      <c r="T2830" s="160"/>
      <c r="AT2830" s="155" t="s">
        <v>169</v>
      </c>
      <c r="AU2830" s="155" t="s">
        <v>88</v>
      </c>
      <c r="AV2830" s="13" t="s">
        <v>88</v>
      </c>
      <c r="AW2830" s="13" t="s">
        <v>40</v>
      </c>
      <c r="AX2830" s="13" t="s">
        <v>78</v>
      </c>
      <c r="AY2830" s="155" t="s">
        <v>156</v>
      </c>
    </row>
    <row r="2831" spans="2:51" s="15" customFormat="1" x14ac:dyDescent="0.2">
      <c r="B2831" s="168"/>
      <c r="D2831" s="148" t="s">
        <v>169</v>
      </c>
      <c r="E2831" s="169" t="s">
        <v>3</v>
      </c>
      <c r="F2831" s="170" t="s">
        <v>180</v>
      </c>
      <c r="H2831" s="171">
        <v>10.903</v>
      </c>
      <c r="I2831" s="172"/>
      <c r="L2831" s="168"/>
      <c r="M2831" s="173"/>
      <c r="T2831" s="174"/>
      <c r="AT2831" s="169" t="s">
        <v>169</v>
      </c>
      <c r="AU2831" s="169" t="s">
        <v>88</v>
      </c>
      <c r="AV2831" s="15" t="s">
        <v>157</v>
      </c>
      <c r="AW2831" s="15" t="s">
        <v>40</v>
      </c>
      <c r="AX2831" s="15" t="s">
        <v>78</v>
      </c>
      <c r="AY2831" s="169" t="s">
        <v>156</v>
      </c>
    </row>
    <row r="2832" spans="2:51" s="14" customFormat="1" x14ac:dyDescent="0.2">
      <c r="B2832" s="161"/>
      <c r="D2832" s="148" t="s">
        <v>169</v>
      </c>
      <c r="E2832" s="162" t="s">
        <v>3</v>
      </c>
      <c r="F2832" s="163" t="s">
        <v>172</v>
      </c>
      <c r="H2832" s="164">
        <v>210.363</v>
      </c>
      <c r="I2832" s="165"/>
      <c r="L2832" s="161"/>
      <c r="M2832" s="166"/>
      <c r="T2832" s="167"/>
      <c r="AT2832" s="162" t="s">
        <v>169</v>
      </c>
      <c r="AU2832" s="162" t="s">
        <v>88</v>
      </c>
      <c r="AV2832" s="14" t="s">
        <v>165</v>
      </c>
      <c r="AW2832" s="14" t="s">
        <v>40</v>
      </c>
      <c r="AX2832" s="14" t="s">
        <v>86</v>
      </c>
      <c r="AY2832" s="162" t="s">
        <v>156</v>
      </c>
    </row>
    <row r="2833" spans="2:65" s="1" customFormat="1" ht="16.5" customHeight="1" x14ac:dyDescent="0.2">
      <c r="B2833" s="129"/>
      <c r="C2833" s="175" t="s">
        <v>3900</v>
      </c>
      <c r="D2833" s="175" t="s">
        <v>306</v>
      </c>
      <c r="E2833" s="176" t="s">
        <v>3901</v>
      </c>
      <c r="F2833" s="177" t="s">
        <v>3902</v>
      </c>
      <c r="G2833" s="178" t="s">
        <v>193</v>
      </c>
      <c r="H2833" s="179">
        <v>6.9000000000000006E-2</v>
      </c>
      <c r="I2833" s="180"/>
      <c r="J2833" s="181">
        <f>ROUND(I2833*H2833,2)</f>
        <v>0</v>
      </c>
      <c r="K2833" s="177" t="s">
        <v>164</v>
      </c>
      <c r="L2833" s="182"/>
      <c r="M2833" s="183" t="s">
        <v>3</v>
      </c>
      <c r="N2833" s="184" t="s">
        <v>49</v>
      </c>
      <c r="P2833" s="139">
        <f>O2833*H2833</f>
        <v>0</v>
      </c>
      <c r="Q2833" s="139">
        <v>1</v>
      </c>
      <c r="R2833" s="139">
        <f>Q2833*H2833</f>
        <v>6.9000000000000006E-2</v>
      </c>
      <c r="S2833" s="139">
        <v>0</v>
      </c>
      <c r="T2833" s="140">
        <f>S2833*H2833</f>
        <v>0</v>
      </c>
      <c r="AR2833" s="141" t="s">
        <v>309</v>
      </c>
      <c r="AT2833" s="141" t="s">
        <v>306</v>
      </c>
      <c r="AU2833" s="141" t="s">
        <v>88</v>
      </c>
      <c r="AY2833" s="18" t="s">
        <v>156</v>
      </c>
      <c r="BE2833" s="142">
        <f>IF(N2833="základní",J2833,0)</f>
        <v>0</v>
      </c>
      <c r="BF2833" s="142">
        <f>IF(N2833="snížená",J2833,0)</f>
        <v>0</v>
      </c>
      <c r="BG2833" s="142">
        <f>IF(N2833="zákl. přenesená",J2833,0)</f>
        <v>0</v>
      </c>
      <c r="BH2833" s="142">
        <f>IF(N2833="sníž. přenesená",J2833,0)</f>
        <v>0</v>
      </c>
      <c r="BI2833" s="142">
        <f>IF(N2833="nulová",J2833,0)</f>
        <v>0</v>
      </c>
      <c r="BJ2833" s="18" t="s">
        <v>86</v>
      </c>
      <c r="BK2833" s="142">
        <f>ROUND(I2833*H2833,2)</f>
        <v>0</v>
      </c>
      <c r="BL2833" s="18" t="s">
        <v>301</v>
      </c>
      <c r="BM2833" s="141" t="s">
        <v>3903</v>
      </c>
    </row>
    <row r="2834" spans="2:65" s="13" customFormat="1" x14ac:dyDescent="0.2">
      <c r="B2834" s="154"/>
      <c r="D2834" s="148" t="s">
        <v>169</v>
      </c>
      <c r="F2834" s="156" t="s">
        <v>3904</v>
      </c>
      <c r="H2834" s="157">
        <v>6.9000000000000006E-2</v>
      </c>
      <c r="I2834" s="158"/>
      <c r="L2834" s="154"/>
      <c r="M2834" s="159"/>
      <c r="T2834" s="160"/>
      <c r="AT2834" s="155" t="s">
        <v>169</v>
      </c>
      <c r="AU2834" s="155" t="s">
        <v>88</v>
      </c>
      <c r="AV2834" s="13" t="s">
        <v>88</v>
      </c>
      <c r="AW2834" s="13" t="s">
        <v>4</v>
      </c>
      <c r="AX2834" s="13" t="s">
        <v>86</v>
      </c>
      <c r="AY2834" s="155" t="s">
        <v>156</v>
      </c>
    </row>
    <row r="2835" spans="2:65" s="1" customFormat="1" ht="21.75" customHeight="1" x14ac:dyDescent="0.2">
      <c r="B2835" s="129"/>
      <c r="C2835" s="130" t="s">
        <v>3905</v>
      </c>
      <c r="D2835" s="130" t="s">
        <v>160</v>
      </c>
      <c r="E2835" s="131" t="s">
        <v>3906</v>
      </c>
      <c r="F2835" s="132" t="s">
        <v>3907</v>
      </c>
      <c r="G2835" s="133" t="s">
        <v>209</v>
      </c>
      <c r="H2835" s="134">
        <v>59.533000000000001</v>
      </c>
      <c r="I2835" s="135"/>
      <c r="J2835" s="136">
        <f>ROUND(I2835*H2835,2)</f>
        <v>0</v>
      </c>
      <c r="K2835" s="132" t="s">
        <v>164</v>
      </c>
      <c r="L2835" s="34"/>
      <c r="M2835" s="137" t="s">
        <v>3</v>
      </c>
      <c r="N2835" s="138" t="s">
        <v>49</v>
      </c>
      <c r="P2835" s="139">
        <f>O2835*H2835</f>
        <v>0</v>
      </c>
      <c r="Q2835" s="139">
        <v>0</v>
      </c>
      <c r="R2835" s="139">
        <f>Q2835*H2835</f>
        <v>0</v>
      </c>
      <c r="S2835" s="139">
        <v>0</v>
      </c>
      <c r="T2835" s="140">
        <f>S2835*H2835</f>
        <v>0</v>
      </c>
      <c r="AR2835" s="141" t="s">
        <v>301</v>
      </c>
      <c r="AT2835" s="141" t="s">
        <v>160</v>
      </c>
      <c r="AU2835" s="141" t="s">
        <v>88</v>
      </c>
      <c r="AY2835" s="18" t="s">
        <v>156</v>
      </c>
      <c r="BE2835" s="142">
        <f>IF(N2835="základní",J2835,0)</f>
        <v>0</v>
      </c>
      <c r="BF2835" s="142">
        <f>IF(N2835="snížená",J2835,0)</f>
        <v>0</v>
      </c>
      <c r="BG2835" s="142">
        <f>IF(N2835="zákl. přenesená",J2835,0)</f>
        <v>0</v>
      </c>
      <c r="BH2835" s="142">
        <f>IF(N2835="sníž. přenesená",J2835,0)</f>
        <v>0</v>
      </c>
      <c r="BI2835" s="142">
        <f>IF(N2835="nulová",J2835,0)</f>
        <v>0</v>
      </c>
      <c r="BJ2835" s="18" t="s">
        <v>86</v>
      </c>
      <c r="BK2835" s="142">
        <f>ROUND(I2835*H2835,2)</f>
        <v>0</v>
      </c>
      <c r="BL2835" s="18" t="s">
        <v>301</v>
      </c>
      <c r="BM2835" s="141" t="s">
        <v>3908</v>
      </c>
    </row>
    <row r="2836" spans="2:65" s="1" customFormat="1" x14ac:dyDescent="0.2">
      <c r="B2836" s="34"/>
      <c r="D2836" s="143" t="s">
        <v>167</v>
      </c>
      <c r="F2836" s="144" t="s">
        <v>3909</v>
      </c>
      <c r="I2836" s="145"/>
      <c r="L2836" s="34"/>
      <c r="M2836" s="146"/>
      <c r="T2836" s="55"/>
      <c r="AT2836" s="18" t="s">
        <v>167</v>
      </c>
      <c r="AU2836" s="18" t="s">
        <v>88</v>
      </c>
    </row>
    <row r="2837" spans="2:65" s="12" customFormat="1" x14ac:dyDescent="0.2">
      <c r="B2837" s="147"/>
      <c r="D2837" s="148" t="s">
        <v>169</v>
      </c>
      <c r="E2837" s="149" t="s">
        <v>3</v>
      </c>
      <c r="F2837" s="150" t="s">
        <v>2016</v>
      </c>
      <c r="H2837" s="149" t="s">
        <v>3</v>
      </c>
      <c r="I2837" s="151"/>
      <c r="L2837" s="147"/>
      <c r="M2837" s="152"/>
      <c r="T2837" s="153"/>
      <c r="AT2837" s="149" t="s">
        <v>169</v>
      </c>
      <c r="AU2837" s="149" t="s">
        <v>88</v>
      </c>
      <c r="AV2837" s="12" t="s">
        <v>86</v>
      </c>
      <c r="AW2837" s="12" t="s">
        <v>40</v>
      </c>
      <c r="AX2837" s="12" t="s">
        <v>78</v>
      </c>
      <c r="AY2837" s="149" t="s">
        <v>156</v>
      </c>
    </row>
    <row r="2838" spans="2:65" s="13" customFormat="1" x14ac:dyDescent="0.2">
      <c r="B2838" s="154"/>
      <c r="D2838" s="148" t="s">
        <v>169</v>
      </c>
      <c r="E2838" s="155" t="s">
        <v>3</v>
      </c>
      <c r="F2838" s="156" t="s">
        <v>3910</v>
      </c>
      <c r="H2838" s="157">
        <v>2.3849999999999998</v>
      </c>
      <c r="I2838" s="158"/>
      <c r="L2838" s="154"/>
      <c r="M2838" s="159"/>
      <c r="T2838" s="160"/>
      <c r="AT2838" s="155" t="s">
        <v>169</v>
      </c>
      <c r="AU2838" s="155" t="s">
        <v>88</v>
      </c>
      <c r="AV2838" s="13" t="s">
        <v>88</v>
      </c>
      <c r="AW2838" s="13" t="s">
        <v>40</v>
      </c>
      <c r="AX2838" s="13" t="s">
        <v>78</v>
      </c>
      <c r="AY2838" s="155" t="s">
        <v>156</v>
      </c>
    </row>
    <row r="2839" spans="2:65" s="13" customFormat="1" x14ac:dyDescent="0.2">
      <c r="B2839" s="154"/>
      <c r="D2839" s="148" t="s">
        <v>169</v>
      </c>
      <c r="E2839" s="155" t="s">
        <v>3</v>
      </c>
      <c r="F2839" s="156" t="s">
        <v>3911</v>
      </c>
      <c r="H2839" s="157">
        <v>16.29</v>
      </c>
      <c r="I2839" s="158"/>
      <c r="L2839" s="154"/>
      <c r="M2839" s="159"/>
      <c r="T2839" s="160"/>
      <c r="AT2839" s="155" t="s">
        <v>169</v>
      </c>
      <c r="AU2839" s="155" t="s">
        <v>88</v>
      </c>
      <c r="AV2839" s="13" t="s">
        <v>88</v>
      </c>
      <c r="AW2839" s="13" t="s">
        <v>40</v>
      </c>
      <c r="AX2839" s="13" t="s">
        <v>78</v>
      </c>
      <c r="AY2839" s="155" t="s">
        <v>156</v>
      </c>
    </row>
    <row r="2840" spans="2:65" s="13" customFormat="1" x14ac:dyDescent="0.2">
      <c r="B2840" s="154"/>
      <c r="D2840" s="148" t="s">
        <v>169</v>
      </c>
      <c r="E2840" s="155" t="s">
        <v>3</v>
      </c>
      <c r="F2840" s="156" t="s">
        <v>3912</v>
      </c>
      <c r="H2840" s="157">
        <v>5.4</v>
      </c>
      <c r="I2840" s="158"/>
      <c r="L2840" s="154"/>
      <c r="M2840" s="159"/>
      <c r="T2840" s="160"/>
      <c r="AT2840" s="155" t="s">
        <v>169</v>
      </c>
      <c r="AU2840" s="155" t="s">
        <v>88</v>
      </c>
      <c r="AV2840" s="13" t="s">
        <v>88</v>
      </c>
      <c r="AW2840" s="13" t="s">
        <v>40</v>
      </c>
      <c r="AX2840" s="13" t="s">
        <v>78</v>
      </c>
      <c r="AY2840" s="155" t="s">
        <v>156</v>
      </c>
    </row>
    <row r="2841" spans="2:65" s="13" customFormat="1" x14ac:dyDescent="0.2">
      <c r="B2841" s="154"/>
      <c r="D2841" s="148" t="s">
        <v>169</v>
      </c>
      <c r="E2841" s="155" t="s">
        <v>3</v>
      </c>
      <c r="F2841" s="156" t="s">
        <v>3913</v>
      </c>
      <c r="H2841" s="157">
        <v>8.7080000000000002</v>
      </c>
      <c r="I2841" s="158"/>
      <c r="L2841" s="154"/>
      <c r="M2841" s="159"/>
      <c r="T2841" s="160"/>
      <c r="AT2841" s="155" t="s">
        <v>169</v>
      </c>
      <c r="AU2841" s="155" t="s">
        <v>88</v>
      </c>
      <c r="AV2841" s="13" t="s">
        <v>88</v>
      </c>
      <c r="AW2841" s="13" t="s">
        <v>40</v>
      </c>
      <c r="AX2841" s="13" t="s">
        <v>78</v>
      </c>
      <c r="AY2841" s="155" t="s">
        <v>156</v>
      </c>
    </row>
    <row r="2842" spans="2:65" s="15" customFormat="1" x14ac:dyDescent="0.2">
      <c r="B2842" s="168"/>
      <c r="D2842" s="148" t="s">
        <v>169</v>
      </c>
      <c r="E2842" s="169" t="s">
        <v>3</v>
      </c>
      <c r="F2842" s="170" t="s">
        <v>180</v>
      </c>
      <c r="H2842" s="171">
        <v>32.783000000000001</v>
      </c>
      <c r="I2842" s="172"/>
      <c r="L2842" s="168"/>
      <c r="M2842" s="173"/>
      <c r="T2842" s="174"/>
      <c r="AT2842" s="169" t="s">
        <v>169</v>
      </c>
      <c r="AU2842" s="169" t="s">
        <v>88</v>
      </c>
      <c r="AV2842" s="15" t="s">
        <v>157</v>
      </c>
      <c r="AW2842" s="15" t="s">
        <v>40</v>
      </c>
      <c r="AX2842" s="15" t="s">
        <v>78</v>
      </c>
      <c r="AY2842" s="169" t="s">
        <v>156</v>
      </c>
    </row>
    <row r="2843" spans="2:65" s="12" customFormat="1" x14ac:dyDescent="0.2">
      <c r="B2843" s="147"/>
      <c r="D2843" s="148" t="s">
        <v>169</v>
      </c>
      <c r="E2843" s="149" t="s">
        <v>3</v>
      </c>
      <c r="F2843" s="150" t="s">
        <v>2054</v>
      </c>
      <c r="H2843" s="149" t="s">
        <v>3</v>
      </c>
      <c r="I2843" s="151"/>
      <c r="L2843" s="147"/>
      <c r="M2843" s="152"/>
      <c r="T2843" s="153"/>
      <c r="AT2843" s="149" t="s">
        <v>169</v>
      </c>
      <c r="AU2843" s="149" t="s">
        <v>88</v>
      </c>
      <c r="AV2843" s="12" t="s">
        <v>86</v>
      </c>
      <c r="AW2843" s="12" t="s">
        <v>40</v>
      </c>
      <c r="AX2843" s="12" t="s">
        <v>78</v>
      </c>
      <c r="AY2843" s="149" t="s">
        <v>156</v>
      </c>
    </row>
    <row r="2844" spans="2:65" s="13" customFormat="1" x14ac:dyDescent="0.2">
      <c r="B2844" s="154"/>
      <c r="D2844" s="148" t="s">
        <v>169</v>
      </c>
      <c r="E2844" s="155" t="s">
        <v>3</v>
      </c>
      <c r="F2844" s="156" t="s">
        <v>3914</v>
      </c>
      <c r="H2844" s="157">
        <v>11.384</v>
      </c>
      <c r="I2844" s="158"/>
      <c r="L2844" s="154"/>
      <c r="M2844" s="159"/>
      <c r="T2844" s="160"/>
      <c r="AT2844" s="155" t="s">
        <v>169</v>
      </c>
      <c r="AU2844" s="155" t="s">
        <v>88</v>
      </c>
      <c r="AV2844" s="13" t="s">
        <v>88</v>
      </c>
      <c r="AW2844" s="13" t="s">
        <v>40</v>
      </c>
      <c r="AX2844" s="13" t="s">
        <v>78</v>
      </c>
      <c r="AY2844" s="155" t="s">
        <v>156</v>
      </c>
    </row>
    <row r="2845" spans="2:65" s="15" customFormat="1" x14ac:dyDescent="0.2">
      <c r="B2845" s="168"/>
      <c r="D2845" s="148" t="s">
        <v>169</v>
      </c>
      <c r="E2845" s="169" t="s">
        <v>3</v>
      </c>
      <c r="F2845" s="170" t="s">
        <v>180</v>
      </c>
      <c r="H2845" s="171">
        <v>11.384</v>
      </c>
      <c r="I2845" s="172"/>
      <c r="L2845" s="168"/>
      <c r="M2845" s="173"/>
      <c r="T2845" s="174"/>
      <c r="AT2845" s="169" t="s">
        <v>169</v>
      </c>
      <c r="AU2845" s="169" t="s">
        <v>88</v>
      </c>
      <c r="AV2845" s="15" t="s">
        <v>157</v>
      </c>
      <c r="AW2845" s="15" t="s">
        <v>40</v>
      </c>
      <c r="AX2845" s="15" t="s">
        <v>78</v>
      </c>
      <c r="AY2845" s="169" t="s">
        <v>156</v>
      </c>
    </row>
    <row r="2846" spans="2:65" s="12" customFormat="1" x14ac:dyDescent="0.2">
      <c r="B2846" s="147"/>
      <c r="D2846" s="148" t="s">
        <v>169</v>
      </c>
      <c r="E2846" s="149" t="s">
        <v>3</v>
      </c>
      <c r="F2846" s="150" t="s">
        <v>2056</v>
      </c>
      <c r="H2846" s="149" t="s">
        <v>3</v>
      </c>
      <c r="I2846" s="151"/>
      <c r="L2846" s="147"/>
      <c r="M2846" s="152"/>
      <c r="T2846" s="153"/>
      <c r="AT2846" s="149" t="s">
        <v>169</v>
      </c>
      <c r="AU2846" s="149" t="s">
        <v>88</v>
      </c>
      <c r="AV2846" s="12" t="s">
        <v>86</v>
      </c>
      <c r="AW2846" s="12" t="s">
        <v>40</v>
      </c>
      <c r="AX2846" s="12" t="s">
        <v>78</v>
      </c>
      <c r="AY2846" s="149" t="s">
        <v>156</v>
      </c>
    </row>
    <row r="2847" spans="2:65" s="13" customFormat="1" x14ac:dyDescent="0.2">
      <c r="B2847" s="154"/>
      <c r="D2847" s="148" t="s">
        <v>169</v>
      </c>
      <c r="E2847" s="155" t="s">
        <v>3</v>
      </c>
      <c r="F2847" s="156" t="s">
        <v>3915</v>
      </c>
      <c r="H2847" s="157">
        <v>5.08</v>
      </c>
      <c r="I2847" s="158"/>
      <c r="L2847" s="154"/>
      <c r="M2847" s="159"/>
      <c r="T2847" s="160"/>
      <c r="AT2847" s="155" t="s">
        <v>169</v>
      </c>
      <c r="AU2847" s="155" t="s">
        <v>88</v>
      </c>
      <c r="AV2847" s="13" t="s">
        <v>88</v>
      </c>
      <c r="AW2847" s="13" t="s">
        <v>40</v>
      </c>
      <c r="AX2847" s="13" t="s">
        <v>78</v>
      </c>
      <c r="AY2847" s="155" t="s">
        <v>156</v>
      </c>
    </row>
    <row r="2848" spans="2:65" s="15" customFormat="1" x14ac:dyDescent="0.2">
      <c r="B2848" s="168"/>
      <c r="D2848" s="148" t="s">
        <v>169</v>
      </c>
      <c r="E2848" s="169" t="s">
        <v>3</v>
      </c>
      <c r="F2848" s="170" t="s">
        <v>180</v>
      </c>
      <c r="H2848" s="171">
        <v>5.08</v>
      </c>
      <c r="I2848" s="172"/>
      <c r="L2848" s="168"/>
      <c r="M2848" s="173"/>
      <c r="T2848" s="174"/>
      <c r="AT2848" s="169" t="s">
        <v>169</v>
      </c>
      <c r="AU2848" s="169" t="s">
        <v>88</v>
      </c>
      <c r="AV2848" s="15" t="s">
        <v>157</v>
      </c>
      <c r="AW2848" s="15" t="s">
        <v>40</v>
      </c>
      <c r="AX2848" s="15" t="s">
        <v>78</v>
      </c>
      <c r="AY2848" s="169" t="s">
        <v>156</v>
      </c>
    </row>
    <row r="2849" spans="2:65" s="12" customFormat="1" x14ac:dyDescent="0.2">
      <c r="B2849" s="147"/>
      <c r="D2849" s="148" t="s">
        <v>169</v>
      </c>
      <c r="E2849" s="149" t="s">
        <v>3</v>
      </c>
      <c r="F2849" s="150" t="s">
        <v>2058</v>
      </c>
      <c r="H2849" s="149" t="s">
        <v>3</v>
      </c>
      <c r="I2849" s="151"/>
      <c r="L2849" s="147"/>
      <c r="M2849" s="152"/>
      <c r="T2849" s="153"/>
      <c r="AT2849" s="149" t="s">
        <v>169</v>
      </c>
      <c r="AU2849" s="149" t="s">
        <v>88</v>
      </c>
      <c r="AV2849" s="12" t="s">
        <v>86</v>
      </c>
      <c r="AW2849" s="12" t="s">
        <v>40</v>
      </c>
      <c r="AX2849" s="12" t="s">
        <v>78</v>
      </c>
      <c r="AY2849" s="149" t="s">
        <v>156</v>
      </c>
    </row>
    <row r="2850" spans="2:65" s="13" customFormat="1" x14ac:dyDescent="0.2">
      <c r="B2850" s="154"/>
      <c r="D2850" s="148" t="s">
        <v>169</v>
      </c>
      <c r="E2850" s="155" t="s">
        <v>3</v>
      </c>
      <c r="F2850" s="156" t="s">
        <v>3916</v>
      </c>
      <c r="H2850" s="157">
        <v>0.72</v>
      </c>
      <c r="I2850" s="158"/>
      <c r="L2850" s="154"/>
      <c r="M2850" s="159"/>
      <c r="T2850" s="160"/>
      <c r="AT2850" s="155" t="s">
        <v>169</v>
      </c>
      <c r="AU2850" s="155" t="s">
        <v>88</v>
      </c>
      <c r="AV2850" s="13" t="s">
        <v>88</v>
      </c>
      <c r="AW2850" s="13" t="s">
        <v>40</v>
      </c>
      <c r="AX2850" s="13" t="s">
        <v>78</v>
      </c>
      <c r="AY2850" s="155" t="s">
        <v>156</v>
      </c>
    </row>
    <row r="2851" spans="2:65" s="15" customFormat="1" x14ac:dyDescent="0.2">
      <c r="B2851" s="168"/>
      <c r="D2851" s="148" t="s">
        <v>169</v>
      </c>
      <c r="E2851" s="169" t="s">
        <v>3</v>
      </c>
      <c r="F2851" s="170" t="s">
        <v>180</v>
      </c>
      <c r="H2851" s="171">
        <v>0.72</v>
      </c>
      <c r="I2851" s="172"/>
      <c r="L2851" s="168"/>
      <c r="M2851" s="173"/>
      <c r="T2851" s="174"/>
      <c r="AT2851" s="169" t="s">
        <v>169</v>
      </c>
      <c r="AU2851" s="169" t="s">
        <v>88</v>
      </c>
      <c r="AV2851" s="15" t="s">
        <v>157</v>
      </c>
      <c r="AW2851" s="15" t="s">
        <v>40</v>
      </c>
      <c r="AX2851" s="15" t="s">
        <v>78</v>
      </c>
      <c r="AY2851" s="169" t="s">
        <v>156</v>
      </c>
    </row>
    <row r="2852" spans="2:65" s="12" customFormat="1" x14ac:dyDescent="0.2">
      <c r="B2852" s="147"/>
      <c r="D2852" s="148" t="s">
        <v>169</v>
      </c>
      <c r="E2852" s="149" t="s">
        <v>3</v>
      </c>
      <c r="F2852" s="150" t="s">
        <v>2010</v>
      </c>
      <c r="H2852" s="149" t="s">
        <v>3</v>
      </c>
      <c r="I2852" s="151"/>
      <c r="L2852" s="147"/>
      <c r="M2852" s="152"/>
      <c r="T2852" s="153"/>
      <c r="AT2852" s="149" t="s">
        <v>169</v>
      </c>
      <c r="AU2852" s="149" t="s">
        <v>88</v>
      </c>
      <c r="AV2852" s="12" t="s">
        <v>86</v>
      </c>
      <c r="AW2852" s="12" t="s">
        <v>40</v>
      </c>
      <c r="AX2852" s="12" t="s">
        <v>78</v>
      </c>
      <c r="AY2852" s="149" t="s">
        <v>156</v>
      </c>
    </row>
    <row r="2853" spans="2:65" s="13" customFormat="1" x14ac:dyDescent="0.2">
      <c r="B2853" s="154"/>
      <c r="D2853" s="148" t="s">
        <v>169</v>
      </c>
      <c r="E2853" s="155" t="s">
        <v>3</v>
      </c>
      <c r="F2853" s="156" t="s">
        <v>3917</v>
      </c>
      <c r="H2853" s="157">
        <v>8.7230000000000008</v>
      </c>
      <c r="I2853" s="158"/>
      <c r="L2853" s="154"/>
      <c r="M2853" s="159"/>
      <c r="T2853" s="160"/>
      <c r="AT2853" s="155" t="s">
        <v>169</v>
      </c>
      <c r="AU2853" s="155" t="s">
        <v>88</v>
      </c>
      <c r="AV2853" s="13" t="s">
        <v>88</v>
      </c>
      <c r="AW2853" s="13" t="s">
        <v>40</v>
      </c>
      <c r="AX2853" s="13" t="s">
        <v>78</v>
      </c>
      <c r="AY2853" s="155" t="s">
        <v>156</v>
      </c>
    </row>
    <row r="2854" spans="2:65" s="13" customFormat="1" x14ac:dyDescent="0.2">
      <c r="B2854" s="154"/>
      <c r="D2854" s="148" t="s">
        <v>169</v>
      </c>
      <c r="E2854" s="155" t="s">
        <v>3</v>
      </c>
      <c r="F2854" s="156" t="s">
        <v>3918</v>
      </c>
      <c r="H2854" s="157">
        <v>0.84299999999999997</v>
      </c>
      <c r="I2854" s="158"/>
      <c r="L2854" s="154"/>
      <c r="M2854" s="159"/>
      <c r="T2854" s="160"/>
      <c r="AT2854" s="155" t="s">
        <v>169</v>
      </c>
      <c r="AU2854" s="155" t="s">
        <v>88</v>
      </c>
      <c r="AV2854" s="13" t="s">
        <v>88</v>
      </c>
      <c r="AW2854" s="13" t="s">
        <v>40</v>
      </c>
      <c r="AX2854" s="13" t="s">
        <v>78</v>
      </c>
      <c r="AY2854" s="155" t="s">
        <v>156</v>
      </c>
    </row>
    <row r="2855" spans="2:65" s="15" customFormat="1" x14ac:dyDescent="0.2">
      <c r="B2855" s="168"/>
      <c r="D2855" s="148" t="s">
        <v>169</v>
      </c>
      <c r="E2855" s="169" t="s">
        <v>3</v>
      </c>
      <c r="F2855" s="170" t="s">
        <v>180</v>
      </c>
      <c r="H2855" s="171">
        <v>9.5660000000000007</v>
      </c>
      <c r="I2855" s="172"/>
      <c r="L2855" s="168"/>
      <c r="M2855" s="173"/>
      <c r="T2855" s="174"/>
      <c r="AT2855" s="169" t="s">
        <v>169</v>
      </c>
      <c r="AU2855" s="169" t="s">
        <v>88</v>
      </c>
      <c r="AV2855" s="15" t="s">
        <v>157</v>
      </c>
      <c r="AW2855" s="15" t="s">
        <v>40</v>
      </c>
      <c r="AX2855" s="15" t="s">
        <v>78</v>
      </c>
      <c r="AY2855" s="169" t="s">
        <v>156</v>
      </c>
    </row>
    <row r="2856" spans="2:65" s="14" customFormat="1" x14ac:dyDescent="0.2">
      <c r="B2856" s="161"/>
      <c r="D2856" s="148" t="s">
        <v>169</v>
      </c>
      <c r="E2856" s="162" t="s">
        <v>3</v>
      </c>
      <c r="F2856" s="163" t="s">
        <v>172</v>
      </c>
      <c r="H2856" s="164">
        <v>59.533000000000001</v>
      </c>
      <c r="I2856" s="165"/>
      <c r="L2856" s="161"/>
      <c r="M2856" s="166"/>
      <c r="T2856" s="167"/>
      <c r="AT2856" s="162" t="s">
        <v>169</v>
      </c>
      <c r="AU2856" s="162" t="s">
        <v>88</v>
      </c>
      <c r="AV2856" s="14" t="s">
        <v>165</v>
      </c>
      <c r="AW2856" s="14" t="s">
        <v>40</v>
      </c>
      <c r="AX2856" s="14" t="s">
        <v>86</v>
      </c>
      <c r="AY2856" s="162" t="s">
        <v>156</v>
      </c>
    </row>
    <row r="2857" spans="2:65" s="1" customFormat="1" ht="16.5" customHeight="1" x14ac:dyDescent="0.2">
      <c r="B2857" s="129"/>
      <c r="C2857" s="175" t="s">
        <v>3919</v>
      </c>
      <c r="D2857" s="175" t="s">
        <v>306</v>
      </c>
      <c r="E2857" s="176" t="s">
        <v>3901</v>
      </c>
      <c r="F2857" s="177" t="s">
        <v>3902</v>
      </c>
      <c r="G2857" s="178" t="s">
        <v>193</v>
      </c>
      <c r="H2857" s="179">
        <v>0.02</v>
      </c>
      <c r="I2857" s="180"/>
      <c r="J2857" s="181">
        <f>ROUND(I2857*H2857,2)</f>
        <v>0</v>
      </c>
      <c r="K2857" s="177" t="s">
        <v>164</v>
      </c>
      <c r="L2857" s="182"/>
      <c r="M2857" s="183" t="s">
        <v>3</v>
      </c>
      <c r="N2857" s="184" t="s">
        <v>49</v>
      </c>
      <c r="P2857" s="139">
        <f>O2857*H2857</f>
        <v>0</v>
      </c>
      <c r="Q2857" s="139">
        <v>1</v>
      </c>
      <c r="R2857" s="139">
        <f>Q2857*H2857</f>
        <v>0.02</v>
      </c>
      <c r="S2857" s="139">
        <v>0</v>
      </c>
      <c r="T2857" s="140">
        <f>S2857*H2857</f>
        <v>0</v>
      </c>
      <c r="AR2857" s="141" t="s">
        <v>309</v>
      </c>
      <c r="AT2857" s="141" t="s">
        <v>306</v>
      </c>
      <c r="AU2857" s="141" t="s">
        <v>88</v>
      </c>
      <c r="AY2857" s="18" t="s">
        <v>156</v>
      </c>
      <c r="BE2857" s="142">
        <f>IF(N2857="základní",J2857,0)</f>
        <v>0</v>
      </c>
      <c r="BF2857" s="142">
        <f>IF(N2857="snížená",J2857,0)</f>
        <v>0</v>
      </c>
      <c r="BG2857" s="142">
        <f>IF(N2857="zákl. přenesená",J2857,0)</f>
        <v>0</v>
      </c>
      <c r="BH2857" s="142">
        <f>IF(N2857="sníž. přenesená",J2857,0)</f>
        <v>0</v>
      </c>
      <c r="BI2857" s="142">
        <f>IF(N2857="nulová",J2857,0)</f>
        <v>0</v>
      </c>
      <c r="BJ2857" s="18" t="s">
        <v>86</v>
      </c>
      <c r="BK2857" s="142">
        <f>ROUND(I2857*H2857,2)</f>
        <v>0</v>
      </c>
      <c r="BL2857" s="18" t="s">
        <v>301</v>
      </c>
      <c r="BM2857" s="141" t="s">
        <v>3920</v>
      </c>
    </row>
    <row r="2858" spans="2:65" s="13" customFormat="1" x14ac:dyDescent="0.2">
      <c r="B2858" s="154"/>
      <c r="D2858" s="148" t="s">
        <v>169</v>
      </c>
      <c r="F2858" s="156" t="s">
        <v>3921</v>
      </c>
      <c r="H2858" s="157">
        <v>0.02</v>
      </c>
      <c r="I2858" s="158"/>
      <c r="L2858" s="154"/>
      <c r="M2858" s="159"/>
      <c r="T2858" s="160"/>
      <c r="AT2858" s="155" t="s">
        <v>169</v>
      </c>
      <c r="AU2858" s="155" t="s">
        <v>88</v>
      </c>
      <c r="AV2858" s="13" t="s">
        <v>88</v>
      </c>
      <c r="AW2858" s="13" t="s">
        <v>4</v>
      </c>
      <c r="AX2858" s="13" t="s">
        <v>86</v>
      </c>
      <c r="AY2858" s="155" t="s">
        <v>156</v>
      </c>
    </row>
    <row r="2859" spans="2:65" s="1" customFormat="1" ht="16.5" customHeight="1" x14ac:dyDescent="0.2">
      <c r="B2859" s="129"/>
      <c r="C2859" s="130" t="s">
        <v>3922</v>
      </c>
      <c r="D2859" s="130" t="s">
        <v>160</v>
      </c>
      <c r="E2859" s="131" t="s">
        <v>3923</v>
      </c>
      <c r="F2859" s="132" t="s">
        <v>3924</v>
      </c>
      <c r="G2859" s="133" t="s">
        <v>209</v>
      </c>
      <c r="H2859" s="134">
        <v>377.01499999999999</v>
      </c>
      <c r="I2859" s="135"/>
      <c r="J2859" s="136">
        <f>ROUND(I2859*H2859,2)</f>
        <v>0</v>
      </c>
      <c r="K2859" s="132" t="s">
        <v>164</v>
      </c>
      <c r="L2859" s="34"/>
      <c r="M2859" s="137" t="s">
        <v>3</v>
      </c>
      <c r="N2859" s="138" t="s">
        <v>49</v>
      </c>
      <c r="P2859" s="139">
        <f>O2859*H2859</f>
        <v>0</v>
      </c>
      <c r="Q2859" s="139">
        <v>4.0000000000000002E-4</v>
      </c>
      <c r="R2859" s="139">
        <f>Q2859*H2859</f>
        <v>0.150806</v>
      </c>
      <c r="S2859" s="139">
        <v>0</v>
      </c>
      <c r="T2859" s="140">
        <f>S2859*H2859</f>
        <v>0</v>
      </c>
      <c r="AR2859" s="141" t="s">
        <v>301</v>
      </c>
      <c r="AT2859" s="141" t="s">
        <v>160</v>
      </c>
      <c r="AU2859" s="141" t="s">
        <v>88</v>
      </c>
      <c r="AY2859" s="18" t="s">
        <v>156</v>
      </c>
      <c r="BE2859" s="142">
        <f>IF(N2859="základní",J2859,0)</f>
        <v>0</v>
      </c>
      <c r="BF2859" s="142">
        <f>IF(N2859="snížená",J2859,0)</f>
        <v>0</v>
      </c>
      <c r="BG2859" s="142">
        <f>IF(N2859="zákl. přenesená",J2859,0)</f>
        <v>0</v>
      </c>
      <c r="BH2859" s="142">
        <f>IF(N2859="sníž. přenesená",J2859,0)</f>
        <v>0</v>
      </c>
      <c r="BI2859" s="142">
        <f>IF(N2859="nulová",J2859,0)</f>
        <v>0</v>
      </c>
      <c r="BJ2859" s="18" t="s">
        <v>86</v>
      </c>
      <c r="BK2859" s="142">
        <f>ROUND(I2859*H2859,2)</f>
        <v>0</v>
      </c>
      <c r="BL2859" s="18" t="s">
        <v>301</v>
      </c>
      <c r="BM2859" s="141" t="s">
        <v>3925</v>
      </c>
    </row>
    <row r="2860" spans="2:65" s="1" customFormat="1" x14ac:dyDescent="0.2">
      <c r="B2860" s="34"/>
      <c r="D2860" s="143" t="s">
        <v>167</v>
      </c>
      <c r="F2860" s="144" t="s">
        <v>3926</v>
      </c>
      <c r="I2860" s="145"/>
      <c r="L2860" s="34"/>
      <c r="M2860" s="146"/>
      <c r="T2860" s="55"/>
      <c r="AT2860" s="18" t="s">
        <v>167</v>
      </c>
      <c r="AU2860" s="18" t="s">
        <v>88</v>
      </c>
    </row>
    <row r="2861" spans="2:65" s="1" customFormat="1" ht="24.2" customHeight="1" x14ac:dyDescent="0.2">
      <c r="B2861" s="129"/>
      <c r="C2861" s="175" t="s">
        <v>3927</v>
      </c>
      <c r="D2861" s="175" t="s">
        <v>306</v>
      </c>
      <c r="E2861" s="176" t="s">
        <v>3928</v>
      </c>
      <c r="F2861" s="177" t="s">
        <v>3929</v>
      </c>
      <c r="G2861" s="178" t="s">
        <v>209</v>
      </c>
      <c r="H2861" s="179">
        <v>50.944000000000003</v>
      </c>
      <c r="I2861" s="180"/>
      <c r="J2861" s="181">
        <f>ROUND(I2861*H2861,2)</f>
        <v>0</v>
      </c>
      <c r="K2861" s="177" t="s">
        <v>164</v>
      </c>
      <c r="L2861" s="182"/>
      <c r="M2861" s="183" t="s">
        <v>3</v>
      </c>
      <c r="N2861" s="184" t="s">
        <v>49</v>
      </c>
      <c r="P2861" s="139">
        <f>O2861*H2861</f>
        <v>0</v>
      </c>
      <c r="Q2861" s="139">
        <v>4.7999999999999996E-3</v>
      </c>
      <c r="R2861" s="139">
        <f>Q2861*H2861</f>
        <v>0.2445312</v>
      </c>
      <c r="S2861" s="139">
        <v>0</v>
      </c>
      <c r="T2861" s="140">
        <f>S2861*H2861</f>
        <v>0</v>
      </c>
      <c r="AR2861" s="141" t="s">
        <v>309</v>
      </c>
      <c r="AT2861" s="141" t="s">
        <v>306</v>
      </c>
      <c r="AU2861" s="141" t="s">
        <v>88</v>
      </c>
      <c r="AY2861" s="18" t="s">
        <v>156</v>
      </c>
      <c r="BE2861" s="142">
        <f>IF(N2861="základní",J2861,0)</f>
        <v>0</v>
      </c>
      <c r="BF2861" s="142">
        <f>IF(N2861="snížená",J2861,0)</f>
        <v>0</v>
      </c>
      <c r="BG2861" s="142">
        <f>IF(N2861="zákl. přenesená",J2861,0)</f>
        <v>0</v>
      </c>
      <c r="BH2861" s="142">
        <f>IF(N2861="sníž. přenesená",J2861,0)</f>
        <v>0</v>
      </c>
      <c r="BI2861" s="142">
        <f>IF(N2861="nulová",J2861,0)</f>
        <v>0</v>
      </c>
      <c r="BJ2861" s="18" t="s">
        <v>86</v>
      </c>
      <c r="BK2861" s="142">
        <f>ROUND(I2861*H2861,2)</f>
        <v>0</v>
      </c>
      <c r="BL2861" s="18" t="s">
        <v>301</v>
      </c>
      <c r="BM2861" s="141" t="s">
        <v>3930</v>
      </c>
    </row>
    <row r="2862" spans="2:65" s="12" customFormat="1" x14ac:dyDescent="0.2">
      <c r="B2862" s="147"/>
      <c r="D2862" s="148" t="s">
        <v>169</v>
      </c>
      <c r="E2862" s="149" t="s">
        <v>3</v>
      </c>
      <c r="F2862" s="150" t="s">
        <v>2016</v>
      </c>
      <c r="H2862" s="149" t="s">
        <v>3</v>
      </c>
      <c r="I2862" s="151"/>
      <c r="L2862" s="147"/>
      <c r="M2862" s="152"/>
      <c r="T2862" s="153"/>
      <c r="AT2862" s="149" t="s">
        <v>169</v>
      </c>
      <c r="AU2862" s="149" t="s">
        <v>88</v>
      </c>
      <c r="AV2862" s="12" t="s">
        <v>86</v>
      </c>
      <c r="AW2862" s="12" t="s">
        <v>40</v>
      </c>
      <c r="AX2862" s="12" t="s">
        <v>78</v>
      </c>
      <c r="AY2862" s="149" t="s">
        <v>156</v>
      </c>
    </row>
    <row r="2863" spans="2:65" s="13" customFormat="1" x14ac:dyDescent="0.2">
      <c r="B2863" s="154"/>
      <c r="D2863" s="148" t="s">
        <v>169</v>
      </c>
      <c r="E2863" s="155" t="s">
        <v>3</v>
      </c>
      <c r="F2863" s="156" t="s">
        <v>3893</v>
      </c>
      <c r="H2863" s="157">
        <v>3.18</v>
      </c>
      <c r="I2863" s="158"/>
      <c r="L2863" s="154"/>
      <c r="M2863" s="159"/>
      <c r="T2863" s="160"/>
      <c r="AT2863" s="155" t="s">
        <v>169</v>
      </c>
      <c r="AU2863" s="155" t="s">
        <v>88</v>
      </c>
      <c r="AV2863" s="13" t="s">
        <v>88</v>
      </c>
      <c r="AW2863" s="13" t="s">
        <v>40</v>
      </c>
      <c r="AX2863" s="13" t="s">
        <v>78</v>
      </c>
      <c r="AY2863" s="155" t="s">
        <v>156</v>
      </c>
    </row>
    <row r="2864" spans="2:65" s="13" customFormat="1" x14ac:dyDescent="0.2">
      <c r="B2864" s="154"/>
      <c r="D2864" s="148" t="s">
        <v>169</v>
      </c>
      <c r="E2864" s="155" t="s">
        <v>3</v>
      </c>
      <c r="F2864" s="156" t="s">
        <v>3894</v>
      </c>
      <c r="H2864" s="157">
        <v>21.72</v>
      </c>
      <c r="I2864" s="158"/>
      <c r="L2864" s="154"/>
      <c r="M2864" s="159"/>
      <c r="T2864" s="160"/>
      <c r="AT2864" s="155" t="s">
        <v>169</v>
      </c>
      <c r="AU2864" s="155" t="s">
        <v>88</v>
      </c>
      <c r="AV2864" s="13" t="s">
        <v>88</v>
      </c>
      <c r="AW2864" s="13" t="s">
        <v>40</v>
      </c>
      <c r="AX2864" s="13" t="s">
        <v>78</v>
      </c>
      <c r="AY2864" s="155" t="s">
        <v>156</v>
      </c>
    </row>
    <row r="2865" spans="2:65" s="13" customFormat="1" x14ac:dyDescent="0.2">
      <c r="B2865" s="154"/>
      <c r="D2865" s="148" t="s">
        <v>169</v>
      </c>
      <c r="E2865" s="155" t="s">
        <v>3</v>
      </c>
      <c r="F2865" s="156" t="s">
        <v>3895</v>
      </c>
      <c r="H2865" s="157">
        <v>7.2</v>
      </c>
      <c r="I2865" s="158"/>
      <c r="L2865" s="154"/>
      <c r="M2865" s="159"/>
      <c r="T2865" s="160"/>
      <c r="AT2865" s="155" t="s">
        <v>169</v>
      </c>
      <c r="AU2865" s="155" t="s">
        <v>88</v>
      </c>
      <c r="AV2865" s="13" t="s">
        <v>88</v>
      </c>
      <c r="AW2865" s="13" t="s">
        <v>40</v>
      </c>
      <c r="AX2865" s="13" t="s">
        <v>78</v>
      </c>
      <c r="AY2865" s="155" t="s">
        <v>156</v>
      </c>
    </row>
    <row r="2866" spans="2:65" s="13" customFormat="1" x14ac:dyDescent="0.2">
      <c r="B2866" s="154"/>
      <c r="D2866" s="148" t="s">
        <v>169</v>
      </c>
      <c r="E2866" s="155" t="s">
        <v>3</v>
      </c>
      <c r="F2866" s="156" t="s">
        <v>3896</v>
      </c>
      <c r="H2866" s="157">
        <v>11.61</v>
      </c>
      <c r="I2866" s="158"/>
      <c r="L2866" s="154"/>
      <c r="M2866" s="159"/>
      <c r="T2866" s="160"/>
      <c r="AT2866" s="155" t="s">
        <v>169</v>
      </c>
      <c r="AU2866" s="155" t="s">
        <v>88</v>
      </c>
      <c r="AV2866" s="13" t="s">
        <v>88</v>
      </c>
      <c r="AW2866" s="13" t="s">
        <v>40</v>
      </c>
      <c r="AX2866" s="13" t="s">
        <v>78</v>
      </c>
      <c r="AY2866" s="155" t="s">
        <v>156</v>
      </c>
    </row>
    <row r="2867" spans="2:65" s="14" customFormat="1" x14ac:dyDescent="0.2">
      <c r="B2867" s="161"/>
      <c r="D2867" s="148" t="s">
        <v>169</v>
      </c>
      <c r="E2867" s="162" t="s">
        <v>3</v>
      </c>
      <c r="F2867" s="163" t="s">
        <v>172</v>
      </c>
      <c r="H2867" s="164">
        <v>43.71</v>
      </c>
      <c r="I2867" s="165"/>
      <c r="L2867" s="161"/>
      <c r="M2867" s="166"/>
      <c r="T2867" s="167"/>
      <c r="AT2867" s="162" t="s">
        <v>169</v>
      </c>
      <c r="AU2867" s="162" t="s">
        <v>88</v>
      </c>
      <c r="AV2867" s="14" t="s">
        <v>165</v>
      </c>
      <c r="AW2867" s="14" t="s">
        <v>40</v>
      </c>
      <c r="AX2867" s="14" t="s">
        <v>86</v>
      </c>
      <c r="AY2867" s="162" t="s">
        <v>156</v>
      </c>
    </row>
    <row r="2868" spans="2:65" s="13" customFormat="1" x14ac:dyDescent="0.2">
      <c r="B2868" s="154"/>
      <c r="D2868" s="148" t="s">
        <v>169</v>
      </c>
      <c r="F2868" s="156" t="s">
        <v>3931</v>
      </c>
      <c r="H2868" s="157">
        <v>50.944000000000003</v>
      </c>
      <c r="I2868" s="158"/>
      <c r="L2868" s="154"/>
      <c r="M2868" s="159"/>
      <c r="T2868" s="160"/>
      <c r="AT2868" s="155" t="s">
        <v>169</v>
      </c>
      <c r="AU2868" s="155" t="s">
        <v>88</v>
      </c>
      <c r="AV2868" s="13" t="s">
        <v>88</v>
      </c>
      <c r="AW2868" s="13" t="s">
        <v>4</v>
      </c>
      <c r="AX2868" s="13" t="s">
        <v>86</v>
      </c>
      <c r="AY2868" s="155" t="s">
        <v>156</v>
      </c>
    </row>
    <row r="2869" spans="2:65" s="1" customFormat="1" ht="24.2" customHeight="1" x14ac:dyDescent="0.2">
      <c r="B2869" s="129"/>
      <c r="C2869" s="175" t="s">
        <v>3932</v>
      </c>
      <c r="D2869" s="175" t="s">
        <v>306</v>
      </c>
      <c r="E2869" s="176" t="s">
        <v>3933</v>
      </c>
      <c r="F2869" s="177" t="s">
        <v>3934</v>
      </c>
      <c r="G2869" s="178" t="s">
        <v>209</v>
      </c>
      <c r="H2869" s="179">
        <v>388.46699999999998</v>
      </c>
      <c r="I2869" s="180"/>
      <c r="J2869" s="181">
        <f>ROUND(I2869*H2869,2)</f>
        <v>0</v>
      </c>
      <c r="K2869" s="177" t="s">
        <v>164</v>
      </c>
      <c r="L2869" s="182"/>
      <c r="M2869" s="183" t="s">
        <v>3</v>
      </c>
      <c r="N2869" s="184" t="s">
        <v>49</v>
      </c>
      <c r="P2869" s="139">
        <f>O2869*H2869</f>
        <v>0</v>
      </c>
      <c r="Q2869" s="139">
        <v>6.4000000000000003E-3</v>
      </c>
      <c r="R2869" s="139">
        <f>Q2869*H2869</f>
        <v>2.4861887999999999</v>
      </c>
      <c r="S2869" s="139">
        <v>0</v>
      </c>
      <c r="T2869" s="140">
        <f>S2869*H2869</f>
        <v>0</v>
      </c>
      <c r="AR2869" s="141" t="s">
        <v>309</v>
      </c>
      <c r="AT2869" s="141" t="s">
        <v>306</v>
      </c>
      <c r="AU2869" s="141" t="s">
        <v>88</v>
      </c>
      <c r="AY2869" s="18" t="s">
        <v>156</v>
      </c>
      <c r="BE2869" s="142">
        <f>IF(N2869="základní",J2869,0)</f>
        <v>0</v>
      </c>
      <c r="BF2869" s="142">
        <f>IF(N2869="snížená",J2869,0)</f>
        <v>0</v>
      </c>
      <c r="BG2869" s="142">
        <f>IF(N2869="zákl. přenesená",J2869,0)</f>
        <v>0</v>
      </c>
      <c r="BH2869" s="142">
        <f>IF(N2869="sníž. přenesená",J2869,0)</f>
        <v>0</v>
      </c>
      <c r="BI2869" s="142">
        <f>IF(N2869="nulová",J2869,0)</f>
        <v>0</v>
      </c>
      <c r="BJ2869" s="18" t="s">
        <v>86</v>
      </c>
      <c r="BK2869" s="142">
        <f>ROUND(I2869*H2869,2)</f>
        <v>0</v>
      </c>
      <c r="BL2869" s="18" t="s">
        <v>301</v>
      </c>
      <c r="BM2869" s="141" t="s">
        <v>3935</v>
      </c>
    </row>
    <row r="2870" spans="2:65" s="12" customFormat="1" x14ac:dyDescent="0.2">
      <c r="B2870" s="147"/>
      <c r="D2870" s="148" t="s">
        <v>169</v>
      </c>
      <c r="E2870" s="149" t="s">
        <v>3</v>
      </c>
      <c r="F2870" s="150" t="s">
        <v>2054</v>
      </c>
      <c r="H2870" s="149" t="s">
        <v>3</v>
      </c>
      <c r="I2870" s="151"/>
      <c r="L2870" s="147"/>
      <c r="M2870" s="152"/>
      <c r="T2870" s="153"/>
      <c r="AT2870" s="149" t="s">
        <v>169</v>
      </c>
      <c r="AU2870" s="149" t="s">
        <v>88</v>
      </c>
      <c r="AV2870" s="12" t="s">
        <v>86</v>
      </c>
      <c r="AW2870" s="12" t="s">
        <v>40</v>
      </c>
      <c r="AX2870" s="12" t="s">
        <v>78</v>
      </c>
      <c r="AY2870" s="149" t="s">
        <v>156</v>
      </c>
    </row>
    <row r="2871" spans="2:65" s="13" customFormat="1" x14ac:dyDescent="0.2">
      <c r="B2871" s="154"/>
      <c r="D2871" s="148" t="s">
        <v>169</v>
      </c>
      <c r="E2871" s="155" t="s">
        <v>3</v>
      </c>
      <c r="F2871" s="156" t="s">
        <v>3936</v>
      </c>
      <c r="H2871" s="157">
        <v>254.64</v>
      </c>
      <c r="I2871" s="158"/>
      <c r="L2871" s="154"/>
      <c r="M2871" s="159"/>
      <c r="T2871" s="160"/>
      <c r="AT2871" s="155" t="s">
        <v>169</v>
      </c>
      <c r="AU2871" s="155" t="s">
        <v>88</v>
      </c>
      <c r="AV2871" s="13" t="s">
        <v>88</v>
      </c>
      <c r="AW2871" s="13" t="s">
        <v>40</v>
      </c>
      <c r="AX2871" s="13" t="s">
        <v>78</v>
      </c>
      <c r="AY2871" s="155" t="s">
        <v>156</v>
      </c>
    </row>
    <row r="2872" spans="2:65" s="15" customFormat="1" x14ac:dyDescent="0.2">
      <c r="B2872" s="168"/>
      <c r="D2872" s="148" t="s">
        <v>169</v>
      </c>
      <c r="E2872" s="169" t="s">
        <v>3</v>
      </c>
      <c r="F2872" s="170" t="s">
        <v>180</v>
      </c>
      <c r="H2872" s="171">
        <v>254.64</v>
      </c>
      <c r="I2872" s="172"/>
      <c r="L2872" s="168"/>
      <c r="M2872" s="173"/>
      <c r="T2872" s="174"/>
      <c r="AT2872" s="169" t="s">
        <v>169</v>
      </c>
      <c r="AU2872" s="169" t="s">
        <v>88</v>
      </c>
      <c r="AV2872" s="15" t="s">
        <v>157</v>
      </c>
      <c r="AW2872" s="15" t="s">
        <v>40</v>
      </c>
      <c r="AX2872" s="15" t="s">
        <v>78</v>
      </c>
      <c r="AY2872" s="169" t="s">
        <v>156</v>
      </c>
    </row>
    <row r="2873" spans="2:65" s="12" customFormat="1" x14ac:dyDescent="0.2">
      <c r="B2873" s="147"/>
      <c r="D2873" s="148" t="s">
        <v>169</v>
      </c>
      <c r="E2873" s="149" t="s">
        <v>3</v>
      </c>
      <c r="F2873" s="150" t="s">
        <v>2056</v>
      </c>
      <c r="H2873" s="149" t="s">
        <v>3</v>
      </c>
      <c r="I2873" s="151"/>
      <c r="L2873" s="147"/>
      <c r="M2873" s="152"/>
      <c r="T2873" s="153"/>
      <c r="AT2873" s="149" t="s">
        <v>169</v>
      </c>
      <c r="AU2873" s="149" t="s">
        <v>88</v>
      </c>
      <c r="AV2873" s="12" t="s">
        <v>86</v>
      </c>
      <c r="AW2873" s="12" t="s">
        <v>40</v>
      </c>
      <c r="AX2873" s="12" t="s">
        <v>78</v>
      </c>
      <c r="AY2873" s="149" t="s">
        <v>156</v>
      </c>
    </row>
    <row r="2874" spans="2:65" s="13" customFormat="1" x14ac:dyDescent="0.2">
      <c r="B2874" s="154"/>
      <c r="D2874" s="148" t="s">
        <v>169</v>
      </c>
      <c r="E2874" s="155" t="s">
        <v>3</v>
      </c>
      <c r="F2874" s="156" t="s">
        <v>3937</v>
      </c>
      <c r="H2874" s="157">
        <v>55.3</v>
      </c>
      <c r="I2874" s="158"/>
      <c r="L2874" s="154"/>
      <c r="M2874" s="159"/>
      <c r="T2874" s="160"/>
      <c r="AT2874" s="155" t="s">
        <v>169</v>
      </c>
      <c r="AU2874" s="155" t="s">
        <v>88</v>
      </c>
      <c r="AV2874" s="13" t="s">
        <v>88</v>
      </c>
      <c r="AW2874" s="13" t="s">
        <v>40</v>
      </c>
      <c r="AX2874" s="13" t="s">
        <v>78</v>
      </c>
      <c r="AY2874" s="155" t="s">
        <v>156</v>
      </c>
    </row>
    <row r="2875" spans="2:65" s="15" customFormat="1" x14ac:dyDescent="0.2">
      <c r="B2875" s="168"/>
      <c r="D2875" s="148" t="s">
        <v>169</v>
      </c>
      <c r="E2875" s="169" t="s">
        <v>3</v>
      </c>
      <c r="F2875" s="170" t="s">
        <v>180</v>
      </c>
      <c r="H2875" s="171">
        <v>55.3</v>
      </c>
      <c r="I2875" s="172"/>
      <c r="L2875" s="168"/>
      <c r="M2875" s="173"/>
      <c r="T2875" s="174"/>
      <c r="AT2875" s="169" t="s">
        <v>169</v>
      </c>
      <c r="AU2875" s="169" t="s">
        <v>88</v>
      </c>
      <c r="AV2875" s="15" t="s">
        <v>157</v>
      </c>
      <c r="AW2875" s="15" t="s">
        <v>40</v>
      </c>
      <c r="AX2875" s="15" t="s">
        <v>78</v>
      </c>
      <c r="AY2875" s="169" t="s">
        <v>156</v>
      </c>
    </row>
    <row r="2876" spans="2:65" s="12" customFormat="1" x14ac:dyDescent="0.2">
      <c r="B2876" s="147"/>
      <c r="D2876" s="148" t="s">
        <v>169</v>
      </c>
      <c r="E2876" s="149" t="s">
        <v>3</v>
      </c>
      <c r="F2876" s="150" t="s">
        <v>2058</v>
      </c>
      <c r="H2876" s="149" t="s">
        <v>3</v>
      </c>
      <c r="I2876" s="151"/>
      <c r="L2876" s="147"/>
      <c r="M2876" s="152"/>
      <c r="T2876" s="153"/>
      <c r="AT2876" s="149" t="s">
        <v>169</v>
      </c>
      <c r="AU2876" s="149" t="s">
        <v>88</v>
      </c>
      <c r="AV2876" s="12" t="s">
        <v>86</v>
      </c>
      <c r="AW2876" s="12" t="s">
        <v>40</v>
      </c>
      <c r="AX2876" s="12" t="s">
        <v>78</v>
      </c>
      <c r="AY2876" s="149" t="s">
        <v>156</v>
      </c>
    </row>
    <row r="2877" spans="2:65" s="13" customFormat="1" x14ac:dyDescent="0.2">
      <c r="B2877" s="154"/>
      <c r="D2877" s="148" t="s">
        <v>169</v>
      </c>
      <c r="E2877" s="155" t="s">
        <v>3</v>
      </c>
      <c r="F2877" s="156" t="s">
        <v>3938</v>
      </c>
      <c r="H2877" s="157">
        <v>1.56</v>
      </c>
      <c r="I2877" s="158"/>
      <c r="L2877" s="154"/>
      <c r="M2877" s="159"/>
      <c r="T2877" s="160"/>
      <c r="AT2877" s="155" t="s">
        <v>169</v>
      </c>
      <c r="AU2877" s="155" t="s">
        <v>88</v>
      </c>
      <c r="AV2877" s="13" t="s">
        <v>88</v>
      </c>
      <c r="AW2877" s="13" t="s">
        <v>40</v>
      </c>
      <c r="AX2877" s="13" t="s">
        <v>78</v>
      </c>
      <c r="AY2877" s="155" t="s">
        <v>156</v>
      </c>
    </row>
    <row r="2878" spans="2:65" s="15" customFormat="1" x14ac:dyDescent="0.2">
      <c r="B2878" s="168"/>
      <c r="D2878" s="148" t="s">
        <v>169</v>
      </c>
      <c r="E2878" s="169" t="s">
        <v>3</v>
      </c>
      <c r="F2878" s="170" t="s">
        <v>180</v>
      </c>
      <c r="H2878" s="171">
        <v>1.56</v>
      </c>
      <c r="I2878" s="172"/>
      <c r="L2878" s="168"/>
      <c r="M2878" s="173"/>
      <c r="T2878" s="174"/>
      <c r="AT2878" s="169" t="s">
        <v>169</v>
      </c>
      <c r="AU2878" s="169" t="s">
        <v>88</v>
      </c>
      <c r="AV2878" s="15" t="s">
        <v>157</v>
      </c>
      <c r="AW2878" s="15" t="s">
        <v>40</v>
      </c>
      <c r="AX2878" s="15" t="s">
        <v>78</v>
      </c>
      <c r="AY2878" s="169" t="s">
        <v>156</v>
      </c>
    </row>
    <row r="2879" spans="2:65" s="12" customFormat="1" x14ac:dyDescent="0.2">
      <c r="B2879" s="147"/>
      <c r="D2879" s="148" t="s">
        <v>169</v>
      </c>
      <c r="E2879" s="149" t="s">
        <v>3</v>
      </c>
      <c r="F2879" s="150" t="s">
        <v>2010</v>
      </c>
      <c r="H2879" s="149" t="s">
        <v>3</v>
      </c>
      <c r="I2879" s="151"/>
      <c r="L2879" s="147"/>
      <c r="M2879" s="152"/>
      <c r="T2879" s="153"/>
      <c r="AT2879" s="149" t="s">
        <v>169</v>
      </c>
      <c r="AU2879" s="149" t="s">
        <v>88</v>
      </c>
      <c r="AV2879" s="12" t="s">
        <v>86</v>
      </c>
      <c r="AW2879" s="12" t="s">
        <v>40</v>
      </c>
      <c r="AX2879" s="12" t="s">
        <v>78</v>
      </c>
      <c r="AY2879" s="149" t="s">
        <v>156</v>
      </c>
    </row>
    <row r="2880" spans="2:65" s="13" customFormat="1" x14ac:dyDescent="0.2">
      <c r="B2880" s="154"/>
      <c r="D2880" s="148" t="s">
        <v>169</v>
      </c>
      <c r="E2880" s="155" t="s">
        <v>3</v>
      </c>
      <c r="F2880" s="156" t="s">
        <v>3939</v>
      </c>
      <c r="H2880" s="157">
        <v>12.319000000000001</v>
      </c>
      <c r="I2880" s="158"/>
      <c r="L2880" s="154"/>
      <c r="M2880" s="159"/>
      <c r="T2880" s="160"/>
      <c r="AT2880" s="155" t="s">
        <v>169</v>
      </c>
      <c r="AU2880" s="155" t="s">
        <v>88</v>
      </c>
      <c r="AV2880" s="13" t="s">
        <v>88</v>
      </c>
      <c r="AW2880" s="13" t="s">
        <v>40</v>
      </c>
      <c r="AX2880" s="13" t="s">
        <v>78</v>
      </c>
      <c r="AY2880" s="155" t="s">
        <v>156</v>
      </c>
    </row>
    <row r="2881" spans="2:65" s="13" customFormat="1" x14ac:dyDescent="0.2">
      <c r="B2881" s="154"/>
      <c r="D2881" s="148" t="s">
        <v>169</v>
      </c>
      <c r="E2881" s="155" t="s">
        <v>3</v>
      </c>
      <c r="F2881" s="156" t="s">
        <v>3940</v>
      </c>
      <c r="H2881" s="157">
        <v>3.1619999999999999</v>
      </c>
      <c r="I2881" s="158"/>
      <c r="L2881" s="154"/>
      <c r="M2881" s="159"/>
      <c r="T2881" s="160"/>
      <c r="AT2881" s="155" t="s">
        <v>169</v>
      </c>
      <c r="AU2881" s="155" t="s">
        <v>88</v>
      </c>
      <c r="AV2881" s="13" t="s">
        <v>88</v>
      </c>
      <c r="AW2881" s="13" t="s">
        <v>40</v>
      </c>
      <c r="AX2881" s="13" t="s">
        <v>78</v>
      </c>
      <c r="AY2881" s="155" t="s">
        <v>156</v>
      </c>
    </row>
    <row r="2882" spans="2:65" s="13" customFormat="1" x14ac:dyDescent="0.2">
      <c r="B2882" s="154"/>
      <c r="D2882" s="148" t="s">
        <v>169</v>
      </c>
      <c r="E2882" s="155" t="s">
        <v>3</v>
      </c>
      <c r="F2882" s="156" t="s">
        <v>3941</v>
      </c>
      <c r="H2882" s="157">
        <v>6.3239999999999998</v>
      </c>
      <c r="I2882" s="158"/>
      <c r="L2882" s="154"/>
      <c r="M2882" s="159"/>
      <c r="T2882" s="160"/>
      <c r="AT2882" s="155" t="s">
        <v>169</v>
      </c>
      <c r="AU2882" s="155" t="s">
        <v>88</v>
      </c>
      <c r="AV2882" s="13" t="s">
        <v>88</v>
      </c>
      <c r="AW2882" s="13" t="s">
        <v>40</v>
      </c>
      <c r="AX2882" s="13" t="s">
        <v>78</v>
      </c>
      <c r="AY2882" s="155" t="s">
        <v>156</v>
      </c>
    </row>
    <row r="2883" spans="2:65" s="15" customFormat="1" x14ac:dyDescent="0.2">
      <c r="B2883" s="168"/>
      <c r="D2883" s="148" t="s">
        <v>169</v>
      </c>
      <c r="E2883" s="169" t="s">
        <v>3</v>
      </c>
      <c r="F2883" s="170" t="s">
        <v>180</v>
      </c>
      <c r="H2883" s="171">
        <v>21.805</v>
      </c>
      <c r="I2883" s="172"/>
      <c r="L2883" s="168"/>
      <c r="M2883" s="173"/>
      <c r="T2883" s="174"/>
      <c r="AT2883" s="169" t="s">
        <v>169</v>
      </c>
      <c r="AU2883" s="169" t="s">
        <v>88</v>
      </c>
      <c r="AV2883" s="15" t="s">
        <v>157</v>
      </c>
      <c r="AW2883" s="15" t="s">
        <v>40</v>
      </c>
      <c r="AX2883" s="15" t="s">
        <v>78</v>
      </c>
      <c r="AY2883" s="169" t="s">
        <v>156</v>
      </c>
    </row>
    <row r="2884" spans="2:65" s="14" customFormat="1" x14ac:dyDescent="0.2">
      <c r="B2884" s="161"/>
      <c r="D2884" s="148" t="s">
        <v>169</v>
      </c>
      <c r="E2884" s="162" t="s">
        <v>3</v>
      </c>
      <c r="F2884" s="163" t="s">
        <v>172</v>
      </c>
      <c r="H2884" s="164">
        <v>333.30500000000001</v>
      </c>
      <c r="I2884" s="165"/>
      <c r="L2884" s="161"/>
      <c r="M2884" s="166"/>
      <c r="T2884" s="167"/>
      <c r="AT2884" s="162" t="s">
        <v>169</v>
      </c>
      <c r="AU2884" s="162" t="s">
        <v>88</v>
      </c>
      <c r="AV2884" s="14" t="s">
        <v>165</v>
      </c>
      <c r="AW2884" s="14" t="s">
        <v>40</v>
      </c>
      <c r="AX2884" s="14" t="s">
        <v>86</v>
      </c>
      <c r="AY2884" s="162" t="s">
        <v>156</v>
      </c>
    </row>
    <row r="2885" spans="2:65" s="13" customFormat="1" x14ac:dyDescent="0.2">
      <c r="B2885" s="154"/>
      <c r="D2885" s="148" t="s">
        <v>169</v>
      </c>
      <c r="F2885" s="156" t="s">
        <v>3942</v>
      </c>
      <c r="H2885" s="157">
        <v>388.46699999999998</v>
      </c>
      <c r="I2885" s="158"/>
      <c r="L2885" s="154"/>
      <c r="M2885" s="159"/>
      <c r="T2885" s="160"/>
      <c r="AT2885" s="155" t="s">
        <v>169</v>
      </c>
      <c r="AU2885" s="155" t="s">
        <v>88</v>
      </c>
      <c r="AV2885" s="13" t="s">
        <v>88</v>
      </c>
      <c r="AW2885" s="13" t="s">
        <v>4</v>
      </c>
      <c r="AX2885" s="13" t="s">
        <v>86</v>
      </c>
      <c r="AY2885" s="155" t="s">
        <v>156</v>
      </c>
    </row>
    <row r="2886" spans="2:65" s="1" customFormat="1" ht="16.5" customHeight="1" x14ac:dyDescent="0.2">
      <c r="B2886" s="129"/>
      <c r="C2886" s="130" t="s">
        <v>3943</v>
      </c>
      <c r="D2886" s="130" t="s">
        <v>160</v>
      </c>
      <c r="E2886" s="131" t="s">
        <v>3944</v>
      </c>
      <c r="F2886" s="132" t="s">
        <v>3945</v>
      </c>
      <c r="G2886" s="133" t="s">
        <v>209</v>
      </c>
      <c r="H2886" s="134">
        <v>86.283000000000001</v>
      </c>
      <c r="I2886" s="135"/>
      <c r="J2886" s="136">
        <f>ROUND(I2886*H2886,2)</f>
        <v>0</v>
      </c>
      <c r="K2886" s="132" t="s">
        <v>164</v>
      </c>
      <c r="L2886" s="34"/>
      <c r="M2886" s="137" t="s">
        <v>3</v>
      </c>
      <c r="N2886" s="138" t="s">
        <v>49</v>
      </c>
      <c r="P2886" s="139">
        <f>O2886*H2886</f>
        <v>0</v>
      </c>
      <c r="Q2886" s="139">
        <v>4.0000000000000002E-4</v>
      </c>
      <c r="R2886" s="139">
        <f>Q2886*H2886</f>
        <v>3.4513200000000001E-2</v>
      </c>
      <c r="S2886" s="139">
        <v>0</v>
      </c>
      <c r="T2886" s="140">
        <f>S2886*H2886</f>
        <v>0</v>
      </c>
      <c r="AR2886" s="141" t="s">
        <v>301</v>
      </c>
      <c r="AT2886" s="141" t="s">
        <v>160</v>
      </c>
      <c r="AU2886" s="141" t="s">
        <v>88</v>
      </c>
      <c r="AY2886" s="18" t="s">
        <v>156</v>
      </c>
      <c r="BE2886" s="142">
        <f>IF(N2886="základní",J2886,0)</f>
        <v>0</v>
      </c>
      <c r="BF2886" s="142">
        <f>IF(N2886="snížená",J2886,0)</f>
        <v>0</v>
      </c>
      <c r="BG2886" s="142">
        <f>IF(N2886="zákl. přenesená",J2886,0)</f>
        <v>0</v>
      </c>
      <c r="BH2886" s="142">
        <f>IF(N2886="sníž. přenesená",J2886,0)</f>
        <v>0</v>
      </c>
      <c r="BI2886" s="142">
        <f>IF(N2886="nulová",J2886,0)</f>
        <v>0</v>
      </c>
      <c r="BJ2886" s="18" t="s">
        <v>86</v>
      </c>
      <c r="BK2886" s="142">
        <f>ROUND(I2886*H2886,2)</f>
        <v>0</v>
      </c>
      <c r="BL2886" s="18" t="s">
        <v>301</v>
      </c>
      <c r="BM2886" s="141" t="s">
        <v>3946</v>
      </c>
    </row>
    <row r="2887" spans="2:65" s="1" customFormat="1" x14ac:dyDescent="0.2">
      <c r="B2887" s="34"/>
      <c r="D2887" s="143" t="s">
        <v>167</v>
      </c>
      <c r="F2887" s="144" t="s">
        <v>3947</v>
      </c>
      <c r="I2887" s="145"/>
      <c r="L2887" s="34"/>
      <c r="M2887" s="146"/>
      <c r="T2887" s="55"/>
      <c r="AT2887" s="18" t="s">
        <v>167</v>
      </c>
      <c r="AU2887" s="18" t="s">
        <v>88</v>
      </c>
    </row>
    <row r="2888" spans="2:65" s="1" customFormat="1" ht="24.2" customHeight="1" x14ac:dyDescent="0.2">
      <c r="B2888" s="129"/>
      <c r="C2888" s="175" t="s">
        <v>3948</v>
      </c>
      <c r="D2888" s="175" t="s">
        <v>306</v>
      </c>
      <c r="E2888" s="176" t="s">
        <v>3928</v>
      </c>
      <c r="F2888" s="177" t="s">
        <v>3929</v>
      </c>
      <c r="G2888" s="178" t="s">
        <v>209</v>
      </c>
      <c r="H2888" s="179">
        <v>40.027999999999999</v>
      </c>
      <c r="I2888" s="180"/>
      <c r="J2888" s="181">
        <f>ROUND(I2888*H2888,2)</f>
        <v>0</v>
      </c>
      <c r="K2888" s="177" t="s">
        <v>164</v>
      </c>
      <c r="L2888" s="182"/>
      <c r="M2888" s="183" t="s">
        <v>3</v>
      </c>
      <c r="N2888" s="184" t="s">
        <v>49</v>
      </c>
      <c r="P2888" s="139">
        <f>O2888*H2888</f>
        <v>0</v>
      </c>
      <c r="Q2888" s="139">
        <v>4.7999999999999996E-3</v>
      </c>
      <c r="R2888" s="139">
        <f>Q2888*H2888</f>
        <v>0.19213439999999998</v>
      </c>
      <c r="S2888" s="139">
        <v>0</v>
      </c>
      <c r="T2888" s="140">
        <f>S2888*H2888</f>
        <v>0</v>
      </c>
      <c r="AR2888" s="141" t="s">
        <v>309</v>
      </c>
      <c r="AT2888" s="141" t="s">
        <v>306</v>
      </c>
      <c r="AU2888" s="141" t="s">
        <v>88</v>
      </c>
      <c r="AY2888" s="18" t="s">
        <v>156</v>
      </c>
      <c r="BE2888" s="142">
        <f>IF(N2888="základní",J2888,0)</f>
        <v>0</v>
      </c>
      <c r="BF2888" s="142">
        <f>IF(N2888="snížená",J2888,0)</f>
        <v>0</v>
      </c>
      <c r="BG2888" s="142">
        <f>IF(N2888="zákl. přenesená",J2888,0)</f>
        <v>0</v>
      </c>
      <c r="BH2888" s="142">
        <f>IF(N2888="sníž. přenesená",J2888,0)</f>
        <v>0</v>
      </c>
      <c r="BI2888" s="142">
        <f>IF(N2888="nulová",J2888,0)</f>
        <v>0</v>
      </c>
      <c r="BJ2888" s="18" t="s">
        <v>86</v>
      </c>
      <c r="BK2888" s="142">
        <f>ROUND(I2888*H2888,2)</f>
        <v>0</v>
      </c>
      <c r="BL2888" s="18" t="s">
        <v>301</v>
      </c>
      <c r="BM2888" s="141" t="s">
        <v>3949</v>
      </c>
    </row>
    <row r="2889" spans="2:65" s="12" customFormat="1" x14ac:dyDescent="0.2">
      <c r="B2889" s="147"/>
      <c r="D2889" s="148" t="s">
        <v>169</v>
      </c>
      <c r="E2889" s="149" t="s">
        <v>3</v>
      </c>
      <c r="F2889" s="150" t="s">
        <v>2016</v>
      </c>
      <c r="H2889" s="149" t="s">
        <v>3</v>
      </c>
      <c r="I2889" s="151"/>
      <c r="L2889" s="147"/>
      <c r="M2889" s="152"/>
      <c r="T2889" s="153"/>
      <c r="AT2889" s="149" t="s">
        <v>169</v>
      </c>
      <c r="AU2889" s="149" t="s">
        <v>88</v>
      </c>
      <c r="AV2889" s="12" t="s">
        <v>86</v>
      </c>
      <c r="AW2889" s="12" t="s">
        <v>40</v>
      </c>
      <c r="AX2889" s="12" t="s">
        <v>78</v>
      </c>
      <c r="AY2889" s="149" t="s">
        <v>156</v>
      </c>
    </row>
    <row r="2890" spans="2:65" s="13" customFormat="1" x14ac:dyDescent="0.2">
      <c r="B2890" s="154"/>
      <c r="D2890" s="148" t="s">
        <v>169</v>
      </c>
      <c r="E2890" s="155" t="s">
        <v>3</v>
      </c>
      <c r="F2890" s="156" t="s">
        <v>3910</v>
      </c>
      <c r="H2890" s="157">
        <v>2.3849999999999998</v>
      </c>
      <c r="I2890" s="158"/>
      <c r="L2890" s="154"/>
      <c r="M2890" s="159"/>
      <c r="T2890" s="160"/>
      <c r="AT2890" s="155" t="s">
        <v>169</v>
      </c>
      <c r="AU2890" s="155" t="s">
        <v>88</v>
      </c>
      <c r="AV2890" s="13" t="s">
        <v>88</v>
      </c>
      <c r="AW2890" s="13" t="s">
        <v>40</v>
      </c>
      <c r="AX2890" s="13" t="s">
        <v>78</v>
      </c>
      <c r="AY2890" s="155" t="s">
        <v>156</v>
      </c>
    </row>
    <row r="2891" spans="2:65" s="13" customFormat="1" x14ac:dyDescent="0.2">
      <c r="B2891" s="154"/>
      <c r="D2891" s="148" t="s">
        <v>169</v>
      </c>
      <c r="E2891" s="155" t="s">
        <v>3</v>
      </c>
      <c r="F2891" s="156" t="s">
        <v>3911</v>
      </c>
      <c r="H2891" s="157">
        <v>16.29</v>
      </c>
      <c r="I2891" s="158"/>
      <c r="L2891" s="154"/>
      <c r="M2891" s="159"/>
      <c r="T2891" s="160"/>
      <c r="AT2891" s="155" t="s">
        <v>169</v>
      </c>
      <c r="AU2891" s="155" t="s">
        <v>88</v>
      </c>
      <c r="AV2891" s="13" t="s">
        <v>88</v>
      </c>
      <c r="AW2891" s="13" t="s">
        <v>40</v>
      </c>
      <c r="AX2891" s="13" t="s">
        <v>78</v>
      </c>
      <c r="AY2891" s="155" t="s">
        <v>156</v>
      </c>
    </row>
    <row r="2892" spans="2:65" s="13" customFormat="1" x14ac:dyDescent="0.2">
      <c r="B2892" s="154"/>
      <c r="D2892" s="148" t="s">
        <v>169</v>
      </c>
      <c r="E2892" s="155" t="s">
        <v>3</v>
      </c>
      <c r="F2892" s="156" t="s">
        <v>3912</v>
      </c>
      <c r="H2892" s="157">
        <v>5.4</v>
      </c>
      <c r="I2892" s="158"/>
      <c r="L2892" s="154"/>
      <c r="M2892" s="159"/>
      <c r="T2892" s="160"/>
      <c r="AT2892" s="155" t="s">
        <v>169</v>
      </c>
      <c r="AU2892" s="155" t="s">
        <v>88</v>
      </c>
      <c r="AV2892" s="13" t="s">
        <v>88</v>
      </c>
      <c r="AW2892" s="13" t="s">
        <v>40</v>
      </c>
      <c r="AX2892" s="13" t="s">
        <v>78</v>
      </c>
      <c r="AY2892" s="155" t="s">
        <v>156</v>
      </c>
    </row>
    <row r="2893" spans="2:65" s="13" customFormat="1" x14ac:dyDescent="0.2">
      <c r="B2893" s="154"/>
      <c r="D2893" s="148" t="s">
        <v>169</v>
      </c>
      <c r="E2893" s="155" t="s">
        <v>3</v>
      </c>
      <c r="F2893" s="156" t="s">
        <v>3913</v>
      </c>
      <c r="H2893" s="157">
        <v>8.7080000000000002</v>
      </c>
      <c r="I2893" s="158"/>
      <c r="L2893" s="154"/>
      <c r="M2893" s="159"/>
      <c r="T2893" s="160"/>
      <c r="AT2893" s="155" t="s">
        <v>169</v>
      </c>
      <c r="AU2893" s="155" t="s">
        <v>88</v>
      </c>
      <c r="AV2893" s="13" t="s">
        <v>88</v>
      </c>
      <c r="AW2893" s="13" t="s">
        <v>40</v>
      </c>
      <c r="AX2893" s="13" t="s">
        <v>78</v>
      </c>
      <c r="AY2893" s="155" t="s">
        <v>156</v>
      </c>
    </row>
    <row r="2894" spans="2:65" s="14" customFormat="1" x14ac:dyDescent="0.2">
      <c r="B2894" s="161"/>
      <c r="D2894" s="148" t="s">
        <v>169</v>
      </c>
      <c r="E2894" s="162" t="s">
        <v>3</v>
      </c>
      <c r="F2894" s="163" t="s">
        <v>172</v>
      </c>
      <c r="H2894" s="164">
        <v>32.783000000000001</v>
      </c>
      <c r="I2894" s="165"/>
      <c r="L2894" s="161"/>
      <c r="M2894" s="166"/>
      <c r="T2894" s="167"/>
      <c r="AT2894" s="162" t="s">
        <v>169</v>
      </c>
      <c r="AU2894" s="162" t="s">
        <v>88</v>
      </c>
      <c r="AV2894" s="14" t="s">
        <v>165</v>
      </c>
      <c r="AW2894" s="14" t="s">
        <v>40</v>
      </c>
      <c r="AX2894" s="14" t="s">
        <v>86</v>
      </c>
      <c r="AY2894" s="162" t="s">
        <v>156</v>
      </c>
    </row>
    <row r="2895" spans="2:65" s="13" customFormat="1" x14ac:dyDescent="0.2">
      <c r="B2895" s="154"/>
      <c r="D2895" s="148" t="s">
        <v>169</v>
      </c>
      <c r="F2895" s="156" t="s">
        <v>3950</v>
      </c>
      <c r="H2895" s="157">
        <v>40.027999999999999</v>
      </c>
      <c r="I2895" s="158"/>
      <c r="L2895" s="154"/>
      <c r="M2895" s="159"/>
      <c r="T2895" s="160"/>
      <c r="AT2895" s="155" t="s">
        <v>169</v>
      </c>
      <c r="AU2895" s="155" t="s">
        <v>88</v>
      </c>
      <c r="AV2895" s="13" t="s">
        <v>88</v>
      </c>
      <c r="AW2895" s="13" t="s">
        <v>4</v>
      </c>
      <c r="AX2895" s="13" t="s">
        <v>86</v>
      </c>
      <c r="AY2895" s="155" t="s">
        <v>156</v>
      </c>
    </row>
    <row r="2896" spans="2:65" s="1" customFormat="1" ht="24.2" customHeight="1" x14ac:dyDescent="0.2">
      <c r="B2896" s="129"/>
      <c r="C2896" s="175" t="s">
        <v>3951</v>
      </c>
      <c r="D2896" s="175" t="s">
        <v>306</v>
      </c>
      <c r="E2896" s="176" t="s">
        <v>3933</v>
      </c>
      <c r="F2896" s="177" t="s">
        <v>3934</v>
      </c>
      <c r="G2896" s="178" t="s">
        <v>209</v>
      </c>
      <c r="H2896" s="179">
        <v>65.323999999999998</v>
      </c>
      <c r="I2896" s="180"/>
      <c r="J2896" s="181">
        <f>ROUND(I2896*H2896,2)</f>
        <v>0</v>
      </c>
      <c r="K2896" s="177" t="s">
        <v>164</v>
      </c>
      <c r="L2896" s="182"/>
      <c r="M2896" s="183" t="s">
        <v>3</v>
      </c>
      <c r="N2896" s="184" t="s">
        <v>49</v>
      </c>
      <c r="P2896" s="139">
        <f>O2896*H2896</f>
        <v>0</v>
      </c>
      <c r="Q2896" s="139">
        <v>6.4000000000000003E-3</v>
      </c>
      <c r="R2896" s="139">
        <f>Q2896*H2896</f>
        <v>0.41807359999999999</v>
      </c>
      <c r="S2896" s="139">
        <v>0</v>
      </c>
      <c r="T2896" s="140">
        <f>S2896*H2896</f>
        <v>0</v>
      </c>
      <c r="AR2896" s="141" t="s">
        <v>309</v>
      </c>
      <c r="AT2896" s="141" t="s">
        <v>306</v>
      </c>
      <c r="AU2896" s="141" t="s">
        <v>88</v>
      </c>
      <c r="AY2896" s="18" t="s">
        <v>156</v>
      </c>
      <c r="BE2896" s="142">
        <f>IF(N2896="základní",J2896,0)</f>
        <v>0</v>
      </c>
      <c r="BF2896" s="142">
        <f>IF(N2896="snížená",J2896,0)</f>
        <v>0</v>
      </c>
      <c r="BG2896" s="142">
        <f>IF(N2896="zákl. přenesená",J2896,0)</f>
        <v>0</v>
      </c>
      <c r="BH2896" s="142">
        <f>IF(N2896="sníž. přenesená",J2896,0)</f>
        <v>0</v>
      </c>
      <c r="BI2896" s="142">
        <f>IF(N2896="nulová",J2896,0)</f>
        <v>0</v>
      </c>
      <c r="BJ2896" s="18" t="s">
        <v>86</v>
      </c>
      <c r="BK2896" s="142">
        <f>ROUND(I2896*H2896,2)</f>
        <v>0</v>
      </c>
      <c r="BL2896" s="18" t="s">
        <v>301</v>
      </c>
      <c r="BM2896" s="141" t="s">
        <v>3952</v>
      </c>
    </row>
    <row r="2897" spans="2:65" s="12" customFormat="1" x14ac:dyDescent="0.2">
      <c r="B2897" s="147"/>
      <c r="D2897" s="148" t="s">
        <v>169</v>
      </c>
      <c r="E2897" s="149" t="s">
        <v>3</v>
      </c>
      <c r="F2897" s="150" t="s">
        <v>2054</v>
      </c>
      <c r="H2897" s="149" t="s">
        <v>3</v>
      </c>
      <c r="I2897" s="151"/>
      <c r="L2897" s="147"/>
      <c r="M2897" s="152"/>
      <c r="T2897" s="153"/>
      <c r="AT2897" s="149" t="s">
        <v>169</v>
      </c>
      <c r="AU2897" s="149" t="s">
        <v>88</v>
      </c>
      <c r="AV2897" s="12" t="s">
        <v>86</v>
      </c>
      <c r="AW2897" s="12" t="s">
        <v>40</v>
      </c>
      <c r="AX2897" s="12" t="s">
        <v>78</v>
      </c>
      <c r="AY2897" s="149" t="s">
        <v>156</v>
      </c>
    </row>
    <row r="2898" spans="2:65" s="13" customFormat="1" x14ac:dyDescent="0.2">
      <c r="B2898" s="154"/>
      <c r="D2898" s="148" t="s">
        <v>169</v>
      </c>
      <c r="E2898" s="155" t="s">
        <v>3</v>
      </c>
      <c r="F2898" s="156" t="s">
        <v>3953</v>
      </c>
      <c r="H2898" s="157">
        <v>22.768000000000001</v>
      </c>
      <c r="I2898" s="158"/>
      <c r="L2898" s="154"/>
      <c r="M2898" s="159"/>
      <c r="T2898" s="160"/>
      <c r="AT2898" s="155" t="s">
        <v>169</v>
      </c>
      <c r="AU2898" s="155" t="s">
        <v>88</v>
      </c>
      <c r="AV2898" s="13" t="s">
        <v>88</v>
      </c>
      <c r="AW2898" s="13" t="s">
        <v>40</v>
      </c>
      <c r="AX2898" s="13" t="s">
        <v>78</v>
      </c>
      <c r="AY2898" s="155" t="s">
        <v>156</v>
      </c>
    </row>
    <row r="2899" spans="2:65" s="15" customFormat="1" x14ac:dyDescent="0.2">
      <c r="B2899" s="168"/>
      <c r="D2899" s="148" t="s">
        <v>169</v>
      </c>
      <c r="E2899" s="169" t="s">
        <v>3</v>
      </c>
      <c r="F2899" s="170" t="s">
        <v>180</v>
      </c>
      <c r="H2899" s="171">
        <v>22.768000000000001</v>
      </c>
      <c r="I2899" s="172"/>
      <c r="L2899" s="168"/>
      <c r="M2899" s="173"/>
      <c r="T2899" s="174"/>
      <c r="AT2899" s="169" t="s">
        <v>169</v>
      </c>
      <c r="AU2899" s="169" t="s">
        <v>88</v>
      </c>
      <c r="AV2899" s="15" t="s">
        <v>157</v>
      </c>
      <c r="AW2899" s="15" t="s">
        <v>40</v>
      </c>
      <c r="AX2899" s="15" t="s">
        <v>78</v>
      </c>
      <c r="AY2899" s="169" t="s">
        <v>156</v>
      </c>
    </row>
    <row r="2900" spans="2:65" s="12" customFormat="1" x14ac:dyDescent="0.2">
      <c r="B2900" s="147"/>
      <c r="D2900" s="148" t="s">
        <v>169</v>
      </c>
      <c r="E2900" s="149" t="s">
        <v>3</v>
      </c>
      <c r="F2900" s="150" t="s">
        <v>2056</v>
      </c>
      <c r="H2900" s="149" t="s">
        <v>3</v>
      </c>
      <c r="I2900" s="151"/>
      <c r="L2900" s="147"/>
      <c r="M2900" s="152"/>
      <c r="T2900" s="153"/>
      <c r="AT2900" s="149" t="s">
        <v>169</v>
      </c>
      <c r="AU2900" s="149" t="s">
        <v>88</v>
      </c>
      <c r="AV2900" s="12" t="s">
        <v>86</v>
      </c>
      <c r="AW2900" s="12" t="s">
        <v>40</v>
      </c>
      <c r="AX2900" s="12" t="s">
        <v>78</v>
      </c>
      <c r="AY2900" s="149" t="s">
        <v>156</v>
      </c>
    </row>
    <row r="2901" spans="2:65" s="13" customFormat="1" x14ac:dyDescent="0.2">
      <c r="B2901" s="154"/>
      <c r="D2901" s="148" t="s">
        <v>169</v>
      </c>
      <c r="E2901" s="155" t="s">
        <v>3</v>
      </c>
      <c r="F2901" s="156" t="s">
        <v>3954</v>
      </c>
      <c r="H2901" s="157">
        <v>10.16</v>
      </c>
      <c r="I2901" s="158"/>
      <c r="L2901" s="154"/>
      <c r="M2901" s="159"/>
      <c r="T2901" s="160"/>
      <c r="AT2901" s="155" t="s">
        <v>169</v>
      </c>
      <c r="AU2901" s="155" t="s">
        <v>88</v>
      </c>
      <c r="AV2901" s="13" t="s">
        <v>88</v>
      </c>
      <c r="AW2901" s="13" t="s">
        <v>40</v>
      </c>
      <c r="AX2901" s="13" t="s">
        <v>78</v>
      </c>
      <c r="AY2901" s="155" t="s">
        <v>156</v>
      </c>
    </row>
    <row r="2902" spans="2:65" s="15" customFormat="1" x14ac:dyDescent="0.2">
      <c r="B2902" s="168"/>
      <c r="D2902" s="148" t="s">
        <v>169</v>
      </c>
      <c r="E2902" s="169" t="s">
        <v>3</v>
      </c>
      <c r="F2902" s="170" t="s">
        <v>180</v>
      </c>
      <c r="H2902" s="171">
        <v>10.16</v>
      </c>
      <c r="I2902" s="172"/>
      <c r="L2902" s="168"/>
      <c r="M2902" s="173"/>
      <c r="T2902" s="174"/>
      <c r="AT2902" s="169" t="s">
        <v>169</v>
      </c>
      <c r="AU2902" s="169" t="s">
        <v>88</v>
      </c>
      <c r="AV2902" s="15" t="s">
        <v>157</v>
      </c>
      <c r="AW2902" s="15" t="s">
        <v>40</v>
      </c>
      <c r="AX2902" s="15" t="s">
        <v>78</v>
      </c>
      <c r="AY2902" s="169" t="s">
        <v>156</v>
      </c>
    </row>
    <row r="2903" spans="2:65" s="12" customFormat="1" x14ac:dyDescent="0.2">
      <c r="B2903" s="147"/>
      <c r="D2903" s="148" t="s">
        <v>169</v>
      </c>
      <c r="E2903" s="149" t="s">
        <v>3</v>
      </c>
      <c r="F2903" s="150" t="s">
        <v>2058</v>
      </c>
      <c r="H2903" s="149" t="s">
        <v>3</v>
      </c>
      <c r="I2903" s="151"/>
      <c r="L2903" s="147"/>
      <c r="M2903" s="152"/>
      <c r="T2903" s="153"/>
      <c r="AT2903" s="149" t="s">
        <v>169</v>
      </c>
      <c r="AU2903" s="149" t="s">
        <v>88</v>
      </c>
      <c r="AV2903" s="12" t="s">
        <v>86</v>
      </c>
      <c r="AW2903" s="12" t="s">
        <v>40</v>
      </c>
      <c r="AX2903" s="12" t="s">
        <v>78</v>
      </c>
      <c r="AY2903" s="149" t="s">
        <v>156</v>
      </c>
    </row>
    <row r="2904" spans="2:65" s="13" customFormat="1" x14ac:dyDescent="0.2">
      <c r="B2904" s="154"/>
      <c r="D2904" s="148" t="s">
        <v>169</v>
      </c>
      <c r="E2904" s="155" t="s">
        <v>3</v>
      </c>
      <c r="F2904" s="156" t="s">
        <v>3955</v>
      </c>
      <c r="H2904" s="157">
        <v>1.44</v>
      </c>
      <c r="I2904" s="158"/>
      <c r="L2904" s="154"/>
      <c r="M2904" s="159"/>
      <c r="T2904" s="160"/>
      <c r="AT2904" s="155" t="s">
        <v>169</v>
      </c>
      <c r="AU2904" s="155" t="s">
        <v>88</v>
      </c>
      <c r="AV2904" s="13" t="s">
        <v>88</v>
      </c>
      <c r="AW2904" s="13" t="s">
        <v>40</v>
      </c>
      <c r="AX2904" s="13" t="s">
        <v>78</v>
      </c>
      <c r="AY2904" s="155" t="s">
        <v>156</v>
      </c>
    </row>
    <row r="2905" spans="2:65" s="15" customFormat="1" x14ac:dyDescent="0.2">
      <c r="B2905" s="168"/>
      <c r="D2905" s="148" t="s">
        <v>169</v>
      </c>
      <c r="E2905" s="169" t="s">
        <v>3</v>
      </c>
      <c r="F2905" s="170" t="s">
        <v>180</v>
      </c>
      <c r="H2905" s="171">
        <v>1.44</v>
      </c>
      <c r="I2905" s="172"/>
      <c r="L2905" s="168"/>
      <c r="M2905" s="173"/>
      <c r="T2905" s="174"/>
      <c r="AT2905" s="169" t="s">
        <v>169</v>
      </c>
      <c r="AU2905" s="169" t="s">
        <v>88</v>
      </c>
      <c r="AV2905" s="15" t="s">
        <v>157</v>
      </c>
      <c r="AW2905" s="15" t="s">
        <v>40</v>
      </c>
      <c r="AX2905" s="15" t="s">
        <v>78</v>
      </c>
      <c r="AY2905" s="169" t="s">
        <v>156</v>
      </c>
    </row>
    <row r="2906" spans="2:65" s="12" customFormat="1" x14ac:dyDescent="0.2">
      <c r="B2906" s="147"/>
      <c r="D2906" s="148" t="s">
        <v>169</v>
      </c>
      <c r="E2906" s="149" t="s">
        <v>3</v>
      </c>
      <c r="F2906" s="150" t="s">
        <v>2010</v>
      </c>
      <c r="H2906" s="149" t="s">
        <v>3</v>
      </c>
      <c r="I2906" s="151"/>
      <c r="L2906" s="147"/>
      <c r="M2906" s="152"/>
      <c r="T2906" s="153"/>
      <c r="AT2906" s="149" t="s">
        <v>169</v>
      </c>
      <c r="AU2906" s="149" t="s">
        <v>88</v>
      </c>
      <c r="AV2906" s="12" t="s">
        <v>86</v>
      </c>
      <c r="AW2906" s="12" t="s">
        <v>40</v>
      </c>
      <c r="AX2906" s="12" t="s">
        <v>78</v>
      </c>
      <c r="AY2906" s="149" t="s">
        <v>156</v>
      </c>
    </row>
    <row r="2907" spans="2:65" s="13" customFormat="1" x14ac:dyDescent="0.2">
      <c r="B2907" s="154"/>
      <c r="D2907" s="148" t="s">
        <v>169</v>
      </c>
      <c r="E2907" s="155" t="s">
        <v>3</v>
      </c>
      <c r="F2907" s="156" t="s">
        <v>3956</v>
      </c>
      <c r="H2907" s="157">
        <v>17.446000000000002</v>
      </c>
      <c r="I2907" s="158"/>
      <c r="L2907" s="154"/>
      <c r="M2907" s="159"/>
      <c r="T2907" s="160"/>
      <c r="AT2907" s="155" t="s">
        <v>169</v>
      </c>
      <c r="AU2907" s="155" t="s">
        <v>88</v>
      </c>
      <c r="AV2907" s="13" t="s">
        <v>88</v>
      </c>
      <c r="AW2907" s="13" t="s">
        <v>40</v>
      </c>
      <c r="AX2907" s="13" t="s">
        <v>78</v>
      </c>
      <c r="AY2907" s="155" t="s">
        <v>156</v>
      </c>
    </row>
    <row r="2908" spans="2:65" s="13" customFormat="1" x14ac:dyDescent="0.2">
      <c r="B2908" s="154"/>
      <c r="D2908" s="148" t="s">
        <v>169</v>
      </c>
      <c r="E2908" s="155" t="s">
        <v>3</v>
      </c>
      <c r="F2908" s="156" t="s">
        <v>3957</v>
      </c>
      <c r="H2908" s="157">
        <v>1.6859999999999999</v>
      </c>
      <c r="I2908" s="158"/>
      <c r="L2908" s="154"/>
      <c r="M2908" s="159"/>
      <c r="T2908" s="160"/>
      <c r="AT2908" s="155" t="s">
        <v>169</v>
      </c>
      <c r="AU2908" s="155" t="s">
        <v>88</v>
      </c>
      <c r="AV2908" s="13" t="s">
        <v>88</v>
      </c>
      <c r="AW2908" s="13" t="s">
        <v>40</v>
      </c>
      <c r="AX2908" s="13" t="s">
        <v>78</v>
      </c>
      <c r="AY2908" s="155" t="s">
        <v>156</v>
      </c>
    </row>
    <row r="2909" spans="2:65" s="15" customFormat="1" x14ac:dyDescent="0.2">
      <c r="B2909" s="168"/>
      <c r="D2909" s="148" t="s">
        <v>169</v>
      </c>
      <c r="E2909" s="169" t="s">
        <v>3</v>
      </c>
      <c r="F2909" s="170" t="s">
        <v>180</v>
      </c>
      <c r="H2909" s="171">
        <v>19.132000000000001</v>
      </c>
      <c r="I2909" s="172"/>
      <c r="L2909" s="168"/>
      <c r="M2909" s="173"/>
      <c r="T2909" s="174"/>
      <c r="AT2909" s="169" t="s">
        <v>169</v>
      </c>
      <c r="AU2909" s="169" t="s">
        <v>88</v>
      </c>
      <c r="AV2909" s="15" t="s">
        <v>157</v>
      </c>
      <c r="AW2909" s="15" t="s">
        <v>40</v>
      </c>
      <c r="AX2909" s="15" t="s">
        <v>78</v>
      </c>
      <c r="AY2909" s="169" t="s">
        <v>156</v>
      </c>
    </row>
    <row r="2910" spans="2:65" s="14" customFormat="1" x14ac:dyDescent="0.2">
      <c r="B2910" s="161"/>
      <c r="D2910" s="148" t="s">
        <v>169</v>
      </c>
      <c r="E2910" s="162" t="s">
        <v>3</v>
      </c>
      <c r="F2910" s="163" t="s">
        <v>172</v>
      </c>
      <c r="H2910" s="164">
        <v>53.5</v>
      </c>
      <c r="I2910" s="165"/>
      <c r="L2910" s="161"/>
      <c r="M2910" s="166"/>
      <c r="T2910" s="167"/>
      <c r="AT2910" s="162" t="s">
        <v>169</v>
      </c>
      <c r="AU2910" s="162" t="s">
        <v>88</v>
      </c>
      <c r="AV2910" s="14" t="s">
        <v>165</v>
      </c>
      <c r="AW2910" s="14" t="s">
        <v>40</v>
      </c>
      <c r="AX2910" s="14" t="s">
        <v>86</v>
      </c>
      <c r="AY2910" s="162" t="s">
        <v>156</v>
      </c>
    </row>
    <row r="2911" spans="2:65" s="13" customFormat="1" x14ac:dyDescent="0.2">
      <c r="B2911" s="154"/>
      <c r="D2911" s="148" t="s">
        <v>169</v>
      </c>
      <c r="F2911" s="156" t="s">
        <v>3958</v>
      </c>
      <c r="H2911" s="157">
        <v>65.323999999999998</v>
      </c>
      <c r="I2911" s="158"/>
      <c r="L2911" s="154"/>
      <c r="M2911" s="159"/>
      <c r="T2911" s="160"/>
      <c r="AT2911" s="155" t="s">
        <v>169</v>
      </c>
      <c r="AU2911" s="155" t="s">
        <v>88</v>
      </c>
      <c r="AV2911" s="13" t="s">
        <v>88</v>
      </c>
      <c r="AW2911" s="13" t="s">
        <v>4</v>
      </c>
      <c r="AX2911" s="13" t="s">
        <v>86</v>
      </c>
      <c r="AY2911" s="155" t="s">
        <v>156</v>
      </c>
    </row>
    <row r="2912" spans="2:65" s="1" customFormat="1" ht="24.2" customHeight="1" x14ac:dyDescent="0.2">
      <c r="B2912" s="129"/>
      <c r="C2912" s="130" t="s">
        <v>3959</v>
      </c>
      <c r="D2912" s="130" t="s">
        <v>160</v>
      </c>
      <c r="E2912" s="131" t="s">
        <v>322</v>
      </c>
      <c r="F2912" s="132" t="s">
        <v>323</v>
      </c>
      <c r="G2912" s="133" t="s">
        <v>193</v>
      </c>
      <c r="H2912" s="134">
        <v>3.6339999999999999</v>
      </c>
      <c r="I2912" s="135"/>
      <c r="J2912" s="136">
        <f>ROUND(I2912*H2912,2)</f>
        <v>0</v>
      </c>
      <c r="K2912" s="132" t="s">
        <v>164</v>
      </c>
      <c r="L2912" s="34"/>
      <c r="M2912" s="137" t="s">
        <v>3</v>
      </c>
      <c r="N2912" s="138" t="s">
        <v>49</v>
      </c>
      <c r="P2912" s="139">
        <f>O2912*H2912</f>
        <v>0</v>
      </c>
      <c r="Q2912" s="139">
        <v>0</v>
      </c>
      <c r="R2912" s="139">
        <f>Q2912*H2912</f>
        <v>0</v>
      </c>
      <c r="S2912" s="139">
        <v>0</v>
      </c>
      <c r="T2912" s="140">
        <f>S2912*H2912</f>
        <v>0</v>
      </c>
      <c r="AR2912" s="141" t="s">
        <v>301</v>
      </c>
      <c r="AT2912" s="141" t="s">
        <v>160</v>
      </c>
      <c r="AU2912" s="141" t="s">
        <v>88</v>
      </c>
      <c r="AY2912" s="18" t="s">
        <v>156</v>
      </c>
      <c r="BE2912" s="142">
        <f>IF(N2912="základní",J2912,0)</f>
        <v>0</v>
      </c>
      <c r="BF2912" s="142">
        <f>IF(N2912="snížená",J2912,0)</f>
        <v>0</v>
      </c>
      <c r="BG2912" s="142">
        <f>IF(N2912="zákl. přenesená",J2912,0)</f>
        <v>0</v>
      </c>
      <c r="BH2912" s="142">
        <f>IF(N2912="sníž. přenesená",J2912,0)</f>
        <v>0</v>
      </c>
      <c r="BI2912" s="142">
        <f>IF(N2912="nulová",J2912,0)</f>
        <v>0</v>
      </c>
      <c r="BJ2912" s="18" t="s">
        <v>86</v>
      </c>
      <c r="BK2912" s="142">
        <f>ROUND(I2912*H2912,2)</f>
        <v>0</v>
      </c>
      <c r="BL2912" s="18" t="s">
        <v>301</v>
      </c>
      <c r="BM2912" s="141" t="s">
        <v>324</v>
      </c>
    </row>
    <row r="2913" spans="2:65" s="1" customFormat="1" x14ac:dyDescent="0.2">
      <c r="B2913" s="34"/>
      <c r="D2913" s="143" t="s">
        <v>167</v>
      </c>
      <c r="F2913" s="144" t="s">
        <v>325</v>
      </c>
      <c r="I2913" s="145"/>
      <c r="L2913" s="34"/>
      <c r="M2913" s="146"/>
      <c r="T2913" s="55"/>
      <c r="AT2913" s="18" t="s">
        <v>167</v>
      </c>
      <c r="AU2913" s="18" t="s">
        <v>88</v>
      </c>
    </row>
    <row r="2914" spans="2:65" s="11" customFormat="1" ht="22.9" customHeight="1" x14ac:dyDescent="0.2">
      <c r="B2914" s="117"/>
      <c r="D2914" s="118" t="s">
        <v>77</v>
      </c>
      <c r="E2914" s="127" t="s">
        <v>377</v>
      </c>
      <c r="F2914" s="127" t="s">
        <v>378</v>
      </c>
      <c r="I2914" s="120"/>
      <c r="J2914" s="128">
        <f>BK2914</f>
        <v>0</v>
      </c>
      <c r="L2914" s="117"/>
      <c r="M2914" s="122"/>
      <c r="P2914" s="123">
        <f>SUM(P2915:P2970)</f>
        <v>0</v>
      </c>
      <c r="R2914" s="123">
        <f>SUM(R2915:R2970)</f>
        <v>1.5413138</v>
      </c>
      <c r="T2914" s="124">
        <f>SUM(T2915:T2970)</f>
        <v>0.39692</v>
      </c>
      <c r="AR2914" s="118" t="s">
        <v>88</v>
      </c>
      <c r="AT2914" s="125" t="s">
        <v>77</v>
      </c>
      <c r="AU2914" s="125" t="s">
        <v>86</v>
      </c>
      <c r="AY2914" s="118" t="s">
        <v>156</v>
      </c>
      <c r="BK2914" s="126">
        <f>SUM(BK2915:BK2970)</f>
        <v>0</v>
      </c>
    </row>
    <row r="2915" spans="2:65" s="1" customFormat="1" ht="24.2" customHeight="1" x14ac:dyDescent="0.2">
      <c r="B2915" s="129"/>
      <c r="C2915" s="130" t="s">
        <v>3960</v>
      </c>
      <c r="D2915" s="130" t="s">
        <v>160</v>
      </c>
      <c r="E2915" s="131" t="s">
        <v>3961</v>
      </c>
      <c r="F2915" s="132" t="s">
        <v>3962</v>
      </c>
      <c r="G2915" s="133" t="s">
        <v>209</v>
      </c>
      <c r="H2915" s="134">
        <v>158.768</v>
      </c>
      <c r="I2915" s="135"/>
      <c r="J2915" s="136">
        <f>ROUND(I2915*H2915,2)</f>
        <v>0</v>
      </c>
      <c r="K2915" s="132" t="s">
        <v>164</v>
      </c>
      <c r="L2915" s="34"/>
      <c r="M2915" s="137" t="s">
        <v>3</v>
      </c>
      <c r="N2915" s="138" t="s">
        <v>49</v>
      </c>
      <c r="P2915" s="139">
        <f>O2915*H2915</f>
        <v>0</v>
      </c>
      <c r="Q2915" s="139">
        <v>0</v>
      </c>
      <c r="R2915" s="139">
        <f>Q2915*H2915</f>
        <v>0</v>
      </c>
      <c r="S2915" s="139">
        <v>2.5000000000000001E-3</v>
      </c>
      <c r="T2915" s="140">
        <f>S2915*H2915</f>
        <v>0.39692</v>
      </c>
      <c r="AR2915" s="141" t="s">
        <v>301</v>
      </c>
      <c r="AT2915" s="141" t="s">
        <v>160</v>
      </c>
      <c r="AU2915" s="141" t="s">
        <v>88</v>
      </c>
      <c r="AY2915" s="18" t="s">
        <v>156</v>
      </c>
      <c r="BE2915" s="142">
        <f>IF(N2915="základní",J2915,0)</f>
        <v>0</v>
      </c>
      <c r="BF2915" s="142">
        <f>IF(N2915="snížená",J2915,0)</f>
        <v>0</v>
      </c>
      <c r="BG2915" s="142">
        <f>IF(N2915="zákl. přenesená",J2915,0)</f>
        <v>0</v>
      </c>
      <c r="BH2915" s="142">
        <f>IF(N2915="sníž. přenesená",J2915,0)</f>
        <v>0</v>
      </c>
      <c r="BI2915" s="142">
        <f>IF(N2915="nulová",J2915,0)</f>
        <v>0</v>
      </c>
      <c r="BJ2915" s="18" t="s">
        <v>86</v>
      </c>
      <c r="BK2915" s="142">
        <f>ROUND(I2915*H2915,2)</f>
        <v>0</v>
      </c>
      <c r="BL2915" s="18" t="s">
        <v>301</v>
      </c>
      <c r="BM2915" s="141" t="s">
        <v>3963</v>
      </c>
    </row>
    <row r="2916" spans="2:65" s="1" customFormat="1" x14ac:dyDescent="0.2">
      <c r="B2916" s="34"/>
      <c r="D2916" s="143" t="s">
        <v>167</v>
      </c>
      <c r="F2916" s="144" t="s">
        <v>3964</v>
      </c>
      <c r="I2916" s="145"/>
      <c r="L2916" s="34"/>
      <c r="M2916" s="146"/>
      <c r="T2916" s="55"/>
      <c r="AT2916" s="18" t="s">
        <v>167</v>
      </c>
      <c r="AU2916" s="18" t="s">
        <v>88</v>
      </c>
    </row>
    <row r="2917" spans="2:65" s="13" customFormat="1" x14ac:dyDescent="0.2">
      <c r="B2917" s="154"/>
      <c r="D2917" s="148" t="s">
        <v>169</v>
      </c>
      <c r="E2917" s="155" t="s">
        <v>3</v>
      </c>
      <c r="F2917" s="156" t="s">
        <v>3882</v>
      </c>
      <c r="H2917" s="157">
        <v>27.218</v>
      </c>
      <c r="I2917" s="158"/>
      <c r="L2917" s="154"/>
      <c r="M2917" s="159"/>
      <c r="T2917" s="160"/>
      <c r="AT2917" s="155" t="s">
        <v>169</v>
      </c>
      <c r="AU2917" s="155" t="s">
        <v>88</v>
      </c>
      <c r="AV2917" s="13" t="s">
        <v>88</v>
      </c>
      <c r="AW2917" s="13" t="s">
        <v>40</v>
      </c>
      <c r="AX2917" s="13" t="s">
        <v>78</v>
      </c>
      <c r="AY2917" s="155" t="s">
        <v>156</v>
      </c>
    </row>
    <row r="2918" spans="2:65" s="13" customFormat="1" x14ac:dyDescent="0.2">
      <c r="B2918" s="154"/>
      <c r="D2918" s="148" t="s">
        <v>169</v>
      </c>
      <c r="E2918" s="155" t="s">
        <v>3</v>
      </c>
      <c r="F2918" s="156" t="s">
        <v>3480</v>
      </c>
      <c r="H2918" s="157">
        <v>131.55000000000001</v>
      </c>
      <c r="I2918" s="158"/>
      <c r="L2918" s="154"/>
      <c r="M2918" s="159"/>
      <c r="T2918" s="160"/>
      <c r="AT2918" s="155" t="s">
        <v>169</v>
      </c>
      <c r="AU2918" s="155" t="s">
        <v>88</v>
      </c>
      <c r="AV2918" s="13" t="s">
        <v>88</v>
      </c>
      <c r="AW2918" s="13" t="s">
        <v>40</v>
      </c>
      <c r="AX2918" s="13" t="s">
        <v>78</v>
      </c>
      <c r="AY2918" s="155" t="s">
        <v>156</v>
      </c>
    </row>
    <row r="2919" spans="2:65" s="14" customFormat="1" x14ac:dyDescent="0.2">
      <c r="B2919" s="161"/>
      <c r="D2919" s="148" t="s">
        <v>169</v>
      </c>
      <c r="E2919" s="162" t="s">
        <v>3</v>
      </c>
      <c r="F2919" s="163" t="s">
        <v>172</v>
      </c>
      <c r="H2919" s="164">
        <v>158.768</v>
      </c>
      <c r="I2919" s="165"/>
      <c r="L2919" s="161"/>
      <c r="M2919" s="166"/>
      <c r="T2919" s="167"/>
      <c r="AT2919" s="162" t="s">
        <v>169</v>
      </c>
      <c r="AU2919" s="162" t="s">
        <v>88</v>
      </c>
      <c r="AV2919" s="14" t="s">
        <v>165</v>
      </c>
      <c r="AW2919" s="14" t="s">
        <v>40</v>
      </c>
      <c r="AX2919" s="14" t="s">
        <v>86</v>
      </c>
      <c r="AY2919" s="162" t="s">
        <v>156</v>
      </c>
    </row>
    <row r="2920" spans="2:65" s="1" customFormat="1" ht="24.2" customHeight="1" x14ac:dyDescent="0.2">
      <c r="B2920" s="129"/>
      <c r="C2920" s="130" t="s">
        <v>3965</v>
      </c>
      <c r="D2920" s="130" t="s">
        <v>160</v>
      </c>
      <c r="E2920" s="131" t="s">
        <v>3966</v>
      </c>
      <c r="F2920" s="132" t="s">
        <v>3967</v>
      </c>
      <c r="G2920" s="133" t="s">
        <v>209</v>
      </c>
      <c r="H2920" s="134">
        <v>249.49</v>
      </c>
      <c r="I2920" s="135"/>
      <c r="J2920" s="136">
        <f>ROUND(I2920*H2920,2)</f>
        <v>0</v>
      </c>
      <c r="K2920" s="132" t="s">
        <v>164</v>
      </c>
      <c r="L2920" s="34"/>
      <c r="M2920" s="137" t="s">
        <v>3</v>
      </c>
      <c r="N2920" s="138" t="s">
        <v>49</v>
      </c>
      <c r="P2920" s="139">
        <f>O2920*H2920</f>
        <v>0</v>
      </c>
      <c r="Q2920" s="139">
        <v>0</v>
      </c>
      <c r="R2920" s="139">
        <f>Q2920*H2920</f>
        <v>0</v>
      </c>
      <c r="S2920" s="139">
        <v>0</v>
      </c>
      <c r="T2920" s="140">
        <f>S2920*H2920</f>
        <v>0</v>
      </c>
      <c r="AR2920" s="141" t="s">
        <v>301</v>
      </c>
      <c r="AT2920" s="141" t="s">
        <v>160</v>
      </c>
      <c r="AU2920" s="141" t="s">
        <v>88</v>
      </c>
      <c r="AY2920" s="18" t="s">
        <v>156</v>
      </c>
      <c r="BE2920" s="142">
        <f>IF(N2920="základní",J2920,0)</f>
        <v>0</v>
      </c>
      <c r="BF2920" s="142">
        <f>IF(N2920="snížená",J2920,0)</f>
        <v>0</v>
      </c>
      <c r="BG2920" s="142">
        <f>IF(N2920="zákl. přenesená",J2920,0)</f>
        <v>0</v>
      </c>
      <c r="BH2920" s="142">
        <f>IF(N2920="sníž. přenesená",J2920,0)</f>
        <v>0</v>
      </c>
      <c r="BI2920" s="142">
        <f>IF(N2920="nulová",J2920,0)</f>
        <v>0</v>
      </c>
      <c r="BJ2920" s="18" t="s">
        <v>86</v>
      </c>
      <c r="BK2920" s="142">
        <f>ROUND(I2920*H2920,2)</f>
        <v>0</v>
      </c>
      <c r="BL2920" s="18" t="s">
        <v>301</v>
      </c>
      <c r="BM2920" s="141" t="s">
        <v>3968</v>
      </c>
    </row>
    <row r="2921" spans="2:65" s="1" customFormat="1" x14ac:dyDescent="0.2">
      <c r="B2921" s="34"/>
      <c r="D2921" s="143" t="s">
        <v>167</v>
      </c>
      <c r="F2921" s="144" t="s">
        <v>3969</v>
      </c>
      <c r="I2921" s="145"/>
      <c r="L2921" s="34"/>
      <c r="M2921" s="146"/>
      <c r="T2921" s="55"/>
      <c r="AT2921" s="18" t="s">
        <v>167</v>
      </c>
      <c r="AU2921" s="18" t="s">
        <v>88</v>
      </c>
    </row>
    <row r="2922" spans="2:65" s="12" customFormat="1" x14ac:dyDescent="0.2">
      <c r="B2922" s="147"/>
      <c r="D2922" s="148" t="s">
        <v>169</v>
      </c>
      <c r="E2922" s="149" t="s">
        <v>3</v>
      </c>
      <c r="F2922" s="150" t="s">
        <v>2054</v>
      </c>
      <c r="H2922" s="149" t="s">
        <v>3</v>
      </c>
      <c r="I2922" s="151"/>
      <c r="L2922" s="147"/>
      <c r="M2922" s="152"/>
      <c r="T2922" s="153"/>
      <c r="AT2922" s="149" t="s">
        <v>169</v>
      </c>
      <c r="AU2922" s="149" t="s">
        <v>88</v>
      </c>
      <c r="AV2922" s="12" t="s">
        <v>86</v>
      </c>
      <c r="AW2922" s="12" t="s">
        <v>40</v>
      </c>
      <c r="AX2922" s="12" t="s">
        <v>78</v>
      </c>
      <c r="AY2922" s="149" t="s">
        <v>156</v>
      </c>
    </row>
    <row r="2923" spans="2:65" s="13" customFormat="1" x14ac:dyDescent="0.2">
      <c r="B2923" s="154"/>
      <c r="D2923" s="148" t="s">
        <v>169</v>
      </c>
      <c r="E2923" s="155" t="s">
        <v>3</v>
      </c>
      <c r="F2923" s="156" t="s">
        <v>2055</v>
      </c>
      <c r="H2923" s="157">
        <v>127.32</v>
      </c>
      <c r="I2923" s="158"/>
      <c r="L2923" s="154"/>
      <c r="M2923" s="159"/>
      <c r="T2923" s="160"/>
      <c r="AT2923" s="155" t="s">
        <v>169</v>
      </c>
      <c r="AU2923" s="155" t="s">
        <v>88</v>
      </c>
      <c r="AV2923" s="13" t="s">
        <v>88</v>
      </c>
      <c r="AW2923" s="13" t="s">
        <v>40</v>
      </c>
      <c r="AX2923" s="13" t="s">
        <v>78</v>
      </c>
      <c r="AY2923" s="155" t="s">
        <v>156</v>
      </c>
    </row>
    <row r="2924" spans="2:65" s="15" customFormat="1" x14ac:dyDescent="0.2">
      <c r="B2924" s="168"/>
      <c r="D2924" s="148" t="s">
        <v>169</v>
      </c>
      <c r="E2924" s="169" t="s">
        <v>3</v>
      </c>
      <c r="F2924" s="170" t="s">
        <v>180</v>
      </c>
      <c r="H2924" s="171">
        <v>127.32</v>
      </c>
      <c r="I2924" s="172"/>
      <c r="L2924" s="168"/>
      <c r="M2924" s="173"/>
      <c r="T2924" s="174"/>
      <c r="AT2924" s="169" t="s">
        <v>169</v>
      </c>
      <c r="AU2924" s="169" t="s">
        <v>88</v>
      </c>
      <c r="AV2924" s="15" t="s">
        <v>157</v>
      </c>
      <c r="AW2924" s="15" t="s">
        <v>40</v>
      </c>
      <c r="AX2924" s="15" t="s">
        <v>78</v>
      </c>
      <c r="AY2924" s="169" t="s">
        <v>156</v>
      </c>
    </row>
    <row r="2925" spans="2:65" s="12" customFormat="1" x14ac:dyDescent="0.2">
      <c r="B2925" s="147"/>
      <c r="D2925" s="148" t="s">
        <v>169</v>
      </c>
      <c r="E2925" s="149" t="s">
        <v>3</v>
      </c>
      <c r="F2925" s="150" t="s">
        <v>2056</v>
      </c>
      <c r="H2925" s="149" t="s">
        <v>3</v>
      </c>
      <c r="I2925" s="151"/>
      <c r="L2925" s="147"/>
      <c r="M2925" s="152"/>
      <c r="T2925" s="153"/>
      <c r="AT2925" s="149" t="s">
        <v>169</v>
      </c>
      <c r="AU2925" s="149" t="s">
        <v>88</v>
      </c>
      <c r="AV2925" s="12" t="s">
        <v>86</v>
      </c>
      <c r="AW2925" s="12" t="s">
        <v>40</v>
      </c>
      <c r="AX2925" s="12" t="s">
        <v>78</v>
      </c>
      <c r="AY2925" s="149" t="s">
        <v>156</v>
      </c>
    </row>
    <row r="2926" spans="2:65" s="13" customFormat="1" x14ac:dyDescent="0.2">
      <c r="B2926" s="154"/>
      <c r="D2926" s="148" t="s">
        <v>169</v>
      </c>
      <c r="E2926" s="155" t="s">
        <v>3</v>
      </c>
      <c r="F2926" s="156" t="s">
        <v>2057</v>
      </c>
      <c r="H2926" s="157">
        <v>27.65</v>
      </c>
      <c r="I2926" s="158"/>
      <c r="L2926" s="154"/>
      <c r="M2926" s="159"/>
      <c r="T2926" s="160"/>
      <c r="AT2926" s="155" t="s">
        <v>169</v>
      </c>
      <c r="AU2926" s="155" t="s">
        <v>88</v>
      </c>
      <c r="AV2926" s="13" t="s">
        <v>88</v>
      </c>
      <c r="AW2926" s="13" t="s">
        <v>40</v>
      </c>
      <c r="AX2926" s="13" t="s">
        <v>78</v>
      </c>
      <c r="AY2926" s="155" t="s">
        <v>156</v>
      </c>
    </row>
    <row r="2927" spans="2:65" s="15" customFormat="1" x14ac:dyDescent="0.2">
      <c r="B2927" s="168"/>
      <c r="D2927" s="148" t="s">
        <v>169</v>
      </c>
      <c r="E2927" s="169" t="s">
        <v>3</v>
      </c>
      <c r="F2927" s="170" t="s">
        <v>180</v>
      </c>
      <c r="H2927" s="171">
        <v>27.65</v>
      </c>
      <c r="I2927" s="172"/>
      <c r="L2927" s="168"/>
      <c r="M2927" s="173"/>
      <c r="T2927" s="174"/>
      <c r="AT2927" s="169" t="s">
        <v>169</v>
      </c>
      <c r="AU2927" s="169" t="s">
        <v>88</v>
      </c>
      <c r="AV2927" s="15" t="s">
        <v>157</v>
      </c>
      <c r="AW2927" s="15" t="s">
        <v>40</v>
      </c>
      <c r="AX2927" s="15" t="s">
        <v>78</v>
      </c>
      <c r="AY2927" s="169" t="s">
        <v>156</v>
      </c>
    </row>
    <row r="2928" spans="2:65" s="12" customFormat="1" x14ac:dyDescent="0.2">
      <c r="B2928" s="147"/>
      <c r="D2928" s="148" t="s">
        <v>169</v>
      </c>
      <c r="E2928" s="149" t="s">
        <v>3</v>
      </c>
      <c r="F2928" s="150" t="s">
        <v>3057</v>
      </c>
      <c r="H2928" s="149" t="s">
        <v>3</v>
      </c>
      <c r="I2928" s="151"/>
      <c r="L2928" s="147"/>
      <c r="M2928" s="152"/>
      <c r="T2928" s="153"/>
      <c r="AT2928" s="149" t="s">
        <v>169</v>
      </c>
      <c r="AU2928" s="149" t="s">
        <v>88</v>
      </c>
      <c r="AV2928" s="12" t="s">
        <v>86</v>
      </c>
      <c r="AW2928" s="12" t="s">
        <v>40</v>
      </c>
      <c r="AX2928" s="12" t="s">
        <v>78</v>
      </c>
      <c r="AY2928" s="149" t="s">
        <v>156</v>
      </c>
    </row>
    <row r="2929" spans="2:65" s="13" customFormat="1" x14ac:dyDescent="0.2">
      <c r="B2929" s="154"/>
      <c r="D2929" s="148" t="s">
        <v>169</v>
      </c>
      <c r="E2929" s="155" t="s">
        <v>3</v>
      </c>
      <c r="F2929" s="156" t="s">
        <v>3970</v>
      </c>
      <c r="H2929" s="157">
        <v>10.44</v>
      </c>
      <c r="I2929" s="158"/>
      <c r="L2929" s="154"/>
      <c r="M2929" s="159"/>
      <c r="T2929" s="160"/>
      <c r="AT2929" s="155" t="s">
        <v>169</v>
      </c>
      <c r="AU2929" s="155" t="s">
        <v>88</v>
      </c>
      <c r="AV2929" s="13" t="s">
        <v>88</v>
      </c>
      <c r="AW2929" s="13" t="s">
        <v>40</v>
      </c>
      <c r="AX2929" s="13" t="s">
        <v>78</v>
      </c>
      <c r="AY2929" s="155" t="s">
        <v>156</v>
      </c>
    </row>
    <row r="2930" spans="2:65" s="13" customFormat="1" x14ac:dyDescent="0.2">
      <c r="B2930" s="154"/>
      <c r="D2930" s="148" t="s">
        <v>169</v>
      </c>
      <c r="E2930" s="155" t="s">
        <v>3</v>
      </c>
      <c r="F2930" s="156" t="s">
        <v>3971</v>
      </c>
      <c r="H2930" s="157">
        <v>9.4</v>
      </c>
      <c r="I2930" s="158"/>
      <c r="L2930" s="154"/>
      <c r="M2930" s="159"/>
      <c r="T2930" s="160"/>
      <c r="AT2930" s="155" t="s">
        <v>169</v>
      </c>
      <c r="AU2930" s="155" t="s">
        <v>88</v>
      </c>
      <c r="AV2930" s="13" t="s">
        <v>88</v>
      </c>
      <c r="AW2930" s="13" t="s">
        <v>40</v>
      </c>
      <c r="AX2930" s="13" t="s">
        <v>78</v>
      </c>
      <c r="AY2930" s="155" t="s">
        <v>156</v>
      </c>
    </row>
    <row r="2931" spans="2:65" s="13" customFormat="1" x14ac:dyDescent="0.2">
      <c r="B2931" s="154"/>
      <c r="D2931" s="148" t="s">
        <v>169</v>
      </c>
      <c r="E2931" s="155" t="s">
        <v>3</v>
      </c>
      <c r="F2931" s="156" t="s">
        <v>3972</v>
      </c>
      <c r="H2931" s="157">
        <v>9.3000000000000007</v>
      </c>
      <c r="I2931" s="158"/>
      <c r="L2931" s="154"/>
      <c r="M2931" s="159"/>
      <c r="T2931" s="160"/>
      <c r="AT2931" s="155" t="s">
        <v>169</v>
      </c>
      <c r="AU2931" s="155" t="s">
        <v>88</v>
      </c>
      <c r="AV2931" s="13" t="s">
        <v>88</v>
      </c>
      <c r="AW2931" s="13" t="s">
        <v>40</v>
      </c>
      <c r="AX2931" s="13" t="s">
        <v>78</v>
      </c>
      <c r="AY2931" s="155" t="s">
        <v>156</v>
      </c>
    </row>
    <row r="2932" spans="2:65" s="13" customFormat="1" x14ac:dyDescent="0.2">
      <c r="B2932" s="154"/>
      <c r="D2932" s="148" t="s">
        <v>169</v>
      </c>
      <c r="E2932" s="155" t="s">
        <v>3</v>
      </c>
      <c r="F2932" s="156" t="s">
        <v>3973</v>
      </c>
      <c r="H2932" s="157">
        <v>4.4000000000000004</v>
      </c>
      <c r="I2932" s="158"/>
      <c r="L2932" s="154"/>
      <c r="M2932" s="159"/>
      <c r="T2932" s="160"/>
      <c r="AT2932" s="155" t="s">
        <v>169</v>
      </c>
      <c r="AU2932" s="155" t="s">
        <v>88</v>
      </c>
      <c r="AV2932" s="13" t="s">
        <v>88</v>
      </c>
      <c r="AW2932" s="13" t="s">
        <v>40</v>
      </c>
      <c r="AX2932" s="13" t="s">
        <v>78</v>
      </c>
      <c r="AY2932" s="155" t="s">
        <v>156</v>
      </c>
    </row>
    <row r="2933" spans="2:65" s="13" customFormat="1" x14ac:dyDescent="0.2">
      <c r="B2933" s="154"/>
      <c r="D2933" s="148" t="s">
        <v>169</v>
      </c>
      <c r="E2933" s="155" t="s">
        <v>3</v>
      </c>
      <c r="F2933" s="156" t="s">
        <v>3974</v>
      </c>
      <c r="H2933" s="157">
        <v>12.8</v>
      </c>
      <c r="I2933" s="158"/>
      <c r="L2933" s="154"/>
      <c r="M2933" s="159"/>
      <c r="T2933" s="160"/>
      <c r="AT2933" s="155" t="s">
        <v>169</v>
      </c>
      <c r="AU2933" s="155" t="s">
        <v>88</v>
      </c>
      <c r="AV2933" s="13" t="s">
        <v>88</v>
      </c>
      <c r="AW2933" s="13" t="s">
        <v>40</v>
      </c>
      <c r="AX2933" s="13" t="s">
        <v>78</v>
      </c>
      <c r="AY2933" s="155" t="s">
        <v>156</v>
      </c>
    </row>
    <row r="2934" spans="2:65" s="13" customFormat="1" x14ac:dyDescent="0.2">
      <c r="B2934" s="154"/>
      <c r="D2934" s="148" t="s">
        <v>169</v>
      </c>
      <c r="E2934" s="155" t="s">
        <v>3</v>
      </c>
      <c r="F2934" s="156" t="s">
        <v>3975</v>
      </c>
      <c r="H2934" s="157">
        <v>17.399999999999999</v>
      </c>
      <c r="I2934" s="158"/>
      <c r="L2934" s="154"/>
      <c r="M2934" s="159"/>
      <c r="T2934" s="160"/>
      <c r="AT2934" s="155" t="s">
        <v>169</v>
      </c>
      <c r="AU2934" s="155" t="s">
        <v>88</v>
      </c>
      <c r="AV2934" s="13" t="s">
        <v>88</v>
      </c>
      <c r="AW2934" s="13" t="s">
        <v>40</v>
      </c>
      <c r="AX2934" s="13" t="s">
        <v>78</v>
      </c>
      <c r="AY2934" s="155" t="s">
        <v>156</v>
      </c>
    </row>
    <row r="2935" spans="2:65" s="13" customFormat="1" x14ac:dyDescent="0.2">
      <c r="B2935" s="154"/>
      <c r="D2935" s="148" t="s">
        <v>169</v>
      </c>
      <c r="E2935" s="155" t="s">
        <v>3</v>
      </c>
      <c r="F2935" s="156" t="s">
        <v>3976</v>
      </c>
      <c r="H2935" s="157">
        <v>30</v>
      </c>
      <c r="I2935" s="158"/>
      <c r="L2935" s="154"/>
      <c r="M2935" s="159"/>
      <c r="T2935" s="160"/>
      <c r="AT2935" s="155" t="s">
        <v>169</v>
      </c>
      <c r="AU2935" s="155" t="s">
        <v>88</v>
      </c>
      <c r="AV2935" s="13" t="s">
        <v>88</v>
      </c>
      <c r="AW2935" s="13" t="s">
        <v>40</v>
      </c>
      <c r="AX2935" s="13" t="s">
        <v>78</v>
      </c>
      <c r="AY2935" s="155" t="s">
        <v>156</v>
      </c>
    </row>
    <row r="2936" spans="2:65" s="15" customFormat="1" x14ac:dyDescent="0.2">
      <c r="B2936" s="168"/>
      <c r="D2936" s="148" t="s">
        <v>169</v>
      </c>
      <c r="E2936" s="169" t="s">
        <v>3</v>
      </c>
      <c r="F2936" s="170" t="s">
        <v>180</v>
      </c>
      <c r="H2936" s="171">
        <v>93.74</v>
      </c>
      <c r="I2936" s="172"/>
      <c r="L2936" s="168"/>
      <c r="M2936" s="173"/>
      <c r="T2936" s="174"/>
      <c r="AT2936" s="169" t="s">
        <v>169</v>
      </c>
      <c r="AU2936" s="169" t="s">
        <v>88</v>
      </c>
      <c r="AV2936" s="15" t="s">
        <v>157</v>
      </c>
      <c r="AW2936" s="15" t="s">
        <v>40</v>
      </c>
      <c r="AX2936" s="15" t="s">
        <v>78</v>
      </c>
      <c r="AY2936" s="169" t="s">
        <v>156</v>
      </c>
    </row>
    <row r="2937" spans="2:65" s="12" customFormat="1" x14ac:dyDescent="0.2">
      <c r="B2937" s="147"/>
      <c r="D2937" s="148" t="s">
        <v>169</v>
      </c>
      <c r="E2937" s="149" t="s">
        <v>3</v>
      </c>
      <c r="F2937" s="150" t="s">
        <v>2058</v>
      </c>
      <c r="H2937" s="149" t="s">
        <v>3</v>
      </c>
      <c r="I2937" s="151"/>
      <c r="L2937" s="147"/>
      <c r="M2937" s="152"/>
      <c r="T2937" s="153"/>
      <c r="AT2937" s="149" t="s">
        <v>169</v>
      </c>
      <c r="AU2937" s="149" t="s">
        <v>88</v>
      </c>
      <c r="AV2937" s="12" t="s">
        <v>86</v>
      </c>
      <c r="AW2937" s="12" t="s">
        <v>40</v>
      </c>
      <c r="AX2937" s="12" t="s">
        <v>78</v>
      </c>
      <c r="AY2937" s="149" t="s">
        <v>156</v>
      </c>
    </row>
    <row r="2938" spans="2:65" s="13" customFormat="1" x14ac:dyDescent="0.2">
      <c r="B2938" s="154"/>
      <c r="D2938" s="148" t="s">
        <v>169</v>
      </c>
      <c r="E2938" s="155" t="s">
        <v>3</v>
      </c>
      <c r="F2938" s="156" t="s">
        <v>2059</v>
      </c>
      <c r="H2938" s="157">
        <v>0.78</v>
      </c>
      <c r="I2938" s="158"/>
      <c r="L2938" s="154"/>
      <c r="M2938" s="159"/>
      <c r="T2938" s="160"/>
      <c r="AT2938" s="155" t="s">
        <v>169</v>
      </c>
      <c r="AU2938" s="155" t="s">
        <v>88</v>
      </c>
      <c r="AV2938" s="13" t="s">
        <v>88</v>
      </c>
      <c r="AW2938" s="13" t="s">
        <v>40</v>
      </c>
      <c r="AX2938" s="13" t="s">
        <v>78</v>
      </c>
      <c r="AY2938" s="155" t="s">
        <v>156</v>
      </c>
    </row>
    <row r="2939" spans="2:65" s="15" customFormat="1" x14ac:dyDescent="0.2">
      <c r="B2939" s="168"/>
      <c r="D2939" s="148" t="s">
        <v>169</v>
      </c>
      <c r="E2939" s="169" t="s">
        <v>3</v>
      </c>
      <c r="F2939" s="170" t="s">
        <v>180</v>
      </c>
      <c r="H2939" s="171">
        <v>0.78</v>
      </c>
      <c r="I2939" s="172"/>
      <c r="L2939" s="168"/>
      <c r="M2939" s="173"/>
      <c r="T2939" s="174"/>
      <c r="AT2939" s="169" t="s">
        <v>169</v>
      </c>
      <c r="AU2939" s="169" t="s">
        <v>88</v>
      </c>
      <c r="AV2939" s="15" t="s">
        <v>157</v>
      </c>
      <c r="AW2939" s="15" t="s">
        <v>40</v>
      </c>
      <c r="AX2939" s="15" t="s">
        <v>78</v>
      </c>
      <c r="AY2939" s="169" t="s">
        <v>156</v>
      </c>
    </row>
    <row r="2940" spans="2:65" s="14" customFormat="1" x14ac:dyDescent="0.2">
      <c r="B2940" s="161"/>
      <c r="D2940" s="148" t="s">
        <v>169</v>
      </c>
      <c r="E2940" s="162" t="s">
        <v>3</v>
      </c>
      <c r="F2940" s="163" t="s">
        <v>172</v>
      </c>
      <c r="H2940" s="164">
        <v>249.49</v>
      </c>
      <c r="I2940" s="165"/>
      <c r="L2940" s="161"/>
      <c r="M2940" s="166"/>
      <c r="T2940" s="167"/>
      <c r="AT2940" s="162" t="s">
        <v>169</v>
      </c>
      <c r="AU2940" s="162" t="s">
        <v>88</v>
      </c>
      <c r="AV2940" s="14" t="s">
        <v>165</v>
      </c>
      <c r="AW2940" s="14" t="s">
        <v>40</v>
      </c>
      <c r="AX2940" s="14" t="s">
        <v>86</v>
      </c>
      <c r="AY2940" s="162" t="s">
        <v>156</v>
      </c>
    </row>
    <row r="2941" spans="2:65" s="1" customFormat="1" ht="16.5" customHeight="1" x14ac:dyDescent="0.2">
      <c r="B2941" s="129"/>
      <c r="C2941" s="175" t="s">
        <v>3977</v>
      </c>
      <c r="D2941" s="175" t="s">
        <v>306</v>
      </c>
      <c r="E2941" s="176" t="s">
        <v>3978</v>
      </c>
      <c r="F2941" s="177" t="s">
        <v>3979</v>
      </c>
      <c r="G2941" s="178" t="s">
        <v>209</v>
      </c>
      <c r="H2941" s="179">
        <v>254.48</v>
      </c>
      <c r="I2941" s="180"/>
      <c r="J2941" s="181">
        <f>ROUND(I2941*H2941,2)</f>
        <v>0</v>
      </c>
      <c r="K2941" s="177" t="s">
        <v>164</v>
      </c>
      <c r="L2941" s="182"/>
      <c r="M2941" s="183" t="s">
        <v>3</v>
      </c>
      <c r="N2941" s="184" t="s">
        <v>49</v>
      </c>
      <c r="P2941" s="139">
        <f>O2941*H2941</f>
        <v>0</v>
      </c>
      <c r="Q2941" s="139">
        <v>4.4999999999999997E-3</v>
      </c>
      <c r="R2941" s="139">
        <f>Q2941*H2941</f>
        <v>1.14516</v>
      </c>
      <c r="S2941" s="139">
        <v>0</v>
      </c>
      <c r="T2941" s="140">
        <f>S2941*H2941</f>
        <v>0</v>
      </c>
      <c r="AR2941" s="141" t="s">
        <v>309</v>
      </c>
      <c r="AT2941" s="141" t="s">
        <v>306</v>
      </c>
      <c r="AU2941" s="141" t="s">
        <v>88</v>
      </c>
      <c r="AY2941" s="18" t="s">
        <v>156</v>
      </c>
      <c r="BE2941" s="142">
        <f>IF(N2941="základní",J2941,0)</f>
        <v>0</v>
      </c>
      <c r="BF2941" s="142">
        <f>IF(N2941="snížená",J2941,0)</f>
        <v>0</v>
      </c>
      <c r="BG2941" s="142">
        <f>IF(N2941="zákl. přenesená",J2941,0)</f>
        <v>0</v>
      </c>
      <c r="BH2941" s="142">
        <f>IF(N2941="sníž. přenesená",J2941,0)</f>
        <v>0</v>
      </c>
      <c r="BI2941" s="142">
        <f>IF(N2941="nulová",J2941,0)</f>
        <v>0</v>
      </c>
      <c r="BJ2941" s="18" t="s">
        <v>86</v>
      </c>
      <c r="BK2941" s="142">
        <f>ROUND(I2941*H2941,2)</f>
        <v>0</v>
      </c>
      <c r="BL2941" s="18" t="s">
        <v>301</v>
      </c>
      <c r="BM2941" s="141" t="s">
        <v>3980</v>
      </c>
    </row>
    <row r="2942" spans="2:65" s="13" customFormat="1" x14ac:dyDescent="0.2">
      <c r="B2942" s="154"/>
      <c r="D2942" s="148" t="s">
        <v>169</v>
      </c>
      <c r="F2942" s="156" t="s">
        <v>3981</v>
      </c>
      <c r="H2942" s="157">
        <v>254.48</v>
      </c>
      <c r="I2942" s="158"/>
      <c r="L2942" s="154"/>
      <c r="M2942" s="159"/>
      <c r="T2942" s="160"/>
      <c r="AT2942" s="155" t="s">
        <v>169</v>
      </c>
      <c r="AU2942" s="155" t="s">
        <v>88</v>
      </c>
      <c r="AV2942" s="13" t="s">
        <v>88</v>
      </c>
      <c r="AW2942" s="13" t="s">
        <v>4</v>
      </c>
      <c r="AX2942" s="13" t="s">
        <v>86</v>
      </c>
      <c r="AY2942" s="155" t="s">
        <v>156</v>
      </c>
    </row>
    <row r="2943" spans="2:65" s="1" customFormat="1" ht="24.2" customHeight="1" x14ac:dyDescent="0.2">
      <c r="B2943" s="129"/>
      <c r="C2943" s="130" t="s">
        <v>3982</v>
      </c>
      <c r="D2943" s="130" t="s">
        <v>160</v>
      </c>
      <c r="E2943" s="131" t="s">
        <v>3983</v>
      </c>
      <c r="F2943" s="132" t="s">
        <v>3984</v>
      </c>
      <c r="G2943" s="133" t="s">
        <v>209</v>
      </c>
      <c r="H2943" s="134">
        <v>58.457000000000001</v>
      </c>
      <c r="I2943" s="135"/>
      <c r="J2943" s="136">
        <f>ROUND(I2943*H2943,2)</f>
        <v>0</v>
      </c>
      <c r="K2943" s="132" t="s">
        <v>164</v>
      </c>
      <c r="L2943" s="34"/>
      <c r="M2943" s="137" t="s">
        <v>3</v>
      </c>
      <c r="N2943" s="138" t="s">
        <v>49</v>
      </c>
      <c r="P2943" s="139">
        <f>O2943*H2943</f>
        <v>0</v>
      </c>
      <c r="Q2943" s="139">
        <v>0</v>
      </c>
      <c r="R2943" s="139">
        <f>Q2943*H2943</f>
        <v>0</v>
      </c>
      <c r="S2943" s="139">
        <v>0</v>
      </c>
      <c r="T2943" s="140">
        <f>S2943*H2943</f>
        <v>0</v>
      </c>
      <c r="AR2943" s="141" t="s">
        <v>165</v>
      </c>
      <c r="AT2943" s="141" t="s">
        <v>160</v>
      </c>
      <c r="AU2943" s="141" t="s">
        <v>88</v>
      </c>
      <c r="AY2943" s="18" t="s">
        <v>156</v>
      </c>
      <c r="BE2943" s="142">
        <f>IF(N2943="základní",J2943,0)</f>
        <v>0</v>
      </c>
      <c r="BF2943" s="142">
        <f>IF(N2943="snížená",J2943,0)</f>
        <v>0</v>
      </c>
      <c r="BG2943" s="142">
        <f>IF(N2943="zákl. přenesená",J2943,0)</f>
        <v>0</v>
      </c>
      <c r="BH2943" s="142">
        <f>IF(N2943="sníž. přenesená",J2943,0)</f>
        <v>0</v>
      </c>
      <c r="BI2943" s="142">
        <f>IF(N2943="nulová",J2943,0)</f>
        <v>0</v>
      </c>
      <c r="BJ2943" s="18" t="s">
        <v>86</v>
      </c>
      <c r="BK2943" s="142">
        <f>ROUND(I2943*H2943,2)</f>
        <v>0</v>
      </c>
      <c r="BL2943" s="18" t="s">
        <v>165</v>
      </c>
      <c r="BM2943" s="141" t="s">
        <v>3985</v>
      </c>
    </row>
    <row r="2944" spans="2:65" s="1" customFormat="1" x14ac:dyDescent="0.2">
      <c r="B2944" s="34"/>
      <c r="D2944" s="143" t="s">
        <v>167</v>
      </c>
      <c r="F2944" s="144" t="s">
        <v>3986</v>
      </c>
      <c r="I2944" s="145"/>
      <c r="L2944" s="34"/>
      <c r="M2944" s="146"/>
      <c r="T2944" s="55"/>
      <c r="AT2944" s="18" t="s">
        <v>167</v>
      </c>
      <c r="AU2944" s="18" t="s">
        <v>88</v>
      </c>
    </row>
    <row r="2945" spans="2:65" s="12" customFormat="1" x14ac:dyDescent="0.2">
      <c r="B2945" s="147"/>
      <c r="D2945" s="148" t="s">
        <v>169</v>
      </c>
      <c r="E2945" s="149" t="s">
        <v>3</v>
      </c>
      <c r="F2945" s="150" t="s">
        <v>3987</v>
      </c>
      <c r="H2945" s="149" t="s">
        <v>3</v>
      </c>
      <c r="I2945" s="151"/>
      <c r="L2945" s="147"/>
      <c r="M2945" s="152"/>
      <c r="T2945" s="153"/>
      <c r="AT2945" s="149" t="s">
        <v>169</v>
      </c>
      <c r="AU2945" s="149" t="s">
        <v>88</v>
      </c>
      <c r="AV2945" s="12" t="s">
        <v>86</v>
      </c>
      <c r="AW2945" s="12" t="s">
        <v>40</v>
      </c>
      <c r="AX2945" s="12" t="s">
        <v>78</v>
      </c>
      <c r="AY2945" s="149" t="s">
        <v>156</v>
      </c>
    </row>
    <row r="2946" spans="2:65" s="13" customFormat="1" x14ac:dyDescent="0.2">
      <c r="B2946" s="154"/>
      <c r="D2946" s="148" t="s">
        <v>169</v>
      </c>
      <c r="E2946" s="155" t="s">
        <v>3</v>
      </c>
      <c r="F2946" s="156" t="s">
        <v>3988</v>
      </c>
      <c r="H2946" s="157">
        <v>22.219000000000001</v>
      </c>
      <c r="I2946" s="158"/>
      <c r="L2946" s="154"/>
      <c r="M2946" s="159"/>
      <c r="T2946" s="160"/>
      <c r="AT2946" s="155" t="s">
        <v>169</v>
      </c>
      <c r="AU2946" s="155" t="s">
        <v>88</v>
      </c>
      <c r="AV2946" s="13" t="s">
        <v>88</v>
      </c>
      <c r="AW2946" s="13" t="s">
        <v>40</v>
      </c>
      <c r="AX2946" s="13" t="s">
        <v>78</v>
      </c>
      <c r="AY2946" s="155" t="s">
        <v>156</v>
      </c>
    </row>
    <row r="2947" spans="2:65" s="13" customFormat="1" x14ac:dyDescent="0.2">
      <c r="B2947" s="154"/>
      <c r="D2947" s="148" t="s">
        <v>169</v>
      </c>
      <c r="E2947" s="155" t="s">
        <v>3</v>
      </c>
      <c r="F2947" s="156" t="s">
        <v>3989</v>
      </c>
      <c r="H2947" s="157">
        <v>36.238</v>
      </c>
      <c r="I2947" s="158"/>
      <c r="L2947" s="154"/>
      <c r="M2947" s="159"/>
      <c r="T2947" s="160"/>
      <c r="AT2947" s="155" t="s">
        <v>169</v>
      </c>
      <c r="AU2947" s="155" t="s">
        <v>88</v>
      </c>
      <c r="AV2947" s="13" t="s">
        <v>88</v>
      </c>
      <c r="AW2947" s="13" t="s">
        <v>40</v>
      </c>
      <c r="AX2947" s="13" t="s">
        <v>78</v>
      </c>
      <c r="AY2947" s="155" t="s">
        <v>156</v>
      </c>
    </row>
    <row r="2948" spans="2:65" s="14" customFormat="1" x14ac:dyDescent="0.2">
      <c r="B2948" s="161"/>
      <c r="D2948" s="148" t="s">
        <v>169</v>
      </c>
      <c r="E2948" s="162" t="s">
        <v>3</v>
      </c>
      <c r="F2948" s="163" t="s">
        <v>172</v>
      </c>
      <c r="H2948" s="164">
        <v>58.457000000000001</v>
      </c>
      <c r="I2948" s="165"/>
      <c r="L2948" s="161"/>
      <c r="M2948" s="166"/>
      <c r="T2948" s="167"/>
      <c r="AT2948" s="162" t="s">
        <v>169</v>
      </c>
      <c r="AU2948" s="162" t="s">
        <v>88</v>
      </c>
      <c r="AV2948" s="14" t="s">
        <v>165</v>
      </c>
      <c r="AW2948" s="14" t="s">
        <v>40</v>
      </c>
      <c r="AX2948" s="14" t="s">
        <v>86</v>
      </c>
      <c r="AY2948" s="162" t="s">
        <v>156</v>
      </c>
    </row>
    <row r="2949" spans="2:65" s="1" customFormat="1" ht="16.5" customHeight="1" x14ac:dyDescent="0.2">
      <c r="B2949" s="129"/>
      <c r="C2949" s="175" t="s">
        <v>3990</v>
      </c>
      <c r="D2949" s="175" t="s">
        <v>306</v>
      </c>
      <c r="E2949" s="176" t="s">
        <v>3991</v>
      </c>
      <c r="F2949" s="177" t="s">
        <v>3992</v>
      </c>
      <c r="G2949" s="178" t="s">
        <v>209</v>
      </c>
      <c r="H2949" s="179">
        <v>59.625999999999998</v>
      </c>
      <c r="I2949" s="180"/>
      <c r="J2949" s="181">
        <f>ROUND(I2949*H2949,2)</f>
        <v>0</v>
      </c>
      <c r="K2949" s="177" t="s">
        <v>164</v>
      </c>
      <c r="L2949" s="182"/>
      <c r="M2949" s="183" t="s">
        <v>3</v>
      </c>
      <c r="N2949" s="184" t="s">
        <v>49</v>
      </c>
      <c r="P2949" s="139">
        <f>O2949*H2949</f>
        <v>0</v>
      </c>
      <c r="Q2949" s="139">
        <v>1.4E-3</v>
      </c>
      <c r="R2949" s="139">
        <f>Q2949*H2949</f>
        <v>8.3476399999999992E-2</v>
      </c>
      <c r="S2949" s="139">
        <v>0</v>
      </c>
      <c r="T2949" s="140">
        <f>S2949*H2949</f>
        <v>0</v>
      </c>
      <c r="AR2949" s="141" t="s">
        <v>389</v>
      </c>
      <c r="AT2949" s="141" t="s">
        <v>306</v>
      </c>
      <c r="AU2949" s="141" t="s">
        <v>88</v>
      </c>
      <c r="AY2949" s="18" t="s">
        <v>156</v>
      </c>
      <c r="BE2949" s="142">
        <f>IF(N2949="základní",J2949,0)</f>
        <v>0</v>
      </c>
      <c r="BF2949" s="142">
        <f>IF(N2949="snížená",J2949,0)</f>
        <v>0</v>
      </c>
      <c r="BG2949" s="142">
        <f>IF(N2949="zákl. přenesená",J2949,0)</f>
        <v>0</v>
      </c>
      <c r="BH2949" s="142">
        <f>IF(N2949="sníž. přenesená",J2949,0)</f>
        <v>0</v>
      </c>
      <c r="BI2949" s="142">
        <f>IF(N2949="nulová",J2949,0)</f>
        <v>0</v>
      </c>
      <c r="BJ2949" s="18" t="s">
        <v>86</v>
      </c>
      <c r="BK2949" s="142">
        <f>ROUND(I2949*H2949,2)</f>
        <v>0</v>
      </c>
      <c r="BL2949" s="18" t="s">
        <v>165</v>
      </c>
      <c r="BM2949" s="141" t="s">
        <v>3993</v>
      </c>
    </row>
    <row r="2950" spans="2:65" s="13" customFormat="1" x14ac:dyDescent="0.2">
      <c r="B2950" s="154"/>
      <c r="D2950" s="148" t="s">
        <v>169</v>
      </c>
      <c r="F2950" s="156" t="s">
        <v>3994</v>
      </c>
      <c r="H2950" s="157">
        <v>59.625999999999998</v>
      </c>
      <c r="I2950" s="158"/>
      <c r="L2950" s="154"/>
      <c r="M2950" s="159"/>
      <c r="T2950" s="160"/>
      <c r="AT2950" s="155" t="s">
        <v>169</v>
      </c>
      <c r="AU2950" s="155" t="s">
        <v>88</v>
      </c>
      <c r="AV2950" s="13" t="s">
        <v>88</v>
      </c>
      <c r="AW2950" s="13" t="s">
        <v>4</v>
      </c>
      <c r="AX2950" s="13" t="s">
        <v>86</v>
      </c>
      <c r="AY2950" s="155" t="s">
        <v>156</v>
      </c>
    </row>
    <row r="2951" spans="2:65" s="1" customFormat="1" ht="21.75" customHeight="1" x14ac:dyDescent="0.2">
      <c r="B2951" s="129"/>
      <c r="C2951" s="130" t="s">
        <v>236</v>
      </c>
      <c r="D2951" s="130" t="s">
        <v>160</v>
      </c>
      <c r="E2951" s="131" t="s">
        <v>3995</v>
      </c>
      <c r="F2951" s="132" t="s">
        <v>3996</v>
      </c>
      <c r="G2951" s="133" t="s">
        <v>356</v>
      </c>
      <c r="H2951" s="134">
        <v>10.54</v>
      </c>
      <c r="I2951" s="135"/>
      <c r="J2951" s="136">
        <f>ROUND(I2951*H2951,2)</f>
        <v>0</v>
      </c>
      <c r="K2951" s="132" t="s">
        <v>164</v>
      </c>
      <c r="L2951" s="34"/>
      <c r="M2951" s="137" t="s">
        <v>3</v>
      </c>
      <c r="N2951" s="138" t="s">
        <v>49</v>
      </c>
      <c r="P2951" s="139">
        <f>O2951*H2951</f>
        <v>0</v>
      </c>
      <c r="Q2951" s="139">
        <v>3.0000000000000001E-5</v>
      </c>
      <c r="R2951" s="139">
        <f>Q2951*H2951</f>
        <v>3.1619999999999999E-4</v>
      </c>
      <c r="S2951" s="139">
        <v>0</v>
      </c>
      <c r="T2951" s="140">
        <f>S2951*H2951</f>
        <v>0</v>
      </c>
      <c r="AR2951" s="141" t="s">
        <v>301</v>
      </c>
      <c r="AT2951" s="141" t="s">
        <v>160</v>
      </c>
      <c r="AU2951" s="141" t="s">
        <v>88</v>
      </c>
      <c r="AY2951" s="18" t="s">
        <v>156</v>
      </c>
      <c r="BE2951" s="142">
        <f>IF(N2951="základní",J2951,0)</f>
        <v>0</v>
      </c>
      <c r="BF2951" s="142">
        <f>IF(N2951="snížená",J2951,0)</f>
        <v>0</v>
      </c>
      <c r="BG2951" s="142">
        <f>IF(N2951="zákl. přenesená",J2951,0)</f>
        <v>0</v>
      </c>
      <c r="BH2951" s="142">
        <f>IF(N2951="sníž. přenesená",J2951,0)</f>
        <v>0</v>
      </c>
      <c r="BI2951" s="142">
        <f>IF(N2951="nulová",J2951,0)</f>
        <v>0</v>
      </c>
      <c r="BJ2951" s="18" t="s">
        <v>86</v>
      </c>
      <c r="BK2951" s="142">
        <f>ROUND(I2951*H2951,2)</f>
        <v>0</v>
      </c>
      <c r="BL2951" s="18" t="s">
        <v>301</v>
      </c>
      <c r="BM2951" s="141" t="s">
        <v>3997</v>
      </c>
    </row>
    <row r="2952" spans="2:65" s="1" customFormat="1" x14ac:dyDescent="0.2">
      <c r="B2952" s="34"/>
      <c r="D2952" s="143" t="s">
        <v>167</v>
      </c>
      <c r="F2952" s="144" t="s">
        <v>3998</v>
      </c>
      <c r="I2952" s="145"/>
      <c r="L2952" s="34"/>
      <c r="M2952" s="146"/>
      <c r="T2952" s="55"/>
      <c r="AT2952" s="18" t="s">
        <v>167</v>
      </c>
      <c r="AU2952" s="18" t="s">
        <v>88</v>
      </c>
    </row>
    <row r="2953" spans="2:65" s="12" customFormat="1" x14ac:dyDescent="0.2">
      <c r="B2953" s="147"/>
      <c r="D2953" s="148" t="s">
        <v>169</v>
      </c>
      <c r="E2953" s="149" t="s">
        <v>3</v>
      </c>
      <c r="F2953" s="150" t="s">
        <v>2010</v>
      </c>
      <c r="H2953" s="149" t="s">
        <v>3</v>
      </c>
      <c r="I2953" s="151"/>
      <c r="L2953" s="147"/>
      <c r="M2953" s="152"/>
      <c r="T2953" s="153"/>
      <c r="AT2953" s="149" t="s">
        <v>169</v>
      </c>
      <c r="AU2953" s="149" t="s">
        <v>88</v>
      </c>
      <c r="AV2953" s="12" t="s">
        <v>86</v>
      </c>
      <c r="AW2953" s="12" t="s">
        <v>40</v>
      </c>
      <c r="AX2953" s="12" t="s">
        <v>78</v>
      </c>
      <c r="AY2953" s="149" t="s">
        <v>156</v>
      </c>
    </row>
    <row r="2954" spans="2:65" s="13" customFormat="1" x14ac:dyDescent="0.2">
      <c r="B2954" s="154"/>
      <c r="D2954" s="148" t="s">
        <v>169</v>
      </c>
      <c r="E2954" s="155" t="s">
        <v>3</v>
      </c>
      <c r="F2954" s="156" t="s">
        <v>3999</v>
      </c>
      <c r="H2954" s="157">
        <v>10.54</v>
      </c>
      <c r="I2954" s="158"/>
      <c r="L2954" s="154"/>
      <c r="M2954" s="159"/>
      <c r="T2954" s="160"/>
      <c r="AT2954" s="155" t="s">
        <v>169</v>
      </c>
      <c r="AU2954" s="155" t="s">
        <v>88</v>
      </c>
      <c r="AV2954" s="13" t="s">
        <v>88</v>
      </c>
      <c r="AW2954" s="13" t="s">
        <v>40</v>
      </c>
      <c r="AX2954" s="13" t="s">
        <v>78</v>
      </c>
      <c r="AY2954" s="155" t="s">
        <v>156</v>
      </c>
    </row>
    <row r="2955" spans="2:65" s="14" customFormat="1" x14ac:dyDescent="0.2">
      <c r="B2955" s="161"/>
      <c r="D2955" s="148" t="s">
        <v>169</v>
      </c>
      <c r="E2955" s="162" t="s">
        <v>3</v>
      </c>
      <c r="F2955" s="163" t="s">
        <v>172</v>
      </c>
      <c r="H2955" s="164">
        <v>10.54</v>
      </c>
      <c r="I2955" s="165"/>
      <c r="L2955" s="161"/>
      <c r="M2955" s="166"/>
      <c r="T2955" s="167"/>
      <c r="AT2955" s="162" t="s">
        <v>169</v>
      </c>
      <c r="AU2955" s="162" t="s">
        <v>88</v>
      </c>
      <c r="AV2955" s="14" t="s">
        <v>165</v>
      </c>
      <c r="AW2955" s="14" t="s">
        <v>40</v>
      </c>
      <c r="AX2955" s="14" t="s">
        <v>86</v>
      </c>
      <c r="AY2955" s="162" t="s">
        <v>156</v>
      </c>
    </row>
    <row r="2956" spans="2:65" s="1" customFormat="1" ht="16.5" customHeight="1" x14ac:dyDescent="0.2">
      <c r="B2956" s="129"/>
      <c r="C2956" s="175" t="s">
        <v>4000</v>
      </c>
      <c r="D2956" s="175" t="s">
        <v>306</v>
      </c>
      <c r="E2956" s="176" t="s">
        <v>4001</v>
      </c>
      <c r="F2956" s="177" t="s">
        <v>4002</v>
      </c>
      <c r="G2956" s="178" t="s">
        <v>163</v>
      </c>
      <c r="H2956" s="179">
        <v>5.3999999999999999E-2</v>
      </c>
      <c r="I2956" s="180"/>
      <c r="J2956" s="181">
        <f>ROUND(I2956*H2956,2)</f>
        <v>0</v>
      </c>
      <c r="K2956" s="177" t="s">
        <v>164</v>
      </c>
      <c r="L2956" s="182"/>
      <c r="M2956" s="183" t="s">
        <v>3</v>
      </c>
      <c r="N2956" s="184" t="s">
        <v>49</v>
      </c>
      <c r="P2956" s="139">
        <f>O2956*H2956</f>
        <v>0</v>
      </c>
      <c r="Q2956" s="139">
        <v>0.03</v>
      </c>
      <c r="R2956" s="139">
        <f>Q2956*H2956</f>
        <v>1.6199999999999999E-3</v>
      </c>
      <c r="S2956" s="139">
        <v>0</v>
      </c>
      <c r="T2956" s="140">
        <f>S2956*H2956</f>
        <v>0</v>
      </c>
      <c r="AR2956" s="141" t="s">
        <v>309</v>
      </c>
      <c r="AT2956" s="141" t="s">
        <v>306</v>
      </c>
      <c r="AU2956" s="141" t="s">
        <v>88</v>
      </c>
      <c r="AY2956" s="18" t="s">
        <v>156</v>
      </c>
      <c r="BE2956" s="142">
        <f>IF(N2956="základní",J2956,0)</f>
        <v>0</v>
      </c>
      <c r="BF2956" s="142">
        <f>IF(N2956="snížená",J2956,0)</f>
        <v>0</v>
      </c>
      <c r="BG2956" s="142">
        <f>IF(N2956="zákl. přenesená",J2956,0)</f>
        <v>0</v>
      </c>
      <c r="BH2956" s="142">
        <f>IF(N2956="sníž. přenesená",J2956,0)</f>
        <v>0</v>
      </c>
      <c r="BI2956" s="142">
        <f>IF(N2956="nulová",J2956,0)</f>
        <v>0</v>
      </c>
      <c r="BJ2956" s="18" t="s">
        <v>86</v>
      </c>
      <c r="BK2956" s="142">
        <f>ROUND(I2956*H2956,2)</f>
        <v>0</v>
      </c>
      <c r="BL2956" s="18" t="s">
        <v>301</v>
      </c>
      <c r="BM2956" s="141" t="s">
        <v>4003</v>
      </c>
    </row>
    <row r="2957" spans="2:65" s="12" customFormat="1" x14ac:dyDescent="0.2">
      <c r="B2957" s="147"/>
      <c r="D2957" s="148" t="s">
        <v>169</v>
      </c>
      <c r="E2957" s="149" t="s">
        <v>3</v>
      </c>
      <c r="F2957" s="150" t="s">
        <v>2010</v>
      </c>
      <c r="H2957" s="149" t="s">
        <v>3</v>
      </c>
      <c r="I2957" s="151"/>
      <c r="L2957" s="147"/>
      <c r="M2957" s="152"/>
      <c r="T2957" s="153"/>
      <c r="AT2957" s="149" t="s">
        <v>169</v>
      </c>
      <c r="AU2957" s="149" t="s">
        <v>88</v>
      </c>
      <c r="AV2957" s="12" t="s">
        <v>86</v>
      </c>
      <c r="AW2957" s="12" t="s">
        <v>40</v>
      </c>
      <c r="AX2957" s="12" t="s">
        <v>78</v>
      </c>
      <c r="AY2957" s="149" t="s">
        <v>156</v>
      </c>
    </row>
    <row r="2958" spans="2:65" s="13" customFormat="1" x14ac:dyDescent="0.2">
      <c r="B2958" s="154"/>
      <c r="D2958" s="148" t="s">
        <v>169</v>
      </c>
      <c r="E2958" s="155" t="s">
        <v>3</v>
      </c>
      <c r="F2958" s="156" t="s">
        <v>4004</v>
      </c>
      <c r="H2958" s="157">
        <v>5.2999999999999999E-2</v>
      </c>
      <c r="I2958" s="158"/>
      <c r="L2958" s="154"/>
      <c r="M2958" s="159"/>
      <c r="T2958" s="160"/>
      <c r="AT2958" s="155" t="s">
        <v>169</v>
      </c>
      <c r="AU2958" s="155" t="s">
        <v>88</v>
      </c>
      <c r="AV2958" s="13" t="s">
        <v>88</v>
      </c>
      <c r="AW2958" s="13" t="s">
        <v>40</v>
      </c>
      <c r="AX2958" s="13" t="s">
        <v>78</v>
      </c>
      <c r="AY2958" s="155" t="s">
        <v>156</v>
      </c>
    </row>
    <row r="2959" spans="2:65" s="14" customFormat="1" x14ac:dyDescent="0.2">
      <c r="B2959" s="161"/>
      <c r="D2959" s="148" t="s">
        <v>169</v>
      </c>
      <c r="E2959" s="162" t="s">
        <v>3</v>
      </c>
      <c r="F2959" s="163" t="s">
        <v>172</v>
      </c>
      <c r="H2959" s="164">
        <v>5.2999999999999999E-2</v>
      </c>
      <c r="I2959" s="165"/>
      <c r="L2959" s="161"/>
      <c r="M2959" s="166"/>
      <c r="T2959" s="167"/>
      <c r="AT2959" s="162" t="s">
        <v>169</v>
      </c>
      <c r="AU2959" s="162" t="s">
        <v>88</v>
      </c>
      <c r="AV2959" s="14" t="s">
        <v>165</v>
      </c>
      <c r="AW2959" s="14" t="s">
        <v>40</v>
      </c>
      <c r="AX2959" s="14" t="s">
        <v>86</v>
      </c>
      <c r="AY2959" s="162" t="s">
        <v>156</v>
      </c>
    </row>
    <row r="2960" spans="2:65" s="13" customFormat="1" x14ac:dyDescent="0.2">
      <c r="B2960" s="154"/>
      <c r="D2960" s="148" t="s">
        <v>169</v>
      </c>
      <c r="F2960" s="156" t="s">
        <v>4005</v>
      </c>
      <c r="H2960" s="157">
        <v>5.3999999999999999E-2</v>
      </c>
      <c r="I2960" s="158"/>
      <c r="L2960" s="154"/>
      <c r="M2960" s="159"/>
      <c r="T2960" s="160"/>
      <c r="AT2960" s="155" t="s">
        <v>169</v>
      </c>
      <c r="AU2960" s="155" t="s">
        <v>88</v>
      </c>
      <c r="AV2960" s="13" t="s">
        <v>88</v>
      </c>
      <c r="AW2960" s="13" t="s">
        <v>4</v>
      </c>
      <c r="AX2960" s="13" t="s">
        <v>86</v>
      </c>
      <c r="AY2960" s="155" t="s">
        <v>156</v>
      </c>
    </row>
    <row r="2961" spans="2:65" s="1" customFormat="1" ht="24.2" customHeight="1" x14ac:dyDescent="0.2">
      <c r="B2961" s="129"/>
      <c r="C2961" s="130" t="s">
        <v>4006</v>
      </c>
      <c r="D2961" s="130" t="s">
        <v>160</v>
      </c>
      <c r="E2961" s="131" t="s">
        <v>4007</v>
      </c>
      <c r="F2961" s="132" t="s">
        <v>4008</v>
      </c>
      <c r="G2961" s="133" t="s">
        <v>209</v>
      </c>
      <c r="H2961" s="134">
        <v>72.534999999999997</v>
      </c>
      <c r="I2961" s="135"/>
      <c r="J2961" s="136">
        <f>ROUND(I2961*H2961,2)</f>
        <v>0</v>
      </c>
      <c r="K2961" s="132" t="s">
        <v>164</v>
      </c>
      <c r="L2961" s="34"/>
      <c r="M2961" s="137" t="s">
        <v>3</v>
      </c>
      <c r="N2961" s="138" t="s">
        <v>49</v>
      </c>
      <c r="P2961" s="139">
        <f>O2961*H2961</f>
        <v>0</v>
      </c>
      <c r="Q2961" s="139">
        <v>0</v>
      </c>
      <c r="R2961" s="139">
        <f>Q2961*H2961</f>
        <v>0</v>
      </c>
      <c r="S2961" s="139">
        <v>0</v>
      </c>
      <c r="T2961" s="140">
        <f>S2961*H2961</f>
        <v>0</v>
      </c>
      <c r="AR2961" s="141" t="s">
        <v>301</v>
      </c>
      <c r="AT2961" s="141" t="s">
        <v>160</v>
      </c>
      <c r="AU2961" s="141" t="s">
        <v>88</v>
      </c>
      <c r="AY2961" s="18" t="s">
        <v>156</v>
      </c>
      <c r="BE2961" s="142">
        <f>IF(N2961="základní",J2961,0)</f>
        <v>0</v>
      </c>
      <c r="BF2961" s="142">
        <f>IF(N2961="snížená",J2961,0)</f>
        <v>0</v>
      </c>
      <c r="BG2961" s="142">
        <f>IF(N2961="zákl. přenesená",J2961,0)</f>
        <v>0</v>
      </c>
      <c r="BH2961" s="142">
        <f>IF(N2961="sníž. přenesená",J2961,0)</f>
        <v>0</v>
      </c>
      <c r="BI2961" s="142">
        <f>IF(N2961="nulová",J2961,0)</f>
        <v>0</v>
      </c>
      <c r="BJ2961" s="18" t="s">
        <v>86</v>
      </c>
      <c r="BK2961" s="142">
        <f>ROUND(I2961*H2961,2)</f>
        <v>0</v>
      </c>
      <c r="BL2961" s="18" t="s">
        <v>301</v>
      </c>
      <c r="BM2961" s="141" t="s">
        <v>4009</v>
      </c>
    </row>
    <row r="2962" spans="2:65" s="1" customFormat="1" x14ac:dyDescent="0.2">
      <c r="B2962" s="34"/>
      <c r="D2962" s="143" t="s">
        <v>167</v>
      </c>
      <c r="F2962" s="144" t="s">
        <v>4010</v>
      </c>
      <c r="I2962" s="145"/>
      <c r="L2962" s="34"/>
      <c r="M2962" s="146"/>
      <c r="T2962" s="55"/>
      <c r="AT2962" s="18" t="s">
        <v>167</v>
      </c>
      <c r="AU2962" s="18" t="s">
        <v>88</v>
      </c>
    </row>
    <row r="2963" spans="2:65" s="12" customFormat="1" x14ac:dyDescent="0.2">
      <c r="B2963" s="147"/>
      <c r="D2963" s="148" t="s">
        <v>169</v>
      </c>
      <c r="E2963" s="149" t="s">
        <v>3</v>
      </c>
      <c r="F2963" s="150" t="s">
        <v>4011</v>
      </c>
      <c r="H2963" s="149" t="s">
        <v>3</v>
      </c>
      <c r="I2963" s="151"/>
      <c r="L2963" s="147"/>
      <c r="M2963" s="152"/>
      <c r="T2963" s="153"/>
      <c r="AT2963" s="149" t="s">
        <v>169</v>
      </c>
      <c r="AU2963" s="149" t="s">
        <v>88</v>
      </c>
      <c r="AV2963" s="12" t="s">
        <v>86</v>
      </c>
      <c r="AW2963" s="12" t="s">
        <v>40</v>
      </c>
      <c r="AX2963" s="12" t="s">
        <v>78</v>
      </c>
      <c r="AY2963" s="149" t="s">
        <v>156</v>
      </c>
    </row>
    <row r="2964" spans="2:65" s="13" customFormat="1" x14ac:dyDescent="0.2">
      <c r="B2964" s="154"/>
      <c r="D2964" s="148" t="s">
        <v>169</v>
      </c>
      <c r="E2964" s="155" t="s">
        <v>3</v>
      </c>
      <c r="F2964" s="156" t="s">
        <v>4012</v>
      </c>
      <c r="H2964" s="157">
        <v>27.3</v>
      </c>
      <c r="I2964" s="158"/>
      <c r="L2964" s="154"/>
      <c r="M2964" s="159"/>
      <c r="T2964" s="160"/>
      <c r="AT2964" s="155" t="s">
        <v>169</v>
      </c>
      <c r="AU2964" s="155" t="s">
        <v>88</v>
      </c>
      <c r="AV2964" s="13" t="s">
        <v>88</v>
      </c>
      <c r="AW2964" s="13" t="s">
        <v>40</v>
      </c>
      <c r="AX2964" s="13" t="s">
        <v>78</v>
      </c>
      <c r="AY2964" s="155" t="s">
        <v>156</v>
      </c>
    </row>
    <row r="2965" spans="2:65" s="13" customFormat="1" x14ac:dyDescent="0.2">
      <c r="B2965" s="154"/>
      <c r="D2965" s="148" t="s">
        <v>169</v>
      </c>
      <c r="E2965" s="155" t="s">
        <v>3</v>
      </c>
      <c r="F2965" s="156" t="s">
        <v>4013</v>
      </c>
      <c r="H2965" s="157">
        <v>45.234999999999999</v>
      </c>
      <c r="I2965" s="158"/>
      <c r="L2965" s="154"/>
      <c r="M2965" s="159"/>
      <c r="T2965" s="160"/>
      <c r="AT2965" s="155" t="s">
        <v>169</v>
      </c>
      <c r="AU2965" s="155" t="s">
        <v>88</v>
      </c>
      <c r="AV2965" s="13" t="s">
        <v>88</v>
      </c>
      <c r="AW2965" s="13" t="s">
        <v>40</v>
      </c>
      <c r="AX2965" s="13" t="s">
        <v>78</v>
      </c>
      <c r="AY2965" s="155" t="s">
        <v>156</v>
      </c>
    </row>
    <row r="2966" spans="2:65" s="14" customFormat="1" x14ac:dyDescent="0.2">
      <c r="B2966" s="161"/>
      <c r="D2966" s="148" t="s">
        <v>169</v>
      </c>
      <c r="E2966" s="162" t="s">
        <v>3</v>
      </c>
      <c r="F2966" s="163" t="s">
        <v>172</v>
      </c>
      <c r="H2966" s="164">
        <v>72.534999999999997</v>
      </c>
      <c r="I2966" s="165"/>
      <c r="L2966" s="161"/>
      <c r="M2966" s="166"/>
      <c r="T2966" s="167"/>
      <c r="AT2966" s="162" t="s">
        <v>169</v>
      </c>
      <c r="AU2966" s="162" t="s">
        <v>88</v>
      </c>
      <c r="AV2966" s="14" t="s">
        <v>165</v>
      </c>
      <c r="AW2966" s="14" t="s">
        <v>40</v>
      </c>
      <c r="AX2966" s="14" t="s">
        <v>86</v>
      </c>
      <c r="AY2966" s="162" t="s">
        <v>156</v>
      </c>
    </row>
    <row r="2967" spans="2:65" s="1" customFormat="1" ht="16.5" customHeight="1" x14ac:dyDescent="0.2">
      <c r="B2967" s="129"/>
      <c r="C2967" s="175" t="s">
        <v>4014</v>
      </c>
      <c r="D2967" s="175" t="s">
        <v>306</v>
      </c>
      <c r="E2967" s="176" t="s">
        <v>4015</v>
      </c>
      <c r="F2967" s="177" t="s">
        <v>4016</v>
      </c>
      <c r="G2967" s="178" t="s">
        <v>209</v>
      </c>
      <c r="H2967" s="179">
        <v>73.986000000000004</v>
      </c>
      <c r="I2967" s="180"/>
      <c r="J2967" s="181">
        <f>ROUND(I2967*H2967,2)</f>
        <v>0</v>
      </c>
      <c r="K2967" s="177" t="s">
        <v>164</v>
      </c>
      <c r="L2967" s="182"/>
      <c r="M2967" s="183" t="s">
        <v>3</v>
      </c>
      <c r="N2967" s="184" t="s">
        <v>49</v>
      </c>
      <c r="P2967" s="139">
        <f>O2967*H2967</f>
        <v>0</v>
      </c>
      <c r="Q2967" s="139">
        <v>4.1999999999999997E-3</v>
      </c>
      <c r="R2967" s="139">
        <f>Q2967*H2967</f>
        <v>0.3107412</v>
      </c>
      <c r="S2967" s="139">
        <v>0</v>
      </c>
      <c r="T2967" s="140">
        <f>S2967*H2967</f>
        <v>0</v>
      </c>
      <c r="AR2967" s="141" t="s">
        <v>309</v>
      </c>
      <c r="AT2967" s="141" t="s">
        <v>306</v>
      </c>
      <c r="AU2967" s="141" t="s">
        <v>88</v>
      </c>
      <c r="AY2967" s="18" t="s">
        <v>156</v>
      </c>
      <c r="BE2967" s="142">
        <f>IF(N2967="základní",J2967,0)</f>
        <v>0</v>
      </c>
      <c r="BF2967" s="142">
        <f>IF(N2967="snížená",J2967,0)</f>
        <v>0</v>
      </c>
      <c r="BG2967" s="142">
        <f>IF(N2967="zákl. přenesená",J2967,0)</f>
        <v>0</v>
      </c>
      <c r="BH2967" s="142">
        <f>IF(N2967="sníž. přenesená",J2967,0)</f>
        <v>0</v>
      </c>
      <c r="BI2967" s="142">
        <f>IF(N2967="nulová",J2967,0)</f>
        <v>0</v>
      </c>
      <c r="BJ2967" s="18" t="s">
        <v>86</v>
      </c>
      <c r="BK2967" s="142">
        <f>ROUND(I2967*H2967,2)</f>
        <v>0</v>
      </c>
      <c r="BL2967" s="18" t="s">
        <v>301</v>
      </c>
      <c r="BM2967" s="141" t="s">
        <v>4017</v>
      </c>
    </row>
    <row r="2968" spans="2:65" s="13" customFormat="1" x14ac:dyDescent="0.2">
      <c r="B2968" s="154"/>
      <c r="D2968" s="148" t="s">
        <v>169</v>
      </c>
      <c r="F2968" s="156" t="s">
        <v>4018</v>
      </c>
      <c r="H2968" s="157">
        <v>73.986000000000004</v>
      </c>
      <c r="I2968" s="158"/>
      <c r="L2968" s="154"/>
      <c r="M2968" s="159"/>
      <c r="T2968" s="160"/>
      <c r="AT2968" s="155" t="s">
        <v>169</v>
      </c>
      <c r="AU2968" s="155" t="s">
        <v>88</v>
      </c>
      <c r="AV2968" s="13" t="s">
        <v>88</v>
      </c>
      <c r="AW2968" s="13" t="s">
        <v>4</v>
      </c>
      <c r="AX2968" s="13" t="s">
        <v>86</v>
      </c>
      <c r="AY2968" s="155" t="s">
        <v>156</v>
      </c>
    </row>
    <row r="2969" spans="2:65" s="1" customFormat="1" ht="24.2" customHeight="1" x14ac:dyDescent="0.2">
      <c r="B2969" s="129"/>
      <c r="C2969" s="130" t="s">
        <v>4019</v>
      </c>
      <c r="D2969" s="130" t="s">
        <v>160</v>
      </c>
      <c r="E2969" s="131" t="s">
        <v>446</v>
      </c>
      <c r="F2969" s="132" t="s">
        <v>447</v>
      </c>
      <c r="G2969" s="133" t="s">
        <v>193</v>
      </c>
      <c r="H2969" s="134">
        <v>1.458</v>
      </c>
      <c r="I2969" s="135"/>
      <c r="J2969" s="136">
        <f>ROUND(I2969*H2969,2)</f>
        <v>0</v>
      </c>
      <c r="K2969" s="132" t="s">
        <v>164</v>
      </c>
      <c r="L2969" s="34"/>
      <c r="M2969" s="137" t="s">
        <v>3</v>
      </c>
      <c r="N2969" s="138" t="s">
        <v>49</v>
      </c>
      <c r="P2969" s="139">
        <f>O2969*H2969</f>
        <v>0</v>
      </c>
      <c r="Q2969" s="139">
        <v>0</v>
      </c>
      <c r="R2969" s="139">
        <f>Q2969*H2969</f>
        <v>0</v>
      </c>
      <c r="S2969" s="139">
        <v>0</v>
      </c>
      <c r="T2969" s="140">
        <f>S2969*H2969</f>
        <v>0</v>
      </c>
      <c r="AR2969" s="141" t="s">
        <v>301</v>
      </c>
      <c r="AT2969" s="141" t="s">
        <v>160</v>
      </c>
      <c r="AU2969" s="141" t="s">
        <v>88</v>
      </c>
      <c r="AY2969" s="18" t="s">
        <v>156</v>
      </c>
      <c r="BE2969" s="142">
        <f>IF(N2969="základní",J2969,0)</f>
        <v>0</v>
      </c>
      <c r="BF2969" s="142">
        <f>IF(N2969="snížená",J2969,0)</f>
        <v>0</v>
      </c>
      <c r="BG2969" s="142">
        <f>IF(N2969="zákl. přenesená",J2969,0)</f>
        <v>0</v>
      </c>
      <c r="BH2969" s="142">
        <f>IF(N2969="sníž. přenesená",J2969,0)</f>
        <v>0</v>
      </c>
      <c r="BI2969" s="142">
        <f>IF(N2969="nulová",J2969,0)</f>
        <v>0</v>
      </c>
      <c r="BJ2969" s="18" t="s">
        <v>86</v>
      </c>
      <c r="BK2969" s="142">
        <f>ROUND(I2969*H2969,2)</f>
        <v>0</v>
      </c>
      <c r="BL2969" s="18" t="s">
        <v>301</v>
      </c>
      <c r="BM2969" s="141" t="s">
        <v>448</v>
      </c>
    </row>
    <row r="2970" spans="2:65" s="1" customFormat="1" x14ac:dyDescent="0.2">
      <c r="B2970" s="34"/>
      <c r="D2970" s="143" t="s">
        <v>167</v>
      </c>
      <c r="F2970" s="144" t="s">
        <v>449</v>
      </c>
      <c r="I2970" s="145"/>
      <c r="L2970" s="34"/>
      <c r="M2970" s="146"/>
      <c r="T2970" s="55"/>
      <c r="AT2970" s="18" t="s">
        <v>167</v>
      </c>
      <c r="AU2970" s="18" t="s">
        <v>88</v>
      </c>
    </row>
    <row r="2971" spans="2:65" s="11" customFormat="1" ht="22.9" customHeight="1" x14ac:dyDescent="0.2">
      <c r="B2971" s="117"/>
      <c r="D2971" s="118" t="s">
        <v>77</v>
      </c>
      <c r="E2971" s="127" t="s">
        <v>450</v>
      </c>
      <c r="F2971" s="127" t="s">
        <v>451</v>
      </c>
      <c r="I2971" s="120"/>
      <c r="J2971" s="128">
        <f>BK2971</f>
        <v>0</v>
      </c>
      <c r="L2971" s="117"/>
      <c r="M2971" s="122"/>
      <c r="P2971" s="123">
        <f>SUM(P2972:P3095)</f>
        <v>0</v>
      </c>
      <c r="R2971" s="123">
        <f>SUM(R2972:R3095)</f>
        <v>4.5908859900000012</v>
      </c>
      <c r="T2971" s="124">
        <f>SUM(T2972:T3095)</f>
        <v>0.34500000000000003</v>
      </c>
      <c r="AR2971" s="118" t="s">
        <v>88</v>
      </c>
      <c r="AT2971" s="125" t="s">
        <v>77</v>
      </c>
      <c r="AU2971" s="125" t="s">
        <v>86</v>
      </c>
      <c r="AY2971" s="118" t="s">
        <v>156</v>
      </c>
      <c r="BK2971" s="126">
        <f>SUM(BK2972:BK3095)</f>
        <v>0</v>
      </c>
    </row>
    <row r="2972" spans="2:65" s="1" customFormat="1" ht="21.75" customHeight="1" x14ac:dyDescent="0.2">
      <c r="B2972" s="129"/>
      <c r="C2972" s="130" t="s">
        <v>4020</v>
      </c>
      <c r="D2972" s="130" t="s">
        <v>160</v>
      </c>
      <c r="E2972" s="131" t="s">
        <v>4021</v>
      </c>
      <c r="F2972" s="132" t="s">
        <v>4022</v>
      </c>
      <c r="G2972" s="133" t="s">
        <v>209</v>
      </c>
      <c r="H2972" s="134">
        <v>11.5</v>
      </c>
      <c r="I2972" s="135"/>
      <c r="J2972" s="136">
        <f>ROUND(I2972*H2972,2)</f>
        <v>0</v>
      </c>
      <c r="K2972" s="132" t="s">
        <v>164</v>
      </c>
      <c r="L2972" s="34"/>
      <c r="M2972" s="137" t="s">
        <v>3</v>
      </c>
      <c r="N2972" s="138" t="s">
        <v>49</v>
      </c>
      <c r="P2972" s="139">
        <f>O2972*H2972</f>
        <v>0</v>
      </c>
      <c r="Q2972" s="139">
        <v>0</v>
      </c>
      <c r="R2972" s="139">
        <f>Q2972*H2972</f>
        <v>0</v>
      </c>
      <c r="S2972" s="139">
        <v>2.5000000000000001E-2</v>
      </c>
      <c r="T2972" s="140">
        <f>S2972*H2972</f>
        <v>0.28750000000000003</v>
      </c>
      <c r="AR2972" s="141" t="s">
        <v>301</v>
      </c>
      <c r="AT2972" s="141" t="s">
        <v>160</v>
      </c>
      <c r="AU2972" s="141" t="s">
        <v>88</v>
      </c>
      <c r="AY2972" s="18" t="s">
        <v>156</v>
      </c>
      <c r="BE2972" s="142">
        <f>IF(N2972="základní",J2972,0)</f>
        <v>0</v>
      </c>
      <c r="BF2972" s="142">
        <f>IF(N2972="snížená",J2972,0)</f>
        <v>0</v>
      </c>
      <c r="BG2972" s="142">
        <f>IF(N2972="zákl. přenesená",J2972,0)</f>
        <v>0</v>
      </c>
      <c r="BH2972" s="142">
        <f>IF(N2972="sníž. přenesená",J2972,0)</f>
        <v>0</v>
      </c>
      <c r="BI2972" s="142">
        <f>IF(N2972="nulová",J2972,0)</f>
        <v>0</v>
      </c>
      <c r="BJ2972" s="18" t="s">
        <v>86</v>
      </c>
      <c r="BK2972" s="142">
        <f>ROUND(I2972*H2972,2)</f>
        <v>0</v>
      </c>
      <c r="BL2972" s="18" t="s">
        <v>301</v>
      </c>
      <c r="BM2972" s="141" t="s">
        <v>4023</v>
      </c>
    </row>
    <row r="2973" spans="2:65" s="1" customFormat="1" x14ac:dyDescent="0.2">
      <c r="B2973" s="34"/>
      <c r="D2973" s="143" t="s">
        <v>167</v>
      </c>
      <c r="F2973" s="144" t="s">
        <v>4024</v>
      </c>
      <c r="I2973" s="145"/>
      <c r="L2973" s="34"/>
      <c r="M2973" s="146"/>
      <c r="T2973" s="55"/>
      <c r="AT2973" s="18" t="s">
        <v>167</v>
      </c>
      <c r="AU2973" s="18" t="s">
        <v>88</v>
      </c>
    </row>
    <row r="2974" spans="2:65" s="13" customFormat="1" x14ac:dyDescent="0.2">
      <c r="B2974" s="154"/>
      <c r="D2974" s="148" t="s">
        <v>169</v>
      </c>
      <c r="E2974" s="155" t="s">
        <v>3</v>
      </c>
      <c r="F2974" s="156" t="s">
        <v>4025</v>
      </c>
      <c r="H2974" s="157">
        <v>11.5</v>
      </c>
      <c r="I2974" s="158"/>
      <c r="L2974" s="154"/>
      <c r="M2974" s="159"/>
      <c r="T2974" s="160"/>
      <c r="AT2974" s="155" t="s">
        <v>169</v>
      </c>
      <c r="AU2974" s="155" t="s">
        <v>88</v>
      </c>
      <c r="AV2974" s="13" t="s">
        <v>88</v>
      </c>
      <c r="AW2974" s="13" t="s">
        <v>40</v>
      </c>
      <c r="AX2974" s="13" t="s">
        <v>78</v>
      </c>
      <c r="AY2974" s="155" t="s">
        <v>156</v>
      </c>
    </row>
    <row r="2975" spans="2:65" s="14" customFormat="1" x14ac:dyDescent="0.2">
      <c r="B2975" s="161"/>
      <c r="D2975" s="148" t="s">
        <v>169</v>
      </c>
      <c r="E2975" s="162" t="s">
        <v>3</v>
      </c>
      <c r="F2975" s="163" t="s">
        <v>172</v>
      </c>
      <c r="H2975" s="164">
        <v>11.5</v>
      </c>
      <c r="I2975" s="165"/>
      <c r="L2975" s="161"/>
      <c r="M2975" s="166"/>
      <c r="T2975" s="167"/>
      <c r="AT2975" s="162" t="s">
        <v>169</v>
      </c>
      <c r="AU2975" s="162" t="s">
        <v>88</v>
      </c>
      <c r="AV2975" s="14" t="s">
        <v>165</v>
      </c>
      <c r="AW2975" s="14" t="s">
        <v>40</v>
      </c>
      <c r="AX2975" s="14" t="s">
        <v>86</v>
      </c>
      <c r="AY2975" s="162" t="s">
        <v>156</v>
      </c>
    </row>
    <row r="2976" spans="2:65" s="1" customFormat="1" ht="16.5" customHeight="1" x14ac:dyDescent="0.2">
      <c r="B2976" s="129"/>
      <c r="C2976" s="130" t="s">
        <v>4026</v>
      </c>
      <c r="D2976" s="130" t="s">
        <v>160</v>
      </c>
      <c r="E2976" s="131" t="s">
        <v>4027</v>
      </c>
      <c r="F2976" s="132" t="s">
        <v>4028</v>
      </c>
      <c r="G2976" s="133" t="s">
        <v>209</v>
      </c>
      <c r="H2976" s="134">
        <v>11.5</v>
      </c>
      <c r="I2976" s="135"/>
      <c r="J2976" s="136">
        <f>ROUND(I2976*H2976,2)</f>
        <v>0</v>
      </c>
      <c r="K2976" s="132" t="s">
        <v>164</v>
      </c>
      <c r="L2976" s="34"/>
      <c r="M2976" s="137" t="s">
        <v>3</v>
      </c>
      <c r="N2976" s="138" t="s">
        <v>49</v>
      </c>
      <c r="P2976" s="139">
        <f>O2976*H2976</f>
        <v>0</v>
      </c>
      <c r="Q2976" s="139">
        <v>0</v>
      </c>
      <c r="R2976" s="139">
        <f>Q2976*H2976</f>
        <v>0</v>
      </c>
      <c r="S2976" s="139">
        <v>5.0000000000000001E-3</v>
      </c>
      <c r="T2976" s="140">
        <f>S2976*H2976</f>
        <v>5.7500000000000002E-2</v>
      </c>
      <c r="AR2976" s="141" t="s">
        <v>301</v>
      </c>
      <c r="AT2976" s="141" t="s">
        <v>160</v>
      </c>
      <c r="AU2976" s="141" t="s">
        <v>88</v>
      </c>
      <c r="AY2976" s="18" t="s">
        <v>156</v>
      </c>
      <c r="BE2976" s="142">
        <f>IF(N2976="základní",J2976,0)</f>
        <v>0</v>
      </c>
      <c r="BF2976" s="142">
        <f>IF(N2976="snížená",J2976,0)</f>
        <v>0</v>
      </c>
      <c r="BG2976" s="142">
        <f>IF(N2976="zákl. přenesená",J2976,0)</f>
        <v>0</v>
      </c>
      <c r="BH2976" s="142">
        <f>IF(N2976="sníž. přenesená",J2976,0)</f>
        <v>0</v>
      </c>
      <c r="BI2976" s="142">
        <f>IF(N2976="nulová",J2976,0)</f>
        <v>0</v>
      </c>
      <c r="BJ2976" s="18" t="s">
        <v>86</v>
      </c>
      <c r="BK2976" s="142">
        <f>ROUND(I2976*H2976,2)</f>
        <v>0</v>
      </c>
      <c r="BL2976" s="18" t="s">
        <v>301</v>
      </c>
      <c r="BM2976" s="141" t="s">
        <v>4029</v>
      </c>
    </row>
    <row r="2977" spans="2:65" s="1" customFormat="1" x14ac:dyDescent="0.2">
      <c r="B2977" s="34"/>
      <c r="D2977" s="143" t="s">
        <v>167</v>
      </c>
      <c r="F2977" s="144" t="s">
        <v>4030</v>
      </c>
      <c r="I2977" s="145"/>
      <c r="L2977" s="34"/>
      <c r="M2977" s="146"/>
      <c r="T2977" s="55"/>
      <c r="AT2977" s="18" t="s">
        <v>167</v>
      </c>
      <c r="AU2977" s="18" t="s">
        <v>88</v>
      </c>
    </row>
    <row r="2978" spans="2:65" s="13" customFormat="1" x14ac:dyDescent="0.2">
      <c r="B2978" s="154"/>
      <c r="D2978" s="148" t="s">
        <v>169</v>
      </c>
      <c r="E2978" s="155" t="s">
        <v>3</v>
      </c>
      <c r="F2978" s="156" t="s">
        <v>4025</v>
      </c>
      <c r="H2978" s="157">
        <v>11.5</v>
      </c>
      <c r="I2978" s="158"/>
      <c r="L2978" s="154"/>
      <c r="M2978" s="159"/>
      <c r="T2978" s="160"/>
      <c r="AT2978" s="155" t="s">
        <v>169</v>
      </c>
      <c r="AU2978" s="155" t="s">
        <v>88</v>
      </c>
      <c r="AV2978" s="13" t="s">
        <v>88</v>
      </c>
      <c r="AW2978" s="13" t="s">
        <v>40</v>
      </c>
      <c r="AX2978" s="13" t="s">
        <v>78</v>
      </c>
      <c r="AY2978" s="155" t="s">
        <v>156</v>
      </c>
    </row>
    <row r="2979" spans="2:65" s="14" customFormat="1" x14ac:dyDescent="0.2">
      <c r="B2979" s="161"/>
      <c r="D2979" s="148" t="s">
        <v>169</v>
      </c>
      <c r="E2979" s="162" t="s">
        <v>3</v>
      </c>
      <c r="F2979" s="163" t="s">
        <v>172</v>
      </c>
      <c r="H2979" s="164">
        <v>11.5</v>
      </c>
      <c r="I2979" s="165"/>
      <c r="L2979" s="161"/>
      <c r="M2979" s="166"/>
      <c r="T2979" s="167"/>
      <c r="AT2979" s="162" t="s">
        <v>169</v>
      </c>
      <c r="AU2979" s="162" t="s">
        <v>88</v>
      </c>
      <c r="AV2979" s="14" t="s">
        <v>165</v>
      </c>
      <c r="AW2979" s="14" t="s">
        <v>40</v>
      </c>
      <c r="AX2979" s="14" t="s">
        <v>86</v>
      </c>
      <c r="AY2979" s="162" t="s">
        <v>156</v>
      </c>
    </row>
    <row r="2980" spans="2:65" s="1" customFormat="1" ht="24.2" customHeight="1" x14ac:dyDescent="0.2">
      <c r="B2980" s="129"/>
      <c r="C2980" s="130" t="s">
        <v>4031</v>
      </c>
      <c r="D2980" s="130" t="s">
        <v>160</v>
      </c>
      <c r="E2980" s="131" t="s">
        <v>4032</v>
      </c>
      <c r="F2980" s="132" t="s">
        <v>4033</v>
      </c>
      <c r="G2980" s="133" t="s">
        <v>209</v>
      </c>
      <c r="H2980" s="134">
        <v>116.913</v>
      </c>
      <c r="I2980" s="135"/>
      <c r="J2980" s="136">
        <f>ROUND(I2980*H2980,2)</f>
        <v>0</v>
      </c>
      <c r="K2980" s="132" t="s">
        <v>164</v>
      </c>
      <c r="L2980" s="34"/>
      <c r="M2980" s="137" t="s">
        <v>3</v>
      </c>
      <c r="N2980" s="138" t="s">
        <v>49</v>
      </c>
      <c r="P2980" s="139">
        <f>O2980*H2980</f>
        <v>0</v>
      </c>
      <c r="Q2980" s="139">
        <v>3.4070000000000003E-2</v>
      </c>
      <c r="R2980" s="139">
        <f>Q2980*H2980</f>
        <v>3.9832259100000003</v>
      </c>
      <c r="S2980" s="139">
        <v>0</v>
      </c>
      <c r="T2980" s="140">
        <f>S2980*H2980</f>
        <v>0</v>
      </c>
      <c r="AR2980" s="141" t="s">
        <v>301</v>
      </c>
      <c r="AT2980" s="141" t="s">
        <v>160</v>
      </c>
      <c r="AU2980" s="141" t="s">
        <v>88</v>
      </c>
      <c r="AY2980" s="18" t="s">
        <v>156</v>
      </c>
      <c r="BE2980" s="142">
        <f>IF(N2980="základní",J2980,0)</f>
        <v>0</v>
      </c>
      <c r="BF2980" s="142">
        <f>IF(N2980="snížená",J2980,0)</f>
        <v>0</v>
      </c>
      <c r="BG2980" s="142">
        <f>IF(N2980="zákl. přenesená",J2980,0)</f>
        <v>0</v>
      </c>
      <c r="BH2980" s="142">
        <f>IF(N2980="sníž. přenesená",J2980,0)</f>
        <v>0</v>
      </c>
      <c r="BI2980" s="142">
        <f>IF(N2980="nulová",J2980,0)</f>
        <v>0</v>
      </c>
      <c r="BJ2980" s="18" t="s">
        <v>86</v>
      </c>
      <c r="BK2980" s="142">
        <f>ROUND(I2980*H2980,2)</f>
        <v>0</v>
      </c>
      <c r="BL2980" s="18" t="s">
        <v>301</v>
      </c>
      <c r="BM2980" s="141" t="s">
        <v>4034</v>
      </c>
    </row>
    <row r="2981" spans="2:65" s="1" customFormat="1" x14ac:dyDescent="0.2">
      <c r="B2981" s="34"/>
      <c r="D2981" s="143" t="s">
        <v>167</v>
      </c>
      <c r="F2981" s="144" t="s">
        <v>4035</v>
      </c>
      <c r="I2981" s="145"/>
      <c r="L2981" s="34"/>
      <c r="M2981" s="146"/>
      <c r="T2981" s="55"/>
      <c r="AT2981" s="18" t="s">
        <v>167</v>
      </c>
      <c r="AU2981" s="18" t="s">
        <v>88</v>
      </c>
    </row>
    <row r="2982" spans="2:65" s="12" customFormat="1" x14ac:dyDescent="0.2">
      <c r="B2982" s="147"/>
      <c r="D2982" s="148" t="s">
        <v>169</v>
      </c>
      <c r="E2982" s="149" t="s">
        <v>3</v>
      </c>
      <c r="F2982" s="150" t="s">
        <v>3987</v>
      </c>
      <c r="H2982" s="149" t="s">
        <v>3</v>
      </c>
      <c r="I2982" s="151"/>
      <c r="L2982" s="147"/>
      <c r="M2982" s="152"/>
      <c r="T2982" s="153"/>
      <c r="AT2982" s="149" t="s">
        <v>169</v>
      </c>
      <c r="AU2982" s="149" t="s">
        <v>88</v>
      </c>
      <c r="AV2982" s="12" t="s">
        <v>86</v>
      </c>
      <c r="AW2982" s="12" t="s">
        <v>40</v>
      </c>
      <c r="AX2982" s="12" t="s">
        <v>78</v>
      </c>
      <c r="AY2982" s="149" t="s">
        <v>156</v>
      </c>
    </row>
    <row r="2983" spans="2:65" s="13" customFormat="1" x14ac:dyDescent="0.2">
      <c r="B2983" s="154"/>
      <c r="D2983" s="148" t="s">
        <v>169</v>
      </c>
      <c r="E2983" s="155" t="s">
        <v>3</v>
      </c>
      <c r="F2983" s="156" t="s">
        <v>4036</v>
      </c>
      <c r="H2983" s="157">
        <v>44.438000000000002</v>
      </c>
      <c r="I2983" s="158"/>
      <c r="L2983" s="154"/>
      <c r="M2983" s="159"/>
      <c r="T2983" s="160"/>
      <c r="AT2983" s="155" t="s">
        <v>169</v>
      </c>
      <c r="AU2983" s="155" t="s">
        <v>88</v>
      </c>
      <c r="AV2983" s="13" t="s">
        <v>88</v>
      </c>
      <c r="AW2983" s="13" t="s">
        <v>40</v>
      </c>
      <c r="AX2983" s="13" t="s">
        <v>78</v>
      </c>
      <c r="AY2983" s="155" t="s">
        <v>156</v>
      </c>
    </row>
    <row r="2984" spans="2:65" s="13" customFormat="1" x14ac:dyDescent="0.2">
      <c r="B2984" s="154"/>
      <c r="D2984" s="148" t="s">
        <v>169</v>
      </c>
      <c r="E2984" s="155" t="s">
        <v>3</v>
      </c>
      <c r="F2984" s="156" t="s">
        <v>4037</v>
      </c>
      <c r="H2984" s="157">
        <v>72.474999999999994</v>
      </c>
      <c r="I2984" s="158"/>
      <c r="L2984" s="154"/>
      <c r="M2984" s="159"/>
      <c r="T2984" s="160"/>
      <c r="AT2984" s="155" t="s">
        <v>169</v>
      </c>
      <c r="AU2984" s="155" t="s">
        <v>88</v>
      </c>
      <c r="AV2984" s="13" t="s">
        <v>88</v>
      </c>
      <c r="AW2984" s="13" t="s">
        <v>40</v>
      </c>
      <c r="AX2984" s="13" t="s">
        <v>78</v>
      </c>
      <c r="AY2984" s="155" t="s">
        <v>156</v>
      </c>
    </row>
    <row r="2985" spans="2:65" s="14" customFormat="1" x14ac:dyDescent="0.2">
      <c r="B2985" s="161"/>
      <c r="D2985" s="148" t="s">
        <v>169</v>
      </c>
      <c r="E2985" s="162" t="s">
        <v>3</v>
      </c>
      <c r="F2985" s="163" t="s">
        <v>172</v>
      </c>
      <c r="H2985" s="164">
        <v>116.913</v>
      </c>
      <c r="I2985" s="165"/>
      <c r="L2985" s="161"/>
      <c r="M2985" s="166"/>
      <c r="T2985" s="167"/>
      <c r="AT2985" s="162" t="s">
        <v>169</v>
      </c>
      <c r="AU2985" s="162" t="s">
        <v>88</v>
      </c>
      <c r="AV2985" s="14" t="s">
        <v>165</v>
      </c>
      <c r="AW2985" s="14" t="s">
        <v>40</v>
      </c>
      <c r="AX2985" s="14" t="s">
        <v>86</v>
      </c>
      <c r="AY2985" s="162" t="s">
        <v>156</v>
      </c>
    </row>
    <row r="2986" spans="2:65" s="1" customFormat="1" ht="16.5" customHeight="1" x14ac:dyDescent="0.2">
      <c r="B2986" s="129"/>
      <c r="C2986" s="130" t="s">
        <v>4038</v>
      </c>
      <c r="D2986" s="130" t="s">
        <v>160</v>
      </c>
      <c r="E2986" s="131" t="s">
        <v>4039</v>
      </c>
      <c r="F2986" s="132" t="s">
        <v>4040</v>
      </c>
      <c r="G2986" s="133" t="s">
        <v>356</v>
      </c>
      <c r="H2986" s="134">
        <v>127.77</v>
      </c>
      <c r="I2986" s="135"/>
      <c r="J2986" s="136">
        <f>ROUND(I2986*H2986,2)</f>
        <v>0</v>
      </c>
      <c r="K2986" s="132" t="s">
        <v>164</v>
      </c>
      <c r="L2986" s="34"/>
      <c r="M2986" s="137" t="s">
        <v>3</v>
      </c>
      <c r="N2986" s="138" t="s">
        <v>49</v>
      </c>
      <c r="P2986" s="139">
        <f>O2986*H2986</f>
        <v>0</v>
      </c>
      <c r="Q2986" s="139">
        <v>1.0000000000000001E-5</v>
      </c>
      <c r="R2986" s="139">
        <f>Q2986*H2986</f>
        <v>1.2777000000000001E-3</v>
      </c>
      <c r="S2986" s="139">
        <v>0</v>
      </c>
      <c r="T2986" s="140">
        <f>S2986*H2986</f>
        <v>0</v>
      </c>
      <c r="AR2986" s="141" t="s">
        <v>301</v>
      </c>
      <c r="AT2986" s="141" t="s">
        <v>160</v>
      </c>
      <c r="AU2986" s="141" t="s">
        <v>88</v>
      </c>
      <c r="AY2986" s="18" t="s">
        <v>156</v>
      </c>
      <c r="BE2986" s="142">
        <f>IF(N2986="základní",J2986,0)</f>
        <v>0</v>
      </c>
      <c r="BF2986" s="142">
        <f>IF(N2986="snížená",J2986,0)</f>
        <v>0</v>
      </c>
      <c r="BG2986" s="142">
        <f>IF(N2986="zákl. přenesená",J2986,0)</f>
        <v>0</v>
      </c>
      <c r="BH2986" s="142">
        <f>IF(N2986="sníž. přenesená",J2986,0)</f>
        <v>0</v>
      </c>
      <c r="BI2986" s="142">
        <f>IF(N2986="nulová",J2986,0)</f>
        <v>0</v>
      </c>
      <c r="BJ2986" s="18" t="s">
        <v>86</v>
      </c>
      <c r="BK2986" s="142">
        <f>ROUND(I2986*H2986,2)</f>
        <v>0</v>
      </c>
      <c r="BL2986" s="18" t="s">
        <v>301</v>
      </c>
      <c r="BM2986" s="141" t="s">
        <v>4041</v>
      </c>
    </row>
    <row r="2987" spans="2:65" s="1" customFormat="1" x14ac:dyDescent="0.2">
      <c r="B2987" s="34"/>
      <c r="D2987" s="143" t="s">
        <v>167</v>
      </c>
      <c r="F2987" s="144" t="s">
        <v>4042</v>
      </c>
      <c r="I2987" s="145"/>
      <c r="L2987" s="34"/>
      <c r="M2987" s="146"/>
      <c r="T2987" s="55"/>
      <c r="AT2987" s="18" t="s">
        <v>167</v>
      </c>
      <c r="AU2987" s="18" t="s">
        <v>88</v>
      </c>
    </row>
    <row r="2988" spans="2:65" s="12" customFormat="1" x14ac:dyDescent="0.2">
      <c r="B2988" s="147"/>
      <c r="D2988" s="148" t="s">
        <v>169</v>
      </c>
      <c r="E2988" s="149" t="s">
        <v>3</v>
      </c>
      <c r="F2988" s="150" t="s">
        <v>3987</v>
      </c>
      <c r="H2988" s="149" t="s">
        <v>3</v>
      </c>
      <c r="I2988" s="151"/>
      <c r="L2988" s="147"/>
      <c r="M2988" s="152"/>
      <c r="T2988" s="153"/>
      <c r="AT2988" s="149" t="s">
        <v>169</v>
      </c>
      <c r="AU2988" s="149" t="s">
        <v>88</v>
      </c>
      <c r="AV2988" s="12" t="s">
        <v>86</v>
      </c>
      <c r="AW2988" s="12" t="s">
        <v>40</v>
      </c>
      <c r="AX2988" s="12" t="s">
        <v>78</v>
      </c>
      <c r="AY2988" s="149" t="s">
        <v>156</v>
      </c>
    </row>
    <row r="2989" spans="2:65" s="12" customFormat="1" x14ac:dyDescent="0.2">
      <c r="B2989" s="147"/>
      <c r="D2989" s="148" t="s">
        <v>169</v>
      </c>
      <c r="E2989" s="149" t="s">
        <v>3</v>
      </c>
      <c r="F2989" s="150" t="s">
        <v>4043</v>
      </c>
      <c r="H2989" s="149" t="s">
        <v>3</v>
      </c>
      <c r="I2989" s="151"/>
      <c r="L2989" s="147"/>
      <c r="M2989" s="152"/>
      <c r="T2989" s="153"/>
      <c r="AT2989" s="149" t="s">
        <v>169</v>
      </c>
      <c r="AU2989" s="149" t="s">
        <v>88</v>
      </c>
      <c r="AV2989" s="12" t="s">
        <v>86</v>
      </c>
      <c r="AW2989" s="12" t="s">
        <v>40</v>
      </c>
      <c r="AX2989" s="12" t="s">
        <v>78</v>
      </c>
      <c r="AY2989" s="149" t="s">
        <v>156</v>
      </c>
    </row>
    <row r="2990" spans="2:65" s="13" customFormat="1" x14ac:dyDescent="0.2">
      <c r="B2990" s="154"/>
      <c r="D2990" s="148" t="s">
        <v>169</v>
      </c>
      <c r="E2990" s="155" t="s">
        <v>3</v>
      </c>
      <c r="F2990" s="156" t="s">
        <v>4044</v>
      </c>
      <c r="H2990" s="157">
        <v>49.77</v>
      </c>
      <c r="I2990" s="158"/>
      <c r="L2990" s="154"/>
      <c r="M2990" s="159"/>
      <c r="T2990" s="160"/>
      <c r="AT2990" s="155" t="s">
        <v>169</v>
      </c>
      <c r="AU2990" s="155" t="s">
        <v>88</v>
      </c>
      <c r="AV2990" s="13" t="s">
        <v>88</v>
      </c>
      <c r="AW2990" s="13" t="s">
        <v>40</v>
      </c>
      <c r="AX2990" s="13" t="s">
        <v>78</v>
      </c>
      <c r="AY2990" s="155" t="s">
        <v>156</v>
      </c>
    </row>
    <row r="2991" spans="2:65" s="13" customFormat="1" x14ac:dyDescent="0.2">
      <c r="B2991" s="154"/>
      <c r="D2991" s="148" t="s">
        <v>169</v>
      </c>
      <c r="E2991" s="155" t="s">
        <v>3</v>
      </c>
      <c r="F2991" s="156" t="s">
        <v>4045</v>
      </c>
      <c r="H2991" s="157">
        <v>78</v>
      </c>
      <c r="I2991" s="158"/>
      <c r="L2991" s="154"/>
      <c r="M2991" s="159"/>
      <c r="T2991" s="160"/>
      <c r="AT2991" s="155" t="s">
        <v>169</v>
      </c>
      <c r="AU2991" s="155" t="s">
        <v>88</v>
      </c>
      <c r="AV2991" s="13" t="s">
        <v>88</v>
      </c>
      <c r="AW2991" s="13" t="s">
        <v>40</v>
      </c>
      <c r="AX2991" s="13" t="s">
        <v>78</v>
      </c>
      <c r="AY2991" s="155" t="s">
        <v>156</v>
      </c>
    </row>
    <row r="2992" spans="2:65" s="14" customFormat="1" x14ac:dyDescent="0.2">
      <c r="B2992" s="161"/>
      <c r="D2992" s="148" t="s">
        <v>169</v>
      </c>
      <c r="E2992" s="162" t="s">
        <v>3</v>
      </c>
      <c r="F2992" s="163" t="s">
        <v>172</v>
      </c>
      <c r="H2992" s="164">
        <v>127.77</v>
      </c>
      <c r="I2992" s="165"/>
      <c r="L2992" s="161"/>
      <c r="M2992" s="166"/>
      <c r="T2992" s="167"/>
      <c r="AT2992" s="162" t="s">
        <v>169</v>
      </c>
      <c r="AU2992" s="162" t="s">
        <v>88</v>
      </c>
      <c r="AV2992" s="14" t="s">
        <v>165</v>
      </c>
      <c r="AW2992" s="14" t="s">
        <v>40</v>
      </c>
      <c r="AX2992" s="14" t="s">
        <v>86</v>
      </c>
      <c r="AY2992" s="162" t="s">
        <v>156</v>
      </c>
    </row>
    <row r="2993" spans="2:65" s="1" customFormat="1" ht="16.5" customHeight="1" x14ac:dyDescent="0.2">
      <c r="B2993" s="129"/>
      <c r="C2993" s="175" t="s">
        <v>245</v>
      </c>
      <c r="D2993" s="175" t="s">
        <v>306</v>
      </c>
      <c r="E2993" s="176" t="s">
        <v>566</v>
      </c>
      <c r="F2993" s="177" t="s">
        <v>567</v>
      </c>
      <c r="G2993" s="178" t="s">
        <v>163</v>
      </c>
      <c r="H2993" s="179">
        <v>0.192</v>
      </c>
      <c r="I2993" s="180"/>
      <c r="J2993" s="181">
        <f>ROUND(I2993*H2993,2)</f>
        <v>0</v>
      </c>
      <c r="K2993" s="177" t="s">
        <v>164</v>
      </c>
      <c r="L2993" s="182"/>
      <c r="M2993" s="183" t="s">
        <v>3</v>
      </c>
      <c r="N2993" s="184" t="s">
        <v>49</v>
      </c>
      <c r="P2993" s="139">
        <f>O2993*H2993</f>
        <v>0</v>
      </c>
      <c r="Q2993" s="139">
        <v>0.55000000000000004</v>
      </c>
      <c r="R2993" s="139">
        <f>Q2993*H2993</f>
        <v>0.10560000000000001</v>
      </c>
      <c r="S2993" s="139">
        <v>0</v>
      </c>
      <c r="T2993" s="140">
        <f>S2993*H2993</f>
        <v>0</v>
      </c>
      <c r="AR2993" s="141" t="s">
        <v>309</v>
      </c>
      <c r="AT2993" s="141" t="s">
        <v>306</v>
      </c>
      <c r="AU2993" s="141" t="s">
        <v>88</v>
      </c>
      <c r="AY2993" s="18" t="s">
        <v>156</v>
      </c>
      <c r="BE2993" s="142">
        <f>IF(N2993="základní",J2993,0)</f>
        <v>0</v>
      </c>
      <c r="BF2993" s="142">
        <f>IF(N2993="snížená",J2993,0)</f>
        <v>0</v>
      </c>
      <c r="BG2993" s="142">
        <f>IF(N2993="zákl. přenesená",J2993,0)</f>
        <v>0</v>
      </c>
      <c r="BH2993" s="142">
        <f>IF(N2993="sníž. přenesená",J2993,0)</f>
        <v>0</v>
      </c>
      <c r="BI2993" s="142">
        <f>IF(N2993="nulová",J2993,0)</f>
        <v>0</v>
      </c>
      <c r="BJ2993" s="18" t="s">
        <v>86</v>
      </c>
      <c r="BK2993" s="142">
        <f>ROUND(I2993*H2993,2)</f>
        <v>0</v>
      </c>
      <c r="BL2993" s="18" t="s">
        <v>301</v>
      </c>
      <c r="BM2993" s="141" t="s">
        <v>4046</v>
      </c>
    </row>
    <row r="2994" spans="2:65" s="12" customFormat="1" x14ac:dyDescent="0.2">
      <c r="B2994" s="147"/>
      <c r="D2994" s="148" t="s">
        <v>169</v>
      </c>
      <c r="E2994" s="149" t="s">
        <v>3</v>
      </c>
      <c r="F2994" s="150" t="s">
        <v>3987</v>
      </c>
      <c r="H2994" s="149" t="s">
        <v>3</v>
      </c>
      <c r="I2994" s="151"/>
      <c r="L2994" s="147"/>
      <c r="M2994" s="152"/>
      <c r="T2994" s="153"/>
      <c r="AT2994" s="149" t="s">
        <v>169</v>
      </c>
      <c r="AU2994" s="149" t="s">
        <v>88</v>
      </c>
      <c r="AV2994" s="12" t="s">
        <v>86</v>
      </c>
      <c r="AW2994" s="12" t="s">
        <v>40</v>
      </c>
      <c r="AX2994" s="12" t="s">
        <v>78</v>
      </c>
      <c r="AY2994" s="149" t="s">
        <v>156</v>
      </c>
    </row>
    <row r="2995" spans="2:65" s="12" customFormat="1" x14ac:dyDescent="0.2">
      <c r="B2995" s="147"/>
      <c r="D2995" s="148" t="s">
        <v>169</v>
      </c>
      <c r="E2995" s="149" t="s">
        <v>3</v>
      </c>
      <c r="F2995" s="150" t="s">
        <v>4043</v>
      </c>
      <c r="H2995" s="149" t="s">
        <v>3</v>
      </c>
      <c r="I2995" s="151"/>
      <c r="L2995" s="147"/>
      <c r="M2995" s="152"/>
      <c r="T2995" s="153"/>
      <c r="AT2995" s="149" t="s">
        <v>169</v>
      </c>
      <c r="AU2995" s="149" t="s">
        <v>88</v>
      </c>
      <c r="AV2995" s="12" t="s">
        <v>86</v>
      </c>
      <c r="AW2995" s="12" t="s">
        <v>40</v>
      </c>
      <c r="AX2995" s="12" t="s">
        <v>78</v>
      </c>
      <c r="AY2995" s="149" t="s">
        <v>156</v>
      </c>
    </row>
    <row r="2996" spans="2:65" s="13" customFormat="1" x14ac:dyDescent="0.2">
      <c r="B2996" s="154"/>
      <c r="D2996" s="148" t="s">
        <v>169</v>
      </c>
      <c r="E2996" s="155" t="s">
        <v>3</v>
      </c>
      <c r="F2996" s="156" t="s">
        <v>4047</v>
      </c>
      <c r="H2996" s="157">
        <v>7.4999999999999997E-2</v>
      </c>
      <c r="I2996" s="158"/>
      <c r="L2996" s="154"/>
      <c r="M2996" s="159"/>
      <c r="T2996" s="160"/>
      <c r="AT2996" s="155" t="s">
        <v>169</v>
      </c>
      <c r="AU2996" s="155" t="s">
        <v>88</v>
      </c>
      <c r="AV2996" s="13" t="s">
        <v>88</v>
      </c>
      <c r="AW2996" s="13" t="s">
        <v>40</v>
      </c>
      <c r="AX2996" s="13" t="s">
        <v>78</v>
      </c>
      <c r="AY2996" s="155" t="s">
        <v>156</v>
      </c>
    </row>
    <row r="2997" spans="2:65" s="13" customFormat="1" x14ac:dyDescent="0.2">
      <c r="B2997" s="154"/>
      <c r="D2997" s="148" t="s">
        <v>169</v>
      </c>
      <c r="E2997" s="155" t="s">
        <v>3</v>
      </c>
      <c r="F2997" s="156" t="s">
        <v>4048</v>
      </c>
      <c r="H2997" s="157">
        <v>0.11700000000000001</v>
      </c>
      <c r="I2997" s="158"/>
      <c r="L2997" s="154"/>
      <c r="M2997" s="159"/>
      <c r="T2997" s="160"/>
      <c r="AT2997" s="155" t="s">
        <v>169</v>
      </c>
      <c r="AU2997" s="155" t="s">
        <v>88</v>
      </c>
      <c r="AV2997" s="13" t="s">
        <v>88</v>
      </c>
      <c r="AW2997" s="13" t="s">
        <v>40</v>
      </c>
      <c r="AX2997" s="13" t="s">
        <v>78</v>
      </c>
      <c r="AY2997" s="155" t="s">
        <v>156</v>
      </c>
    </row>
    <row r="2998" spans="2:65" s="14" customFormat="1" x14ac:dyDescent="0.2">
      <c r="B2998" s="161"/>
      <c r="D2998" s="148" t="s">
        <v>169</v>
      </c>
      <c r="E2998" s="162" t="s">
        <v>3</v>
      </c>
      <c r="F2998" s="163" t="s">
        <v>172</v>
      </c>
      <c r="H2998" s="164">
        <v>0.192</v>
      </c>
      <c r="I2998" s="165"/>
      <c r="L2998" s="161"/>
      <c r="M2998" s="166"/>
      <c r="T2998" s="167"/>
      <c r="AT2998" s="162" t="s">
        <v>169</v>
      </c>
      <c r="AU2998" s="162" t="s">
        <v>88</v>
      </c>
      <c r="AV2998" s="14" t="s">
        <v>165</v>
      </c>
      <c r="AW2998" s="14" t="s">
        <v>40</v>
      </c>
      <c r="AX2998" s="14" t="s">
        <v>86</v>
      </c>
      <c r="AY2998" s="162" t="s">
        <v>156</v>
      </c>
    </row>
    <row r="2999" spans="2:65" s="1" customFormat="1" ht="21.75" customHeight="1" x14ac:dyDescent="0.2">
      <c r="B2999" s="129"/>
      <c r="C2999" s="130" t="s">
        <v>250</v>
      </c>
      <c r="D2999" s="130" t="s">
        <v>160</v>
      </c>
      <c r="E2999" s="131" t="s">
        <v>4049</v>
      </c>
      <c r="F2999" s="132" t="s">
        <v>4050</v>
      </c>
      <c r="G2999" s="133" t="s">
        <v>356</v>
      </c>
      <c r="H2999" s="134">
        <v>22.2</v>
      </c>
      <c r="I2999" s="135"/>
      <c r="J2999" s="136">
        <f>ROUND(I2999*H2999,2)</f>
        <v>0</v>
      </c>
      <c r="K2999" s="132" t="s">
        <v>164</v>
      </c>
      <c r="L2999" s="34"/>
      <c r="M2999" s="137" t="s">
        <v>3</v>
      </c>
      <c r="N2999" s="138" t="s">
        <v>49</v>
      </c>
      <c r="P2999" s="139">
        <f>O2999*H2999</f>
        <v>0</v>
      </c>
      <c r="Q2999" s="139">
        <v>0</v>
      </c>
      <c r="R2999" s="139">
        <f>Q2999*H2999</f>
        <v>0</v>
      </c>
      <c r="S2999" s="139">
        <v>0</v>
      </c>
      <c r="T2999" s="140">
        <f>S2999*H2999</f>
        <v>0</v>
      </c>
      <c r="AR2999" s="141" t="s">
        <v>301</v>
      </c>
      <c r="AT2999" s="141" t="s">
        <v>160</v>
      </c>
      <c r="AU2999" s="141" t="s">
        <v>88</v>
      </c>
      <c r="AY2999" s="18" t="s">
        <v>156</v>
      </c>
      <c r="BE2999" s="142">
        <f>IF(N2999="základní",J2999,0)</f>
        <v>0</v>
      </c>
      <c r="BF2999" s="142">
        <f>IF(N2999="snížená",J2999,0)</f>
        <v>0</v>
      </c>
      <c r="BG2999" s="142">
        <f>IF(N2999="zákl. přenesená",J2999,0)</f>
        <v>0</v>
      </c>
      <c r="BH2999" s="142">
        <f>IF(N2999="sníž. přenesená",J2999,0)</f>
        <v>0</v>
      </c>
      <c r="BI2999" s="142">
        <f>IF(N2999="nulová",J2999,0)</f>
        <v>0</v>
      </c>
      <c r="BJ2999" s="18" t="s">
        <v>86</v>
      </c>
      <c r="BK2999" s="142">
        <f>ROUND(I2999*H2999,2)</f>
        <v>0</v>
      </c>
      <c r="BL2999" s="18" t="s">
        <v>301</v>
      </c>
      <c r="BM2999" s="141" t="s">
        <v>4051</v>
      </c>
    </row>
    <row r="3000" spans="2:65" s="1" customFormat="1" x14ac:dyDescent="0.2">
      <c r="B3000" s="34"/>
      <c r="D3000" s="143" t="s">
        <v>167</v>
      </c>
      <c r="F3000" s="144" t="s">
        <v>4052</v>
      </c>
      <c r="I3000" s="145"/>
      <c r="L3000" s="34"/>
      <c r="M3000" s="146"/>
      <c r="T3000" s="55"/>
      <c r="AT3000" s="18" t="s">
        <v>167</v>
      </c>
      <c r="AU3000" s="18" t="s">
        <v>88</v>
      </c>
    </row>
    <row r="3001" spans="2:65" s="12" customFormat="1" x14ac:dyDescent="0.2">
      <c r="B3001" s="147"/>
      <c r="D3001" s="148" t="s">
        <v>169</v>
      </c>
      <c r="E3001" s="149" t="s">
        <v>3</v>
      </c>
      <c r="F3001" s="150" t="s">
        <v>3066</v>
      </c>
      <c r="H3001" s="149" t="s">
        <v>3</v>
      </c>
      <c r="I3001" s="151"/>
      <c r="L3001" s="147"/>
      <c r="M3001" s="152"/>
      <c r="T3001" s="153"/>
      <c r="AT3001" s="149" t="s">
        <v>169</v>
      </c>
      <c r="AU3001" s="149" t="s">
        <v>88</v>
      </c>
      <c r="AV3001" s="12" t="s">
        <v>86</v>
      </c>
      <c r="AW3001" s="12" t="s">
        <v>40</v>
      </c>
      <c r="AX3001" s="12" t="s">
        <v>78</v>
      </c>
      <c r="AY3001" s="149" t="s">
        <v>156</v>
      </c>
    </row>
    <row r="3002" spans="2:65" s="12" customFormat="1" x14ac:dyDescent="0.2">
      <c r="B3002" s="147"/>
      <c r="D3002" s="148" t="s">
        <v>169</v>
      </c>
      <c r="E3002" s="149" t="s">
        <v>3</v>
      </c>
      <c r="F3002" s="150" t="s">
        <v>4053</v>
      </c>
      <c r="H3002" s="149" t="s">
        <v>3</v>
      </c>
      <c r="I3002" s="151"/>
      <c r="L3002" s="147"/>
      <c r="M3002" s="152"/>
      <c r="T3002" s="153"/>
      <c r="AT3002" s="149" t="s">
        <v>169</v>
      </c>
      <c r="AU3002" s="149" t="s">
        <v>88</v>
      </c>
      <c r="AV3002" s="12" t="s">
        <v>86</v>
      </c>
      <c r="AW3002" s="12" t="s">
        <v>40</v>
      </c>
      <c r="AX3002" s="12" t="s">
        <v>78</v>
      </c>
      <c r="AY3002" s="149" t="s">
        <v>156</v>
      </c>
    </row>
    <row r="3003" spans="2:65" s="13" customFormat="1" x14ac:dyDescent="0.2">
      <c r="B3003" s="154"/>
      <c r="D3003" s="148" t="s">
        <v>169</v>
      </c>
      <c r="E3003" s="155" t="s">
        <v>3</v>
      </c>
      <c r="F3003" s="156" t="s">
        <v>4054</v>
      </c>
      <c r="H3003" s="157">
        <v>22.2</v>
      </c>
      <c r="I3003" s="158"/>
      <c r="L3003" s="154"/>
      <c r="M3003" s="159"/>
      <c r="T3003" s="160"/>
      <c r="AT3003" s="155" t="s">
        <v>169</v>
      </c>
      <c r="AU3003" s="155" t="s">
        <v>88</v>
      </c>
      <c r="AV3003" s="13" t="s">
        <v>88</v>
      </c>
      <c r="AW3003" s="13" t="s">
        <v>40</v>
      </c>
      <c r="AX3003" s="13" t="s">
        <v>78</v>
      </c>
      <c r="AY3003" s="155" t="s">
        <v>156</v>
      </c>
    </row>
    <row r="3004" spans="2:65" s="14" customFormat="1" x14ac:dyDescent="0.2">
      <c r="B3004" s="161"/>
      <c r="D3004" s="148" t="s">
        <v>169</v>
      </c>
      <c r="E3004" s="162" t="s">
        <v>3</v>
      </c>
      <c r="F3004" s="163" t="s">
        <v>172</v>
      </c>
      <c r="H3004" s="164">
        <v>22.2</v>
      </c>
      <c r="I3004" s="165"/>
      <c r="L3004" s="161"/>
      <c r="M3004" s="166"/>
      <c r="T3004" s="167"/>
      <c r="AT3004" s="162" t="s">
        <v>169</v>
      </c>
      <c r="AU3004" s="162" t="s">
        <v>88</v>
      </c>
      <c r="AV3004" s="14" t="s">
        <v>165</v>
      </c>
      <c r="AW3004" s="14" t="s">
        <v>40</v>
      </c>
      <c r="AX3004" s="14" t="s">
        <v>86</v>
      </c>
      <c r="AY3004" s="162" t="s">
        <v>156</v>
      </c>
    </row>
    <row r="3005" spans="2:65" s="1" customFormat="1" ht="16.5" customHeight="1" x14ac:dyDescent="0.2">
      <c r="B3005" s="129"/>
      <c r="C3005" s="175" t="s">
        <v>255</v>
      </c>
      <c r="D3005" s="175" t="s">
        <v>306</v>
      </c>
      <c r="E3005" s="176" t="s">
        <v>599</v>
      </c>
      <c r="F3005" s="177" t="s">
        <v>600</v>
      </c>
      <c r="G3005" s="178" t="s">
        <v>163</v>
      </c>
      <c r="H3005" s="179">
        <v>0.44400000000000001</v>
      </c>
      <c r="I3005" s="180"/>
      <c r="J3005" s="181">
        <f>ROUND(I3005*H3005,2)</f>
        <v>0</v>
      </c>
      <c r="K3005" s="177" t="s">
        <v>164</v>
      </c>
      <c r="L3005" s="182"/>
      <c r="M3005" s="183" t="s">
        <v>3</v>
      </c>
      <c r="N3005" s="184" t="s">
        <v>49</v>
      </c>
      <c r="P3005" s="139">
        <f>O3005*H3005</f>
        <v>0</v>
      </c>
      <c r="Q3005" s="139">
        <v>0.55000000000000004</v>
      </c>
      <c r="R3005" s="139">
        <f>Q3005*H3005</f>
        <v>0.24420000000000003</v>
      </c>
      <c r="S3005" s="139">
        <v>0</v>
      </c>
      <c r="T3005" s="140">
        <f>S3005*H3005</f>
        <v>0</v>
      </c>
      <c r="AR3005" s="141" t="s">
        <v>309</v>
      </c>
      <c r="AT3005" s="141" t="s">
        <v>306</v>
      </c>
      <c r="AU3005" s="141" t="s">
        <v>88</v>
      </c>
      <c r="AY3005" s="18" t="s">
        <v>156</v>
      </c>
      <c r="BE3005" s="142">
        <f>IF(N3005="základní",J3005,0)</f>
        <v>0</v>
      </c>
      <c r="BF3005" s="142">
        <f>IF(N3005="snížená",J3005,0)</f>
        <v>0</v>
      </c>
      <c r="BG3005" s="142">
        <f>IF(N3005="zákl. přenesená",J3005,0)</f>
        <v>0</v>
      </c>
      <c r="BH3005" s="142">
        <f>IF(N3005="sníž. přenesená",J3005,0)</f>
        <v>0</v>
      </c>
      <c r="BI3005" s="142">
        <f>IF(N3005="nulová",J3005,0)</f>
        <v>0</v>
      </c>
      <c r="BJ3005" s="18" t="s">
        <v>86</v>
      </c>
      <c r="BK3005" s="142">
        <f>ROUND(I3005*H3005,2)</f>
        <v>0</v>
      </c>
      <c r="BL3005" s="18" t="s">
        <v>301</v>
      </c>
      <c r="BM3005" s="141" t="s">
        <v>4055</v>
      </c>
    </row>
    <row r="3006" spans="2:65" s="12" customFormat="1" x14ac:dyDescent="0.2">
      <c r="B3006" s="147"/>
      <c r="D3006" s="148" t="s">
        <v>169</v>
      </c>
      <c r="E3006" s="149" t="s">
        <v>3</v>
      </c>
      <c r="F3006" s="150" t="s">
        <v>3066</v>
      </c>
      <c r="H3006" s="149" t="s">
        <v>3</v>
      </c>
      <c r="I3006" s="151"/>
      <c r="L3006" s="147"/>
      <c r="M3006" s="152"/>
      <c r="T3006" s="153"/>
      <c r="AT3006" s="149" t="s">
        <v>169</v>
      </c>
      <c r="AU3006" s="149" t="s">
        <v>88</v>
      </c>
      <c r="AV3006" s="12" t="s">
        <v>86</v>
      </c>
      <c r="AW3006" s="12" t="s">
        <v>40</v>
      </c>
      <c r="AX3006" s="12" t="s">
        <v>78</v>
      </c>
      <c r="AY3006" s="149" t="s">
        <v>156</v>
      </c>
    </row>
    <row r="3007" spans="2:65" s="12" customFormat="1" x14ac:dyDescent="0.2">
      <c r="B3007" s="147"/>
      <c r="D3007" s="148" t="s">
        <v>169</v>
      </c>
      <c r="E3007" s="149" t="s">
        <v>3</v>
      </c>
      <c r="F3007" s="150" t="s">
        <v>4053</v>
      </c>
      <c r="H3007" s="149" t="s">
        <v>3</v>
      </c>
      <c r="I3007" s="151"/>
      <c r="L3007" s="147"/>
      <c r="M3007" s="152"/>
      <c r="T3007" s="153"/>
      <c r="AT3007" s="149" t="s">
        <v>169</v>
      </c>
      <c r="AU3007" s="149" t="s">
        <v>88</v>
      </c>
      <c r="AV3007" s="12" t="s">
        <v>86</v>
      </c>
      <c r="AW3007" s="12" t="s">
        <v>40</v>
      </c>
      <c r="AX3007" s="12" t="s">
        <v>78</v>
      </c>
      <c r="AY3007" s="149" t="s">
        <v>156</v>
      </c>
    </row>
    <row r="3008" spans="2:65" s="13" customFormat="1" x14ac:dyDescent="0.2">
      <c r="B3008" s="154"/>
      <c r="D3008" s="148" t="s">
        <v>169</v>
      </c>
      <c r="E3008" s="155" t="s">
        <v>3</v>
      </c>
      <c r="F3008" s="156" t="s">
        <v>4056</v>
      </c>
      <c r="H3008" s="157">
        <v>0.44400000000000001</v>
      </c>
      <c r="I3008" s="158"/>
      <c r="L3008" s="154"/>
      <c r="M3008" s="159"/>
      <c r="T3008" s="160"/>
      <c r="AT3008" s="155" t="s">
        <v>169</v>
      </c>
      <c r="AU3008" s="155" t="s">
        <v>88</v>
      </c>
      <c r="AV3008" s="13" t="s">
        <v>88</v>
      </c>
      <c r="AW3008" s="13" t="s">
        <v>40</v>
      </c>
      <c r="AX3008" s="13" t="s">
        <v>78</v>
      </c>
      <c r="AY3008" s="155" t="s">
        <v>156</v>
      </c>
    </row>
    <row r="3009" spans="2:65" s="14" customFormat="1" x14ac:dyDescent="0.2">
      <c r="B3009" s="161"/>
      <c r="D3009" s="148" t="s">
        <v>169</v>
      </c>
      <c r="E3009" s="162" t="s">
        <v>3</v>
      </c>
      <c r="F3009" s="163" t="s">
        <v>172</v>
      </c>
      <c r="H3009" s="164">
        <v>0.44400000000000001</v>
      </c>
      <c r="I3009" s="165"/>
      <c r="L3009" s="161"/>
      <c r="M3009" s="166"/>
      <c r="T3009" s="167"/>
      <c r="AT3009" s="162" t="s">
        <v>169</v>
      </c>
      <c r="AU3009" s="162" t="s">
        <v>88</v>
      </c>
      <c r="AV3009" s="14" t="s">
        <v>165</v>
      </c>
      <c r="AW3009" s="14" t="s">
        <v>40</v>
      </c>
      <c r="AX3009" s="14" t="s">
        <v>86</v>
      </c>
      <c r="AY3009" s="162" t="s">
        <v>156</v>
      </c>
    </row>
    <row r="3010" spans="2:65" s="1" customFormat="1" ht="21.75" customHeight="1" x14ac:dyDescent="0.2">
      <c r="B3010" s="129"/>
      <c r="C3010" s="130" t="s">
        <v>4057</v>
      </c>
      <c r="D3010" s="130" t="s">
        <v>160</v>
      </c>
      <c r="E3010" s="131" t="s">
        <v>4058</v>
      </c>
      <c r="F3010" s="132" t="s">
        <v>4059</v>
      </c>
      <c r="G3010" s="133" t="s">
        <v>356</v>
      </c>
      <c r="H3010" s="134">
        <v>7.5</v>
      </c>
      <c r="I3010" s="135"/>
      <c r="J3010" s="136">
        <f>ROUND(I3010*H3010,2)</f>
        <v>0</v>
      </c>
      <c r="K3010" s="132" t="s">
        <v>164</v>
      </c>
      <c r="L3010" s="34"/>
      <c r="M3010" s="137" t="s">
        <v>3</v>
      </c>
      <c r="N3010" s="138" t="s">
        <v>49</v>
      </c>
      <c r="P3010" s="139">
        <f>O3010*H3010</f>
        <v>0</v>
      </c>
      <c r="Q3010" s="139">
        <v>0</v>
      </c>
      <c r="R3010" s="139">
        <f>Q3010*H3010</f>
        <v>0</v>
      </c>
      <c r="S3010" s="139">
        <v>0</v>
      </c>
      <c r="T3010" s="140">
        <f>S3010*H3010</f>
        <v>0</v>
      </c>
      <c r="AR3010" s="141" t="s">
        <v>301</v>
      </c>
      <c r="AT3010" s="141" t="s">
        <v>160</v>
      </c>
      <c r="AU3010" s="141" t="s">
        <v>88</v>
      </c>
      <c r="AY3010" s="18" t="s">
        <v>156</v>
      </c>
      <c r="BE3010" s="142">
        <f>IF(N3010="základní",J3010,0)</f>
        <v>0</v>
      </c>
      <c r="BF3010" s="142">
        <f>IF(N3010="snížená",J3010,0)</f>
        <v>0</v>
      </c>
      <c r="BG3010" s="142">
        <f>IF(N3010="zákl. přenesená",J3010,0)</f>
        <v>0</v>
      </c>
      <c r="BH3010" s="142">
        <f>IF(N3010="sníž. přenesená",J3010,0)</f>
        <v>0</v>
      </c>
      <c r="BI3010" s="142">
        <f>IF(N3010="nulová",J3010,0)</f>
        <v>0</v>
      </c>
      <c r="BJ3010" s="18" t="s">
        <v>86</v>
      </c>
      <c r="BK3010" s="142">
        <f>ROUND(I3010*H3010,2)</f>
        <v>0</v>
      </c>
      <c r="BL3010" s="18" t="s">
        <v>301</v>
      </c>
      <c r="BM3010" s="141" t="s">
        <v>4060</v>
      </c>
    </row>
    <row r="3011" spans="2:65" s="1" customFormat="1" x14ac:dyDescent="0.2">
      <c r="B3011" s="34"/>
      <c r="D3011" s="143" t="s">
        <v>167</v>
      </c>
      <c r="F3011" s="144" t="s">
        <v>4061</v>
      </c>
      <c r="I3011" s="145"/>
      <c r="L3011" s="34"/>
      <c r="M3011" s="146"/>
      <c r="T3011" s="55"/>
      <c r="AT3011" s="18" t="s">
        <v>167</v>
      </c>
      <c r="AU3011" s="18" t="s">
        <v>88</v>
      </c>
    </row>
    <row r="3012" spans="2:65" s="12" customFormat="1" x14ac:dyDescent="0.2">
      <c r="B3012" s="147"/>
      <c r="D3012" s="148" t="s">
        <v>169</v>
      </c>
      <c r="E3012" s="149" t="s">
        <v>3</v>
      </c>
      <c r="F3012" s="150" t="s">
        <v>2434</v>
      </c>
      <c r="H3012" s="149" t="s">
        <v>3</v>
      </c>
      <c r="I3012" s="151"/>
      <c r="L3012" s="147"/>
      <c r="M3012" s="152"/>
      <c r="T3012" s="153"/>
      <c r="AT3012" s="149" t="s">
        <v>169</v>
      </c>
      <c r="AU3012" s="149" t="s">
        <v>88</v>
      </c>
      <c r="AV3012" s="12" t="s">
        <v>86</v>
      </c>
      <c r="AW3012" s="12" t="s">
        <v>40</v>
      </c>
      <c r="AX3012" s="12" t="s">
        <v>78</v>
      </c>
      <c r="AY3012" s="149" t="s">
        <v>156</v>
      </c>
    </row>
    <row r="3013" spans="2:65" s="12" customFormat="1" x14ac:dyDescent="0.2">
      <c r="B3013" s="147"/>
      <c r="D3013" s="148" t="s">
        <v>169</v>
      </c>
      <c r="E3013" s="149" t="s">
        <v>3</v>
      </c>
      <c r="F3013" s="150" t="s">
        <v>4062</v>
      </c>
      <c r="H3013" s="149" t="s">
        <v>3</v>
      </c>
      <c r="I3013" s="151"/>
      <c r="L3013" s="147"/>
      <c r="M3013" s="152"/>
      <c r="T3013" s="153"/>
      <c r="AT3013" s="149" t="s">
        <v>169</v>
      </c>
      <c r="AU3013" s="149" t="s">
        <v>88</v>
      </c>
      <c r="AV3013" s="12" t="s">
        <v>86</v>
      </c>
      <c r="AW3013" s="12" t="s">
        <v>40</v>
      </c>
      <c r="AX3013" s="12" t="s">
        <v>78</v>
      </c>
      <c r="AY3013" s="149" t="s">
        <v>156</v>
      </c>
    </row>
    <row r="3014" spans="2:65" s="13" customFormat="1" x14ac:dyDescent="0.2">
      <c r="B3014" s="154"/>
      <c r="D3014" s="148" t="s">
        <v>169</v>
      </c>
      <c r="E3014" s="155" t="s">
        <v>3</v>
      </c>
      <c r="F3014" s="156" t="s">
        <v>4063</v>
      </c>
      <c r="H3014" s="157">
        <v>7.5</v>
      </c>
      <c r="I3014" s="158"/>
      <c r="L3014" s="154"/>
      <c r="M3014" s="159"/>
      <c r="T3014" s="160"/>
      <c r="AT3014" s="155" t="s">
        <v>169</v>
      </c>
      <c r="AU3014" s="155" t="s">
        <v>88</v>
      </c>
      <c r="AV3014" s="13" t="s">
        <v>88</v>
      </c>
      <c r="AW3014" s="13" t="s">
        <v>40</v>
      </c>
      <c r="AX3014" s="13" t="s">
        <v>78</v>
      </c>
      <c r="AY3014" s="155" t="s">
        <v>156</v>
      </c>
    </row>
    <row r="3015" spans="2:65" s="14" customFormat="1" x14ac:dyDescent="0.2">
      <c r="B3015" s="161"/>
      <c r="D3015" s="148" t="s">
        <v>169</v>
      </c>
      <c r="E3015" s="162" t="s">
        <v>3</v>
      </c>
      <c r="F3015" s="163" t="s">
        <v>172</v>
      </c>
      <c r="H3015" s="164">
        <v>7.5</v>
      </c>
      <c r="I3015" s="165"/>
      <c r="L3015" s="161"/>
      <c r="M3015" s="166"/>
      <c r="T3015" s="167"/>
      <c r="AT3015" s="162" t="s">
        <v>169</v>
      </c>
      <c r="AU3015" s="162" t="s">
        <v>88</v>
      </c>
      <c r="AV3015" s="14" t="s">
        <v>165</v>
      </c>
      <c r="AW3015" s="14" t="s">
        <v>40</v>
      </c>
      <c r="AX3015" s="14" t="s">
        <v>86</v>
      </c>
      <c r="AY3015" s="162" t="s">
        <v>156</v>
      </c>
    </row>
    <row r="3016" spans="2:65" s="1" customFormat="1" ht="16.5" customHeight="1" x14ac:dyDescent="0.2">
      <c r="B3016" s="129"/>
      <c r="C3016" s="175" t="s">
        <v>4064</v>
      </c>
      <c r="D3016" s="175" t="s">
        <v>306</v>
      </c>
      <c r="E3016" s="176" t="s">
        <v>566</v>
      </c>
      <c r="F3016" s="177" t="s">
        <v>567</v>
      </c>
      <c r="G3016" s="178" t="s">
        <v>163</v>
      </c>
      <c r="H3016" s="179">
        <v>7.1999999999999995E-2</v>
      </c>
      <c r="I3016" s="180"/>
      <c r="J3016" s="181">
        <f>ROUND(I3016*H3016,2)</f>
        <v>0</v>
      </c>
      <c r="K3016" s="177" t="s">
        <v>164</v>
      </c>
      <c r="L3016" s="182"/>
      <c r="M3016" s="183" t="s">
        <v>3</v>
      </c>
      <c r="N3016" s="184" t="s">
        <v>49</v>
      </c>
      <c r="P3016" s="139">
        <f>O3016*H3016</f>
        <v>0</v>
      </c>
      <c r="Q3016" s="139">
        <v>0.55000000000000004</v>
      </c>
      <c r="R3016" s="139">
        <f>Q3016*H3016</f>
        <v>3.9600000000000003E-2</v>
      </c>
      <c r="S3016" s="139">
        <v>0</v>
      </c>
      <c r="T3016" s="140">
        <f>S3016*H3016</f>
        <v>0</v>
      </c>
      <c r="AR3016" s="141" t="s">
        <v>309</v>
      </c>
      <c r="AT3016" s="141" t="s">
        <v>306</v>
      </c>
      <c r="AU3016" s="141" t="s">
        <v>88</v>
      </c>
      <c r="AY3016" s="18" t="s">
        <v>156</v>
      </c>
      <c r="BE3016" s="142">
        <f>IF(N3016="základní",J3016,0)</f>
        <v>0</v>
      </c>
      <c r="BF3016" s="142">
        <f>IF(N3016="snížená",J3016,0)</f>
        <v>0</v>
      </c>
      <c r="BG3016" s="142">
        <f>IF(N3016="zákl. přenesená",J3016,0)</f>
        <v>0</v>
      </c>
      <c r="BH3016" s="142">
        <f>IF(N3016="sníž. přenesená",J3016,0)</f>
        <v>0</v>
      </c>
      <c r="BI3016" s="142">
        <f>IF(N3016="nulová",J3016,0)</f>
        <v>0</v>
      </c>
      <c r="BJ3016" s="18" t="s">
        <v>86</v>
      </c>
      <c r="BK3016" s="142">
        <f>ROUND(I3016*H3016,2)</f>
        <v>0</v>
      </c>
      <c r="BL3016" s="18" t="s">
        <v>301</v>
      </c>
      <c r="BM3016" s="141" t="s">
        <v>4065</v>
      </c>
    </row>
    <row r="3017" spans="2:65" s="12" customFormat="1" x14ac:dyDescent="0.2">
      <c r="B3017" s="147"/>
      <c r="D3017" s="148" t="s">
        <v>169</v>
      </c>
      <c r="E3017" s="149" t="s">
        <v>3</v>
      </c>
      <c r="F3017" s="150" t="s">
        <v>2434</v>
      </c>
      <c r="H3017" s="149" t="s">
        <v>3</v>
      </c>
      <c r="I3017" s="151"/>
      <c r="L3017" s="147"/>
      <c r="M3017" s="152"/>
      <c r="T3017" s="153"/>
      <c r="AT3017" s="149" t="s">
        <v>169</v>
      </c>
      <c r="AU3017" s="149" t="s">
        <v>88</v>
      </c>
      <c r="AV3017" s="12" t="s">
        <v>86</v>
      </c>
      <c r="AW3017" s="12" t="s">
        <v>40</v>
      </c>
      <c r="AX3017" s="12" t="s">
        <v>78</v>
      </c>
      <c r="AY3017" s="149" t="s">
        <v>156</v>
      </c>
    </row>
    <row r="3018" spans="2:65" s="12" customFormat="1" x14ac:dyDescent="0.2">
      <c r="B3018" s="147"/>
      <c r="D3018" s="148" t="s">
        <v>169</v>
      </c>
      <c r="E3018" s="149" t="s">
        <v>3</v>
      </c>
      <c r="F3018" s="150" t="s">
        <v>4062</v>
      </c>
      <c r="H3018" s="149" t="s">
        <v>3</v>
      </c>
      <c r="I3018" s="151"/>
      <c r="L3018" s="147"/>
      <c r="M3018" s="152"/>
      <c r="T3018" s="153"/>
      <c r="AT3018" s="149" t="s">
        <v>169</v>
      </c>
      <c r="AU3018" s="149" t="s">
        <v>88</v>
      </c>
      <c r="AV3018" s="12" t="s">
        <v>86</v>
      </c>
      <c r="AW3018" s="12" t="s">
        <v>40</v>
      </c>
      <c r="AX3018" s="12" t="s">
        <v>78</v>
      </c>
      <c r="AY3018" s="149" t="s">
        <v>156</v>
      </c>
    </row>
    <row r="3019" spans="2:65" s="13" customFormat="1" x14ac:dyDescent="0.2">
      <c r="B3019" s="154"/>
      <c r="D3019" s="148" t="s">
        <v>169</v>
      </c>
      <c r="E3019" s="155" t="s">
        <v>3</v>
      </c>
      <c r="F3019" s="156" t="s">
        <v>4066</v>
      </c>
      <c r="H3019" s="157">
        <v>7.1999999999999995E-2</v>
      </c>
      <c r="I3019" s="158"/>
      <c r="L3019" s="154"/>
      <c r="M3019" s="159"/>
      <c r="T3019" s="160"/>
      <c r="AT3019" s="155" t="s">
        <v>169</v>
      </c>
      <c r="AU3019" s="155" t="s">
        <v>88</v>
      </c>
      <c r="AV3019" s="13" t="s">
        <v>88</v>
      </c>
      <c r="AW3019" s="13" t="s">
        <v>40</v>
      </c>
      <c r="AX3019" s="13" t="s">
        <v>78</v>
      </c>
      <c r="AY3019" s="155" t="s">
        <v>156</v>
      </c>
    </row>
    <row r="3020" spans="2:65" s="14" customFormat="1" x14ac:dyDescent="0.2">
      <c r="B3020" s="161"/>
      <c r="D3020" s="148" t="s">
        <v>169</v>
      </c>
      <c r="E3020" s="162" t="s">
        <v>3</v>
      </c>
      <c r="F3020" s="163" t="s">
        <v>172</v>
      </c>
      <c r="H3020" s="164">
        <v>7.1999999999999995E-2</v>
      </c>
      <c r="I3020" s="165"/>
      <c r="L3020" s="161"/>
      <c r="M3020" s="166"/>
      <c r="T3020" s="167"/>
      <c r="AT3020" s="162" t="s">
        <v>169</v>
      </c>
      <c r="AU3020" s="162" t="s">
        <v>88</v>
      </c>
      <c r="AV3020" s="14" t="s">
        <v>165</v>
      </c>
      <c r="AW3020" s="14" t="s">
        <v>40</v>
      </c>
      <c r="AX3020" s="14" t="s">
        <v>86</v>
      </c>
      <c r="AY3020" s="162" t="s">
        <v>156</v>
      </c>
    </row>
    <row r="3021" spans="2:65" s="1" customFormat="1" ht="16.5" customHeight="1" x14ac:dyDescent="0.2">
      <c r="B3021" s="129"/>
      <c r="C3021" s="130" t="s">
        <v>262</v>
      </c>
      <c r="D3021" s="130" t="s">
        <v>160</v>
      </c>
      <c r="E3021" s="131" t="s">
        <v>894</v>
      </c>
      <c r="F3021" s="132" t="s">
        <v>895</v>
      </c>
      <c r="G3021" s="133" t="s">
        <v>209</v>
      </c>
      <c r="H3021" s="134">
        <v>19.332000000000001</v>
      </c>
      <c r="I3021" s="135"/>
      <c r="J3021" s="136">
        <f>ROUND(I3021*H3021,2)</f>
        <v>0</v>
      </c>
      <c r="K3021" s="132" t="s">
        <v>164</v>
      </c>
      <c r="L3021" s="34"/>
      <c r="M3021" s="137" t="s">
        <v>3</v>
      </c>
      <c r="N3021" s="138" t="s">
        <v>49</v>
      </c>
      <c r="P3021" s="139">
        <f>O3021*H3021</f>
        <v>0</v>
      </c>
      <c r="Q3021" s="139">
        <v>0</v>
      </c>
      <c r="R3021" s="139">
        <f>Q3021*H3021</f>
        <v>0</v>
      </c>
      <c r="S3021" s="139">
        <v>0</v>
      </c>
      <c r="T3021" s="140">
        <f>S3021*H3021</f>
        <v>0</v>
      </c>
      <c r="AR3021" s="141" t="s">
        <v>301</v>
      </c>
      <c r="AT3021" s="141" t="s">
        <v>160</v>
      </c>
      <c r="AU3021" s="141" t="s">
        <v>88</v>
      </c>
      <c r="AY3021" s="18" t="s">
        <v>156</v>
      </c>
      <c r="BE3021" s="142">
        <f>IF(N3021="základní",J3021,0)</f>
        <v>0</v>
      </c>
      <c r="BF3021" s="142">
        <f>IF(N3021="snížená",J3021,0)</f>
        <v>0</v>
      </c>
      <c r="BG3021" s="142">
        <f>IF(N3021="zákl. přenesená",J3021,0)</f>
        <v>0</v>
      </c>
      <c r="BH3021" s="142">
        <f>IF(N3021="sníž. přenesená",J3021,0)</f>
        <v>0</v>
      </c>
      <c r="BI3021" s="142">
        <f>IF(N3021="nulová",J3021,0)</f>
        <v>0</v>
      </c>
      <c r="BJ3021" s="18" t="s">
        <v>86</v>
      </c>
      <c r="BK3021" s="142">
        <f>ROUND(I3021*H3021,2)</f>
        <v>0</v>
      </c>
      <c r="BL3021" s="18" t="s">
        <v>301</v>
      </c>
      <c r="BM3021" s="141" t="s">
        <v>896</v>
      </c>
    </row>
    <row r="3022" spans="2:65" s="1" customFormat="1" x14ac:dyDescent="0.2">
      <c r="B3022" s="34"/>
      <c r="D3022" s="143" t="s">
        <v>167</v>
      </c>
      <c r="F3022" s="144" t="s">
        <v>897</v>
      </c>
      <c r="I3022" s="145"/>
      <c r="L3022" s="34"/>
      <c r="M3022" s="146"/>
      <c r="T3022" s="55"/>
      <c r="AT3022" s="18" t="s">
        <v>167</v>
      </c>
      <c r="AU3022" s="18" t="s">
        <v>88</v>
      </c>
    </row>
    <row r="3023" spans="2:65" s="12" customFormat="1" x14ac:dyDescent="0.2">
      <c r="B3023" s="147"/>
      <c r="D3023" s="148" t="s">
        <v>169</v>
      </c>
      <c r="E3023" s="149" t="s">
        <v>3</v>
      </c>
      <c r="F3023" s="150" t="s">
        <v>2434</v>
      </c>
      <c r="H3023" s="149" t="s">
        <v>3</v>
      </c>
      <c r="I3023" s="151"/>
      <c r="L3023" s="147"/>
      <c r="M3023" s="152"/>
      <c r="T3023" s="153"/>
      <c r="AT3023" s="149" t="s">
        <v>169</v>
      </c>
      <c r="AU3023" s="149" t="s">
        <v>88</v>
      </c>
      <c r="AV3023" s="12" t="s">
        <v>86</v>
      </c>
      <c r="AW3023" s="12" t="s">
        <v>40</v>
      </c>
      <c r="AX3023" s="12" t="s">
        <v>78</v>
      </c>
      <c r="AY3023" s="149" t="s">
        <v>156</v>
      </c>
    </row>
    <row r="3024" spans="2:65" s="13" customFormat="1" x14ac:dyDescent="0.2">
      <c r="B3024" s="154"/>
      <c r="D3024" s="148" t="s">
        <v>169</v>
      </c>
      <c r="E3024" s="155" t="s">
        <v>3</v>
      </c>
      <c r="F3024" s="156" t="s">
        <v>4067</v>
      </c>
      <c r="H3024" s="157">
        <v>4.125</v>
      </c>
      <c r="I3024" s="158"/>
      <c r="L3024" s="154"/>
      <c r="M3024" s="159"/>
      <c r="T3024" s="160"/>
      <c r="AT3024" s="155" t="s">
        <v>169</v>
      </c>
      <c r="AU3024" s="155" t="s">
        <v>88</v>
      </c>
      <c r="AV3024" s="13" t="s">
        <v>88</v>
      </c>
      <c r="AW3024" s="13" t="s">
        <v>40</v>
      </c>
      <c r="AX3024" s="13" t="s">
        <v>78</v>
      </c>
      <c r="AY3024" s="155" t="s">
        <v>156</v>
      </c>
    </row>
    <row r="3025" spans="2:65" s="15" customFormat="1" x14ac:dyDescent="0.2">
      <c r="B3025" s="168"/>
      <c r="D3025" s="148" t="s">
        <v>169</v>
      </c>
      <c r="E3025" s="169" t="s">
        <v>3</v>
      </c>
      <c r="F3025" s="170" t="s">
        <v>180</v>
      </c>
      <c r="H3025" s="171">
        <v>4.125</v>
      </c>
      <c r="I3025" s="172"/>
      <c r="L3025" s="168"/>
      <c r="M3025" s="173"/>
      <c r="T3025" s="174"/>
      <c r="AT3025" s="169" t="s">
        <v>169</v>
      </c>
      <c r="AU3025" s="169" t="s">
        <v>88</v>
      </c>
      <c r="AV3025" s="15" t="s">
        <v>157</v>
      </c>
      <c r="AW3025" s="15" t="s">
        <v>40</v>
      </c>
      <c r="AX3025" s="15" t="s">
        <v>78</v>
      </c>
      <c r="AY3025" s="169" t="s">
        <v>156</v>
      </c>
    </row>
    <row r="3026" spans="2:65" s="12" customFormat="1" x14ac:dyDescent="0.2">
      <c r="B3026" s="147"/>
      <c r="D3026" s="148" t="s">
        <v>169</v>
      </c>
      <c r="E3026" s="149" t="s">
        <v>3</v>
      </c>
      <c r="F3026" s="150" t="s">
        <v>3066</v>
      </c>
      <c r="H3026" s="149" t="s">
        <v>3</v>
      </c>
      <c r="I3026" s="151"/>
      <c r="L3026" s="147"/>
      <c r="M3026" s="152"/>
      <c r="T3026" s="153"/>
      <c r="AT3026" s="149" t="s">
        <v>169</v>
      </c>
      <c r="AU3026" s="149" t="s">
        <v>88</v>
      </c>
      <c r="AV3026" s="12" t="s">
        <v>86</v>
      </c>
      <c r="AW3026" s="12" t="s">
        <v>40</v>
      </c>
      <c r="AX3026" s="12" t="s">
        <v>78</v>
      </c>
      <c r="AY3026" s="149" t="s">
        <v>156</v>
      </c>
    </row>
    <row r="3027" spans="2:65" s="13" customFormat="1" x14ac:dyDescent="0.2">
      <c r="B3027" s="154"/>
      <c r="D3027" s="148" t="s">
        <v>169</v>
      </c>
      <c r="E3027" s="155" t="s">
        <v>3</v>
      </c>
      <c r="F3027" s="156" t="s">
        <v>3067</v>
      </c>
      <c r="H3027" s="157">
        <v>15.207000000000001</v>
      </c>
      <c r="I3027" s="158"/>
      <c r="L3027" s="154"/>
      <c r="M3027" s="159"/>
      <c r="T3027" s="160"/>
      <c r="AT3027" s="155" t="s">
        <v>169</v>
      </c>
      <c r="AU3027" s="155" t="s">
        <v>88</v>
      </c>
      <c r="AV3027" s="13" t="s">
        <v>88</v>
      </c>
      <c r="AW3027" s="13" t="s">
        <v>40</v>
      </c>
      <c r="AX3027" s="13" t="s">
        <v>78</v>
      </c>
      <c r="AY3027" s="155" t="s">
        <v>156</v>
      </c>
    </row>
    <row r="3028" spans="2:65" s="15" customFormat="1" x14ac:dyDescent="0.2">
      <c r="B3028" s="168"/>
      <c r="D3028" s="148" t="s">
        <v>169</v>
      </c>
      <c r="E3028" s="169" t="s">
        <v>3</v>
      </c>
      <c r="F3028" s="170" t="s">
        <v>180</v>
      </c>
      <c r="H3028" s="171">
        <v>15.207000000000001</v>
      </c>
      <c r="I3028" s="172"/>
      <c r="L3028" s="168"/>
      <c r="M3028" s="173"/>
      <c r="T3028" s="174"/>
      <c r="AT3028" s="169" t="s">
        <v>169</v>
      </c>
      <c r="AU3028" s="169" t="s">
        <v>88</v>
      </c>
      <c r="AV3028" s="15" t="s">
        <v>157</v>
      </c>
      <c r="AW3028" s="15" t="s">
        <v>40</v>
      </c>
      <c r="AX3028" s="15" t="s">
        <v>78</v>
      </c>
      <c r="AY3028" s="169" t="s">
        <v>156</v>
      </c>
    </row>
    <row r="3029" spans="2:65" s="14" customFormat="1" x14ac:dyDescent="0.2">
      <c r="B3029" s="161"/>
      <c r="D3029" s="148" t="s">
        <v>169</v>
      </c>
      <c r="E3029" s="162" t="s">
        <v>3</v>
      </c>
      <c r="F3029" s="163" t="s">
        <v>172</v>
      </c>
      <c r="H3029" s="164">
        <v>19.332000000000001</v>
      </c>
      <c r="I3029" s="165"/>
      <c r="L3029" s="161"/>
      <c r="M3029" s="166"/>
      <c r="T3029" s="167"/>
      <c r="AT3029" s="162" t="s">
        <v>169</v>
      </c>
      <c r="AU3029" s="162" t="s">
        <v>88</v>
      </c>
      <c r="AV3029" s="14" t="s">
        <v>165</v>
      </c>
      <c r="AW3029" s="14" t="s">
        <v>40</v>
      </c>
      <c r="AX3029" s="14" t="s">
        <v>86</v>
      </c>
      <c r="AY3029" s="162" t="s">
        <v>156</v>
      </c>
    </row>
    <row r="3030" spans="2:65" s="1" customFormat="1" ht="16.5" customHeight="1" x14ac:dyDescent="0.2">
      <c r="B3030" s="129"/>
      <c r="C3030" s="175" t="s">
        <v>267</v>
      </c>
      <c r="D3030" s="175" t="s">
        <v>306</v>
      </c>
      <c r="E3030" s="176" t="s">
        <v>799</v>
      </c>
      <c r="F3030" s="177" t="s">
        <v>800</v>
      </c>
      <c r="G3030" s="178" t="s">
        <v>163</v>
      </c>
      <c r="H3030" s="179">
        <v>0.38700000000000001</v>
      </c>
      <c r="I3030" s="180"/>
      <c r="J3030" s="181">
        <f>ROUND(I3030*H3030,2)</f>
        <v>0</v>
      </c>
      <c r="K3030" s="177" t="s">
        <v>164</v>
      </c>
      <c r="L3030" s="182"/>
      <c r="M3030" s="183" t="s">
        <v>3</v>
      </c>
      <c r="N3030" s="184" t="s">
        <v>49</v>
      </c>
      <c r="P3030" s="139">
        <f>O3030*H3030</f>
        <v>0</v>
      </c>
      <c r="Q3030" s="139">
        <v>0.55000000000000004</v>
      </c>
      <c r="R3030" s="139">
        <f>Q3030*H3030</f>
        <v>0.21285000000000001</v>
      </c>
      <c r="S3030" s="139">
        <v>0</v>
      </c>
      <c r="T3030" s="140">
        <f>S3030*H3030</f>
        <v>0</v>
      </c>
      <c r="AR3030" s="141" t="s">
        <v>309</v>
      </c>
      <c r="AT3030" s="141" t="s">
        <v>306</v>
      </c>
      <c r="AU3030" s="141" t="s">
        <v>88</v>
      </c>
      <c r="AY3030" s="18" t="s">
        <v>156</v>
      </c>
      <c r="BE3030" s="142">
        <f>IF(N3030="základní",J3030,0)</f>
        <v>0</v>
      </c>
      <c r="BF3030" s="142">
        <f>IF(N3030="snížená",J3030,0)</f>
        <v>0</v>
      </c>
      <c r="BG3030" s="142">
        <f>IF(N3030="zákl. přenesená",J3030,0)</f>
        <v>0</v>
      </c>
      <c r="BH3030" s="142">
        <f>IF(N3030="sníž. přenesená",J3030,0)</f>
        <v>0</v>
      </c>
      <c r="BI3030" s="142">
        <f>IF(N3030="nulová",J3030,0)</f>
        <v>0</v>
      </c>
      <c r="BJ3030" s="18" t="s">
        <v>86</v>
      </c>
      <c r="BK3030" s="142">
        <f>ROUND(I3030*H3030,2)</f>
        <v>0</v>
      </c>
      <c r="BL3030" s="18" t="s">
        <v>301</v>
      </c>
      <c r="BM3030" s="141" t="s">
        <v>899</v>
      </c>
    </row>
    <row r="3031" spans="2:65" s="12" customFormat="1" x14ac:dyDescent="0.2">
      <c r="B3031" s="147"/>
      <c r="D3031" s="148" t="s">
        <v>169</v>
      </c>
      <c r="E3031" s="149" t="s">
        <v>3</v>
      </c>
      <c r="F3031" s="150" t="s">
        <v>2434</v>
      </c>
      <c r="H3031" s="149" t="s">
        <v>3</v>
      </c>
      <c r="I3031" s="151"/>
      <c r="L3031" s="147"/>
      <c r="M3031" s="152"/>
      <c r="T3031" s="153"/>
      <c r="AT3031" s="149" t="s">
        <v>169</v>
      </c>
      <c r="AU3031" s="149" t="s">
        <v>88</v>
      </c>
      <c r="AV3031" s="12" t="s">
        <v>86</v>
      </c>
      <c r="AW3031" s="12" t="s">
        <v>40</v>
      </c>
      <c r="AX3031" s="12" t="s">
        <v>78</v>
      </c>
      <c r="AY3031" s="149" t="s">
        <v>156</v>
      </c>
    </row>
    <row r="3032" spans="2:65" s="13" customFormat="1" x14ac:dyDescent="0.2">
      <c r="B3032" s="154"/>
      <c r="D3032" s="148" t="s">
        <v>169</v>
      </c>
      <c r="E3032" s="155" t="s">
        <v>3</v>
      </c>
      <c r="F3032" s="156" t="s">
        <v>4068</v>
      </c>
      <c r="H3032" s="157">
        <v>8.3000000000000004E-2</v>
      </c>
      <c r="I3032" s="158"/>
      <c r="L3032" s="154"/>
      <c r="M3032" s="159"/>
      <c r="T3032" s="160"/>
      <c r="AT3032" s="155" t="s">
        <v>169</v>
      </c>
      <c r="AU3032" s="155" t="s">
        <v>88</v>
      </c>
      <c r="AV3032" s="13" t="s">
        <v>88</v>
      </c>
      <c r="AW3032" s="13" t="s">
        <v>40</v>
      </c>
      <c r="AX3032" s="13" t="s">
        <v>78</v>
      </c>
      <c r="AY3032" s="155" t="s">
        <v>156</v>
      </c>
    </row>
    <row r="3033" spans="2:65" s="15" customFormat="1" x14ac:dyDescent="0.2">
      <c r="B3033" s="168"/>
      <c r="D3033" s="148" t="s">
        <v>169</v>
      </c>
      <c r="E3033" s="169" t="s">
        <v>3</v>
      </c>
      <c r="F3033" s="170" t="s">
        <v>180</v>
      </c>
      <c r="H3033" s="171">
        <v>8.3000000000000004E-2</v>
      </c>
      <c r="I3033" s="172"/>
      <c r="L3033" s="168"/>
      <c r="M3033" s="173"/>
      <c r="T3033" s="174"/>
      <c r="AT3033" s="169" t="s">
        <v>169</v>
      </c>
      <c r="AU3033" s="169" t="s">
        <v>88</v>
      </c>
      <c r="AV3033" s="15" t="s">
        <v>157</v>
      </c>
      <c r="AW3033" s="15" t="s">
        <v>40</v>
      </c>
      <c r="AX3033" s="15" t="s">
        <v>78</v>
      </c>
      <c r="AY3033" s="169" t="s">
        <v>156</v>
      </c>
    </row>
    <row r="3034" spans="2:65" s="12" customFormat="1" x14ac:dyDescent="0.2">
      <c r="B3034" s="147"/>
      <c r="D3034" s="148" t="s">
        <v>169</v>
      </c>
      <c r="E3034" s="149" t="s">
        <v>3</v>
      </c>
      <c r="F3034" s="150" t="s">
        <v>3066</v>
      </c>
      <c r="H3034" s="149" t="s">
        <v>3</v>
      </c>
      <c r="I3034" s="151"/>
      <c r="L3034" s="147"/>
      <c r="M3034" s="152"/>
      <c r="T3034" s="153"/>
      <c r="AT3034" s="149" t="s">
        <v>169</v>
      </c>
      <c r="AU3034" s="149" t="s">
        <v>88</v>
      </c>
      <c r="AV3034" s="12" t="s">
        <v>86</v>
      </c>
      <c r="AW3034" s="12" t="s">
        <v>40</v>
      </c>
      <c r="AX3034" s="12" t="s">
        <v>78</v>
      </c>
      <c r="AY3034" s="149" t="s">
        <v>156</v>
      </c>
    </row>
    <row r="3035" spans="2:65" s="13" customFormat="1" x14ac:dyDescent="0.2">
      <c r="B3035" s="154"/>
      <c r="D3035" s="148" t="s">
        <v>169</v>
      </c>
      <c r="E3035" s="155" t="s">
        <v>3</v>
      </c>
      <c r="F3035" s="156" t="s">
        <v>4069</v>
      </c>
      <c r="H3035" s="157">
        <v>0.30399999999999999</v>
      </c>
      <c r="I3035" s="158"/>
      <c r="L3035" s="154"/>
      <c r="M3035" s="159"/>
      <c r="T3035" s="160"/>
      <c r="AT3035" s="155" t="s">
        <v>169</v>
      </c>
      <c r="AU3035" s="155" t="s">
        <v>88</v>
      </c>
      <c r="AV3035" s="13" t="s">
        <v>88</v>
      </c>
      <c r="AW3035" s="13" t="s">
        <v>40</v>
      </c>
      <c r="AX3035" s="13" t="s">
        <v>78</v>
      </c>
      <c r="AY3035" s="155" t="s">
        <v>156</v>
      </c>
    </row>
    <row r="3036" spans="2:65" s="15" customFormat="1" x14ac:dyDescent="0.2">
      <c r="B3036" s="168"/>
      <c r="D3036" s="148" t="s">
        <v>169</v>
      </c>
      <c r="E3036" s="169" t="s">
        <v>3</v>
      </c>
      <c r="F3036" s="170" t="s">
        <v>180</v>
      </c>
      <c r="H3036" s="171">
        <v>0.30399999999999999</v>
      </c>
      <c r="I3036" s="172"/>
      <c r="L3036" s="168"/>
      <c r="M3036" s="173"/>
      <c r="T3036" s="174"/>
      <c r="AT3036" s="169" t="s">
        <v>169</v>
      </c>
      <c r="AU3036" s="169" t="s">
        <v>88</v>
      </c>
      <c r="AV3036" s="15" t="s">
        <v>157</v>
      </c>
      <c r="AW3036" s="15" t="s">
        <v>40</v>
      </c>
      <c r="AX3036" s="15" t="s">
        <v>78</v>
      </c>
      <c r="AY3036" s="169" t="s">
        <v>156</v>
      </c>
    </row>
    <row r="3037" spans="2:65" s="14" customFormat="1" x14ac:dyDescent="0.2">
      <c r="B3037" s="161"/>
      <c r="D3037" s="148" t="s">
        <v>169</v>
      </c>
      <c r="E3037" s="162" t="s">
        <v>3</v>
      </c>
      <c r="F3037" s="163" t="s">
        <v>172</v>
      </c>
      <c r="H3037" s="164">
        <v>0.38700000000000001</v>
      </c>
      <c r="I3037" s="165"/>
      <c r="L3037" s="161"/>
      <c r="M3037" s="166"/>
      <c r="T3037" s="167"/>
      <c r="AT3037" s="162" t="s">
        <v>169</v>
      </c>
      <c r="AU3037" s="162" t="s">
        <v>88</v>
      </c>
      <c r="AV3037" s="14" t="s">
        <v>165</v>
      </c>
      <c r="AW3037" s="14" t="s">
        <v>40</v>
      </c>
      <c r="AX3037" s="14" t="s">
        <v>86</v>
      </c>
      <c r="AY3037" s="162" t="s">
        <v>156</v>
      </c>
    </row>
    <row r="3038" spans="2:65" s="1" customFormat="1" ht="16.5" customHeight="1" x14ac:dyDescent="0.2">
      <c r="B3038" s="129"/>
      <c r="C3038" s="130" t="s">
        <v>272</v>
      </c>
      <c r="D3038" s="130" t="s">
        <v>160</v>
      </c>
      <c r="E3038" s="131" t="s">
        <v>902</v>
      </c>
      <c r="F3038" s="132" t="s">
        <v>903</v>
      </c>
      <c r="G3038" s="133" t="s">
        <v>163</v>
      </c>
      <c r="H3038" s="134">
        <v>0.90300000000000002</v>
      </c>
      <c r="I3038" s="135"/>
      <c r="J3038" s="136">
        <f>ROUND(I3038*H3038,2)</f>
        <v>0</v>
      </c>
      <c r="K3038" s="132" t="s">
        <v>164</v>
      </c>
      <c r="L3038" s="34"/>
      <c r="M3038" s="137" t="s">
        <v>3</v>
      </c>
      <c r="N3038" s="138" t="s">
        <v>49</v>
      </c>
      <c r="P3038" s="139">
        <f>O3038*H3038</f>
        <v>0</v>
      </c>
      <c r="Q3038" s="139">
        <v>0</v>
      </c>
      <c r="R3038" s="139">
        <f>Q3038*H3038</f>
        <v>0</v>
      </c>
      <c r="S3038" s="139">
        <v>0</v>
      </c>
      <c r="T3038" s="140">
        <f>S3038*H3038</f>
        <v>0</v>
      </c>
      <c r="AR3038" s="141" t="s">
        <v>301</v>
      </c>
      <c r="AT3038" s="141" t="s">
        <v>160</v>
      </c>
      <c r="AU3038" s="141" t="s">
        <v>88</v>
      </c>
      <c r="AY3038" s="18" t="s">
        <v>156</v>
      </c>
      <c r="BE3038" s="142">
        <f>IF(N3038="základní",J3038,0)</f>
        <v>0</v>
      </c>
      <c r="BF3038" s="142">
        <f>IF(N3038="snížená",J3038,0)</f>
        <v>0</v>
      </c>
      <c r="BG3038" s="142">
        <f>IF(N3038="zákl. přenesená",J3038,0)</f>
        <v>0</v>
      </c>
      <c r="BH3038" s="142">
        <f>IF(N3038="sníž. přenesená",J3038,0)</f>
        <v>0</v>
      </c>
      <c r="BI3038" s="142">
        <f>IF(N3038="nulová",J3038,0)</f>
        <v>0</v>
      </c>
      <c r="BJ3038" s="18" t="s">
        <v>86</v>
      </c>
      <c r="BK3038" s="142">
        <f>ROUND(I3038*H3038,2)</f>
        <v>0</v>
      </c>
      <c r="BL3038" s="18" t="s">
        <v>301</v>
      </c>
      <c r="BM3038" s="141" t="s">
        <v>904</v>
      </c>
    </row>
    <row r="3039" spans="2:65" s="1" customFormat="1" x14ac:dyDescent="0.2">
      <c r="B3039" s="34"/>
      <c r="D3039" s="143" t="s">
        <v>167</v>
      </c>
      <c r="F3039" s="144" t="s">
        <v>905</v>
      </c>
      <c r="I3039" s="145"/>
      <c r="L3039" s="34"/>
      <c r="M3039" s="146"/>
      <c r="T3039" s="55"/>
      <c r="AT3039" s="18" t="s">
        <v>167</v>
      </c>
      <c r="AU3039" s="18" t="s">
        <v>88</v>
      </c>
    </row>
    <row r="3040" spans="2:65" s="12" customFormat="1" x14ac:dyDescent="0.2">
      <c r="B3040" s="147"/>
      <c r="D3040" s="148" t="s">
        <v>169</v>
      </c>
      <c r="E3040" s="149" t="s">
        <v>3</v>
      </c>
      <c r="F3040" s="150" t="s">
        <v>2434</v>
      </c>
      <c r="H3040" s="149" t="s">
        <v>3</v>
      </c>
      <c r="I3040" s="151"/>
      <c r="L3040" s="147"/>
      <c r="M3040" s="152"/>
      <c r="T3040" s="153"/>
      <c r="AT3040" s="149" t="s">
        <v>169</v>
      </c>
      <c r="AU3040" s="149" t="s">
        <v>88</v>
      </c>
      <c r="AV3040" s="12" t="s">
        <v>86</v>
      </c>
      <c r="AW3040" s="12" t="s">
        <v>40</v>
      </c>
      <c r="AX3040" s="12" t="s">
        <v>78</v>
      </c>
      <c r="AY3040" s="149" t="s">
        <v>156</v>
      </c>
    </row>
    <row r="3041" spans="2:65" s="12" customFormat="1" x14ac:dyDescent="0.2">
      <c r="B3041" s="147"/>
      <c r="D3041" s="148" t="s">
        <v>169</v>
      </c>
      <c r="E3041" s="149" t="s">
        <v>3</v>
      </c>
      <c r="F3041" s="150" t="s">
        <v>4062</v>
      </c>
      <c r="H3041" s="149" t="s">
        <v>3</v>
      </c>
      <c r="I3041" s="151"/>
      <c r="L3041" s="147"/>
      <c r="M3041" s="152"/>
      <c r="T3041" s="153"/>
      <c r="AT3041" s="149" t="s">
        <v>169</v>
      </c>
      <c r="AU3041" s="149" t="s">
        <v>88</v>
      </c>
      <c r="AV3041" s="12" t="s">
        <v>86</v>
      </c>
      <c r="AW3041" s="12" t="s">
        <v>40</v>
      </c>
      <c r="AX3041" s="12" t="s">
        <v>78</v>
      </c>
      <c r="AY3041" s="149" t="s">
        <v>156</v>
      </c>
    </row>
    <row r="3042" spans="2:65" s="13" customFormat="1" x14ac:dyDescent="0.2">
      <c r="B3042" s="154"/>
      <c r="D3042" s="148" t="s">
        <v>169</v>
      </c>
      <c r="E3042" s="155" t="s">
        <v>3</v>
      </c>
      <c r="F3042" s="156" t="s">
        <v>4066</v>
      </c>
      <c r="H3042" s="157">
        <v>7.1999999999999995E-2</v>
      </c>
      <c r="I3042" s="158"/>
      <c r="L3042" s="154"/>
      <c r="M3042" s="159"/>
      <c r="T3042" s="160"/>
      <c r="AT3042" s="155" t="s">
        <v>169</v>
      </c>
      <c r="AU3042" s="155" t="s">
        <v>88</v>
      </c>
      <c r="AV3042" s="13" t="s">
        <v>88</v>
      </c>
      <c r="AW3042" s="13" t="s">
        <v>40</v>
      </c>
      <c r="AX3042" s="13" t="s">
        <v>78</v>
      </c>
      <c r="AY3042" s="155" t="s">
        <v>156</v>
      </c>
    </row>
    <row r="3043" spans="2:65" s="15" customFormat="1" x14ac:dyDescent="0.2">
      <c r="B3043" s="168"/>
      <c r="D3043" s="148" t="s">
        <v>169</v>
      </c>
      <c r="E3043" s="169" t="s">
        <v>3</v>
      </c>
      <c r="F3043" s="170" t="s">
        <v>180</v>
      </c>
      <c r="H3043" s="171">
        <v>7.1999999999999995E-2</v>
      </c>
      <c r="I3043" s="172"/>
      <c r="L3043" s="168"/>
      <c r="M3043" s="173"/>
      <c r="T3043" s="174"/>
      <c r="AT3043" s="169" t="s">
        <v>169</v>
      </c>
      <c r="AU3043" s="169" t="s">
        <v>88</v>
      </c>
      <c r="AV3043" s="15" t="s">
        <v>157</v>
      </c>
      <c r="AW3043" s="15" t="s">
        <v>40</v>
      </c>
      <c r="AX3043" s="15" t="s">
        <v>78</v>
      </c>
      <c r="AY3043" s="169" t="s">
        <v>156</v>
      </c>
    </row>
    <row r="3044" spans="2:65" s="12" customFormat="1" x14ac:dyDescent="0.2">
      <c r="B3044" s="147"/>
      <c r="D3044" s="148" t="s">
        <v>169</v>
      </c>
      <c r="E3044" s="149" t="s">
        <v>3</v>
      </c>
      <c r="F3044" s="150" t="s">
        <v>2434</v>
      </c>
      <c r="H3044" s="149" t="s">
        <v>3</v>
      </c>
      <c r="I3044" s="151"/>
      <c r="L3044" s="147"/>
      <c r="M3044" s="152"/>
      <c r="T3044" s="153"/>
      <c r="AT3044" s="149" t="s">
        <v>169</v>
      </c>
      <c r="AU3044" s="149" t="s">
        <v>88</v>
      </c>
      <c r="AV3044" s="12" t="s">
        <v>86</v>
      </c>
      <c r="AW3044" s="12" t="s">
        <v>40</v>
      </c>
      <c r="AX3044" s="12" t="s">
        <v>78</v>
      </c>
      <c r="AY3044" s="149" t="s">
        <v>156</v>
      </c>
    </row>
    <row r="3045" spans="2:65" s="13" customFormat="1" x14ac:dyDescent="0.2">
      <c r="B3045" s="154"/>
      <c r="D3045" s="148" t="s">
        <v>169</v>
      </c>
      <c r="E3045" s="155" t="s">
        <v>3</v>
      </c>
      <c r="F3045" s="156" t="s">
        <v>4068</v>
      </c>
      <c r="H3045" s="157">
        <v>8.3000000000000004E-2</v>
      </c>
      <c r="I3045" s="158"/>
      <c r="L3045" s="154"/>
      <c r="M3045" s="159"/>
      <c r="T3045" s="160"/>
      <c r="AT3045" s="155" t="s">
        <v>169</v>
      </c>
      <c r="AU3045" s="155" t="s">
        <v>88</v>
      </c>
      <c r="AV3045" s="13" t="s">
        <v>88</v>
      </c>
      <c r="AW3045" s="13" t="s">
        <v>40</v>
      </c>
      <c r="AX3045" s="13" t="s">
        <v>78</v>
      </c>
      <c r="AY3045" s="155" t="s">
        <v>156</v>
      </c>
    </row>
    <row r="3046" spans="2:65" s="15" customFormat="1" x14ac:dyDescent="0.2">
      <c r="B3046" s="168"/>
      <c r="D3046" s="148" t="s">
        <v>169</v>
      </c>
      <c r="E3046" s="169" t="s">
        <v>3</v>
      </c>
      <c r="F3046" s="170" t="s">
        <v>180</v>
      </c>
      <c r="H3046" s="171">
        <v>8.3000000000000004E-2</v>
      </c>
      <c r="I3046" s="172"/>
      <c r="L3046" s="168"/>
      <c r="M3046" s="173"/>
      <c r="T3046" s="174"/>
      <c r="AT3046" s="169" t="s">
        <v>169</v>
      </c>
      <c r="AU3046" s="169" t="s">
        <v>88</v>
      </c>
      <c r="AV3046" s="15" t="s">
        <v>157</v>
      </c>
      <c r="AW3046" s="15" t="s">
        <v>40</v>
      </c>
      <c r="AX3046" s="15" t="s">
        <v>78</v>
      </c>
      <c r="AY3046" s="169" t="s">
        <v>156</v>
      </c>
    </row>
    <row r="3047" spans="2:65" s="12" customFormat="1" x14ac:dyDescent="0.2">
      <c r="B3047" s="147"/>
      <c r="D3047" s="148" t="s">
        <v>169</v>
      </c>
      <c r="E3047" s="149" t="s">
        <v>3</v>
      </c>
      <c r="F3047" s="150" t="s">
        <v>3066</v>
      </c>
      <c r="H3047" s="149" t="s">
        <v>3</v>
      </c>
      <c r="I3047" s="151"/>
      <c r="L3047" s="147"/>
      <c r="M3047" s="152"/>
      <c r="T3047" s="153"/>
      <c r="AT3047" s="149" t="s">
        <v>169</v>
      </c>
      <c r="AU3047" s="149" t="s">
        <v>88</v>
      </c>
      <c r="AV3047" s="12" t="s">
        <v>86</v>
      </c>
      <c r="AW3047" s="12" t="s">
        <v>40</v>
      </c>
      <c r="AX3047" s="12" t="s">
        <v>78</v>
      </c>
      <c r="AY3047" s="149" t="s">
        <v>156</v>
      </c>
    </row>
    <row r="3048" spans="2:65" s="12" customFormat="1" x14ac:dyDescent="0.2">
      <c r="B3048" s="147"/>
      <c r="D3048" s="148" t="s">
        <v>169</v>
      </c>
      <c r="E3048" s="149" t="s">
        <v>3</v>
      </c>
      <c r="F3048" s="150" t="s">
        <v>4053</v>
      </c>
      <c r="H3048" s="149" t="s">
        <v>3</v>
      </c>
      <c r="I3048" s="151"/>
      <c r="L3048" s="147"/>
      <c r="M3048" s="152"/>
      <c r="T3048" s="153"/>
      <c r="AT3048" s="149" t="s">
        <v>169</v>
      </c>
      <c r="AU3048" s="149" t="s">
        <v>88</v>
      </c>
      <c r="AV3048" s="12" t="s">
        <v>86</v>
      </c>
      <c r="AW3048" s="12" t="s">
        <v>40</v>
      </c>
      <c r="AX3048" s="12" t="s">
        <v>78</v>
      </c>
      <c r="AY3048" s="149" t="s">
        <v>156</v>
      </c>
    </row>
    <row r="3049" spans="2:65" s="13" customFormat="1" x14ac:dyDescent="0.2">
      <c r="B3049" s="154"/>
      <c r="D3049" s="148" t="s">
        <v>169</v>
      </c>
      <c r="E3049" s="155" t="s">
        <v>3</v>
      </c>
      <c r="F3049" s="156" t="s">
        <v>4056</v>
      </c>
      <c r="H3049" s="157">
        <v>0.44400000000000001</v>
      </c>
      <c r="I3049" s="158"/>
      <c r="L3049" s="154"/>
      <c r="M3049" s="159"/>
      <c r="T3049" s="160"/>
      <c r="AT3049" s="155" t="s">
        <v>169</v>
      </c>
      <c r="AU3049" s="155" t="s">
        <v>88</v>
      </c>
      <c r="AV3049" s="13" t="s">
        <v>88</v>
      </c>
      <c r="AW3049" s="13" t="s">
        <v>40</v>
      </c>
      <c r="AX3049" s="13" t="s">
        <v>78</v>
      </c>
      <c r="AY3049" s="155" t="s">
        <v>156</v>
      </c>
    </row>
    <row r="3050" spans="2:65" s="15" customFormat="1" x14ac:dyDescent="0.2">
      <c r="B3050" s="168"/>
      <c r="D3050" s="148" t="s">
        <v>169</v>
      </c>
      <c r="E3050" s="169" t="s">
        <v>3</v>
      </c>
      <c r="F3050" s="170" t="s">
        <v>180</v>
      </c>
      <c r="H3050" s="171">
        <v>0.44400000000000001</v>
      </c>
      <c r="I3050" s="172"/>
      <c r="L3050" s="168"/>
      <c r="M3050" s="173"/>
      <c r="T3050" s="174"/>
      <c r="AT3050" s="169" t="s">
        <v>169</v>
      </c>
      <c r="AU3050" s="169" t="s">
        <v>88</v>
      </c>
      <c r="AV3050" s="15" t="s">
        <v>157</v>
      </c>
      <c r="AW3050" s="15" t="s">
        <v>40</v>
      </c>
      <c r="AX3050" s="15" t="s">
        <v>78</v>
      </c>
      <c r="AY3050" s="169" t="s">
        <v>156</v>
      </c>
    </row>
    <row r="3051" spans="2:65" s="12" customFormat="1" x14ac:dyDescent="0.2">
      <c r="B3051" s="147"/>
      <c r="D3051" s="148" t="s">
        <v>169</v>
      </c>
      <c r="E3051" s="149" t="s">
        <v>3</v>
      </c>
      <c r="F3051" s="150" t="s">
        <v>3066</v>
      </c>
      <c r="H3051" s="149" t="s">
        <v>3</v>
      </c>
      <c r="I3051" s="151"/>
      <c r="L3051" s="147"/>
      <c r="M3051" s="152"/>
      <c r="T3051" s="153"/>
      <c r="AT3051" s="149" t="s">
        <v>169</v>
      </c>
      <c r="AU3051" s="149" t="s">
        <v>88</v>
      </c>
      <c r="AV3051" s="12" t="s">
        <v>86</v>
      </c>
      <c r="AW3051" s="12" t="s">
        <v>40</v>
      </c>
      <c r="AX3051" s="12" t="s">
        <v>78</v>
      </c>
      <c r="AY3051" s="149" t="s">
        <v>156</v>
      </c>
    </row>
    <row r="3052" spans="2:65" s="13" customFormat="1" x14ac:dyDescent="0.2">
      <c r="B3052" s="154"/>
      <c r="D3052" s="148" t="s">
        <v>169</v>
      </c>
      <c r="E3052" s="155" t="s">
        <v>3</v>
      </c>
      <c r="F3052" s="156" t="s">
        <v>4069</v>
      </c>
      <c r="H3052" s="157">
        <v>0.30399999999999999</v>
      </c>
      <c r="I3052" s="158"/>
      <c r="L3052" s="154"/>
      <c r="M3052" s="159"/>
      <c r="T3052" s="160"/>
      <c r="AT3052" s="155" t="s">
        <v>169</v>
      </c>
      <c r="AU3052" s="155" t="s">
        <v>88</v>
      </c>
      <c r="AV3052" s="13" t="s">
        <v>88</v>
      </c>
      <c r="AW3052" s="13" t="s">
        <v>40</v>
      </c>
      <c r="AX3052" s="13" t="s">
        <v>78</v>
      </c>
      <c r="AY3052" s="155" t="s">
        <v>156</v>
      </c>
    </row>
    <row r="3053" spans="2:65" s="15" customFormat="1" x14ac:dyDescent="0.2">
      <c r="B3053" s="168"/>
      <c r="D3053" s="148" t="s">
        <v>169</v>
      </c>
      <c r="E3053" s="169" t="s">
        <v>3</v>
      </c>
      <c r="F3053" s="170" t="s">
        <v>180</v>
      </c>
      <c r="H3053" s="171">
        <v>0.30399999999999999</v>
      </c>
      <c r="I3053" s="172"/>
      <c r="L3053" s="168"/>
      <c r="M3053" s="173"/>
      <c r="T3053" s="174"/>
      <c r="AT3053" s="169" t="s">
        <v>169</v>
      </c>
      <c r="AU3053" s="169" t="s">
        <v>88</v>
      </c>
      <c r="AV3053" s="15" t="s">
        <v>157</v>
      </c>
      <c r="AW3053" s="15" t="s">
        <v>40</v>
      </c>
      <c r="AX3053" s="15" t="s">
        <v>78</v>
      </c>
      <c r="AY3053" s="169" t="s">
        <v>156</v>
      </c>
    </row>
    <row r="3054" spans="2:65" s="14" customFormat="1" x14ac:dyDescent="0.2">
      <c r="B3054" s="161"/>
      <c r="D3054" s="148" t="s">
        <v>169</v>
      </c>
      <c r="E3054" s="162" t="s">
        <v>3</v>
      </c>
      <c r="F3054" s="163" t="s">
        <v>172</v>
      </c>
      <c r="H3054" s="164">
        <v>0.90300000000000002</v>
      </c>
      <c r="I3054" s="165"/>
      <c r="L3054" s="161"/>
      <c r="M3054" s="166"/>
      <c r="T3054" s="167"/>
      <c r="AT3054" s="162" t="s">
        <v>169</v>
      </c>
      <c r="AU3054" s="162" t="s">
        <v>88</v>
      </c>
      <c r="AV3054" s="14" t="s">
        <v>165</v>
      </c>
      <c r="AW3054" s="14" t="s">
        <v>40</v>
      </c>
      <c r="AX3054" s="14" t="s">
        <v>86</v>
      </c>
      <c r="AY3054" s="162" t="s">
        <v>156</v>
      </c>
    </row>
    <row r="3055" spans="2:65" s="1" customFormat="1" ht="21.75" customHeight="1" x14ac:dyDescent="0.2">
      <c r="B3055" s="129"/>
      <c r="C3055" s="130" t="s">
        <v>277</v>
      </c>
      <c r="D3055" s="130" t="s">
        <v>160</v>
      </c>
      <c r="E3055" s="131" t="s">
        <v>907</v>
      </c>
      <c r="F3055" s="132" t="s">
        <v>908</v>
      </c>
      <c r="G3055" s="133" t="s">
        <v>163</v>
      </c>
      <c r="H3055" s="134">
        <v>0.90300000000000002</v>
      </c>
      <c r="I3055" s="135"/>
      <c r="J3055" s="136">
        <f>ROUND(I3055*H3055,2)</f>
        <v>0</v>
      </c>
      <c r="K3055" s="132" t="s">
        <v>164</v>
      </c>
      <c r="L3055" s="34"/>
      <c r="M3055" s="137" t="s">
        <v>3</v>
      </c>
      <c r="N3055" s="138" t="s">
        <v>49</v>
      </c>
      <c r="P3055" s="139">
        <f>O3055*H3055</f>
        <v>0</v>
      </c>
      <c r="Q3055" s="139">
        <v>1.2199999999999999E-3</v>
      </c>
      <c r="R3055" s="139">
        <f>Q3055*H3055</f>
        <v>1.10166E-3</v>
      </c>
      <c r="S3055" s="139">
        <v>0</v>
      </c>
      <c r="T3055" s="140">
        <f>S3055*H3055</f>
        <v>0</v>
      </c>
      <c r="AR3055" s="141" t="s">
        <v>301</v>
      </c>
      <c r="AT3055" s="141" t="s">
        <v>160</v>
      </c>
      <c r="AU3055" s="141" t="s">
        <v>88</v>
      </c>
      <c r="AY3055" s="18" t="s">
        <v>156</v>
      </c>
      <c r="BE3055" s="142">
        <f>IF(N3055="základní",J3055,0)</f>
        <v>0</v>
      </c>
      <c r="BF3055" s="142">
        <f>IF(N3055="snížená",J3055,0)</f>
        <v>0</v>
      </c>
      <c r="BG3055" s="142">
        <f>IF(N3055="zákl. přenesená",J3055,0)</f>
        <v>0</v>
      </c>
      <c r="BH3055" s="142">
        <f>IF(N3055="sníž. přenesená",J3055,0)</f>
        <v>0</v>
      </c>
      <c r="BI3055" s="142">
        <f>IF(N3055="nulová",J3055,0)</f>
        <v>0</v>
      </c>
      <c r="BJ3055" s="18" t="s">
        <v>86</v>
      </c>
      <c r="BK3055" s="142">
        <f>ROUND(I3055*H3055,2)</f>
        <v>0</v>
      </c>
      <c r="BL3055" s="18" t="s">
        <v>301</v>
      </c>
      <c r="BM3055" s="141" t="s">
        <v>909</v>
      </c>
    </row>
    <row r="3056" spans="2:65" s="1" customFormat="1" x14ac:dyDescent="0.2">
      <c r="B3056" s="34"/>
      <c r="D3056" s="143" t="s">
        <v>167</v>
      </c>
      <c r="F3056" s="144" t="s">
        <v>910</v>
      </c>
      <c r="I3056" s="145"/>
      <c r="L3056" s="34"/>
      <c r="M3056" s="146"/>
      <c r="T3056" s="55"/>
      <c r="AT3056" s="18" t="s">
        <v>167</v>
      </c>
      <c r="AU3056" s="18" t="s">
        <v>88</v>
      </c>
    </row>
    <row r="3057" spans="2:65" s="12" customFormat="1" x14ac:dyDescent="0.2">
      <c r="B3057" s="147"/>
      <c r="D3057" s="148" t="s">
        <v>169</v>
      </c>
      <c r="E3057" s="149" t="s">
        <v>3</v>
      </c>
      <c r="F3057" s="150" t="s">
        <v>2434</v>
      </c>
      <c r="H3057" s="149" t="s">
        <v>3</v>
      </c>
      <c r="I3057" s="151"/>
      <c r="L3057" s="147"/>
      <c r="M3057" s="152"/>
      <c r="T3057" s="153"/>
      <c r="AT3057" s="149" t="s">
        <v>169</v>
      </c>
      <c r="AU3057" s="149" t="s">
        <v>88</v>
      </c>
      <c r="AV3057" s="12" t="s">
        <v>86</v>
      </c>
      <c r="AW3057" s="12" t="s">
        <v>40</v>
      </c>
      <c r="AX3057" s="12" t="s">
        <v>78</v>
      </c>
      <c r="AY3057" s="149" t="s">
        <v>156</v>
      </c>
    </row>
    <row r="3058" spans="2:65" s="12" customFormat="1" x14ac:dyDescent="0.2">
      <c r="B3058" s="147"/>
      <c r="D3058" s="148" t="s">
        <v>169</v>
      </c>
      <c r="E3058" s="149" t="s">
        <v>3</v>
      </c>
      <c r="F3058" s="150" t="s">
        <v>4062</v>
      </c>
      <c r="H3058" s="149" t="s">
        <v>3</v>
      </c>
      <c r="I3058" s="151"/>
      <c r="L3058" s="147"/>
      <c r="M3058" s="152"/>
      <c r="T3058" s="153"/>
      <c r="AT3058" s="149" t="s">
        <v>169</v>
      </c>
      <c r="AU3058" s="149" t="s">
        <v>88</v>
      </c>
      <c r="AV3058" s="12" t="s">
        <v>86</v>
      </c>
      <c r="AW3058" s="12" t="s">
        <v>40</v>
      </c>
      <c r="AX3058" s="12" t="s">
        <v>78</v>
      </c>
      <c r="AY3058" s="149" t="s">
        <v>156</v>
      </c>
    </row>
    <row r="3059" spans="2:65" s="13" customFormat="1" x14ac:dyDescent="0.2">
      <c r="B3059" s="154"/>
      <c r="D3059" s="148" t="s">
        <v>169</v>
      </c>
      <c r="E3059" s="155" t="s">
        <v>3</v>
      </c>
      <c r="F3059" s="156" t="s">
        <v>4066</v>
      </c>
      <c r="H3059" s="157">
        <v>7.1999999999999995E-2</v>
      </c>
      <c r="I3059" s="158"/>
      <c r="L3059" s="154"/>
      <c r="M3059" s="159"/>
      <c r="T3059" s="160"/>
      <c r="AT3059" s="155" t="s">
        <v>169</v>
      </c>
      <c r="AU3059" s="155" t="s">
        <v>88</v>
      </c>
      <c r="AV3059" s="13" t="s">
        <v>88</v>
      </c>
      <c r="AW3059" s="13" t="s">
        <v>40</v>
      </c>
      <c r="AX3059" s="13" t="s">
        <v>78</v>
      </c>
      <c r="AY3059" s="155" t="s">
        <v>156</v>
      </c>
    </row>
    <row r="3060" spans="2:65" s="15" customFormat="1" x14ac:dyDescent="0.2">
      <c r="B3060" s="168"/>
      <c r="D3060" s="148" t="s">
        <v>169</v>
      </c>
      <c r="E3060" s="169" t="s">
        <v>3</v>
      </c>
      <c r="F3060" s="170" t="s">
        <v>180</v>
      </c>
      <c r="H3060" s="171">
        <v>7.1999999999999995E-2</v>
      </c>
      <c r="I3060" s="172"/>
      <c r="L3060" s="168"/>
      <c r="M3060" s="173"/>
      <c r="T3060" s="174"/>
      <c r="AT3060" s="169" t="s">
        <v>169</v>
      </c>
      <c r="AU3060" s="169" t="s">
        <v>88</v>
      </c>
      <c r="AV3060" s="15" t="s">
        <v>157</v>
      </c>
      <c r="AW3060" s="15" t="s">
        <v>40</v>
      </c>
      <c r="AX3060" s="15" t="s">
        <v>78</v>
      </c>
      <c r="AY3060" s="169" t="s">
        <v>156</v>
      </c>
    </row>
    <row r="3061" spans="2:65" s="12" customFormat="1" x14ac:dyDescent="0.2">
      <c r="B3061" s="147"/>
      <c r="D3061" s="148" t="s">
        <v>169</v>
      </c>
      <c r="E3061" s="149" t="s">
        <v>3</v>
      </c>
      <c r="F3061" s="150" t="s">
        <v>2434</v>
      </c>
      <c r="H3061" s="149" t="s">
        <v>3</v>
      </c>
      <c r="I3061" s="151"/>
      <c r="L3061" s="147"/>
      <c r="M3061" s="152"/>
      <c r="T3061" s="153"/>
      <c r="AT3061" s="149" t="s">
        <v>169</v>
      </c>
      <c r="AU3061" s="149" t="s">
        <v>88</v>
      </c>
      <c r="AV3061" s="12" t="s">
        <v>86</v>
      </c>
      <c r="AW3061" s="12" t="s">
        <v>40</v>
      </c>
      <c r="AX3061" s="12" t="s">
        <v>78</v>
      </c>
      <c r="AY3061" s="149" t="s">
        <v>156</v>
      </c>
    </row>
    <row r="3062" spans="2:65" s="13" customFormat="1" x14ac:dyDescent="0.2">
      <c r="B3062" s="154"/>
      <c r="D3062" s="148" t="s">
        <v>169</v>
      </c>
      <c r="E3062" s="155" t="s">
        <v>3</v>
      </c>
      <c r="F3062" s="156" t="s">
        <v>4068</v>
      </c>
      <c r="H3062" s="157">
        <v>8.3000000000000004E-2</v>
      </c>
      <c r="I3062" s="158"/>
      <c r="L3062" s="154"/>
      <c r="M3062" s="159"/>
      <c r="T3062" s="160"/>
      <c r="AT3062" s="155" t="s">
        <v>169</v>
      </c>
      <c r="AU3062" s="155" t="s">
        <v>88</v>
      </c>
      <c r="AV3062" s="13" t="s">
        <v>88</v>
      </c>
      <c r="AW3062" s="13" t="s">
        <v>40</v>
      </c>
      <c r="AX3062" s="13" t="s">
        <v>78</v>
      </c>
      <c r="AY3062" s="155" t="s">
        <v>156</v>
      </c>
    </row>
    <row r="3063" spans="2:65" s="15" customFormat="1" x14ac:dyDescent="0.2">
      <c r="B3063" s="168"/>
      <c r="D3063" s="148" t="s">
        <v>169</v>
      </c>
      <c r="E3063" s="169" t="s">
        <v>3</v>
      </c>
      <c r="F3063" s="170" t="s">
        <v>180</v>
      </c>
      <c r="H3063" s="171">
        <v>8.3000000000000004E-2</v>
      </c>
      <c r="I3063" s="172"/>
      <c r="L3063" s="168"/>
      <c r="M3063" s="173"/>
      <c r="T3063" s="174"/>
      <c r="AT3063" s="169" t="s">
        <v>169</v>
      </c>
      <c r="AU3063" s="169" t="s">
        <v>88</v>
      </c>
      <c r="AV3063" s="15" t="s">
        <v>157</v>
      </c>
      <c r="AW3063" s="15" t="s">
        <v>40</v>
      </c>
      <c r="AX3063" s="15" t="s">
        <v>78</v>
      </c>
      <c r="AY3063" s="169" t="s">
        <v>156</v>
      </c>
    </row>
    <row r="3064" spans="2:65" s="12" customFormat="1" x14ac:dyDescent="0.2">
      <c r="B3064" s="147"/>
      <c r="D3064" s="148" t="s">
        <v>169</v>
      </c>
      <c r="E3064" s="149" t="s">
        <v>3</v>
      </c>
      <c r="F3064" s="150" t="s">
        <v>3066</v>
      </c>
      <c r="H3064" s="149" t="s">
        <v>3</v>
      </c>
      <c r="I3064" s="151"/>
      <c r="L3064" s="147"/>
      <c r="M3064" s="152"/>
      <c r="T3064" s="153"/>
      <c r="AT3064" s="149" t="s">
        <v>169</v>
      </c>
      <c r="AU3064" s="149" t="s">
        <v>88</v>
      </c>
      <c r="AV3064" s="12" t="s">
        <v>86</v>
      </c>
      <c r="AW3064" s="12" t="s">
        <v>40</v>
      </c>
      <c r="AX3064" s="12" t="s">
        <v>78</v>
      </c>
      <c r="AY3064" s="149" t="s">
        <v>156</v>
      </c>
    </row>
    <row r="3065" spans="2:65" s="12" customFormat="1" x14ac:dyDescent="0.2">
      <c r="B3065" s="147"/>
      <c r="D3065" s="148" t="s">
        <v>169</v>
      </c>
      <c r="E3065" s="149" t="s">
        <v>3</v>
      </c>
      <c r="F3065" s="150" t="s">
        <v>4053</v>
      </c>
      <c r="H3065" s="149" t="s">
        <v>3</v>
      </c>
      <c r="I3065" s="151"/>
      <c r="L3065" s="147"/>
      <c r="M3065" s="152"/>
      <c r="T3065" s="153"/>
      <c r="AT3065" s="149" t="s">
        <v>169</v>
      </c>
      <c r="AU3065" s="149" t="s">
        <v>88</v>
      </c>
      <c r="AV3065" s="12" t="s">
        <v>86</v>
      </c>
      <c r="AW3065" s="12" t="s">
        <v>40</v>
      </c>
      <c r="AX3065" s="12" t="s">
        <v>78</v>
      </c>
      <c r="AY3065" s="149" t="s">
        <v>156</v>
      </c>
    </row>
    <row r="3066" spans="2:65" s="13" customFormat="1" x14ac:dyDescent="0.2">
      <c r="B3066" s="154"/>
      <c r="D3066" s="148" t="s">
        <v>169</v>
      </c>
      <c r="E3066" s="155" t="s">
        <v>3</v>
      </c>
      <c r="F3066" s="156" t="s">
        <v>4056</v>
      </c>
      <c r="H3066" s="157">
        <v>0.44400000000000001</v>
      </c>
      <c r="I3066" s="158"/>
      <c r="L3066" s="154"/>
      <c r="M3066" s="159"/>
      <c r="T3066" s="160"/>
      <c r="AT3066" s="155" t="s">
        <v>169</v>
      </c>
      <c r="AU3066" s="155" t="s">
        <v>88</v>
      </c>
      <c r="AV3066" s="13" t="s">
        <v>88</v>
      </c>
      <c r="AW3066" s="13" t="s">
        <v>40</v>
      </c>
      <c r="AX3066" s="13" t="s">
        <v>78</v>
      </c>
      <c r="AY3066" s="155" t="s">
        <v>156</v>
      </c>
    </row>
    <row r="3067" spans="2:65" s="15" customFormat="1" x14ac:dyDescent="0.2">
      <c r="B3067" s="168"/>
      <c r="D3067" s="148" t="s">
        <v>169</v>
      </c>
      <c r="E3067" s="169" t="s">
        <v>3</v>
      </c>
      <c r="F3067" s="170" t="s">
        <v>180</v>
      </c>
      <c r="H3067" s="171">
        <v>0.44400000000000001</v>
      </c>
      <c r="I3067" s="172"/>
      <c r="L3067" s="168"/>
      <c r="M3067" s="173"/>
      <c r="T3067" s="174"/>
      <c r="AT3067" s="169" t="s">
        <v>169</v>
      </c>
      <c r="AU3067" s="169" t="s">
        <v>88</v>
      </c>
      <c r="AV3067" s="15" t="s">
        <v>157</v>
      </c>
      <c r="AW3067" s="15" t="s">
        <v>40</v>
      </c>
      <c r="AX3067" s="15" t="s">
        <v>78</v>
      </c>
      <c r="AY3067" s="169" t="s">
        <v>156</v>
      </c>
    </row>
    <row r="3068" spans="2:65" s="12" customFormat="1" x14ac:dyDescent="0.2">
      <c r="B3068" s="147"/>
      <c r="D3068" s="148" t="s">
        <v>169</v>
      </c>
      <c r="E3068" s="149" t="s">
        <v>3</v>
      </c>
      <c r="F3068" s="150" t="s">
        <v>3066</v>
      </c>
      <c r="H3068" s="149" t="s">
        <v>3</v>
      </c>
      <c r="I3068" s="151"/>
      <c r="L3068" s="147"/>
      <c r="M3068" s="152"/>
      <c r="T3068" s="153"/>
      <c r="AT3068" s="149" t="s">
        <v>169</v>
      </c>
      <c r="AU3068" s="149" t="s">
        <v>88</v>
      </c>
      <c r="AV3068" s="12" t="s">
        <v>86</v>
      </c>
      <c r="AW3068" s="12" t="s">
        <v>40</v>
      </c>
      <c r="AX3068" s="12" t="s">
        <v>78</v>
      </c>
      <c r="AY3068" s="149" t="s">
        <v>156</v>
      </c>
    </row>
    <row r="3069" spans="2:65" s="13" customFormat="1" x14ac:dyDescent="0.2">
      <c r="B3069" s="154"/>
      <c r="D3069" s="148" t="s">
        <v>169</v>
      </c>
      <c r="E3069" s="155" t="s">
        <v>3</v>
      </c>
      <c r="F3069" s="156" t="s">
        <v>4069</v>
      </c>
      <c r="H3069" s="157">
        <v>0.30399999999999999</v>
      </c>
      <c r="I3069" s="158"/>
      <c r="L3069" s="154"/>
      <c r="M3069" s="159"/>
      <c r="T3069" s="160"/>
      <c r="AT3069" s="155" t="s">
        <v>169</v>
      </c>
      <c r="AU3069" s="155" t="s">
        <v>88</v>
      </c>
      <c r="AV3069" s="13" t="s">
        <v>88</v>
      </c>
      <c r="AW3069" s="13" t="s">
        <v>40</v>
      </c>
      <c r="AX3069" s="13" t="s">
        <v>78</v>
      </c>
      <c r="AY3069" s="155" t="s">
        <v>156</v>
      </c>
    </row>
    <row r="3070" spans="2:65" s="15" customFormat="1" x14ac:dyDescent="0.2">
      <c r="B3070" s="168"/>
      <c r="D3070" s="148" t="s">
        <v>169</v>
      </c>
      <c r="E3070" s="169" t="s">
        <v>3</v>
      </c>
      <c r="F3070" s="170" t="s">
        <v>180</v>
      </c>
      <c r="H3070" s="171">
        <v>0.30399999999999999</v>
      </c>
      <c r="I3070" s="172"/>
      <c r="L3070" s="168"/>
      <c r="M3070" s="173"/>
      <c r="T3070" s="174"/>
      <c r="AT3070" s="169" t="s">
        <v>169</v>
      </c>
      <c r="AU3070" s="169" t="s">
        <v>88</v>
      </c>
      <c r="AV3070" s="15" t="s">
        <v>157</v>
      </c>
      <c r="AW3070" s="15" t="s">
        <v>40</v>
      </c>
      <c r="AX3070" s="15" t="s">
        <v>78</v>
      </c>
      <c r="AY3070" s="169" t="s">
        <v>156</v>
      </c>
    </row>
    <row r="3071" spans="2:65" s="14" customFormat="1" x14ac:dyDescent="0.2">
      <c r="B3071" s="161"/>
      <c r="D3071" s="148" t="s">
        <v>169</v>
      </c>
      <c r="E3071" s="162" t="s">
        <v>3</v>
      </c>
      <c r="F3071" s="163" t="s">
        <v>172</v>
      </c>
      <c r="H3071" s="164">
        <v>0.90300000000000002</v>
      </c>
      <c r="I3071" s="165"/>
      <c r="L3071" s="161"/>
      <c r="M3071" s="166"/>
      <c r="T3071" s="167"/>
      <c r="AT3071" s="162" t="s">
        <v>169</v>
      </c>
      <c r="AU3071" s="162" t="s">
        <v>88</v>
      </c>
      <c r="AV3071" s="14" t="s">
        <v>165</v>
      </c>
      <c r="AW3071" s="14" t="s">
        <v>40</v>
      </c>
      <c r="AX3071" s="14" t="s">
        <v>86</v>
      </c>
      <c r="AY3071" s="162" t="s">
        <v>156</v>
      </c>
    </row>
    <row r="3072" spans="2:65" s="1" customFormat="1" ht="24.2" customHeight="1" x14ac:dyDescent="0.2">
      <c r="B3072" s="129"/>
      <c r="C3072" s="130" t="s">
        <v>282</v>
      </c>
      <c r="D3072" s="130" t="s">
        <v>160</v>
      </c>
      <c r="E3072" s="131" t="s">
        <v>912</v>
      </c>
      <c r="F3072" s="132" t="s">
        <v>913</v>
      </c>
      <c r="G3072" s="133" t="s">
        <v>163</v>
      </c>
      <c r="H3072" s="134">
        <v>0.30399999999999999</v>
      </c>
      <c r="I3072" s="135"/>
      <c r="J3072" s="136">
        <f>ROUND(I3072*H3072,2)</f>
        <v>0</v>
      </c>
      <c r="K3072" s="132" t="s">
        <v>164</v>
      </c>
      <c r="L3072" s="34"/>
      <c r="M3072" s="137" t="s">
        <v>3</v>
      </c>
      <c r="N3072" s="138" t="s">
        <v>49</v>
      </c>
      <c r="P3072" s="139">
        <f>O3072*H3072</f>
        <v>0</v>
      </c>
      <c r="Q3072" s="139">
        <v>1.89E-3</v>
      </c>
      <c r="R3072" s="139">
        <f>Q3072*H3072</f>
        <v>5.7456E-4</v>
      </c>
      <c r="S3072" s="139">
        <v>0</v>
      </c>
      <c r="T3072" s="140">
        <f>S3072*H3072</f>
        <v>0</v>
      </c>
      <c r="AR3072" s="141" t="s">
        <v>301</v>
      </c>
      <c r="AT3072" s="141" t="s">
        <v>160</v>
      </c>
      <c r="AU3072" s="141" t="s">
        <v>88</v>
      </c>
      <c r="AY3072" s="18" t="s">
        <v>156</v>
      </c>
      <c r="BE3072" s="142">
        <f>IF(N3072="základní",J3072,0)</f>
        <v>0</v>
      </c>
      <c r="BF3072" s="142">
        <f>IF(N3072="snížená",J3072,0)</f>
        <v>0</v>
      </c>
      <c r="BG3072" s="142">
        <f>IF(N3072="zákl. přenesená",J3072,0)</f>
        <v>0</v>
      </c>
      <c r="BH3072" s="142">
        <f>IF(N3072="sníž. přenesená",J3072,0)</f>
        <v>0</v>
      </c>
      <c r="BI3072" s="142">
        <f>IF(N3072="nulová",J3072,0)</f>
        <v>0</v>
      </c>
      <c r="BJ3072" s="18" t="s">
        <v>86</v>
      </c>
      <c r="BK3072" s="142">
        <f>ROUND(I3072*H3072,2)</f>
        <v>0</v>
      </c>
      <c r="BL3072" s="18" t="s">
        <v>301</v>
      </c>
      <c r="BM3072" s="141" t="s">
        <v>914</v>
      </c>
    </row>
    <row r="3073" spans="2:65" s="1" customFormat="1" x14ac:dyDescent="0.2">
      <c r="B3073" s="34"/>
      <c r="D3073" s="143" t="s">
        <v>167</v>
      </c>
      <c r="F3073" s="144" t="s">
        <v>915</v>
      </c>
      <c r="I3073" s="145"/>
      <c r="L3073" s="34"/>
      <c r="M3073" s="146"/>
      <c r="T3073" s="55"/>
      <c r="AT3073" s="18" t="s">
        <v>167</v>
      </c>
      <c r="AU3073" s="18" t="s">
        <v>88</v>
      </c>
    </row>
    <row r="3074" spans="2:65" s="12" customFormat="1" x14ac:dyDescent="0.2">
      <c r="B3074" s="147"/>
      <c r="D3074" s="148" t="s">
        <v>169</v>
      </c>
      <c r="E3074" s="149" t="s">
        <v>3</v>
      </c>
      <c r="F3074" s="150" t="s">
        <v>3066</v>
      </c>
      <c r="H3074" s="149" t="s">
        <v>3</v>
      </c>
      <c r="I3074" s="151"/>
      <c r="L3074" s="147"/>
      <c r="M3074" s="152"/>
      <c r="T3074" s="153"/>
      <c r="AT3074" s="149" t="s">
        <v>169</v>
      </c>
      <c r="AU3074" s="149" t="s">
        <v>88</v>
      </c>
      <c r="AV3074" s="12" t="s">
        <v>86</v>
      </c>
      <c r="AW3074" s="12" t="s">
        <v>40</v>
      </c>
      <c r="AX3074" s="12" t="s">
        <v>78</v>
      </c>
      <c r="AY3074" s="149" t="s">
        <v>156</v>
      </c>
    </row>
    <row r="3075" spans="2:65" s="13" customFormat="1" x14ac:dyDescent="0.2">
      <c r="B3075" s="154"/>
      <c r="D3075" s="148" t="s">
        <v>169</v>
      </c>
      <c r="E3075" s="155" t="s">
        <v>3</v>
      </c>
      <c r="F3075" s="156" t="s">
        <v>4069</v>
      </c>
      <c r="H3075" s="157">
        <v>0.30399999999999999</v>
      </c>
      <c r="I3075" s="158"/>
      <c r="L3075" s="154"/>
      <c r="M3075" s="159"/>
      <c r="T3075" s="160"/>
      <c r="AT3075" s="155" t="s">
        <v>169</v>
      </c>
      <c r="AU3075" s="155" t="s">
        <v>88</v>
      </c>
      <c r="AV3075" s="13" t="s">
        <v>88</v>
      </c>
      <c r="AW3075" s="13" t="s">
        <v>40</v>
      </c>
      <c r="AX3075" s="13" t="s">
        <v>78</v>
      </c>
      <c r="AY3075" s="155" t="s">
        <v>156</v>
      </c>
    </row>
    <row r="3076" spans="2:65" s="14" customFormat="1" x14ac:dyDescent="0.2">
      <c r="B3076" s="161"/>
      <c r="D3076" s="148" t="s">
        <v>169</v>
      </c>
      <c r="E3076" s="162" t="s">
        <v>3</v>
      </c>
      <c r="F3076" s="163" t="s">
        <v>172</v>
      </c>
      <c r="H3076" s="164">
        <v>0.30399999999999999</v>
      </c>
      <c r="I3076" s="165"/>
      <c r="L3076" s="161"/>
      <c r="M3076" s="166"/>
      <c r="T3076" s="167"/>
      <c r="AT3076" s="162" t="s">
        <v>169</v>
      </c>
      <c r="AU3076" s="162" t="s">
        <v>88</v>
      </c>
      <c r="AV3076" s="14" t="s">
        <v>165</v>
      </c>
      <c r="AW3076" s="14" t="s">
        <v>40</v>
      </c>
      <c r="AX3076" s="14" t="s">
        <v>86</v>
      </c>
      <c r="AY3076" s="162" t="s">
        <v>156</v>
      </c>
    </row>
    <row r="3077" spans="2:65" s="1" customFormat="1" ht="16.5" customHeight="1" x14ac:dyDescent="0.2">
      <c r="B3077" s="129"/>
      <c r="C3077" s="130" t="s">
        <v>289</v>
      </c>
      <c r="D3077" s="130" t="s">
        <v>160</v>
      </c>
      <c r="E3077" s="131" t="s">
        <v>917</v>
      </c>
      <c r="F3077" s="132" t="s">
        <v>918</v>
      </c>
      <c r="G3077" s="133" t="s">
        <v>163</v>
      </c>
      <c r="H3077" s="134">
        <v>0.90300000000000002</v>
      </c>
      <c r="I3077" s="135"/>
      <c r="J3077" s="136">
        <f>ROUND(I3077*H3077,2)</f>
        <v>0</v>
      </c>
      <c r="K3077" s="132" t="s">
        <v>164</v>
      </c>
      <c r="L3077" s="34"/>
      <c r="M3077" s="137" t="s">
        <v>3</v>
      </c>
      <c r="N3077" s="138" t="s">
        <v>49</v>
      </c>
      <c r="P3077" s="139">
        <f>O3077*H3077</f>
        <v>0</v>
      </c>
      <c r="Q3077" s="139">
        <v>2.7200000000000002E-3</v>
      </c>
      <c r="R3077" s="139">
        <f>Q3077*H3077</f>
        <v>2.4561600000000002E-3</v>
      </c>
      <c r="S3077" s="139">
        <v>0</v>
      </c>
      <c r="T3077" s="140">
        <f>S3077*H3077</f>
        <v>0</v>
      </c>
      <c r="AR3077" s="141" t="s">
        <v>301</v>
      </c>
      <c r="AT3077" s="141" t="s">
        <v>160</v>
      </c>
      <c r="AU3077" s="141" t="s">
        <v>88</v>
      </c>
      <c r="AY3077" s="18" t="s">
        <v>156</v>
      </c>
      <c r="BE3077" s="142">
        <f>IF(N3077="základní",J3077,0)</f>
        <v>0</v>
      </c>
      <c r="BF3077" s="142">
        <f>IF(N3077="snížená",J3077,0)</f>
        <v>0</v>
      </c>
      <c r="BG3077" s="142">
        <f>IF(N3077="zákl. přenesená",J3077,0)</f>
        <v>0</v>
      </c>
      <c r="BH3077" s="142">
        <f>IF(N3077="sníž. přenesená",J3077,0)</f>
        <v>0</v>
      </c>
      <c r="BI3077" s="142">
        <f>IF(N3077="nulová",J3077,0)</f>
        <v>0</v>
      </c>
      <c r="BJ3077" s="18" t="s">
        <v>86</v>
      </c>
      <c r="BK3077" s="142">
        <f>ROUND(I3077*H3077,2)</f>
        <v>0</v>
      </c>
      <c r="BL3077" s="18" t="s">
        <v>301</v>
      </c>
      <c r="BM3077" s="141" t="s">
        <v>919</v>
      </c>
    </row>
    <row r="3078" spans="2:65" s="1" customFormat="1" x14ac:dyDescent="0.2">
      <c r="B3078" s="34"/>
      <c r="D3078" s="143" t="s">
        <v>167</v>
      </c>
      <c r="F3078" s="144" t="s">
        <v>920</v>
      </c>
      <c r="I3078" s="145"/>
      <c r="L3078" s="34"/>
      <c r="M3078" s="146"/>
      <c r="T3078" s="55"/>
      <c r="AT3078" s="18" t="s">
        <v>167</v>
      </c>
      <c r="AU3078" s="18" t="s">
        <v>88</v>
      </c>
    </row>
    <row r="3079" spans="2:65" s="12" customFormat="1" x14ac:dyDescent="0.2">
      <c r="B3079" s="147"/>
      <c r="D3079" s="148" t="s">
        <v>169</v>
      </c>
      <c r="E3079" s="149" t="s">
        <v>3</v>
      </c>
      <c r="F3079" s="150" t="s">
        <v>2434</v>
      </c>
      <c r="H3079" s="149" t="s">
        <v>3</v>
      </c>
      <c r="I3079" s="151"/>
      <c r="L3079" s="147"/>
      <c r="M3079" s="152"/>
      <c r="T3079" s="153"/>
      <c r="AT3079" s="149" t="s">
        <v>169</v>
      </c>
      <c r="AU3079" s="149" t="s">
        <v>88</v>
      </c>
      <c r="AV3079" s="12" t="s">
        <v>86</v>
      </c>
      <c r="AW3079" s="12" t="s">
        <v>40</v>
      </c>
      <c r="AX3079" s="12" t="s">
        <v>78</v>
      </c>
      <c r="AY3079" s="149" t="s">
        <v>156</v>
      </c>
    </row>
    <row r="3080" spans="2:65" s="12" customFormat="1" x14ac:dyDescent="0.2">
      <c r="B3080" s="147"/>
      <c r="D3080" s="148" t="s">
        <v>169</v>
      </c>
      <c r="E3080" s="149" t="s">
        <v>3</v>
      </c>
      <c r="F3080" s="150" t="s">
        <v>4062</v>
      </c>
      <c r="H3080" s="149" t="s">
        <v>3</v>
      </c>
      <c r="I3080" s="151"/>
      <c r="L3080" s="147"/>
      <c r="M3080" s="152"/>
      <c r="T3080" s="153"/>
      <c r="AT3080" s="149" t="s">
        <v>169</v>
      </c>
      <c r="AU3080" s="149" t="s">
        <v>88</v>
      </c>
      <c r="AV3080" s="12" t="s">
        <v>86</v>
      </c>
      <c r="AW3080" s="12" t="s">
        <v>40</v>
      </c>
      <c r="AX3080" s="12" t="s">
        <v>78</v>
      </c>
      <c r="AY3080" s="149" t="s">
        <v>156</v>
      </c>
    </row>
    <row r="3081" spans="2:65" s="13" customFormat="1" x14ac:dyDescent="0.2">
      <c r="B3081" s="154"/>
      <c r="D3081" s="148" t="s">
        <v>169</v>
      </c>
      <c r="E3081" s="155" t="s">
        <v>3</v>
      </c>
      <c r="F3081" s="156" t="s">
        <v>4066</v>
      </c>
      <c r="H3081" s="157">
        <v>7.1999999999999995E-2</v>
      </c>
      <c r="I3081" s="158"/>
      <c r="L3081" s="154"/>
      <c r="M3081" s="159"/>
      <c r="T3081" s="160"/>
      <c r="AT3081" s="155" t="s">
        <v>169</v>
      </c>
      <c r="AU3081" s="155" t="s">
        <v>88</v>
      </c>
      <c r="AV3081" s="13" t="s">
        <v>88</v>
      </c>
      <c r="AW3081" s="13" t="s">
        <v>40</v>
      </c>
      <c r="AX3081" s="13" t="s">
        <v>78</v>
      </c>
      <c r="AY3081" s="155" t="s">
        <v>156</v>
      </c>
    </row>
    <row r="3082" spans="2:65" s="15" customFormat="1" x14ac:dyDescent="0.2">
      <c r="B3082" s="168"/>
      <c r="D3082" s="148" t="s">
        <v>169</v>
      </c>
      <c r="E3082" s="169" t="s">
        <v>3</v>
      </c>
      <c r="F3082" s="170" t="s">
        <v>180</v>
      </c>
      <c r="H3082" s="171">
        <v>7.1999999999999995E-2</v>
      </c>
      <c r="I3082" s="172"/>
      <c r="L3082" s="168"/>
      <c r="M3082" s="173"/>
      <c r="T3082" s="174"/>
      <c r="AT3082" s="169" t="s">
        <v>169</v>
      </c>
      <c r="AU3082" s="169" t="s">
        <v>88</v>
      </c>
      <c r="AV3082" s="15" t="s">
        <v>157</v>
      </c>
      <c r="AW3082" s="15" t="s">
        <v>40</v>
      </c>
      <c r="AX3082" s="15" t="s">
        <v>78</v>
      </c>
      <c r="AY3082" s="169" t="s">
        <v>156</v>
      </c>
    </row>
    <row r="3083" spans="2:65" s="12" customFormat="1" x14ac:dyDescent="0.2">
      <c r="B3083" s="147"/>
      <c r="D3083" s="148" t="s">
        <v>169</v>
      </c>
      <c r="E3083" s="149" t="s">
        <v>3</v>
      </c>
      <c r="F3083" s="150" t="s">
        <v>2434</v>
      </c>
      <c r="H3083" s="149" t="s">
        <v>3</v>
      </c>
      <c r="I3083" s="151"/>
      <c r="L3083" s="147"/>
      <c r="M3083" s="152"/>
      <c r="T3083" s="153"/>
      <c r="AT3083" s="149" t="s">
        <v>169</v>
      </c>
      <c r="AU3083" s="149" t="s">
        <v>88</v>
      </c>
      <c r="AV3083" s="12" t="s">
        <v>86</v>
      </c>
      <c r="AW3083" s="12" t="s">
        <v>40</v>
      </c>
      <c r="AX3083" s="12" t="s">
        <v>78</v>
      </c>
      <c r="AY3083" s="149" t="s">
        <v>156</v>
      </c>
    </row>
    <row r="3084" spans="2:65" s="13" customFormat="1" x14ac:dyDescent="0.2">
      <c r="B3084" s="154"/>
      <c r="D3084" s="148" t="s">
        <v>169</v>
      </c>
      <c r="E3084" s="155" t="s">
        <v>3</v>
      </c>
      <c r="F3084" s="156" t="s">
        <v>4068</v>
      </c>
      <c r="H3084" s="157">
        <v>8.3000000000000004E-2</v>
      </c>
      <c r="I3084" s="158"/>
      <c r="L3084" s="154"/>
      <c r="M3084" s="159"/>
      <c r="T3084" s="160"/>
      <c r="AT3084" s="155" t="s">
        <v>169</v>
      </c>
      <c r="AU3084" s="155" t="s">
        <v>88</v>
      </c>
      <c r="AV3084" s="13" t="s">
        <v>88</v>
      </c>
      <c r="AW3084" s="13" t="s">
        <v>40</v>
      </c>
      <c r="AX3084" s="13" t="s">
        <v>78</v>
      </c>
      <c r="AY3084" s="155" t="s">
        <v>156</v>
      </c>
    </row>
    <row r="3085" spans="2:65" s="15" customFormat="1" x14ac:dyDescent="0.2">
      <c r="B3085" s="168"/>
      <c r="D3085" s="148" t="s">
        <v>169</v>
      </c>
      <c r="E3085" s="169" t="s">
        <v>3</v>
      </c>
      <c r="F3085" s="170" t="s">
        <v>180</v>
      </c>
      <c r="H3085" s="171">
        <v>8.3000000000000004E-2</v>
      </c>
      <c r="I3085" s="172"/>
      <c r="L3085" s="168"/>
      <c r="M3085" s="173"/>
      <c r="T3085" s="174"/>
      <c r="AT3085" s="169" t="s">
        <v>169</v>
      </c>
      <c r="AU3085" s="169" t="s">
        <v>88</v>
      </c>
      <c r="AV3085" s="15" t="s">
        <v>157</v>
      </c>
      <c r="AW3085" s="15" t="s">
        <v>40</v>
      </c>
      <c r="AX3085" s="15" t="s">
        <v>78</v>
      </c>
      <c r="AY3085" s="169" t="s">
        <v>156</v>
      </c>
    </row>
    <row r="3086" spans="2:65" s="12" customFormat="1" x14ac:dyDescent="0.2">
      <c r="B3086" s="147"/>
      <c r="D3086" s="148" t="s">
        <v>169</v>
      </c>
      <c r="E3086" s="149" t="s">
        <v>3</v>
      </c>
      <c r="F3086" s="150" t="s">
        <v>3066</v>
      </c>
      <c r="H3086" s="149" t="s">
        <v>3</v>
      </c>
      <c r="I3086" s="151"/>
      <c r="L3086" s="147"/>
      <c r="M3086" s="152"/>
      <c r="T3086" s="153"/>
      <c r="AT3086" s="149" t="s">
        <v>169</v>
      </c>
      <c r="AU3086" s="149" t="s">
        <v>88</v>
      </c>
      <c r="AV3086" s="12" t="s">
        <v>86</v>
      </c>
      <c r="AW3086" s="12" t="s">
        <v>40</v>
      </c>
      <c r="AX3086" s="12" t="s">
        <v>78</v>
      </c>
      <c r="AY3086" s="149" t="s">
        <v>156</v>
      </c>
    </row>
    <row r="3087" spans="2:65" s="12" customFormat="1" x14ac:dyDescent="0.2">
      <c r="B3087" s="147"/>
      <c r="D3087" s="148" t="s">
        <v>169</v>
      </c>
      <c r="E3087" s="149" t="s">
        <v>3</v>
      </c>
      <c r="F3087" s="150" t="s">
        <v>4053</v>
      </c>
      <c r="H3087" s="149" t="s">
        <v>3</v>
      </c>
      <c r="I3087" s="151"/>
      <c r="L3087" s="147"/>
      <c r="M3087" s="152"/>
      <c r="T3087" s="153"/>
      <c r="AT3087" s="149" t="s">
        <v>169</v>
      </c>
      <c r="AU3087" s="149" t="s">
        <v>88</v>
      </c>
      <c r="AV3087" s="12" t="s">
        <v>86</v>
      </c>
      <c r="AW3087" s="12" t="s">
        <v>40</v>
      </c>
      <c r="AX3087" s="12" t="s">
        <v>78</v>
      </c>
      <c r="AY3087" s="149" t="s">
        <v>156</v>
      </c>
    </row>
    <row r="3088" spans="2:65" s="13" customFormat="1" x14ac:dyDescent="0.2">
      <c r="B3088" s="154"/>
      <c r="D3088" s="148" t="s">
        <v>169</v>
      </c>
      <c r="E3088" s="155" t="s">
        <v>3</v>
      </c>
      <c r="F3088" s="156" t="s">
        <v>4056</v>
      </c>
      <c r="H3088" s="157">
        <v>0.44400000000000001</v>
      </c>
      <c r="I3088" s="158"/>
      <c r="L3088" s="154"/>
      <c r="M3088" s="159"/>
      <c r="T3088" s="160"/>
      <c r="AT3088" s="155" t="s">
        <v>169</v>
      </c>
      <c r="AU3088" s="155" t="s">
        <v>88</v>
      </c>
      <c r="AV3088" s="13" t="s">
        <v>88</v>
      </c>
      <c r="AW3088" s="13" t="s">
        <v>40</v>
      </c>
      <c r="AX3088" s="13" t="s">
        <v>78</v>
      </c>
      <c r="AY3088" s="155" t="s">
        <v>156</v>
      </c>
    </row>
    <row r="3089" spans="2:65" s="15" customFormat="1" x14ac:dyDescent="0.2">
      <c r="B3089" s="168"/>
      <c r="D3089" s="148" t="s">
        <v>169</v>
      </c>
      <c r="E3089" s="169" t="s">
        <v>3</v>
      </c>
      <c r="F3089" s="170" t="s">
        <v>180</v>
      </c>
      <c r="H3089" s="171">
        <v>0.44400000000000001</v>
      </c>
      <c r="I3089" s="172"/>
      <c r="L3089" s="168"/>
      <c r="M3089" s="173"/>
      <c r="T3089" s="174"/>
      <c r="AT3089" s="169" t="s">
        <v>169</v>
      </c>
      <c r="AU3089" s="169" t="s">
        <v>88</v>
      </c>
      <c r="AV3089" s="15" t="s">
        <v>157</v>
      </c>
      <c r="AW3089" s="15" t="s">
        <v>40</v>
      </c>
      <c r="AX3089" s="15" t="s">
        <v>78</v>
      </c>
      <c r="AY3089" s="169" t="s">
        <v>156</v>
      </c>
    </row>
    <row r="3090" spans="2:65" s="12" customFormat="1" x14ac:dyDescent="0.2">
      <c r="B3090" s="147"/>
      <c r="D3090" s="148" t="s">
        <v>169</v>
      </c>
      <c r="E3090" s="149" t="s">
        <v>3</v>
      </c>
      <c r="F3090" s="150" t="s">
        <v>3066</v>
      </c>
      <c r="H3090" s="149" t="s">
        <v>3</v>
      </c>
      <c r="I3090" s="151"/>
      <c r="L3090" s="147"/>
      <c r="M3090" s="152"/>
      <c r="T3090" s="153"/>
      <c r="AT3090" s="149" t="s">
        <v>169</v>
      </c>
      <c r="AU3090" s="149" t="s">
        <v>88</v>
      </c>
      <c r="AV3090" s="12" t="s">
        <v>86</v>
      </c>
      <c r="AW3090" s="12" t="s">
        <v>40</v>
      </c>
      <c r="AX3090" s="12" t="s">
        <v>78</v>
      </c>
      <c r="AY3090" s="149" t="s">
        <v>156</v>
      </c>
    </row>
    <row r="3091" spans="2:65" s="13" customFormat="1" x14ac:dyDescent="0.2">
      <c r="B3091" s="154"/>
      <c r="D3091" s="148" t="s">
        <v>169</v>
      </c>
      <c r="E3091" s="155" t="s">
        <v>3</v>
      </c>
      <c r="F3091" s="156" t="s">
        <v>4069</v>
      </c>
      <c r="H3091" s="157">
        <v>0.30399999999999999</v>
      </c>
      <c r="I3091" s="158"/>
      <c r="L3091" s="154"/>
      <c r="M3091" s="159"/>
      <c r="T3091" s="160"/>
      <c r="AT3091" s="155" t="s">
        <v>169</v>
      </c>
      <c r="AU3091" s="155" t="s">
        <v>88</v>
      </c>
      <c r="AV3091" s="13" t="s">
        <v>88</v>
      </c>
      <c r="AW3091" s="13" t="s">
        <v>40</v>
      </c>
      <c r="AX3091" s="13" t="s">
        <v>78</v>
      </c>
      <c r="AY3091" s="155" t="s">
        <v>156</v>
      </c>
    </row>
    <row r="3092" spans="2:65" s="15" customFormat="1" x14ac:dyDescent="0.2">
      <c r="B3092" s="168"/>
      <c r="D3092" s="148" t="s">
        <v>169</v>
      </c>
      <c r="E3092" s="169" t="s">
        <v>3</v>
      </c>
      <c r="F3092" s="170" t="s">
        <v>180</v>
      </c>
      <c r="H3092" s="171">
        <v>0.30399999999999999</v>
      </c>
      <c r="I3092" s="172"/>
      <c r="L3092" s="168"/>
      <c r="M3092" s="173"/>
      <c r="T3092" s="174"/>
      <c r="AT3092" s="169" t="s">
        <v>169</v>
      </c>
      <c r="AU3092" s="169" t="s">
        <v>88</v>
      </c>
      <c r="AV3092" s="15" t="s">
        <v>157</v>
      </c>
      <c r="AW3092" s="15" t="s">
        <v>40</v>
      </c>
      <c r="AX3092" s="15" t="s">
        <v>78</v>
      </c>
      <c r="AY3092" s="169" t="s">
        <v>156</v>
      </c>
    </row>
    <row r="3093" spans="2:65" s="14" customFormat="1" x14ac:dyDescent="0.2">
      <c r="B3093" s="161"/>
      <c r="D3093" s="148" t="s">
        <v>169</v>
      </c>
      <c r="E3093" s="162" t="s">
        <v>3</v>
      </c>
      <c r="F3093" s="163" t="s">
        <v>172</v>
      </c>
      <c r="H3093" s="164">
        <v>0.90300000000000002</v>
      </c>
      <c r="I3093" s="165"/>
      <c r="L3093" s="161"/>
      <c r="M3093" s="166"/>
      <c r="T3093" s="167"/>
      <c r="AT3093" s="162" t="s">
        <v>169</v>
      </c>
      <c r="AU3093" s="162" t="s">
        <v>88</v>
      </c>
      <c r="AV3093" s="14" t="s">
        <v>165</v>
      </c>
      <c r="AW3093" s="14" t="s">
        <v>40</v>
      </c>
      <c r="AX3093" s="14" t="s">
        <v>86</v>
      </c>
      <c r="AY3093" s="162" t="s">
        <v>156</v>
      </c>
    </row>
    <row r="3094" spans="2:65" s="1" customFormat="1" ht="24.2" customHeight="1" x14ac:dyDescent="0.2">
      <c r="B3094" s="129"/>
      <c r="C3094" s="130" t="s">
        <v>4070</v>
      </c>
      <c r="D3094" s="130" t="s">
        <v>160</v>
      </c>
      <c r="E3094" s="131" t="s">
        <v>975</v>
      </c>
      <c r="F3094" s="132" t="s">
        <v>976</v>
      </c>
      <c r="G3094" s="133" t="s">
        <v>193</v>
      </c>
      <c r="H3094" s="134">
        <v>4.5910000000000002</v>
      </c>
      <c r="I3094" s="135"/>
      <c r="J3094" s="136">
        <f>ROUND(I3094*H3094,2)</f>
        <v>0</v>
      </c>
      <c r="K3094" s="132" t="s">
        <v>164</v>
      </c>
      <c r="L3094" s="34"/>
      <c r="M3094" s="137" t="s">
        <v>3</v>
      </c>
      <c r="N3094" s="138" t="s">
        <v>49</v>
      </c>
      <c r="P3094" s="139">
        <f>O3094*H3094</f>
        <v>0</v>
      </c>
      <c r="Q3094" s="139">
        <v>0</v>
      </c>
      <c r="R3094" s="139">
        <f>Q3094*H3094</f>
        <v>0</v>
      </c>
      <c r="S3094" s="139">
        <v>0</v>
      </c>
      <c r="T3094" s="140">
        <f>S3094*H3094</f>
        <v>0</v>
      </c>
      <c r="AR3094" s="141" t="s">
        <v>301</v>
      </c>
      <c r="AT3094" s="141" t="s">
        <v>160</v>
      </c>
      <c r="AU3094" s="141" t="s">
        <v>88</v>
      </c>
      <c r="AY3094" s="18" t="s">
        <v>156</v>
      </c>
      <c r="BE3094" s="142">
        <f>IF(N3094="základní",J3094,0)</f>
        <v>0</v>
      </c>
      <c r="BF3094" s="142">
        <f>IF(N3094="snížená",J3094,0)</f>
        <v>0</v>
      </c>
      <c r="BG3094" s="142">
        <f>IF(N3094="zákl. přenesená",J3094,0)</f>
        <v>0</v>
      </c>
      <c r="BH3094" s="142">
        <f>IF(N3094="sníž. přenesená",J3094,0)</f>
        <v>0</v>
      </c>
      <c r="BI3094" s="142">
        <f>IF(N3094="nulová",J3094,0)</f>
        <v>0</v>
      </c>
      <c r="BJ3094" s="18" t="s">
        <v>86</v>
      </c>
      <c r="BK3094" s="142">
        <f>ROUND(I3094*H3094,2)</f>
        <v>0</v>
      </c>
      <c r="BL3094" s="18" t="s">
        <v>301</v>
      </c>
      <c r="BM3094" s="141" t="s">
        <v>977</v>
      </c>
    </row>
    <row r="3095" spans="2:65" s="1" customFormat="1" x14ac:dyDescent="0.2">
      <c r="B3095" s="34"/>
      <c r="D3095" s="143" t="s">
        <v>167</v>
      </c>
      <c r="F3095" s="144" t="s">
        <v>978</v>
      </c>
      <c r="I3095" s="145"/>
      <c r="L3095" s="34"/>
      <c r="M3095" s="146"/>
      <c r="T3095" s="55"/>
      <c r="AT3095" s="18" t="s">
        <v>167</v>
      </c>
      <c r="AU3095" s="18" t="s">
        <v>88</v>
      </c>
    </row>
    <row r="3096" spans="2:65" s="11" customFormat="1" ht="22.9" customHeight="1" x14ac:dyDescent="0.2">
      <c r="B3096" s="117"/>
      <c r="D3096" s="118" t="s">
        <v>77</v>
      </c>
      <c r="E3096" s="127" t="s">
        <v>4071</v>
      </c>
      <c r="F3096" s="127" t="s">
        <v>4072</v>
      </c>
      <c r="I3096" s="120"/>
      <c r="J3096" s="128">
        <f>BK3096</f>
        <v>0</v>
      </c>
      <c r="L3096" s="117"/>
      <c r="M3096" s="122"/>
      <c r="P3096" s="123">
        <f>SUM(P3097:P3517)</f>
        <v>0</v>
      </c>
      <c r="R3096" s="123">
        <f>SUM(R3097:R3517)</f>
        <v>13.655780900000002</v>
      </c>
      <c r="T3096" s="124">
        <f>SUM(T3097:T3517)</f>
        <v>1.9707825000000001</v>
      </c>
      <c r="AR3096" s="118" t="s">
        <v>88</v>
      </c>
      <c r="AT3096" s="125" t="s">
        <v>77</v>
      </c>
      <c r="AU3096" s="125" t="s">
        <v>86</v>
      </c>
      <c r="AY3096" s="118" t="s">
        <v>156</v>
      </c>
      <c r="BK3096" s="126">
        <f>SUM(BK3097:BK3517)</f>
        <v>0</v>
      </c>
    </row>
    <row r="3097" spans="2:65" s="1" customFormat="1" ht="16.5" customHeight="1" x14ac:dyDescent="0.2">
      <c r="B3097" s="129"/>
      <c r="C3097" s="130" t="s">
        <v>298</v>
      </c>
      <c r="D3097" s="130" t="s">
        <v>160</v>
      </c>
      <c r="E3097" s="131" t="s">
        <v>4073</v>
      </c>
      <c r="F3097" s="132" t="s">
        <v>4074</v>
      </c>
      <c r="G3097" s="133" t="s">
        <v>209</v>
      </c>
      <c r="H3097" s="134">
        <v>185.05</v>
      </c>
      <c r="I3097" s="135"/>
      <c r="J3097" s="136">
        <f>ROUND(I3097*H3097,2)</f>
        <v>0</v>
      </c>
      <c r="K3097" s="132" t="s">
        <v>164</v>
      </c>
      <c r="L3097" s="34"/>
      <c r="M3097" s="137" t="s">
        <v>3</v>
      </c>
      <c r="N3097" s="138" t="s">
        <v>49</v>
      </c>
      <c r="P3097" s="139">
        <f>O3097*H3097</f>
        <v>0</v>
      </c>
      <c r="Q3097" s="139">
        <v>0</v>
      </c>
      <c r="R3097" s="139">
        <f>Q3097*H3097</f>
        <v>0</v>
      </c>
      <c r="S3097" s="139">
        <v>1.065E-2</v>
      </c>
      <c r="T3097" s="140">
        <f>S3097*H3097</f>
        <v>1.9707825000000001</v>
      </c>
      <c r="AR3097" s="141" t="s">
        <v>301</v>
      </c>
      <c r="AT3097" s="141" t="s">
        <v>160</v>
      </c>
      <c r="AU3097" s="141" t="s">
        <v>88</v>
      </c>
      <c r="AY3097" s="18" t="s">
        <v>156</v>
      </c>
      <c r="BE3097" s="142">
        <f>IF(N3097="základní",J3097,0)</f>
        <v>0</v>
      </c>
      <c r="BF3097" s="142">
        <f>IF(N3097="snížená",J3097,0)</f>
        <v>0</v>
      </c>
      <c r="BG3097" s="142">
        <f>IF(N3097="zákl. přenesená",J3097,0)</f>
        <v>0</v>
      </c>
      <c r="BH3097" s="142">
        <f>IF(N3097="sníž. přenesená",J3097,0)</f>
        <v>0</v>
      </c>
      <c r="BI3097" s="142">
        <f>IF(N3097="nulová",J3097,0)</f>
        <v>0</v>
      </c>
      <c r="BJ3097" s="18" t="s">
        <v>86</v>
      </c>
      <c r="BK3097" s="142">
        <f>ROUND(I3097*H3097,2)</f>
        <v>0</v>
      </c>
      <c r="BL3097" s="18" t="s">
        <v>301</v>
      </c>
      <c r="BM3097" s="141" t="s">
        <v>4075</v>
      </c>
    </row>
    <row r="3098" spans="2:65" s="1" customFormat="1" x14ac:dyDescent="0.2">
      <c r="B3098" s="34"/>
      <c r="D3098" s="143" t="s">
        <v>167</v>
      </c>
      <c r="F3098" s="144" t="s">
        <v>4076</v>
      </c>
      <c r="I3098" s="145"/>
      <c r="L3098" s="34"/>
      <c r="M3098" s="146"/>
      <c r="T3098" s="55"/>
      <c r="AT3098" s="18" t="s">
        <v>167</v>
      </c>
      <c r="AU3098" s="18" t="s">
        <v>88</v>
      </c>
    </row>
    <row r="3099" spans="2:65" s="13" customFormat="1" x14ac:dyDescent="0.2">
      <c r="B3099" s="154"/>
      <c r="D3099" s="148" t="s">
        <v>169</v>
      </c>
      <c r="E3099" s="155" t="s">
        <v>3</v>
      </c>
      <c r="F3099" s="156" t="s">
        <v>3480</v>
      </c>
      <c r="H3099" s="157">
        <v>131.55000000000001</v>
      </c>
      <c r="I3099" s="158"/>
      <c r="L3099" s="154"/>
      <c r="M3099" s="159"/>
      <c r="T3099" s="160"/>
      <c r="AT3099" s="155" t="s">
        <v>169</v>
      </c>
      <c r="AU3099" s="155" t="s">
        <v>88</v>
      </c>
      <c r="AV3099" s="13" t="s">
        <v>88</v>
      </c>
      <c r="AW3099" s="13" t="s">
        <v>40</v>
      </c>
      <c r="AX3099" s="13" t="s">
        <v>78</v>
      </c>
      <c r="AY3099" s="155" t="s">
        <v>156</v>
      </c>
    </row>
    <row r="3100" spans="2:65" s="13" customFormat="1" x14ac:dyDescent="0.2">
      <c r="B3100" s="154"/>
      <c r="D3100" s="148" t="s">
        <v>169</v>
      </c>
      <c r="E3100" s="155" t="s">
        <v>3</v>
      </c>
      <c r="F3100" s="156" t="s">
        <v>4077</v>
      </c>
      <c r="H3100" s="157">
        <v>10.09</v>
      </c>
      <c r="I3100" s="158"/>
      <c r="L3100" s="154"/>
      <c r="M3100" s="159"/>
      <c r="T3100" s="160"/>
      <c r="AT3100" s="155" t="s">
        <v>169</v>
      </c>
      <c r="AU3100" s="155" t="s">
        <v>88</v>
      </c>
      <c r="AV3100" s="13" t="s">
        <v>88</v>
      </c>
      <c r="AW3100" s="13" t="s">
        <v>40</v>
      </c>
      <c r="AX3100" s="13" t="s">
        <v>78</v>
      </c>
      <c r="AY3100" s="155" t="s">
        <v>156</v>
      </c>
    </row>
    <row r="3101" spans="2:65" s="13" customFormat="1" x14ac:dyDescent="0.2">
      <c r="B3101" s="154"/>
      <c r="D3101" s="148" t="s">
        <v>169</v>
      </c>
      <c r="E3101" s="155" t="s">
        <v>3</v>
      </c>
      <c r="F3101" s="156" t="s">
        <v>4078</v>
      </c>
      <c r="H3101" s="157">
        <v>10.39</v>
      </c>
      <c r="I3101" s="158"/>
      <c r="L3101" s="154"/>
      <c r="M3101" s="159"/>
      <c r="T3101" s="160"/>
      <c r="AT3101" s="155" t="s">
        <v>169</v>
      </c>
      <c r="AU3101" s="155" t="s">
        <v>88</v>
      </c>
      <c r="AV3101" s="13" t="s">
        <v>88</v>
      </c>
      <c r="AW3101" s="13" t="s">
        <v>40</v>
      </c>
      <c r="AX3101" s="13" t="s">
        <v>78</v>
      </c>
      <c r="AY3101" s="155" t="s">
        <v>156</v>
      </c>
    </row>
    <row r="3102" spans="2:65" s="13" customFormat="1" x14ac:dyDescent="0.2">
      <c r="B3102" s="154"/>
      <c r="D3102" s="148" t="s">
        <v>169</v>
      </c>
      <c r="E3102" s="155" t="s">
        <v>3</v>
      </c>
      <c r="F3102" s="156" t="s">
        <v>3841</v>
      </c>
      <c r="H3102" s="157">
        <v>5.52</v>
      </c>
      <c r="I3102" s="158"/>
      <c r="L3102" s="154"/>
      <c r="M3102" s="159"/>
      <c r="T3102" s="160"/>
      <c r="AT3102" s="155" t="s">
        <v>169</v>
      </c>
      <c r="AU3102" s="155" t="s">
        <v>88</v>
      </c>
      <c r="AV3102" s="13" t="s">
        <v>88</v>
      </c>
      <c r="AW3102" s="13" t="s">
        <v>40</v>
      </c>
      <c r="AX3102" s="13" t="s">
        <v>78</v>
      </c>
      <c r="AY3102" s="155" t="s">
        <v>156</v>
      </c>
    </row>
    <row r="3103" spans="2:65" s="13" customFormat="1" x14ac:dyDescent="0.2">
      <c r="B3103" s="154"/>
      <c r="D3103" s="148" t="s">
        <v>169</v>
      </c>
      <c r="E3103" s="155" t="s">
        <v>3</v>
      </c>
      <c r="F3103" s="156" t="s">
        <v>3842</v>
      </c>
      <c r="H3103" s="157">
        <v>2.33</v>
      </c>
      <c r="I3103" s="158"/>
      <c r="L3103" s="154"/>
      <c r="M3103" s="159"/>
      <c r="T3103" s="160"/>
      <c r="AT3103" s="155" t="s">
        <v>169</v>
      </c>
      <c r="AU3103" s="155" t="s">
        <v>88</v>
      </c>
      <c r="AV3103" s="13" t="s">
        <v>88</v>
      </c>
      <c r="AW3103" s="13" t="s">
        <v>40</v>
      </c>
      <c r="AX3103" s="13" t="s">
        <v>78</v>
      </c>
      <c r="AY3103" s="155" t="s">
        <v>156</v>
      </c>
    </row>
    <row r="3104" spans="2:65" s="13" customFormat="1" x14ac:dyDescent="0.2">
      <c r="B3104" s="154"/>
      <c r="D3104" s="148" t="s">
        <v>169</v>
      </c>
      <c r="E3104" s="155" t="s">
        <v>3</v>
      </c>
      <c r="F3104" s="156" t="s">
        <v>4079</v>
      </c>
      <c r="H3104" s="157">
        <v>4.83</v>
      </c>
      <c r="I3104" s="158"/>
      <c r="L3104" s="154"/>
      <c r="M3104" s="159"/>
      <c r="T3104" s="160"/>
      <c r="AT3104" s="155" t="s">
        <v>169</v>
      </c>
      <c r="AU3104" s="155" t="s">
        <v>88</v>
      </c>
      <c r="AV3104" s="13" t="s">
        <v>88</v>
      </c>
      <c r="AW3104" s="13" t="s">
        <v>40</v>
      </c>
      <c r="AX3104" s="13" t="s">
        <v>78</v>
      </c>
      <c r="AY3104" s="155" t="s">
        <v>156</v>
      </c>
    </row>
    <row r="3105" spans="2:65" s="13" customFormat="1" x14ac:dyDescent="0.2">
      <c r="B3105" s="154"/>
      <c r="D3105" s="148" t="s">
        <v>169</v>
      </c>
      <c r="E3105" s="155" t="s">
        <v>3</v>
      </c>
      <c r="F3105" s="156" t="s">
        <v>4080</v>
      </c>
      <c r="H3105" s="157">
        <v>9.9499999999999993</v>
      </c>
      <c r="I3105" s="158"/>
      <c r="L3105" s="154"/>
      <c r="M3105" s="159"/>
      <c r="T3105" s="160"/>
      <c r="AT3105" s="155" t="s">
        <v>169</v>
      </c>
      <c r="AU3105" s="155" t="s">
        <v>88</v>
      </c>
      <c r="AV3105" s="13" t="s">
        <v>88</v>
      </c>
      <c r="AW3105" s="13" t="s">
        <v>40</v>
      </c>
      <c r="AX3105" s="13" t="s">
        <v>78</v>
      </c>
      <c r="AY3105" s="155" t="s">
        <v>156</v>
      </c>
    </row>
    <row r="3106" spans="2:65" s="13" customFormat="1" x14ac:dyDescent="0.2">
      <c r="B3106" s="154"/>
      <c r="D3106" s="148" t="s">
        <v>169</v>
      </c>
      <c r="E3106" s="155" t="s">
        <v>3</v>
      </c>
      <c r="F3106" s="156" t="s">
        <v>4081</v>
      </c>
      <c r="H3106" s="157">
        <v>10.39</v>
      </c>
      <c r="I3106" s="158"/>
      <c r="L3106" s="154"/>
      <c r="M3106" s="159"/>
      <c r="T3106" s="160"/>
      <c r="AT3106" s="155" t="s">
        <v>169</v>
      </c>
      <c r="AU3106" s="155" t="s">
        <v>88</v>
      </c>
      <c r="AV3106" s="13" t="s">
        <v>88</v>
      </c>
      <c r="AW3106" s="13" t="s">
        <v>40</v>
      </c>
      <c r="AX3106" s="13" t="s">
        <v>78</v>
      </c>
      <c r="AY3106" s="155" t="s">
        <v>156</v>
      </c>
    </row>
    <row r="3107" spans="2:65" s="14" customFormat="1" x14ac:dyDescent="0.2">
      <c r="B3107" s="161"/>
      <c r="D3107" s="148" t="s">
        <v>169</v>
      </c>
      <c r="E3107" s="162" t="s">
        <v>3</v>
      </c>
      <c r="F3107" s="163" t="s">
        <v>172</v>
      </c>
      <c r="H3107" s="164">
        <v>185.05</v>
      </c>
      <c r="I3107" s="165"/>
      <c r="L3107" s="161"/>
      <c r="M3107" s="166"/>
      <c r="T3107" s="167"/>
      <c r="AT3107" s="162" t="s">
        <v>169</v>
      </c>
      <c r="AU3107" s="162" t="s">
        <v>88</v>
      </c>
      <c r="AV3107" s="14" t="s">
        <v>165</v>
      </c>
      <c r="AW3107" s="14" t="s">
        <v>40</v>
      </c>
      <c r="AX3107" s="14" t="s">
        <v>86</v>
      </c>
      <c r="AY3107" s="162" t="s">
        <v>156</v>
      </c>
    </row>
    <row r="3108" spans="2:65" s="1" customFormat="1" ht="33" customHeight="1" x14ac:dyDescent="0.2">
      <c r="B3108" s="129"/>
      <c r="C3108" s="130" t="s">
        <v>305</v>
      </c>
      <c r="D3108" s="130" t="s">
        <v>160</v>
      </c>
      <c r="E3108" s="131" t="s">
        <v>4082</v>
      </c>
      <c r="F3108" s="132" t="s">
        <v>4083</v>
      </c>
      <c r="G3108" s="133" t="s">
        <v>209</v>
      </c>
      <c r="H3108" s="134">
        <v>135.86199999999999</v>
      </c>
      <c r="I3108" s="135"/>
      <c r="J3108" s="136">
        <f>ROUND(I3108*H3108,2)</f>
        <v>0</v>
      </c>
      <c r="K3108" s="132" t="s">
        <v>164</v>
      </c>
      <c r="L3108" s="34"/>
      <c r="M3108" s="137" t="s">
        <v>3</v>
      </c>
      <c r="N3108" s="138" t="s">
        <v>49</v>
      </c>
      <c r="P3108" s="139">
        <f>O3108*H3108</f>
        <v>0</v>
      </c>
      <c r="Q3108" s="139">
        <v>3.0870000000000002E-2</v>
      </c>
      <c r="R3108" s="139">
        <f>Q3108*H3108</f>
        <v>4.1940599399999998</v>
      </c>
      <c r="S3108" s="139">
        <v>0</v>
      </c>
      <c r="T3108" s="140">
        <f>S3108*H3108</f>
        <v>0</v>
      </c>
      <c r="AR3108" s="141" t="s">
        <v>301</v>
      </c>
      <c r="AT3108" s="141" t="s">
        <v>160</v>
      </c>
      <c r="AU3108" s="141" t="s">
        <v>88</v>
      </c>
      <c r="AY3108" s="18" t="s">
        <v>156</v>
      </c>
      <c r="BE3108" s="142">
        <f>IF(N3108="základní",J3108,0)</f>
        <v>0</v>
      </c>
      <c r="BF3108" s="142">
        <f>IF(N3108="snížená",J3108,0)</f>
        <v>0</v>
      </c>
      <c r="BG3108" s="142">
        <f>IF(N3108="zákl. přenesená",J3108,0)</f>
        <v>0</v>
      </c>
      <c r="BH3108" s="142">
        <f>IF(N3108="sníž. přenesená",J3108,0)</f>
        <v>0</v>
      </c>
      <c r="BI3108" s="142">
        <f>IF(N3108="nulová",J3108,0)</f>
        <v>0</v>
      </c>
      <c r="BJ3108" s="18" t="s">
        <v>86</v>
      </c>
      <c r="BK3108" s="142">
        <f>ROUND(I3108*H3108,2)</f>
        <v>0</v>
      </c>
      <c r="BL3108" s="18" t="s">
        <v>301</v>
      </c>
      <c r="BM3108" s="141" t="s">
        <v>4084</v>
      </c>
    </row>
    <row r="3109" spans="2:65" s="1" customFormat="1" x14ac:dyDescent="0.2">
      <c r="B3109" s="34"/>
      <c r="D3109" s="143" t="s">
        <v>167</v>
      </c>
      <c r="F3109" s="144" t="s">
        <v>4085</v>
      </c>
      <c r="I3109" s="145"/>
      <c r="L3109" s="34"/>
      <c r="M3109" s="146"/>
      <c r="T3109" s="55"/>
      <c r="AT3109" s="18" t="s">
        <v>167</v>
      </c>
      <c r="AU3109" s="18" t="s">
        <v>88</v>
      </c>
    </row>
    <row r="3110" spans="2:65" s="12" customFormat="1" x14ac:dyDescent="0.2">
      <c r="B3110" s="147"/>
      <c r="D3110" s="148" t="s">
        <v>169</v>
      </c>
      <c r="E3110" s="149" t="s">
        <v>3</v>
      </c>
      <c r="F3110" s="150" t="s">
        <v>4086</v>
      </c>
      <c r="H3110" s="149" t="s">
        <v>3</v>
      </c>
      <c r="I3110" s="151"/>
      <c r="L3110" s="147"/>
      <c r="M3110" s="152"/>
      <c r="T3110" s="153"/>
      <c r="AT3110" s="149" t="s">
        <v>169</v>
      </c>
      <c r="AU3110" s="149" t="s">
        <v>88</v>
      </c>
      <c r="AV3110" s="12" t="s">
        <v>86</v>
      </c>
      <c r="AW3110" s="12" t="s">
        <v>40</v>
      </c>
      <c r="AX3110" s="12" t="s">
        <v>78</v>
      </c>
      <c r="AY3110" s="149" t="s">
        <v>156</v>
      </c>
    </row>
    <row r="3111" spans="2:65" s="13" customFormat="1" x14ac:dyDescent="0.2">
      <c r="B3111" s="154"/>
      <c r="D3111" s="148" t="s">
        <v>169</v>
      </c>
      <c r="E3111" s="155" t="s">
        <v>3</v>
      </c>
      <c r="F3111" s="156" t="s">
        <v>4087</v>
      </c>
      <c r="H3111" s="157">
        <v>23.64</v>
      </c>
      <c r="I3111" s="158"/>
      <c r="L3111" s="154"/>
      <c r="M3111" s="159"/>
      <c r="T3111" s="160"/>
      <c r="AT3111" s="155" t="s">
        <v>169</v>
      </c>
      <c r="AU3111" s="155" t="s">
        <v>88</v>
      </c>
      <c r="AV3111" s="13" t="s">
        <v>88</v>
      </c>
      <c r="AW3111" s="13" t="s">
        <v>40</v>
      </c>
      <c r="AX3111" s="13" t="s">
        <v>78</v>
      </c>
      <c r="AY3111" s="155" t="s">
        <v>156</v>
      </c>
    </row>
    <row r="3112" spans="2:65" s="13" customFormat="1" x14ac:dyDescent="0.2">
      <c r="B3112" s="154"/>
      <c r="D3112" s="148" t="s">
        <v>169</v>
      </c>
      <c r="E3112" s="155" t="s">
        <v>3</v>
      </c>
      <c r="F3112" s="156" t="s">
        <v>4088</v>
      </c>
      <c r="H3112" s="157">
        <v>32.75</v>
      </c>
      <c r="I3112" s="158"/>
      <c r="L3112" s="154"/>
      <c r="M3112" s="159"/>
      <c r="T3112" s="160"/>
      <c r="AT3112" s="155" t="s">
        <v>169</v>
      </c>
      <c r="AU3112" s="155" t="s">
        <v>88</v>
      </c>
      <c r="AV3112" s="13" t="s">
        <v>88</v>
      </c>
      <c r="AW3112" s="13" t="s">
        <v>40</v>
      </c>
      <c r="AX3112" s="13" t="s">
        <v>78</v>
      </c>
      <c r="AY3112" s="155" t="s">
        <v>156</v>
      </c>
    </row>
    <row r="3113" spans="2:65" s="13" customFormat="1" x14ac:dyDescent="0.2">
      <c r="B3113" s="154"/>
      <c r="D3113" s="148" t="s">
        <v>169</v>
      </c>
      <c r="E3113" s="155" t="s">
        <v>3</v>
      </c>
      <c r="F3113" s="156" t="s">
        <v>4089</v>
      </c>
      <c r="H3113" s="157">
        <v>20.6</v>
      </c>
      <c r="I3113" s="158"/>
      <c r="L3113" s="154"/>
      <c r="M3113" s="159"/>
      <c r="T3113" s="160"/>
      <c r="AT3113" s="155" t="s">
        <v>169</v>
      </c>
      <c r="AU3113" s="155" t="s">
        <v>88</v>
      </c>
      <c r="AV3113" s="13" t="s">
        <v>88</v>
      </c>
      <c r="AW3113" s="13" t="s">
        <v>40</v>
      </c>
      <c r="AX3113" s="13" t="s">
        <v>78</v>
      </c>
      <c r="AY3113" s="155" t="s">
        <v>156</v>
      </c>
    </row>
    <row r="3114" spans="2:65" s="13" customFormat="1" x14ac:dyDescent="0.2">
      <c r="B3114" s="154"/>
      <c r="D3114" s="148" t="s">
        <v>169</v>
      </c>
      <c r="E3114" s="155" t="s">
        <v>3</v>
      </c>
      <c r="F3114" s="156" t="s">
        <v>4090</v>
      </c>
      <c r="H3114" s="157">
        <v>58.872</v>
      </c>
      <c r="I3114" s="158"/>
      <c r="L3114" s="154"/>
      <c r="M3114" s="159"/>
      <c r="T3114" s="160"/>
      <c r="AT3114" s="155" t="s">
        <v>169</v>
      </c>
      <c r="AU3114" s="155" t="s">
        <v>88</v>
      </c>
      <c r="AV3114" s="13" t="s">
        <v>88</v>
      </c>
      <c r="AW3114" s="13" t="s">
        <v>40</v>
      </c>
      <c r="AX3114" s="13" t="s">
        <v>78</v>
      </c>
      <c r="AY3114" s="155" t="s">
        <v>156</v>
      </c>
    </row>
    <row r="3115" spans="2:65" s="14" customFormat="1" x14ac:dyDescent="0.2">
      <c r="B3115" s="161"/>
      <c r="D3115" s="148" t="s">
        <v>169</v>
      </c>
      <c r="E3115" s="162" t="s">
        <v>3</v>
      </c>
      <c r="F3115" s="163" t="s">
        <v>172</v>
      </c>
      <c r="H3115" s="164">
        <v>135.86199999999999</v>
      </c>
      <c r="I3115" s="165"/>
      <c r="L3115" s="161"/>
      <c r="M3115" s="166"/>
      <c r="T3115" s="167"/>
      <c r="AT3115" s="162" t="s">
        <v>169</v>
      </c>
      <c r="AU3115" s="162" t="s">
        <v>88</v>
      </c>
      <c r="AV3115" s="14" t="s">
        <v>165</v>
      </c>
      <c r="AW3115" s="14" t="s">
        <v>40</v>
      </c>
      <c r="AX3115" s="14" t="s">
        <v>86</v>
      </c>
      <c r="AY3115" s="162" t="s">
        <v>156</v>
      </c>
    </row>
    <row r="3116" spans="2:65" s="1" customFormat="1" ht="33" customHeight="1" x14ac:dyDescent="0.2">
      <c r="B3116" s="129"/>
      <c r="C3116" s="130" t="s">
        <v>4091</v>
      </c>
      <c r="D3116" s="130" t="s">
        <v>160</v>
      </c>
      <c r="E3116" s="131" t="s">
        <v>4092</v>
      </c>
      <c r="F3116" s="132" t="s">
        <v>4093</v>
      </c>
      <c r="G3116" s="133" t="s">
        <v>209</v>
      </c>
      <c r="H3116" s="134">
        <v>7.3949999999999996</v>
      </c>
      <c r="I3116" s="135"/>
      <c r="J3116" s="136">
        <f>ROUND(I3116*H3116,2)</f>
        <v>0</v>
      </c>
      <c r="K3116" s="132" t="s">
        <v>164</v>
      </c>
      <c r="L3116" s="34"/>
      <c r="M3116" s="137" t="s">
        <v>3</v>
      </c>
      <c r="N3116" s="138" t="s">
        <v>49</v>
      </c>
      <c r="P3116" s="139">
        <f>O3116*H3116</f>
        <v>0</v>
      </c>
      <c r="Q3116" s="139">
        <v>5.0259999999999999E-2</v>
      </c>
      <c r="R3116" s="139">
        <f>Q3116*H3116</f>
        <v>0.37167269999999997</v>
      </c>
      <c r="S3116" s="139">
        <v>0</v>
      </c>
      <c r="T3116" s="140">
        <f>S3116*H3116</f>
        <v>0</v>
      </c>
      <c r="AR3116" s="141" t="s">
        <v>301</v>
      </c>
      <c r="AT3116" s="141" t="s">
        <v>160</v>
      </c>
      <c r="AU3116" s="141" t="s">
        <v>88</v>
      </c>
      <c r="AY3116" s="18" t="s">
        <v>156</v>
      </c>
      <c r="BE3116" s="142">
        <f>IF(N3116="základní",J3116,0)</f>
        <v>0</v>
      </c>
      <c r="BF3116" s="142">
        <f>IF(N3116="snížená",J3116,0)</f>
        <v>0</v>
      </c>
      <c r="BG3116" s="142">
        <f>IF(N3116="zákl. přenesená",J3116,0)</f>
        <v>0</v>
      </c>
      <c r="BH3116" s="142">
        <f>IF(N3116="sníž. přenesená",J3116,0)</f>
        <v>0</v>
      </c>
      <c r="BI3116" s="142">
        <f>IF(N3116="nulová",J3116,0)</f>
        <v>0</v>
      </c>
      <c r="BJ3116" s="18" t="s">
        <v>86</v>
      </c>
      <c r="BK3116" s="142">
        <f>ROUND(I3116*H3116,2)</f>
        <v>0</v>
      </c>
      <c r="BL3116" s="18" t="s">
        <v>301</v>
      </c>
      <c r="BM3116" s="141" t="s">
        <v>4094</v>
      </c>
    </row>
    <row r="3117" spans="2:65" s="1" customFormat="1" x14ac:dyDescent="0.2">
      <c r="B3117" s="34"/>
      <c r="D3117" s="143" t="s">
        <v>167</v>
      </c>
      <c r="F3117" s="144" t="s">
        <v>4095</v>
      </c>
      <c r="I3117" s="145"/>
      <c r="L3117" s="34"/>
      <c r="M3117" s="146"/>
      <c r="T3117" s="55"/>
      <c r="AT3117" s="18" t="s">
        <v>167</v>
      </c>
      <c r="AU3117" s="18" t="s">
        <v>88</v>
      </c>
    </row>
    <row r="3118" spans="2:65" s="12" customFormat="1" x14ac:dyDescent="0.2">
      <c r="B3118" s="147"/>
      <c r="D3118" s="148" t="s">
        <v>169</v>
      </c>
      <c r="E3118" s="149" t="s">
        <v>3</v>
      </c>
      <c r="F3118" s="150" t="s">
        <v>4096</v>
      </c>
      <c r="H3118" s="149" t="s">
        <v>3</v>
      </c>
      <c r="I3118" s="151"/>
      <c r="L3118" s="147"/>
      <c r="M3118" s="152"/>
      <c r="T3118" s="153"/>
      <c r="AT3118" s="149" t="s">
        <v>169</v>
      </c>
      <c r="AU3118" s="149" t="s">
        <v>88</v>
      </c>
      <c r="AV3118" s="12" t="s">
        <v>86</v>
      </c>
      <c r="AW3118" s="12" t="s">
        <v>40</v>
      </c>
      <c r="AX3118" s="12" t="s">
        <v>78</v>
      </c>
      <c r="AY3118" s="149" t="s">
        <v>156</v>
      </c>
    </row>
    <row r="3119" spans="2:65" s="13" customFormat="1" x14ac:dyDescent="0.2">
      <c r="B3119" s="154"/>
      <c r="D3119" s="148" t="s">
        <v>169</v>
      </c>
      <c r="E3119" s="155" t="s">
        <v>3</v>
      </c>
      <c r="F3119" s="156" t="s">
        <v>4097</v>
      </c>
      <c r="H3119" s="157">
        <v>7.3949999999999996</v>
      </c>
      <c r="I3119" s="158"/>
      <c r="L3119" s="154"/>
      <c r="M3119" s="159"/>
      <c r="T3119" s="160"/>
      <c r="AT3119" s="155" t="s">
        <v>169</v>
      </c>
      <c r="AU3119" s="155" t="s">
        <v>88</v>
      </c>
      <c r="AV3119" s="13" t="s">
        <v>88</v>
      </c>
      <c r="AW3119" s="13" t="s">
        <v>40</v>
      </c>
      <c r="AX3119" s="13" t="s">
        <v>78</v>
      </c>
      <c r="AY3119" s="155" t="s">
        <v>156</v>
      </c>
    </row>
    <row r="3120" spans="2:65" s="14" customFormat="1" x14ac:dyDescent="0.2">
      <c r="B3120" s="161"/>
      <c r="D3120" s="148" t="s">
        <v>169</v>
      </c>
      <c r="E3120" s="162" t="s">
        <v>3</v>
      </c>
      <c r="F3120" s="163" t="s">
        <v>172</v>
      </c>
      <c r="H3120" s="164">
        <v>7.3949999999999996</v>
      </c>
      <c r="I3120" s="165"/>
      <c r="L3120" s="161"/>
      <c r="M3120" s="166"/>
      <c r="T3120" s="167"/>
      <c r="AT3120" s="162" t="s">
        <v>169</v>
      </c>
      <c r="AU3120" s="162" t="s">
        <v>88</v>
      </c>
      <c r="AV3120" s="14" t="s">
        <v>165</v>
      </c>
      <c r="AW3120" s="14" t="s">
        <v>40</v>
      </c>
      <c r="AX3120" s="14" t="s">
        <v>86</v>
      </c>
      <c r="AY3120" s="162" t="s">
        <v>156</v>
      </c>
    </row>
    <row r="3121" spans="2:65" s="1" customFormat="1" ht="16.5" customHeight="1" x14ac:dyDescent="0.2">
      <c r="B3121" s="129"/>
      <c r="C3121" s="130" t="s">
        <v>4098</v>
      </c>
      <c r="D3121" s="130" t="s">
        <v>160</v>
      </c>
      <c r="E3121" s="131" t="s">
        <v>4099</v>
      </c>
      <c r="F3121" s="132" t="s">
        <v>4100</v>
      </c>
      <c r="G3121" s="133" t="s">
        <v>209</v>
      </c>
      <c r="H3121" s="134">
        <v>271.47399999999999</v>
      </c>
      <c r="I3121" s="135"/>
      <c r="J3121" s="136">
        <f>ROUND(I3121*H3121,2)</f>
        <v>0</v>
      </c>
      <c r="K3121" s="132" t="s">
        <v>164</v>
      </c>
      <c r="L3121" s="34"/>
      <c r="M3121" s="137" t="s">
        <v>3</v>
      </c>
      <c r="N3121" s="138" t="s">
        <v>49</v>
      </c>
      <c r="P3121" s="139">
        <f>O3121*H3121</f>
        <v>0</v>
      </c>
      <c r="Q3121" s="139">
        <v>1.4E-3</v>
      </c>
      <c r="R3121" s="139">
        <f>Q3121*H3121</f>
        <v>0.3800636</v>
      </c>
      <c r="S3121" s="139">
        <v>0</v>
      </c>
      <c r="T3121" s="140">
        <f>S3121*H3121</f>
        <v>0</v>
      </c>
      <c r="AR3121" s="141" t="s">
        <v>301</v>
      </c>
      <c r="AT3121" s="141" t="s">
        <v>160</v>
      </c>
      <c r="AU3121" s="141" t="s">
        <v>88</v>
      </c>
      <c r="AY3121" s="18" t="s">
        <v>156</v>
      </c>
      <c r="BE3121" s="142">
        <f>IF(N3121="základní",J3121,0)</f>
        <v>0</v>
      </c>
      <c r="BF3121" s="142">
        <f>IF(N3121="snížená",J3121,0)</f>
        <v>0</v>
      </c>
      <c r="BG3121" s="142">
        <f>IF(N3121="zákl. přenesená",J3121,0)</f>
        <v>0</v>
      </c>
      <c r="BH3121" s="142">
        <f>IF(N3121="sníž. přenesená",J3121,0)</f>
        <v>0</v>
      </c>
      <c r="BI3121" s="142">
        <f>IF(N3121="nulová",J3121,0)</f>
        <v>0</v>
      </c>
      <c r="BJ3121" s="18" t="s">
        <v>86</v>
      </c>
      <c r="BK3121" s="142">
        <f>ROUND(I3121*H3121,2)</f>
        <v>0</v>
      </c>
      <c r="BL3121" s="18" t="s">
        <v>301</v>
      </c>
      <c r="BM3121" s="141" t="s">
        <v>4101</v>
      </c>
    </row>
    <row r="3122" spans="2:65" s="1" customFormat="1" x14ac:dyDescent="0.2">
      <c r="B3122" s="34"/>
      <c r="D3122" s="143" t="s">
        <v>167</v>
      </c>
      <c r="F3122" s="144" t="s">
        <v>4102</v>
      </c>
      <c r="I3122" s="145"/>
      <c r="L3122" s="34"/>
      <c r="M3122" s="146"/>
      <c r="T3122" s="55"/>
      <c r="AT3122" s="18" t="s">
        <v>167</v>
      </c>
      <c r="AU3122" s="18" t="s">
        <v>88</v>
      </c>
    </row>
    <row r="3123" spans="2:65" s="12" customFormat="1" x14ac:dyDescent="0.2">
      <c r="B3123" s="147"/>
      <c r="D3123" s="148" t="s">
        <v>169</v>
      </c>
      <c r="E3123" s="149" t="s">
        <v>3</v>
      </c>
      <c r="F3123" s="150" t="s">
        <v>4096</v>
      </c>
      <c r="H3123" s="149" t="s">
        <v>3</v>
      </c>
      <c r="I3123" s="151"/>
      <c r="L3123" s="147"/>
      <c r="M3123" s="152"/>
      <c r="T3123" s="153"/>
      <c r="AT3123" s="149" t="s">
        <v>169</v>
      </c>
      <c r="AU3123" s="149" t="s">
        <v>88</v>
      </c>
      <c r="AV3123" s="12" t="s">
        <v>86</v>
      </c>
      <c r="AW3123" s="12" t="s">
        <v>40</v>
      </c>
      <c r="AX3123" s="12" t="s">
        <v>78</v>
      </c>
      <c r="AY3123" s="149" t="s">
        <v>156</v>
      </c>
    </row>
    <row r="3124" spans="2:65" s="13" customFormat="1" x14ac:dyDescent="0.2">
      <c r="B3124" s="154"/>
      <c r="D3124" s="148" t="s">
        <v>169</v>
      </c>
      <c r="E3124" s="155" t="s">
        <v>3</v>
      </c>
      <c r="F3124" s="156" t="s">
        <v>4103</v>
      </c>
      <c r="H3124" s="157">
        <v>14.79</v>
      </c>
      <c r="I3124" s="158"/>
      <c r="L3124" s="154"/>
      <c r="M3124" s="159"/>
      <c r="T3124" s="160"/>
      <c r="AT3124" s="155" t="s">
        <v>169</v>
      </c>
      <c r="AU3124" s="155" t="s">
        <v>88</v>
      </c>
      <c r="AV3124" s="13" t="s">
        <v>88</v>
      </c>
      <c r="AW3124" s="13" t="s">
        <v>40</v>
      </c>
      <c r="AX3124" s="13" t="s">
        <v>78</v>
      </c>
      <c r="AY3124" s="155" t="s">
        <v>156</v>
      </c>
    </row>
    <row r="3125" spans="2:65" s="15" customFormat="1" x14ac:dyDescent="0.2">
      <c r="B3125" s="168"/>
      <c r="D3125" s="148" t="s">
        <v>169</v>
      </c>
      <c r="E3125" s="169" t="s">
        <v>3</v>
      </c>
      <c r="F3125" s="170" t="s">
        <v>180</v>
      </c>
      <c r="H3125" s="171">
        <v>14.79</v>
      </c>
      <c r="I3125" s="172"/>
      <c r="L3125" s="168"/>
      <c r="M3125" s="173"/>
      <c r="T3125" s="174"/>
      <c r="AT3125" s="169" t="s">
        <v>169</v>
      </c>
      <c r="AU3125" s="169" t="s">
        <v>88</v>
      </c>
      <c r="AV3125" s="15" t="s">
        <v>157</v>
      </c>
      <c r="AW3125" s="15" t="s">
        <v>40</v>
      </c>
      <c r="AX3125" s="15" t="s">
        <v>78</v>
      </c>
      <c r="AY3125" s="169" t="s">
        <v>156</v>
      </c>
    </row>
    <row r="3126" spans="2:65" s="12" customFormat="1" x14ac:dyDescent="0.2">
      <c r="B3126" s="147"/>
      <c r="D3126" s="148" t="s">
        <v>169</v>
      </c>
      <c r="E3126" s="149" t="s">
        <v>3</v>
      </c>
      <c r="F3126" s="150" t="s">
        <v>4086</v>
      </c>
      <c r="H3126" s="149" t="s">
        <v>3</v>
      </c>
      <c r="I3126" s="151"/>
      <c r="L3126" s="147"/>
      <c r="M3126" s="152"/>
      <c r="T3126" s="153"/>
      <c r="AT3126" s="149" t="s">
        <v>169</v>
      </c>
      <c r="AU3126" s="149" t="s">
        <v>88</v>
      </c>
      <c r="AV3126" s="12" t="s">
        <v>86</v>
      </c>
      <c r="AW3126" s="12" t="s">
        <v>40</v>
      </c>
      <c r="AX3126" s="12" t="s">
        <v>78</v>
      </c>
      <c r="AY3126" s="149" t="s">
        <v>156</v>
      </c>
    </row>
    <row r="3127" spans="2:65" s="13" customFormat="1" x14ac:dyDescent="0.2">
      <c r="B3127" s="154"/>
      <c r="D3127" s="148" t="s">
        <v>169</v>
      </c>
      <c r="E3127" s="155" t="s">
        <v>3</v>
      </c>
      <c r="F3127" s="156" t="s">
        <v>4087</v>
      </c>
      <c r="H3127" s="157">
        <v>23.64</v>
      </c>
      <c r="I3127" s="158"/>
      <c r="L3127" s="154"/>
      <c r="M3127" s="159"/>
      <c r="T3127" s="160"/>
      <c r="AT3127" s="155" t="s">
        <v>169</v>
      </c>
      <c r="AU3127" s="155" t="s">
        <v>88</v>
      </c>
      <c r="AV3127" s="13" t="s">
        <v>88</v>
      </c>
      <c r="AW3127" s="13" t="s">
        <v>40</v>
      </c>
      <c r="AX3127" s="13" t="s">
        <v>78</v>
      </c>
      <c r="AY3127" s="155" t="s">
        <v>156</v>
      </c>
    </row>
    <row r="3128" spans="2:65" s="13" customFormat="1" x14ac:dyDescent="0.2">
      <c r="B3128" s="154"/>
      <c r="D3128" s="148" t="s">
        <v>169</v>
      </c>
      <c r="E3128" s="155" t="s">
        <v>3</v>
      </c>
      <c r="F3128" s="156" t="s">
        <v>4104</v>
      </c>
      <c r="H3128" s="157">
        <v>65.5</v>
      </c>
      <c r="I3128" s="158"/>
      <c r="L3128" s="154"/>
      <c r="M3128" s="159"/>
      <c r="T3128" s="160"/>
      <c r="AT3128" s="155" t="s">
        <v>169</v>
      </c>
      <c r="AU3128" s="155" t="s">
        <v>88</v>
      </c>
      <c r="AV3128" s="13" t="s">
        <v>88</v>
      </c>
      <c r="AW3128" s="13" t="s">
        <v>40</v>
      </c>
      <c r="AX3128" s="13" t="s">
        <v>78</v>
      </c>
      <c r="AY3128" s="155" t="s">
        <v>156</v>
      </c>
    </row>
    <row r="3129" spans="2:65" s="13" customFormat="1" x14ac:dyDescent="0.2">
      <c r="B3129" s="154"/>
      <c r="D3129" s="148" t="s">
        <v>169</v>
      </c>
      <c r="E3129" s="155" t="s">
        <v>3</v>
      </c>
      <c r="F3129" s="156" t="s">
        <v>4089</v>
      </c>
      <c r="H3129" s="157">
        <v>20.6</v>
      </c>
      <c r="I3129" s="158"/>
      <c r="L3129" s="154"/>
      <c r="M3129" s="159"/>
      <c r="T3129" s="160"/>
      <c r="AT3129" s="155" t="s">
        <v>169</v>
      </c>
      <c r="AU3129" s="155" t="s">
        <v>88</v>
      </c>
      <c r="AV3129" s="13" t="s">
        <v>88</v>
      </c>
      <c r="AW3129" s="13" t="s">
        <v>40</v>
      </c>
      <c r="AX3129" s="13" t="s">
        <v>78</v>
      </c>
      <c r="AY3129" s="155" t="s">
        <v>156</v>
      </c>
    </row>
    <row r="3130" spans="2:65" s="13" customFormat="1" x14ac:dyDescent="0.2">
      <c r="B3130" s="154"/>
      <c r="D3130" s="148" t="s">
        <v>169</v>
      </c>
      <c r="E3130" s="155" t="s">
        <v>3</v>
      </c>
      <c r="F3130" s="156" t="s">
        <v>4105</v>
      </c>
      <c r="H3130" s="157">
        <v>117.744</v>
      </c>
      <c r="I3130" s="158"/>
      <c r="L3130" s="154"/>
      <c r="M3130" s="159"/>
      <c r="T3130" s="160"/>
      <c r="AT3130" s="155" t="s">
        <v>169</v>
      </c>
      <c r="AU3130" s="155" t="s">
        <v>88</v>
      </c>
      <c r="AV3130" s="13" t="s">
        <v>88</v>
      </c>
      <c r="AW3130" s="13" t="s">
        <v>40</v>
      </c>
      <c r="AX3130" s="13" t="s">
        <v>78</v>
      </c>
      <c r="AY3130" s="155" t="s">
        <v>156</v>
      </c>
    </row>
    <row r="3131" spans="2:65" s="15" customFormat="1" x14ac:dyDescent="0.2">
      <c r="B3131" s="168"/>
      <c r="D3131" s="148" t="s">
        <v>169</v>
      </c>
      <c r="E3131" s="169" t="s">
        <v>3</v>
      </c>
      <c r="F3131" s="170" t="s">
        <v>180</v>
      </c>
      <c r="H3131" s="171">
        <v>227.48400000000001</v>
      </c>
      <c r="I3131" s="172"/>
      <c r="L3131" s="168"/>
      <c r="M3131" s="173"/>
      <c r="T3131" s="174"/>
      <c r="AT3131" s="169" t="s">
        <v>169</v>
      </c>
      <c r="AU3131" s="169" t="s">
        <v>88</v>
      </c>
      <c r="AV3131" s="15" t="s">
        <v>157</v>
      </c>
      <c r="AW3131" s="15" t="s">
        <v>40</v>
      </c>
      <c r="AX3131" s="15" t="s">
        <v>78</v>
      </c>
      <c r="AY3131" s="169" t="s">
        <v>156</v>
      </c>
    </row>
    <row r="3132" spans="2:65" s="12" customFormat="1" x14ac:dyDescent="0.2">
      <c r="B3132" s="147"/>
      <c r="D3132" s="148" t="s">
        <v>169</v>
      </c>
      <c r="E3132" s="149" t="s">
        <v>3</v>
      </c>
      <c r="F3132" s="150" t="s">
        <v>4106</v>
      </c>
      <c r="H3132" s="149" t="s">
        <v>3</v>
      </c>
      <c r="I3132" s="151"/>
      <c r="L3132" s="147"/>
      <c r="M3132" s="152"/>
      <c r="T3132" s="153"/>
      <c r="AT3132" s="149" t="s">
        <v>169</v>
      </c>
      <c r="AU3132" s="149" t="s">
        <v>88</v>
      </c>
      <c r="AV3132" s="12" t="s">
        <v>86</v>
      </c>
      <c r="AW3132" s="12" t="s">
        <v>40</v>
      </c>
      <c r="AX3132" s="12" t="s">
        <v>78</v>
      </c>
      <c r="AY3132" s="149" t="s">
        <v>156</v>
      </c>
    </row>
    <row r="3133" spans="2:65" s="13" customFormat="1" x14ac:dyDescent="0.2">
      <c r="B3133" s="154"/>
      <c r="D3133" s="148" t="s">
        <v>169</v>
      </c>
      <c r="E3133" s="155" t="s">
        <v>3</v>
      </c>
      <c r="F3133" s="156" t="s">
        <v>4107</v>
      </c>
      <c r="H3133" s="157">
        <v>15.2</v>
      </c>
      <c r="I3133" s="158"/>
      <c r="L3133" s="154"/>
      <c r="M3133" s="159"/>
      <c r="T3133" s="160"/>
      <c r="AT3133" s="155" t="s">
        <v>169</v>
      </c>
      <c r="AU3133" s="155" t="s">
        <v>88</v>
      </c>
      <c r="AV3133" s="13" t="s">
        <v>88</v>
      </c>
      <c r="AW3133" s="13" t="s">
        <v>40</v>
      </c>
      <c r="AX3133" s="13" t="s">
        <v>78</v>
      </c>
      <c r="AY3133" s="155" t="s">
        <v>156</v>
      </c>
    </row>
    <row r="3134" spans="2:65" s="13" customFormat="1" x14ac:dyDescent="0.2">
      <c r="B3134" s="154"/>
      <c r="D3134" s="148" t="s">
        <v>169</v>
      </c>
      <c r="E3134" s="155" t="s">
        <v>3</v>
      </c>
      <c r="F3134" s="156" t="s">
        <v>4108</v>
      </c>
      <c r="H3134" s="157">
        <v>14</v>
      </c>
      <c r="I3134" s="158"/>
      <c r="L3134" s="154"/>
      <c r="M3134" s="159"/>
      <c r="T3134" s="160"/>
      <c r="AT3134" s="155" t="s">
        <v>169</v>
      </c>
      <c r="AU3134" s="155" t="s">
        <v>88</v>
      </c>
      <c r="AV3134" s="13" t="s">
        <v>88</v>
      </c>
      <c r="AW3134" s="13" t="s">
        <v>40</v>
      </c>
      <c r="AX3134" s="13" t="s">
        <v>78</v>
      </c>
      <c r="AY3134" s="155" t="s">
        <v>156</v>
      </c>
    </row>
    <row r="3135" spans="2:65" s="15" customFormat="1" x14ac:dyDescent="0.2">
      <c r="B3135" s="168"/>
      <c r="D3135" s="148" t="s">
        <v>169</v>
      </c>
      <c r="E3135" s="169" t="s">
        <v>3</v>
      </c>
      <c r="F3135" s="170" t="s">
        <v>180</v>
      </c>
      <c r="H3135" s="171">
        <v>29.2</v>
      </c>
      <c r="I3135" s="172"/>
      <c r="L3135" s="168"/>
      <c r="M3135" s="173"/>
      <c r="T3135" s="174"/>
      <c r="AT3135" s="169" t="s">
        <v>169</v>
      </c>
      <c r="AU3135" s="169" t="s">
        <v>88</v>
      </c>
      <c r="AV3135" s="15" t="s">
        <v>157</v>
      </c>
      <c r="AW3135" s="15" t="s">
        <v>40</v>
      </c>
      <c r="AX3135" s="15" t="s">
        <v>78</v>
      </c>
      <c r="AY3135" s="169" t="s">
        <v>156</v>
      </c>
    </row>
    <row r="3136" spans="2:65" s="14" customFormat="1" x14ac:dyDescent="0.2">
      <c r="B3136" s="161"/>
      <c r="D3136" s="148" t="s">
        <v>169</v>
      </c>
      <c r="E3136" s="162" t="s">
        <v>3</v>
      </c>
      <c r="F3136" s="163" t="s">
        <v>172</v>
      </c>
      <c r="H3136" s="164">
        <v>271.47399999999999</v>
      </c>
      <c r="I3136" s="165"/>
      <c r="L3136" s="161"/>
      <c r="M3136" s="166"/>
      <c r="T3136" s="167"/>
      <c r="AT3136" s="162" t="s">
        <v>169</v>
      </c>
      <c r="AU3136" s="162" t="s">
        <v>88</v>
      </c>
      <c r="AV3136" s="14" t="s">
        <v>165</v>
      </c>
      <c r="AW3136" s="14" t="s">
        <v>40</v>
      </c>
      <c r="AX3136" s="14" t="s">
        <v>86</v>
      </c>
      <c r="AY3136" s="162" t="s">
        <v>156</v>
      </c>
    </row>
    <row r="3137" spans="2:65" s="1" customFormat="1" ht="24.2" customHeight="1" x14ac:dyDescent="0.2">
      <c r="B3137" s="129"/>
      <c r="C3137" s="130" t="s">
        <v>4109</v>
      </c>
      <c r="D3137" s="130" t="s">
        <v>160</v>
      </c>
      <c r="E3137" s="131" t="s">
        <v>4110</v>
      </c>
      <c r="F3137" s="132" t="s">
        <v>4111</v>
      </c>
      <c r="G3137" s="133" t="s">
        <v>209</v>
      </c>
      <c r="H3137" s="134">
        <v>264.07900000000001</v>
      </c>
      <c r="I3137" s="135"/>
      <c r="J3137" s="136">
        <f>ROUND(I3137*H3137,2)</f>
        <v>0</v>
      </c>
      <c r="K3137" s="132" t="s">
        <v>164</v>
      </c>
      <c r="L3137" s="34"/>
      <c r="M3137" s="137" t="s">
        <v>3</v>
      </c>
      <c r="N3137" s="138" t="s">
        <v>49</v>
      </c>
      <c r="P3137" s="139">
        <f>O3137*H3137</f>
        <v>0</v>
      </c>
      <c r="Q3137" s="139">
        <v>2.0000000000000001E-4</v>
      </c>
      <c r="R3137" s="139">
        <f>Q3137*H3137</f>
        <v>5.2815800000000003E-2</v>
      </c>
      <c r="S3137" s="139">
        <v>0</v>
      </c>
      <c r="T3137" s="140">
        <f>S3137*H3137</f>
        <v>0</v>
      </c>
      <c r="AR3137" s="141" t="s">
        <v>301</v>
      </c>
      <c r="AT3137" s="141" t="s">
        <v>160</v>
      </c>
      <c r="AU3137" s="141" t="s">
        <v>88</v>
      </c>
      <c r="AY3137" s="18" t="s">
        <v>156</v>
      </c>
      <c r="BE3137" s="142">
        <f>IF(N3137="základní",J3137,0)</f>
        <v>0</v>
      </c>
      <c r="BF3137" s="142">
        <f>IF(N3137="snížená",J3137,0)</f>
        <v>0</v>
      </c>
      <c r="BG3137" s="142">
        <f>IF(N3137="zákl. přenesená",J3137,0)</f>
        <v>0</v>
      </c>
      <c r="BH3137" s="142">
        <f>IF(N3137="sníž. přenesená",J3137,0)</f>
        <v>0</v>
      </c>
      <c r="BI3137" s="142">
        <f>IF(N3137="nulová",J3137,0)</f>
        <v>0</v>
      </c>
      <c r="BJ3137" s="18" t="s">
        <v>86</v>
      </c>
      <c r="BK3137" s="142">
        <f>ROUND(I3137*H3137,2)</f>
        <v>0</v>
      </c>
      <c r="BL3137" s="18" t="s">
        <v>301</v>
      </c>
      <c r="BM3137" s="141" t="s">
        <v>4112</v>
      </c>
    </row>
    <row r="3138" spans="2:65" s="1" customFormat="1" x14ac:dyDescent="0.2">
      <c r="B3138" s="34"/>
      <c r="D3138" s="143" t="s">
        <v>167</v>
      </c>
      <c r="F3138" s="144" t="s">
        <v>4113</v>
      </c>
      <c r="I3138" s="145"/>
      <c r="L3138" s="34"/>
      <c r="M3138" s="146"/>
      <c r="T3138" s="55"/>
      <c r="AT3138" s="18" t="s">
        <v>167</v>
      </c>
      <c r="AU3138" s="18" t="s">
        <v>88</v>
      </c>
    </row>
    <row r="3139" spans="2:65" s="12" customFormat="1" x14ac:dyDescent="0.2">
      <c r="B3139" s="147"/>
      <c r="D3139" s="148" t="s">
        <v>169</v>
      </c>
      <c r="E3139" s="149" t="s">
        <v>3</v>
      </c>
      <c r="F3139" s="150" t="s">
        <v>4096</v>
      </c>
      <c r="H3139" s="149" t="s">
        <v>3</v>
      </c>
      <c r="I3139" s="151"/>
      <c r="L3139" s="147"/>
      <c r="M3139" s="152"/>
      <c r="T3139" s="153"/>
      <c r="AT3139" s="149" t="s">
        <v>169</v>
      </c>
      <c r="AU3139" s="149" t="s">
        <v>88</v>
      </c>
      <c r="AV3139" s="12" t="s">
        <v>86</v>
      </c>
      <c r="AW3139" s="12" t="s">
        <v>40</v>
      </c>
      <c r="AX3139" s="12" t="s">
        <v>78</v>
      </c>
      <c r="AY3139" s="149" t="s">
        <v>156</v>
      </c>
    </row>
    <row r="3140" spans="2:65" s="13" customFormat="1" x14ac:dyDescent="0.2">
      <c r="B3140" s="154"/>
      <c r="D3140" s="148" t="s">
        <v>169</v>
      </c>
      <c r="E3140" s="155" t="s">
        <v>3</v>
      </c>
      <c r="F3140" s="156" t="s">
        <v>4097</v>
      </c>
      <c r="H3140" s="157">
        <v>7.3949999999999996</v>
      </c>
      <c r="I3140" s="158"/>
      <c r="L3140" s="154"/>
      <c r="M3140" s="159"/>
      <c r="T3140" s="160"/>
      <c r="AT3140" s="155" t="s">
        <v>169</v>
      </c>
      <c r="AU3140" s="155" t="s">
        <v>88</v>
      </c>
      <c r="AV3140" s="13" t="s">
        <v>88</v>
      </c>
      <c r="AW3140" s="13" t="s">
        <v>40</v>
      </c>
      <c r="AX3140" s="13" t="s">
        <v>78</v>
      </c>
      <c r="AY3140" s="155" t="s">
        <v>156</v>
      </c>
    </row>
    <row r="3141" spans="2:65" s="15" customFormat="1" x14ac:dyDescent="0.2">
      <c r="B3141" s="168"/>
      <c r="D3141" s="148" t="s">
        <v>169</v>
      </c>
      <c r="E3141" s="169" t="s">
        <v>3</v>
      </c>
      <c r="F3141" s="170" t="s">
        <v>180</v>
      </c>
      <c r="H3141" s="171">
        <v>7.3949999999999996</v>
      </c>
      <c r="I3141" s="172"/>
      <c r="L3141" s="168"/>
      <c r="M3141" s="173"/>
      <c r="T3141" s="174"/>
      <c r="AT3141" s="169" t="s">
        <v>169</v>
      </c>
      <c r="AU3141" s="169" t="s">
        <v>88</v>
      </c>
      <c r="AV3141" s="15" t="s">
        <v>157</v>
      </c>
      <c r="AW3141" s="15" t="s">
        <v>40</v>
      </c>
      <c r="AX3141" s="15" t="s">
        <v>78</v>
      </c>
      <c r="AY3141" s="169" t="s">
        <v>156</v>
      </c>
    </row>
    <row r="3142" spans="2:65" s="12" customFormat="1" x14ac:dyDescent="0.2">
      <c r="B3142" s="147"/>
      <c r="D3142" s="148" t="s">
        <v>169</v>
      </c>
      <c r="E3142" s="149" t="s">
        <v>3</v>
      </c>
      <c r="F3142" s="150" t="s">
        <v>4086</v>
      </c>
      <c r="H3142" s="149" t="s">
        <v>3</v>
      </c>
      <c r="I3142" s="151"/>
      <c r="L3142" s="147"/>
      <c r="M3142" s="152"/>
      <c r="T3142" s="153"/>
      <c r="AT3142" s="149" t="s">
        <v>169</v>
      </c>
      <c r="AU3142" s="149" t="s">
        <v>88</v>
      </c>
      <c r="AV3142" s="12" t="s">
        <v>86</v>
      </c>
      <c r="AW3142" s="12" t="s">
        <v>40</v>
      </c>
      <c r="AX3142" s="12" t="s">
        <v>78</v>
      </c>
      <c r="AY3142" s="149" t="s">
        <v>156</v>
      </c>
    </row>
    <row r="3143" spans="2:65" s="13" customFormat="1" x14ac:dyDescent="0.2">
      <c r="B3143" s="154"/>
      <c r="D3143" s="148" t="s">
        <v>169</v>
      </c>
      <c r="E3143" s="155" t="s">
        <v>3</v>
      </c>
      <c r="F3143" s="156" t="s">
        <v>4087</v>
      </c>
      <c r="H3143" s="157">
        <v>23.64</v>
      </c>
      <c r="I3143" s="158"/>
      <c r="L3143" s="154"/>
      <c r="M3143" s="159"/>
      <c r="T3143" s="160"/>
      <c r="AT3143" s="155" t="s">
        <v>169</v>
      </c>
      <c r="AU3143" s="155" t="s">
        <v>88</v>
      </c>
      <c r="AV3143" s="13" t="s">
        <v>88</v>
      </c>
      <c r="AW3143" s="13" t="s">
        <v>40</v>
      </c>
      <c r="AX3143" s="13" t="s">
        <v>78</v>
      </c>
      <c r="AY3143" s="155" t="s">
        <v>156</v>
      </c>
    </row>
    <row r="3144" spans="2:65" s="13" customFormat="1" x14ac:dyDescent="0.2">
      <c r="B3144" s="154"/>
      <c r="D3144" s="148" t="s">
        <v>169</v>
      </c>
      <c r="E3144" s="155" t="s">
        <v>3</v>
      </c>
      <c r="F3144" s="156" t="s">
        <v>4104</v>
      </c>
      <c r="H3144" s="157">
        <v>65.5</v>
      </c>
      <c r="I3144" s="158"/>
      <c r="L3144" s="154"/>
      <c r="M3144" s="159"/>
      <c r="T3144" s="160"/>
      <c r="AT3144" s="155" t="s">
        <v>169</v>
      </c>
      <c r="AU3144" s="155" t="s">
        <v>88</v>
      </c>
      <c r="AV3144" s="13" t="s">
        <v>88</v>
      </c>
      <c r="AW3144" s="13" t="s">
        <v>40</v>
      </c>
      <c r="AX3144" s="13" t="s">
        <v>78</v>
      </c>
      <c r="AY3144" s="155" t="s">
        <v>156</v>
      </c>
    </row>
    <row r="3145" spans="2:65" s="13" customFormat="1" x14ac:dyDescent="0.2">
      <c r="B3145" s="154"/>
      <c r="D3145" s="148" t="s">
        <v>169</v>
      </c>
      <c r="E3145" s="155" t="s">
        <v>3</v>
      </c>
      <c r="F3145" s="156" t="s">
        <v>4089</v>
      </c>
      <c r="H3145" s="157">
        <v>20.6</v>
      </c>
      <c r="I3145" s="158"/>
      <c r="L3145" s="154"/>
      <c r="M3145" s="159"/>
      <c r="T3145" s="160"/>
      <c r="AT3145" s="155" t="s">
        <v>169</v>
      </c>
      <c r="AU3145" s="155" t="s">
        <v>88</v>
      </c>
      <c r="AV3145" s="13" t="s">
        <v>88</v>
      </c>
      <c r="AW3145" s="13" t="s">
        <v>40</v>
      </c>
      <c r="AX3145" s="13" t="s">
        <v>78</v>
      </c>
      <c r="AY3145" s="155" t="s">
        <v>156</v>
      </c>
    </row>
    <row r="3146" spans="2:65" s="13" customFormat="1" x14ac:dyDescent="0.2">
      <c r="B3146" s="154"/>
      <c r="D3146" s="148" t="s">
        <v>169</v>
      </c>
      <c r="E3146" s="155" t="s">
        <v>3</v>
      </c>
      <c r="F3146" s="156" t="s">
        <v>4105</v>
      </c>
      <c r="H3146" s="157">
        <v>117.744</v>
      </c>
      <c r="I3146" s="158"/>
      <c r="L3146" s="154"/>
      <c r="M3146" s="159"/>
      <c r="T3146" s="160"/>
      <c r="AT3146" s="155" t="s">
        <v>169</v>
      </c>
      <c r="AU3146" s="155" t="s">
        <v>88</v>
      </c>
      <c r="AV3146" s="13" t="s">
        <v>88</v>
      </c>
      <c r="AW3146" s="13" t="s">
        <v>40</v>
      </c>
      <c r="AX3146" s="13" t="s">
        <v>78</v>
      </c>
      <c r="AY3146" s="155" t="s">
        <v>156</v>
      </c>
    </row>
    <row r="3147" spans="2:65" s="15" customFormat="1" x14ac:dyDescent="0.2">
      <c r="B3147" s="168"/>
      <c r="D3147" s="148" t="s">
        <v>169</v>
      </c>
      <c r="E3147" s="169" t="s">
        <v>3</v>
      </c>
      <c r="F3147" s="170" t="s">
        <v>180</v>
      </c>
      <c r="H3147" s="171">
        <v>227.48400000000001</v>
      </c>
      <c r="I3147" s="172"/>
      <c r="L3147" s="168"/>
      <c r="M3147" s="173"/>
      <c r="T3147" s="174"/>
      <c r="AT3147" s="169" t="s">
        <v>169</v>
      </c>
      <c r="AU3147" s="169" t="s">
        <v>88</v>
      </c>
      <c r="AV3147" s="15" t="s">
        <v>157</v>
      </c>
      <c r="AW3147" s="15" t="s">
        <v>40</v>
      </c>
      <c r="AX3147" s="15" t="s">
        <v>78</v>
      </c>
      <c r="AY3147" s="169" t="s">
        <v>156</v>
      </c>
    </row>
    <row r="3148" spans="2:65" s="12" customFormat="1" x14ac:dyDescent="0.2">
      <c r="B3148" s="147"/>
      <c r="D3148" s="148" t="s">
        <v>169</v>
      </c>
      <c r="E3148" s="149" t="s">
        <v>3</v>
      </c>
      <c r="F3148" s="150" t="s">
        <v>4106</v>
      </c>
      <c r="H3148" s="149" t="s">
        <v>3</v>
      </c>
      <c r="I3148" s="151"/>
      <c r="L3148" s="147"/>
      <c r="M3148" s="152"/>
      <c r="T3148" s="153"/>
      <c r="AT3148" s="149" t="s">
        <v>169</v>
      </c>
      <c r="AU3148" s="149" t="s">
        <v>88</v>
      </c>
      <c r="AV3148" s="12" t="s">
        <v>86</v>
      </c>
      <c r="AW3148" s="12" t="s">
        <v>40</v>
      </c>
      <c r="AX3148" s="12" t="s">
        <v>78</v>
      </c>
      <c r="AY3148" s="149" t="s">
        <v>156</v>
      </c>
    </row>
    <row r="3149" spans="2:65" s="13" customFormat="1" x14ac:dyDescent="0.2">
      <c r="B3149" s="154"/>
      <c r="D3149" s="148" t="s">
        <v>169</v>
      </c>
      <c r="E3149" s="155" t="s">
        <v>3</v>
      </c>
      <c r="F3149" s="156" t="s">
        <v>4107</v>
      </c>
      <c r="H3149" s="157">
        <v>15.2</v>
      </c>
      <c r="I3149" s="158"/>
      <c r="L3149" s="154"/>
      <c r="M3149" s="159"/>
      <c r="T3149" s="160"/>
      <c r="AT3149" s="155" t="s">
        <v>169</v>
      </c>
      <c r="AU3149" s="155" t="s">
        <v>88</v>
      </c>
      <c r="AV3149" s="13" t="s">
        <v>88</v>
      </c>
      <c r="AW3149" s="13" t="s">
        <v>40</v>
      </c>
      <c r="AX3149" s="13" t="s">
        <v>78</v>
      </c>
      <c r="AY3149" s="155" t="s">
        <v>156</v>
      </c>
    </row>
    <row r="3150" spans="2:65" s="13" customFormat="1" x14ac:dyDescent="0.2">
      <c r="B3150" s="154"/>
      <c r="D3150" s="148" t="s">
        <v>169</v>
      </c>
      <c r="E3150" s="155" t="s">
        <v>3</v>
      </c>
      <c r="F3150" s="156" t="s">
        <v>4108</v>
      </c>
      <c r="H3150" s="157">
        <v>14</v>
      </c>
      <c r="I3150" s="158"/>
      <c r="L3150" s="154"/>
      <c r="M3150" s="159"/>
      <c r="T3150" s="160"/>
      <c r="AT3150" s="155" t="s">
        <v>169</v>
      </c>
      <c r="AU3150" s="155" t="s">
        <v>88</v>
      </c>
      <c r="AV3150" s="13" t="s">
        <v>88</v>
      </c>
      <c r="AW3150" s="13" t="s">
        <v>40</v>
      </c>
      <c r="AX3150" s="13" t="s">
        <v>78</v>
      </c>
      <c r="AY3150" s="155" t="s">
        <v>156</v>
      </c>
    </row>
    <row r="3151" spans="2:65" s="15" customFormat="1" x14ac:dyDescent="0.2">
      <c r="B3151" s="168"/>
      <c r="D3151" s="148" t="s">
        <v>169</v>
      </c>
      <c r="E3151" s="169" t="s">
        <v>3</v>
      </c>
      <c r="F3151" s="170" t="s">
        <v>180</v>
      </c>
      <c r="H3151" s="171">
        <v>29.2</v>
      </c>
      <c r="I3151" s="172"/>
      <c r="L3151" s="168"/>
      <c r="M3151" s="173"/>
      <c r="T3151" s="174"/>
      <c r="AT3151" s="169" t="s">
        <v>169</v>
      </c>
      <c r="AU3151" s="169" t="s">
        <v>88</v>
      </c>
      <c r="AV3151" s="15" t="s">
        <v>157</v>
      </c>
      <c r="AW3151" s="15" t="s">
        <v>40</v>
      </c>
      <c r="AX3151" s="15" t="s">
        <v>78</v>
      </c>
      <c r="AY3151" s="169" t="s">
        <v>156</v>
      </c>
    </row>
    <row r="3152" spans="2:65" s="14" customFormat="1" x14ac:dyDescent="0.2">
      <c r="B3152" s="161"/>
      <c r="D3152" s="148" t="s">
        <v>169</v>
      </c>
      <c r="E3152" s="162" t="s">
        <v>3</v>
      </c>
      <c r="F3152" s="163" t="s">
        <v>172</v>
      </c>
      <c r="H3152" s="164">
        <v>264.07900000000001</v>
      </c>
      <c r="I3152" s="165"/>
      <c r="L3152" s="161"/>
      <c r="M3152" s="166"/>
      <c r="T3152" s="167"/>
      <c r="AT3152" s="162" t="s">
        <v>169</v>
      </c>
      <c r="AU3152" s="162" t="s">
        <v>88</v>
      </c>
      <c r="AV3152" s="14" t="s">
        <v>165</v>
      </c>
      <c r="AW3152" s="14" t="s">
        <v>40</v>
      </c>
      <c r="AX3152" s="14" t="s">
        <v>86</v>
      </c>
      <c r="AY3152" s="162" t="s">
        <v>156</v>
      </c>
    </row>
    <row r="3153" spans="2:65" s="1" customFormat="1" ht="21.75" customHeight="1" x14ac:dyDescent="0.2">
      <c r="B3153" s="129"/>
      <c r="C3153" s="130" t="s">
        <v>4114</v>
      </c>
      <c r="D3153" s="130" t="s">
        <v>160</v>
      </c>
      <c r="E3153" s="131" t="s">
        <v>4115</v>
      </c>
      <c r="F3153" s="132" t="s">
        <v>4116</v>
      </c>
      <c r="G3153" s="133" t="s">
        <v>356</v>
      </c>
      <c r="H3153" s="134">
        <v>19.3</v>
      </c>
      <c r="I3153" s="135"/>
      <c r="J3153" s="136">
        <f>ROUND(I3153*H3153,2)</f>
        <v>0</v>
      </c>
      <c r="K3153" s="132" t="s">
        <v>164</v>
      </c>
      <c r="L3153" s="34"/>
      <c r="M3153" s="137" t="s">
        <v>3</v>
      </c>
      <c r="N3153" s="138" t="s">
        <v>49</v>
      </c>
      <c r="P3153" s="139">
        <f>O3153*H3153</f>
        <v>0</v>
      </c>
      <c r="Q3153" s="139">
        <v>1.0300000000000001E-3</v>
      </c>
      <c r="R3153" s="139">
        <f>Q3153*H3153</f>
        <v>1.9879000000000004E-2</v>
      </c>
      <c r="S3153" s="139">
        <v>0</v>
      </c>
      <c r="T3153" s="140">
        <f>S3153*H3153</f>
        <v>0</v>
      </c>
      <c r="AR3153" s="141" t="s">
        <v>301</v>
      </c>
      <c r="AT3153" s="141" t="s">
        <v>160</v>
      </c>
      <c r="AU3153" s="141" t="s">
        <v>88</v>
      </c>
      <c r="AY3153" s="18" t="s">
        <v>156</v>
      </c>
      <c r="BE3153" s="142">
        <f>IF(N3153="základní",J3153,0)</f>
        <v>0</v>
      </c>
      <c r="BF3153" s="142">
        <f>IF(N3153="snížená",J3153,0)</f>
        <v>0</v>
      </c>
      <c r="BG3153" s="142">
        <f>IF(N3153="zákl. přenesená",J3153,0)</f>
        <v>0</v>
      </c>
      <c r="BH3153" s="142">
        <f>IF(N3153="sníž. přenesená",J3153,0)</f>
        <v>0</v>
      </c>
      <c r="BI3153" s="142">
        <f>IF(N3153="nulová",J3153,0)</f>
        <v>0</v>
      </c>
      <c r="BJ3153" s="18" t="s">
        <v>86</v>
      </c>
      <c r="BK3153" s="142">
        <f>ROUND(I3153*H3153,2)</f>
        <v>0</v>
      </c>
      <c r="BL3153" s="18" t="s">
        <v>301</v>
      </c>
      <c r="BM3153" s="141" t="s">
        <v>4117</v>
      </c>
    </row>
    <row r="3154" spans="2:65" s="1" customFormat="1" x14ac:dyDescent="0.2">
      <c r="B3154" s="34"/>
      <c r="D3154" s="143" t="s">
        <v>167</v>
      </c>
      <c r="F3154" s="144" t="s">
        <v>4118</v>
      </c>
      <c r="I3154" s="145"/>
      <c r="L3154" s="34"/>
      <c r="M3154" s="146"/>
      <c r="T3154" s="55"/>
      <c r="AT3154" s="18" t="s">
        <v>167</v>
      </c>
      <c r="AU3154" s="18" t="s">
        <v>88</v>
      </c>
    </row>
    <row r="3155" spans="2:65" s="12" customFormat="1" x14ac:dyDescent="0.2">
      <c r="B3155" s="147"/>
      <c r="D3155" s="148" t="s">
        <v>169</v>
      </c>
      <c r="E3155" s="149" t="s">
        <v>3</v>
      </c>
      <c r="F3155" s="150" t="s">
        <v>4086</v>
      </c>
      <c r="H3155" s="149" t="s">
        <v>3</v>
      </c>
      <c r="I3155" s="151"/>
      <c r="L3155" s="147"/>
      <c r="M3155" s="152"/>
      <c r="T3155" s="153"/>
      <c r="AT3155" s="149" t="s">
        <v>169</v>
      </c>
      <c r="AU3155" s="149" t="s">
        <v>88</v>
      </c>
      <c r="AV3155" s="12" t="s">
        <v>86</v>
      </c>
      <c r="AW3155" s="12" t="s">
        <v>40</v>
      </c>
      <c r="AX3155" s="12" t="s">
        <v>78</v>
      </c>
      <c r="AY3155" s="149" t="s">
        <v>156</v>
      </c>
    </row>
    <row r="3156" spans="2:65" s="13" customFormat="1" x14ac:dyDescent="0.2">
      <c r="B3156" s="154"/>
      <c r="D3156" s="148" t="s">
        <v>169</v>
      </c>
      <c r="E3156" s="155" t="s">
        <v>3</v>
      </c>
      <c r="F3156" s="156" t="s">
        <v>4119</v>
      </c>
      <c r="H3156" s="157">
        <v>9.8000000000000007</v>
      </c>
      <c r="I3156" s="158"/>
      <c r="L3156" s="154"/>
      <c r="M3156" s="159"/>
      <c r="T3156" s="160"/>
      <c r="AT3156" s="155" t="s">
        <v>169</v>
      </c>
      <c r="AU3156" s="155" t="s">
        <v>88</v>
      </c>
      <c r="AV3156" s="13" t="s">
        <v>88</v>
      </c>
      <c r="AW3156" s="13" t="s">
        <v>40</v>
      </c>
      <c r="AX3156" s="13" t="s">
        <v>78</v>
      </c>
      <c r="AY3156" s="155" t="s">
        <v>156</v>
      </c>
    </row>
    <row r="3157" spans="2:65" s="13" customFormat="1" x14ac:dyDescent="0.2">
      <c r="B3157" s="154"/>
      <c r="D3157" s="148" t="s">
        <v>169</v>
      </c>
      <c r="E3157" s="155" t="s">
        <v>3</v>
      </c>
      <c r="F3157" s="156" t="s">
        <v>4120</v>
      </c>
      <c r="H3157" s="157">
        <v>9.5</v>
      </c>
      <c r="I3157" s="158"/>
      <c r="L3157" s="154"/>
      <c r="M3157" s="159"/>
      <c r="T3157" s="160"/>
      <c r="AT3157" s="155" t="s">
        <v>169</v>
      </c>
      <c r="AU3157" s="155" t="s">
        <v>88</v>
      </c>
      <c r="AV3157" s="13" t="s">
        <v>88</v>
      </c>
      <c r="AW3157" s="13" t="s">
        <v>40</v>
      </c>
      <c r="AX3157" s="13" t="s">
        <v>78</v>
      </c>
      <c r="AY3157" s="155" t="s">
        <v>156</v>
      </c>
    </row>
    <row r="3158" spans="2:65" s="14" customFormat="1" x14ac:dyDescent="0.2">
      <c r="B3158" s="161"/>
      <c r="D3158" s="148" t="s">
        <v>169</v>
      </c>
      <c r="E3158" s="162" t="s">
        <v>3</v>
      </c>
      <c r="F3158" s="163" t="s">
        <v>172</v>
      </c>
      <c r="H3158" s="164">
        <v>19.3</v>
      </c>
      <c r="I3158" s="165"/>
      <c r="L3158" s="161"/>
      <c r="M3158" s="166"/>
      <c r="T3158" s="167"/>
      <c r="AT3158" s="162" t="s">
        <v>169</v>
      </c>
      <c r="AU3158" s="162" t="s">
        <v>88</v>
      </c>
      <c r="AV3158" s="14" t="s">
        <v>165</v>
      </c>
      <c r="AW3158" s="14" t="s">
        <v>40</v>
      </c>
      <c r="AX3158" s="14" t="s">
        <v>86</v>
      </c>
      <c r="AY3158" s="162" t="s">
        <v>156</v>
      </c>
    </row>
    <row r="3159" spans="2:65" s="1" customFormat="1" ht="24.2" customHeight="1" x14ac:dyDescent="0.2">
      <c r="B3159" s="129"/>
      <c r="C3159" s="130" t="s">
        <v>4121</v>
      </c>
      <c r="D3159" s="130" t="s">
        <v>160</v>
      </c>
      <c r="E3159" s="131" t="s">
        <v>4122</v>
      </c>
      <c r="F3159" s="132" t="s">
        <v>4123</v>
      </c>
      <c r="G3159" s="133" t="s">
        <v>356</v>
      </c>
      <c r="H3159" s="134">
        <v>109.75</v>
      </c>
      <c r="I3159" s="135"/>
      <c r="J3159" s="136">
        <f>ROUND(I3159*H3159,2)</f>
        <v>0</v>
      </c>
      <c r="K3159" s="132" t="s">
        <v>164</v>
      </c>
      <c r="L3159" s="34"/>
      <c r="M3159" s="137" t="s">
        <v>3</v>
      </c>
      <c r="N3159" s="138" t="s">
        <v>49</v>
      </c>
      <c r="P3159" s="139">
        <f>O3159*H3159</f>
        <v>0</v>
      </c>
      <c r="Q3159" s="139">
        <v>2.9999999999999997E-4</v>
      </c>
      <c r="R3159" s="139">
        <f>Q3159*H3159</f>
        <v>3.2924999999999996E-2</v>
      </c>
      <c r="S3159" s="139">
        <v>0</v>
      </c>
      <c r="T3159" s="140">
        <f>S3159*H3159</f>
        <v>0</v>
      </c>
      <c r="AR3159" s="141" t="s">
        <v>301</v>
      </c>
      <c r="AT3159" s="141" t="s">
        <v>160</v>
      </c>
      <c r="AU3159" s="141" t="s">
        <v>88</v>
      </c>
      <c r="AY3159" s="18" t="s">
        <v>156</v>
      </c>
      <c r="BE3159" s="142">
        <f>IF(N3159="základní",J3159,0)</f>
        <v>0</v>
      </c>
      <c r="BF3159" s="142">
        <f>IF(N3159="snížená",J3159,0)</f>
        <v>0</v>
      </c>
      <c r="BG3159" s="142">
        <f>IF(N3159="zákl. přenesená",J3159,0)</f>
        <v>0</v>
      </c>
      <c r="BH3159" s="142">
        <f>IF(N3159="sníž. přenesená",J3159,0)</f>
        <v>0</v>
      </c>
      <c r="BI3159" s="142">
        <f>IF(N3159="nulová",J3159,0)</f>
        <v>0</v>
      </c>
      <c r="BJ3159" s="18" t="s">
        <v>86</v>
      </c>
      <c r="BK3159" s="142">
        <f>ROUND(I3159*H3159,2)</f>
        <v>0</v>
      </c>
      <c r="BL3159" s="18" t="s">
        <v>301</v>
      </c>
      <c r="BM3159" s="141" t="s">
        <v>4124</v>
      </c>
    </row>
    <row r="3160" spans="2:65" s="1" customFormat="1" x14ac:dyDescent="0.2">
      <c r="B3160" s="34"/>
      <c r="D3160" s="143" t="s">
        <v>167</v>
      </c>
      <c r="F3160" s="144" t="s">
        <v>4125</v>
      </c>
      <c r="I3160" s="145"/>
      <c r="L3160" s="34"/>
      <c r="M3160" s="146"/>
      <c r="T3160" s="55"/>
      <c r="AT3160" s="18" t="s">
        <v>167</v>
      </c>
      <c r="AU3160" s="18" t="s">
        <v>88</v>
      </c>
    </row>
    <row r="3161" spans="2:65" s="12" customFormat="1" x14ac:dyDescent="0.2">
      <c r="B3161" s="147"/>
      <c r="D3161" s="148" t="s">
        <v>169</v>
      </c>
      <c r="E3161" s="149" t="s">
        <v>3</v>
      </c>
      <c r="F3161" s="150" t="s">
        <v>4096</v>
      </c>
      <c r="H3161" s="149" t="s">
        <v>3</v>
      </c>
      <c r="I3161" s="151"/>
      <c r="L3161" s="147"/>
      <c r="M3161" s="152"/>
      <c r="T3161" s="153"/>
      <c r="AT3161" s="149" t="s">
        <v>169</v>
      </c>
      <c r="AU3161" s="149" t="s">
        <v>88</v>
      </c>
      <c r="AV3161" s="12" t="s">
        <v>86</v>
      </c>
      <c r="AW3161" s="12" t="s">
        <v>40</v>
      </c>
      <c r="AX3161" s="12" t="s">
        <v>78</v>
      </c>
      <c r="AY3161" s="149" t="s">
        <v>156</v>
      </c>
    </row>
    <row r="3162" spans="2:65" s="13" customFormat="1" x14ac:dyDescent="0.2">
      <c r="B3162" s="154"/>
      <c r="D3162" s="148" t="s">
        <v>169</v>
      </c>
      <c r="E3162" s="155" t="s">
        <v>3</v>
      </c>
      <c r="F3162" s="156" t="s">
        <v>4126</v>
      </c>
      <c r="H3162" s="157">
        <v>5.0999999999999996</v>
      </c>
      <c r="I3162" s="158"/>
      <c r="L3162" s="154"/>
      <c r="M3162" s="159"/>
      <c r="T3162" s="160"/>
      <c r="AT3162" s="155" t="s">
        <v>169</v>
      </c>
      <c r="AU3162" s="155" t="s">
        <v>88</v>
      </c>
      <c r="AV3162" s="13" t="s">
        <v>88</v>
      </c>
      <c r="AW3162" s="13" t="s">
        <v>40</v>
      </c>
      <c r="AX3162" s="13" t="s">
        <v>78</v>
      </c>
      <c r="AY3162" s="155" t="s">
        <v>156</v>
      </c>
    </row>
    <row r="3163" spans="2:65" s="13" customFormat="1" x14ac:dyDescent="0.2">
      <c r="B3163" s="154"/>
      <c r="D3163" s="148" t="s">
        <v>169</v>
      </c>
      <c r="E3163" s="155" t="s">
        <v>3</v>
      </c>
      <c r="F3163" s="156" t="s">
        <v>4127</v>
      </c>
      <c r="H3163" s="157">
        <v>2.9</v>
      </c>
      <c r="I3163" s="158"/>
      <c r="L3163" s="154"/>
      <c r="M3163" s="159"/>
      <c r="T3163" s="160"/>
      <c r="AT3163" s="155" t="s">
        <v>169</v>
      </c>
      <c r="AU3163" s="155" t="s">
        <v>88</v>
      </c>
      <c r="AV3163" s="13" t="s">
        <v>88</v>
      </c>
      <c r="AW3163" s="13" t="s">
        <v>40</v>
      </c>
      <c r="AX3163" s="13" t="s">
        <v>78</v>
      </c>
      <c r="AY3163" s="155" t="s">
        <v>156</v>
      </c>
    </row>
    <row r="3164" spans="2:65" s="15" customFormat="1" x14ac:dyDescent="0.2">
      <c r="B3164" s="168"/>
      <c r="D3164" s="148" t="s">
        <v>169</v>
      </c>
      <c r="E3164" s="169" t="s">
        <v>3</v>
      </c>
      <c r="F3164" s="170" t="s">
        <v>180</v>
      </c>
      <c r="H3164" s="171">
        <v>8</v>
      </c>
      <c r="I3164" s="172"/>
      <c r="L3164" s="168"/>
      <c r="M3164" s="173"/>
      <c r="T3164" s="174"/>
      <c r="AT3164" s="169" t="s">
        <v>169</v>
      </c>
      <c r="AU3164" s="169" t="s">
        <v>88</v>
      </c>
      <c r="AV3164" s="15" t="s">
        <v>157</v>
      </c>
      <c r="AW3164" s="15" t="s">
        <v>40</v>
      </c>
      <c r="AX3164" s="15" t="s">
        <v>78</v>
      </c>
      <c r="AY3164" s="169" t="s">
        <v>156</v>
      </c>
    </row>
    <row r="3165" spans="2:65" s="12" customFormat="1" x14ac:dyDescent="0.2">
      <c r="B3165" s="147"/>
      <c r="D3165" s="148" t="s">
        <v>169</v>
      </c>
      <c r="E3165" s="149" t="s">
        <v>3</v>
      </c>
      <c r="F3165" s="150" t="s">
        <v>4086</v>
      </c>
      <c r="H3165" s="149" t="s">
        <v>3</v>
      </c>
      <c r="I3165" s="151"/>
      <c r="L3165" s="147"/>
      <c r="M3165" s="152"/>
      <c r="T3165" s="153"/>
      <c r="AT3165" s="149" t="s">
        <v>169</v>
      </c>
      <c r="AU3165" s="149" t="s">
        <v>88</v>
      </c>
      <c r="AV3165" s="12" t="s">
        <v>86</v>
      </c>
      <c r="AW3165" s="12" t="s">
        <v>40</v>
      </c>
      <c r="AX3165" s="12" t="s">
        <v>78</v>
      </c>
      <c r="AY3165" s="149" t="s">
        <v>156</v>
      </c>
    </row>
    <row r="3166" spans="2:65" s="13" customFormat="1" x14ac:dyDescent="0.2">
      <c r="B3166" s="154"/>
      <c r="D3166" s="148" t="s">
        <v>169</v>
      </c>
      <c r="E3166" s="155" t="s">
        <v>3</v>
      </c>
      <c r="F3166" s="156" t="s">
        <v>4128</v>
      </c>
      <c r="H3166" s="157">
        <v>12</v>
      </c>
      <c r="I3166" s="158"/>
      <c r="L3166" s="154"/>
      <c r="M3166" s="159"/>
      <c r="T3166" s="160"/>
      <c r="AT3166" s="155" t="s">
        <v>169</v>
      </c>
      <c r="AU3166" s="155" t="s">
        <v>88</v>
      </c>
      <c r="AV3166" s="13" t="s">
        <v>88</v>
      </c>
      <c r="AW3166" s="13" t="s">
        <v>40</v>
      </c>
      <c r="AX3166" s="13" t="s">
        <v>78</v>
      </c>
      <c r="AY3166" s="155" t="s">
        <v>156</v>
      </c>
    </row>
    <row r="3167" spans="2:65" s="13" customFormat="1" x14ac:dyDescent="0.2">
      <c r="B3167" s="154"/>
      <c r="D3167" s="148" t="s">
        <v>169</v>
      </c>
      <c r="E3167" s="155" t="s">
        <v>3</v>
      </c>
      <c r="F3167" s="156" t="s">
        <v>4129</v>
      </c>
      <c r="H3167" s="157">
        <v>10.48</v>
      </c>
      <c r="I3167" s="158"/>
      <c r="L3167" s="154"/>
      <c r="M3167" s="159"/>
      <c r="T3167" s="160"/>
      <c r="AT3167" s="155" t="s">
        <v>169</v>
      </c>
      <c r="AU3167" s="155" t="s">
        <v>88</v>
      </c>
      <c r="AV3167" s="13" t="s">
        <v>88</v>
      </c>
      <c r="AW3167" s="13" t="s">
        <v>40</v>
      </c>
      <c r="AX3167" s="13" t="s">
        <v>78</v>
      </c>
      <c r="AY3167" s="155" t="s">
        <v>156</v>
      </c>
    </row>
    <row r="3168" spans="2:65" s="13" customFormat="1" x14ac:dyDescent="0.2">
      <c r="B3168" s="154"/>
      <c r="D3168" s="148" t="s">
        <v>169</v>
      </c>
      <c r="E3168" s="155" t="s">
        <v>3</v>
      </c>
      <c r="F3168" s="156" t="s">
        <v>4130</v>
      </c>
      <c r="H3168" s="157">
        <v>19.11</v>
      </c>
      <c r="I3168" s="158"/>
      <c r="L3168" s="154"/>
      <c r="M3168" s="159"/>
      <c r="T3168" s="160"/>
      <c r="AT3168" s="155" t="s">
        <v>169</v>
      </c>
      <c r="AU3168" s="155" t="s">
        <v>88</v>
      </c>
      <c r="AV3168" s="13" t="s">
        <v>88</v>
      </c>
      <c r="AW3168" s="13" t="s">
        <v>40</v>
      </c>
      <c r="AX3168" s="13" t="s">
        <v>78</v>
      </c>
      <c r="AY3168" s="155" t="s">
        <v>156</v>
      </c>
    </row>
    <row r="3169" spans="2:65" s="13" customFormat="1" x14ac:dyDescent="0.2">
      <c r="B3169" s="154"/>
      <c r="D3169" s="148" t="s">
        <v>169</v>
      </c>
      <c r="E3169" s="155" t="s">
        <v>3</v>
      </c>
      <c r="F3169" s="156" t="s">
        <v>4131</v>
      </c>
      <c r="H3169" s="157">
        <v>21.8</v>
      </c>
      <c r="I3169" s="158"/>
      <c r="L3169" s="154"/>
      <c r="M3169" s="159"/>
      <c r="T3169" s="160"/>
      <c r="AT3169" s="155" t="s">
        <v>169</v>
      </c>
      <c r="AU3169" s="155" t="s">
        <v>88</v>
      </c>
      <c r="AV3169" s="13" t="s">
        <v>88</v>
      </c>
      <c r="AW3169" s="13" t="s">
        <v>40</v>
      </c>
      <c r="AX3169" s="13" t="s">
        <v>78</v>
      </c>
      <c r="AY3169" s="155" t="s">
        <v>156</v>
      </c>
    </row>
    <row r="3170" spans="2:65" s="13" customFormat="1" x14ac:dyDescent="0.2">
      <c r="B3170" s="154"/>
      <c r="D3170" s="148" t="s">
        <v>169</v>
      </c>
      <c r="E3170" s="155" t="s">
        <v>3</v>
      </c>
      <c r="F3170" s="156" t="s">
        <v>4132</v>
      </c>
      <c r="H3170" s="157">
        <v>10.56</v>
      </c>
      <c r="I3170" s="158"/>
      <c r="L3170" s="154"/>
      <c r="M3170" s="159"/>
      <c r="T3170" s="160"/>
      <c r="AT3170" s="155" t="s">
        <v>169</v>
      </c>
      <c r="AU3170" s="155" t="s">
        <v>88</v>
      </c>
      <c r="AV3170" s="13" t="s">
        <v>88</v>
      </c>
      <c r="AW3170" s="13" t="s">
        <v>40</v>
      </c>
      <c r="AX3170" s="13" t="s">
        <v>78</v>
      </c>
      <c r="AY3170" s="155" t="s">
        <v>156</v>
      </c>
    </row>
    <row r="3171" spans="2:65" s="13" customFormat="1" x14ac:dyDescent="0.2">
      <c r="B3171" s="154"/>
      <c r="D3171" s="148" t="s">
        <v>169</v>
      </c>
      <c r="E3171" s="155" t="s">
        <v>3</v>
      </c>
      <c r="F3171" s="156" t="s">
        <v>4133</v>
      </c>
      <c r="H3171" s="157">
        <v>27.8</v>
      </c>
      <c r="I3171" s="158"/>
      <c r="L3171" s="154"/>
      <c r="M3171" s="159"/>
      <c r="T3171" s="160"/>
      <c r="AT3171" s="155" t="s">
        <v>169</v>
      </c>
      <c r="AU3171" s="155" t="s">
        <v>88</v>
      </c>
      <c r="AV3171" s="13" t="s">
        <v>88</v>
      </c>
      <c r="AW3171" s="13" t="s">
        <v>40</v>
      </c>
      <c r="AX3171" s="13" t="s">
        <v>78</v>
      </c>
      <c r="AY3171" s="155" t="s">
        <v>156</v>
      </c>
    </row>
    <row r="3172" spans="2:65" s="15" customFormat="1" x14ac:dyDescent="0.2">
      <c r="B3172" s="168"/>
      <c r="D3172" s="148" t="s">
        <v>169</v>
      </c>
      <c r="E3172" s="169" t="s">
        <v>3</v>
      </c>
      <c r="F3172" s="170" t="s">
        <v>180</v>
      </c>
      <c r="H3172" s="171">
        <v>101.75</v>
      </c>
      <c r="I3172" s="172"/>
      <c r="L3172" s="168"/>
      <c r="M3172" s="173"/>
      <c r="T3172" s="174"/>
      <c r="AT3172" s="169" t="s">
        <v>169</v>
      </c>
      <c r="AU3172" s="169" t="s">
        <v>88</v>
      </c>
      <c r="AV3172" s="15" t="s">
        <v>157</v>
      </c>
      <c r="AW3172" s="15" t="s">
        <v>40</v>
      </c>
      <c r="AX3172" s="15" t="s">
        <v>78</v>
      </c>
      <c r="AY3172" s="169" t="s">
        <v>156</v>
      </c>
    </row>
    <row r="3173" spans="2:65" s="14" customFormat="1" x14ac:dyDescent="0.2">
      <c r="B3173" s="161"/>
      <c r="D3173" s="148" t="s">
        <v>169</v>
      </c>
      <c r="E3173" s="162" t="s">
        <v>3</v>
      </c>
      <c r="F3173" s="163" t="s">
        <v>172</v>
      </c>
      <c r="H3173" s="164">
        <v>109.75</v>
      </c>
      <c r="I3173" s="165"/>
      <c r="L3173" s="161"/>
      <c r="M3173" s="166"/>
      <c r="T3173" s="167"/>
      <c r="AT3173" s="162" t="s">
        <v>169</v>
      </c>
      <c r="AU3173" s="162" t="s">
        <v>88</v>
      </c>
      <c r="AV3173" s="14" t="s">
        <v>165</v>
      </c>
      <c r="AW3173" s="14" t="s">
        <v>40</v>
      </c>
      <c r="AX3173" s="14" t="s">
        <v>86</v>
      </c>
      <c r="AY3173" s="162" t="s">
        <v>156</v>
      </c>
    </row>
    <row r="3174" spans="2:65" s="1" customFormat="1" ht="33" customHeight="1" x14ac:dyDescent="0.2">
      <c r="B3174" s="129"/>
      <c r="C3174" s="130" t="s">
        <v>312</v>
      </c>
      <c r="D3174" s="130" t="s">
        <v>160</v>
      </c>
      <c r="E3174" s="131" t="s">
        <v>4134</v>
      </c>
      <c r="F3174" s="132" t="s">
        <v>4135</v>
      </c>
      <c r="G3174" s="133" t="s">
        <v>209</v>
      </c>
      <c r="H3174" s="134">
        <v>57.396999999999998</v>
      </c>
      <c r="I3174" s="135"/>
      <c r="J3174" s="136">
        <f>ROUND(I3174*H3174,2)</f>
        <v>0</v>
      </c>
      <c r="K3174" s="132" t="s">
        <v>164</v>
      </c>
      <c r="L3174" s="34"/>
      <c r="M3174" s="137" t="s">
        <v>3</v>
      </c>
      <c r="N3174" s="138" t="s">
        <v>49</v>
      </c>
      <c r="P3174" s="139">
        <f>O3174*H3174</f>
        <v>0</v>
      </c>
      <c r="Q3174" s="139">
        <v>2.4719999999999999E-2</v>
      </c>
      <c r="R3174" s="139">
        <f>Q3174*H3174</f>
        <v>1.4188538399999999</v>
      </c>
      <c r="S3174" s="139">
        <v>0</v>
      </c>
      <c r="T3174" s="140">
        <f>S3174*H3174</f>
        <v>0</v>
      </c>
      <c r="AR3174" s="141" t="s">
        <v>301</v>
      </c>
      <c r="AT3174" s="141" t="s">
        <v>160</v>
      </c>
      <c r="AU3174" s="141" t="s">
        <v>88</v>
      </c>
      <c r="AY3174" s="18" t="s">
        <v>156</v>
      </c>
      <c r="BE3174" s="142">
        <f>IF(N3174="základní",J3174,0)</f>
        <v>0</v>
      </c>
      <c r="BF3174" s="142">
        <f>IF(N3174="snížená",J3174,0)</f>
        <v>0</v>
      </c>
      <c r="BG3174" s="142">
        <f>IF(N3174="zákl. přenesená",J3174,0)</f>
        <v>0</v>
      </c>
      <c r="BH3174" s="142">
        <f>IF(N3174="sníž. přenesená",J3174,0)</f>
        <v>0</v>
      </c>
      <c r="BI3174" s="142">
        <f>IF(N3174="nulová",J3174,0)</f>
        <v>0</v>
      </c>
      <c r="BJ3174" s="18" t="s">
        <v>86</v>
      </c>
      <c r="BK3174" s="142">
        <f>ROUND(I3174*H3174,2)</f>
        <v>0</v>
      </c>
      <c r="BL3174" s="18" t="s">
        <v>301</v>
      </c>
      <c r="BM3174" s="141" t="s">
        <v>4136</v>
      </c>
    </row>
    <row r="3175" spans="2:65" s="1" customFormat="1" x14ac:dyDescent="0.2">
      <c r="B3175" s="34"/>
      <c r="D3175" s="143" t="s">
        <v>167</v>
      </c>
      <c r="F3175" s="144" t="s">
        <v>4137</v>
      </c>
      <c r="I3175" s="145"/>
      <c r="L3175" s="34"/>
      <c r="M3175" s="146"/>
      <c r="T3175" s="55"/>
      <c r="AT3175" s="18" t="s">
        <v>167</v>
      </c>
      <c r="AU3175" s="18" t="s">
        <v>88</v>
      </c>
    </row>
    <row r="3176" spans="2:65" s="12" customFormat="1" x14ac:dyDescent="0.2">
      <c r="B3176" s="147"/>
      <c r="D3176" s="148" t="s">
        <v>169</v>
      </c>
      <c r="E3176" s="149" t="s">
        <v>3</v>
      </c>
      <c r="F3176" s="150" t="s">
        <v>4138</v>
      </c>
      <c r="H3176" s="149" t="s">
        <v>3</v>
      </c>
      <c r="I3176" s="151"/>
      <c r="L3176" s="147"/>
      <c r="M3176" s="152"/>
      <c r="T3176" s="153"/>
      <c r="AT3176" s="149" t="s">
        <v>169</v>
      </c>
      <c r="AU3176" s="149" t="s">
        <v>88</v>
      </c>
      <c r="AV3176" s="12" t="s">
        <v>86</v>
      </c>
      <c r="AW3176" s="12" t="s">
        <v>40</v>
      </c>
      <c r="AX3176" s="12" t="s">
        <v>78</v>
      </c>
      <c r="AY3176" s="149" t="s">
        <v>156</v>
      </c>
    </row>
    <row r="3177" spans="2:65" s="13" customFormat="1" x14ac:dyDescent="0.2">
      <c r="B3177" s="154"/>
      <c r="D3177" s="148" t="s">
        <v>169</v>
      </c>
      <c r="E3177" s="155" t="s">
        <v>3</v>
      </c>
      <c r="F3177" s="156" t="s">
        <v>4139</v>
      </c>
      <c r="H3177" s="157">
        <v>2.52</v>
      </c>
      <c r="I3177" s="158"/>
      <c r="L3177" s="154"/>
      <c r="M3177" s="159"/>
      <c r="T3177" s="160"/>
      <c r="AT3177" s="155" t="s">
        <v>169</v>
      </c>
      <c r="AU3177" s="155" t="s">
        <v>88</v>
      </c>
      <c r="AV3177" s="13" t="s">
        <v>88</v>
      </c>
      <c r="AW3177" s="13" t="s">
        <v>40</v>
      </c>
      <c r="AX3177" s="13" t="s">
        <v>78</v>
      </c>
      <c r="AY3177" s="155" t="s">
        <v>156</v>
      </c>
    </row>
    <row r="3178" spans="2:65" s="13" customFormat="1" x14ac:dyDescent="0.2">
      <c r="B3178" s="154"/>
      <c r="D3178" s="148" t="s">
        <v>169</v>
      </c>
      <c r="E3178" s="155" t="s">
        <v>3</v>
      </c>
      <c r="F3178" s="156" t="s">
        <v>4140</v>
      </c>
      <c r="H3178" s="157">
        <v>2.52</v>
      </c>
      <c r="I3178" s="158"/>
      <c r="L3178" s="154"/>
      <c r="M3178" s="159"/>
      <c r="T3178" s="160"/>
      <c r="AT3178" s="155" t="s">
        <v>169</v>
      </c>
      <c r="AU3178" s="155" t="s">
        <v>88</v>
      </c>
      <c r="AV3178" s="13" t="s">
        <v>88</v>
      </c>
      <c r="AW3178" s="13" t="s">
        <v>40</v>
      </c>
      <c r="AX3178" s="13" t="s">
        <v>78</v>
      </c>
      <c r="AY3178" s="155" t="s">
        <v>156</v>
      </c>
    </row>
    <row r="3179" spans="2:65" s="13" customFormat="1" x14ac:dyDescent="0.2">
      <c r="B3179" s="154"/>
      <c r="D3179" s="148" t="s">
        <v>169</v>
      </c>
      <c r="E3179" s="155" t="s">
        <v>3</v>
      </c>
      <c r="F3179" s="156" t="s">
        <v>4141</v>
      </c>
      <c r="H3179" s="157">
        <v>3.6230000000000002</v>
      </c>
      <c r="I3179" s="158"/>
      <c r="L3179" s="154"/>
      <c r="M3179" s="159"/>
      <c r="T3179" s="160"/>
      <c r="AT3179" s="155" t="s">
        <v>169</v>
      </c>
      <c r="AU3179" s="155" t="s">
        <v>88</v>
      </c>
      <c r="AV3179" s="13" t="s">
        <v>88</v>
      </c>
      <c r="AW3179" s="13" t="s">
        <v>40</v>
      </c>
      <c r="AX3179" s="13" t="s">
        <v>78</v>
      </c>
      <c r="AY3179" s="155" t="s">
        <v>156</v>
      </c>
    </row>
    <row r="3180" spans="2:65" s="13" customFormat="1" x14ac:dyDescent="0.2">
      <c r="B3180" s="154"/>
      <c r="D3180" s="148" t="s">
        <v>169</v>
      </c>
      <c r="E3180" s="155" t="s">
        <v>3</v>
      </c>
      <c r="F3180" s="156" t="s">
        <v>4142</v>
      </c>
      <c r="H3180" s="157">
        <v>2.835</v>
      </c>
      <c r="I3180" s="158"/>
      <c r="L3180" s="154"/>
      <c r="M3180" s="159"/>
      <c r="T3180" s="160"/>
      <c r="AT3180" s="155" t="s">
        <v>169</v>
      </c>
      <c r="AU3180" s="155" t="s">
        <v>88</v>
      </c>
      <c r="AV3180" s="13" t="s">
        <v>88</v>
      </c>
      <c r="AW3180" s="13" t="s">
        <v>40</v>
      </c>
      <c r="AX3180" s="13" t="s">
        <v>78</v>
      </c>
      <c r="AY3180" s="155" t="s">
        <v>156</v>
      </c>
    </row>
    <row r="3181" spans="2:65" s="13" customFormat="1" x14ac:dyDescent="0.2">
      <c r="B3181" s="154"/>
      <c r="D3181" s="148" t="s">
        <v>169</v>
      </c>
      <c r="E3181" s="155" t="s">
        <v>3</v>
      </c>
      <c r="F3181" s="156" t="s">
        <v>4143</v>
      </c>
      <c r="H3181" s="157">
        <v>2.9929999999999999</v>
      </c>
      <c r="I3181" s="158"/>
      <c r="L3181" s="154"/>
      <c r="M3181" s="159"/>
      <c r="T3181" s="160"/>
      <c r="AT3181" s="155" t="s">
        <v>169</v>
      </c>
      <c r="AU3181" s="155" t="s">
        <v>88</v>
      </c>
      <c r="AV3181" s="13" t="s">
        <v>88</v>
      </c>
      <c r="AW3181" s="13" t="s">
        <v>40</v>
      </c>
      <c r="AX3181" s="13" t="s">
        <v>78</v>
      </c>
      <c r="AY3181" s="155" t="s">
        <v>156</v>
      </c>
    </row>
    <row r="3182" spans="2:65" s="13" customFormat="1" x14ac:dyDescent="0.2">
      <c r="B3182" s="154"/>
      <c r="D3182" s="148" t="s">
        <v>169</v>
      </c>
      <c r="E3182" s="155" t="s">
        <v>3</v>
      </c>
      <c r="F3182" s="156" t="s">
        <v>4144</v>
      </c>
      <c r="H3182" s="157">
        <v>8.82</v>
      </c>
      <c r="I3182" s="158"/>
      <c r="L3182" s="154"/>
      <c r="M3182" s="159"/>
      <c r="T3182" s="160"/>
      <c r="AT3182" s="155" t="s">
        <v>169</v>
      </c>
      <c r="AU3182" s="155" t="s">
        <v>88</v>
      </c>
      <c r="AV3182" s="13" t="s">
        <v>88</v>
      </c>
      <c r="AW3182" s="13" t="s">
        <v>40</v>
      </c>
      <c r="AX3182" s="13" t="s">
        <v>78</v>
      </c>
      <c r="AY3182" s="155" t="s">
        <v>156</v>
      </c>
    </row>
    <row r="3183" spans="2:65" s="13" customFormat="1" x14ac:dyDescent="0.2">
      <c r="B3183" s="154"/>
      <c r="D3183" s="148" t="s">
        <v>169</v>
      </c>
      <c r="E3183" s="155" t="s">
        <v>3</v>
      </c>
      <c r="F3183" s="156" t="s">
        <v>4145</v>
      </c>
      <c r="H3183" s="157">
        <v>0.96599999999999997</v>
      </c>
      <c r="I3183" s="158"/>
      <c r="L3183" s="154"/>
      <c r="M3183" s="159"/>
      <c r="T3183" s="160"/>
      <c r="AT3183" s="155" t="s">
        <v>169</v>
      </c>
      <c r="AU3183" s="155" t="s">
        <v>88</v>
      </c>
      <c r="AV3183" s="13" t="s">
        <v>88</v>
      </c>
      <c r="AW3183" s="13" t="s">
        <v>40</v>
      </c>
      <c r="AX3183" s="13" t="s">
        <v>78</v>
      </c>
      <c r="AY3183" s="155" t="s">
        <v>156</v>
      </c>
    </row>
    <row r="3184" spans="2:65" s="13" customFormat="1" x14ac:dyDescent="0.2">
      <c r="B3184" s="154"/>
      <c r="D3184" s="148" t="s">
        <v>169</v>
      </c>
      <c r="E3184" s="155" t="s">
        <v>3</v>
      </c>
      <c r="F3184" s="156" t="s">
        <v>4146</v>
      </c>
      <c r="H3184" s="157">
        <v>33.119999999999997</v>
      </c>
      <c r="I3184" s="158"/>
      <c r="L3184" s="154"/>
      <c r="M3184" s="159"/>
      <c r="T3184" s="160"/>
      <c r="AT3184" s="155" t="s">
        <v>169</v>
      </c>
      <c r="AU3184" s="155" t="s">
        <v>88</v>
      </c>
      <c r="AV3184" s="13" t="s">
        <v>88</v>
      </c>
      <c r="AW3184" s="13" t="s">
        <v>40</v>
      </c>
      <c r="AX3184" s="13" t="s">
        <v>78</v>
      </c>
      <c r="AY3184" s="155" t="s">
        <v>156</v>
      </c>
    </row>
    <row r="3185" spans="2:65" s="14" customFormat="1" x14ac:dyDescent="0.2">
      <c r="B3185" s="161"/>
      <c r="D3185" s="148" t="s">
        <v>169</v>
      </c>
      <c r="E3185" s="162" t="s">
        <v>3</v>
      </c>
      <c r="F3185" s="163" t="s">
        <v>172</v>
      </c>
      <c r="H3185" s="164">
        <v>57.396999999999998</v>
      </c>
      <c r="I3185" s="165"/>
      <c r="L3185" s="161"/>
      <c r="M3185" s="166"/>
      <c r="T3185" s="167"/>
      <c r="AT3185" s="162" t="s">
        <v>169</v>
      </c>
      <c r="AU3185" s="162" t="s">
        <v>88</v>
      </c>
      <c r="AV3185" s="14" t="s">
        <v>165</v>
      </c>
      <c r="AW3185" s="14" t="s">
        <v>40</v>
      </c>
      <c r="AX3185" s="14" t="s">
        <v>86</v>
      </c>
      <c r="AY3185" s="162" t="s">
        <v>156</v>
      </c>
    </row>
    <row r="3186" spans="2:65" s="1" customFormat="1" ht="24.2" customHeight="1" x14ac:dyDescent="0.2">
      <c r="B3186" s="129"/>
      <c r="C3186" s="130" t="s">
        <v>318</v>
      </c>
      <c r="D3186" s="130" t="s">
        <v>160</v>
      </c>
      <c r="E3186" s="131" t="s">
        <v>4147</v>
      </c>
      <c r="F3186" s="132" t="s">
        <v>4148</v>
      </c>
      <c r="G3186" s="133" t="s">
        <v>356</v>
      </c>
      <c r="H3186" s="134">
        <v>61.14</v>
      </c>
      <c r="I3186" s="135"/>
      <c r="J3186" s="136">
        <f>ROUND(I3186*H3186,2)</f>
        <v>0</v>
      </c>
      <c r="K3186" s="132" t="s">
        <v>164</v>
      </c>
      <c r="L3186" s="34"/>
      <c r="M3186" s="137" t="s">
        <v>3</v>
      </c>
      <c r="N3186" s="138" t="s">
        <v>49</v>
      </c>
      <c r="P3186" s="139">
        <f>O3186*H3186</f>
        <v>0</v>
      </c>
      <c r="Q3186" s="139">
        <v>1.4999999999999999E-4</v>
      </c>
      <c r="R3186" s="139">
        <f>Q3186*H3186</f>
        <v>9.1709999999999986E-3</v>
      </c>
      <c r="S3186" s="139">
        <v>0</v>
      </c>
      <c r="T3186" s="140">
        <f>S3186*H3186</f>
        <v>0</v>
      </c>
      <c r="AR3186" s="141" t="s">
        <v>301</v>
      </c>
      <c r="AT3186" s="141" t="s">
        <v>160</v>
      </c>
      <c r="AU3186" s="141" t="s">
        <v>88</v>
      </c>
      <c r="AY3186" s="18" t="s">
        <v>156</v>
      </c>
      <c r="BE3186" s="142">
        <f>IF(N3186="základní",J3186,0)</f>
        <v>0</v>
      </c>
      <c r="BF3186" s="142">
        <f>IF(N3186="snížená",J3186,0)</f>
        <v>0</v>
      </c>
      <c r="BG3186" s="142">
        <f>IF(N3186="zákl. přenesená",J3186,0)</f>
        <v>0</v>
      </c>
      <c r="BH3186" s="142">
        <f>IF(N3186="sníž. přenesená",J3186,0)</f>
        <v>0</v>
      </c>
      <c r="BI3186" s="142">
        <f>IF(N3186="nulová",J3186,0)</f>
        <v>0</v>
      </c>
      <c r="BJ3186" s="18" t="s">
        <v>86</v>
      </c>
      <c r="BK3186" s="142">
        <f>ROUND(I3186*H3186,2)</f>
        <v>0</v>
      </c>
      <c r="BL3186" s="18" t="s">
        <v>301</v>
      </c>
      <c r="BM3186" s="141" t="s">
        <v>4149</v>
      </c>
    </row>
    <row r="3187" spans="2:65" s="1" customFormat="1" x14ac:dyDescent="0.2">
      <c r="B3187" s="34"/>
      <c r="D3187" s="143" t="s">
        <v>167</v>
      </c>
      <c r="F3187" s="144" t="s">
        <v>4150</v>
      </c>
      <c r="I3187" s="145"/>
      <c r="L3187" s="34"/>
      <c r="M3187" s="146"/>
      <c r="T3187" s="55"/>
      <c r="AT3187" s="18" t="s">
        <v>167</v>
      </c>
      <c r="AU3187" s="18" t="s">
        <v>88</v>
      </c>
    </row>
    <row r="3188" spans="2:65" s="12" customFormat="1" x14ac:dyDescent="0.2">
      <c r="B3188" s="147"/>
      <c r="D3188" s="148" t="s">
        <v>169</v>
      </c>
      <c r="E3188" s="149" t="s">
        <v>3</v>
      </c>
      <c r="F3188" s="150" t="s">
        <v>4138</v>
      </c>
      <c r="H3188" s="149" t="s">
        <v>3</v>
      </c>
      <c r="I3188" s="151"/>
      <c r="L3188" s="147"/>
      <c r="M3188" s="152"/>
      <c r="T3188" s="153"/>
      <c r="AT3188" s="149" t="s">
        <v>169</v>
      </c>
      <c r="AU3188" s="149" t="s">
        <v>88</v>
      </c>
      <c r="AV3188" s="12" t="s">
        <v>86</v>
      </c>
      <c r="AW3188" s="12" t="s">
        <v>40</v>
      </c>
      <c r="AX3188" s="12" t="s">
        <v>78</v>
      </c>
      <c r="AY3188" s="149" t="s">
        <v>156</v>
      </c>
    </row>
    <row r="3189" spans="2:65" s="13" customFormat="1" x14ac:dyDescent="0.2">
      <c r="B3189" s="154"/>
      <c r="D3189" s="148" t="s">
        <v>169</v>
      </c>
      <c r="E3189" s="155" t="s">
        <v>3</v>
      </c>
      <c r="F3189" s="156" t="s">
        <v>4151</v>
      </c>
      <c r="H3189" s="157">
        <v>6.3</v>
      </c>
      <c r="I3189" s="158"/>
      <c r="L3189" s="154"/>
      <c r="M3189" s="159"/>
      <c r="T3189" s="160"/>
      <c r="AT3189" s="155" t="s">
        <v>169</v>
      </c>
      <c r="AU3189" s="155" t="s">
        <v>88</v>
      </c>
      <c r="AV3189" s="13" t="s">
        <v>88</v>
      </c>
      <c r="AW3189" s="13" t="s">
        <v>40</v>
      </c>
      <c r="AX3189" s="13" t="s">
        <v>78</v>
      </c>
      <c r="AY3189" s="155" t="s">
        <v>156</v>
      </c>
    </row>
    <row r="3190" spans="2:65" s="13" customFormat="1" x14ac:dyDescent="0.2">
      <c r="B3190" s="154"/>
      <c r="D3190" s="148" t="s">
        <v>169</v>
      </c>
      <c r="E3190" s="155" t="s">
        <v>3</v>
      </c>
      <c r="F3190" s="156" t="s">
        <v>4152</v>
      </c>
      <c r="H3190" s="157">
        <v>0.8</v>
      </c>
      <c r="I3190" s="158"/>
      <c r="L3190" s="154"/>
      <c r="M3190" s="159"/>
      <c r="T3190" s="160"/>
      <c r="AT3190" s="155" t="s">
        <v>169</v>
      </c>
      <c r="AU3190" s="155" t="s">
        <v>88</v>
      </c>
      <c r="AV3190" s="13" t="s">
        <v>88</v>
      </c>
      <c r="AW3190" s="13" t="s">
        <v>40</v>
      </c>
      <c r="AX3190" s="13" t="s">
        <v>78</v>
      </c>
      <c r="AY3190" s="155" t="s">
        <v>156</v>
      </c>
    </row>
    <row r="3191" spans="2:65" s="13" customFormat="1" x14ac:dyDescent="0.2">
      <c r="B3191" s="154"/>
      <c r="D3191" s="148" t="s">
        <v>169</v>
      </c>
      <c r="E3191" s="155" t="s">
        <v>3</v>
      </c>
      <c r="F3191" s="156" t="s">
        <v>4153</v>
      </c>
      <c r="H3191" s="157">
        <v>6.3</v>
      </c>
      <c r="I3191" s="158"/>
      <c r="L3191" s="154"/>
      <c r="M3191" s="159"/>
      <c r="T3191" s="160"/>
      <c r="AT3191" s="155" t="s">
        <v>169</v>
      </c>
      <c r="AU3191" s="155" t="s">
        <v>88</v>
      </c>
      <c r="AV3191" s="13" t="s">
        <v>88</v>
      </c>
      <c r="AW3191" s="13" t="s">
        <v>40</v>
      </c>
      <c r="AX3191" s="13" t="s">
        <v>78</v>
      </c>
      <c r="AY3191" s="155" t="s">
        <v>156</v>
      </c>
    </row>
    <row r="3192" spans="2:65" s="13" customFormat="1" x14ac:dyDescent="0.2">
      <c r="B3192" s="154"/>
      <c r="D3192" s="148" t="s">
        <v>169</v>
      </c>
      <c r="E3192" s="155" t="s">
        <v>3</v>
      </c>
      <c r="F3192" s="156" t="s">
        <v>4154</v>
      </c>
      <c r="H3192" s="157">
        <v>0.9</v>
      </c>
      <c r="I3192" s="158"/>
      <c r="L3192" s="154"/>
      <c r="M3192" s="159"/>
      <c r="T3192" s="160"/>
      <c r="AT3192" s="155" t="s">
        <v>169</v>
      </c>
      <c r="AU3192" s="155" t="s">
        <v>88</v>
      </c>
      <c r="AV3192" s="13" t="s">
        <v>88</v>
      </c>
      <c r="AW3192" s="13" t="s">
        <v>40</v>
      </c>
      <c r="AX3192" s="13" t="s">
        <v>78</v>
      </c>
      <c r="AY3192" s="155" t="s">
        <v>156</v>
      </c>
    </row>
    <row r="3193" spans="2:65" s="13" customFormat="1" x14ac:dyDescent="0.2">
      <c r="B3193" s="154"/>
      <c r="D3193" s="148" t="s">
        <v>169</v>
      </c>
      <c r="E3193" s="155" t="s">
        <v>3</v>
      </c>
      <c r="F3193" s="156" t="s">
        <v>4155</v>
      </c>
      <c r="H3193" s="157">
        <v>6.3</v>
      </c>
      <c r="I3193" s="158"/>
      <c r="L3193" s="154"/>
      <c r="M3193" s="159"/>
      <c r="T3193" s="160"/>
      <c r="AT3193" s="155" t="s">
        <v>169</v>
      </c>
      <c r="AU3193" s="155" t="s">
        <v>88</v>
      </c>
      <c r="AV3193" s="13" t="s">
        <v>88</v>
      </c>
      <c r="AW3193" s="13" t="s">
        <v>40</v>
      </c>
      <c r="AX3193" s="13" t="s">
        <v>78</v>
      </c>
      <c r="AY3193" s="155" t="s">
        <v>156</v>
      </c>
    </row>
    <row r="3194" spans="2:65" s="13" customFormat="1" x14ac:dyDescent="0.2">
      <c r="B3194" s="154"/>
      <c r="D3194" s="148" t="s">
        <v>169</v>
      </c>
      <c r="E3194" s="155" t="s">
        <v>3</v>
      </c>
      <c r="F3194" s="156" t="s">
        <v>4156</v>
      </c>
      <c r="H3194" s="157">
        <v>1.25</v>
      </c>
      <c r="I3194" s="158"/>
      <c r="L3194" s="154"/>
      <c r="M3194" s="159"/>
      <c r="T3194" s="160"/>
      <c r="AT3194" s="155" t="s">
        <v>169</v>
      </c>
      <c r="AU3194" s="155" t="s">
        <v>88</v>
      </c>
      <c r="AV3194" s="13" t="s">
        <v>88</v>
      </c>
      <c r="AW3194" s="13" t="s">
        <v>40</v>
      </c>
      <c r="AX3194" s="13" t="s">
        <v>78</v>
      </c>
      <c r="AY3194" s="155" t="s">
        <v>156</v>
      </c>
    </row>
    <row r="3195" spans="2:65" s="13" customFormat="1" x14ac:dyDescent="0.2">
      <c r="B3195" s="154"/>
      <c r="D3195" s="148" t="s">
        <v>169</v>
      </c>
      <c r="E3195" s="155" t="s">
        <v>3</v>
      </c>
      <c r="F3195" s="156" t="s">
        <v>4155</v>
      </c>
      <c r="H3195" s="157">
        <v>6.3</v>
      </c>
      <c r="I3195" s="158"/>
      <c r="L3195" s="154"/>
      <c r="M3195" s="159"/>
      <c r="T3195" s="160"/>
      <c r="AT3195" s="155" t="s">
        <v>169</v>
      </c>
      <c r="AU3195" s="155" t="s">
        <v>88</v>
      </c>
      <c r="AV3195" s="13" t="s">
        <v>88</v>
      </c>
      <c r="AW3195" s="13" t="s">
        <v>40</v>
      </c>
      <c r="AX3195" s="13" t="s">
        <v>78</v>
      </c>
      <c r="AY3195" s="155" t="s">
        <v>156</v>
      </c>
    </row>
    <row r="3196" spans="2:65" s="13" customFormat="1" x14ac:dyDescent="0.2">
      <c r="B3196" s="154"/>
      <c r="D3196" s="148" t="s">
        <v>169</v>
      </c>
      <c r="E3196" s="155" t="s">
        <v>3</v>
      </c>
      <c r="F3196" s="156" t="s">
        <v>4157</v>
      </c>
      <c r="H3196" s="157">
        <v>1</v>
      </c>
      <c r="I3196" s="158"/>
      <c r="L3196" s="154"/>
      <c r="M3196" s="159"/>
      <c r="T3196" s="160"/>
      <c r="AT3196" s="155" t="s">
        <v>169</v>
      </c>
      <c r="AU3196" s="155" t="s">
        <v>88</v>
      </c>
      <c r="AV3196" s="13" t="s">
        <v>88</v>
      </c>
      <c r="AW3196" s="13" t="s">
        <v>40</v>
      </c>
      <c r="AX3196" s="13" t="s">
        <v>78</v>
      </c>
      <c r="AY3196" s="155" t="s">
        <v>156</v>
      </c>
    </row>
    <row r="3197" spans="2:65" s="13" customFormat="1" x14ac:dyDescent="0.2">
      <c r="B3197" s="154"/>
      <c r="D3197" s="148" t="s">
        <v>169</v>
      </c>
      <c r="E3197" s="155" t="s">
        <v>3</v>
      </c>
      <c r="F3197" s="156" t="s">
        <v>4158</v>
      </c>
      <c r="H3197" s="157">
        <v>6.3</v>
      </c>
      <c r="I3197" s="158"/>
      <c r="L3197" s="154"/>
      <c r="M3197" s="159"/>
      <c r="T3197" s="160"/>
      <c r="AT3197" s="155" t="s">
        <v>169</v>
      </c>
      <c r="AU3197" s="155" t="s">
        <v>88</v>
      </c>
      <c r="AV3197" s="13" t="s">
        <v>88</v>
      </c>
      <c r="AW3197" s="13" t="s">
        <v>40</v>
      </c>
      <c r="AX3197" s="13" t="s">
        <v>78</v>
      </c>
      <c r="AY3197" s="155" t="s">
        <v>156</v>
      </c>
    </row>
    <row r="3198" spans="2:65" s="13" customFormat="1" x14ac:dyDescent="0.2">
      <c r="B3198" s="154"/>
      <c r="D3198" s="148" t="s">
        <v>169</v>
      </c>
      <c r="E3198" s="155" t="s">
        <v>3</v>
      </c>
      <c r="F3198" s="156" t="s">
        <v>4159</v>
      </c>
      <c r="H3198" s="157">
        <v>1.05</v>
      </c>
      <c r="I3198" s="158"/>
      <c r="L3198" s="154"/>
      <c r="M3198" s="159"/>
      <c r="T3198" s="160"/>
      <c r="AT3198" s="155" t="s">
        <v>169</v>
      </c>
      <c r="AU3198" s="155" t="s">
        <v>88</v>
      </c>
      <c r="AV3198" s="13" t="s">
        <v>88</v>
      </c>
      <c r="AW3198" s="13" t="s">
        <v>40</v>
      </c>
      <c r="AX3198" s="13" t="s">
        <v>78</v>
      </c>
      <c r="AY3198" s="155" t="s">
        <v>156</v>
      </c>
    </row>
    <row r="3199" spans="2:65" s="13" customFormat="1" x14ac:dyDescent="0.2">
      <c r="B3199" s="154"/>
      <c r="D3199" s="148" t="s">
        <v>169</v>
      </c>
      <c r="E3199" s="155" t="s">
        <v>3</v>
      </c>
      <c r="F3199" s="156" t="s">
        <v>4160</v>
      </c>
      <c r="H3199" s="157">
        <v>6.3</v>
      </c>
      <c r="I3199" s="158"/>
      <c r="L3199" s="154"/>
      <c r="M3199" s="159"/>
      <c r="T3199" s="160"/>
      <c r="AT3199" s="155" t="s">
        <v>169</v>
      </c>
      <c r="AU3199" s="155" t="s">
        <v>88</v>
      </c>
      <c r="AV3199" s="13" t="s">
        <v>88</v>
      </c>
      <c r="AW3199" s="13" t="s">
        <v>40</v>
      </c>
      <c r="AX3199" s="13" t="s">
        <v>78</v>
      </c>
      <c r="AY3199" s="155" t="s">
        <v>156</v>
      </c>
    </row>
    <row r="3200" spans="2:65" s="13" customFormat="1" x14ac:dyDescent="0.2">
      <c r="B3200" s="154"/>
      <c r="D3200" s="148" t="s">
        <v>169</v>
      </c>
      <c r="E3200" s="155" t="s">
        <v>3</v>
      </c>
      <c r="F3200" s="156" t="s">
        <v>4161</v>
      </c>
      <c r="H3200" s="157">
        <v>3.94</v>
      </c>
      <c r="I3200" s="158"/>
      <c r="L3200" s="154"/>
      <c r="M3200" s="159"/>
      <c r="T3200" s="160"/>
      <c r="AT3200" s="155" t="s">
        <v>169</v>
      </c>
      <c r="AU3200" s="155" t="s">
        <v>88</v>
      </c>
      <c r="AV3200" s="13" t="s">
        <v>88</v>
      </c>
      <c r="AW3200" s="13" t="s">
        <v>40</v>
      </c>
      <c r="AX3200" s="13" t="s">
        <v>78</v>
      </c>
      <c r="AY3200" s="155" t="s">
        <v>156</v>
      </c>
    </row>
    <row r="3201" spans="2:65" s="13" customFormat="1" x14ac:dyDescent="0.2">
      <c r="B3201" s="154"/>
      <c r="D3201" s="148" t="s">
        <v>169</v>
      </c>
      <c r="E3201" s="155" t="s">
        <v>3</v>
      </c>
      <c r="F3201" s="156" t="s">
        <v>4162</v>
      </c>
      <c r="H3201" s="157">
        <v>14.4</v>
      </c>
      <c r="I3201" s="158"/>
      <c r="L3201" s="154"/>
      <c r="M3201" s="159"/>
      <c r="T3201" s="160"/>
      <c r="AT3201" s="155" t="s">
        <v>169</v>
      </c>
      <c r="AU3201" s="155" t="s">
        <v>88</v>
      </c>
      <c r="AV3201" s="13" t="s">
        <v>88</v>
      </c>
      <c r="AW3201" s="13" t="s">
        <v>40</v>
      </c>
      <c r="AX3201" s="13" t="s">
        <v>78</v>
      </c>
      <c r="AY3201" s="155" t="s">
        <v>156</v>
      </c>
    </row>
    <row r="3202" spans="2:65" s="14" customFormat="1" x14ac:dyDescent="0.2">
      <c r="B3202" s="161"/>
      <c r="D3202" s="148" t="s">
        <v>169</v>
      </c>
      <c r="E3202" s="162" t="s">
        <v>3</v>
      </c>
      <c r="F3202" s="163" t="s">
        <v>172</v>
      </c>
      <c r="H3202" s="164">
        <v>61.14</v>
      </c>
      <c r="I3202" s="165"/>
      <c r="L3202" s="161"/>
      <c r="M3202" s="166"/>
      <c r="T3202" s="167"/>
      <c r="AT3202" s="162" t="s">
        <v>169</v>
      </c>
      <c r="AU3202" s="162" t="s">
        <v>88</v>
      </c>
      <c r="AV3202" s="14" t="s">
        <v>165</v>
      </c>
      <c r="AW3202" s="14" t="s">
        <v>40</v>
      </c>
      <c r="AX3202" s="14" t="s">
        <v>86</v>
      </c>
      <c r="AY3202" s="162" t="s">
        <v>156</v>
      </c>
    </row>
    <row r="3203" spans="2:65" s="1" customFormat="1" ht="16.5" customHeight="1" x14ac:dyDescent="0.2">
      <c r="B3203" s="129"/>
      <c r="C3203" s="130" t="s">
        <v>4163</v>
      </c>
      <c r="D3203" s="130" t="s">
        <v>160</v>
      </c>
      <c r="E3203" s="131" t="s">
        <v>4164</v>
      </c>
      <c r="F3203" s="132" t="s">
        <v>4165</v>
      </c>
      <c r="G3203" s="133" t="s">
        <v>209</v>
      </c>
      <c r="H3203" s="134">
        <v>24.277000000000001</v>
      </c>
      <c r="I3203" s="135"/>
      <c r="J3203" s="136">
        <f>ROUND(I3203*H3203,2)</f>
        <v>0</v>
      </c>
      <c r="K3203" s="132" t="s">
        <v>164</v>
      </c>
      <c r="L3203" s="34"/>
      <c r="M3203" s="137" t="s">
        <v>3</v>
      </c>
      <c r="N3203" s="138" t="s">
        <v>49</v>
      </c>
      <c r="P3203" s="139">
        <f>O3203*H3203</f>
        <v>0</v>
      </c>
      <c r="Q3203" s="139">
        <v>0</v>
      </c>
      <c r="R3203" s="139">
        <f>Q3203*H3203</f>
        <v>0</v>
      </c>
      <c r="S3203" s="139">
        <v>0</v>
      </c>
      <c r="T3203" s="140">
        <f>S3203*H3203</f>
        <v>0</v>
      </c>
      <c r="AR3203" s="141" t="s">
        <v>301</v>
      </c>
      <c r="AT3203" s="141" t="s">
        <v>160</v>
      </c>
      <c r="AU3203" s="141" t="s">
        <v>88</v>
      </c>
      <c r="AY3203" s="18" t="s">
        <v>156</v>
      </c>
      <c r="BE3203" s="142">
        <f>IF(N3203="základní",J3203,0)</f>
        <v>0</v>
      </c>
      <c r="BF3203" s="142">
        <f>IF(N3203="snížená",J3203,0)</f>
        <v>0</v>
      </c>
      <c r="BG3203" s="142">
        <f>IF(N3203="zákl. přenesená",J3203,0)</f>
        <v>0</v>
      </c>
      <c r="BH3203" s="142">
        <f>IF(N3203="sníž. přenesená",J3203,0)</f>
        <v>0</v>
      </c>
      <c r="BI3203" s="142">
        <f>IF(N3203="nulová",J3203,0)</f>
        <v>0</v>
      </c>
      <c r="BJ3203" s="18" t="s">
        <v>86</v>
      </c>
      <c r="BK3203" s="142">
        <f>ROUND(I3203*H3203,2)</f>
        <v>0</v>
      </c>
      <c r="BL3203" s="18" t="s">
        <v>301</v>
      </c>
      <c r="BM3203" s="141" t="s">
        <v>4166</v>
      </c>
    </row>
    <row r="3204" spans="2:65" s="1" customFormat="1" x14ac:dyDescent="0.2">
      <c r="B3204" s="34"/>
      <c r="D3204" s="143" t="s">
        <v>167</v>
      </c>
      <c r="F3204" s="144" t="s">
        <v>4167</v>
      </c>
      <c r="I3204" s="145"/>
      <c r="L3204" s="34"/>
      <c r="M3204" s="146"/>
      <c r="T3204" s="55"/>
      <c r="AT3204" s="18" t="s">
        <v>167</v>
      </c>
      <c r="AU3204" s="18" t="s">
        <v>88</v>
      </c>
    </row>
    <row r="3205" spans="2:65" s="12" customFormat="1" x14ac:dyDescent="0.2">
      <c r="B3205" s="147"/>
      <c r="D3205" s="148" t="s">
        <v>169</v>
      </c>
      <c r="E3205" s="149" t="s">
        <v>3</v>
      </c>
      <c r="F3205" s="150" t="s">
        <v>4138</v>
      </c>
      <c r="H3205" s="149" t="s">
        <v>3</v>
      </c>
      <c r="I3205" s="151"/>
      <c r="L3205" s="147"/>
      <c r="M3205" s="152"/>
      <c r="T3205" s="153"/>
      <c r="AT3205" s="149" t="s">
        <v>169</v>
      </c>
      <c r="AU3205" s="149" t="s">
        <v>88</v>
      </c>
      <c r="AV3205" s="12" t="s">
        <v>86</v>
      </c>
      <c r="AW3205" s="12" t="s">
        <v>40</v>
      </c>
      <c r="AX3205" s="12" t="s">
        <v>78</v>
      </c>
      <c r="AY3205" s="149" t="s">
        <v>156</v>
      </c>
    </row>
    <row r="3206" spans="2:65" s="13" customFormat="1" x14ac:dyDescent="0.2">
      <c r="B3206" s="154"/>
      <c r="D3206" s="148" t="s">
        <v>169</v>
      </c>
      <c r="E3206" s="155" t="s">
        <v>3</v>
      </c>
      <c r="F3206" s="156" t="s">
        <v>4139</v>
      </c>
      <c r="H3206" s="157">
        <v>2.52</v>
      </c>
      <c r="I3206" s="158"/>
      <c r="L3206" s="154"/>
      <c r="M3206" s="159"/>
      <c r="T3206" s="160"/>
      <c r="AT3206" s="155" t="s">
        <v>169</v>
      </c>
      <c r="AU3206" s="155" t="s">
        <v>88</v>
      </c>
      <c r="AV3206" s="13" t="s">
        <v>88</v>
      </c>
      <c r="AW3206" s="13" t="s">
        <v>40</v>
      </c>
      <c r="AX3206" s="13" t="s">
        <v>78</v>
      </c>
      <c r="AY3206" s="155" t="s">
        <v>156</v>
      </c>
    </row>
    <row r="3207" spans="2:65" s="13" customFormat="1" x14ac:dyDescent="0.2">
      <c r="B3207" s="154"/>
      <c r="D3207" s="148" t="s">
        <v>169</v>
      </c>
      <c r="E3207" s="155" t="s">
        <v>3</v>
      </c>
      <c r="F3207" s="156" t="s">
        <v>4140</v>
      </c>
      <c r="H3207" s="157">
        <v>2.52</v>
      </c>
      <c r="I3207" s="158"/>
      <c r="L3207" s="154"/>
      <c r="M3207" s="159"/>
      <c r="T3207" s="160"/>
      <c r="AT3207" s="155" t="s">
        <v>169</v>
      </c>
      <c r="AU3207" s="155" t="s">
        <v>88</v>
      </c>
      <c r="AV3207" s="13" t="s">
        <v>88</v>
      </c>
      <c r="AW3207" s="13" t="s">
        <v>40</v>
      </c>
      <c r="AX3207" s="13" t="s">
        <v>78</v>
      </c>
      <c r="AY3207" s="155" t="s">
        <v>156</v>
      </c>
    </row>
    <row r="3208" spans="2:65" s="13" customFormat="1" x14ac:dyDescent="0.2">
      <c r="B3208" s="154"/>
      <c r="D3208" s="148" t="s">
        <v>169</v>
      </c>
      <c r="E3208" s="155" t="s">
        <v>3</v>
      </c>
      <c r="F3208" s="156" t="s">
        <v>4141</v>
      </c>
      <c r="H3208" s="157">
        <v>3.6230000000000002</v>
      </c>
      <c r="I3208" s="158"/>
      <c r="L3208" s="154"/>
      <c r="M3208" s="159"/>
      <c r="T3208" s="160"/>
      <c r="AT3208" s="155" t="s">
        <v>169</v>
      </c>
      <c r="AU3208" s="155" t="s">
        <v>88</v>
      </c>
      <c r="AV3208" s="13" t="s">
        <v>88</v>
      </c>
      <c r="AW3208" s="13" t="s">
        <v>40</v>
      </c>
      <c r="AX3208" s="13" t="s">
        <v>78</v>
      </c>
      <c r="AY3208" s="155" t="s">
        <v>156</v>
      </c>
    </row>
    <row r="3209" spans="2:65" s="13" customFormat="1" x14ac:dyDescent="0.2">
      <c r="B3209" s="154"/>
      <c r="D3209" s="148" t="s">
        <v>169</v>
      </c>
      <c r="E3209" s="155" t="s">
        <v>3</v>
      </c>
      <c r="F3209" s="156" t="s">
        <v>4142</v>
      </c>
      <c r="H3209" s="157">
        <v>2.835</v>
      </c>
      <c r="I3209" s="158"/>
      <c r="L3209" s="154"/>
      <c r="M3209" s="159"/>
      <c r="T3209" s="160"/>
      <c r="AT3209" s="155" t="s">
        <v>169</v>
      </c>
      <c r="AU3209" s="155" t="s">
        <v>88</v>
      </c>
      <c r="AV3209" s="13" t="s">
        <v>88</v>
      </c>
      <c r="AW3209" s="13" t="s">
        <v>40</v>
      </c>
      <c r="AX3209" s="13" t="s">
        <v>78</v>
      </c>
      <c r="AY3209" s="155" t="s">
        <v>156</v>
      </c>
    </row>
    <row r="3210" spans="2:65" s="13" customFormat="1" x14ac:dyDescent="0.2">
      <c r="B3210" s="154"/>
      <c r="D3210" s="148" t="s">
        <v>169</v>
      </c>
      <c r="E3210" s="155" t="s">
        <v>3</v>
      </c>
      <c r="F3210" s="156" t="s">
        <v>4143</v>
      </c>
      <c r="H3210" s="157">
        <v>2.9929999999999999</v>
      </c>
      <c r="I3210" s="158"/>
      <c r="L3210" s="154"/>
      <c r="M3210" s="159"/>
      <c r="T3210" s="160"/>
      <c r="AT3210" s="155" t="s">
        <v>169</v>
      </c>
      <c r="AU3210" s="155" t="s">
        <v>88</v>
      </c>
      <c r="AV3210" s="13" t="s">
        <v>88</v>
      </c>
      <c r="AW3210" s="13" t="s">
        <v>40</v>
      </c>
      <c r="AX3210" s="13" t="s">
        <v>78</v>
      </c>
      <c r="AY3210" s="155" t="s">
        <v>156</v>
      </c>
    </row>
    <row r="3211" spans="2:65" s="13" customFormat="1" x14ac:dyDescent="0.2">
      <c r="B3211" s="154"/>
      <c r="D3211" s="148" t="s">
        <v>169</v>
      </c>
      <c r="E3211" s="155" t="s">
        <v>3</v>
      </c>
      <c r="F3211" s="156" t="s">
        <v>4144</v>
      </c>
      <c r="H3211" s="157">
        <v>8.82</v>
      </c>
      <c r="I3211" s="158"/>
      <c r="L3211" s="154"/>
      <c r="M3211" s="159"/>
      <c r="T3211" s="160"/>
      <c r="AT3211" s="155" t="s">
        <v>169</v>
      </c>
      <c r="AU3211" s="155" t="s">
        <v>88</v>
      </c>
      <c r="AV3211" s="13" t="s">
        <v>88</v>
      </c>
      <c r="AW3211" s="13" t="s">
        <v>40</v>
      </c>
      <c r="AX3211" s="13" t="s">
        <v>78</v>
      </c>
      <c r="AY3211" s="155" t="s">
        <v>156</v>
      </c>
    </row>
    <row r="3212" spans="2:65" s="13" customFormat="1" x14ac:dyDescent="0.2">
      <c r="B3212" s="154"/>
      <c r="D3212" s="148" t="s">
        <v>169</v>
      </c>
      <c r="E3212" s="155" t="s">
        <v>3</v>
      </c>
      <c r="F3212" s="156" t="s">
        <v>4145</v>
      </c>
      <c r="H3212" s="157">
        <v>0.96599999999999997</v>
      </c>
      <c r="I3212" s="158"/>
      <c r="L3212" s="154"/>
      <c r="M3212" s="159"/>
      <c r="T3212" s="160"/>
      <c r="AT3212" s="155" t="s">
        <v>169</v>
      </c>
      <c r="AU3212" s="155" t="s">
        <v>88</v>
      </c>
      <c r="AV3212" s="13" t="s">
        <v>88</v>
      </c>
      <c r="AW3212" s="13" t="s">
        <v>40</v>
      </c>
      <c r="AX3212" s="13" t="s">
        <v>78</v>
      </c>
      <c r="AY3212" s="155" t="s">
        <v>156</v>
      </c>
    </row>
    <row r="3213" spans="2:65" s="14" customFormat="1" x14ac:dyDescent="0.2">
      <c r="B3213" s="161"/>
      <c r="D3213" s="148" t="s">
        <v>169</v>
      </c>
      <c r="E3213" s="162" t="s">
        <v>3</v>
      </c>
      <c r="F3213" s="163" t="s">
        <v>172</v>
      </c>
      <c r="H3213" s="164">
        <v>24.277000000000001</v>
      </c>
      <c r="I3213" s="165"/>
      <c r="L3213" s="161"/>
      <c r="M3213" s="166"/>
      <c r="T3213" s="167"/>
      <c r="AT3213" s="162" t="s">
        <v>169</v>
      </c>
      <c r="AU3213" s="162" t="s">
        <v>88</v>
      </c>
      <c r="AV3213" s="14" t="s">
        <v>165</v>
      </c>
      <c r="AW3213" s="14" t="s">
        <v>40</v>
      </c>
      <c r="AX3213" s="14" t="s">
        <v>86</v>
      </c>
      <c r="AY3213" s="162" t="s">
        <v>156</v>
      </c>
    </row>
    <row r="3214" spans="2:65" s="1" customFormat="1" ht="24.2" customHeight="1" x14ac:dyDescent="0.2">
      <c r="B3214" s="129"/>
      <c r="C3214" s="130" t="s">
        <v>4168</v>
      </c>
      <c r="D3214" s="130" t="s">
        <v>160</v>
      </c>
      <c r="E3214" s="131" t="s">
        <v>4169</v>
      </c>
      <c r="F3214" s="132" t="s">
        <v>4170</v>
      </c>
      <c r="G3214" s="133" t="s">
        <v>356</v>
      </c>
      <c r="H3214" s="134">
        <v>122.55</v>
      </c>
      <c r="I3214" s="135"/>
      <c r="J3214" s="136">
        <f>ROUND(I3214*H3214,2)</f>
        <v>0</v>
      </c>
      <c r="K3214" s="132" t="s">
        <v>164</v>
      </c>
      <c r="L3214" s="34"/>
      <c r="M3214" s="137" t="s">
        <v>3</v>
      </c>
      <c r="N3214" s="138" t="s">
        <v>49</v>
      </c>
      <c r="P3214" s="139">
        <f>O3214*H3214</f>
        <v>0</v>
      </c>
      <c r="Q3214" s="139">
        <v>3.6000000000000002E-4</v>
      </c>
      <c r="R3214" s="139">
        <f>Q3214*H3214</f>
        <v>4.4118000000000004E-2</v>
      </c>
      <c r="S3214" s="139">
        <v>0</v>
      </c>
      <c r="T3214" s="140">
        <f>S3214*H3214</f>
        <v>0</v>
      </c>
      <c r="AR3214" s="141" t="s">
        <v>301</v>
      </c>
      <c r="AT3214" s="141" t="s">
        <v>160</v>
      </c>
      <c r="AU3214" s="141" t="s">
        <v>88</v>
      </c>
      <c r="AY3214" s="18" t="s">
        <v>156</v>
      </c>
      <c r="BE3214" s="142">
        <f>IF(N3214="základní",J3214,0)</f>
        <v>0</v>
      </c>
      <c r="BF3214" s="142">
        <f>IF(N3214="snížená",J3214,0)</f>
        <v>0</v>
      </c>
      <c r="BG3214" s="142">
        <f>IF(N3214="zákl. přenesená",J3214,0)</f>
        <v>0</v>
      </c>
      <c r="BH3214" s="142">
        <f>IF(N3214="sníž. přenesená",J3214,0)</f>
        <v>0</v>
      </c>
      <c r="BI3214" s="142">
        <f>IF(N3214="nulová",J3214,0)</f>
        <v>0</v>
      </c>
      <c r="BJ3214" s="18" t="s">
        <v>86</v>
      </c>
      <c r="BK3214" s="142">
        <f>ROUND(I3214*H3214,2)</f>
        <v>0</v>
      </c>
      <c r="BL3214" s="18" t="s">
        <v>301</v>
      </c>
      <c r="BM3214" s="141" t="s">
        <v>4171</v>
      </c>
    </row>
    <row r="3215" spans="2:65" s="1" customFormat="1" x14ac:dyDescent="0.2">
      <c r="B3215" s="34"/>
      <c r="D3215" s="143" t="s">
        <v>167</v>
      </c>
      <c r="F3215" s="144" t="s">
        <v>4172</v>
      </c>
      <c r="I3215" s="145"/>
      <c r="L3215" s="34"/>
      <c r="M3215" s="146"/>
      <c r="T3215" s="55"/>
      <c r="AT3215" s="18" t="s">
        <v>167</v>
      </c>
      <c r="AU3215" s="18" t="s">
        <v>88</v>
      </c>
    </row>
    <row r="3216" spans="2:65" s="12" customFormat="1" x14ac:dyDescent="0.2">
      <c r="B3216" s="147"/>
      <c r="D3216" s="148" t="s">
        <v>169</v>
      </c>
      <c r="E3216" s="149" t="s">
        <v>3</v>
      </c>
      <c r="F3216" s="150" t="s">
        <v>4138</v>
      </c>
      <c r="H3216" s="149" t="s">
        <v>3</v>
      </c>
      <c r="I3216" s="151"/>
      <c r="L3216" s="147"/>
      <c r="M3216" s="152"/>
      <c r="T3216" s="153"/>
      <c r="AT3216" s="149" t="s">
        <v>169</v>
      </c>
      <c r="AU3216" s="149" t="s">
        <v>88</v>
      </c>
      <c r="AV3216" s="12" t="s">
        <v>86</v>
      </c>
      <c r="AW3216" s="12" t="s">
        <v>40</v>
      </c>
      <c r="AX3216" s="12" t="s">
        <v>78</v>
      </c>
      <c r="AY3216" s="149" t="s">
        <v>156</v>
      </c>
    </row>
    <row r="3217" spans="2:51" s="13" customFormat="1" x14ac:dyDescent="0.2">
      <c r="B3217" s="154"/>
      <c r="D3217" s="148" t="s">
        <v>169</v>
      </c>
      <c r="E3217" s="155" t="s">
        <v>3</v>
      </c>
      <c r="F3217" s="156" t="s">
        <v>4173</v>
      </c>
      <c r="H3217" s="157">
        <v>3.15</v>
      </c>
      <c r="I3217" s="158"/>
      <c r="L3217" s="154"/>
      <c r="M3217" s="159"/>
      <c r="T3217" s="160"/>
      <c r="AT3217" s="155" t="s">
        <v>169</v>
      </c>
      <c r="AU3217" s="155" t="s">
        <v>88</v>
      </c>
      <c r="AV3217" s="13" t="s">
        <v>88</v>
      </c>
      <c r="AW3217" s="13" t="s">
        <v>40</v>
      </c>
      <c r="AX3217" s="13" t="s">
        <v>78</v>
      </c>
      <c r="AY3217" s="155" t="s">
        <v>156</v>
      </c>
    </row>
    <row r="3218" spans="2:51" s="13" customFormat="1" x14ac:dyDescent="0.2">
      <c r="B3218" s="154"/>
      <c r="D3218" s="148" t="s">
        <v>169</v>
      </c>
      <c r="E3218" s="155" t="s">
        <v>3</v>
      </c>
      <c r="F3218" s="156" t="s">
        <v>4174</v>
      </c>
      <c r="H3218" s="157">
        <v>3.15</v>
      </c>
      <c r="I3218" s="158"/>
      <c r="L3218" s="154"/>
      <c r="M3218" s="159"/>
      <c r="T3218" s="160"/>
      <c r="AT3218" s="155" t="s">
        <v>169</v>
      </c>
      <c r="AU3218" s="155" t="s">
        <v>88</v>
      </c>
      <c r="AV3218" s="13" t="s">
        <v>88</v>
      </c>
      <c r="AW3218" s="13" t="s">
        <v>40</v>
      </c>
      <c r="AX3218" s="13" t="s">
        <v>78</v>
      </c>
      <c r="AY3218" s="155" t="s">
        <v>156</v>
      </c>
    </row>
    <row r="3219" spans="2:51" s="13" customFormat="1" x14ac:dyDescent="0.2">
      <c r="B3219" s="154"/>
      <c r="D3219" s="148" t="s">
        <v>169</v>
      </c>
      <c r="E3219" s="155" t="s">
        <v>3</v>
      </c>
      <c r="F3219" s="156" t="s">
        <v>4175</v>
      </c>
      <c r="H3219" s="157">
        <v>3.15</v>
      </c>
      <c r="I3219" s="158"/>
      <c r="L3219" s="154"/>
      <c r="M3219" s="159"/>
      <c r="T3219" s="160"/>
      <c r="AT3219" s="155" t="s">
        <v>169</v>
      </c>
      <c r="AU3219" s="155" t="s">
        <v>88</v>
      </c>
      <c r="AV3219" s="13" t="s">
        <v>88</v>
      </c>
      <c r="AW3219" s="13" t="s">
        <v>40</v>
      </c>
      <c r="AX3219" s="13" t="s">
        <v>78</v>
      </c>
      <c r="AY3219" s="155" t="s">
        <v>156</v>
      </c>
    </row>
    <row r="3220" spans="2:51" s="13" customFormat="1" x14ac:dyDescent="0.2">
      <c r="B3220" s="154"/>
      <c r="D3220" s="148" t="s">
        <v>169</v>
      </c>
      <c r="E3220" s="155" t="s">
        <v>3</v>
      </c>
      <c r="F3220" s="156" t="s">
        <v>4175</v>
      </c>
      <c r="H3220" s="157">
        <v>3.15</v>
      </c>
      <c r="I3220" s="158"/>
      <c r="L3220" s="154"/>
      <c r="M3220" s="159"/>
      <c r="T3220" s="160"/>
      <c r="AT3220" s="155" t="s">
        <v>169</v>
      </c>
      <c r="AU3220" s="155" t="s">
        <v>88</v>
      </c>
      <c r="AV3220" s="13" t="s">
        <v>88</v>
      </c>
      <c r="AW3220" s="13" t="s">
        <v>40</v>
      </c>
      <c r="AX3220" s="13" t="s">
        <v>78</v>
      </c>
      <c r="AY3220" s="155" t="s">
        <v>156</v>
      </c>
    </row>
    <row r="3221" spans="2:51" s="13" customFormat="1" x14ac:dyDescent="0.2">
      <c r="B3221" s="154"/>
      <c r="D3221" s="148" t="s">
        <v>169</v>
      </c>
      <c r="E3221" s="155" t="s">
        <v>3</v>
      </c>
      <c r="F3221" s="156" t="s">
        <v>4176</v>
      </c>
      <c r="H3221" s="157">
        <v>3.15</v>
      </c>
      <c r="I3221" s="158"/>
      <c r="L3221" s="154"/>
      <c r="M3221" s="159"/>
      <c r="T3221" s="160"/>
      <c r="AT3221" s="155" t="s">
        <v>169</v>
      </c>
      <c r="AU3221" s="155" t="s">
        <v>88</v>
      </c>
      <c r="AV3221" s="13" t="s">
        <v>88</v>
      </c>
      <c r="AW3221" s="13" t="s">
        <v>40</v>
      </c>
      <c r="AX3221" s="13" t="s">
        <v>78</v>
      </c>
      <c r="AY3221" s="155" t="s">
        <v>156</v>
      </c>
    </row>
    <row r="3222" spans="2:51" s="13" customFormat="1" x14ac:dyDescent="0.2">
      <c r="B3222" s="154"/>
      <c r="D3222" s="148" t="s">
        <v>169</v>
      </c>
      <c r="E3222" s="155" t="s">
        <v>3</v>
      </c>
      <c r="F3222" s="156" t="s">
        <v>4177</v>
      </c>
      <c r="H3222" s="157">
        <v>20.7</v>
      </c>
      <c r="I3222" s="158"/>
      <c r="L3222" s="154"/>
      <c r="M3222" s="159"/>
      <c r="T3222" s="160"/>
      <c r="AT3222" s="155" t="s">
        <v>169</v>
      </c>
      <c r="AU3222" s="155" t="s">
        <v>88</v>
      </c>
      <c r="AV3222" s="13" t="s">
        <v>88</v>
      </c>
      <c r="AW3222" s="13" t="s">
        <v>40</v>
      </c>
      <c r="AX3222" s="13" t="s">
        <v>78</v>
      </c>
      <c r="AY3222" s="155" t="s">
        <v>156</v>
      </c>
    </row>
    <row r="3223" spans="2:51" s="13" customFormat="1" x14ac:dyDescent="0.2">
      <c r="B3223" s="154"/>
      <c r="D3223" s="148" t="s">
        <v>169</v>
      </c>
      <c r="E3223" s="155" t="s">
        <v>3</v>
      </c>
      <c r="F3223" s="156" t="s">
        <v>4178</v>
      </c>
      <c r="H3223" s="157">
        <v>2.1</v>
      </c>
      <c r="I3223" s="158"/>
      <c r="L3223" s="154"/>
      <c r="M3223" s="159"/>
      <c r="T3223" s="160"/>
      <c r="AT3223" s="155" t="s">
        <v>169</v>
      </c>
      <c r="AU3223" s="155" t="s">
        <v>88</v>
      </c>
      <c r="AV3223" s="13" t="s">
        <v>88</v>
      </c>
      <c r="AW3223" s="13" t="s">
        <v>40</v>
      </c>
      <c r="AX3223" s="13" t="s">
        <v>78</v>
      </c>
      <c r="AY3223" s="155" t="s">
        <v>156</v>
      </c>
    </row>
    <row r="3224" spans="2:51" s="13" customFormat="1" x14ac:dyDescent="0.2">
      <c r="B3224" s="154"/>
      <c r="D3224" s="148" t="s">
        <v>169</v>
      </c>
      <c r="E3224" s="155" t="s">
        <v>3</v>
      </c>
      <c r="F3224" s="156" t="s">
        <v>4179</v>
      </c>
      <c r="H3224" s="157">
        <v>6.3</v>
      </c>
      <c r="I3224" s="158"/>
      <c r="L3224" s="154"/>
      <c r="M3224" s="159"/>
      <c r="T3224" s="160"/>
      <c r="AT3224" s="155" t="s">
        <v>169</v>
      </c>
      <c r="AU3224" s="155" t="s">
        <v>88</v>
      </c>
      <c r="AV3224" s="13" t="s">
        <v>88</v>
      </c>
      <c r="AW3224" s="13" t="s">
        <v>40</v>
      </c>
      <c r="AX3224" s="13" t="s">
        <v>78</v>
      </c>
      <c r="AY3224" s="155" t="s">
        <v>156</v>
      </c>
    </row>
    <row r="3225" spans="2:51" s="15" customFormat="1" x14ac:dyDescent="0.2">
      <c r="B3225" s="168"/>
      <c r="D3225" s="148" t="s">
        <v>169</v>
      </c>
      <c r="E3225" s="169" t="s">
        <v>3</v>
      </c>
      <c r="F3225" s="170" t="s">
        <v>180</v>
      </c>
      <c r="H3225" s="171">
        <v>44.85</v>
      </c>
      <c r="I3225" s="172"/>
      <c r="L3225" s="168"/>
      <c r="M3225" s="173"/>
      <c r="T3225" s="174"/>
      <c r="AT3225" s="169" t="s">
        <v>169</v>
      </c>
      <c r="AU3225" s="169" t="s">
        <v>88</v>
      </c>
      <c r="AV3225" s="15" t="s">
        <v>157</v>
      </c>
      <c r="AW3225" s="15" t="s">
        <v>40</v>
      </c>
      <c r="AX3225" s="15" t="s">
        <v>78</v>
      </c>
      <c r="AY3225" s="169" t="s">
        <v>156</v>
      </c>
    </row>
    <row r="3226" spans="2:51" s="12" customFormat="1" x14ac:dyDescent="0.2">
      <c r="B3226" s="147"/>
      <c r="D3226" s="148" t="s">
        <v>169</v>
      </c>
      <c r="E3226" s="149" t="s">
        <v>3</v>
      </c>
      <c r="F3226" s="150" t="s">
        <v>4086</v>
      </c>
      <c r="H3226" s="149" t="s">
        <v>3</v>
      </c>
      <c r="I3226" s="151"/>
      <c r="L3226" s="147"/>
      <c r="M3226" s="152"/>
      <c r="T3226" s="153"/>
      <c r="AT3226" s="149" t="s">
        <v>169</v>
      </c>
      <c r="AU3226" s="149" t="s">
        <v>88</v>
      </c>
      <c r="AV3226" s="12" t="s">
        <v>86</v>
      </c>
      <c r="AW3226" s="12" t="s">
        <v>40</v>
      </c>
      <c r="AX3226" s="12" t="s">
        <v>78</v>
      </c>
      <c r="AY3226" s="149" t="s">
        <v>156</v>
      </c>
    </row>
    <row r="3227" spans="2:51" s="13" customFormat="1" x14ac:dyDescent="0.2">
      <c r="B3227" s="154"/>
      <c r="D3227" s="148" t="s">
        <v>169</v>
      </c>
      <c r="E3227" s="155" t="s">
        <v>3</v>
      </c>
      <c r="F3227" s="156" t="s">
        <v>4119</v>
      </c>
      <c r="H3227" s="157">
        <v>9.8000000000000007</v>
      </c>
      <c r="I3227" s="158"/>
      <c r="L3227" s="154"/>
      <c r="M3227" s="159"/>
      <c r="T3227" s="160"/>
      <c r="AT3227" s="155" t="s">
        <v>169</v>
      </c>
      <c r="AU3227" s="155" t="s">
        <v>88</v>
      </c>
      <c r="AV3227" s="13" t="s">
        <v>88</v>
      </c>
      <c r="AW3227" s="13" t="s">
        <v>40</v>
      </c>
      <c r="AX3227" s="13" t="s">
        <v>78</v>
      </c>
      <c r="AY3227" s="155" t="s">
        <v>156</v>
      </c>
    </row>
    <row r="3228" spans="2:51" s="13" customFormat="1" x14ac:dyDescent="0.2">
      <c r="B3228" s="154"/>
      <c r="D3228" s="148" t="s">
        <v>169</v>
      </c>
      <c r="E3228" s="155" t="s">
        <v>3</v>
      </c>
      <c r="F3228" s="156" t="s">
        <v>4120</v>
      </c>
      <c r="H3228" s="157">
        <v>9.5</v>
      </c>
      <c r="I3228" s="158"/>
      <c r="L3228" s="154"/>
      <c r="M3228" s="159"/>
      <c r="T3228" s="160"/>
      <c r="AT3228" s="155" t="s">
        <v>169</v>
      </c>
      <c r="AU3228" s="155" t="s">
        <v>88</v>
      </c>
      <c r="AV3228" s="13" t="s">
        <v>88</v>
      </c>
      <c r="AW3228" s="13" t="s">
        <v>40</v>
      </c>
      <c r="AX3228" s="13" t="s">
        <v>78</v>
      </c>
      <c r="AY3228" s="155" t="s">
        <v>156</v>
      </c>
    </row>
    <row r="3229" spans="2:51" s="15" customFormat="1" x14ac:dyDescent="0.2">
      <c r="B3229" s="168"/>
      <c r="D3229" s="148" t="s">
        <v>169</v>
      </c>
      <c r="E3229" s="169" t="s">
        <v>3</v>
      </c>
      <c r="F3229" s="170" t="s">
        <v>180</v>
      </c>
      <c r="H3229" s="171">
        <v>19.3</v>
      </c>
      <c r="I3229" s="172"/>
      <c r="L3229" s="168"/>
      <c r="M3229" s="173"/>
      <c r="T3229" s="174"/>
      <c r="AT3229" s="169" t="s">
        <v>169</v>
      </c>
      <c r="AU3229" s="169" t="s">
        <v>88</v>
      </c>
      <c r="AV3229" s="15" t="s">
        <v>157</v>
      </c>
      <c r="AW3229" s="15" t="s">
        <v>40</v>
      </c>
      <c r="AX3229" s="15" t="s">
        <v>78</v>
      </c>
      <c r="AY3229" s="169" t="s">
        <v>156</v>
      </c>
    </row>
    <row r="3230" spans="2:51" s="12" customFormat="1" x14ac:dyDescent="0.2">
      <c r="B3230" s="147"/>
      <c r="D3230" s="148" t="s">
        <v>169</v>
      </c>
      <c r="E3230" s="149" t="s">
        <v>3</v>
      </c>
      <c r="F3230" s="150" t="s">
        <v>4106</v>
      </c>
      <c r="H3230" s="149" t="s">
        <v>3</v>
      </c>
      <c r="I3230" s="151"/>
      <c r="L3230" s="147"/>
      <c r="M3230" s="152"/>
      <c r="T3230" s="153"/>
      <c r="AT3230" s="149" t="s">
        <v>169</v>
      </c>
      <c r="AU3230" s="149" t="s">
        <v>88</v>
      </c>
      <c r="AV3230" s="12" t="s">
        <v>86</v>
      </c>
      <c r="AW3230" s="12" t="s">
        <v>40</v>
      </c>
      <c r="AX3230" s="12" t="s">
        <v>78</v>
      </c>
      <c r="AY3230" s="149" t="s">
        <v>156</v>
      </c>
    </row>
    <row r="3231" spans="2:51" s="13" customFormat="1" x14ac:dyDescent="0.2">
      <c r="B3231" s="154"/>
      <c r="D3231" s="148" t="s">
        <v>169</v>
      </c>
      <c r="E3231" s="155" t="s">
        <v>3</v>
      </c>
      <c r="F3231" s="156" t="s">
        <v>4180</v>
      </c>
      <c r="H3231" s="157">
        <v>30.4</v>
      </c>
      <c r="I3231" s="158"/>
      <c r="L3231" s="154"/>
      <c r="M3231" s="159"/>
      <c r="T3231" s="160"/>
      <c r="AT3231" s="155" t="s">
        <v>169</v>
      </c>
      <c r="AU3231" s="155" t="s">
        <v>88</v>
      </c>
      <c r="AV3231" s="13" t="s">
        <v>88</v>
      </c>
      <c r="AW3231" s="13" t="s">
        <v>40</v>
      </c>
      <c r="AX3231" s="13" t="s">
        <v>78</v>
      </c>
      <c r="AY3231" s="155" t="s">
        <v>156</v>
      </c>
    </row>
    <row r="3232" spans="2:51" s="13" customFormat="1" x14ac:dyDescent="0.2">
      <c r="B3232" s="154"/>
      <c r="D3232" s="148" t="s">
        <v>169</v>
      </c>
      <c r="E3232" s="155" t="s">
        <v>3</v>
      </c>
      <c r="F3232" s="156" t="s">
        <v>4181</v>
      </c>
      <c r="H3232" s="157">
        <v>28</v>
      </c>
      <c r="I3232" s="158"/>
      <c r="L3232" s="154"/>
      <c r="M3232" s="159"/>
      <c r="T3232" s="160"/>
      <c r="AT3232" s="155" t="s">
        <v>169</v>
      </c>
      <c r="AU3232" s="155" t="s">
        <v>88</v>
      </c>
      <c r="AV3232" s="13" t="s">
        <v>88</v>
      </c>
      <c r="AW3232" s="13" t="s">
        <v>40</v>
      </c>
      <c r="AX3232" s="13" t="s">
        <v>78</v>
      </c>
      <c r="AY3232" s="155" t="s">
        <v>156</v>
      </c>
    </row>
    <row r="3233" spans="2:65" s="15" customFormat="1" x14ac:dyDescent="0.2">
      <c r="B3233" s="168"/>
      <c r="D3233" s="148" t="s">
        <v>169</v>
      </c>
      <c r="E3233" s="169" t="s">
        <v>3</v>
      </c>
      <c r="F3233" s="170" t="s">
        <v>180</v>
      </c>
      <c r="H3233" s="171">
        <v>58.4</v>
      </c>
      <c r="I3233" s="172"/>
      <c r="L3233" s="168"/>
      <c r="M3233" s="173"/>
      <c r="T3233" s="174"/>
      <c r="AT3233" s="169" t="s">
        <v>169</v>
      </c>
      <c r="AU3233" s="169" t="s">
        <v>88</v>
      </c>
      <c r="AV3233" s="15" t="s">
        <v>157</v>
      </c>
      <c r="AW3233" s="15" t="s">
        <v>40</v>
      </c>
      <c r="AX3233" s="15" t="s">
        <v>78</v>
      </c>
      <c r="AY3233" s="169" t="s">
        <v>156</v>
      </c>
    </row>
    <row r="3234" spans="2:65" s="14" customFormat="1" x14ac:dyDescent="0.2">
      <c r="B3234" s="161"/>
      <c r="D3234" s="148" t="s">
        <v>169</v>
      </c>
      <c r="E3234" s="162" t="s">
        <v>3</v>
      </c>
      <c r="F3234" s="163" t="s">
        <v>172</v>
      </c>
      <c r="H3234" s="164">
        <v>122.55</v>
      </c>
      <c r="I3234" s="165"/>
      <c r="L3234" s="161"/>
      <c r="M3234" s="166"/>
      <c r="T3234" s="167"/>
      <c r="AT3234" s="162" t="s">
        <v>169</v>
      </c>
      <c r="AU3234" s="162" t="s">
        <v>88</v>
      </c>
      <c r="AV3234" s="14" t="s">
        <v>165</v>
      </c>
      <c r="AW3234" s="14" t="s">
        <v>40</v>
      </c>
      <c r="AX3234" s="14" t="s">
        <v>86</v>
      </c>
      <c r="AY3234" s="162" t="s">
        <v>156</v>
      </c>
    </row>
    <row r="3235" spans="2:65" s="1" customFormat="1" ht="24.2" customHeight="1" x14ac:dyDescent="0.2">
      <c r="B3235" s="129"/>
      <c r="C3235" s="130" t="s">
        <v>4182</v>
      </c>
      <c r="D3235" s="130" t="s">
        <v>160</v>
      </c>
      <c r="E3235" s="131" t="s">
        <v>4183</v>
      </c>
      <c r="F3235" s="132" t="s">
        <v>4184</v>
      </c>
      <c r="G3235" s="133" t="s">
        <v>209</v>
      </c>
      <c r="H3235" s="134">
        <v>48.469000000000001</v>
      </c>
      <c r="I3235" s="135"/>
      <c r="J3235" s="136">
        <f>ROUND(I3235*H3235,2)</f>
        <v>0</v>
      </c>
      <c r="K3235" s="132" t="s">
        <v>164</v>
      </c>
      <c r="L3235" s="34"/>
      <c r="M3235" s="137" t="s">
        <v>3</v>
      </c>
      <c r="N3235" s="138" t="s">
        <v>49</v>
      </c>
      <c r="P3235" s="139">
        <f>O3235*H3235</f>
        <v>0</v>
      </c>
      <c r="Q3235" s="139">
        <v>6.9999999999999999E-4</v>
      </c>
      <c r="R3235" s="139">
        <f>Q3235*H3235</f>
        <v>3.3928300000000002E-2</v>
      </c>
      <c r="S3235" s="139">
        <v>0</v>
      </c>
      <c r="T3235" s="140">
        <f>S3235*H3235</f>
        <v>0</v>
      </c>
      <c r="AR3235" s="141" t="s">
        <v>301</v>
      </c>
      <c r="AT3235" s="141" t="s">
        <v>160</v>
      </c>
      <c r="AU3235" s="141" t="s">
        <v>88</v>
      </c>
      <c r="AY3235" s="18" t="s">
        <v>156</v>
      </c>
      <c r="BE3235" s="142">
        <f>IF(N3235="základní",J3235,0)</f>
        <v>0</v>
      </c>
      <c r="BF3235" s="142">
        <f>IF(N3235="snížená",J3235,0)</f>
        <v>0</v>
      </c>
      <c r="BG3235" s="142">
        <f>IF(N3235="zákl. přenesená",J3235,0)</f>
        <v>0</v>
      </c>
      <c r="BH3235" s="142">
        <f>IF(N3235="sníž. přenesená",J3235,0)</f>
        <v>0</v>
      </c>
      <c r="BI3235" s="142">
        <f>IF(N3235="nulová",J3235,0)</f>
        <v>0</v>
      </c>
      <c r="BJ3235" s="18" t="s">
        <v>86</v>
      </c>
      <c r="BK3235" s="142">
        <f>ROUND(I3235*H3235,2)</f>
        <v>0</v>
      </c>
      <c r="BL3235" s="18" t="s">
        <v>301</v>
      </c>
      <c r="BM3235" s="141" t="s">
        <v>4185</v>
      </c>
    </row>
    <row r="3236" spans="2:65" s="1" customFormat="1" x14ac:dyDescent="0.2">
      <c r="B3236" s="34"/>
      <c r="D3236" s="143" t="s">
        <v>167</v>
      </c>
      <c r="F3236" s="144" t="s">
        <v>4186</v>
      </c>
      <c r="I3236" s="145"/>
      <c r="L3236" s="34"/>
      <c r="M3236" s="146"/>
      <c r="T3236" s="55"/>
      <c r="AT3236" s="18" t="s">
        <v>167</v>
      </c>
      <c r="AU3236" s="18" t="s">
        <v>88</v>
      </c>
    </row>
    <row r="3237" spans="2:65" s="12" customFormat="1" x14ac:dyDescent="0.2">
      <c r="B3237" s="147"/>
      <c r="D3237" s="148" t="s">
        <v>169</v>
      </c>
      <c r="E3237" s="149" t="s">
        <v>3</v>
      </c>
      <c r="F3237" s="150" t="s">
        <v>4138</v>
      </c>
      <c r="H3237" s="149" t="s">
        <v>3</v>
      </c>
      <c r="I3237" s="151"/>
      <c r="L3237" s="147"/>
      <c r="M3237" s="152"/>
      <c r="T3237" s="153"/>
      <c r="AT3237" s="149" t="s">
        <v>169</v>
      </c>
      <c r="AU3237" s="149" t="s">
        <v>88</v>
      </c>
      <c r="AV3237" s="12" t="s">
        <v>86</v>
      </c>
      <c r="AW3237" s="12" t="s">
        <v>40</v>
      </c>
      <c r="AX3237" s="12" t="s">
        <v>78</v>
      </c>
      <c r="AY3237" s="149" t="s">
        <v>156</v>
      </c>
    </row>
    <row r="3238" spans="2:65" s="13" customFormat="1" x14ac:dyDescent="0.2">
      <c r="B3238" s="154"/>
      <c r="D3238" s="148" t="s">
        <v>169</v>
      </c>
      <c r="E3238" s="155" t="s">
        <v>3</v>
      </c>
      <c r="F3238" s="156" t="s">
        <v>4139</v>
      </c>
      <c r="H3238" s="157">
        <v>2.52</v>
      </c>
      <c r="I3238" s="158"/>
      <c r="L3238" s="154"/>
      <c r="M3238" s="159"/>
      <c r="T3238" s="160"/>
      <c r="AT3238" s="155" t="s">
        <v>169</v>
      </c>
      <c r="AU3238" s="155" t="s">
        <v>88</v>
      </c>
      <c r="AV3238" s="13" t="s">
        <v>88</v>
      </c>
      <c r="AW3238" s="13" t="s">
        <v>40</v>
      </c>
      <c r="AX3238" s="13" t="s">
        <v>78</v>
      </c>
      <c r="AY3238" s="155" t="s">
        <v>156</v>
      </c>
    </row>
    <row r="3239" spans="2:65" s="13" customFormat="1" x14ac:dyDescent="0.2">
      <c r="B3239" s="154"/>
      <c r="D3239" s="148" t="s">
        <v>169</v>
      </c>
      <c r="E3239" s="155" t="s">
        <v>3</v>
      </c>
      <c r="F3239" s="156" t="s">
        <v>4140</v>
      </c>
      <c r="H3239" s="157">
        <v>2.52</v>
      </c>
      <c r="I3239" s="158"/>
      <c r="L3239" s="154"/>
      <c r="M3239" s="159"/>
      <c r="T3239" s="160"/>
      <c r="AT3239" s="155" t="s">
        <v>169</v>
      </c>
      <c r="AU3239" s="155" t="s">
        <v>88</v>
      </c>
      <c r="AV3239" s="13" t="s">
        <v>88</v>
      </c>
      <c r="AW3239" s="13" t="s">
        <v>40</v>
      </c>
      <c r="AX3239" s="13" t="s">
        <v>78</v>
      </c>
      <c r="AY3239" s="155" t="s">
        <v>156</v>
      </c>
    </row>
    <row r="3240" spans="2:65" s="13" customFormat="1" x14ac:dyDescent="0.2">
      <c r="B3240" s="154"/>
      <c r="D3240" s="148" t="s">
        <v>169</v>
      </c>
      <c r="E3240" s="155" t="s">
        <v>3</v>
      </c>
      <c r="F3240" s="156" t="s">
        <v>4141</v>
      </c>
      <c r="H3240" s="157">
        <v>3.6230000000000002</v>
      </c>
      <c r="I3240" s="158"/>
      <c r="L3240" s="154"/>
      <c r="M3240" s="159"/>
      <c r="T3240" s="160"/>
      <c r="AT3240" s="155" t="s">
        <v>169</v>
      </c>
      <c r="AU3240" s="155" t="s">
        <v>88</v>
      </c>
      <c r="AV3240" s="13" t="s">
        <v>88</v>
      </c>
      <c r="AW3240" s="13" t="s">
        <v>40</v>
      </c>
      <c r="AX3240" s="13" t="s">
        <v>78</v>
      </c>
      <c r="AY3240" s="155" t="s">
        <v>156</v>
      </c>
    </row>
    <row r="3241" spans="2:65" s="13" customFormat="1" x14ac:dyDescent="0.2">
      <c r="B3241" s="154"/>
      <c r="D3241" s="148" t="s">
        <v>169</v>
      </c>
      <c r="E3241" s="155" t="s">
        <v>3</v>
      </c>
      <c r="F3241" s="156" t="s">
        <v>4142</v>
      </c>
      <c r="H3241" s="157">
        <v>2.835</v>
      </c>
      <c r="I3241" s="158"/>
      <c r="L3241" s="154"/>
      <c r="M3241" s="159"/>
      <c r="T3241" s="160"/>
      <c r="AT3241" s="155" t="s">
        <v>169</v>
      </c>
      <c r="AU3241" s="155" t="s">
        <v>88</v>
      </c>
      <c r="AV3241" s="13" t="s">
        <v>88</v>
      </c>
      <c r="AW3241" s="13" t="s">
        <v>40</v>
      </c>
      <c r="AX3241" s="13" t="s">
        <v>78</v>
      </c>
      <c r="AY3241" s="155" t="s">
        <v>156</v>
      </c>
    </row>
    <row r="3242" spans="2:65" s="13" customFormat="1" x14ac:dyDescent="0.2">
      <c r="B3242" s="154"/>
      <c r="D3242" s="148" t="s">
        <v>169</v>
      </c>
      <c r="E3242" s="155" t="s">
        <v>3</v>
      </c>
      <c r="F3242" s="156" t="s">
        <v>4143</v>
      </c>
      <c r="H3242" s="157">
        <v>2.9929999999999999</v>
      </c>
      <c r="I3242" s="158"/>
      <c r="L3242" s="154"/>
      <c r="M3242" s="159"/>
      <c r="T3242" s="160"/>
      <c r="AT3242" s="155" t="s">
        <v>169</v>
      </c>
      <c r="AU3242" s="155" t="s">
        <v>88</v>
      </c>
      <c r="AV3242" s="13" t="s">
        <v>88</v>
      </c>
      <c r="AW3242" s="13" t="s">
        <v>40</v>
      </c>
      <c r="AX3242" s="13" t="s">
        <v>78</v>
      </c>
      <c r="AY3242" s="155" t="s">
        <v>156</v>
      </c>
    </row>
    <row r="3243" spans="2:65" s="13" customFormat="1" x14ac:dyDescent="0.2">
      <c r="B3243" s="154"/>
      <c r="D3243" s="148" t="s">
        <v>169</v>
      </c>
      <c r="E3243" s="155" t="s">
        <v>3</v>
      </c>
      <c r="F3243" s="156" t="s">
        <v>4187</v>
      </c>
      <c r="H3243" s="157">
        <v>4.7880000000000003</v>
      </c>
      <c r="I3243" s="158"/>
      <c r="L3243" s="154"/>
      <c r="M3243" s="159"/>
      <c r="T3243" s="160"/>
      <c r="AT3243" s="155" t="s">
        <v>169</v>
      </c>
      <c r="AU3243" s="155" t="s">
        <v>88</v>
      </c>
      <c r="AV3243" s="13" t="s">
        <v>88</v>
      </c>
      <c r="AW3243" s="13" t="s">
        <v>40</v>
      </c>
      <c r="AX3243" s="13" t="s">
        <v>78</v>
      </c>
      <c r="AY3243" s="155" t="s">
        <v>156</v>
      </c>
    </row>
    <row r="3244" spans="2:65" s="13" customFormat="1" x14ac:dyDescent="0.2">
      <c r="B3244" s="154"/>
      <c r="D3244" s="148" t="s">
        <v>169</v>
      </c>
      <c r="E3244" s="155" t="s">
        <v>3</v>
      </c>
      <c r="F3244" s="156" t="s">
        <v>4145</v>
      </c>
      <c r="H3244" s="157">
        <v>0.96599999999999997</v>
      </c>
      <c r="I3244" s="158"/>
      <c r="L3244" s="154"/>
      <c r="M3244" s="159"/>
      <c r="T3244" s="160"/>
      <c r="AT3244" s="155" t="s">
        <v>169</v>
      </c>
      <c r="AU3244" s="155" t="s">
        <v>88</v>
      </c>
      <c r="AV3244" s="13" t="s">
        <v>88</v>
      </c>
      <c r="AW3244" s="13" t="s">
        <v>40</v>
      </c>
      <c r="AX3244" s="13" t="s">
        <v>78</v>
      </c>
      <c r="AY3244" s="155" t="s">
        <v>156</v>
      </c>
    </row>
    <row r="3245" spans="2:65" s="13" customFormat="1" x14ac:dyDescent="0.2">
      <c r="B3245" s="154"/>
      <c r="D3245" s="148" t="s">
        <v>169</v>
      </c>
      <c r="E3245" s="155" t="s">
        <v>3</v>
      </c>
      <c r="F3245" s="156" t="s">
        <v>4188</v>
      </c>
      <c r="H3245" s="157">
        <v>28.224</v>
      </c>
      <c r="I3245" s="158"/>
      <c r="L3245" s="154"/>
      <c r="M3245" s="159"/>
      <c r="T3245" s="160"/>
      <c r="AT3245" s="155" t="s">
        <v>169</v>
      </c>
      <c r="AU3245" s="155" t="s">
        <v>88</v>
      </c>
      <c r="AV3245" s="13" t="s">
        <v>88</v>
      </c>
      <c r="AW3245" s="13" t="s">
        <v>40</v>
      </c>
      <c r="AX3245" s="13" t="s">
        <v>78</v>
      </c>
      <c r="AY3245" s="155" t="s">
        <v>156</v>
      </c>
    </row>
    <row r="3246" spans="2:65" s="14" customFormat="1" x14ac:dyDescent="0.2">
      <c r="B3246" s="161"/>
      <c r="D3246" s="148" t="s">
        <v>169</v>
      </c>
      <c r="E3246" s="162" t="s">
        <v>3</v>
      </c>
      <c r="F3246" s="163" t="s">
        <v>172</v>
      </c>
      <c r="H3246" s="164">
        <v>48.469000000000001</v>
      </c>
      <c r="I3246" s="165"/>
      <c r="L3246" s="161"/>
      <c r="M3246" s="166"/>
      <c r="T3246" s="167"/>
      <c r="AT3246" s="162" t="s">
        <v>169</v>
      </c>
      <c r="AU3246" s="162" t="s">
        <v>88</v>
      </c>
      <c r="AV3246" s="14" t="s">
        <v>165</v>
      </c>
      <c r="AW3246" s="14" t="s">
        <v>40</v>
      </c>
      <c r="AX3246" s="14" t="s">
        <v>86</v>
      </c>
      <c r="AY3246" s="162" t="s">
        <v>156</v>
      </c>
    </row>
    <row r="3247" spans="2:65" s="1" customFormat="1" ht="24.2" customHeight="1" x14ac:dyDescent="0.2">
      <c r="B3247" s="129"/>
      <c r="C3247" s="130" t="s">
        <v>4189</v>
      </c>
      <c r="D3247" s="130" t="s">
        <v>160</v>
      </c>
      <c r="E3247" s="131" t="s">
        <v>4190</v>
      </c>
      <c r="F3247" s="132" t="s">
        <v>4191</v>
      </c>
      <c r="G3247" s="133" t="s">
        <v>209</v>
      </c>
      <c r="H3247" s="134">
        <v>48.469000000000001</v>
      </c>
      <c r="I3247" s="135"/>
      <c r="J3247" s="136">
        <f>ROUND(I3247*H3247,2)</f>
        <v>0</v>
      </c>
      <c r="K3247" s="132" t="s">
        <v>164</v>
      </c>
      <c r="L3247" s="34"/>
      <c r="M3247" s="137" t="s">
        <v>3</v>
      </c>
      <c r="N3247" s="138" t="s">
        <v>49</v>
      </c>
      <c r="P3247" s="139">
        <f>O3247*H3247</f>
        <v>0</v>
      </c>
      <c r="Q3247" s="139">
        <v>1E-4</v>
      </c>
      <c r="R3247" s="139">
        <f>Q3247*H3247</f>
        <v>4.8469000000000003E-3</v>
      </c>
      <c r="S3247" s="139">
        <v>0</v>
      </c>
      <c r="T3247" s="140">
        <f>S3247*H3247</f>
        <v>0</v>
      </c>
      <c r="AR3247" s="141" t="s">
        <v>301</v>
      </c>
      <c r="AT3247" s="141" t="s">
        <v>160</v>
      </c>
      <c r="AU3247" s="141" t="s">
        <v>88</v>
      </c>
      <c r="AY3247" s="18" t="s">
        <v>156</v>
      </c>
      <c r="BE3247" s="142">
        <f>IF(N3247="základní",J3247,0)</f>
        <v>0</v>
      </c>
      <c r="BF3247" s="142">
        <f>IF(N3247="snížená",J3247,0)</f>
        <v>0</v>
      </c>
      <c r="BG3247" s="142">
        <f>IF(N3247="zákl. přenesená",J3247,0)</f>
        <v>0</v>
      </c>
      <c r="BH3247" s="142">
        <f>IF(N3247="sníž. přenesená",J3247,0)</f>
        <v>0</v>
      </c>
      <c r="BI3247" s="142">
        <f>IF(N3247="nulová",J3247,0)</f>
        <v>0</v>
      </c>
      <c r="BJ3247" s="18" t="s">
        <v>86</v>
      </c>
      <c r="BK3247" s="142">
        <f>ROUND(I3247*H3247,2)</f>
        <v>0</v>
      </c>
      <c r="BL3247" s="18" t="s">
        <v>301</v>
      </c>
      <c r="BM3247" s="141" t="s">
        <v>4192</v>
      </c>
    </row>
    <row r="3248" spans="2:65" s="1" customFormat="1" x14ac:dyDescent="0.2">
      <c r="B3248" s="34"/>
      <c r="D3248" s="143" t="s">
        <v>167</v>
      </c>
      <c r="F3248" s="144" t="s">
        <v>4193</v>
      </c>
      <c r="I3248" s="145"/>
      <c r="L3248" s="34"/>
      <c r="M3248" s="146"/>
      <c r="T3248" s="55"/>
      <c r="AT3248" s="18" t="s">
        <v>167</v>
      </c>
      <c r="AU3248" s="18" t="s">
        <v>88</v>
      </c>
    </row>
    <row r="3249" spans="2:65" s="12" customFormat="1" x14ac:dyDescent="0.2">
      <c r="B3249" s="147"/>
      <c r="D3249" s="148" t="s">
        <v>169</v>
      </c>
      <c r="E3249" s="149" t="s">
        <v>3</v>
      </c>
      <c r="F3249" s="150" t="s">
        <v>4138</v>
      </c>
      <c r="H3249" s="149" t="s">
        <v>3</v>
      </c>
      <c r="I3249" s="151"/>
      <c r="L3249" s="147"/>
      <c r="M3249" s="152"/>
      <c r="T3249" s="153"/>
      <c r="AT3249" s="149" t="s">
        <v>169</v>
      </c>
      <c r="AU3249" s="149" t="s">
        <v>88</v>
      </c>
      <c r="AV3249" s="12" t="s">
        <v>86</v>
      </c>
      <c r="AW3249" s="12" t="s">
        <v>40</v>
      </c>
      <c r="AX3249" s="12" t="s">
        <v>78</v>
      </c>
      <c r="AY3249" s="149" t="s">
        <v>156</v>
      </c>
    </row>
    <row r="3250" spans="2:65" s="13" customFormat="1" x14ac:dyDescent="0.2">
      <c r="B3250" s="154"/>
      <c r="D3250" s="148" t="s">
        <v>169</v>
      </c>
      <c r="E3250" s="155" t="s">
        <v>3</v>
      </c>
      <c r="F3250" s="156" t="s">
        <v>4139</v>
      </c>
      <c r="H3250" s="157">
        <v>2.52</v>
      </c>
      <c r="I3250" s="158"/>
      <c r="L3250" s="154"/>
      <c r="M3250" s="159"/>
      <c r="T3250" s="160"/>
      <c r="AT3250" s="155" t="s">
        <v>169</v>
      </c>
      <c r="AU3250" s="155" t="s">
        <v>88</v>
      </c>
      <c r="AV3250" s="13" t="s">
        <v>88</v>
      </c>
      <c r="AW3250" s="13" t="s">
        <v>40</v>
      </c>
      <c r="AX3250" s="13" t="s">
        <v>78</v>
      </c>
      <c r="AY3250" s="155" t="s">
        <v>156</v>
      </c>
    </row>
    <row r="3251" spans="2:65" s="13" customFormat="1" x14ac:dyDescent="0.2">
      <c r="B3251" s="154"/>
      <c r="D3251" s="148" t="s">
        <v>169</v>
      </c>
      <c r="E3251" s="155" t="s">
        <v>3</v>
      </c>
      <c r="F3251" s="156" t="s">
        <v>4140</v>
      </c>
      <c r="H3251" s="157">
        <v>2.52</v>
      </c>
      <c r="I3251" s="158"/>
      <c r="L3251" s="154"/>
      <c r="M3251" s="159"/>
      <c r="T3251" s="160"/>
      <c r="AT3251" s="155" t="s">
        <v>169</v>
      </c>
      <c r="AU3251" s="155" t="s">
        <v>88</v>
      </c>
      <c r="AV3251" s="13" t="s">
        <v>88</v>
      </c>
      <c r="AW3251" s="13" t="s">
        <v>40</v>
      </c>
      <c r="AX3251" s="13" t="s">
        <v>78</v>
      </c>
      <c r="AY3251" s="155" t="s">
        <v>156</v>
      </c>
    </row>
    <row r="3252" spans="2:65" s="13" customFormat="1" x14ac:dyDescent="0.2">
      <c r="B3252" s="154"/>
      <c r="D3252" s="148" t="s">
        <v>169</v>
      </c>
      <c r="E3252" s="155" t="s">
        <v>3</v>
      </c>
      <c r="F3252" s="156" t="s">
        <v>4141</v>
      </c>
      <c r="H3252" s="157">
        <v>3.6230000000000002</v>
      </c>
      <c r="I3252" s="158"/>
      <c r="L3252" s="154"/>
      <c r="M3252" s="159"/>
      <c r="T3252" s="160"/>
      <c r="AT3252" s="155" t="s">
        <v>169</v>
      </c>
      <c r="AU3252" s="155" t="s">
        <v>88</v>
      </c>
      <c r="AV3252" s="13" t="s">
        <v>88</v>
      </c>
      <c r="AW3252" s="13" t="s">
        <v>40</v>
      </c>
      <c r="AX3252" s="13" t="s">
        <v>78</v>
      </c>
      <c r="AY3252" s="155" t="s">
        <v>156</v>
      </c>
    </row>
    <row r="3253" spans="2:65" s="13" customFormat="1" x14ac:dyDescent="0.2">
      <c r="B3253" s="154"/>
      <c r="D3253" s="148" t="s">
        <v>169</v>
      </c>
      <c r="E3253" s="155" t="s">
        <v>3</v>
      </c>
      <c r="F3253" s="156" t="s">
        <v>4142</v>
      </c>
      <c r="H3253" s="157">
        <v>2.835</v>
      </c>
      <c r="I3253" s="158"/>
      <c r="L3253" s="154"/>
      <c r="M3253" s="159"/>
      <c r="T3253" s="160"/>
      <c r="AT3253" s="155" t="s">
        <v>169</v>
      </c>
      <c r="AU3253" s="155" t="s">
        <v>88</v>
      </c>
      <c r="AV3253" s="13" t="s">
        <v>88</v>
      </c>
      <c r="AW3253" s="13" t="s">
        <v>40</v>
      </c>
      <c r="AX3253" s="13" t="s">
        <v>78</v>
      </c>
      <c r="AY3253" s="155" t="s">
        <v>156</v>
      </c>
    </row>
    <row r="3254" spans="2:65" s="13" customFormat="1" x14ac:dyDescent="0.2">
      <c r="B3254" s="154"/>
      <c r="D3254" s="148" t="s">
        <v>169</v>
      </c>
      <c r="E3254" s="155" t="s">
        <v>3</v>
      </c>
      <c r="F3254" s="156" t="s">
        <v>4143</v>
      </c>
      <c r="H3254" s="157">
        <v>2.9929999999999999</v>
      </c>
      <c r="I3254" s="158"/>
      <c r="L3254" s="154"/>
      <c r="M3254" s="159"/>
      <c r="T3254" s="160"/>
      <c r="AT3254" s="155" t="s">
        <v>169</v>
      </c>
      <c r="AU3254" s="155" t="s">
        <v>88</v>
      </c>
      <c r="AV3254" s="13" t="s">
        <v>88</v>
      </c>
      <c r="AW3254" s="13" t="s">
        <v>40</v>
      </c>
      <c r="AX3254" s="13" t="s">
        <v>78</v>
      </c>
      <c r="AY3254" s="155" t="s">
        <v>156</v>
      </c>
    </row>
    <row r="3255" spans="2:65" s="13" customFormat="1" x14ac:dyDescent="0.2">
      <c r="B3255" s="154"/>
      <c r="D3255" s="148" t="s">
        <v>169</v>
      </c>
      <c r="E3255" s="155" t="s">
        <v>3</v>
      </c>
      <c r="F3255" s="156" t="s">
        <v>4187</v>
      </c>
      <c r="H3255" s="157">
        <v>4.7880000000000003</v>
      </c>
      <c r="I3255" s="158"/>
      <c r="L3255" s="154"/>
      <c r="M3255" s="159"/>
      <c r="T3255" s="160"/>
      <c r="AT3255" s="155" t="s">
        <v>169</v>
      </c>
      <c r="AU3255" s="155" t="s">
        <v>88</v>
      </c>
      <c r="AV3255" s="13" t="s">
        <v>88</v>
      </c>
      <c r="AW3255" s="13" t="s">
        <v>40</v>
      </c>
      <c r="AX3255" s="13" t="s">
        <v>78</v>
      </c>
      <c r="AY3255" s="155" t="s">
        <v>156</v>
      </c>
    </row>
    <row r="3256" spans="2:65" s="13" customFormat="1" x14ac:dyDescent="0.2">
      <c r="B3256" s="154"/>
      <c r="D3256" s="148" t="s">
        <v>169</v>
      </c>
      <c r="E3256" s="155" t="s">
        <v>3</v>
      </c>
      <c r="F3256" s="156" t="s">
        <v>4145</v>
      </c>
      <c r="H3256" s="157">
        <v>0.96599999999999997</v>
      </c>
      <c r="I3256" s="158"/>
      <c r="L3256" s="154"/>
      <c r="M3256" s="159"/>
      <c r="T3256" s="160"/>
      <c r="AT3256" s="155" t="s">
        <v>169</v>
      </c>
      <c r="AU3256" s="155" t="s">
        <v>88</v>
      </c>
      <c r="AV3256" s="13" t="s">
        <v>88</v>
      </c>
      <c r="AW3256" s="13" t="s">
        <v>40</v>
      </c>
      <c r="AX3256" s="13" t="s">
        <v>78</v>
      </c>
      <c r="AY3256" s="155" t="s">
        <v>156</v>
      </c>
    </row>
    <row r="3257" spans="2:65" s="13" customFormat="1" x14ac:dyDescent="0.2">
      <c r="B3257" s="154"/>
      <c r="D3257" s="148" t="s">
        <v>169</v>
      </c>
      <c r="E3257" s="155" t="s">
        <v>3</v>
      </c>
      <c r="F3257" s="156" t="s">
        <v>4188</v>
      </c>
      <c r="H3257" s="157">
        <v>28.224</v>
      </c>
      <c r="I3257" s="158"/>
      <c r="L3257" s="154"/>
      <c r="M3257" s="159"/>
      <c r="T3257" s="160"/>
      <c r="AT3257" s="155" t="s">
        <v>169</v>
      </c>
      <c r="AU3257" s="155" t="s">
        <v>88</v>
      </c>
      <c r="AV3257" s="13" t="s">
        <v>88</v>
      </c>
      <c r="AW3257" s="13" t="s">
        <v>40</v>
      </c>
      <c r="AX3257" s="13" t="s">
        <v>78</v>
      </c>
      <c r="AY3257" s="155" t="s">
        <v>156</v>
      </c>
    </row>
    <row r="3258" spans="2:65" s="14" customFormat="1" x14ac:dyDescent="0.2">
      <c r="B3258" s="161"/>
      <c r="D3258" s="148" t="s">
        <v>169</v>
      </c>
      <c r="E3258" s="162" t="s">
        <v>3</v>
      </c>
      <c r="F3258" s="163" t="s">
        <v>172</v>
      </c>
      <c r="H3258" s="164">
        <v>48.469000000000001</v>
      </c>
      <c r="I3258" s="165"/>
      <c r="L3258" s="161"/>
      <c r="M3258" s="166"/>
      <c r="T3258" s="167"/>
      <c r="AT3258" s="162" t="s">
        <v>169</v>
      </c>
      <c r="AU3258" s="162" t="s">
        <v>88</v>
      </c>
      <c r="AV3258" s="14" t="s">
        <v>165</v>
      </c>
      <c r="AW3258" s="14" t="s">
        <v>40</v>
      </c>
      <c r="AX3258" s="14" t="s">
        <v>86</v>
      </c>
      <c r="AY3258" s="162" t="s">
        <v>156</v>
      </c>
    </row>
    <row r="3259" spans="2:65" s="1" customFormat="1" ht="24.2" customHeight="1" x14ac:dyDescent="0.2">
      <c r="B3259" s="129"/>
      <c r="C3259" s="130" t="s">
        <v>4194</v>
      </c>
      <c r="D3259" s="130" t="s">
        <v>160</v>
      </c>
      <c r="E3259" s="131" t="s">
        <v>4195</v>
      </c>
      <c r="F3259" s="132" t="s">
        <v>4196</v>
      </c>
      <c r="G3259" s="133" t="s">
        <v>356</v>
      </c>
      <c r="H3259" s="134">
        <v>14.6</v>
      </c>
      <c r="I3259" s="135"/>
      <c r="J3259" s="136">
        <f>ROUND(I3259*H3259,2)</f>
        <v>0</v>
      </c>
      <c r="K3259" s="132" t="s">
        <v>164</v>
      </c>
      <c r="L3259" s="34"/>
      <c r="M3259" s="137" t="s">
        <v>3</v>
      </c>
      <c r="N3259" s="138" t="s">
        <v>49</v>
      </c>
      <c r="P3259" s="139">
        <f>O3259*H3259</f>
        <v>0</v>
      </c>
      <c r="Q3259" s="139">
        <v>8.4589999999999999E-2</v>
      </c>
      <c r="R3259" s="139">
        <f>Q3259*H3259</f>
        <v>1.2350140000000001</v>
      </c>
      <c r="S3259" s="139">
        <v>0</v>
      </c>
      <c r="T3259" s="140">
        <f>S3259*H3259</f>
        <v>0</v>
      </c>
      <c r="AR3259" s="141" t="s">
        <v>165</v>
      </c>
      <c r="AT3259" s="141" t="s">
        <v>160</v>
      </c>
      <c r="AU3259" s="141" t="s">
        <v>88</v>
      </c>
      <c r="AY3259" s="18" t="s">
        <v>156</v>
      </c>
      <c r="BE3259" s="142">
        <f>IF(N3259="základní",J3259,0)</f>
        <v>0</v>
      </c>
      <c r="BF3259" s="142">
        <f>IF(N3259="snížená",J3259,0)</f>
        <v>0</v>
      </c>
      <c r="BG3259" s="142">
        <f>IF(N3259="zákl. přenesená",J3259,0)</f>
        <v>0</v>
      </c>
      <c r="BH3259" s="142">
        <f>IF(N3259="sníž. přenesená",J3259,0)</f>
        <v>0</v>
      </c>
      <c r="BI3259" s="142">
        <f>IF(N3259="nulová",J3259,0)</f>
        <v>0</v>
      </c>
      <c r="BJ3259" s="18" t="s">
        <v>86</v>
      </c>
      <c r="BK3259" s="142">
        <f>ROUND(I3259*H3259,2)</f>
        <v>0</v>
      </c>
      <c r="BL3259" s="18" t="s">
        <v>165</v>
      </c>
      <c r="BM3259" s="141" t="s">
        <v>4197</v>
      </c>
    </row>
    <row r="3260" spans="2:65" s="1" customFormat="1" x14ac:dyDescent="0.2">
      <c r="B3260" s="34"/>
      <c r="D3260" s="143" t="s">
        <v>167</v>
      </c>
      <c r="F3260" s="144" t="s">
        <v>4198</v>
      </c>
      <c r="I3260" s="145"/>
      <c r="L3260" s="34"/>
      <c r="M3260" s="146"/>
      <c r="T3260" s="55"/>
      <c r="AT3260" s="18" t="s">
        <v>167</v>
      </c>
      <c r="AU3260" s="18" t="s">
        <v>88</v>
      </c>
    </row>
    <row r="3261" spans="2:65" s="12" customFormat="1" x14ac:dyDescent="0.2">
      <c r="B3261" s="147"/>
      <c r="D3261" s="148" t="s">
        <v>169</v>
      </c>
      <c r="E3261" s="149" t="s">
        <v>3</v>
      </c>
      <c r="F3261" s="150" t="s">
        <v>4106</v>
      </c>
      <c r="H3261" s="149" t="s">
        <v>3</v>
      </c>
      <c r="I3261" s="151"/>
      <c r="L3261" s="147"/>
      <c r="M3261" s="152"/>
      <c r="T3261" s="153"/>
      <c r="AT3261" s="149" t="s">
        <v>169</v>
      </c>
      <c r="AU3261" s="149" t="s">
        <v>88</v>
      </c>
      <c r="AV3261" s="12" t="s">
        <v>86</v>
      </c>
      <c r="AW3261" s="12" t="s">
        <v>40</v>
      </c>
      <c r="AX3261" s="12" t="s">
        <v>78</v>
      </c>
      <c r="AY3261" s="149" t="s">
        <v>156</v>
      </c>
    </row>
    <row r="3262" spans="2:65" s="13" customFormat="1" x14ac:dyDescent="0.2">
      <c r="B3262" s="154"/>
      <c r="D3262" s="148" t="s">
        <v>169</v>
      </c>
      <c r="E3262" s="155" t="s">
        <v>3</v>
      </c>
      <c r="F3262" s="156" t="s">
        <v>4199</v>
      </c>
      <c r="H3262" s="157">
        <v>7.6</v>
      </c>
      <c r="I3262" s="158"/>
      <c r="L3262" s="154"/>
      <c r="M3262" s="159"/>
      <c r="T3262" s="160"/>
      <c r="AT3262" s="155" t="s">
        <v>169</v>
      </c>
      <c r="AU3262" s="155" t="s">
        <v>88</v>
      </c>
      <c r="AV3262" s="13" t="s">
        <v>88</v>
      </c>
      <c r="AW3262" s="13" t="s">
        <v>40</v>
      </c>
      <c r="AX3262" s="13" t="s">
        <v>78</v>
      </c>
      <c r="AY3262" s="155" t="s">
        <v>156</v>
      </c>
    </row>
    <row r="3263" spans="2:65" s="13" customFormat="1" x14ac:dyDescent="0.2">
      <c r="B3263" s="154"/>
      <c r="D3263" s="148" t="s">
        <v>169</v>
      </c>
      <c r="E3263" s="155" t="s">
        <v>3</v>
      </c>
      <c r="F3263" s="156" t="s">
        <v>4200</v>
      </c>
      <c r="H3263" s="157">
        <v>7</v>
      </c>
      <c r="I3263" s="158"/>
      <c r="L3263" s="154"/>
      <c r="M3263" s="159"/>
      <c r="T3263" s="160"/>
      <c r="AT3263" s="155" t="s">
        <v>169</v>
      </c>
      <c r="AU3263" s="155" t="s">
        <v>88</v>
      </c>
      <c r="AV3263" s="13" t="s">
        <v>88</v>
      </c>
      <c r="AW3263" s="13" t="s">
        <v>40</v>
      </c>
      <c r="AX3263" s="13" t="s">
        <v>78</v>
      </c>
      <c r="AY3263" s="155" t="s">
        <v>156</v>
      </c>
    </row>
    <row r="3264" spans="2:65" s="14" customFormat="1" x14ac:dyDescent="0.2">
      <c r="B3264" s="161"/>
      <c r="D3264" s="148" t="s">
        <v>169</v>
      </c>
      <c r="E3264" s="162" t="s">
        <v>3</v>
      </c>
      <c r="F3264" s="163" t="s">
        <v>172</v>
      </c>
      <c r="H3264" s="164">
        <v>14.6</v>
      </c>
      <c r="I3264" s="165"/>
      <c r="L3264" s="161"/>
      <c r="M3264" s="166"/>
      <c r="T3264" s="167"/>
      <c r="AT3264" s="162" t="s">
        <v>169</v>
      </c>
      <c r="AU3264" s="162" t="s">
        <v>88</v>
      </c>
      <c r="AV3264" s="14" t="s">
        <v>165</v>
      </c>
      <c r="AW3264" s="14" t="s">
        <v>40</v>
      </c>
      <c r="AX3264" s="14" t="s">
        <v>86</v>
      </c>
      <c r="AY3264" s="162" t="s">
        <v>156</v>
      </c>
    </row>
    <row r="3265" spans="2:65" s="1" customFormat="1" ht="16.5" customHeight="1" x14ac:dyDescent="0.2">
      <c r="B3265" s="129"/>
      <c r="C3265" s="130" t="s">
        <v>4201</v>
      </c>
      <c r="D3265" s="130" t="s">
        <v>160</v>
      </c>
      <c r="E3265" s="131" t="s">
        <v>4202</v>
      </c>
      <c r="F3265" s="132" t="s">
        <v>4203</v>
      </c>
      <c r="G3265" s="133" t="s">
        <v>209</v>
      </c>
      <c r="H3265" s="134">
        <v>29.2</v>
      </c>
      <c r="I3265" s="135"/>
      <c r="J3265" s="136">
        <f>ROUND(I3265*H3265,2)</f>
        <v>0</v>
      </c>
      <c r="K3265" s="132" t="s">
        <v>164</v>
      </c>
      <c r="L3265" s="34"/>
      <c r="M3265" s="137" t="s">
        <v>3</v>
      </c>
      <c r="N3265" s="138" t="s">
        <v>49</v>
      </c>
      <c r="P3265" s="139">
        <f>O3265*H3265</f>
        <v>0</v>
      </c>
      <c r="Q3265" s="139">
        <v>5.4000000000000001E-4</v>
      </c>
      <c r="R3265" s="139">
        <f>Q3265*H3265</f>
        <v>1.5768000000000001E-2</v>
      </c>
      <c r="S3265" s="139">
        <v>0</v>
      </c>
      <c r="T3265" s="140">
        <f>S3265*H3265</f>
        <v>0</v>
      </c>
      <c r="AR3265" s="141" t="s">
        <v>301</v>
      </c>
      <c r="AT3265" s="141" t="s">
        <v>160</v>
      </c>
      <c r="AU3265" s="141" t="s">
        <v>88</v>
      </c>
      <c r="AY3265" s="18" t="s">
        <v>156</v>
      </c>
      <c r="BE3265" s="142">
        <f>IF(N3265="základní",J3265,0)</f>
        <v>0</v>
      </c>
      <c r="BF3265" s="142">
        <f>IF(N3265="snížená",J3265,0)</f>
        <v>0</v>
      </c>
      <c r="BG3265" s="142">
        <f>IF(N3265="zákl. přenesená",J3265,0)</f>
        <v>0</v>
      </c>
      <c r="BH3265" s="142">
        <f>IF(N3265="sníž. přenesená",J3265,0)</f>
        <v>0</v>
      </c>
      <c r="BI3265" s="142">
        <f>IF(N3265="nulová",J3265,0)</f>
        <v>0</v>
      </c>
      <c r="BJ3265" s="18" t="s">
        <v>86</v>
      </c>
      <c r="BK3265" s="142">
        <f>ROUND(I3265*H3265,2)</f>
        <v>0</v>
      </c>
      <c r="BL3265" s="18" t="s">
        <v>301</v>
      </c>
      <c r="BM3265" s="141" t="s">
        <v>4204</v>
      </c>
    </row>
    <row r="3266" spans="2:65" s="1" customFormat="1" x14ac:dyDescent="0.2">
      <c r="B3266" s="34"/>
      <c r="D3266" s="143" t="s">
        <v>167</v>
      </c>
      <c r="F3266" s="144" t="s">
        <v>4205</v>
      </c>
      <c r="I3266" s="145"/>
      <c r="L3266" s="34"/>
      <c r="M3266" s="146"/>
      <c r="T3266" s="55"/>
      <c r="AT3266" s="18" t="s">
        <v>167</v>
      </c>
      <c r="AU3266" s="18" t="s">
        <v>88</v>
      </c>
    </row>
    <row r="3267" spans="2:65" s="12" customFormat="1" x14ac:dyDescent="0.2">
      <c r="B3267" s="147"/>
      <c r="D3267" s="148" t="s">
        <v>169</v>
      </c>
      <c r="E3267" s="149" t="s">
        <v>3</v>
      </c>
      <c r="F3267" s="150" t="s">
        <v>4106</v>
      </c>
      <c r="H3267" s="149" t="s">
        <v>3</v>
      </c>
      <c r="I3267" s="151"/>
      <c r="L3267" s="147"/>
      <c r="M3267" s="152"/>
      <c r="T3267" s="153"/>
      <c r="AT3267" s="149" t="s">
        <v>169</v>
      </c>
      <c r="AU3267" s="149" t="s">
        <v>88</v>
      </c>
      <c r="AV3267" s="12" t="s">
        <v>86</v>
      </c>
      <c r="AW3267" s="12" t="s">
        <v>40</v>
      </c>
      <c r="AX3267" s="12" t="s">
        <v>78</v>
      </c>
      <c r="AY3267" s="149" t="s">
        <v>156</v>
      </c>
    </row>
    <row r="3268" spans="2:65" s="13" customFormat="1" x14ac:dyDescent="0.2">
      <c r="B3268" s="154"/>
      <c r="D3268" s="148" t="s">
        <v>169</v>
      </c>
      <c r="E3268" s="155" t="s">
        <v>3</v>
      </c>
      <c r="F3268" s="156" t="s">
        <v>4206</v>
      </c>
      <c r="H3268" s="157">
        <v>15.2</v>
      </c>
      <c r="I3268" s="158"/>
      <c r="L3268" s="154"/>
      <c r="M3268" s="159"/>
      <c r="T3268" s="160"/>
      <c r="AT3268" s="155" t="s">
        <v>169</v>
      </c>
      <c r="AU3268" s="155" t="s">
        <v>88</v>
      </c>
      <c r="AV3268" s="13" t="s">
        <v>88</v>
      </c>
      <c r="AW3268" s="13" t="s">
        <v>40</v>
      </c>
      <c r="AX3268" s="13" t="s">
        <v>78</v>
      </c>
      <c r="AY3268" s="155" t="s">
        <v>156</v>
      </c>
    </row>
    <row r="3269" spans="2:65" s="13" customFormat="1" x14ac:dyDescent="0.2">
      <c r="B3269" s="154"/>
      <c r="D3269" s="148" t="s">
        <v>169</v>
      </c>
      <c r="E3269" s="155" t="s">
        <v>3</v>
      </c>
      <c r="F3269" s="156" t="s">
        <v>4207</v>
      </c>
      <c r="H3269" s="157">
        <v>14</v>
      </c>
      <c r="I3269" s="158"/>
      <c r="L3269" s="154"/>
      <c r="M3269" s="159"/>
      <c r="T3269" s="160"/>
      <c r="AT3269" s="155" t="s">
        <v>169</v>
      </c>
      <c r="AU3269" s="155" t="s">
        <v>88</v>
      </c>
      <c r="AV3269" s="13" t="s">
        <v>88</v>
      </c>
      <c r="AW3269" s="13" t="s">
        <v>40</v>
      </c>
      <c r="AX3269" s="13" t="s">
        <v>78</v>
      </c>
      <c r="AY3269" s="155" t="s">
        <v>156</v>
      </c>
    </row>
    <row r="3270" spans="2:65" s="14" customFormat="1" x14ac:dyDescent="0.2">
      <c r="B3270" s="161"/>
      <c r="D3270" s="148" t="s">
        <v>169</v>
      </c>
      <c r="E3270" s="162" t="s">
        <v>3</v>
      </c>
      <c r="F3270" s="163" t="s">
        <v>172</v>
      </c>
      <c r="H3270" s="164">
        <v>29.2</v>
      </c>
      <c r="I3270" s="165"/>
      <c r="L3270" s="161"/>
      <c r="M3270" s="166"/>
      <c r="T3270" s="167"/>
      <c r="AT3270" s="162" t="s">
        <v>169</v>
      </c>
      <c r="AU3270" s="162" t="s">
        <v>88</v>
      </c>
      <c r="AV3270" s="14" t="s">
        <v>165</v>
      </c>
      <c r="AW3270" s="14" t="s">
        <v>40</v>
      </c>
      <c r="AX3270" s="14" t="s">
        <v>86</v>
      </c>
      <c r="AY3270" s="162" t="s">
        <v>156</v>
      </c>
    </row>
    <row r="3271" spans="2:65" s="1" customFormat="1" ht="16.5" customHeight="1" x14ac:dyDescent="0.2">
      <c r="B3271" s="129"/>
      <c r="C3271" s="175" t="s">
        <v>321</v>
      </c>
      <c r="D3271" s="175" t="s">
        <v>306</v>
      </c>
      <c r="E3271" s="176" t="s">
        <v>4208</v>
      </c>
      <c r="F3271" s="177" t="s">
        <v>4209</v>
      </c>
      <c r="G3271" s="178" t="s">
        <v>356</v>
      </c>
      <c r="H3271" s="179">
        <v>58.4</v>
      </c>
      <c r="I3271" s="180"/>
      <c r="J3271" s="181">
        <f>ROUND(I3271*H3271,2)</f>
        <v>0</v>
      </c>
      <c r="K3271" s="177" t="s">
        <v>164</v>
      </c>
      <c r="L3271" s="182"/>
      <c r="M3271" s="183" t="s">
        <v>3</v>
      </c>
      <c r="N3271" s="184" t="s">
        <v>49</v>
      </c>
      <c r="P3271" s="139">
        <f>O3271*H3271</f>
        <v>0</v>
      </c>
      <c r="Q3271" s="139">
        <v>7.2000000000000005E-4</v>
      </c>
      <c r="R3271" s="139">
        <f>Q3271*H3271</f>
        <v>4.2048000000000002E-2</v>
      </c>
      <c r="S3271" s="139">
        <v>0</v>
      </c>
      <c r="T3271" s="140">
        <f>S3271*H3271</f>
        <v>0</v>
      </c>
      <c r="AR3271" s="141" t="s">
        <v>309</v>
      </c>
      <c r="AT3271" s="141" t="s">
        <v>306</v>
      </c>
      <c r="AU3271" s="141" t="s">
        <v>88</v>
      </c>
      <c r="AY3271" s="18" t="s">
        <v>156</v>
      </c>
      <c r="BE3271" s="142">
        <f>IF(N3271="základní",J3271,0)</f>
        <v>0</v>
      </c>
      <c r="BF3271" s="142">
        <f>IF(N3271="snížená",J3271,0)</f>
        <v>0</v>
      </c>
      <c r="BG3271" s="142">
        <f>IF(N3271="zákl. přenesená",J3271,0)</f>
        <v>0</v>
      </c>
      <c r="BH3271" s="142">
        <f>IF(N3271="sníž. přenesená",J3271,0)</f>
        <v>0</v>
      </c>
      <c r="BI3271" s="142">
        <f>IF(N3271="nulová",J3271,0)</f>
        <v>0</v>
      </c>
      <c r="BJ3271" s="18" t="s">
        <v>86</v>
      </c>
      <c r="BK3271" s="142">
        <f>ROUND(I3271*H3271,2)</f>
        <v>0</v>
      </c>
      <c r="BL3271" s="18" t="s">
        <v>301</v>
      </c>
      <c r="BM3271" s="141" t="s">
        <v>4210</v>
      </c>
    </row>
    <row r="3272" spans="2:65" s="12" customFormat="1" x14ac:dyDescent="0.2">
      <c r="B3272" s="147"/>
      <c r="D3272" s="148" t="s">
        <v>169</v>
      </c>
      <c r="E3272" s="149" t="s">
        <v>3</v>
      </c>
      <c r="F3272" s="150" t="s">
        <v>4106</v>
      </c>
      <c r="H3272" s="149" t="s">
        <v>3</v>
      </c>
      <c r="I3272" s="151"/>
      <c r="L3272" s="147"/>
      <c r="M3272" s="152"/>
      <c r="T3272" s="153"/>
      <c r="AT3272" s="149" t="s">
        <v>169</v>
      </c>
      <c r="AU3272" s="149" t="s">
        <v>88</v>
      </c>
      <c r="AV3272" s="12" t="s">
        <v>86</v>
      </c>
      <c r="AW3272" s="12" t="s">
        <v>40</v>
      </c>
      <c r="AX3272" s="12" t="s">
        <v>78</v>
      </c>
      <c r="AY3272" s="149" t="s">
        <v>156</v>
      </c>
    </row>
    <row r="3273" spans="2:65" s="13" customFormat="1" x14ac:dyDescent="0.2">
      <c r="B3273" s="154"/>
      <c r="D3273" s="148" t="s">
        <v>169</v>
      </c>
      <c r="E3273" s="155" t="s">
        <v>3</v>
      </c>
      <c r="F3273" s="156" t="s">
        <v>4211</v>
      </c>
      <c r="H3273" s="157">
        <v>30.4</v>
      </c>
      <c r="I3273" s="158"/>
      <c r="L3273" s="154"/>
      <c r="M3273" s="159"/>
      <c r="T3273" s="160"/>
      <c r="AT3273" s="155" t="s">
        <v>169</v>
      </c>
      <c r="AU3273" s="155" t="s">
        <v>88</v>
      </c>
      <c r="AV3273" s="13" t="s">
        <v>88</v>
      </c>
      <c r="AW3273" s="13" t="s">
        <v>40</v>
      </c>
      <c r="AX3273" s="13" t="s">
        <v>78</v>
      </c>
      <c r="AY3273" s="155" t="s">
        <v>156</v>
      </c>
    </row>
    <row r="3274" spans="2:65" s="13" customFormat="1" x14ac:dyDescent="0.2">
      <c r="B3274" s="154"/>
      <c r="D3274" s="148" t="s">
        <v>169</v>
      </c>
      <c r="E3274" s="155" t="s">
        <v>3</v>
      </c>
      <c r="F3274" s="156" t="s">
        <v>4212</v>
      </c>
      <c r="H3274" s="157">
        <v>28</v>
      </c>
      <c r="I3274" s="158"/>
      <c r="L3274" s="154"/>
      <c r="M3274" s="159"/>
      <c r="T3274" s="160"/>
      <c r="AT3274" s="155" t="s">
        <v>169</v>
      </c>
      <c r="AU3274" s="155" t="s">
        <v>88</v>
      </c>
      <c r="AV3274" s="13" t="s">
        <v>88</v>
      </c>
      <c r="AW3274" s="13" t="s">
        <v>40</v>
      </c>
      <c r="AX3274" s="13" t="s">
        <v>78</v>
      </c>
      <c r="AY3274" s="155" t="s">
        <v>156</v>
      </c>
    </row>
    <row r="3275" spans="2:65" s="14" customFormat="1" x14ac:dyDescent="0.2">
      <c r="B3275" s="161"/>
      <c r="D3275" s="148" t="s">
        <v>169</v>
      </c>
      <c r="E3275" s="162" t="s">
        <v>3</v>
      </c>
      <c r="F3275" s="163" t="s">
        <v>172</v>
      </c>
      <c r="H3275" s="164">
        <v>58.4</v>
      </c>
      <c r="I3275" s="165"/>
      <c r="L3275" s="161"/>
      <c r="M3275" s="166"/>
      <c r="T3275" s="167"/>
      <c r="AT3275" s="162" t="s">
        <v>169</v>
      </c>
      <c r="AU3275" s="162" t="s">
        <v>88</v>
      </c>
      <c r="AV3275" s="14" t="s">
        <v>165</v>
      </c>
      <c r="AW3275" s="14" t="s">
        <v>40</v>
      </c>
      <c r="AX3275" s="14" t="s">
        <v>86</v>
      </c>
      <c r="AY3275" s="162" t="s">
        <v>156</v>
      </c>
    </row>
    <row r="3276" spans="2:65" s="1" customFormat="1" ht="24.2" customHeight="1" x14ac:dyDescent="0.2">
      <c r="B3276" s="129"/>
      <c r="C3276" s="130" t="s">
        <v>328</v>
      </c>
      <c r="D3276" s="130" t="s">
        <v>160</v>
      </c>
      <c r="E3276" s="131" t="s">
        <v>4213</v>
      </c>
      <c r="F3276" s="132" t="s">
        <v>4214</v>
      </c>
      <c r="G3276" s="133" t="s">
        <v>356</v>
      </c>
      <c r="H3276" s="134">
        <v>203.74</v>
      </c>
      <c r="I3276" s="135"/>
      <c r="J3276" s="136">
        <f>ROUND(I3276*H3276,2)</f>
        <v>0</v>
      </c>
      <c r="K3276" s="132" t="s">
        <v>3</v>
      </c>
      <c r="L3276" s="34"/>
      <c r="M3276" s="137" t="s">
        <v>3</v>
      </c>
      <c r="N3276" s="138" t="s">
        <v>49</v>
      </c>
      <c r="P3276" s="139">
        <f>O3276*H3276</f>
        <v>0</v>
      </c>
      <c r="Q3276" s="139">
        <v>0</v>
      </c>
      <c r="R3276" s="139">
        <f>Q3276*H3276</f>
        <v>0</v>
      </c>
      <c r="S3276" s="139">
        <v>0</v>
      </c>
      <c r="T3276" s="140">
        <f>S3276*H3276</f>
        <v>0</v>
      </c>
      <c r="AR3276" s="141" t="s">
        <v>301</v>
      </c>
      <c r="AT3276" s="141" t="s">
        <v>160</v>
      </c>
      <c r="AU3276" s="141" t="s">
        <v>88</v>
      </c>
      <c r="AY3276" s="18" t="s">
        <v>156</v>
      </c>
      <c r="BE3276" s="142">
        <f>IF(N3276="základní",J3276,0)</f>
        <v>0</v>
      </c>
      <c r="BF3276" s="142">
        <f>IF(N3276="snížená",J3276,0)</f>
        <v>0</v>
      </c>
      <c r="BG3276" s="142">
        <f>IF(N3276="zákl. přenesená",J3276,0)</f>
        <v>0</v>
      </c>
      <c r="BH3276" s="142">
        <f>IF(N3276="sníž. přenesená",J3276,0)</f>
        <v>0</v>
      </c>
      <c r="BI3276" s="142">
        <f>IF(N3276="nulová",J3276,0)</f>
        <v>0</v>
      </c>
      <c r="BJ3276" s="18" t="s">
        <v>86</v>
      </c>
      <c r="BK3276" s="142">
        <f>ROUND(I3276*H3276,2)</f>
        <v>0</v>
      </c>
      <c r="BL3276" s="18" t="s">
        <v>301</v>
      </c>
      <c r="BM3276" s="141" t="s">
        <v>4215</v>
      </c>
    </row>
    <row r="3277" spans="2:65" s="12" customFormat="1" x14ac:dyDescent="0.2">
      <c r="B3277" s="147"/>
      <c r="D3277" s="148" t="s">
        <v>169</v>
      </c>
      <c r="E3277" s="149" t="s">
        <v>3</v>
      </c>
      <c r="F3277" s="150" t="s">
        <v>4216</v>
      </c>
      <c r="H3277" s="149" t="s">
        <v>3</v>
      </c>
      <c r="I3277" s="151"/>
      <c r="L3277" s="147"/>
      <c r="M3277" s="152"/>
      <c r="T3277" s="153"/>
      <c r="AT3277" s="149" t="s">
        <v>169</v>
      </c>
      <c r="AU3277" s="149" t="s">
        <v>88</v>
      </c>
      <c r="AV3277" s="12" t="s">
        <v>86</v>
      </c>
      <c r="AW3277" s="12" t="s">
        <v>40</v>
      </c>
      <c r="AX3277" s="12" t="s">
        <v>78</v>
      </c>
      <c r="AY3277" s="149" t="s">
        <v>156</v>
      </c>
    </row>
    <row r="3278" spans="2:65" s="13" customFormat="1" x14ac:dyDescent="0.2">
      <c r="B3278" s="154"/>
      <c r="D3278" s="148" t="s">
        <v>169</v>
      </c>
      <c r="E3278" s="155" t="s">
        <v>3</v>
      </c>
      <c r="F3278" s="156" t="s">
        <v>3684</v>
      </c>
      <c r="H3278" s="157">
        <v>24</v>
      </c>
      <c r="I3278" s="158"/>
      <c r="L3278" s="154"/>
      <c r="M3278" s="159"/>
      <c r="T3278" s="160"/>
      <c r="AT3278" s="155" t="s">
        <v>169</v>
      </c>
      <c r="AU3278" s="155" t="s">
        <v>88</v>
      </c>
      <c r="AV3278" s="13" t="s">
        <v>88</v>
      </c>
      <c r="AW3278" s="13" t="s">
        <v>40</v>
      </c>
      <c r="AX3278" s="13" t="s">
        <v>78</v>
      </c>
      <c r="AY3278" s="155" t="s">
        <v>156</v>
      </c>
    </row>
    <row r="3279" spans="2:65" s="13" customFormat="1" x14ac:dyDescent="0.2">
      <c r="B3279" s="154"/>
      <c r="D3279" s="148" t="s">
        <v>169</v>
      </c>
      <c r="E3279" s="155" t="s">
        <v>3</v>
      </c>
      <c r="F3279" s="156" t="s">
        <v>3685</v>
      </c>
      <c r="H3279" s="157">
        <v>57.6</v>
      </c>
      <c r="I3279" s="158"/>
      <c r="L3279" s="154"/>
      <c r="M3279" s="159"/>
      <c r="T3279" s="160"/>
      <c r="AT3279" s="155" t="s">
        <v>169</v>
      </c>
      <c r="AU3279" s="155" t="s">
        <v>88</v>
      </c>
      <c r="AV3279" s="13" t="s">
        <v>88</v>
      </c>
      <c r="AW3279" s="13" t="s">
        <v>40</v>
      </c>
      <c r="AX3279" s="13" t="s">
        <v>78</v>
      </c>
      <c r="AY3279" s="155" t="s">
        <v>156</v>
      </c>
    </row>
    <row r="3280" spans="2:65" s="13" customFormat="1" x14ac:dyDescent="0.2">
      <c r="B3280" s="154"/>
      <c r="D3280" s="148" t="s">
        <v>169</v>
      </c>
      <c r="E3280" s="155" t="s">
        <v>3</v>
      </c>
      <c r="F3280" s="156" t="s">
        <v>3686</v>
      </c>
      <c r="H3280" s="157">
        <v>2.4</v>
      </c>
      <c r="I3280" s="158"/>
      <c r="L3280" s="154"/>
      <c r="M3280" s="159"/>
      <c r="T3280" s="160"/>
      <c r="AT3280" s="155" t="s">
        <v>169</v>
      </c>
      <c r="AU3280" s="155" t="s">
        <v>88</v>
      </c>
      <c r="AV3280" s="13" t="s">
        <v>88</v>
      </c>
      <c r="AW3280" s="13" t="s">
        <v>40</v>
      </c>
      <c r="AX3280" s="13" t="s">
        <v>78</v>
      </c>
      <c r="AY3280" s="155" t="s">
        <v>156</v>
      </c>
    </row>
    <row r="3281" spans="2:65" s="13" customFormat="1" x14ac:dyDescent="0.2">
      <c r="B3281" s="154"/>
      <c r="D3281" s="148" t="s">
        <v>169</v>
      </c>
      <c r="E3281" s="155" t="s">
        <v>3</v>
      </c>
      <c r="F3281" s="156" t="s">
        <v>3687</v>
      </c>
      <c r="H3281" s="157">
        <v>12</v>
      </c>
      <c r="I3281" s="158"/>
      <c r="L3281" s="154"/>
      <c r="M3281" s="159"/>
      <c r="T3281" s="160"/>
      <c r="AT3281" s="155" t="s">
        <v>169</v>
      </c>
      <c r="AU3281" s="155" t="s">
        <v>88</v>
      </c>
      <c r="AV3281" s="13" t="s">
        <v>88</v>
      </c>
      <c r="AW3281" s="13" t="s">
        <v>40</v>
      </c>
      <c r="AX3281" s="13" t="s">
        <v>78</v>
      </c>
      <c r="AY3281" s="155" t="s">
        <v>156</v>
      </c>
    </row>
    <row r="3282" spans="2:65" s="13" customFormat="1" x14ac:dyDescent="0.2">
      <c r="B3282" s="154"/>
      <c r="D3282" s="148" t="s">
        <v>169</v>
      </c>
      <c r="E3282" s="155" t="s">
        <v>3</v>
      </c>
      <c r="F3282" s="156" t="s">
        <v>3688</v>
      </c>
      <c r="H3282" s="157">
        <v>17.239999999999998</v>
      </c>
      <c r="I3282" s="158"/>
      <c r="L3282" s="154"/>
      <c r="M3282" s="159"/>
      <c r="T3282" s="160"/>
      <c r="AT3282" s="155" t="s">
        <v>169</v>
      </c>
      <c r="AU3282" s="155" t="s">
        <v>88</v>
      </c>
      <c r="AV3282" s="13" t="s">
        <v>88</v>
      </c>
      <c r="AW3282" s="13" t="s">
        <v>40</v>
      </c>
      <c r="AX3282" s="13" t="s">
        <v>78</v>
      </c>
      <c r="AY3282" s="155" t="s">
        <v>156</v>
      </c>
    </row>
    <row r="3283" spans="2:65" s="13" customFormat="1" x14ac:dyDescent="0.2">
      <c r="B3283" s="154"/>
      <c r="D3283" s="148" t="s">
        <v>169</v>
      </c>
      <c r="E3283" s="155" t="s">
        <v>3</v>
      </c>
      <c r="F3283" s="156" t="s">
        <v>3689</v>
      </c>
      <c r="H3283" s="157">
        <v>9.6999999999999993</v>
      </c>
      <c r="I3283" s="158"/>
      <c r="L3283" s="154"/>
      <c r="M3283" s="159"/>
      <c r="T3283" s="160"/>
      <c r="AT3283" s="155" t="s">
        <v>169</v>
      </c>
      <c r="AU3283" s="155" t="s">
        <v>88</v>
      </c>
      <c r="AV3283" s="13" t="s">
        <v>88</v>
      </c>
      <c r="AW3283" s="13" t="s">
        <v>40</v>
      </c>
      <c r="AX3283" s="13" t="s">
        <v>78</v>
      </c>
      <c r="AY3283" s="155" t="s">
        <v>156</v>
      </c>
    </row>
    <row r="3284" spans="2:65" s="13" customFormat="1" x14ac:dyDescent="0.2">
      <c r="B3284" s="154"/>
      <c r="D3284" s="148" t="s">
        <v>169</v>
      </c>
      <c r="E3284" s="155" t="s">
        <v>3</v>
      </c>
      <c r="F3284" s="156" t="s">
        <v>3690</v>
      </c>
      <c r="H3284" s="157">
        <v>68</v>
      </c>
      <c r="I3284" s="158"/>
      <c r="L3284" s="154"/>
      <c r="M3284" s="159"/>
      <c r="T3284" s="160"/>
      <c r="AT3284" s="155" t="s">
        <v>169</v>
      </c>
      <c r="AU3284" s="155" t="s">
        <v>88</v>
      </c>
      <c r="AV3284" s="13" t="s">
        <v>88</v>
      </c>
      <c r="AW3284" s="13" t="s">
        <v>40</v>
      </c>
      <c r="AX3284" s="13" t="s">
        <v>78</v>
      </c>
      <c r="AY3284" s="155" t="s">
        <v>156</v>
      </c>
    </row>
    <row r="3285" spans="2:65" s="13" customFormat="1" x14ac:dyDescent="0.2">
      <c r="B3285" s="154"/>
      <c r="D3285" s="148" t="s">
        <v>169</v>
      </c>
      <c r="E3285" s="155" t="s">
        <v>3</v>
      </c>
      <c r="F3285" s="156" t="s">
        <v>3691</v>
      </c>
      <c r="H3285" s="157">
        <v>12.8</v>
      </c>
      <c r="I3285" s="158"/>
      <c r="L3285" s="154"/>
      <c r="M3285" s="159"/>
      <c r="T3285" s="160"/>
      <c r="AT3285" s="155" t="s">
        <v>169</v>
      </c>
      <c r="AU3285" s="155" t="s">
        <v>88</v>
      </c>
      <c r="AV3285" s="13" t="s">
        <v>88</v>
      </c>
      <c r="AW3285" s="13" t="s">
        <v>40</v>
      </c>
      <c r="AX3285" s="13" t="s">
        <v>78</v>
      </c>
      <c r="AY3285" s="155" t="s">
        <v>156</v>
      </c>
    </row>
    <row r="3286" spans="2:65" s="14" customFormat="1" x14ac:dyDescent="0.2">
      <c r="B3286" s="161"/>
      <c r="D3286" s="148" t="s">
        <v>169</v>
      </c>
      <c r="E3286" s="162" t="s">
        <v>3</v>
      </c>
      <c r="F3286" s="163" t="s">
        <v>172</v>
      </c>
      <c r="H3286" s="164">
        <v>203.74</v>
      </c>
      <c r="I3286" s="165"/>
      <c r="L3286" s="161"/>
      <c r="M3286" s="166"/>
      <c r="T3286" s="167"/>
      <c r="AT3286" s="162" t="s">
        <v>169</v>
      </c>
      <c r="AU3286" s="162" t="s">
        <v>88</v>
      </c>
      <c r="AV3286" s="14" t="s">
        <v>165</v>
      </c>
      <c r="AW3286" s="14" t="s">
        <v>40</v>
      </c>
      <c r="AX3286" s="14" t="s">
        <v>86</v>
      </c>
      <c r="AY3286" s="162" t="s">
        <v>156</v>
      </c>
    </row>
    <row r="3287" spans="2:65" s="1" customFormat="1" ht="16.5" customHeight="1" x14ac:dyDescent="0.2">
      <c r="B3287" s="129"/>
      <c r="C3287" s="130" t="s">
        <v>335</v>
      </c>
      <c r="D3287" s="130" t="s">
        <v>160</v>
      </c>
      <c r="E3287" s="131" t="s">
        <v>4217</v>
      </c>
      <c r="F3287" s="132" t="s">
        <v>4218</v>
      </c>
      <c r="G3287" s="133" t="s">
        <v>356</v>
      </c>
      <c r="H3287" s="134">
        <v>32.619999999999997</v>
      </c>
      <c r="I3287" s="135"/>
      <c r="J3287" s="136">
        <f>ROUND(I3287*H3287,2)</f>
        <v>0</v>
      </c>
      <c r="K3287" s="132" t="s">
        <v>3</v>
      </c>
      <c r="L3287" s="34"/>
      <c r="M3287" s="137" t="s">
        <v>3</v>
      </c>
      <c r="N3287" s="138" t="s">
        <v>49</v>
      </c>
      <c r="P3287" s="139">
        <f>O3287*H3287</f>
        <v>0</v>
      </c>
      <c r="Q3287" s="139">
        <v>0</v>
      </c>
      <c r="R3287" s="139">
        <f>Q3287*H3287</f>
        <v>0</v>
      </c>
      <c r="S3287" s="139">
        <v>0</v>
      </c>
      <c r="T3287" s="140">
        <f>S3287*H3287</f>
        <v>0</v>
      </c>
      <c r="AR3287" s="141" t="s">
        <v>301</v>
      </c>
      <c r="AT3287" s="141" t="s">
        <v>160</v>
      </c>
      <c r="AU3287" s="141" t="s">
        <v>88</v>
      </c>
      <c r="AY3287" s="18" t="s">
        <v>156</v>
      </c>
      <c r="BE3287" s="142">
        <f>IF(N3287="základní",J3287,0)</f>
        <v>0</v>
      </c>
      <c r="BF3287" s="142">
        <f>IF(N3287="snížená",J3287,0)</f>
        <v>0</v>
      </c>
      <c r="BG3287" s="142">
        <f>IF(N3287="zákl. přenesená",J3287,0)</f>
        <v>0</v>
      </c>
      <c r="BH3287" s="142">
        <f>IF(N3287="sníž. přenesená",J3287,0)</f>
        <v>0</v>
      </c>
      <c r="BI3287" s="142">
        <f>IF(N3287="nulová",J3287,0)</f>
        <v>0</v>
      </c>
      <c r="BJ3287" s="18" t="s">
        <v>86</v>
      </c>
      <c r="BK3287" s="142">
        <f>ROUND(I3287*H3287,2)</f>
        <v>0</v>
      </c>
      <c r="BL3287" s="18" t="s">
        <v>301</v>
      </c>
      <c r="BM3287" s="141" t="s">
        <v>4219</v>
      </c>
    </row>
    <row r="3288" spans="2:65" s="12" customFormat="1" x14ac:dyDescent="0.2">
      <c r="B3288" s="147"/>
      <c r="D3288" s="148" t="s">
        <v>169</v>
      </c>
      <c r="E3288" s="149" t="s">
        <v>3</v>
      </c>
      <c r="F3288" s="150" t="s">
        <v>4216</v>
      </c>
      <c r="H3288" s="149" t="s">
        <v>3</v>
      </c>
      <c r="I3288" s="151"/>
      <c r="L3288" s="147"/>
      <c r="M3288" s="152"/>
      <c r="T3288" s="153"/>
      <c r="AT3288" s="149" t="s">
        <v>169</v>
      </c>
      <c r="AU3288" s="149" t="s">
        <v>88</v>
      </c>
      <c r="AV3288" s="12" t="s">
        <v>86</v>
      </c>
      <c r="AW3288" s="12" t="s">
        <v>40</v>
      </c>
      <c r="AX3288" s="12" t="s">
        <v>78</v>
      </c>
      <c r="AY3288" s="149" t="s">
        <v>156</v>
      </c>
    </row>
    <row r="3289" spans="2:65" s="13" customFormat="1" x14ac:dyDescent="0.2">
      <c r="B3289" s="154"/>
      <c r="D3289" s="148" t="s">
        <v>169</v>
      </c>
      <c r="E3289" s="155" t="s">
        <v>3</v>
      </c>
      <c r="F3289" s="156" t="s">
        <v>4220</v>
      </c>
      <c r="H3289" s="157">
        <v>3.3</v>
      </c>
      <c r="I3289" s="158"/>
      <c r="L3289" s="154"/>
      <c r="M3289" s="159"/>
      <c r="T3289" s="160"/>
      <c r="AT3289" s="155" t="s">
        <v>169</v>
      </c>
      <c r="AU3289" s="155" t="s">
        <v>88</v>
      </c>
      <c r="AV3289" s="13" t="s">
        <v>88</v>
      </c>
      <c r="AW3289" s="13" t="s">
        <v>40</v>
      </c>
      <c r="AX3289" s="13" t="s">
        <v>78</v>
      </c>
      <c r="AY3289" s="155" t="s">
        <v>156</v>
      </c>
    </row>
    <row r="3290" spans="2:65" s="13" customFormat="1" x14ac:dyDescent="0.2">
      <c r="B3290" s="154"/>
      <c r="D3290" s="148" t="s">
        <v>169</v>
      </c>
      <c r="E3290" s="155" t="s">
        <v>3</v>
      </c>
      <c r="F3290" s="156" t="s">
        <v>4221</v>
      </c>
      <c r="H3290" s="157">
        <v>9.9</v>
      </c>
      <c r="I3290" s="158"/>
      <c r="L3290" s="154"/>
      <c r="M3290" s="159"/>
      <c r="T3290" s="160"/>
      <c r="AT3290" s="155" t="s">
        <v>169</v>
      </c>
      <c r="AU3290" s="155" t="s">
        <v>88</v>
      </c>
      <c r="AV3290" s="13" t="s">
        <v>88</v>
      </c>
      <c r="AW3290" s="13" t="s">
        <v>40</v>
      </c>
      <c r="AX3290" s="13" t="s">
        <v>78</v>
      </c>
      <c r="AY3290" s="155" t="s">
        <v>156</v>
      </c>
    </row>
    <row r="3291" spans="2:65" s="13" customFormat="1" x14ac:dyDescent="0.2">
      <c r="B3291" s="154"/>
      <c r="D3291" s="148" t="s">
        <v>169</v>
      </c>
      <c r="E3291" s="155" t="s">
        <v>3</v>
      </c>
      <c r="F3291" s="156" t="s">
        <v>4222</v>
      </c>
      <c r="H3291" s="157">
        <v>1.1000000000000001</v>
      </c>
      <c r="I3291" s="158"/>
      <c r="L3291" s="154"/>
      <c r="M3291" s="159"/>
      <c r="T3291" s="160"/>
      <c r="AT3291" s="155" t="s">
        <v>169</v>
      </c>
      <c r="AU3291" s="155" t="s">
        <v>88</v>
      </c>
      <c r="AV3291" s="13" t="s">
        <v>88</v>
      </c>
      <c r="AW3291" s="13" t="s">
        <v>40</v>
      </c>
      <c r="AX3291" s="13" t="s">
        <v>78</v>
      </c>
      <c r="AY3291" s="155" t="s">
        <v>156</v>
      </c>
    </row>
    <row r="3292" spans="2:65" s="13" customFormat="1" x14ac:dyDescent="0.2">
      <c r="B3292" s="154"/>
      <c r="D3292" s="148" t="s">
        <v>169</v>
      </c>
      <c r="E3292" s="155" t="s">
        <v>3</v>
      </c>
      <c r="F3292" s="156" t="s">
        <v>4223</v>
      </c>
      <c r="H3292" s="157">
        <v>1.8</v>
      </c>
      <c r="I3292" s="158"/>
      <c r="L3292" s="154"/>
      <c r="M3292" s="159"/>
      <c r="T3292" s="160"/>
      <c r="AT3292" s="155" t="s">
        <v>169</v>
      </c>
      <c r="AU3292" s="155" t="s">
        <v>88</v>
      </c>
      <c r="AV3292" s="13" t="s">
        <v>88</v>
      </c>
      <c r="AW3292" s="13" t="s">
        <v>40</v>
      </c>
      <c r="AX3292" s="13" t="s">
        <v>78</v>
      </c>
      <c r="AY3292" s="155" t="s">
        <v>156</v>
      </c>
    </row>
    <row r="3293" spans="2:65" s="13" customFormat="1" x14ac:dyDescent="0.2">
      <c r="B3293" s="154"/>
      <c r="D3293" s="148" t="s">
        <v>169</v>
      </c>
      <c r="E3293" s="155" t="s">
        <v>3</v>
      </c>
      <c r="F3293" s="156" t="s">
        <v>4224</v>
      </c>
      <c r="H3293" s="157">
        <v>2.12</v>
      </c>
      <c r="I3293" s="158"/>
      <c r="L3293" s="154"/>
      <c r="M3293" s="159"/>
      <c r="T3293" s="160"/>
      <c r="AT3293" s="155" t="s">
        <v>169</v>
      </c>
      <c r="AU3293" s="155" t="s">
        <v>88</v>
      </c>
      <c r="AV3293" s="13" t="s">
        <v>88</v>
      </c>
      <c r="AW3293" s="13" t="s">
        <v>40</v>
      </c>
      <c r="AX3293" s="13" t="s">
        <v>78</v>
      </c>
      <c r="AY3293" s="155" t="s">
        <v>156</v>
      </c>
    </row>
    <row r="3294" spans="2:65" s="13" customFormat="1" x14ac:dyDescent="0.2">
      <c r="B3294" s="154"/>
      <c r="D3294" s="148" t="s">
        <v>169</v>
      </c>
      <c r="E3294" s="155" t="s">
        <v>3</v>
      </c>
      <c r="F3294" s="156" t="s">
        <v>4225</v>
      </c>
      <c r="H3294" s="157">
        <v>1.6</v>
      </c>
      <c r="I3294" s="158"/>
      <c r="L3294" s="154"/>
      <c r="M3294" s="159"/>
      <c r="T3294" s="160"/>
      <c r="AT3294" s="155" t="s">
        <v>169</v>
      </c>
      <c r="AU3294" s="155" t="s">
        <v>88</v>
      </c>
      <c r="AV3294" s="13" t="s">
        <v>88</v>
      </c>
      <c r="AW3294" s="13" t="s">
        <v>40</v>
      </c>
      <c r="AX3294" s="13" t="s">
        <v>78</v>
      </c>
      <c r="AY3294" s="155" t="s">
        <v>156</v>
      </c>
    </row>
    <row r="3295" spans="2:65" s="13" customFormat="1" x14ac:dyDescent="0.2">
      <c r="B3295" s="154"/>
      <c r="D3295" s="148" t="s">
        <v>169</v>
      </c>
      <c r="E3295" s="155" t="s">
        <v>3</v>
      </c>
      <c r="F3295" s="156" t="s">
        <v>4226</v>
      </c>
      <c r="H3295" s="157">
        <v>11</v>
      </c>
      <c r="I3295" s="158"/>
      <c r="L3295" s="154"/>
      <c r="M3295" s="159"/>
      <c r="T3295" s="160"/>
      <c r="AT3295" s="155" t="s">
        <v>169</v>
      </c>
      <c r="AU3295" s="155" t="s">
        <v>88</v>
      </c>
      <c r="AV3295" s="13" t="s">
        <v>88</v>
      </c>
      <c r="AW3295" s="13" t="s">
        <v>40</v>
      </c>
      <c r="AX3295" s="13" t="s">
        <v>78</v>
      </c>
      <c r="AY3295" s="155" t="s">
        <v>156</v>
      </c>
    </row>
    <row r="3296" spans="2:65" s="13" customFormat="1" x14ac:dyDescent="0.2">
      <c r="B3296" s="154"/>
      <c r="D3296" s="148" t="s">
        <v>169</v>
      </c>
      <c r="E3296" s="155" t="s">
        <v>3</v>
      </c>
      <c r="F3296" s="156" t="s">
        <v>4227</v>
      </c>
      <c r="H3296" s="157">
        <v>1.8</v>
      </c>
      <c r="I3296" s="158"/>
      <c r="L3296" s="154"/>
      <c r="M3296" s="159"/>
      <c r="T3296" s="160"/>
      <c r="AT3296" s="155" t="s">
        <v>169</v>
      </c>
      <c r="AU3296" s="155" t="s">
        <v>88</v>
      </c>
      <c r="AV3296" s="13" t="s">
        <v>88</v>
      </c>
      <c r="AW3296" s="13" t="s">
        <v>40</v>
      </c>
      <c r="AX3296" s="13" t="s">
        <v>78</v>
      </c>
      <c r="AY3296" s="155" t="s">
        <v>156</v>
      </c>
    </row>
    <row r="3297" spans="2:65" s="14" customFormat="1" x14ac:dyDescent="0.2">
      <c r="B3297" s="161"/>
      <c r="D3297" s="148" t="s">
        <v>169</v>
      </c>
      <c r="E3297" s="162" t="s">
        <v>3</v>
      </c>
      <c r="F3297" s="163" t="s">
        <v>172</v>
      </c>
      <c r="H3297" s="164">
        <v>32.619999999999997</v>
      </c>
      <c r="I3297" s="165"/>
      <c r="L3297" s="161"/>
      <c r="M3297" s="166"/>
      <c r="T3297" s="167"/>
      <c r="AT3297" s="162" t="s">
        <v>169</v>
      </c>
      <c r="AU3297" s="162" t="s">
        <v>88</v>
      </c>
      <c r="AV3297" s="14" t="s">
        <v>165</v>
      </c>
      <c r="AW3297" s="14" t="s">
        <v>40</v>
      </c>
      <c r="AX3297" s="14" t="s">
        <v>86</v>
      </c>
      <c r="AY3297" s="162" t="s">
        <v>156</v>
      </c>
    </row>
    <row r="3298" spans="2:65" s="1" customFormat="1" ht="16.5" customHeight="1" x14ac:dyDescent="0.2">
      <c r="B3298" s="129"/>
      <c r="C3298" s="130" t="s">
        <v>348</v>
      </c>
      <c r="D3298" s="130" t="s">
        <v>160</v>
      </c>
      <c r="E3298" s="131" t="s">
        <v>4228</v>
      </c>
      <c r="F3298" s="132" t="s">
        <v>4229</v>
      </c>
      <c r="G3298" s="133" t="s">
        <v>356</v>
      </c>
      <c r="H3298" s="134">
        <v>195.74</v>
      </c>
      <c r="I3298" s="135"/>
      <c r="J3298" s="136">
        <f>ROUND(I3298*H3298,2)</f>
        <v>0</v>
      </c>
      <c r="K3298" s="132" t="s">
        <v>3</v>
      </c>
      <c r="L3298" s="34"/>
      <c r="M3298" s="137" t="s">
        <v>3</v>
      </c>
      <c r="N3298" s="138" t="s">
        <v>49</v>
      </c>
      <c r="P3298" s="139">
        <f>O3298*H3298</f>
        <v>0</v>
      </c>
      <c r="Q3298" s="139">
        <v>0</v>
      </c>
      <c r="R3298" s="139">
        <f>Q3298*H3298</f>
        <v>0</v>
      </c>
      <c r="S3298" s="139">
        <v>0</v>
      </c>
      <c r="T3298" s="140">
        <f>S3298*H3298</f>
        <v>0</v>
      </c>
      <c r="AR3298" s="141" t="s">
        <v>301</v>
      </c>
      <c r="AT3298" s="141" t="s">
        <v>160</v>
      </c>
      <c r="AU3298" s="141" t="s">
        <v>88</v>
      </c>
      <c r="AY3298" s="18" t="s">
        <v>156</v>
      </c>
      <c r="BE3298" s="142">
        <f>IF(N3298="základní",J3298,0)</f>
        <v>0</v>
      </c>
      <c r="BF3298" s="142">
        <f>IF(N3298="snížená",J3298,0)</f>
        <v>0</v>
      </c>
      <c r="BG3298" s="142">
        <f>IF(N3298="zákl. přenesená",J3298,0)</f>
        <v>0</v>
      </c>
      <c r="BH3298" s="142">
        <f>IF(N3298="sníž. přenesená",J3298,0)</f>
        <v>0</v>
      </c>
      <c r="BI3298" s="142">
        <f>IF(N3298="nulová",J3298,0)</f>
        <v>0</v>
      </c>
      <c r="BJ3298" s="18" t="s">
        <v>86</v>
      </c>
      <c r="BK3298" s="142">
        <f>ROUND(I3298*H3298,2)</f>
        <v>0</v>
      </c>
      <c r="BL3298" s="18" t="s">
        <v>301</v>
      </c>
      <c r="BM3298" s="141" t="s">
        <v>4230</v>
      </c>
    </row>
    <row r="3299" spans="2:65" s="12" customFormat="1" x14ac:dyDescent="0.2">
      <c r="B3299" s="147"/>
      <c r="D3299" s="148" t="s">
        <v>169</v>
      </c>
      <c r="E3299" s="149" t="s">
        <v>3</v>
      </c>
      <c r="F3299" s="150" t="s">
        <v>4216</v>
      </c>
      <c r="H3299" s="149" t="s">
        <v>3</v>
      </c>
      <c r="I3299" s="151"/>
      <c r="L3299" s="147"/>
      <c r="M3299" s="152"/>
      <c r="T3299" s="153"/>
      <c r="AT3299" s="149" t="s">
        <v>169</v>
      </c>
      <c r="AU3299" s="149" t="s">
        <v>88</v>
      </c>
      <c r="AV3299" s="12" t="s">
        <v>86</v>
      </c>
      <c r="AW3299" s="12" t="s">
        <v>40</v>
      </c>
      <c r="AX3299" s="12" t="s">
        <v>78</v>
      </c>
      <c r="AY3299" s="149" t="s">
        <v>156</v>
      </c>
    </row>
    <row r="3300" spans="2:65" s="13" customFormat="1" x14ac:dyDescent="0.2">
      <c r="B3300" s="154"/>
      <c r="D3300" s="148" t="s">
        <v>169</v>
      </c>
      <c r="E3300" s="155" t="s">
        <v>3</v>
      </c>
      <c r="F3300" s="156" t="s">
        <v>4231</v>
      </c>
      <c r="H3300" s="157">
        <v>22.8</v>
      </c>
      <c r="I3300" s="158"/>
      <c r="L3300" s="154"/>
      <c r="M3300" s="159"/>
      <c r="T3300" s="160"/>
      <c r="AT3300" s="155" t="s">
        <v>169</v>
      </c>
      <c r="AU3300" s="155" t="s">
        <v>88</v>
      </c>
      <c r="AV3300" s="13" t="s">
        <v>88</v>
      </c>
      <c r="AW3300" s="13" t="s">
        <v>40</v>
      </c>
      <c r="AX3300" s="13" t="s">
        <v>78</v>
      </c>
      <c r="AY3300" s="155" t="s">
        <v>156</v>
      </c>
    </row>
    <row r="3301" spans="2:65" s="13" customFormat="1" x14ac:dyDescent="0.2">
      <c r="B3301" s="154"/>
      <c r="D3301" s="148" t="s">
        <v>169</v>
      </c>
      <c r="E3301" s="155" t="s">
        <v>3</v>
      </c>
      <c r="F3301" s="156" t="s">
        <v>4232</v>
      </c>
      <c r="H3301" s="157">
        <v>54</v>
      </c>
      <c r="I3301" s="158"/>
      <c r="L3301" s="154"/>
      <c r="M3301" s="159"/>
      <c r="T3301" s="160"/>
      <c r="AT3301" s="155" t="s">
        <v>169</v>
      </c>
      <c r="AU3301" s="155" t="s">
        <v>88</v>
      </c>
      <c r="AV3301" s="13" t="s">
        <v>88</v>
      </c>
      <c r="AW3301" s="13" t="s">
        <v>40</v>
      </c>
      <c r="AX3301" s="13" t="s">
        <v>78</v>
      </c>
      <c r="AY3301" s="155" t="s">
        <v>156</v>
      </c>
    </row>
    <row r="3302" spans="2:65" s="13" customFormat="1" x14ac:dyDescent="0.2">
      <c r="B3302" s="154"/>
      <c r="D3302" s="148" t="s">
        <v>169</v>
      </c>
      <c r="E3302" s="155" t="s">
        <v>3</v>
      </c>
      <c r="F3302" s="156" t="s">
        <v>4233</v>
      </c>
      <c r="H3302" s="157">
        <v>6</v>
      </c>
      <c r="I3302" s="158"/>
      <c r="L3302" s="154"/>
      <c r="M3302" s="159"/>
      <c r="T3302" s="160"/>
      <c r="AT3302" s="155" t="s">
        <v>169</v>
      </c>
      <c r="AU3302" s="155" t="s">
        <v>88</v>
      </c>
      <c r="AV3302" s="13" t="s">
        <v>88</v>
      </c>
      <c r="AW3302" s="13" t="s">
        <v>40</v>
      </c>
      <c r="AX3302" s="13" t="s">
        <v>78</v>
      </c>
      <c r="AY3302" s="155" t="s">
        <v>156</v>
      </c>
    </row>
    <row r="3303" spans="2:65" s="13" customFormat="1" x14ac:dyDescent="0.2">
      <c r="B3303" s="154"/>
      <c r="D3303" s="148" t="s">
        <v>169</v>
      </c>
      <c r="E3303" s="155" t="s">
        <v>3</v>
      </c>
      <c r="F3303" s="156" t="s">
        <v>4234</v>
      </c>
      <c r="H3303" s="157">
        <v>11.2</v>
      </c>
      <c r="I3303" s="158"/>
      <c r="L3303" s="154"/>
      <c r="M3303" s="159"/>
      <c r="T3303" s="160"/>
      <c r="AT3303" s="155" t="s">
        <v>169</v>
      </c>
      <c r="AU3303" s="155" t="s">
        <v>88</v>
      </c>
      <c r="AV3303" s="13" t="s">
        <v>88</v>
      </c>
      <c r="AW3303" s="13" t="s">
        <v>40</v>
      </c>
      <c r="AX3303" s="13" t="s">
        <v>78</v>
      </c>
      <c r="AY3303" s="155" t="s">
        <v>156</v>
      </c>
    </row>
    <row r="3304" spans="2:65" s="13" customFormat="1" x14ac:dyDescent="0.2">
      <c r="B3304" s="154"/>
      <c r="D3304" s="148" t="s">
        <v>169</v>
      </c>
      <c r="E3304" s="155" t="s">
        <v>3</v>
      </c>
      <c r="F3304" s="156" t="s">
        <v>4235</v>
      </c>
      <c r="H3304" s="157">
        <v>16.440000000000001</v>
      </c>
      <c r="I3304" s="158"/>
      <c r="L3304" s="154"/>
      <c r="M3304" s="159"/>
      <c r="T3304" s="160"/>
      <c r="AT3304" s="155" t="s">
        <v>169</v>
      </c>
      <c r="AU3304" s="155" t="s">
        <v>88</v>
      </c>
      <c r="AV3304" s="13" t="s">
        <v>88</v>
      </c>
      <c r="AW3304" s="13" t="s">
        <v>40</v>
      </c>
      <c r="AX3304" s="13" t="s">
        <v>78</v>
      </c>
      <c r="AY3304" s="155" t="s">
        <v>156</v>
      </c>
    </row>
    <row r="3305" spans="2:65" s="13" customFormat="1" x14ac:dyDescent="0.2">
      <c r="B3305" s="154"/>
      <c r="D3305" s="148" t="s">
        <v>169</v>
      </c>
      <c r="E3305" s="155" t="s">
        <v>3</v>
      </c>
      <c r="F3305" s="156" t="s">
        <v>4236</v>
      </c>
      <c r="H3305" s="157">
        <v>9.3000000000000007</v>
      </c>
      <c r="I3305" s="158"/>
      <c r="L3305" s="154"/>
      <c r="M3305" s="159"/>
      <c r="T3305" s="160"/>
      <c r="AT3305" s="155" t="s">
        <v>169</v>
      </c>
      <c r="AU3305" s="155" t="s">
        <v>88</v>
      </c>
      <c r="AV3305" s="13" t="s">
        <v>88</v>
      </c>
      <c r="AW3305" s="13" t="s">
        <v>40</v>
      </c>
      <c r="AX3305" s="13" t="s">
        <v>78</v>
      </c>
      <c r="AY3305" s="155" t="s">
        <v>156</v>
      </c>
    </row>
    <row r="3306" spans="2:65" s="13" customFormat="1" x14ac:dyDescent="0.2">
      <c r="B3306" s="154"/>
      <c r="D3306" s="148" t="s">
        <v>169</v>
      </c>
      <c r="E3306" s="155" t="s">
        <v>3</v>
      </c>
      <c r="F3306" s="156" t="s">
        <v>4237</v>
      </c>
      <c r="H3306" s="157">
        <v>64</v>
      </c>
      <c r="I3306" s="158"/>
      <c r="L3306" s="154"/>
      <c r="M3306" s="159"/>
      <c r="T3306" s="160"/>
      <c r="AT3306" s="155" t="s">
        <v>169</v>
      </c>
      <c r="AU3306" s="155" t="s">
        <v>88</v>
      </c>
      <c r="AV3306" s="13" t="s">
        <v>88</v>
      </c>
      <c r="AW3306" s="13" t="s">
        <v>40</v>
      </c>
      <c r="AX3306" s="13" t="s">
        <v>78</v>
      </c>
      <c r="AY3306" s="155" t="s">
        <v>156</v>
      </c>
    </row>
    <row r="3307" spans="2:65" s="13" customFormat="1" x14ac:dyDescent="0.2">
      <c r="B3307" s="154"/>
      <c r="D3307" s="148" t="s">
        <v>169</v>
      </c>
      <c r="E3307" s="155" t="s">
        <v>3</v>
      </c>
      <c r="F3307" s="156" t="s">
        <v>4238</v>
      </c>
      <c r="H3307" s="157">
        <v>12</v>
      </c>
      <c r="I3307" s="158"/>
      <c r="L3307" s="154"/>
      <c r="M3307" s="159"/>
      <c r="T3307" s="160"/>
      <c r="AT3307" s="155" t="s">
        <v>169</v>
      </c>
      <c r="AU3307" s="155" t="s">
        <v>88</v>
      </c>
      <c r="AV3307" s="13" t="s">
        <v>88</v>
      </c>
      <c r="AW3307" s="13" t="s">
        <v>40</v>
      </c>
      <c r="AX3307" s="13" t="s">
        <v>78</v>
      </c>
      <c r="AY3307" s="155" t="s">
        <v>156</v>
      </c>
    </row>
    <row r="3308" spans="2:65" s="14" customFormat="1" x14ac:dyDescent="0.2">
      <c r="B3308" s="161"/>
      <c r="D3308" s="148" t="s">
        <v>169</v>
      </c>
      <c r="E3308" s="162" t="s">
        <v>3</v>
      </c>
      <c r="F3308" s="163" t="s">
        <v>172</v>
      </c>
      <c r="H3308" s="164">
        <v>195.74</v>
      </c>
      <c r="I3308" s="165"/>
      <c r="L3308" s="161"/>
      <c r="M3308" s="166"/>
      <c r="T3308" s="167"/>
      <c r="AT3308" s="162" t="s">
        <v>169</v>
      </c>
      <c r="AU3308" s="162" t="s">
        <v>88</v>
      </c>
      <c r="AV3308" s="14" t="s">
        <v>165</v>
      </c>
      <c r="AW3308" s="14" t="s">
        <v>40</v>
      </c>
      <c r="AX3308" s="14" t="s">
        <v>86</v>
      </c>
      <c r="AY3308" s="162" t="s">
        <v>156</v>
      </c>
    </row>
    <row r="3309" spans="2:65" s="1" customFormat="1" ht="16.5" customHeight="1" x14ac:dyDescent="0.2">
      <c r="B3309" s="129"/>
      <c r="C3309" s="130" t="s">
        <v>353</v>
      </c>
      <c r="D3309" s="130" t="s">
        <v>160</v>
      </c>
      <c r="E3309" s="131" t="s">
        <v>4239</v>
      </c>
      <c r="F3309" s="132" t="s">
        <v>4240</v>
      </c>
      <c r="G3309" s="133" t="s">
        <v>356</v>
      </c>
      <c r="H3309" s="134">
        <v>195.74</v>
      </c>
      <c r="I3309" s="135"/>
      <c r="J3309" s="136">
        <f>ROUND(I3309*H3309,2)</f>
        <v>0</v>
      </c>
      <c r="K3309" s="132" t="s">
        <v>3</v>
      </c>
      <c r="L3309" s="34"/>
      <c r="M3309" s="137" t="s">
        <v>3</v>
      </c>
      <c r="N3309" s="138" t="s">
        <v>49</v>
      </c>
      <c r="P3309" s="139">
        <f>O3309*H3309</f>
        <v>0</v>
      </c>
      <c r="Q3309" s="139">
        <v>0</v>
      </c>
      <c r="R3309" s="139">
        <f>Q3309*H3309</f>
        <v>0</v>
      </c>
      <c r="S3309" s="139">
        <v>0</v>
      </c>
      <c r="T3309" s="140">
        <f>S3309*H3309</f>
        <v>0</v>
      </c>
      <c r="AR3309" s="141" t="s">
        <v>301</v>
      </c>
      <c r="AT3309" s="141" t="s">
        <v>160</v>
      </c>
      <c r="AU3309" s="141" t="s">
        <v>88</v>
      </c>
      <c r="AY3309" s="18" t="s">
        <v>156</v>
      </c>
      <c r="BE3309" s="142">
        <f>IF(N3309="základní",J3309,0)</f>
        <v>0</v>
      </c>
      <c r="BF3309" s="142">
        <f>IF(N3309="snížená",J3309,0)</f>
        <v>0</v>
      </c>
      <c r="BG3309" s="142">
        <f>IF(N3309="zákl. přenesená",J3309,0)</f>
        <v>0</v>
      </c>
      <c r="BH3309" s="142">
        <f>IF(N3309="sníž. přenesená",J3309,0)</f>
        <v>0</v>
      </c>
      <c r="BI3309" s="142">
        <f>IF(N3309="nulová",J3309,0)</f>
        <v>0</v>
      </c>
      <c r="BJ3309" s="18" t="s">
        <v>86</v>
      </c>
      <c r="BK3309" s="142">
        <f>ROUND(I3309*H3309,2)</f>
        <v>0</v>
      </c>
      <c r="BL3309" s="18" t="s">
        <v>301</v>
      </c>
      <c r="BM3309" s="141" t="s">
        <v>4241</v>
      </c>
    </row>
    <row r="3310" spans="2:65" s="12" customFormat="1" x14ac:dyDescent="0.2">
      <c r="B3310" s="147"/>
      <c r="D3310" s="148" t="s">
        <v>169</v>
      </c>
      <c r="E3310" s="149" t="s">
        <v>3</v>
      </c>
      <c r="F3310" s="150" t="s">
        <v>4216</v>
      </c>
      <c r="H3310" s="149" t="s">
        <v>3</v>
      </c>
      <c r="I3310" s="151"/>
      <c r="L3310" s="147"/>
      <c r="M3310" s="152"/>
      <c r="T3310" s="153"/>
      <c r="AT3310" s="149" t="s">
        <v>169</v>
      </c>
      <c r="AU3310" s="149" t="s">
        <v>88</v>
      </c>
      <c r="AV3310" s="12" t="s">
        <v>86</v>
      </c>
      <c r="AW3310" s="12" t="s">
        <v>40</v>
      </c>
      <c r="AX3310" s="12" t="s">
        <v>78</v>
      </c>
      <c r="AY3310" s="149" t="s">
        <v>156</v>
      </c>
    </row>
    <row r="3311" spans="2:65" s="13" customFormat="1" x14ac:dyDescent="0.2">
      <c r="B3311" s="154"/>
      <c r="D3311" s="148" t="s">
        <v>169</v>
      </c>
      <c r="E3311" s="155" t="s">
        <v>3</v>
      </c>
      <c r="F3311" s="156" t="s">
        <v>4231</v>
      </c>
      <c r="H3311" s="157">
        <v>22.8</v>
      </c>
      <c r="I3311" s="158"/>
      <c r="L3311" s="154"/>
      <c r="M3311" s="159"/>
      <c r="T3311" s="160"/>
      <c r="AT3311" s="155" t="s">
        <v>169</v>
      </c>
      <c r="AU3311" s="155" t="s">
        <v>88</v>
      </c>
      <c r="AV3311" s="13" t="s">
        <v>88</v>
      </c>
      <c r="AW3311" s="13" t="s">
        <v>40</v>
      </c>
      <c r="AX3311" s="13" t="s">
        <v>78</v>
      </c>
      <c r="AY3311" s="155" t="s">
        <v>156</v>
      </c>
    </row>
    <row r="3312" spans="2:65" s="13" customFormat="1" x14ac:dyDescent="0.2">
      <c r="B3312" s="154"/>
      <c r="D3312" s="148" t="s">
        <v>169</v>
      </c>
      <c r="E3312" s="155" t="s">
        <v>3</v>
      </c>
      <c r="F3312" s="156" t="s">
        <v>4232</v>
      </c>
      <c r="H3312" s="157">
        <v>54</v>
      </c>
      <c r="I3312" s="158"/>
      <c r="L3312" s="154"/>
      <c r="M3312" s="159"/>
      <c r="T3312" s="160"/>
      <c r="AT3312" s="155" t="s">
        <v>169</v>
      </c>
      <c r="AU3312" s="155" t="s">
        <v>88</v>
      </c>
      <c r="AV3312" s="13" t="s">
        <v>88</v>
      </c>
      <c r="AW3312" s="13" t="s">
        <v>40</v>
      </c>
      <c r="AX3312" s="13" t="s">
        <v>78</v>
      </c>
      <c r="AY3312" s="155" t="s">
        <v>156</v>
      </c>
    </row>
    <row r="3313" spans="2:65" s="13" customFormat="1" x14ac:dyDescent="0.2">
      <c r="B3313" s="154"/>
      <c r="D3313" s="148" t="s">
        <v>169</v>
      </c>
      <c r="E3313" s="155" t="s">
        <v>3</v>
      </c>
      <c r="F3313" s="156" t="s">
        <v>4233</v>
      </c>
      <c r="H3313" s="157">
        <v>6</v>
      </c>
      <c r="I3313" s="158"/>
      <c r="L3313" s="154"/>
      <c r="M3313" s="159"/>
      <c r="T3313" s="160"/>
      <c r="AT3313" s="155" t="s">
        <v>169</v>
      </c>
      <c r="AU3313" s="155" t="s">
        <v>88</v>
      </c>
      <c r="AV3313" s="13" t="s">
        <v>88</v>
      </c>
      <c r="AW3313" s="13" t="s">
        <v>40</v>
      </c>
      <c r="AX3313" s="13" t="s">
        <v>78</v>
      </c>
      <c r="AY3313" s="155" t="s">
        <v>156</v>
      </c>
    </row>
    <row r="3314" spans="2:65" s="13" customFormat="1" x14ac:dyDescent="0.2">
      <c r="B3314" s="154"/>
      <c r="D3314" s="148" t="s">
        <v>169</v>
      </c>
      <c r="E3314" s="155" t="s">
        <v>3</v>
      </c>
      <c r="F3314" s="156" t="s">
        <v>4234</v>
      </c>
      <c r="H3314" s="157">
        <v>11.2</v>
      </c>
      <c r="I3314" s="158"/>
      <c r="L3314" s="154"/>
      <c r="M3314" s="159"/>
      <c r="T3314" s="160"/>
      <c r="AT3314" s="155" t="s">
        <v>169</v>
      </c>
      <c r="AU3314" s="155" t="s">
        <v>88</v>
      </c>
      <c r="AV3314" s="13" t="s">
        <v>88</v>
      </c>
      <c r="AW3314" s="13" t="s">
        <v>40</v>
      </c>
      <c r="AX3314" s="13" t="s">
        <v>78</v>
      </c>
      <c r="AY3314" s="155" t="s">
        <v>156</v>
      </c>
    </row>
    <row r="3315" spans="2:65" s="13" customFormat="1" x14ac:dyDescent="0.2">
      <c r="B3315" s="154"/>
      <c r="D3315" s="148" t="s">
        <v>169</v>
      </c>
      <c r="E3315" s="155" t="s">
        <v>3</v>
      </c>
      <c r="F3315" s="156" t="s">
        <v>4235</v>
      </c>
      <c r="H3315" s="157">
        <v>16.440000000000001</v>
      </c>
      <c r="I3315" s="158"/>
      <c r="L3315" s="154"/>
      <c r="M3315" s="159"/>
      <c r="T3315" s="160"/>
      <c r="AT3315" s="155" t="s">
        <v>169</v>
      </c>
      <c r="AU3315" s="155" t="s">
        <v>88</v>
      </c>
      <c r="AV3315" s="13" t="s">
        <v>88</v>
      </c>
      <c r="AW3315" s="13" t="s">
        <v>40</v>
      </c>
      <c r="AX3315" s="13" t="s">
        <v>78</v>
      </c>
      <c r="AY3315" s="155" t="s">
        <v>156</v>
      </c>
    </row>
    <row r="3316" spans="2:65" s="13" customFormat="1" x14ac:dyDescent="0.2">
      <c r="B3316" s="154"/>
      <c r="D3316" s="148" t="s">
        <v>169</v>
      </c>
      <c r="E3316" s="155" t="s">
        <v>3</v>
      </c>
      <c r="F3316" s="156" t="s">
        <v>4236</v>
      </c>
      <c r="H3316" s="157">
        <v>9.3000000000000007</v>
      </c>
      <c r="I3316" s="158"/>
      <c r="L3316" s="154"/>
      <c r="M3316" s="159"/>
      <c r="T3316" s="160"/>
      <c r="AT3316" s="155" t="s">
        <v>169</v>
      </c>
      <c r="AU3316" s="155" t="s">
        <v>88</v>
      </c>
      <c r="AV3316" s="13" t="s">
        <v>88</v>
      </c>
      <c r="AW3316" s="13" t="s">
        <v>40</v>
      </c>
      <c r="AX3316" s="13" t="s">
        <v>78</v>
      </c>
      <c r="AY3316" s="155" t="s">
        <v>156</v>
      </c>
    </row>
    <row r="3317" spans="2:65" s="13" customFormat="1" x14ac:dyDescent="0.2">
      <c r="B3317" s="154"/>
      <c r="D3317" s="148" t="s">
        <v>169</v>
      </c>
      <c r="E3317" s="155" t="s">
        <v>3</v>
      </c>
      <c r="F3317" s="156" t="s">
        <v>4237</v>
      </c>
      <c r="H3317" s="157">
        <v>64</v>
      </c>
      <c r="I3317" s="158"/>
      <c r="L3317" s="154"/>
      <c r="M3317" s="159"/>
      <c r="T3317" s="160"/>
      <c r="AT3317" s="155" t="s">
        <v>169</v>
      </c>
      <c r="AU3317" s="155" t="s">
        <v>88</v>
      </c>
      <c r="AV3317" s="13" t="s">
        <v>88</v>
      </c>
      <c r="AW3317" s="13" t="s">
        <v>40</v>
      </c>
      <c r="AX3317" s="13" t="s">
        <v>78</v>
      </c>
      <c r="AY3317" s="155" t="s">
        <v>156</v>
      </c>
    </row>
    <row r="3318" spans="2:65" s="13" customFormat="1" x14ac:dyDescent="0.2">
      <c r="B3318" s="154"/>
      <c r="D3318" s="148" t="s">
        <v>169</v>
      </c>
      <c r="E3318" s="155" t="s">
        <v>3</v>
      </c>
      <c r="F3318" s="156" t="s">
        <v>4238</v>
      </c>
      <c r="H3318" s="157">
        <v>12</v>
      </c>
      <c r="I3318" s="158"/>
      <c r="L3318" s="154"/>
      <c r="M3318" s="159"/>
      <c r="T3318" s="160"/>
      <c r="AT3318" s="155" t="s">
        <v>169</v>
      </c>
      <c r="AU3318" s="155" t="s">
        <v>88</v>
      </c>
      <c r="AV3318" s="13" t="s">
        <v>88</v>
      </c>
      <c r="AW3318" s="13" t="s">
        <v>40</v>
      </c>
      <c r="AX3318" s="13" t="s">
        <v>78</v>
      </c>
      <c r="AY3318" s="155" t="s">
        <v>156</v>
      </c>
    </row>
    <row r="3319" spans="2:65" s="14" customFormat="1" x14ac:dyDescent="0.2">
      <c r="B3319" s="161"/>
      <c r="D3319" s="148" t="s">
        <v>169</v>
      </c>
      <c r="E3319" s="162" t="s">
        <v>3</v>
      </c>
      <c r="F3319" s="163" t="s">
        <v>172</v>
      </c>
      <c r="H3319" s="164">
        <v>195.74</v>
      </c>
      <c r="I3319" s="165"/>
      <c r="L3319" s="161"/>
      <c r="M3319" s="166"/>
      <c r="T3319" s="167"/>
      <c r="AT3319" s="162" t="s">
        <v>169</v>
      </c>
      <c r="AU3319" s="162" t="s">
        <v>88</v>
      </c>
      <c r="AV3319" s="14" t="s">
        <v>165</v>
      </c>
      <c r="AW3319" s="14" t="s">
        <v>40</v>
      </c>
      <c r="AX3319" s="14" t="s">
        <v>86</v>
      </c>
      <c r="AY3319" s="162" t="s">
        <v>156</v>
      </c>
    </row>
    <row r="3320" spans="2:65" s="1" customFormat="1" ht="24.2" customHeight="1" x14ac:dyDescent="0.2">
      <c r="B3320" s="129"/>
      <c r="C3320" s="130" t="s">
        <v>363</v>
      </c>
      <c r="D3320" s="130" t="s">
        <v>160</v>
      </c>
      <c r="E3320" s="131" t="s">
        <v>4242</v>
      </c>
      <c r="F3320" s="132" t="s">
        <v>4243</v>
      </c>
      <c r="G3320" s="133" t="s">
        <v>209</v>
      </c>
      <c r="H3320" s="134">
        <v>72.534999999999997</v>
      </c>
      <c r="I3320" s="135"/>
      <c r="J3320" s="136">
        <f>ROUND(I3320*H3320,2)</f>
        <v>0</v>
      </c>
      <c r="K3320" s="132" t="s">
        <v>164</v>
      </c>
      <c r="L3320" s="34"/>
      <c r="M3320" s="137" t="s">
        <v>3</v>
      </c>
      <c r="N3320" s="138" t="s">
        <v>49</v>
      </c>
      <c r="P3320" s="139">
        <f>O3320*H3320</f>
        <v>0</v>
      </c>
      <c r="Q3320" s="139">
        <v>0</v>
      </c>
      <c r="R3320" s="139">
        <f>Q3320*H3320</f>
        <v>0</v>
      </c>
      <c r="S3320" s="139">
        <v>0</v>
      </c>
      <c r="T3320" s="140">
        <f>S3320*H3320</f>
        <v>0</v>
      </c>
      <c r="AR3320" s="141" t="s">
        <v>301</v>
      </c>
      <c r="AT3320" s="141" t="s">
        <v>160</v>
      </c>
      <c r="AU3320" s="141" t="s">
        <v>88</v>
      </c>
      <c r="AY3320" s="18" t="s">
        <v>156</v>
      </c>
      <c r="BE3320" s="142">
        <f>IF(N3320="základní",J3320,0)</f>
        <v>0</v>
      </c>
      <c r="BF3320" s="142">
        <f>IF(N3320="snížená",J3320,0)</f>
        <v>0</v>
      </c>
      <c r="BG3320" s="142">
        <f>IF(N3320="zákl. přenesená",J3320,0)</f>
        <v>0</v>
      </c>
      <c r="BH3320" s="142">
        <f>IF(N3320="sníž. přenesená",J3320,0)</f>
        <v>0</v>
      </c>
      <c r="BI3320" s="142">
        <f>IF(N3320="nulová",J3320,0)</f>
        <v>0</v>
      </c>
      <c r="BJ3320" s="18" t="s">
        <v>86</v>
      </c>
      <c r="BK3320" s="142">
        <f>ROUND(I3320*H3320,2)</f>
        <v>0</v>
      </c>
      <c r="BL3320" s="18" t="s">
        <v>301</v>
      </c>
      <c r="BM3320" s="141" t="s">
        <v>4244</v>
      </c>
    </row>
    <row r="3321" spans="2:65" s="1" customFormat="1" x14ac:dyDescent="0.2">
      <c r="B3321" s="34"/>
      <c r="D3321" s="143" t="s">
        <v>167</v>
      </c>
      <c r="F3321" s="144" t="s">
        <v>4245</v>
      </c>
      <c r="I3321" s="145"/>
      <c r="L3321" s="34"/>
      <c r="M3321" s="146"/>
      <c r="T3321" s="55"/>
      <c r="AT3321" s="18" t="s">
        <v>167</v>
      </c>
      <c r="AU3321" s="18" t="s">
        <v>88</v>
      </c>
    </row>
    <row r="3322" spans="2:65" s="12" customFormat="1" x14ac:dyDescent="0.2">
      <c r="B3322" s="147"/>
      <c r="D3322" s="148" t="s">
        <v>169</v>
      </c>
      <c r="E3322" s="149" t="s">
        <v>3</v>
      </c>
      <c r="F3322" s="150" t="s">
        <v>4011</v>
      </c>
      <c r="H3322" s="149" t="s">
        <v>3</v>
      </c>
      <c r="I3322" s="151"/>
      <c r="L3322" s="147"/>
      <c r="M3322" s="152"/>
      <c r="T3322" s="153"/>
      <c r="AT3322" s="149" t="s">
        <v>169</v>
      </c>
      <c r="AU3322" s="149" t="s">
        <v>88</v>
      </c>
      <c r="AV3322" s="12" t="s">
        <v>86</v>
      </c>
      <c r="AW3322" s="12" t="s">
        <v>40</v>
      </c>
      <c r="AX3322" s="12" t="s">
        <v>78</v>
      </c>
      <c r="AY3322" s="149" t="s">
        <v>156</v>
      </c>
    </row>
    <row r="3323" spans="2:65" s="13" customFormat="1" x14ac:dyDescent="0.2">
      <c r="B3323" s="154"/>
      <c r="D3323" s="148" t="s">
        <v>169</v>
      </c>
      <c r="E3323" s="155" t="s">
        <v>3</v>
      </c>
      <c r="F3323" s="156" t="s">
        <v>4012</v>
      </c>
      <c r="H3323" s="157">
        <v>27.3</v>
      </c>
      <c r="I3323" s="158"/>
      <c r="L3323" s="154"/>
      <c r="M3323" s="159"/>
      <c r="T3323" s="160"/>
      <c r="AT3323" s="155" t="s">
        <v>169</v>
      </c>
      <c r="AU3323" s="155" t="s">
        <v>88</v>
      </c>
      <c r="AV3323" s="13" t="s">
        <v>88</v>
      </c>
      <c r="AW3323" s="13" t="s">
        <v>40</v>
      </c>
      <c r="AX3323" s="13" t="s">
        <v>78</v>
      </c>
      <c r="AY3323" s="155" t="s">
        <v>156</v>
      </c>
    </row>
    <row r="3324" spans="2:65" s="13" customFormat="1" x14ac:dyDescent="0.2">
      <c r="B3324" s="154"/>
      <c r="D3324" s="148" t="s">
        <v>169</v>
      </c>
      <c r="E3324" s="155" t="s">
        <v>3</v>
      </c>
      <c r="F3324" s="156" t="s">
        <v>4013</v>
      </c>
      <c r="H3324" s="157">
        <v>45.234999999999999</v>
      </c>
      <c r="I3324" s="158"/>
      <c r="L3324" s="154"/>
      <c r="M3324" s="159"/>
      <c r="T3324" s="160"/>
      <c r="AT3324" s="155" t="s">
        <v>169</v>
      </c>
      <c r="AU3324" s="155" t="s">
        <v>88</v>
      </c>
      <c r="AV3324" s="13" t="s">
        <v>88</v>
      </c>
      <c r="AW3324" s="13" t="s">
        <v>40</v>
      </c>
      <c r="AX3324" s="13" t="s">
        <v>78</v>
      </c>
      <c r="AY3324" s="155" t="s">
        <v>156</v>
      </c>
    </row>
    <row r="3325" spans="2:65" s="14" customFormat="1" x14ac:dyDescent="0.2">
      <c r="B3325" s="161"/>
      <c r="D3325" s="148" t="s">
        <v>169</v>
      </c>
      <c r="E3325" s="162" t="s">
        <v>3</v>
      </c>
      <c r="F3325" s="163" t="s">
        <v>172</v>
      </c>
      <c r="H3325" s="164">
        <v>72.534999999999997</v>
      </c>
      <c r="I3325" s="165"/>
      <c r="L3325" s="161"/>
      <c r="M3325" s="166"/>
      <c r="T3325" s="167"/>
      <c r="AT3325" s="162" t="s">
        <v>169</v>
      </c>
      <c r="AU3325" s="162" t="s">
        <v>88</v>
      </c>
      <c r="AV3325" s="14" t="s">
        <v>165</v>
      </c>
      <c r="AW3325" s="14" t="s">
        <v>40</v>
      </c>
      <c r="AX3325" s="14" t="s">
        <v>86</v>
      </c>
      <c r="AY3325" s="162" t="s">
        <v>156</v>
      </c>
    </row>
    <row r="3326" spans="2:65" s="1" customFormat="1" ht="16.5" customHeight="1" x14ac:dyDescent="0.2">
      <c r="B3326" s="129"/>
      <c r="C3326" s="175" t="s">
        <v>372</v>
      </c>
      <c r="D3326" s="175" t="s">
        <v>306</v>
      </c>
      <c r="E3326" s="176" t="s">
        <v>4246</v>
      </c>
      <c r="F3326" s="177" t="s">
        <v>4247</v>
      </c>
      <c r="G3326" s="178" t="s">
        <v>209</v>
      </c>
      <c r="H3326" s="179">
        <v>73.986000000000004</v>
      </c>
      <c r="I3326" s="180"/>
      <c r="J3326" s="181">
        <f>ROUND(I3326*H3326,2)</f>
        <v>0</v>
      </c>
      <c r="K3326" s="177" t="s">
        <v>164</v>
      </c>
      <c r="L3326" s="182"/>
      <c r="M3326" s="183" t="s">
        <v>3</v>
      </c>
      <c r="N3326" s="184" t="s">
        <v>49</v>
      </c>
      <c r="P3326" s="139">
        <f>O3326*H3326</f>
        <v>0</v>
      </c>
      <c r="Q3326" s="139">
        <v>2.2399999999999998E-3</v>
      </c>
      <c r="R3326" s="139">
        <f>Q3326*H3326</f>
        <v>0.16572863999999998</v>
      </c>
      <c r="S3326" s="139">
        <v>0</v>
      </c>
      <c r="T3326" s="140">
        <f>S3326*H3326</f>
        <v>0</v>
      </c>
      <c r="AR3326" s="141" t="s">
        <v>309</v>
      </c>
      <c r="AT3326" s="141" t="s">
        <v>306</v>
      </c>
      <c r="AU3326" s="141" t="s">
        <v>88</v>
      </c>
      <c r="AY3326" s="18" t="s">
        <v>156</v>
      </c>
      <c r="BE3326" s="142">
        <f>IF(N3326="základní",J3326,0)</f>
        <v>0</v>
      </c>
      <c r="BF3326" s="142">
        <f>IF(N3326="snížená",J3326,0)</f>
        <v>0</v>
      </c>
      <c r="BG3326" s="142">
        <f>IF(N3326="zákl. přenesená",J3326,0)</f>
        <v>0</v>
      </c>
      <c r="BH3326" s="142">
        <f>IF(N3326="sníž. přenesená",J3326,0)</f>
        <v>0</v>
      </c>
      <c r="BI3326" s="142">
        <f>IF(N3326="nulová",J3326,0)</f>
        <v>0</v>
      </c>
      <c r="BJ3326" s="18" t="s">
        <v>86</v>
      </c>
      <c r="BK3326" s="142">
        <f>ROUND(I3326*H3326,2)</f>
        <v>0</v>
      </c>
      <c r="BL3326" s="18" t="s">
        <v>301</v>
      </c>
      <c r="BM3326" s="141" t="s">
        <v>4248</v>
      </c>
    </row>
    <row r="3327" spans="2:65" s="13" customFormat="1" x14ac:dyDescent="0.2">
      <c r="B3327" s="154"/>
      <c r="D3327" s="148" t="s">
        <v>169</v>
      </c>
      <c r="F3327" s="156" t="s">
        <v>4018</v>
      </c>
      <c r="H3327" s="157">
        <v>73.986000000000004</v>
      </c>
      <c r="I3327" s="158"/>
      <c r="L3327" s="154"/>
      <c r="M3327" s="159"/>
      <c r="T3327" s="160"/>
      <c r="AT3327" s="155" t="s">
        <v>169</v>
      </c>
      <c r="AU3327" s="155" t="s">
        <v>88</v>
      </c>
      <c r="AV3327" s="13" t="s">
        <v>88</v>
      </c>
      <c r="AW3327" s="13" t="s">
        <v>4</v>
      </c>
      <c r="AX3327" s="13" t="s">
        <v>86</v>
      </c>
      <c r="AY3327" s="155" t="s">
        <v>156</v>
      </c>
    </row>
    <row r="3328" spans="2:65" s="1" customFormat="1" ht="24.2" customHeight="1" x14ac:dyDescent="0.2">
      <c r="B3328" s="129"/>
      <c r="C3328" s="130" t="s">
        <v>4249</v>
      </c>
      <c r="D3328" s="130" t="s">
        <v>160</v>
      </c>
      <c r="E3328" s="131" t="s">
        <v>4250</v>
      </c>
      <c r="F3328" s="132" t="s">
        <v>4251</v>
      </c>
      <c r="G3328" s="133" t="s">
        <v>209</v>
      </c>
      <c r="H3328" s="134">
        <v>103.535</v>
      </c>
      <c r="I3328" s="135"/>
      <c r="J3328" s="136">
        <f>ROUND(I3328*H3328,2)</f>
        <v>0</v>
      </c>
      <c r="K3328" s="132" t="s">
        <v>164</v>
      </c>
      <c r="L3328" s="34"/>
      <c r="M3328" s="137" t="s">
        <v>3</v>
      </c>
      <c r="N3328" s="138" t="s">
        <v>49</v>
      </c>
      <c r="P3328" s="139">
        <f>O3328*H3328</f>
        <v>0</v>
      </c>
      <c r="Q3328" s="139">
        <v>0</v>
      </c>
      <c r="R3328" s="139">
        <f>Q3328*H3328</f>
        <v>0</v>
      </c>
      <c r="S3328" s="139">
        <v>0</v>
      </c>
      <c r="T3328" s="140">
        <f>S3328*H3328</f>
        <v>0</v>
      </c>
      <c r="AR3328" s="141" t="s">
        <v>301</v>
      </c>
      <c r="AT3328" s="141" t="s">
        <v>160</v>
      </c>
      <c r="AU3328" s="141" t="s">
        <v>88</v>
      </c>
      <c r="AY3328" s="18" t="s">
        <v>156</v>
      </c>
      <c r="BE3328" s="142">
        <f>IF(N3328="základní",J3328,0)</f>
        <v>0</v>
      </c>
      <c r="BF3328" s="142">
        <f>IF(N3328="snížená",J3328,0)</f>
        <v>0</v>
      </c>
      <c r="BG3328" s="142">
        <f>IF(N3328="zákl. přenesená",J3328,0)</f>
        <v>0</v>
      </c>
      <c r="BH3328" s="142">
        <f>IF(N3328="sníž. přenesená",J3328,0)</f>
        <v>0</v>
      </c>
      <c r="BI3328" s="142">
        <f>IF(N3328="nulová",J3328,0)</f>
        <v>0</v>
      </c>
      <c r="BJ3328" s="18" t="s">
        <v>86</v>
      </c>
      <c r="BK3328" s="142">
        <f>ROUND(I3328*H3328,2)</f>
        <v>0</v>
      </c>
      <c r="BL3328" s="18" t="s">
        <v>301</v>
      </c>
      <c r="BM3328" s="141" t="s">
        <v>4252</v>
      </c>
    </row>
    <row r="3329" spans="2:65" s="1" customFormat="1" x14ac:dyDescent="0.2">
      <c r="B3329" s="34"/>
      <c r="D3329" s="143" t="s">
        <v>167</v>
      </c>
      <c r="F3329" s="144" t="s">
        <v>4253</v>
      </c>
      <c r="I3329" s="145"/>
      <c r="L3329" s="34"/>
      <c r="M3329" s="146"/>
      <c r="T3329" s="55"/>
      <c r="AT3329" s="18" t="s">
        <v>167</v>
      </c>
      <c r="AU3329" s="18" t="s">
        <v>88</v>
      </c>
    </row>
    <row r="3330" spans="2:65" s="1" customFormat="1" ht="16.5" customHeight="1" x14ac:dyDescent="0.2">
      <c r="B3330" s="129"/>
      <c r="C3330" s="175" t="s">
        <v>4254</v>
      </c>
      <c r="D3330" s="175" t="s">
        <v>306</v>
      </c>
      <c r="E3330" s="176" t="s">
        <v>4255</v>
      </c>
      <c r="F3330" s="177" t="s">
        <v>4256</v>
      </c>
      <c r="G3330" s="178" t="s">
        <v>209</v>
      </c>
      <c r="H3330" s="179">
        <v>34.829000000000001</v>
      </c>
      <c r="I3330" s="180"/>
      <c r="J3330" s="181">
        <f>ROUND(I3330*H3330,2)</f>
        <v>0</v>
      </c>
      <c r="K3330" s="177" t="s">
        <v>164</v>
      </c>
      <c r="L3330" s="182"/>
      <c r="M3330" s="183" t="s">
        <v>3</v>
      </c>
      <c r="N3330" s="184" t="s">
        <v>49</v>
      </c>
      <c r="P3330" s="139">
        <f>O3330*H3330</f>
        <v>0</v>
      </c>
      <c r="Q3330" s="139">
        <v>1.3999999999999999E-4</v>
      </c>
      <c r="R3330" s="139">
        <f>Q3330*H3330</f>
        <v>4.8760599999999998E-3</v>
      </c>
      <c r="S3330" s="139">
        <v>0</v>
      </c>
      <c r="T3330" s="140">
        <f>S3330*H3330</f>
        <v>0</v>
      </c>
      <c r="AR3330" s="141" t="s">
        <v>309</v>
      </c>
      <c r="AT3330" s="141" t="s">
        <v>306</v>
      </c>
      <c r="AU3330" s="141" t="s">
        <v>88</v>
      </c>
      <c r="AY3330" s="18" t="s">
        <v>156</v>
      </c>
      <c r="BE3330" s="142">
        <f>IF(N3330="základní",J3330,0)</f>
        <v>0</v>
      </c>
      <c r="BF3330" s="142">
        <f>IF(N3330="snížená",J3330,0)</f>
        <v>0</v>
      </c>
      <c r="BG3330" s="142">
        <f>IF(N3330="zákl. přenesená",J3330,0)</f>
        <v>0</v>
      </c>
      <c r="BH3330" s="142">
        <f>IF(N3330="sníž. přenesená",J3330,0)</f>
        <v>0</v>
      </c>
      <c r="BI3330" s="142">
        <f>IF(N3330="nulová",J3330,0)</f>
        <v>0</v>
      </c>
      <c r="BJ3330" s="18" t="s">
        <v>86</v>
      </c>
      <c r="BK3330" s="142">
        <f>ROUND(I3330*H3330,2)</f>
        <v>0</v>
      </c>
      <c r="BL3330" s="18" t="s">
        <v>301</v>
      </c>
      <c r="BM3330" s="141" t="s">
        <v>4257</v>
      </c>
    </row>
    <row r="3331" spans="2:65" s="12" customFormat="1" x14ac:dyDescent="0.2">
      <c r="B3331" s="147"/>
      <c r="D3331" s="148" t="s">
        <v>169</v>
      </c>
      <c r="E3331" s="149" t="s">
        <v>3</v>
      </c>
      <c r="F3331" s="150" t="s">
        <v>340</v>
      </c>
      <c r="H3331" s="149" t="s">
        <v>3</v>
      </c>
      <c r="I3331" s="151"/>
      <c r="L3331" s="147"/>
      <c r="M3331" s="152"/>
      <c r="T3331" s="153"/>
      <c r="AT3331" s="149" t="s">
        <v>169</v>
      </c>
      <c r="AU3331" s="149" t="s">
        <v>88</v>
      </c>
      <c r="AV3331" s="12" t="s">
        <v>86</v>
      </c>
      <c r="AW3331" s="12" t="s">
        <v>40</v>
      </c>
      <c r="AX3331" s="12" t="s">
        <v>78</v>
      </c>
      <c r="AY3331" s="149" t="s">
        <v>156</v>
      </c>
    </row>
    <row r="3332" spans="2:65" s="13" customFormat="1" x14ac:dyDescent="0.2">
      <c r="B3332" s="154"/>
      <c r="D3332" s="148" t="s">
        <v>169</v>
      </c>
      <c r="E3332" s="155" t="s">
        <v>3</v>
      </c>
      <c r="F3332" s="156" t="s">
        <v>401</v>
      </c>
      <c r="H3332" s="157">
        <v>5.84</v>
      </c>
      <c r="I3332" s="158"/>
      <c r="L3332" s="154"/>
      <c r="M3332" s="159"/>
      <c r="T3332" s="160"/>
      <c r="AT3332" s="155" t="s">
        <v>169</v>
      </c>
      <c r="AU3332" s="155" t="s">
        <v>88</v>
      </c>
      <c r="AV3332" s="13" t="s">
        <v>88</v>
      </c>
      <c r="AW3332" s="13" t="s">
        <v>40</v>
      </c>
      <c r="AX3332" s="13" t="s">
        <v>78</v>
      </c>
      <c r="AY3332" s="155" t="s">
        <v>156</v>
      </c>
    </row>
    <row r="3333" spans="2:65" s="15" customFormat="1" x14ac:dyDescent="0.2">
      <c r="B3333" s="168"/>
      <c r="D3333" s="148" t="s">
        <v>169</v>
      </c>
      <c r="E3333" s="169" t="s">
        <v>3</v>
      </c>
      <c r="F3333" s="170" t="s">
        <v>180</v>
      </c>
      <c r="H3333" s="171">
        <v>5.84</v>
      </c>
      <c r="I3333" s="172"/>
      <c r="L3333" s="168"/>
      <c r="M3333" s="173"/>
      <c r="T3333" s="174"/>
      <c r="AT3333" s="169" t="s">
        <v>169</v>
      </c>
      <c r="AU3333" s="169" t="s">
        <v>88</v>
      </c>
      <c r="AV3333" s="15" t="s">
        <v>157</v>
      </c>
      <c r="AW3333" s="15" t="s">
        <v>40</v>
      </c>
      <c r="AX3333" s="15" t="s">
        <v>78</v>
      </c>
      <c r="AY3333" s="169" t="s">
        <v>156</v>
      </c>
    </row>
    <row r="3334" spans="2:65" s="12" customFormat="1" x14ac:dyDescent="0.2">
      <c r="B3334" s="147"/>
      <c r="D3334" s="148" t="s">
        <v>169</v>
      </c>
      <c r="E3334" s="149" t="s">
        <v>3</v>
      </c>
      <c r="F3334" s="150" t="s">
        <v>342</v>
      </c>
      <c r="H3334" s="149" t="s">
        <v>3</v>
      </c>
      <c r="I3334" s="151"/>
      <c r="L3334" s="147"/>
      <c r="M3334" s="152"/>
      <c r="T3334" s="153"/>
      <c r="AT3334" s="149" t="s">
        <v>169</v>
      </c>
      <c r="AU3334" s="149" t="s">
        <v>88</v>
      </c>
      <c r="AV3334" s="12" t="s">
        <v>86</v>
      </c>
      <c r="AW3334" s="12" t="s">
        <v>40</v>
      </c>
      <c r="AX3334" s="12" t="s">
        <v>78</v>
      </c>
      <c r="AY3334" s="149" t="s">
        <v>156</v>
      </c>
    </row>
    <row r="3335" spans="2:65" s="13" customFormat="1" x14ac:dyDescent="0.2">
      <c r="B3335" s="154"/>
      <c r="D3335" s="148" t="s">
        <v>169</v>
      </c>
      <c r="E3335" s="155" t="s">
        <v>3</v>
      </c>
      <c r="F3335" s="156" t="s">
        <v>402</v>
      </c>
      <c r="H3335" s="157">
        <v>7.8</v>
      </c>
      <c r="I3335" s="158"/>
      <c r="L3335" s="154"/>
      <c r="M3335" s="159"/>
      <c r="T3335" s="160"/>
      <c r="AT3335" s="155" t="s">
        <v>169</v>
      </c>
      <c r="AU3335" s="155" t="s">
        <v>88</v>
      </c>
      <c r="AV3335" s="13" t="s">
        <v>88</v>
      </c>
      <c r="AW3335" s="13" t="s">
        <v>40</v>
      </c>
      <c r="AX3335" s="13" t="s">
        <v>78</v>
      </c>
      <c r="AY3335" s="155" t="s">
        <v>156</v>
      </c>
    </row>
    <row r="3336" spans="2:65" s="15" customFormat="1" x14ac:dyDescent="0.2">
      <c r="B3336" s="168"/>
      <c r="D3336" s="148" t="s">
        <v>169</v>
      </c>
      <c r="E3336" s="169" t="s">
        <v>3</v>
      </c>
      <c r="F3336" s="170" t="s">
        <v>180</v>
      </c>
      <c r="H3336" s="171">
        <v>7.8</v>
      </c>
      <c r="I3336" s="172"/>
      <c r="L3336" s="168"/>
      <c r="M3336" s="173"/>
      <c r="T3336" s="174"/>
      <c r="AT3336" s="169" t="s">
        <v>169</v>
      </c>
      <c r="AU3336" s="169" t="s">
        <v>88</v>
      </c>
      <c r="AV3336" s="15" t="s">
        <v>157</v>
      </c>
      <c r="AW3336" s="15" t="s">
        <v>40</v>
      </c>
      <c r="AX3336" s="15" t="s">
        <v>78</v>
      </c>
      <c r="AY3336" s="169" t="s">
        <v>156</v>
      </c>
    </row>
    <row r="3337" spans="2:65" s="12" customFormat="1" x14ac:dyDescent="0.2">
      <c r="B3337" s="147"/>
      <c r="D3337" s="148" t="s">
        <v>169</v>
      </c>
      <c r="E3337" s="149" t="s">
        <v>3</v>
      </c>
      <c r="F3337" s="150" t="s">
        <v>344</v>
      </c>
      <c r="H3337" s="149" t="s">
        <v>3</v>
      </c>
      <c r="I3337" s="151"/>
      <c r="L3337" s="147"/>
      <c r="M3337" s="152"/>
      <c r="T3337" s="153"/>
      <c r="AT3337" s="149" t="s">
        <v>169</v>
      </c>
      <c r="AU3337" s="149" t="s">
        <v>88</v>
      </c>
      <c r="AV3337" s="12" t="s">
        <v>86</v>
      </c>
      <c r="AW3337" s="12" t="s">
        <v>40</v>
      </c>
      <c r="AX3337" s="12" t="s">
        <v>78</v>
      </c>
      <c r="AY3337" s="149" t="s">
        <v>156</v>
      </c>
    </row>
    <row r="3338" spans="2:65" s="13" customFormat="1" x14ac:dyDescent="0.2">
      <c r="B3338" s="154"/>
      <c r="D3338" s="148" t="s">
        <v>169</v>
      </c>
      <c r="E3338" s="155" t="s">
        <v>3</v>
      </c>
      <c r="F3338" s="156" t="s">
        <v>403</v>
      </c>
      <c r="H3338" s="157">
        <v>2.96</v>
      </c>
      <c r="I3338" s="158"/>
      <c r="L3338" s="154"/>
      <c r="M3338" s="159"/>
      <c r="T3338" s="160"/>
      <c r="AT3338" s="155" t="s">
        <v>169</v>
      </c>
      <c r="AU3338" s="155" t="s">
        <v>88</v>
      </c>
      <c r="AV3338" s="13" t="s">
        <v>88</v>
      </c>
      <c r="AW3338" s="13" t="s">
        <v>40</v>
      </c>
      <c r="AX3338" s="13" t="s">
        <v>78</v>
      </c>
      <c r="AY3338" s="155" t="s">
        <v>156</v>
      </c>
    </row>
    <row r="3339" spans="2:65" s="15" customFormat="1" x14ac:dyDescent="0.2">
      <c r="B3339" s="168"/>
      <c r="D3339" s="148" t="s">
        <v>169</v>
      </c>
      <c r="E3339" s="169" t="s">
        <v>3</v>
      </c>
      <c r="F3339" s="170" t="s">
        <v>180</v>
      </c>
      <c r="H3339" s="171">
        <v>2.96</v>
      </c>
      <c r="I3339" s="172"/>
      <c r="L3339" s="168"/>
      <c r="M3339" s="173"/>
      <c r="T3339" s="174"/>
      <c r="AT3339" s="169" t="s">
        <v>169</v>
      </c>
      <c r="AU3339" s="169" t="s">
        <v>88</v>
      </c>
      <c r="AV3339" s="15" t="s">
        <v>157</v>
      </c>
      <c r="AW3339" s="15" t="s">
        <v>40</v>
      </c>
      <c r="AX3339" s="15" t="s">
        <v>78</v>
      </c>
      <c r="AY3339" s="169" t="s">
        <v>156</v>
      </c>
    </row>
    <row r="3340" spans="2:65" s="12" customFormat="1" x14ac:dyDescent="0.2">
      <c r="B3340" s="147"/>
      <c r="D3340" s="148" t="s">
        <v>169</v>
      </c>
      <c r="E3340" s="149" t="s">
        <v>3</v>
      </c>
      <c r="F3340" s="150" t="s">
        <v>346</v>
      </c>
      <c r="H3340" s="149" t="s">
        <v>3</v>
      </c>
      <c r="I3340" s="151"/>
      <c r="L3340" s="147"/>
      <c r="M3340" s="152"/>
      <c r="T3340" s="153"/>
      <c r="AT3340" s="149" t="s">
        <v>169</v>
      </c>
      <c r="AU3340" s="149" t="s">
        <v>88</v>
      </c>
      <c r="AV3340" s="12" t="s">
        <v>86</v>
      </c>
      <c r="AW3340" s="12" t="s">
        <v>40</v>
      </c>
      <c r="AX3340" s="12" t="s">
        <v>78</v>
      </c>
      <c r="AY3340" s="149" t="s">
        <v>156</v>
      </c>
    </row>
    <row r="3341" spans="2:65" s="13" customFormat="1" x14ac:dyDescent="0.2">
      <c r="B3341" s="154"/>
      <c r="D3341" s="148" t="s">
        <v>169</v>
      </c>
      <c r="E3341" s="155" t="s">
        <v>3</v>
      </c>
      <c r="F3341" s="156" t="s">
        <v>371</v>
      </c>
      <c r="H3341" s="157">
        <v>14.4</v>
      </c>
      <c r="I3341" s="158"/>
      <c r="L3341" s="154"/>
      <c r="M3341" s="159"/>
      <c r="T3341" s="160"/>
      <c r="AT3341" s="155" t="s">
        <v>169</v>
      </c>
      <c r="AU3341" s="155" t="s">
        <v>88</v>
      </c>
      <c r="AV3341" s="13" t="s">
        <v>88</v>
      </c>
      <c r="AW3341" s="13" t="s">
        <v>40</v>
      </c>
      <c r="AX3341" s="13" t="s">
        <v>78</v>
      </c>
      <c r="AY3341" s="155" t="s">
        <v>156</v>
      </c>
    </row>
    <row r="3342" spans="2:65" s="15" customFormat="1" x14ac:dyDescent="0.2">
      <c r="B3342" s="168"/>
      <c r="D3342" s="148" t="s">
        <v>169</v>
      </c>
      <c r="E3342" s="169" t="s">
        <v>3</v>
      </c>
      <c r="F3342" s="170" t="s">
        <v>180</v>
      </c>
      <c r="H3342" s="171">
        <v>14.4</v>
      </c>
      <c r="I3342" s="172"/>
      <c r="L3342" s="168"/>
      <c r="M3342" s="173"/>
      <c r="T3342" s="174"/>
      <c r="AT3342" s="169" t="s">
        <v>169</v>
      </c>
      <c r="AU3342" s="169" t="s">
        <v>88</v>
      </c>
      <c r="AV3342" s="15" t="s">
        <v>157</v>
      </c>
      <c r="AW3342" s="15" t="s">
        <v>40</v>
      </c>
      <c r="AX3342" s="15" t="s">
        <v>78</v>
      </c>
      <c r="AY3342" s="169" t="s">
        <v>156</v>
      </c>
    </row>
    <row r="3343" spans="2:65" s="14" customFormat="1" x14ac:dyDescent="0.2">
      <c r="B3343" s="161"/>
      <c r="D3343" s="148" t="s">
        <v>169</v>
      </c>
      <c r="E3343" s="162" t="s">
        <v>3</v>
      </c>
      <c r="F3343" s="163" t="s">
        <v>172</v>
      </c>
      <c r="H3343" s="164">
        <v>31</v>
      </c>
      <c r="I3343" s="165"/>
      <c r="L3343" s="161"/>
      <c r="M3343" s="166"/>
      <c r="T3343" s="167"/>
      <c r="AT3343" s="162" t="s">
        <v>169</v>
      </c>
      <c r="AU3343" s="162" t="s">
        <v>88</v>
      </c>
      <c r="AV3343" s="14" t="s">
        <v>165</v>
      </c>
      <c r="AW3343" s="14" t="s">
        <v>40</v>
      </c>
      <c r="AX3343" s="14" t="s">
        <v>86</v>
      </c>
      <c r="AY3343" s="162" t="s">
        <v>156</v>
      </c>
    </row>
    <row r="3344" spans="2:65" s="13" customFormat="1" x14ac:dyDescent="0.2">
      <c r="B3344" s="154"/>
      <c r="D3344" s="148" t="s">
        <v>169</v>
      </c>
      <c r="F3344" s="156" t="s">
        <v>4258</v>
      </c>
      <c r="H3344" s="157">
        <v>34.829000000000001</v>
      </c>
      <c r="I3344" s="158"/>
      <c r="L3344" s="154"/>
      <c r="M3344" s="159"/>
      <c r="T3344" s="160"/>
      <c r="AT3344" s="155" t="s">
        <v>169</v>
      </c>
      <c r="AU3344" s="155" t="s">
        <v>88</v>
      </c>
      <c r="AV3344" s="13" t="s">
        <v>88</v>
      </c>
      <c r="AW3344" s="13" t="s">
        <v>4</v>
      </c>
      <c r="AX3344" s="13" t="s">
        <v>86</v>
      </c>
      <c r="AY3344" s="155" t="s">
        <v>156</v>
      </c>
    </row>
    <row r="3345" spans="2:65" s="1" customFormat="1" ht="16.5" customHeight="1" x14ac:dyDescent="0.2">
      <c r="B3345" s="129"/>
      <c r="C3345" s="175" t="s">
        <v>4259</v>
      </c>
      <c r="D3345" s="175" t="s">
        <v>306</v>
      </c>
      <c r="E3345" s="176" t="s">
        <v>4260</v>
      </c>
      <c r="F3345" s="177" t="s">
        <v>4261</v>
      </c>
      <c r="G3345" s="178" t="s">
        <v>209</v>
      </c>
      <c r="H3345" s="179">
        <v>73.986000000000004</v>
      </c>
      <c r="I3345" s="180"/>
      <c r="J3345" s="181">
        <f>ROUND(I3345*H3345,2)</f>
        <v>0</v>
      </c>
      <c r="K3345" s="177" t="s">
        <v>164</v>
      </c>
      <c r="L3345" s="182"/>
      <c r="M3345" s="183" t="s">
        <v>3</v>
      </c>
      <c r="N3345" s="184" t="s">
        <v>49</v>
      </c>
      <c r="P3345" s="139">
        <f>O3345*H3345</f>
        <v>0</v>
      </c>
      <c r="Q3345" s="139">
        <v>1.1E-4</v>
      </c>
      <c r="R3345" s="139">
        <f>Q3345*H3345</f>
        <v>8.1384600000000001E-3</v>
      </c>
      <c r="S3345" s="139">
        <v>0</v>
      </c>
      <c r="T3345" s="140">
        <f>S3345*H3345</f>
        <v>0</v>
      </c>
      <c r="AR3345" s="141" t="s">
        <v>309</v>
      </c>
      <c r="AT3345" s="141" t="s">
        <v>306</v>
      </c>
      <c r="AU3345" s="141" t="s">
        <v>88</v>
      </c>
      <c r="AY3345" s="18" t="s">
        <v>156</v>
      </c>
      <c r="BE3345" s="142">
        <f>IF(N3345="základní",J3345,0)</f>
        <v>0</v>
      </c>
      <c r="BF3345" s="142">
        <f>IF(N3345="snížená",J3345,0)</f>
        <v>0</v>
      </c>
      <c r="BG3345" s="142">
        <f>IF(N3345="zákl. přenesená",J3345,0)</f>
        <v>0</v>
      </c>
      <c r="BH3345" s="142">
        <f>IF(N3345="sníž. přenesená",J3345,0)</f>
        <v>0</v>
      </c>
      <c r="BI3345" s="142">
        <f>IF(N3345="nulová",J3345,0)</f>
        <v>0</v>
      </c>
      <c r="BJ3345" s="18" t="s">
        <v>86</v>
      </c>
      <c r="BK3345" s="142">
        <f>ROUND(I3345*H3345,2)</f>
        <v>0</v>
      </c>
      <c r="BL3345" s="18" t="s">
        <v>301</v>
      </c>
      <c r="BM3345" s="141" t="s">
        <v>4262</v>
      </c>
    </row>
    <row r="3346" spans="2:65" s="12" customFormat="1" x14ac:dyDescent="0.2">
      <c r="B3346" s="147"/>
      <c r="D3346" s="148" t="s">
        <v>169</v>
      </c>
      <c r="E3346" s="149" t="s">
        <v>3</v>
      </c>
      <c r="F3346" s="150" t="s">
        <v>4011</v>
      </c>
      <c r="H3346" s="149" t="s">
        <v>3</v>
      </c>
      <c r="I3346" s="151"/>
      <c r="L3346" s="147"/>
      <c r="M3346" s="152"/>
      <c r="T3346" s="153"/>
      <c r="AT3346" s="149" t="s">
        <v>169</v>
      </c>
      <c r="AU3346" s="149" t="s">
        <v>88</v>
      </c>
      <c r="AV3346" s="12" t="s">
        <v>86</v>
      </c>
      <c r="AW3346" s="12" t="s">
        <v>40</v>
      </c>
      <c r="AX3346" s="12" t="s">
        <v>78</v>
      </c>
      <c r="AY3346" s="149" t="s">
        <v>156</v>
      </c>
    </row>
    <row r="3347" spans="2:65" s="13" customFormat="1" x14ac:dyDescent="0.2">
      <c r="B3347" s="154"/>
      <c r="D3347" s="148" t="s">
        <v>169</v>
      </c>
      <c r="E3347" s="155" t="s">
        <v>3</v>
      </c>
      <c r="F3347" s="156" t="s">
        <v>4012</v>
      </c>
      <c r="H3347" s="157">
        <v>27.3</v>
      </c>
      <c r="I3347" s="158"/>
      <c r="L3347" s="154"/>
      <c r="M3347" s="159"/>
      <c r="T3347" s="160"/>
      <c r="AT3347" s="155" t="s">
        <v>169</v>
      </c>
      <c r="AU3347" s="155" t="s">
        <v>88</v>
      </c>
      <c r="AV3347" s="13" t="s">
        <v>88</v>
      </c>
      <c r="AW3347" s="13" t="s">
        <v>40</v>
      </c>
      <c r="AX3347" s="13" t="s">
        <v>78</v>
      </c>
      <c r="AY3347" s="155" t="s">
        <v>156</v>
      </c>
    </row>
    <row r="3348" spans="2:65" s="13" customFormat="1" x14ac:dyDescent="0.2">
      <c r="B3348" s="154"/>
      <c r="D3348" s="148" t="s">
        <v>169</v>
      </c>
      <c r="E3348" s="155" t="s">
        <v>3</v>
      </c>
      <c r="F3348" s="156" t="s">
        <v>4013</v>
      </c>
      <c r="H3348" s="157">
        <v>45.234999999999999</v>
      </c>
      <c r="I3348" s="158"/>
      <c r="L3348" s="154"/>
      <c r="M3348" s="159"/>
      <c r="T3348" s="160"/>
      <c r="AT3348" s="155" t="s">
        <v>169</v>
      </c>
      <c r="AU3348" s="155" t="s">
        <v>88</v>
      </c>
      <c r="AV3348" s="13" t="s">
        <v>88</v>
      </c>
      <c r="AW3348" s="13" t="s">
        <v>40</v>
      </c>
      <c r="AX3348" s="13" t="s">
        <v>78</v>
      </c>
      <c r="AY3348" s="155" t="s">
        <v>156</v>
      </c>
    </row>
    <row r="3349" spans="2:65" s="14" customFormat="1" x14ac:dyDescent="0.2">
      <c r="B3349" s="161"/>
      <c r="D3349" s="148" t="s">
        <v>169</v>
      </c>
      <c r="E3349" s="162" t="s">
        <v>3</v>
      </c>
      <c r="F3349" s="163" t="s">
        <v>172</v>
      </c>
      <c r="H3349" s="164">
        <v>72.534999999999997</v>
      </c>
      <c r="I3349" s="165"/>
      <c r="L3349" s="161"/>
      <c r="M3349" s="166"/>
      <c r="T3349" s="167"/>
      <c r="AT3349" s="162" t="s">
        <v>169</v>
      </c>
      <c r="AU3349" s="162" t="s">
        <v>88</v>
      </c>
      <c r="AV3349" s="14" t="s">
        <v>165</v>
      </c>
      <c r="AW3349" s="14" t="s">
        <v>40</v>
      </c>
      <c r="AX3349" s="14" t="s">
        <v>86</v>
      </c>
      <c r="AY3349" s="162" t="s">
        <v>156</v>
      </c>
    </row>
    <row r="3350" spans="2:65" s="13" customFormat="1" x14ac:dyDescent="0.2">
      <c r="B3350" s="154"/>
      <c r="D3350" s="148" t="s">
        <v>169</v>
      </c>
      <c r="F3350" s="156" t="s">
        <v>4018</v>
      </c>
      <c r="H3350" s="157">
        <v>73.986000000000004</v>
      </c>
      <c r="I3350" s="158"/>
      <c r="L3350" s="154"/>
      <c r="M3350" s="159"/>
      <c r="T3350" s="160"/>
      <c r="AT3350" s="155" t="s">
        <v>169</v>
      </c>
      <c r="AU3350" s="155" t="s">
        <v>88</v>
      </c>
      <c r="AV3350" s="13" t="s">
        <v>88</v>
      </c>
      <c r="AW3350" s="13" t="s">
        <v>4</v>
      </c>
      <c r="AX3350" s="13" t="s">
        <v>86</v>
      </c>
      <c r="AY3350" s="155" t="s">
        <v>156</v>
      </c>
    </row>
    <row r="3351" spans="2:65" s="1" customFormat="1" ht="24.2" customHeight="1" x14ac:dyDescent="0.2">
      <c r="B3351" s="129"/>
      <c r="C3351" s="130" t="s">
        <v>4263</v>
      </c>
      <c r="D3351" s="130" t="s">
        <v>160</v>
      </c>
      <c r="E3351" s="131" t="s">
        <v>4264</v>
      </c>
      <c r="F3351" s="132" t="s">
        <v>4265</v>
      </c>
      <c r="G3351" s="133" t="s">
        <v>209</v>
      </c>
      <c r="H3351" s="134">
        <v>40.451999999999998</v>
      </c>
      <c r="I3351" s="135"/>
      <c r="J3351" s="136">
        <f>ROUND(I3351*H3351,2)</f>
        <v>0</v>
      </c>
      <c r="K3351" s="132" t="s">
        <v>3</v>
      </c>
      <c r="L3351" s="34"/>
      <c r="M3351" s="137" t="s">
        <v>3</v>
      </c>
      <c r="N3351" s="138" t="s">
        <v>49</v>
      </c>
      <c r="P3351" s="139">
        <f>O3351*H3351</f>
        <v>0</v>
      </c>
      <c r="Q3351" s="139">
        <v>3.3860000000000001E-2</v>
      </c>
      <c r="R3351" s="139">
        <f>Q3351*H3351</f>
        <v>1.3697047200000001</v>
      </c>
      <c r="S3351" s="139">
        <v>0</v>
      </c>
      <c r="T3351" s="140">
        <f>S3351*H3351</f>
        <v>0</v>
      </c>
      <c r="AR3351" s="141" t="s">
        <v>301</v>
      </c>
      <c r="AT3351" s="141" t="s">
        <v>160</v>
      </c>
      <c r="AU3351" s="141" t="s">
        <v>88</v>
      </c>
      <c r="AY3351" s="18" t="s">
        <v>156</v>
      </c>
      <c r="BE3351" s="142">
        <f>IF(N3351="základní",J3351,0)</f>
        <v>0</v>
      </c>
      <c r="BF3351" s="142">
        <f>IF(N3351="snížená",J3351,0)</f>
        <v>0</v>
      </c>
      <c r="BG3351" s="142">
        <f>IF(N3351="zákl. přenesená",J3351,0)</f>
        <v>0</v>
      </c>
      <c r="BH3351" s="142">
        <f>IF(N3351="sníž. přenesená",J3351,0)</f>
        <v>0</v>
      </c>
      <c r="BI3351" s="142">
        <f>IF(N3351="nulová",J3351,0)</f>
        <v>0</v>
      </c>
      <c r="BJ3351" s="18" t="s">
        <v>86</v>
      </c>
      <c r="BK3351" s="142">
        <f>ROUND(I3351*H3351,2)</f>
        <v>0</v>
      </c>
      <c r="BL3351" s="18" t="s">
        <v>301</v>
      </c>
      <c r="BM3351" s="141" t="s">
        <v>4266</v>
      </c>
    </row>
    <row r="3352" spans="2:65" s="12" customFormat="1" x14ac:dyDescent="0.2">
      <c r="B3352" s="147"/>
      <c r="D3352" s="148" t="s">
        <v>169</v>
      </c>
      <c r="E3352" s="149" t="s">
        <v>3</v>
      </c>
      <c r="F3352" s="150" t="s">
        <v>340</v>
      </c>
      <c r="H3352" s="149" t="s">
        <v>3</v>
      </c>
      <c r="I3352" s="151"/>
      <c r="L3352" s="147"/>
      <c r="M3352" s="152"/>
      <c r="T3352" s="153"/>
      <c r="AT3352" s="149" t="s">
        <v>169</v>
      </c>
      <c r="AU3352" s="149" t="s">
        <v>88</v>
      </c>
      <c r="AV3352" s="12" t="s">
        <v>86</v>
      </c>
      <c r="AW3352" s="12" t="s">
        <v>40</v>
      </c>
      <c r="AX3352" s="12" t="s">
        <v>78</v>
      </c>
      <c r="AY3352" s="149" t="s">
        <v>156</v>
      </c>
    </row>
    <row r="3353" spans="2:65" s="13" customFormat="1" x14ac:dyDescent="0.2">
      <c r="B3353" s="154"/>
      <c r="D3353" s="148" t="s">
        <v>169</v>
      </c>
      <c r="E3353" s="155" t="s">
        <v>3</v>
      </c>
      <c r="F3353" s="156" t="s">
        <v>4267</v>
      </c>
      <c r="H3353" s="157">
        <v>2.92</v>
      </c>
      <c r="I3353" s="158"/>
      <c r="L3353" s="154"/>
      <c r="M3353" s="159"/>
      <c r="T3353" s="160"/>
      <c r="AT3353" s="155" t="s">
        <v>169</v>
      </c>
      <c r="AU3353" s="155" t="s">
        <v>88</v>
      </c>
      <c r="AV3353" s="13" t="s">
        <v>88</v>
      </c>
      <c r="AW3353" s="13" t="s">
        <v>40</v>
      </c>
      <c r="AX3353" s="13" t="s">
        <v>78</v>
      </c>
      <c r="AY3353" s="155" t="s">
        <v>156</v>
      </c>
    </row>
    <row r="3354" spans="2:65" s="13" customFormat="1" x14ac:dyDescent="0.2">
      <c r="B3354" s="154"/>
      <c r="D3354" s="148" t="s">
        <v>169</v>
      </c>
      <c r="E3354" s="155" t="s">
        <v>3</v>
      </c>
      <c r="F3354" s="156" t="s">
        <v>4268</v>
      </c>
      <c r="H3354" s="157">
        <v>5.84</v>
      </c>
      <c r="I3354" s="158"/>
      <c r="L3354" s="154"/>
      <c r="M3354" s="159"/>
      <c r="T3354" s="160"/>
      <c r="AT3354" s="155" t="s">
        <v>169</v>
      </c>
      <c r="AU3354" s="155" t="s">
        <v>88</v>
      </c>
      <c r="AV3354" s="13" t="s">
        <v>88</v>
      </c>
      <c r="AW3354" s="13" t="s">
        <v>40</v>
      </c>
      <c r="AX3354" s="13" t="s">
        <v>78</v>
      </c>
      <c r="AY3354" s="155" t="s">
        <v>156</v>
      </c>
    </row>
    <row r="3355" spans="2:65" s="15" customFormat="1" x14ac:dyDescent="0.2">
      <c r="B3355" s="168"/>
      <c r="D3355" s="148" t="s">
        <v>169</v>
      </c>
      <c r="E3355" s="169" t="s">
        <v>3</v>
      </c>
      <c r="F3355" s="170" t="s">
        <v>180</v>
      </c>
      <c r="H3355" s="171">
        <v>8.76</v>
      </c>
      <c r="I3355" s="172"/>
      <c r="L3355" s="168"/>
      <c r="M3355" s="173"/>
      <c r="T3355" s="174"/>
      <c r="AT3355" s="169" t="s">
        <v>169</v>
      </c>
      <c r="AU3355" s="169" t="s">
        <v>88</v>
      </c>
      <c r="AV3355" s="15" t="s">
        <v>157</v>
      </c>
      <c r="AW3355" s="15" t="s">
        <v>40</v>
      </c>
      <c r="AX3355" s="15" t="s">
        <v>78</v>
      </c>
      <c r="AY3355" s="169" t="s">
        <v>156</v>
      </c>
    </row>
    <row r="3356" spans="2:65" s="12" customFormat="1" x14ac:dyDescent="0.2">
      <c r="B3356" s="147"/>
      <c r="D3356" s="148" t="s">
        <v>169</v>
      </c>
      <c r="E3356" s="149" t="s">
        <v>3</v>
      </c>
      <c r="F3356" s="150" t="s">
        <v>342</v>
      </c>
      <c r="H3356" s="149" t="s">
        <v>3</v>
      </c>
      <c r="I3356" s="151"/>
      <c r="L3356" s="147"/>
      <c r="M3356" s="152"/>
      <c r="T3356" s="153"/>
      <c r="AT3356" s="149" t="s">
        <v>169</v>
      </c>
      <c r="AU3356" s="149" t="s">
        <v>88</v>
      </c>
      <c r="AV3356" s="12" t="s">
        <v>86</v>
      </c>
      <c r="AW3356" s="12" t="s">
        <v>40</v>
      </c>
      <c r="AX3356" s="12" t="s">
        <v>78</v>
      </c>
      <c r="AY3356" s="149" t="s">
        <v>156</v>
      </c>
    </row>
    <row r="3357" spans="2:65" s="13" customFormat="1" x14ac:dyDescent="0.2">
      <c r="B3357" s="154"/>
      <c r="D3357" s="148" t="s">
        <v>169</v>
      </c>
      <c r="E3357" s="155" t="s">
        <v>3</v>
      </c>
      <c r="F3357" s="156" t="s">
        <v>4269</v>
      </c>
      <c r="H3357" s="157">
        <v>3.9</v>
      </c>
      <c r="I3357" s="158"/>
      <c r="L3357" s="154"/>
      <c r="M3357" s="159"/>
      <c r="T3357" s="160"/>
      <c r="AT3357" s="155" t="s">
        <v>169</v>
      </c>
      <c r="AU3357" s="155" t="s">
        <v>88</v>
      </c>
      <c r="AV3357" s="13" t="s">
        <v>88</v>
      </c>
      <c r="AW3357" s="13" t="s">
        <v>40</v>
      </c>
      <c r="AX3357" s="13" t="s">
        <v>78</v>
      </c>
      <c r="AY3357" s="155" t="s">
        <v>156</v>
      </c>
    </row>
    <row r="3358" spans="2:65" s="13" customFormat="1" x14ac:dyDescent="0.2">
      <c r="B3358" s="154"/>
      <c r="D3358" s="148" t="s">
        <v>169</v>
      </c>
      <c r="E3358" s="155" t="s">
        <v>3</v>
      </c>
      <c r="F3358" s="156" t="s">
        <v>4270</v>
      </c>
      <c r="H3358" s="157">
        <v>7.8</v>
      </c>
      <c r="I3358" s="158"/>
      <c r="L3358" s="154"/>
      <c r="M3358" s="159"/>
      <c r="T3358" s="160"/>
      <c r="AT3358" s="155" t="s">
        <v>169</v>
      </c>
      <c r="AU3358" s="155" t="s">
        <v>88</v>
      </c>
      <c r="AV3358" s="13" t="s">
        <v>88</v>
      </c>
      <c r="AW3358" s="13" t="s">
        <v>40</v>
      </c>
      <c r="AX3358" s="13" t="s">
        <v>78</v>
      </c>
      <c r="AY3358" s="155" t="s">
        <v>156</v>
      </c>
    </row>
    <row r="3359" spans="2:65" s="15" customFormat="1" x14ac:dyDescent="0.2">
      <c r="B3359" s="168"/>
      <c r="D3359" s="148" t="s">
        <v>169</v>
      </c>
      <c r="E3359" s="169" t="s">
        <v>3</v>
      </c>
      <c r="F3359" s="170" t="s">
        <v>180</v>
      </c>
      <c r="H3359" s="171">
        <v>11.7</v>
      </c>
      <c r="I3359" s="172"/>
      <c r="L3359" s="168"/>
      <c r="M3359" s="173"/>
      <c r="T3359" s="174"/>
      <c r="AT3359" s="169" t="s">
        <v>169</v>
      </c>
      <c r="AU3359" s="169" t="s">
        <v>88</v>
      </c>
      <c r="AV3359" s="15" t="s">
        <v>157</v>
      </c>
      <c r="AW3359" s="15" t="s">
        <v>40</v>
      </c>
      <c r="AX3359" s="15" t="s">
        <v>78</v>
      </c>
      <c r="AY3359" s="169" t="s">
        <v>156</v>
      </c>
    </row>
    <row r="3360" spans="2:65" s="12" customFormat="1" x14ac:dyDescent="0.2">
      <c r="B3360" s="147"/>
      <c r="D3360" s="148" t="s">
        <v>169</v>
      </c>
      <c r="E3360" s="149" t="s">
        <v>3</v>
      </c>
      <c r="F3360" s="150" t="s">
        <v>344</v>
      </c>
      <c r="H3360" s="149" t="s">
        <v>3</v>
      </c>
      <c r="I3360" s="151"/>
      <c r="L3360" s="147"/>
      <c r="M3360" s="152"/>
      <c r="T3360" s="153"/>
      <c r="AT3360" s="149" t="s">
        <v>169</v>
      </c>
      <c r="AU3360" s="149" t="s">
        <v>88</v>
      </c>
      <c r="AV3360" s="12" t="s">
        <v>86</v>
      </c>
      <c r="AW3360" s="12" t="s">
        <v>40</v>
      </c>
      <c r="AX3360" s="12" t="s">
        <v>78</v>
      </c>
      <c r="AY3360" s="149" t="s">
        <v>156</v>
      </c>
    </row>
    <row r="3361" spans="2:65" s="13" customFormat="1" x14ac:dyDescent="0.2">
      <c r="B3361" s="154"/>
      <c r="D3361" s="148" t="s">
        <v>169</v>
      </c>
      <c r="E3361" s="155" t="s">
        <v>3</v>
      </c>
      <c r="F3361" s="156" t="s">
        <v>4271</v>
      </c>
      <c r="H3361" s="157">
        <v>1.48</v>
      </c>
      <c r="I3361" s="158"/>
      <c r="L3361" s="154"/>
      <c r="M3361" s="159"/>
      <c r="T3361" s="160"/>
      <c r="AT3361" s="155" t="s">
        <v>169</v>
      </c>
      <c r="AU3361" s="155" t="s">
        <v>88</v>
      </c>
      <c r="AV3361" s="13" t="s">
        <v>88</v>
      </c>
      <c r="AW3361" s="13" t="s">
        <v>40</v>
      </c>
      <c r="AX3361" s="13" t="s">
        <v>78</v>
      </c>
      <c r="AY3361" s="155" t="s">
        <v>156</v>
      </c>
    </row>
    <row r="3362" spans="2:65" s="13" customFormat="1" x14ac:dyDescent="0.2">
      <c r="B3362" s="154"/>
      <c r="D3362" s="148" t="s">
        <v>169</v>
      </c>
      <c r="E3362" s="155" t="s">
        <v>3</v>
      </c>
      <c r="F3362" s="156" t="s">
        <v>4272</v>
      </c>
      <c r="H3362" s="157">
        <v>2.96</v>
      </c>
      <c r="I3362" s="158"/>
      <c r="L3362" s="154"/>
      <c r="M3362" s="159"/>
      <c r="T3362" s="160"/>
      <c r="AT3362" s="155" t="s">
        <v>169</v>
      </c>
      <c r="AU3362" s="155" t="s">
        <v>88</v>
      </c>
      <c r="AV3362" s="13" t="s">
        <v>88</v>
      </c>
      <c r="AW3362" s="13" t="s">
        <v>40</v>
      </c>
      <c r="AX3362" s="13" t="s">
        <v>78</v>
      </c>
      <c r="AY3362" s="155" t="s">
        <v>156</v>
      </c>
    </row>
    <row r="3363" spans="2:65" s="15" customFormat="1" x14ac:dyDescent="0.2">
      <c r="B3363" s="168"/>
      <c r="D3363" s="148" t="s">
        <v>169</v>
      </c>
      <c r="E3363" s="169" t="s">
        <v>3</v>
      </c>
      <c r="F3363" s="170" t="s">
        <v>180</v>
      </c>
      <c r="H3363" s="171">
        <v>4.4400000000000004</v>
      </c>
      <c r="I3363" s="172"/>
      <c r="L3363" s="168"/>
      <c r="M3363" s="173"/>
      <c r="T3363" s="174"/>
      <c r="AT3363" s="169" t="s">
        <v>169</v>
      </c>
      <c r="AU3363" s="169" t="s">
        <v>88</v>
      </c>
      <c r="AV3363" s="15" t="s">
        <v>157</v>
      </c>
      <c r="AW3363" s="15" t="s">
        <v>40</v>
      </c>
      <c r="AX3363" s="15" t="s">
        <v>78</v>
      </c>
      <c r="AY3363" s="169" t="s">
        <v>156</v>
      </c>
    </row>
    <row r="3364" spans="2:65" s="12" customFormat="1" x14ac:dyDescent="0.2">
      <c r="B3364" s="147"/>
      <c r="D3364" s="148" t="s">
        <v>169</v>
      </c>
      <c r="E3364" s="149" t="s">
        <v>3</v>
      </c>
      <c r="F3364" s="150" t="s">
        <v>346</v>
      </c>
      <c r="H3364" s="149" t="s">
        <v>3</v>
      </c>
      <c r="I3364" s="151"/>
      <c r="L3364" s="147"/>
      <c r="M3364" s="152"/>
      <c r="T3364" s="153"/>
      <c r="AT3364" s="149" t="s">
        <v>169</v>
      </c>
      <c r="AU3364" s="149" t="s">
        <v>88</v>
      </c>
      <c r="AV3364" s="12" t="s">
        <v>86</v>
      </c>
      <c r="AW3364" s="12" t="s">
        <v>40</v>
      </c>
      <c r="AX3364" s="12" t="s">
        <v>78</v>
      </c>
      <c r="AY3364" s="149" t="s">
        <v>156</v>
      </c>
    </row>
    <row r="3365" spans="2:65" s="13" customFormat="1" x14ac:dyDescent="0.2">
      <c r="B3365" s="154"/>
      <c r="D3365" s="148" t="s">
        <v>169</v>
      </c>
      <c r="E3365" s="155" t="s">
        <v>3</v>
      </c>
      <c r="F3365" s="156" t="s">
        <v>4273</v>
      </c>
      <c r="H3365" s="157">
        <v>0.72</v>
      </c>
      <c r="I3365" s="158"/>
      <c r="L3365" s="154"/>
      <c r="M3365" s="159"/>
      <c r="T3365" s="160"/>
      <c r="AT3365" s="155" t="s">
        <v>169</v>
      </c>
      <c r="AU3365" s="155" t="s">
        <v>88</v>
      </c>
      <c r="AV3365" s="13" t="s">
        <v>88</v>
      </c>
      <c r="AW3365" s="13" t="s">
        <v>40</v>
      </c>
      <c r="AX3365" s="13" t="s">
        <v>78</v>
      </c>
      <c r="AY3365" s="155" t="s">
        <v>156</v>
      </c>
    </row>
    <row r="3366" spans="2:65" s="13" customFormat="1" x14ac:dyDescent="0.2">
      <c r="B3366" s="154"/>
      <c r="D3366" s="148" t="s">
        <v>169</v>
      </c>
      <c r="E3366" s="155" t="s">
        <v>3</v>
      </c>
      <c r="F3366" s="156" t="s">
        <v>4274</v>
      </c>
      <c r="H3366" s="157">
        <v>2.52</v>
      </c>
      <c r="I3366" s="158"/>
      <c r="L3366" s="154"/>
      <c r="M3366" s="159"/>
      <c r="T3366" s="160"/>
      <c r="AT3366" s="155" t="s">
        <v>169</v>
      </c>
      <c r="AU3366" s="155" t="s">
        <v>88</v>
      </c>
      <c r="AV3366" s="13" t="s">
        <v>88</v>
      </c>
      <c r="AW3366" s="13" t="s">
        <v>40</v>
      </c>
      <c r="AX3366" s="13" t="s">
        <v>78</v>
      </c>
      <c r="AY3366" s="155" t="s">
        <v>156</v>
      </c>
    </row>
    <row r="3367" spans="2:65" s="13" customFormat="1" x14ac:dyDescent="0.2">
      <c r="B3367" s="154"/>
      <c r="D3367" s="148" t="s">
        <v>169</v>
      </c>
      <c r="E3367" s="155" t="s">
        <v>3</v>
      </c>
      <c r="F3367" s="156" t="s">
        <v>4275</v>
      </c>
      <c r="H3367" s="157">
        <v>10.08</v>
      </c>
      <c r="I3367" s="158"/>
      <c r="L3367" s="154"/>
      <c r="M3367" s="159"/>
      <c r="T3367" s="160"/>
      <c r="AT3367" s="155" t="s">
        <v>169</v>
      </c>
      <c r="AU3367" s="155" t="s">
        <v>88</v>
      </c>
      <c r="AV3367" s="13" t="s">
        <v>88</v>
      </c>
      <c r="AW3367" s="13" t="s">
        <v>40</v>
      </c>
      <c r="AX3367" s="13" t="s">
        <v>78</v>
      </c>
      <c r="AY3367" s="155" t="s">
        <v>156</v>
      </c>
    </row>
    <row r="3368" spans="2:65" s="13" customFormat="1" x14ac:dyDescent="0.2">
      <c r="B3368" s="154"/>
      <c r="D3368" s="148" t="s">
        <v>169</v>
      </c>
      <c r="E3368" s="155" t="s">
        <v>3</v>
      </c>
      <c r="F3368" s="156" t="s">
        <v>4276</v>
      </c>
      <c r="H3368" s="157">
        <v>2.2320000000000002</v>
      </c>
      <c r="I3368" s="158"/>
      <c r="L3368" s="154"/>
      <c r="M3368" s="159"/>
      <c r="T3368" s="160"/>
      <c r="AT3368" s="155" t="s">
        <v>169</v>
      </c>
      <c r="AU3368" s="155" t="s">
        <v>88</v>
      </c>
      <c r="AV3368" s="13" t="s">
        <v>88</v>
      </c>
      <c r="AW3368" s="13" t="s">
        <v>40</v>
      </c>
      <c r="AX3368" s="13" t="s">
        <v>78</v>
      </c>
      <c r="AY3368" s="155" t="s">
        <v>156</v>
      </c>
    </row>
    <row r="3369" spans="2:65" s="15" customFormat="1" x14ac:dyDescent="0.2">
      <c r="B3369" s="168"/>
      <c r="D3369" s="148" t="s">
        <v>169</v>
      </c>
      <c r="E3369" s="169" t="s">
        <v>3</v>
      </c>
      <c r="F3369" s="170" t="s">
        <v>180</v>
      </c>
      <c r="H3369" s="171">
        <v>15.552</v>
      </c>
      <c r="I3369" s="172"/>
      <c r="L3369" s="168"/>
      <c r="M3369" s="173"/>
      <c r="T3369" s="174"/>
      <c r="AT3369" s="169" t="s">
        <v>169</v>
      </c>
      <c r="AU3369" s="169" t="s">
        <v>88</v>
      </c>
      <c r="AV3369" s="15" t="s">
        <v>157</v>
      </c>
      <c r="AW3369" s="15" t="s">
        <v>40</v>
      </c>
      <c r="AX3369" s="15" t="s">
        <v>78</v>
      </c>
      <c r="AY3369" s="169" t="s">
        <v>156</v>
      </c>
    </row>
    <row r="3370" spans="2:65" s="14" customFormat="1" x14ac:dyDescent="0.2">
      <c r="B3370" s="161"/>
      <c r="D3370" s="148" t="s">
        <v>169</v>
      </c>
      <c r="E3370" s="162" t="s">
        <v>3</v>
      </c>
      <c r="F3370" s="163" t="s">
        <v>172</v>
      </c>
      <c r="H3370" s="164">
        <v>40.451999999999998</v>
      </c>
      <c r="I3370" s="165"/>
      <c r="L3370" s="161"/>
      <c r="M3370" s="166"/>
      <c r="T3370" s="167"/>
      <c r="AT3370" s="162" t="s">
        <v>169</v>
      </c>
      <c r="AU3370" s="162" t="s">
        <v>88</v>
      </c>
      <c r="AV3370" s="14" t="s">
        <v>165</v>
      </c>
      <c r="AW3370" s="14" t="s">
        <v>40</v>
      </c>
      <c r="AX3370" s="14" t="s">
        <v>86</v>
      </c>
      <c r="AY3370" s="162" t="s">
        <v>156</v>
      </c>
    </row>
    <row r="3371" spans="2:65" s="1" customFormat="1" ht="37.9" customHeight="1" x14ac:dyDescent="0.2">
      <c r="B3371" s="129"/>
      <c r="C3371" s="130" t="s">
        <v>4277</v>
      </c>
      <c r="D3371" s="130" t="s">
        <v>160</v>
      </c>
      <c r="E3371" s="131" t="s">
        <v>4278</v>
      </c>
      <c r="F3371" s="132" t="s">
        <v>4279</v>
      </c>
      <c r="G3371" s="133" t="s">
        <v>209</v>
      </c>
      <c r="H3371" s="134">
        <v>47.575000000000003</v>
      </c>
      <c r="I3371" s="135"/>
      <c r="J3371" s="136">
        <f>ROUND(I3371*H3371,2)</f>
        <v>0</v>
      </c>
      <c r="K3371" s="132" t="s">
        <v>3</v>
      </c>
      <c r="L3371" s="34"/>
      <c r="M3371" s="137" t="s">
        <v>3</v>
      </c>
      <c r="N3371" s="138" t="s">
        <v>49</v>
      </c>
      <c r="P3371" s="139">
        <f>O3371*H3371</f>
        <v>0</v>
      </c>
      <c r="Q3371" s="139">
        <v>0</v>
      </c>
      <c r="R3371" s="139">
        <f>Q3371*H3371</f>
        <v>0</v>
      </c>
      <c r="S3371" s="139">
        <v>0</v>
      </c>
      <c r="T3371" s="140">
        <f>S3371*H3371</f>
        <v>0</v>
      </c>
      <c r="AR3371" s="141" t="s">
        <v>301</v>
      </c>
      <c r="AT3371" s="141" t="s">
        <v>160</v>
      </c>
      <c r="AU3371" s="141" t="s">
        <v>88</v>
      </c>
      <c r="AY3371" s="18" t="s">
        <v>156</v>
      </c>
      <c r="BE3371" s="142">
        <f>IF(N3371="základní",J3371,0)</f>
        <v>0</v>
      </c>
      <c r="BF3371" s="142">
        <f>IF(N3371="snížená",J3371,0)</f>
        <v>0</v>
      </c>
      <c r="BG3371" s="142">
        <f>IF(N3371="zákl. přenesená",J3371,0)</f>
        <v>0</v>
      </c>
      <c r="BH3371" s="142">
        <f>IF(N3371="sníž. přenesená",J3371,0)</f>
        <v>0</v>
      </c>
      <c r="BI3371" s="142">
        <f>IF(N3371="nulová",J3371,0)</f>
        <v>0</v>
      </c>
      <c r="BJ3371" s="18" t="s">
        <v>86</v>
      </c>
      <c r="BK3371" s="142">
        <f>ROUND(I3371*H3371,2)</f>
        <v>0</v>
      </c>
      <c r="BL3371" s="18" t="s">
        <v>301</v>
      </c>
      <c r="BM3371" s="141" t="s">
        <v>4280</v>
      </c>
    </row>
    <row r="3372" spans="2:65" s="12" customFormat="1" x14ac:dyDescent="0.2">
      <c r="B3372" s="147"/>
      <c r="D3372" s="148" t="s">
        <v>169</v>
      </c>
      <c r="E3372" s="149" t="s">
        <v>3</v>
      </c>
      <c r="F3372" s="150" t="s">
        <v>4281</v>
      </c>
      <c r="H3372" s="149" t="s">
        <v>3</v>
      </c>
      <c r="I3372" s="151"/>
      <c r="L3372" s="147"/>
      <c r="M3372" s="152"/>
      <c r="T3372" s="153"/>
      <c r="AT3372" s="149" t="s">
        <v>169</v>
      </c>
      <c r="AU3372" s="149" t="s">
        <v>88</v>
      </c>
      <c r="AV3372" s="12" t="s">
        <v>86</v>
      </c>
      <c r="AW3372" s="12" t="s">
        <v>40</v>
      </c>
      <c r="AX3372" s="12" t="s">
        <v>78</v>
      </c>
      <c r="AY3372" s="149" t="s">
        <v>156</v>
      </c>
    </row>
    <row r="3373" spans="2:65" s="13" customFormat="1" x14ac:dyDescent="0.2">
      <c r="B3373" s="154"/>
      <c r="D3373" s="148" t="s">
        <v>169</v>
      </c>
      <c r="E3373" s="155" t="s">
        <v>3</v>
      </c>
      <c r="F3373" s="156" t="s">
        <v>4282</v>
      </c>
      <c r="H3373" s="157">
        <v>47.575000000000003</v>
      </c>
      <c r="I3373" s="158"/>
      <c r="L3373" s="154"/>
      <c r="M3373" s="159"/>
      <c r="T3373" s="160"/>
      <c r="AT3373" s="155" t="s">
        <v>169</v>
      </c>
      <c r="AU3373" s="155" t="s">
        <v>88</v>
      </c>
      <c r="AV3373" s="13" t="s">
        <v>88</v>
      </c>
      <c r="AW3373" s="13" t="s">
        <v>40</v>
      </c>
      <c r="AX3373" s="13" t="s">
        <v>78</v>
      </c>
      <c r="AY3373" s="155" t="s">
        <v>156</v>
      </c>
    </row>
    <row r="3374" spans="2:65" s="14" customFormat="1" x14ac:dyDescent="0.2">
      <c r="B3374" s="161"/>
      <c r="D3374" s="148" t="s">
        <v>169</v>
      </c>
      <c r="E3374" s="162" t="s">
        <v>3</v>
      </c>
      <c r="F3374" s="163" t="s">
        <v>172</v>
      </c>
      <c r="H3374" s="164">
        <v>47.575000000000003</v>
      </c>
      <c r="I3374" s="165"/>
      <c r="L3374" s="161"/>
      <c r="M3374" s="166"/>
      <c r="T3374" s="167"/>
      <c r="AT3374" s="162" t="s">
        <v>169</v>
      </c>
      <c r="AU3374" s="162" t="s">
        <v>88</v>
      </c>
      <c r="AV3374" s="14" t="s">
        <v>165</v>
      </c>
      <c r="AW3374" s="14" t="s">
        <v>40</v>
      </c>
      <c r="AX3374" s="14" t="s">
        <v>86</v>
      </c>
      <c r="AY3374" s="162" t="s">
        <v>156</v>
      </c>
    </row>
    <row r="3375" spans="2:65" s="1" customFormat="1" ht="24.2" customHeight="1" x14ac:dyDescent="0.2">
      <c r="B3375" s="129"/>
      <c r="C3375" s="130" t="s">
        <v>379</v>
      </c>
      <c r="D3375" s="130" t="s">
        <v>160</v>
      </c>
      <c r="E3375" s="131" t="s">
        <v>4283</v>
      </c>
      <c r="F3375" s="132" t="s">
        <v>4284</v>
      </c>
      <c r="G3375" s="133" t="s">
        <v>209</v>
      </c>
      <c r="H3375" s="134">
        <v>62.648000000000003</v>
      </c>
      <c r="I3375" s="135"/>
      <c r="J3375" s="136">
        <f>ROUND(I3375*H3375,2)</f>
        <v>0</v>
      </c>
      <c r="K3375" s="132" t="s">
        <v>164</v>
      </c>
      <c r="L3375" s="34"/>
      <c r="M3375" s="137" t="s">
        <v>3</v>
      </c>
      <c r="N3375" s="138" t="s">
        <v>49</v>
      </c>
      <c r="P3375" s="139">
        <f>O3375*H3375</f>
        <v>0</v>
      </c>
      <c r="Q3375" s="139">
        <v>1.26E-2</v>
      </c>
      <c r="R3375" s="139">
        <f>Q3375*H3375</f>
        <v>0.78936480000000009</v>
      </c>
      <c r="S3375" s="139">
        <v>0</v>
      </c>
      <c r="T3375" s="140">
        <f>S3375*H3375</f>
        <v>0</v>
      </c>
      <c r="AR3375" s="141" t="s">
        <v>301</v>
      </c>
      <c r="AT3375" s="141" t="s">
        <v>160</v>
      </c>
      <c r="AU3375" s="141" t="s">
        <v>88</v>
      </c>
      <c r="AY3375" s="18" t="s">
        <v>156</v>
      </c>
      <c r="BE3375" s="142">
        <f>IF(N3375="základní",J3375,0)</f>
        <v>0</v>
      </c>
      <c r="BF3375" s="142">
        <f>IF(N3375="snížená",J3375,0)</f>
        <v>0</v>
      </c>
      <c r="BG3375" s="142">
        <f>IF(N3375="zákl. přenesená",J3375,0)</f>
        <v>0</v>
      </c>
      <c r="BH3375" s="142">
        <f>IF(N3375="sníž. přenesená",J3375,0)</f>
        <v>0</v>
      </c>
      <c r="BI3375" s="142">
        <f>IF(N3375="nulová",J3375,0)</f>
        <v>0</v>
      </c>
      <c r="BJ3375" s="18" t="s">
        <v>86</v>
      </c>
      <c r="BK3375" s="142">
        <f>ROUND(I3375*H3375,2)</f>
        <v>0</v>
      </c>
      <c r="BL3375" s="18" t="s">
        <v>301</v>
      </c>
      <c r="BM3375" s="141" t="s">
        <v>4285</v>
      </c>
    </row>
    <row r="3376" spans="2:65" s="1" customFormat="1" x14ac:dyDescent="0.2">
      <c r="B3376" s="34"/>
      <c r="D3376" s="143" t="s">
        <v>167</v>
      </c>
      <c r="F3376" s="144" t="s">
        <v>4286</v>
      </c>
      <c r="I3376" s="145"/>
      <c r="L3376" s="34"/>
      <c r="M3376" s="146"/>
      <c r="T3376" s="55"/>
      <c r="AT3376" s="18" t="s">
        <v>167</v>
      </c>
      <c r="AU3376" s="18" t="s">
        <v>88</v>
      </c>
    </row>
    <row r="3377" spans="2:65" s="12" customFormat="1" x14ac:dyDescent="0.2">
      <c r="B3377" s="147"/>
      <c r="D3377" s="148" t="s">
        <v>169</v>
      </c>
      <c r="E3377" s="149" t="s">
        <v>3</v>
      </c>
      <c r="F3377" s="150" t="s">
        <v>4287</v>
      </c>
      <c r="H3377" s="149" t="s">
        <v>3</v>
      </c>
      <c r="I3377" s="151"/>
      <c r="L3377" s="147"/>
      <c r="M3377" s="152"/>
      <c r="T3377" s="153"/>
      <c r="AT3377" s="149" t="s">
        <v>169</v>
      </c>
      <c r="AU3377" s="149" t="s">
        <v>88</v>
      </c>
      <c r="AV3377" s="12" t="s">
        <v>86</v>
      </c>
      <c r="AW3377" s="12" t="s">
        <v>40</v>
      </c>
      <c r="AX3377" s="12" t="s">
        <v>78</v>
      </c>
      <c r="AY3377" s="149" t="s">
        <v>156</v>
      </c>
    </row>
    <row r="3378" spans="2:65" s="13" customFormat="1" x14ac:dyDescent="0.2">
      <c r="B3378" s="154"/>
      <c r="D3378" s="148" t="s">
        <v>169</v>
      </c>
      <c r="E3378" s="155" t="s">
        <v>3</v>
      </c>
      <c r="F3378" s="156" t="s">
        <v>4288</v>
      </c>
      <c r="H3378" s="157">
        <v>9</v>
      </c>
      <c r="I3378" s="158"/>
      <c r="L3378" s="154"/>
      <c r="M3378" s="159"/>
      <c r="T3378" s="160"/>
      <c r="AT3378" s="155" t="s">
        <v>169</v>
      </c>
      <c r="AU3378" s="155" t="s">
        <v>88</v>
      </c>
      <c r="AV3378" s="13" t="s">
        <v>88</v>
      </c>
      <c r="AW3378" s="13" t="s">
        <v>40</v>
      </c>
      <c r="AX3378" s="13" t="s">
        <v>78</v>
      </c>
      <c r="AY3378" s="155" t="s">
        <v>156</v>
      </c>
    </row>
    <row r="3379" spans="2:65" s="13" customFormat="1" x14ac:dyDescent="0.2">
      <c r="B3379" s="154"/>
      <c r="D3379" s="148" t="s">
        <v>169</v>
      </c>
      <c r="E3379" s="155" t="s">
        <v>3</v>
      </c>
      <c r="F3379" s="156" t="s">
        <v>4289</v>
      </c>
      <c r="H3379" s="157">
        <v>10.09</v>
      </c>
      <c r="I3379" s="158"/>
      <c r="L3379" s="154"/>
      <c r="M3379" s="159"/>
      <c r="T3379" s="160"/>
      <c r="AT3379" s="155" t="s">
        <v>169</v>
      </c>
      <c r="AU3379" s="155" t="s">
        <v>88</v>
      </c>
      <c r="AV3379" s="13" t="s">
        <v>88</v>
      </c>
      <c r="AW3379" s="13" t="s">
        <v>40</v>
      </c>
      <c r="AX3379" s="13" t="s">
        <v>78</v>
      </c>
      <c r="AY3379" s="155" t="s">
        <v>156</v>
      </c>
    </row>
    <row r="3380" spans="2:65" s="13" customFormat="1" x14ac:dyDescent="0.2">
      <c r="B3380" s="154"/>
      <c r="D3380" s="148" t="s">
        <v>169</v>
      </c>
      <c r="E3380" s="155" t="s">
        <v>3</v>
      </c>
      <c r="F3380" s="156" t="s">
        <v>4290</v>
      </c>
      <c r="H3380" s="157">
        <v>10.39</v>
      </c>
      <c r="I3380" s="158"/>
      <c r="L3380" s="154"/>
      <c r="M3380" s="159"/>
      <c r="T3380" s="160"/>
      <c r="AT3380" s="155" t="s">
        <v>169</v>
      </c>
      <c r="AU3380" s="155" t="s">
        <v>88</v>
      </c>
      <c r="AV3380" s="13" t="s">
        <v>88</v>
      </c>
      <c r="AW3380" s="13" t="s">
        <v>40</v>
      </c>
      <c r="AX3380" s="13" t="s">
        <v>78</v>
      </c>
      <c r="AY3380" s="155" t="s">
        <v>156</v>
      </c>
    </row>
    <row r="3381" spans="2:65" s="13" customFormat="1" x14ac:dyDescent="0.2">
      <c r="B3381" s="154"/>
      <c r="D3381" s="148" t="s">
        <v>169</v>
      </c>
      <c r="E3381" s="155" t="s">
        <v>3</v>
      </c>
      <c r="F3381" s="156" t="s">
        <v>4291</v>
      </c>
      <c r="H3381" s="157">
        <v>5.52</v>
      </c>
      <c r="I3381" s="158"/>
      <c r="L3381" s="154"/>
      <c r="M3381" s="159"/>
      <c r="T3381" s="160"/>
      <c r="AT3381" s="155" t="s">
        <v>169</v>
      </c>
      <c r="AU3381" s="155" t="s">
        <v>88</v>
      </c>
      <c r="AV3381" s="13" t="s">
        <v>88</v>
      </c>
      <c r="AW3381" s="13" t="s">
        <v>40</v>
      </c>
      <c r="AX3381" s="13" t="s">
        <v>78</v>
      </c>
      <c r="AY3381" s="155" t="s">
        <v>156</v>
      </c>
    </row>
    <row r="3382" spans="2:65" s="13" customFormat="1" x14ac:dyDescent="0.2">
      <c r="B3382" s="154"/>
      <c r="D3382" s="148" t="s">
        <v>169</v>
      </c>
      <c r="E3382" s="155" t="s">
        <v>3</v>
      </c>
      <c r="F3382" s="156" t="s">
        <v>4292</v>
      </c>
      <c r="H3382" s="157">
        <v>2.3279999999999998</v>
      </c>
      <c r="I3382" s="158"/>
      <c r="L3382" s="154"/>
      <c r="M3382" s="159"/>
      <c r="T3382" s="160"/>
      <c r="AT3382" s="155" t="s">
        <v>169</v>
      </c>
      <c r="AU3382" s="155" t="s">
        <v>88</v>
      </c>
      <c r="AV3382" s="13" t="s">
        <v>88</v>
      </c>
      <c r="AW3382" s="13" t="s">
        <v>40</v>
      </c>
      <c r="AX3382" s="13" t="s">
        <v>78</v>
      </c>
      <c r="AY3382" s="155" t="s">
        <v>156</v>
      </c>
    </row>
    <row r="3383" spans="2:65" s="13" customFormat="1" x14ac:dyDescent="0.2">
      <c r="B3383" s="154"/>
      <c r="D3383" s="148" t="s">
        <v>169</v>
      </c>
      <c r="E3383" s="155" t="s">
        <v>3</v>
      </c>
      <c r="F3383" s="156" t="s">
        <v>4293</v>
      </c>
      <c r="H3383" s="157">
        <v>4.83</v>
      </c>
      <c r="I3383" s="158"/>
      <c r="L3383" s="154"/>
      <c r="M3383" s="159"/>
      <c r="T3383" s="160"/>
      <c r="AT3383" s="155" t="s">
        <v>169</v>
      </c>
      <c r="AU3383" s="155" t="s">
        <v>88</v>
      </c>
      <c r="AV3383" s="13" t="s">
        <v>88</v>
      </c>
      <c r="AW3383" s="13" t="s">
        <v>40</v>
      </c>
      <c r="AX3383" s="13" t="s">
        <v>78</v>
      </c>
      <c r="AY3383" s="155" t="s">
        <v>156</v>
      </c>
    </row>
    <row r="3384" spans="2:65" s="13" customFormat="1" x14ac:dyDescent="0.2">
      <c r="B3384" s="154"/>
      <c r="D3384" s="148" t="s">
        <v>169</v>
      </c>
      <c r="E3384" s="155" t="s">
        <v>3</v>
      </c>
      <c r="F3384" s="156" t="s">
        <v>4294</v>
      </c>
      <c r="H3384" s="157">
        <v>10.1</v>
      </c>
      <c r="I3384" s="158"/>
      <c r="L3384" s="154"/>
      <c r="M3384" s="159"/>
      <c r="T3384" s="160"/>
      <c r="AT3384" s="155" t="s">
        <v>169</v>
      </c>
      <c r="AU3384" s="155" t="s">
        <v>88</v>
      </c>
      <c r="AV3384" s="13" t="s">
        <v>88</v>
      </c>
      <c r="AW3384" s="13" t="s">
        <v>40</v>
      </c>
      <c r="AX3384" s="13" t="s">
        <v>78</v>
      </c>
      <c r="AY3384" s="155" t="s">
        <v>156</v>
      </c>
    </row>
    <row r="3385" spans="2:65" s="13" customFormat="1" x14ac:dyDescent="0.2">
      <c r="B3385" s="154"/>
      <c r="D3385" s="148" t="s">
        <v>169</v>
      </c>
      <c r="E3385" s="155" t="s">
        <v>3</v>
      </c>
      <c r="F3385" s="156" t="s">
        <v>4295</v>
      </c>
      <c r="H3385" s="157">
        <v>10.39</v>
      </c>
      <c r="I3385" s="158"/>
      <c r="L3385" s="154"/>
      <c r="M3385" s="159"/>
      <c r="T3385" s="160"/>
      <c r="AT3385" s="155" t="s">
        <v>169</v>
      </c>
      <c r="AU3385" s="155" t="s">
        <v>88</v>
      </c>
      <c r="AV3385" s="13" t="s">
        <v>88</v>
      </c>
      <c r="AW3385" s="13" t="s">
        <v>40</v>
      </c>
      <c r="AX3385" s="13" t="s">
        <v>78</v>
      </c>
      <c r="AY3385" s="155" t="s">
        <v>156</v>
      </c>
    </row>
    <row r="3386" spans="2:65" s="14" customFormat="1" x14ac:dyDescent="0.2">
      <c r="B3386" s="161"/>
      <c r="D3386" s="148" t="s">
        <v>169</v>
      </c>
      <c r="E3386" s="162" t="s">
        <v>3</v>
      </c>
      <c r="F3386" s="163" t="s">
        <v>172</v>
      </c>
      <c r="H3386" s="164">
        <v>62.648000000000003</v>
      </c>
      <c r="I3386" s="165"/>
      <c r="L3386" s="161"/>
      <c r="M3386" s="166"/>
      <c r="T3386" s="167"/>
      <c r="AT3386" s="162" t="s">
        <v>169</v>
      </c>
      <c r="AU3386" s="162" t="s">
        <v>88</v>
      </c>
      <c r="AV3386" s="14" t="s">
        <v>165</v>
      </c>
      <c r="AW3386" s="14" t="s">
        <v>40</v>
      </c>
      <c r="AX3386" s="14" t="s">
        <v>86</v>
      </c>
      <c r="AY3386" s="162" t="s">
        <v>156</v>
      </c>
    </row>
    <row r="3387" spans="2:65" s="1" customFormat="1" ht="33" customHeight="1" x14ac:dyDescent="0.2">
      <c r="B3387" s="129"/>
      <c r="C3387" s="130" t="s">
        <v>386</v>
      </c>
      <c r="D3387" s="130" t="s">
        <v>160</v>
      </c>
      <c r="E3387" s="131" t="s">
        <v>4296</v>
      </c>
      <c r="F3387" s="132" t="s">
        <v>4297</v>
      </c>
      <c r="G3387" s="133" t="s">
        <v>209</v>
      </c>
      <c r="H3387" s="134">
        <v>133.84299999999999</v>
      </c>
      <c r="I3387" s="135"/>
      <c r="J3387" s="136">
        <f>ROUND(I3387*H3387,2)</f>
        <v>0</v>
      </c>
      <c r="K3387" s="132" t="s">
        <v>164</v>
      </c>
      <c r="L3387" s="34"/>
      <c r="M3387" s="137" t="s">
        <v>3</v>
      </c>
      <c r="N3387" s="138" t="s">
        <v>49</v>
      </c>
      <c r="P3387" s="139">
        <f>O3387*H3387</f>
        <v>0</v>
      </c>
      <c r="Q3387" s="139">
        <v>2.4879999999999999E-2</v>
      </c>
      <c r="R3387" s="139">
        <f>Q3387*H3387</f>
        <v>3.3300138399999994</v>
      </c>
      <c r="S3387" s="139">
        <v>0</v>
      </c>
      <c r="T3387" s="140">
        <f>S3387*H3387</f>
        <v>0</v>
      </c>
      <c r="AR3387" s="141" t="s">
        <v>301</v>
      </c>
      <c r="AT3387" s="141" t="s">
        <v>160</v>
      </c>
      <c r="AU3387" s="141" t="s">
        <v>88</v>
      </c>
      <c r="AY3387" s="18" t="s">
        <v>156</v>
      </c>
      <c r="BE3387" s="142">
        <f>IF(N3387="základní",J3387,0)</f>
        <v>0</v>
      </c>
      <c r="BF3387" s="142">
        <f>IF(N3387="snížená",J3387,0)</f>
        <v>0</v>
      </c>
      <c r="BG3387" s="142">
        <f>IF(N3387="zákl. přenesená",J3387,0)</f>
        <v>0</v>
      </c>
      <c r="BH3387" s="142">
        <f>IF(N3387="sníž. přenesená",J3387,0)</f>
        <v>0</v>
      </c>
      <c r="BI3387" s="142">
        <f>IF(N3387="nulová",J3387,0)</f>
        <v>0</v>
      </c>
      <c r="BJ3387" s="18" t="s">
        <v>86</v>
      </c>
      <c r="BK3387" s="142">
        <f>ROUND(I3387*H3387,2)</f>
        <v>0</v>
      </c>
      <c r="BL3387" s="18" t="s">
        <v>301</v>
      </c>
      <c r="BM3387" s="141" t="s">
        <v>4298</v>
      </c>
    </row>
    <row r="3388" spans="2:65" s="1" customFormat="1" x14ac:dyDescent="0.2">
      <c r="B3388" s="34"/>
      <c r="D3388" s="143" t="s">
        <v>167</v>
      </c>
      <c r="F3388" s="144" t="s">
        <v>4299</v>
      </c>
      <c r="I3388" s="145"/>
      <c r="L3388" s="34"/>
      <c r="M3388" s="146"/>
      <c r="T3388" s="55"/>
      <c r="AT3388" s="18" t="s">
        <v>167</v>
      </c>
      <c r="AU3388" s="18" t="s">
        <v>88</v>
      </c>
    </row>
    <row r="3389" spans="2:65" s="12" customFormat="1" x14ac:dyDescent="0.2">
      <c r="B3389" s="147"/>
      <c r="D3389" s="148" t="s">
        <v>169</v>
      </c>
      <c r="E3389" s="149" t="s">
        <v>3</v>
      </c>
      <c r="F3389" s="150" t="s">
        <v>2538</v>
      </c>
      <c r="H3389" s="149" t="s">
        <v>3</v>
      </c>
      <c r="I3389" s="151"/>
      <c r="L3389" s="147"/>
      <c r="M3389" s="152"/>
      <c r="T3389" s="153"/>
      <c r="AT3389" s="149" t="s">
        <v>169</v>
      </c>
      <c r="AU3389" s="149" t="s">
        <v>88</v>
      </c>
      <c r="AV3389" s="12" t="s">
        <v>86</v>
      </c>
      <c r="AW3389" s="12" t="s">
        <v>40</v>
      </c>
      <c r="AX3389" s="12" t="s">
        <v>78</v>
      </c>
      <c r="AY3389" s="149" t="s">
        <v>156</v>
      </c>
    </row>
    <row r="3390" spans="2:65" s="13" customFormat="1" x14ac:dyDescent="0.2">
      <c r="B3390" s="154"/>
      <c r="D3390" s="148" t="s">
        <v>169</v>
      </c>
      <c r="E3390" s="155" t="s">
        <v>3</v>
      </c>
      <c r="F3390" s="156" t="s">
        <v>2539</v>
      </c>
      <c r="H3390" s="157">
        <v>27.218</v>
      </c>
      <c r="I3390" s="158"/>
      <c r="L3390" s="154"/>
      <c r="M3390" s="159"/>
      <c r="T3390" s="160"/>
      <c r="AT3390" s="155" t="s">
        <v>169</v>
      </c>
      <c r="AU3390" s="155" t="s">
        <v>88</v>
      </c>
      <c r="AV3390" s="13" t="s">
        <v>88</v>
      </c>
      <c r="AW3390" s="13" t="s">
        <v>40</v>
      </c>
      <c r="AX3390" s="13" t="s">
        <v>78</v>
      </c>
      <c r="AY3390" s="155" t="s">
        <v>156</v>
      </c>
    </row>
    <row r="3391" spans="2:65" s="13" customFormat="1" x14ac:dyDescent="0.2">
      <c r="B3391" s="154"/>
      <c r="D3391" s="148" t="s">
        <v>169</v>
      </c>
      <c r="E3391" s="155" t="s">
        <v>3</v>
      </c>
      <c r="F3391" s="156" t="s">
        <v>2540</v>
      </c>
      <c r="H3391" s="157">
        <v>17.77</v>
      </c>
      <c r="I3391" s="158"/>
      <c r="L3391" s="154"/>
      <c r="M3391" s="159"/>
      <c r="T3391" s="160"/>
      <c r="AT3391" s="155" t="s">
        <v>169</v>
      </c>
      <c r="AU3391" s="155" t="s">
        <v>88</v>
      </c>
      <c r="AV3391" s="13" t="s">
        <v>88</v>
      </c>
      <c r="AW3391" s="13" t="s">
        <v>40</v>
      </c>
      <c r="AX3391" s="13" t="s">
        <v>78</v>
      </c>
      <c r="AY3391" s="155" t="s">
        <v>156</v>
      </c>
    </row>
    <row r="3392" spans="2:65" s="13" customFormat="1" x14ac:dyDescent="0.2">
      <c r="B3392" s="154"/>
      <c r="D3392" s="148" t="s">
        <v>169</v>
      </c>
      <c r="E3392" s="155" t="s">
        <v>3</v>
      </c>
      <c r="F3392" s="156" t="s">
        <v>2541</v>
      </c>
      <c r="H3392" s="157">
        <v>0.89</v>
      </c>
      <c r="I3392" s="158"/>
      <c r="L3392" s="154"/>
      <c r="M3392" s="159"/>
      <c r="T3392" s="160"/>
      <c r="AT3392" s="155" t="s">
        <v>169</v>
      </c>
      <c r="AU3392" s="155" t="s">
        <v>88</v>
      </c>
      <c r="AV3392" s="13" t="s">
        <v>88</v>
      </c>
      <c r="AW3392" s="13" t="s">
        <v>40</v>
      </c>
      <c r="AX3392" s="13" t="s">
        <v>78</v>
      </c>
      <c r="AY3392" s="155" t="s">
        <v>156</v>
      </c>
    </row>
    <row r="3393" spans="2:65" s="13" customFormat="1" x14ac:dyDescent="0.2">
      <c r="B3393" s="154"/>
      <c r="D3393" s="148" t="s">
        <v>169</v>
      </c>
      <c r="E3393" s="155" t="s">
        <v>3</v>
      </c>
      <c r="F3393" s="156" t="s">
        <v>2542</v>
      </c>
      <c r="H3393" s="157">
        <v>14.8</v>
      </c>
      <c r="I3393" s="158"/>
      <c r="L3393" s="154"/>
      <c r="M3393" s="159"/>
      <c r="T3393" s="160"/>
      <c r="AT3393" s="155" t="s">
        <v>169</v>
      </c>
      <c r="AU3393" s="155" t="s">
        <v>88</v>
      </c>
      <c r="AV3393" s="13" t="s">
        <v>88</v>
      </c>
      <c r="AW3393" s="13" t="s">
        <v>40</v>
      </c>
      <c r="AX3393" s="13" t="s">
        <v>78</v>
      </c>
      <c r="AY3393" s="155" t="s">
        <v>156</v>
      </c>
    </row>
    <row r="3394" spans="2:65" s="13" customFormat="1" x14ac:dyDescent="0.2">
      <c r="B3394" s="154"/>
      <c r="D3394" s="148" t="s">
        <v>169</v>
      </c>
      <c r="E3394" s="155" t="s">
        <v>3</v>
      </c>
      <c r="F3394" s="156" t="s">
        <v>2543</v>
      </c>
      <c r="H3394" s="157">
        <v>0.63</v>
      </c>
      <c r="I3394" s="158"/>
      <c r="L3394" s="154"/>
      <c r="M3394" s="159"/>
      <c r="T3394" s="160"/>
      <c r="AT3394" s="155" t="s">
        <v>169</v>
      </c>
      <c r="AU3394" s="155" t="s">
        <v>88</v>
      </c>
      <c r="AV3394" s="13" t="s">
        <v>88</v>
      </c>
      <c r="AW3394" s="13" t="s">
        <v>40</v>
      </c>
      <c r="AX3394" s="13" t="s">
        <v>78</v>
      </c>
      <c r="AY3394" s="155" t="s">
        <v>156</v>
      </c>
    </row>
    <row r="3395" spans="2:65" s="15" customFormat="1" x14ac:dyDescent="0.2">
      <c r="B3395" s="168"/>
      <c r="D3395" s="148" t="s">
        <v>169</v>
      </c>
      <c r="E3395" s="169" t="s">
        <v>3</v>
      </c>
      <c r="F3395" s="170" t="s">
        <v>180</v>
      </c>
      <c r="H3395" s="171">
        <v>61.308</v>
      </c>
      <c r="I3395" s="172"/>
      <c r="L3395" s="168"/>
      <c r="M3395" s="173"/>
      <c r="T3395" s="174"/>
      <c r="AT3395" s="169" t="s">
        <v>169</v>
      </c>
      <c r="AU3395" s="169" t="s">
        <v>88</v>
      </c>
      <c r="AV3395" s="15" t="s">
        <v>157</v>
      </c>
      <c r="AW3395" s="15" t="s">
        <v>40</v>
      </c>
      <c r="AX3395" s="15" t="s">
        <v>78</v>
      </c>
      <c r="AY3395" s="169" t="s">
        <v>156</v>
      </c>
    </row>
    <row r="3396" spans="2:65" s="12" customFormat="1" x14ac:dyDescent="0.2">
      <c r="B3396" s="147"/>
      <c r="D3396" s="148" t="s">
        <v>169</v>
      </c>
      <c r="E3396" s="149" t="s">
        <v>3</v>
      </c>
      <c r="F3396" s="150" t="s">
        <v>4011</v>
      </c>
      <c r="H3396" s="149" t="s">
        <v>3</v>
      </c>
      <c r="I3396" s="151"/>
      <c r="L3396" s="147"/>
      <c r="M3396" s="152"/>
      <c r="T3396" s="153"/>
      <c r="AT3396" s="149" t="s">
        <v>169</v>
      </c>
      <c r="AU3396" s="149" t="s">
        <v>88</v>
      </c>
      <c r="AV3396" s="12" t="s">
        <v>86</v>
      </c>
      <c r="AW3396" s="12" t="s">
        <v>40</v>
      </c>
      <c r="AX3396" s="12" t="s">
        <v>78</v>
      </c>
      <c r="AY3396" s="149" t="s">
        <v>156</v>
      </c>
    </row>
    <row r="3397" spans="2:65" s="13" customFormat="1" x14ac:dyDescent="0.2">
      <c r="B3397" s="154"/>
      <c r="D3397" s="148" t="s">
        <v>169</v>
      </c>
      <c r="E3397" s="155" t="s">
        <v>3</v>
      </c>
      <c r="F3397" s="156" t="s">
        <v>4012</v>
      </c>
      <c r="H3397" s="157">
        <v>27.3</v>
      </c>
      <c r="I3397" s="158"/>
      <c r="L3397" s="154"/>
      <c r="M3397" s="159"/>
      <c r="T3397" s="160"/>
      <c r="AT3397" s="155" t="s">
        <v>169</v>
      </c>
      <c r="AU3397" s="155" t="s">
        <v>88</v>
      </c>
      <c r="AV3397" s="13" t="s">
        <v>88</v>
      </c>
      <c r="AW3397" s="13" t="s">
        <v>40</v>
      </c>
      <c r="AX3397" s="13" t="s">
        <v>78</v>
      </c>
      <c r="AY3397" s="155" t="s">
        <v>156</v>
      </c>
    </row>
    <row r="3398" spans="2:65" s="13" customFormat="1" x14ac:dyDescent="0.2">
      <c r="B3398" s="154"/>
      <c r="D3398" s="148" t="s">
        <v>169</v>
      </c>
      <c r="E3398" s="155" t="s">
        <v>3</v>
      </c>
      <c r="F3398" s="156" t="s">
        <v>4013</v>
      </c>
      <c r="H3398" s="157">
        <v>45.234999999999999</v>
      </c>
      <c r="I3398" s="158"/>
      <c r="L3398" s="154"/>
      <c r="M3398" s="159"/>
      <c r="T3398" s="160"/>
      <c r="AT3398" s="155" t="s">
        <v>169</v>
      </c>
      <c r="AU3398" s="155" t="s">
        <v>88</v>
      </c>
      <c r="AV3398" s="13" t="s">
        <v>88</v>
      </c>
      <c r="AW3398" s="13" t="s">
        <v>40</v>
      </c>
      <c r="AX3398" s="13" t="s">
        <v>78</v>
      </c>
      <c r="AY3398" s="155" t="s">
        <v>156</v>
      </c>
    </row>
    <row r="3399" spans="2:65" s="15" customFormat="1" x14ac:dyDescent="0.2">
      <c r="B3399" s="168"/>
      <c r="D3399" s="148" t="s">
        <v>169</v>
      </c>
      <c r="E3399" s="169" t="s">
        <v>3</v>
      </c>
      <c r="F3399" s="170" t="s">
        <v>180</v>
      </c>
      <c r="H3399" s="171">
        <v>72.534999999999997</v>
      </c>
      <c r="I3399" s="172"/>
      <c r="L3399" s="168"/>
      <c r="M3399" s="173"/>
      <c r="T3399" s="174"/>
      <c r="AT3399" s="169" t="s">
        <v>169</v>
      </c>
      <c r="AU3399" s="169" t="s">
        <v>88</v>
      </c>
      <c r="AV3399" s="15" t="s">
        <v>157</v>
      </c>
      <c r="AW3399" s="15" t="s">
        <v>40</v>
      </c>
      <c r="AX3399" s="15" t="s">
        <v>78</v>
      </c>
      <c r="AY3399" s="169" t="s">
        <v>156</v>
      </c>
    </row>
    <row r="3400" spans="2:65" s="14" customFormat="1" x14ac:dyDescent="0.2">
      <c r="B3400" s="161"/>
      <c r="D3400" s="148" t="s">
        <v>169</v>
      </c>
      <c r="E3400" s="162" t="s">
        <v>3</v>
      </c>
      <c r="F3400" s="163" t="s">
        <v>172</v>
      </c>
      <c r="H3400" s="164">
        <v>133.84299999999999</v>
      </c>
      <c r="I3400" s="165"/>
      <c r="L3400" s="161"/>
      <c r="M3400" s="166"/>
      <c r="T3400" s="167"/>
      <c r="AT3400" s="162" t="s">
        <v>169</v>
      </c>
      <c r="AU3400" s="162" t="s">
        <v>88</v>
      </c>
      <c r="AV3400" s="14" t="s">
        <v>165</v>
      </c>
      <c r="AW3400" s="14" t="s">
        <v>40</v>
      </c>
      <c r="AX3400" s="14" t="s">
        <v>86</v>
      </c>
      <c r="AY3400" s="162" t="s">
        <v>156</v>
      </c>
    </row>
    <row r="3401" spans="2:65" s="1" customFormat="1" ht="16.5" customHeight="1" x14ac:dyDescent="0.2">
      <c r="B3401" s="129"/>
      <c r="C3401" s="130" t="s">
        <v>392</v>
      </c>
      <c r="D3401" s="130" t="s">
        <v>160</v>
      </c>
      <c r="E3401" s="131" t="s">
        <v>4300</v>
      </c>
      <c r="F3401" s="132" t="s">
        <v>4301</v>
      </c>
      <c r="G3401" s="133" t="s">
        <v>209</v>
      </c>
      <c r="H3401" s="134">
        <v>72.534999999999997</v>
      </c>
      <c r="I3401" s="135"/>
      <c r="J3401" s="136">
        <f>ROUND(I3401*H3401,2)</f>
        <v>0</v>
      </c>
      <c r="K3401" s="132" t="s">
        <v>3</v>
      </c>
      <c r="L3401" s="34"/>
      <c r="M3401" s="137" t="s">
        <v>3</v>
      </c>
      <c r="N3401" s="138" t="s">
        <v>49</v>
      </c>
      <c r="P3401" s="139">
        <f>O3401*H3401</f>
        <v>0</v>
      </c>
      <c r="Q3401" s="139">
        <v>0</v>
      </c>
      <c r="R3401" s="139">
        <f>Q3401*H3401</f>
        <v>0</v>
      </c>
      <c r="S3401" s="139">
        <v>0</v>
      </c>
      <c r="T3401" s="140">
        <f>S3401*H3401</f>
        <v>0</v>
      </c>
      <c r="AR3401" s="141" t="s">
        <v>301</v>
      </c>
      <c r="AT3401" s="141" t="s">
        <v>160</v>
      </c>
      <c r="AU3401" s="141" t="s">
        <v>88</v>
      </c>
      <c r="AY3401" s="18" t="s">
        <v>156</v>
      </c>
      <c r="BE3401" s="142">
        <f>IF(N3401="základní",J3401,0)</f>
        <v>0</v>
      </c>
      <c r="BF3401" s="142">
        <f>IF(N3401="snížená",J3401,0)</f>
        <v>0</v>
      </c>
      <c r="BG3401" s="142">
        <f>IF(N3401="zákl. přenesená",J3401,0)</f>
        <v>0</v>
      </c>
      <c r="BH3401" s="142">
        <f>IF(N3401="sníž. přenesená",J3401,0)</f>
        <v>0</v>
      </c>
      <c r="BI3401" s="142">
        <f>IF(N3401="nulová",J3401,0)</f>
        <v>0</v>
      </c>
      <c r="BJ3401" s="18" t="s">
        <v>86</v>
      </c>
      <c r="BK3401" s="142">
        <f>ROUND(I3401*H3401,2)</f>
        <v>0</v>
      </c>
      <c r="BL3401" s="18" t="s">
        <v>301</v>
      </c>
      <c r="BM3401" s="141" t="s">
        <v>4302</v>
      </c>
    </row>
    <row r="3402" spans="2:65" s="12" customFormat="1" x14ac:dyDescent="0.2">
      <c r="B3402" s="147"/>
      <c r="D3402" s="148" t="s">
        <v>169</v>
      </c>
      <c r="E3402" s="149" t="s">
        <v>3</v>
      </c>
      <c r="F3402" s="150" t="s">
        <v>4011</v>
      </c>
      <c r="H3402" s="149" t="s">
        <v>3</v>
      </c>
      <c r="I3402" s="151"/>
      <c r="L3402" s="147"/>
      <c r="M3402" s="152"/>
      <c r="T3402" s="153"/>
      <c r="AT3402" s="149" t="s">
        <v>169</v>
      </c>
      <c r="AU3402" s="149" t="s">
        <v>88</v>
      </c>
      <c r="AV3402" s="12" t="s">
        <v>86</v>
      </c>
      <c r="AW3402" s="12" t="s">
        <v>40</v>
      </c>
      <c r="AX3402" s="12" t="s">
        <v>78</v>
      </c>
      <c r="AY3402" s="149" t="s">
        <v>156</v>
      </c>
    </row>
    <row r="3403" spans="2:65" s="13" customFormat="1" x14ac:dyDescent="0.2">
      <c r="B3403" s="154"/>
      <c r="D3403" s="148" t="s">
        <v>169</v>
      </c>
      <c r="E3403" s="155" t="s">
        <v>3</v>
      </c>
      <c r="F3403" s="156" t="s">
        <v>4012</v>
      </c>
      <c r="H3403" s="157">
        <v>27.3</v>
      </c>
      <c r="I3403" s="158"/>
      <c r="L3403" s="154"/>
      <c r="M3403" s="159"/>
      <c r="T3403" s="160"/>
      <c r="AT3403" s="155" t="s">
        <v>169</v>
      </c>
      <c r="AU3403" s="155" t="s">
        <v>88</v>
      </c>
      <c r="AV3403" s="13" t="s">
        <v>88</v>
      </c>
      <c r="AW3403" s="13" t="s">
        <v>40</v>
      </c>
      <c r="AX3403" s="13" t="s">
        <v>78</v>
      </c>
      <c r="AY3403" s="155" t="s">
        <v>156</v>
      </c>
    </row>
    <row r="3404" spans="2:65" s="13" customFormat="1" x14ac:dyDescent="0.2">
      <c r="B3404" s="154"/>
      <c r="D3404" s="148" t="s">
        <v>169</v>
      </c>
      <c r="E3404" s="155" t="s">
        <v>3</v>
      </c>
      <c r="F3404" s="156" t="s">
        <v>4013</v>
      </c>
      <c r="H3404" s="157">
        <v>45.234999999999999</v>
      </c>
      <c r="I3404" s="158"/>
      <c r="L3404" s="154"/>
      <c r="M3404" s="159"/>
      <c r="T3404" s="160"/>
      <c r="AT3404" s="155" t="s">
        <v>169</v>
      </c>
      <c r="AU3404" s="155" t="s">
        <v>88</v>
      </c>
      <c r="AV3404" s="13" t="s">
        <v>88</v>
      </c>
      <c r="AW3404" s="13" t="s">
        <v>40</v>
      </c>
      <c r="AX3404" s="13" t="s">
        <v>78</v>
      </c>
      <c r="AY3404" s="155" t="s">
        <v>156</v>
      </c>
    </row>
    <row r="3405" spans="2:65" s="14" customFormat="1" x14ac:dyDescent="0.2">
      <c r="B3405" s="161"/>
      <c r="D3405" s="148" t="s">
        <v>169</v>
      </c>
      <c r="E3405" s="162" t="s">
        <v>3</v>
      </c>
      <c r="F3405" s="163" t="s">
        <v>172</v>
      </c>
      <c r="H3405" s="164">
        <v>72.534999999999997</v>
      </c>
      <c r="I3405" s="165"/>
      <c r="L3405" s="161"/>
      <c r="M3405" s="166"/>
      <c r="T3405" s="167"/>
      <c r="AT3405" s="162" t="s">
        <v>169</v>
      </c>
      <c r="AU3405" s="162" t="s">
        <v>88</v>
      </c>
      <c r="AV3405" s="14" t="s">
        <v>165</v>
      </c>
      <c r="AW3405" s="14" t="s">
        <v>40</v>
      </c>
      <c r="AX3405" s="14" t="s">
        <v>86</v>
      </c>
      <c r="AY3405" s="162" t="s">
        <v>156</v>
      </c>
    </row>
    <row r="3406" spans="2:65" s="1" customFormat="1" ht="24.2" customHeight="1" x14ac:dyDescent="0.2">
      <c r="B3406" s="129"/>
      <c r="C3406" s="130" t="s">
        <v>397</v>
      </c>
      <c r="D3406" s="130" t="s">
        <v>160</v>
      </c>
      <c r="E3406" s="131" t="s">
        <v>4303</v>
      </c>
      <c r="F3406" s="132" t="s">
        <v>4304</v>
      </c>
      <c r="G3406" s="133" t="s">
        <v>356</v>
      </c>
      <c r="H3406" s="134">
        <v>7.6</v>
      </c>
      <c r="I3406" s="135"/>
      <c r="J3406" s="136">
        <f>ROUND(I3406*H3406,2)</f>
        <v>0</v>
      </c>
      <c r="K3406" s="132" t="s">
        <v>164</v>
      </c>
      <c r="L3406" s="34"/>
      <c r="M3406" s="137" t="s">
        <v>3</v>
      </c>
      <c r="N3406" s="138" t="s">
        <v>49</v>
      </c>
      <c r="P3406" s="139">
        <f>O3406*H3406</f>
        <v>0</v>
      </c>
      <c r="Q3406" s="139">
        <v>1.0000000000000001E-5</v>
      </c>
      <c r="R3406" s="139">
        <f>Q3406*H3406</f>
        <v>7.6000000000000004E-5</v>
      </c>
      <c r="S3406" s="139">
        <v>0</v>
      </c>
      <c r="T3406" s="140">
        <f>S3406*H3406</f>
        <v>0</v>
      </c>
      <c r="AR3406" s="141" t="s">
        <v>301</v>
      </c>
      <c r="AT3406" s="141" t="s">
        <v>160</v>
      </c>
      <c r="AU3406" s="141" t="s">
        <v>88</v>
      </c>
      <c r="AY3406" s="18" t="s">
        <v>156</v>
      </c>
      <c r="BE3406" s="142">
        <f>IF(N3406="základní",J3406,0)</f>
        <v>0</v>
      </c>
      <c r="BF3406" s="142">
        <f>IF(N3406="snížená",J3406,0)</f>
        <v>0</v>
      </c>
      <c r="BG3406" s="142">
        <f>IF(N3406="zákl. přenesená",J3406,0)</f>
        <v>0</v>
      </c>
      <c r="BH3406" s="142">
        <f>IF(N3406="sníž. přenesená",J3406,0)</f>
        <v>0</v>
      </c>
      <c r="BI3406" s="142">
        <f>IF(N3406="nulová",J3406,0)</f>
        <v>0</v>
      </c>
      <c r="BJ3406" s="18" t="s">
        <v>86</v>
      </c>
      <c r="BK3406" s="142">
        <f>ROUND(I3406*H3406,2)</f>
        <v>0</v>
      </c>
      <c r="BL3406" s="18" t="s">
        <v>301</v>
      </c>
      <c r="BM3406" s="141" t="s">
        <v>4305</v>
      </c>
    </row>
    <row r="3407" spans="2:65" s="1" customFormat="1" x14ac:dyDescent="0.2">
      <c r="B3407" s="34"/>
      <c r="D3407" s="143" t="s">
        <v>167</v>
      </c>
      <c r="F3407" s="144" t="s">
        <v>4306</v>
      </c>
      <c r="I3407" s="145"/>
      <c r="L3407" s="34"/>
      <c r="M3407" s="146"/>
      <c r="T3407" s="55"/>
      <c r="AT3407" s="18" t="s">
        <v>167</v>
      </c>
      <c r="AU3407" s="18" t="s">
        <v>88</v>
      </c>
    </row>
    <row r="3408" spans="2:65" s="12" customFormat="1" x14ac:dyDescent="0.2">
      <c r="B3408" s="147"/>
      <c r="D3408" s="148" t="s">
        <v>169</v>
      </c>
      <c r="E3408" s="149" t="s">
        <v>3</v>
      </c>
      <c r="F3408" s="150" t="s">
        <v>2538</v>
      </c>
      <c r="H3408" s="149" t="s">
        <v>3</v>
      </c>
      <c r="I3408" s="151"/>
      <c r="L3408" s="147"/>
      <c r="M3408" s="152"/>
      <c r="T3408" s="153"/>
      <c r="AT3408" s="149" t="s">
        <v>169</v>
      </c>
      <c r="AU3408" s="149" t="s">
        <v>88</v>
      </c>
      <c r="AV3408" s="12" t="s">
        <v>86</v>
      </c>
      <c r="AW3408" s="12" t="s">
        <v>40</v>
      </c>
      <c r="AX3408" s="12" t="s">
        <v>78</v>
      </c>
      <c r="AY3408" s="149" t="s">
        <v>156</v>
      </c>
    </row>
    <row r="3409" spans="2:65" s="13" customFormat="1" x14ac:dyDescent="0.2">
      <c r="B3409" s="154"/>
      <c r="D3409" s="148" t="s">
        <v>169</v>
      </c>
      <c r="E3409" s="155" t="s">
        <v>3</v>
      </c>
      <c r="F3409" s="156" t="s">
        <v>4307</v>
      </c>
      <c r="H3409" s="157">
        <v>4.45</v>
      </c>
      <c r="I3409" s="158"/>
      <c r="L3409" s="154"/>
      <c r="M3409" s="159"/>
      <c r="T3409" s="160"/>
      <c r="AT3409" s="155" t="s">
        <v>169</v>
      </c>
      <c r="AU3409" s="155" t="s">
        <v>88</v>
      </c>
      <c r="AV3409" s="13" t="s">
        <v>88</v>
      </c>
      <c r="AW3409" s="13" t="s">
        <v>40</v>
      </c>
      <c r="AX3409" s="13" t="s">
        <v>78</v>
      </c>
      <c r="AY3409" s="155" t="s">
        <v>156</v>
      </c>
    </row>
    <row r="3410" spans="2:65" s="13" customFormat="1" x14ac:dyDescent="0.2">
      <c r="B3410" s="154"/>
      <c r="D3410" s="148" t="s">
        <v>169</v>
      </c>
      <c r="E3410" s="155" t="s">
        <v>3</v>
      </c>
      <c r="F3410" s="156" t="s">
        <v>4308</v>
      </c>
      <c r="H3410" s="157">
        <v>3.15</v>
      </c>
      <c r="I3410" s="158"/>
      <c r="L3410" s="154"/>
      <c r="M3410" s="159"/>
      <c r="T3410" s="160"/>
      <c r="AT3410" s="155" t="s">
        <v>169</v>
      </c>
      <c r="AU3410" s="155" t="s">
        <v>88</v>
      </c>
      <c r="AV3410" s="13" t="s">
        <v>88</v>
      </c>
      <c r="AW3410" s="13" t="s">
        <v>40</v>
      </c>
      <c r="AX3410" s="13" t="s">
        <v>78</v>
      </c>
      <c r="AY3410" s="155" t="s">
        <v>156</v>
      </c>
    </row>
    <row r="3411" spans="2:65" s="14" customFormat="1" x14ac:dyDescent="0.2">
      <c r="B3411" s="161"/>
      <c r="D3411" s="148" t="s">
        <v>169</v>
      </c>
      <c r="E3411" s="162" t="s">
        <v>3</v>
      </c>
      <c r="F3411" s="163" t="s">
        <v>172</v>
      </c>
      <c r="H3411" s="164">
        <v>7.6</v>
      </c>
      <c r="I3411" s="165"/>
      <c r="L3411" s="161"/>
      <c r="M3411" s="166"/>
      <c r="T3411" s="167"/>
      <c r="AT3411" s="162" t="s">
        <v>169</v>
      </c>
      <c r="AU3411" s="162" t="s">
        <v>88</v>
      </c>
      <c r="AV3411" s="14" t="s">
        <v>165</v>
      </c>
      <c r="AW3411" s="14" t="s">
        <v>40</v>
      </c>
      <c r="AX3411" s="14" t="s">
        <v>86</v>
      </c>
      <c r="AY3411" s="162" t="s">
        <v>156</v>
      </c>
    </row>
    <row r="3412" spans="2:65" s="1" customFormat="1" ht="16.5" customHeight="1" x14ac:dyDescent="0.2">
      <c r="B3412" s="129"/>
      <c r="C3412" s="130" t="s">
        <v>405</v>
      </c>
      <c r="D3412" s="130" t="s">
        <v>160</v>
      </c>
      <c r="E3412" s="131" t="s">
        <v>4309</v>
      </c>
      <c r="F3412" s="132" t="s">
        <v>4310</v>
      </c>
      <c r="G3412" s="133" t="s">
        <v>209</v>
      </c>
      <c r="H3412" s="134">
        <v>19.158000000000001</v>
      </c>
      <c r="I3412" s="135"/>
      <c r="J3412" s="136">
        <f>ROUND(I3412*H3412,2)</f>
        <v>0</v>
      </c>
      <c r="K3412" s="132" t="s">
        <v>164</v>
      </c>
      <c r="L3412" s="34"/>
      <c r="M3412" s="137" t="s">
        <v>3</v>
      </c>
      <c r="N3412" s="138" t="s">
        <v>49</v>
      </c>
      <c r="P3412" s="139">
        <f>O3412*H3412</f>
        <v>0</v>
      </c>
      <c r="Q3412" s="139">
        <v>0</v>
      </c>
      <c r="R3412" s="139">
        <f>Q3412*H3412</f>
        <v>0</v>
      </c>
      <c r="S3412" s="139">
        <v>0</v>
      </c>
      <c r="T3412" s="140">
        <f>S3412*H3412</f>
        <v>0</v>
      </c>
      <c r="AR3412" s="141" t="s">
        <v>301</v>
      </c>
      <c r="AT3412" s="141" t="s">
        <v>160</v>
      </c>
      <c r="AU3412" s="141" t="s">
        <v>88</v>
      </c>
      <c r="AY3412" s="18" t="s">
        <v>156</v>
      </c>
      <c r="BE3412" s="142">
        <f>IF(N3412="základní",J3412,0)</f>
        <v>0</v>
      </c>
      <c r="BF3412" s="142">
        <f>IF(N3412="snížená",J3412,0)</f>
        <v>0</v>
      </c>
      <c r="BG3412" s="142">
        <f>IF(N3412="zákl. přenesená",J3412,0)</f>
        <v>0</v>
      </c>
      <c r="BH3412" s="142">
        <f>IF(N3412="sníž. přenesená",J3412,0)</f>
        <v>0</v>
      </c>
      <c r="BI3412" s="142">
        <f>IF(N3412="nulová",J3412,0)</f>
        <v>0</v>
      </c>
      <c r="BJ3412" s="18" t="s">
        <v>86</v>
      </c>
      <c r="BK3412" s="142">
        <f>ROUND(I3412*H3412,2)</f>
        <v>0</v>
      </c>
      <c r="BL3412" s="18" t="s">
        <v>301</v>
      </c>
      <c r="BM3412" s="141" t="s">
        <v>4311</v>
      </c>
    </row>
    <row r="3413" spans="2:65" s="1" customFormat="1" x14ac:dyDescent="0.2">
      <c r="B3413" s="34"/>
      <c r="D3413" s="143" t="s">
        <v>167</v>
      </c>
      <c r="F3413" s="144" t="s">
        <v>4312</v>
      </c>
      <c r="I3413" s="145"/>
      <c r="L3413" s="34"/>
      <c r="M3413" s="146"/>
      <c r="T3413" s="55"/>
      <c r="AT3413" s="18" t="s">
        <v>167</v>
      </c>
      <c r="AU3413" s="18" t="s">
        <v>88</v>
      </c>
    </row>
    <row r="3414" spans="2:65" s="12" customFormat="1" x14ac:dyDescent="0.2">
      <c r="B3414" s="147"/>
      <c r="D3414" s="148" t="s">
        <v>169</v>
      </c>
      <c r="E3414" s="149" t="s">
        <v>3</v>
      </c>
      <c r="F3414" s="150" t="s">
        <v>4287</v>
      </c>
      <c r="H3414" s="149" t="s">
        <v>3</v>
      </c>
      <c r="I3414" s="151"/>
      <c r="L3414" s="147"/>
      <c r="M3414" s="152"/>
      <c r="T3414" s="153"/>
      <c r="AT3414" s="149" t="s">
        <v>169</v>
      </c>
      <c r="AU3414" s="149" t="s">
        <v>88</v>
      </c>
      <c r="AV3414" s="12" t="s">
        <v>86</v>
      </c>
      <c r="AW3414" s="12" t="s">
        <v>40</v>
      </c>
      <c r="AX3414" s="12" t="s">
        <v>78</v>
      </c>
      <c r="AY3414" s="149" t="s">
        <v>156</v>
      </c>
    </row>
    <row r="3415" spans="2:65" s="13" customFormat="1" x14ac:dyDescent="0.2">
      <c r="B3415" s="154"/>
      <c r="D3415" s="148" t="s">
        <v>169</v>
      </c>
      <c r="E3415" s="155" t="s">
        <v>3</v>
      </c>
      <c r="F3415" s="156" t="s">
        <v>4313</v>
      </c>
      <c r="H3415" s="157">
        <v>3.36</v>
      </c>
      <c r="I3415" s="158"/>
      <c r="L3415" s="154"/>
      <c r="M3415" s="159"/>
      <c r="T3415" s="160"/>
      <c r="AT3415" s="155" t="s">
        <v>169</v>
      </c>
      <c r="AU3415" s="155" t="s">
        <v>88</v>
      </c>
      <c r="AV3415" s="13" t="s">
        <v>88</v>
      </c>
      <c r="AW3415" s="13" t="s">
        <v>40</v>
      </c>
      <c r="AX3415" s="13" t="s">
        <v>78</v>
      </c>
      <c r="AY3415" s="155" t="s">
        <v>156</v>
      </c>
    </row>
    <row r="3416" spans="2:65" s="13" customFormat="1" x14ac:dyDescent="0.2">
      <c r="B3416" s="154"/>
      <c r="D3416" s="148" t="s">
        <v>169</v>
      </c>
      <c r="E3416" s="155" t="s">
        <v>3</v>
      </c>
      <c r="F3416" s="156" t="s">
        <v>4314</v>
      </c>
      <c r="H3416" s="157">
        <v>3.36</v>
      </c>
      <c r="I3416" s="158"/>
      <c r="L3416" s="154"/>
      <c r="M3416" s="159"/>
      <c r="T3416" s="160"/>
      <c r="AT3416" s="155" t="s">
        <v>169</v>
      </c>
      <c r="AU3416" s="155" t="s">
        <v>88</v>
      </c>
      <c r="AV3416" s="13" t="s">
        <v>88</v>
      </c>
      <c r="AW3416" s="13" t="s">
        <v>40</v>
      </c>
      <c r="AX3416" s="13" t="s">
        <v>78</v>
      </c>
      <c r="AY3416" s="155" t="s">
        <v>156</v>
      </c>
    </row>
    <row r="3417" spans="2:65" s="13" customFormat="1" x14ac:dyDescent="0.2">
      <c r="B3417" s="154"/>
      <c r="D3417" s="148" t="s">
        <v>169</v>
      </c>
      <c r="E3417" s="155" t="s">
        <v>3</v>
      </c>
      <c r="F3417" s="156" t="s">
        <v>4292</v>
      </c>
      <c r="H3417" s="157">
        <v>2.3279999999999998</v>
      </c>
      <c r="I3417" s="158"/>
      <c r="L3417" s="154"/>
      <c r="M3417" s="159"/>
      <c r="T3417" s="160"/>
      <c r="AT3417" s="155" t="s">
        <v>169</v>
      </c>
      <c r="AU3417" s="155" t="s">
        <v>88</v>
      </c>
      <c r="AV3417" s="13" t="s">
        <v>88</v>
      </c>
      <c r="AW3417" s="13" t="s">
        <v>40</v>
      </c>
      <c r="AX3417" s="13" t="s">
        <v>78</v>
      </c>
      <c r="AY3417" s="155" t="s">
        <v>156</v>
      </c>
    </row>
    <row r="3418" spans="2:65" s="13" customFormat="1" x14ac:dyDescent="0.2">
      <c r="B3418" s="154"/>
      <c r="D3418" s="148" t="s">
        <v>169</v>
      </c>
      <c r="E3418" s="155" t="s">
        <v>3</v>
      </c>
      <c r="F3418" s="156" t="s">
        <v>4315</v>
      </c>
      <c r="H3418" s="157">
        <v>1.87</v>
      </c>
      <c r="I3418" s="158"/>
      <c r="L3418" s="154"/>
      <c r="M3418" s="159"/>
      <c r="T3418" s="160"/>
      <c r="AT3418" s="155" t="s">
        <v>169</v>
      </c>
      <c r="AU3418" s="155" t="s">
        <v>88</v>
      </c>
      <c r="AV3418" s="13" t="s">
        <v>88</v>
      </c>
      <c r="AW3418" s="13" t="s">
        <v>40</v>
      </c>
      <c r="AX3418" s="13" t="s">
        <v>78</v>
      </c>
      <c r="AY3418" s="155" t="s">
        <v>156</v>
      </c>
    </row>
    <row r="3419" spans="2:65" s="13" customFormat="1" x14ac:dyDescent="0.2">
      <c r="B3419" s="154"/>
      <c r="D3419" s="148" t="s">
        <v>169</v>
      </c>
      <c r="E3419" s="155" t="s">
        <v>3</v>
      </c>
      <c r="F3419" s="156" t="s">
        <v>4316</v>
      </c>
      <c r="H3419" s="157">
        <v>3.36</v>
      </c>
      <c r="I3419" s="158"/>
      <c r="L3419" s="154"/>
      <c r="M3419" s="159"/>
      <c r="T3419" s="160"/>
      <c r="AT3419" s="155" t="s">
        <v>169</v>
      </c>
      <c r="AU3419" s="155" t="s">
        <v>88</v>
      </c>
      <c r="AV3419" s="13" t="s">
        <v>88</v>
      </c>
      <c r="AW3419" s="13" t="s">
        <v>40</v>
      </c>
      <c r="AX3419" s="13" t="s">
        <v>78</v>
      </c>
      <c r="AY3419" s="155" t="s">
        <v>156</v>
      </c>
    </row>
    <row r="3420" spans="2:65" s="13" customFormat="1" x14ac:dyDescent="0.2">
      <c r="B3420" s="154"/>
      <c r="D3420" s="148" t="s">
        <v>169</v>
      </c>
      <c r="E3420" s="155" t="s">
        <v>3</v>
      </c>
      <c r="F3420" s="156" t="s">
        <v>4317</v>
      </c>
      <c r="H3420" s="157">
        <v>3.36</v>
      </c>
      <c r="I3420" s="158"/>
      <c r="L3420" s="154"/>
      <c r="M3420" s="159"/>
      <c r="T3420" s="160"/>
      <c r="AT3420" s="155" t="s">
        <v>169</v>
      </c>
      <c r="AU3420" s="155" t="s">
        <v>88</v>
      </c>
      <c r="AV3420" s="13" t="s">
        <v>88</v>
      </c>
      <c r="AW3420" s="13" t="s">
        <v>40</v>
      </c>
      <c r="AX3420" s="13" t="s">
        <v>78</v>
      </c>
      <c r="AY3420" s="155" t="s">
        <v>156</v>
      </c>
    </row>
    <row r="3421" spans="2:65" s="15" customFormat="1" x14ac:dyDescent="0.2">
      <c r="B3421" s="168"/>
      <c r="D3421" s="148" t="s">
        <v>169</v>
      </c>
      <c r="E3421" s="169" t="s">
        <v>3</v>
      </c>
      <c r="F3421" s="170" t="s">
        <v>180</v>
      </c>
      <c r="H3421" s="171">
        <v>17.638000000000002</v>
      </c>
      <c r="I3421" s="172"/>
      <c r="L3421" s="168"/>
      <c r="M3421" s="173"/>
      <c r="T3421" s="174"/>
      <c r="AT3421" s="169" t="s">
        <v>169</v>
      </c>
      <c r="AU3421" s="169" t="s">
        <v>88</v>
      </c>
      <c r="AV3421" s="15" t="s">
        <v>157</v>
      </c>
      <c r="AW3421" s="15" t="s">
        <v>40</v>
      </c>
      <c r="AX3421" s="15" t="s">
        <v>78</v>
      </c>
      <c r="AY3421" s="169" t="s">
        <v>156</v>
      </c>
    </row>
    <row r="3422" spans="2:65" s="12" customFormat="1" x14ac:dyDescent="0.2">
      <c r="B3422" s="147"/>
      <c r="D3422" s="148" t="s">
        <v>169</v>
      </c>
      <c r="E3422" s="149" t="s">
        <v>3</v>
      </c>
      <c r="F3422" s="150" t="s">
        <v>2538</v>
      </c>
      <c r="H3422" s="149" t="s">
        <v>3</v>
      </c>
      <c r="I3422" s="151"/>
      <c r="L3422" s="147"/>
      <c r="M3422" s="152"/>
      <c r="T3422" s="153"/>
      <c r="AT3422" s="149" t="s">
        <v>169</v>
      </c>
      <c r="AU3422" s="149" t="s">
        <v>88</v>
      </c>
      <c r="AV3422" s="12" t="s">
        <v>86</v>
      </c>
      <c r="AW3422" s="12" t="s">
        <v>40</v>
      </c>
      <c r="AX3422" s="12" t="s">
        <v>78</v>
      </c>
      <c r="AY3422" s="149" t="s">
        <v>156</v>
      </c>
    </row>
    <row r="3423" spans="2:65" s="13" customFormat="1" x14ac:dyDescent="0.2">
      <c r="B3423" s="154"/>
      <c r="D3423" s="148" t="s">
        <v>169</v>
      </c>
      <c r="E3423" s="155" t="s">
        <v>3</v>
      </c>
      <c r="F3423" s="156" t="s">
        <v>2541</v>
      </c>
      <c r="H3423" s="157">
        <v>0.89</v>
      </c>
      <c r="I3423" s="158"/>
      <c r="L3423" s="154"/>
      <c r="M3423" s="159"/>
      <c r="T3423" s="160"/>
      <c r="AT3423" s="155" t="s">
        <v>169</v>
      </c>
      <c r="AU3423" s="155" t="s">
        <v>88</v>
      </c>
      <c r="AV3423" s="13" t="s">
        <v>88</v>
      </c>
      <c r="AW3423" s="13" t="s">
        <v>40</v>
      </c>
      <c r="AX3423" s="13" t="s">
        <v>78</v>
      </c>
      <c r="AY3423" s="155" t="s">
        <v>156</v>
      </c>
    </row>
    <row r="3424" spans="2:65" s="13" customFormat="1" x14ac:dyDescent="0.2">
      <c r="B3424" s="154"/>
      <c r="D3424" s="148" t="s">
        <v>169</v>
      </c>
      <c r="E3424" s="155" t="s">
        <v>3</v>
      </c>
      <c r="F3424" s="156" t="s">
        <v>2543</v>
      </c>
      <c r="H3424" s="157">
        <v>0.63</v>
      </c>
      <c r="I3424" s="158"/>
      <c r="L3424" s="154"/>
      <c r="M3424" s="159"/>
      <c r="T3424" s="160"/>
      <c r="AT3424" s="155" t="s">
        <v>169</v>
      </c>
      <c r="AU3424" s="155" t="s">
        <v>88</v>
      </c>
      <c r="AV3424" s="13" t="s">
        <v>88</v>
      </c>
      <c r="AW3424" s="13" t="s">
        <v>40</v>
      </c>
      <c r="AX3424" s="13" t="s">
        <v>78</v>
      </c>
      <c r="AY3424" s="155" t="s">
        <v>156</v>
      </c>
    </row>
    <row r="3425" spans="2:65" s="15" customFormat="1" x14ac:dyDescent="0.2">
      <c r="B3425" s="168"/>
      <c r="D3425" s="148" t="s">
        <v>169</v>
      </c>
      <c r="E3425" s="169" t="s">
        <v>3</v>
      </c>
      <c r="F3425" s="170" t="s">
        <v>180</v>
      </c>
      <c r="H3425" s="171">
        <v>1.52</v>
      </c>
      <c r="I3425" s="172"/>
      <c r="L3425" s="168"/>
      <c r="M3425" s="173"/>
      <c r="T3425" s="174"/>
      <c r="AT3425" s="169" t="s">
        <v>169</v>
      </c>
      <c r="AU3425" s="169" t="s">
        <v>88</v>
      </c>
      <c r="AV3425" s="15" t="s">
        <v>157</v>
      </c>
      <c r="AW3425" s="15" t="s">
        <v>40</v>
      </c>
      <c r="AX3425" s="15" t="s">
        <v>78</v>
      </c>
      <c r="AY3425" s="169" t="s">
        <v>156</v>
      </c>
    </row>
    <row r="3426" spans="2:65" s="14" customFormat="1" x14ac:dyDescent="0.2">
      <c r="B3426" s="161"/>
      <c r="D3426" s="148" t="s">
        <v>169</v>
      </c>
      <c r="E3426" s="162" t="s">
        <v>3</v>
      </c>
      <c r="F3426" s="163" t="s">
        <v>172</v>
      </c>
      <c r="H3426" s="164">
        <v>19.158000000000001</v>
      </c>
      <c r="I3426" s="165"/>
      <c r="L3426" s="161"/>
      <c r="M3426" s="166"/>
      <c r="T3426" s="167"/>
      <c r="AT3426" s="162" t="s">
        <v>169</v>
      </c>
      <c r="AU3426" s="162" t="s">
        <v>88</v>
      </c>
      <c r="AV3426" s="14" t="s">
        <v>165</v>
      </c>
      <c r="AW3426" s="14" t="s">
        <v>40</v>
      </c>
      <c r="AX3426" s="14" t="s">
        <v>86</v>
      </c>
      <c r="AY3426" s="162" t="s">
        <v>156</v>
      </c>
    </row>
    <row r="3427" spans="2:65" s="1" customFormat="1" ht="24.2" customHeight="1" x14ac:dyDescent="0.2">
      <c r="B3427" s="129"/>
      <c r="C3427" s="130" t="s">
        <v>412</v>
      </c>
      <c r="D3427" s="130" t="s">
        <v>160</v>
      </c>
      <c r="E3427" s="131" t="s">
        <v>4318</v>
      </c>
      <c r="F3427" s="132" t="s">
        <v>4319</v>
      </c>
      <c r="G3427" s="133" t="s">
        <v>356</v>
      </c>
      <c r="H3427" s="134">
        <v>8.6999999999999993</v>
      </c>
      <c r="I3427" s="135"/>
      <c r="J3427" s="136">
        <f>ROUND(I3427*H3427,2)</f>
        <v>0</v>
      </c>
      <c r="K3427" s="132" t="s">
        <v>164</v>
      </c>
      <c r="L3427" s="34"/>
      <c r="M3427" s="137" t="s">
        <v>3</v>
      </c>
      <c r="N3427" s="138" t="s">
        <v>49</v>
      </c>
      <c r="P3427" s="139">
        <f>O3427*H3427</f>
        <v>0</v>
      </c>
      <c r="Q3427" s="139">
        <v>5.1999999999999995E-4</v>
      </c>
      <c r="R3427" s="139">
        <f>Q3427*H3427</f>
        <v>4.5239999999999994E-3</v>
      </c>
      <c r="S3427" s="139">
        <v>0</v>
      </c>
      <c r="T3427" s="140">
        <f>S3427*H3427</f>
        <v>0</v>
      </c>
      <c r="AR3427" s="141" t="s">
        <v>301</v>
      </c>
      <c r="AT3427" s="141" t="s">
        <v>160</v>
      </c>
      <c r="AU3427" s="141" t="s">
        <v>88</v>
      </c>
      <c r="AY3427" s="18" t="s">
        <v>156</v>
      </c>
      <c r="BE3427" s="142">
        <f>IF(N3427="základní",J3427,0)</f>
        <v>0</v>
      </c>
      <c r="BF3427" s="142">
        <f>IF(N3427="snížená",J3427,0)</f>
        <v>0</v>
      </c>
      <c r="BG3427" s="142">
        <f>IF(N3427="zákl. přenesená",J3427,0)</f>
        <v>0</v>
      </c>
      <c r="BH3427" s="142">
        <f>IF(N3427="sníž. přenesená",J3427,0)</f>
        <v>0</v>
      </c>
      <c r="BI3427" s="142">
        <f>IF(N3427="nulová",J3427,0)</f>
        <v>0</v>
      </c>
      <c r="BJ3427" s="18" t="s">
        <v>86</v>
      </c>
      <c r="BK3427" s="142">
        <f>ROUND(I3427*H3427,2)</f>
        <v>0</v>
      </c>
      <c r="BL3427" s="18" t="s">
        <v>301</v>
      </c>
      <c r="BM3427" s="141" t="s">
        <v>4320</v>
      </c>
    </row>
    <row r="3428" spans="2:65" s="1" customFormat="1" x14ac:dyDescent="0.2">
      <c r="B3428" s="34"/>
      <c r="D3428" s="143" t="s">
        <v>167</v>
      </c>
      <c r="F3428" s="144" t="s">
        <v>4321</v>
      </c>
      <c r="I3428" s="145"/>
      <c r="L3428" s="34"/>
      <c r="M3428" s="146"/>
      <c r="T3428" s="55"/>
      <c r="AT3428" s="18" t="s">
        <v>167</v>
      </c>
      <c r="AU3428" s="18" t="s">
        <v>88</v>
      </c>
    </row>
    <row r="3429" spans="2:65" s="12" customFormat="1" x14ac:dyDescent="0.2">
      <c r="B3429" s="147"/>
      <c r="D3429" s="148" t="s">
        <v>169</v>
      </c>
      <c r="E3429" s="149" t="s">
        <v>3</v>
      </c>
      <c r="F3429" s="150" t="s">
        <v>4011</v>
      </c>
      <c r="H3429" s="149" t="s">
        <v>3</v>
      </c>
      <c r="I3429" s="151"/>
      <c r="L3429" s="147"/>
      <c r="M3429" s="152"/>
      <c r="T3429" s="153"/>
      <c r="AT3429" s="149" t="s">
        <v>169</v>
      </c>
      <c r="AU3429" s="149" t="s">
        <v>88</v>
      </c>
      <c r="AV3429" s="12" t="s">
        <v>86</v>
      </c>
      <c r="AW3429" s="12" t="s">
        <v>40</v>
      </c>
      <c r="AX3429" s="12" t="s">
        <v>78</v>
      </c>
      <c r="AY3429" s="149" t="s">
        <v>156</v>
      </c>
    </row>
    <row r="3430" spans="2:65" s="13" customFormat="1" x14ac:dyDescent="0.2">
      <c r="B3430" s="154"/>
      <c r="D3430" s="148" t="s">
        <v>169</v>
      </c>
      <c r="E3430" s="155" t="s">
        <v>3</v>
      </c>
      <c r="F3430" s="156" t="s">
        <v>4322</v>
      </c>
      <c r="H3430" s="157">
        <v>4.55</v>
      </c>
      <c r="I3430" s="158"/>
      <c r="L3430" s="154"/>
      <c r="M3430" s="159"/>
      <c r="T3430" s="160"/>
      <c r="AT3430" s="155" t="s">
        <v>169</v>
      </c>
      <c r="AU3430" s="155" t="s">
        <v>88</v>
      </c>
      <c r="AV3430" s="13" t="s">
        <v>88</v>
      </c>
      <c r="AW3430" s="13" t="s">
        <v>40</v>
      </c>
      <c r="AX3430" s="13" t="s">
        <v>78</v>
      </c>
      <c r="AY3430" s="155" t="s">
        <v>156</v>
      </c>
    </row>
    <row r="3431" spans="2:65" s="13" customFormat="1" x14ac:dyDescent="0.2">
      <c r="B3431" s="154"/>
      <c r="D3431" s="148" t="s">
        <v>169</v>
      </c>
      <c r="E3431" s="155" t="s">
        <v>3</v>
      </c>
      <c r="F3431" s="156" t="s">
        <v>4323</v>
      </c>
      <c r="H3431" s="157">
        <v>4.1500000000000004</v>
      </c>
      <c r="I3431" s="158"/>
      <c r="L3431" s="154"/>
      <c r="M3431" s="159"/>
      <c r="T3431" s="160"/>
      <c r="AT3431" s="155" t="s">
        <v>169</v>
      </c>
      <c r="AU3431" s="155" t="s">
        <v>88</v>
      </c>
      <c r="AV3431" s="13" t="s">
        <v>88</v>
      </c>
      <c r="AW3431" s="13" t="s">
        <v>40</v>
      </c>
      <c r="AX3431" s="13" t="s">
        <v>78</v>
      </c>
      <c r="AY3431" s="155" t="s">
        <v>156</v>
      </c>
    </row>
    <row r="3432" spans="2:65" s="14" customFormat="1" x14ac:dyDescent="0.2">
      <c r="B3432" s="161"/>
      <c r="D3432" s="148" t="s">
        <v>169</v>
      </c>
      <c r="E3432" s="162" t="s">
        <v>3</v>
      </c>
      <c r="F3432" s="163" t="s">
        <v>172</v>
      </c>
      <c r="H3432" s="164">
        <v>8.6999999999999993</v>
      </c>
      <c r="I3432" s="165"/>
      <c r="L3432" s="161"/>
      <c r="M3432" s="166"/>
      <c r="T3432" s="167"/>
      <c r="AT3432" s="162" t="s">
        <v>169</v>
      </c>
      <c r="AU3432" s="162" t="s">
        <v>88</v>
      </c>
      <c r="AV3432" s="14" t="s">
        <v>165</v>
      </c>
      <c r="AW3432" s="14" t="s">
        <v>40</v>
      </c>
      <c r="AX3432" s="14" t="s">
        <v>86</v>
      </c>
      <c r="AY3432" s="162" t="s">
        <v>156</v>
      </c>
    </row>
    <row r="3433" spans="2:65" s="1" customFormat="1" ht="21.75" customHeight="1" x14ac:dyDescent="0.2">
      <c r="B3433" s="129"/>
      <c r="C3433" s="130" t="s">
        <v>419</v>
      </c>
      <c r="D3433" s="130" t="s">
        <v>160</v>
      </c>
      <c r="E3433" s="131" t="s">
        <v>4324</v>
      </c>
      <c r="F3433" s="132" t="s">
        <v>4325</v>
      </c>
      <c r="G3433" s="133" t="s">
        <v>209</v>
      </c>
      <c r="H3433" s="134">
        <v>150.06299999999999</v>
      </c>
      <c r="I3433" s="135"/>
      <c r="J3433" s="136">
        <f>ROUND(I3433*H3433,2)</f>
        <v>0</v>
      </c>
      <c r="K3433" s="132" t="s">
        <v>164</v>
      </c>
      <c r="L3433" s="34"/>
      <c r="M3433" s="137" t="s">
        <v>3</v>
      </c>
      <c r="N3433" s="138" t="s">
        <v>49</v>
      </c>
      <c r="P3433" s="139">
        <f>O3433*H3433</f>
        <v>0</v>
      </c>
      <c r="Q3433" s="139">
        <v>6.9999999999999999E-4</v>
      </c>
      <c r="R3433" s="139">
        <f>Q3433*H3433</f>
        <v>0.10504409999999999</v>
      </c>
      <c r="S3433" s="139">
        <v>0</v>
      </c>
      <c r="T3433" s="140">
        <f>S3433*H3433</f>
        <v>0</v>
      </c>
      <c r="AR3433" s="141" t="s">
        <v>301</v>
      </c>
      <c r="AT3433" s="141" t="s">
        <v>160</v>
      </c>
      <c r="AU3433" s="141" t="s">
        <v>88</v>
      </c>
      <c r="AY3433" s="18" t="s">
        <v>156</v>
      </c>
      <c r="BE3433" s="142">
        <f>IF(N3433="základní",J3433,0)</f>
        <v>0</v>
      </c>
      <c r="BF3433" s="142">
        <f>IF(N3433="snížená",J3433,0)</f>
        <v>0</v>
      </c>
      <c r="BG3433" s="142">
        <f>IF(N3433="zákl. přenesená",J3433,0)</f>
        <v>0</v>
      </c>
      <c r="BH3433" s="142">
        <f>IF(N3433="sníž. přenesená",J3433,0)</f>
        <v>0</v>
      </c>
      <c r="BI3433" s="142">
        <f>IF(N3433="nulová",J3433,0)</f>
        <v>0</v>
      </c>
      <c r="BJ3433" s="18" t="s">
        <v>86</v>
      </c>
      <c r="BK3433" s="142">
        <f>ROUND(I3433*H3433,2)</f>
        <v>0</v>
      </c>
      <c r="BL3433" s="18" t="s">
        <v>301</v>
      </c>
      <c r="BM3433" s="141" t="s">
        <v>4326</v>
      </c>
    </row>
    <row r="3434" spans="2:65" s="1" customFormat="1" x14ac:dyDescent="0.2">
      <c r="B3434" s="34"/>
      <c r="D3434" s="143" t="s">
        <v>167</v>
      </c>
      <c r="F3434" s="144" t="s">
        <v>4327</v>
      </c>
      <c r="I3434" s="145"/>
      <c r="L3434" s="34"/>
      <c r="M3434" s="146"/>
      <c r="T3434" s="55"/>
      <c r="AT3434" s="18" t="s">
        <v>167</v>
      </c>
      <c r="AU3434" s="18" t="s">
        <v>88</v>
      </c>
    </row>
    <row r="3435" spans="2:65" s="12" customFormat="1" x14ac:dyDescent="0.2">
      <c r="B3435" s="147"/>
      <c r="D3435" s="148" t="s">
        <v>169</v>
      </c>
      <c r="E3435" s="149" t="s">
        <v>3</v>
      </c>
      <c r="F3435" s="150" t="s">
        <v>4287</v>
      </c>
      <c r="H3435" s="149" t="s">
        <v>3</v>
      </c>
      <c r="I3435" s="151"/>
      <c r="L3435" s="147"/>
      <c r="M3435" s="152"/>
      <c r="T3435" s="153"/>
      <c r="AT3435" s="149" t="s">
        <v>169</v>
      </c>
      <c r="AU3435" s="149" t="s">
        <v>88</v>
      </c>
      <c r="AV3435" s="12" t="s">
        <v>86</v>
      </c>
      <c r="AW3435" s="12" t="s">
        <v>40</v>
      </c>
      <c r="AX3435" s="12" t="s">
        <v>78</v>
      </c>
      <c r="AY3435" s="149" t="s">
        <v>156</v>
      </c>
    </row>
    <row r="3436" spans="2:65" s="13" customFormat="1" x14ac:dyDescent="0.2">
      <c r="B3436" s="154"/>
      <c r="D3436" s="148" t="s">
        <v>169</v>
      </c>
      <c r="E3436" s="155" t="s">
        <v>3</v>
      </c>
      <c r="F3436" s="156" t="s">
        <v>4288</v>
      </c>
      <c r="H3436" s="157">
        <v>9</v>
      </c>
      <c r="I3436" s="158"/>
      <c r="L3436" s="154"/>
      <c r="M3436" s="159"/>
      <c r="T3436" s="160"/>
      <c r="AT3436" s="155" t="s">
        <v>169</v>
      </c>
      <c r="AU3436" s="155" t="s">
        <v>88</v>
      </c>
      <c r="AV3436" s="13" t="s">
        <v>88</v>
      </c>
      <c r="AW3436" s="13" t="s">
        <v>40</v>
      </c>
      <c r="AX3436" s="13" t="s">
        <v>78</v>
      </c>
      <c r="AY3436" s="155" t="s">
        <v>156</v>
      </c>
    </row>
    <row r="3437" spans="2:65" s="13" customFormat="1" x14ac:dyDescent="0.2">
      <c r="B3437" s="154"/>
      <c r="D3437" s="148" t="s">
        <v>169</v>
      </c>
      <c r="E3437" s="155" t="s">
        <v>3</v>
      </c>
      <c r="F3437" s="156" t="s">
        <v>4289</v>
      </c>
      <c r="H3437" s="157">
        <v>10.09</v>
      </c>
      <c r="I3437" s="158"/>
      <c r="L3437" s="154"/>
      <c r="M3437" s="159"/>
      <c r="T3437" s="160"/>
      <c r="AT3437" s="155" t="s">
        <v>169</v>
      </c>
      <c r="AU3437" s="155" t="s">
        <v>88</v>
      </c>
      <c r="AV3437" s="13" t="s">
        <v>88</v>
      </c>
      <c r="AW3437" s="13" t="s">
        <v>40</v>
      </c>
      <c r="AX3437" s="13" t="s">
        <v>78</v>
      </c>
      <c r="AY3437" s="155" t="s">
        <v>156</v>
      </c>
    </row>
    <row r="3438" spans="2:65" s="13" customFormat="1" x14ac:dyDescent="0.2">
      <c r="B3438" s="154"/>
      <c r="D3438" s="148" t="s">
        <v>169</v>
      </c>
      <c r="E3438" s="155" t="s">
        <v>3</v>
      </c>
      <c r="F3438" s="156" t="s">
        <v>4290</v>
      </c>
      <c r="H3438" s="157">
        <v>10.39</v>
      </c>
      <c r="I3438" s="158"/>
      <c r="L3438" s="154"/>
      <c r="M3438" s="159"/>
      <c r="T3438" s="160"/>
      <c r="AT3438" s="155" t="s">
        <v>169</v>
      </c>
      <c r="AU3438" s="155" t="s">
        <v>88</v>
      </c>
      <c r="AV3438" s="13" t="s">
        <v>88</v>
      </c>
      <c r="AW3438" s="13" t="s">
        <v>40</v>
      </c>
      <c r="AX3438" s="13" t="s">
        <v>78</v>
      </c>
      <c r="AY3438" s="155" t="s">
        <v>156</v>
      </c>
    </row>
    <row r="3439" spans="2:65" s="13" customFormat="1" x14ac:dyDescent="0.2">
      <c r="B3439" s="154"/>
      <c r="D3439" s="148" t="s">
        <v>169</v>
      </c>
      <c r="E3439" s="155" t="s">
        <v>3</v>
      </c>
      <c r="F3439" s="156" t="s">
        <v>4291</v>
      </c>
      <c r="H3439" s="157">
        <v>5.52</v>
      </c>
      <c r="I3439" s="158"/>
      <c r="L3439" s="154"/>
      <c r="M3439" s="159"/>
      <c r="T3439" s="160"/>
      <c r="AT3439" s="155" t="s">
        <v>169</v>
      </c>
      <c r="AU3439" s="155" t="s">
        <v>88</v>
      </c>
      <c r="AV3439" s="13" t="s">
        <v>88</v>
      </c>
      <c r="AW3439" s="13" t="s">
        <v>40</v>
      </c>
      <c r="AX3439" s="13" t="s">
        <v>78</v>
      </c>
      <c r="AY3439" s="155" t="s">
        <v>156</v>
      </c>
    </row>
    <row r="3440" spans="2:65" s="13" customFormat="1" x14ac:dyDescent="0.2">
      <c r="B3440" s="154"/>
      <c r="D3440" s="148" t="s">
        <v>169</v>
      </c>
      <c r="E3440" s="155" t="s">
        <v>3</v>
      </c>
      <c r="F3440" s="156" t="s">
        <v>4292</v>
      </c>
      <c r="H3440" s="157">
        <v>2.3279999999999998</v>
      </c>
      <c r="I3440" s="158"/>
      <c r="L3440" s="154"/>
      <c r="M3440" s="159"/>
      <c r="T3440" s="160"/>
      <c r="AT3440" s="155" t="s">
        <v>169</v>
      </c>
      <c r="AU3440" s="155" t="s">
        <v>88</v>
      </c>
      <c r="AV3440" s="13" t="s">
        <v>88</v>
      </c>
      <c r="AW3440" s="13" t="s">
        <v>40</v>
      </c>
      <c r="AX3440" s="13" t="s">
        <v>78</v>
      </c>
      <c r="AY3440" s="155" t="s">
        <v>156</v>
      </c>
    </row>
    <row r="3441" spans="2:51" s="13" customFormat="1" x14ac:dyDescent="0.2">
      <c r="B3441" s="154"/>
      <c r="D3441" s="148" t="s">
        <v>169</v>
      </c>
      <c r="E3441" s="155" t="s">
        <v>3</v>
      </c>
      <c r="F3441" s="156" t="s">
        <v>4293</v>
      </c>
      <c r="H3441" s="157">
        <v>4.83</v>
      </c>
      <c r="I3441" s="158"/>
      <c r="L3441" s="154"/>
      <c r="M3441" s="159"/>
      <c r="T3441" s="160"/>
      <c r="AT3441" s="155" t="s">
        <v>169</v>
      </c>
      <c r="AU3441" s="155" t="s">
        <v>88</v>
      </c>
      <c r="AV3441" s="13" t="s">
        <v>88</v>
      </c>
      <c r="AW3441" s="13" t="s">
        <v>40</v>
      </c>
      <c r="AX3441" s="13" t="s">
        <v>78</v>
      </c>
      <c r="AY3441" s="155" t="s">
        <v>156</v>
      </c>
    </row>
    <row r="3442" spans="2:51" s="13" customFormat="1" x14ac:dyDescent="0.2">
      <c r="B3442" s="154"/>
      <c r="D3442" s="148" t="s">
        <v>169</v>
      </c>
      <c r="E3442" s="155" t="s">
        <v>3</v>
      </c>
      <c r="F3442" s="156" t="s">
        <v>4294</v>
      </c>
      <c r="H3442" s="157">
        <v>10.1</v>
      </c>
      <c r="I3442" s="158"/>
      <c r="L3442" s="154"/>
      <c r="M3442" s="159"/>
      <c r="T3442" s="160"/>
      <c r="AT3442" s="155" t="s">
        <v>169</v>
      </c>
      <c r="AU3442" s="155" t="s">
        <v>88</v>
      </c>
      <c r="AV3442" s="13" t="s">
        <v>88</v>
      </c>
      <c r="AW3442" s="13" t="s">
        <v>40</v>
      </c>
      <c r="AX3442" s="13" t="s">
        <v>78</v>
      </c>
      <c r="AY3442" s="155" t="s">
        <v>156</v>
      </c>
    </row>
    <row r="3443" spans="2:51" s="13" customFormat="1" x14ac:dyDescent="0.2">
      <c r="B3443" s="154"/>
      <c r="D3443" s="148" t="s">
        <v>169</v>
      </c>
      <c r="E3443" s="155" t="s">
        <v>3</v>
      </c>
      <c r="F3443" s="156" t="s">
        <v>4295</v>
      </c>
      <c r="H3443" s="157">
        <v>10.39</v>
      </c>
      <c r="I3443" s="158"/>
      <c r="L3443" s="154"/>
      <c r="M3443" s="159"/>
      <c r="T3443" s="160"/>
      <c r="AT3443" s="155" t="s">
        <v>169</v>
      </c>
      <c r="AU3443" s="155" t="s">
        <v>88</v>
      </c>
      <c r="AV3443" s="13" t="s">
        <v>88</v>
      </c>
      <c r="AW3443" s="13" t="s">
        <v>40</v>
      </c>
      <c r="AX3443" s="13" t="s">
        <v>78</v>
      </c>
      <c r="AY3443" s="155" t="s">
        <v>156</v>
      </c>
    </row>
    <row r="3444" spans="2:51" s="15" customFormat="1" x14ac:dyDescent="0.2">
      <c r="B3444" s="168"/>
      <c r="D3444" s="148" t="s">
        <v>169</v>
      </c>
      <c r="E3444" s="169" t="s">
        <v>3</v>
      </c>
      <c r="F3444" s="170" t="s">
        <v>180</v>
      </c>
      <c r="H3444" s="171">
        <v>62.648000000000003</v>
      </c>
      <c r="I3444" s="172"/>
      <c r="L3444" s="168"/>
      <c r="M3444" s="173"/>
      <c r="T3444" s="174"/>
      <c r="AT3444" s="169" t="s">
        <v>169</v>
      </c>
      <c r="AU3444" s="169" t="s">
        <v>88</v>
      </c>
      <c r="AV3444" s="15" t="s">
        <v>157</v>
      </c>
      <c r="AW3444" s="15" t="s">
        <v>40</v>
      </c>
      <c r="AX3444" s="15" t="s">
        <v>78</v>
      </c>
      <c r="AY3444" s="169" t="s">
        <v>156</v>
      </c>
    </row>
    <row r="3445" spans="2:51" s="12" customFormat="1" x14ac:dyDescent="0.2">
      <c r="B3445" s="147"/>
      <c r="D3445" s="148" t="s">
        <v>169</v>
      </c>
      <c r="E3445" s="149" t="s">
        <v>3</v>
      </c>
      <c r="F3445" s="150" t="s">
        <v>340</v>
      </c>
      <c r="H3445" s="149" t="s">
        <v>3</v>
      </c>
      <c r="I3445" s="151"/>
      <c r="L3445" s="147"/>
      <c r="M3445" s="152"/>
      <c r="T3445" s="153"/>
      <c r="AT3445" s="149" t="s">
        <v>169</v>
      </c>
      <c r="AU3445" s="149" t="s">
        <v>88</v>
      </c>
      <c r="AV3445" s="12" t="s">
        <v>86</v>
      </c>
      <c r="AW3445" s="12" t="s">
        <v>40</v>
      </c>
      <c r="AX3445" s="12" t="s">
        <v>78</v>
      </c>
      <c r="AY3445" s="149" t="s">
        <v>156</v>
      </c>
    </row>
    <row r="3446" spans="2:51" s="13" customFormat="1" x14ac:dyDescent="0.2">
      <c r="B3446" s="154"/>
      <c r="D3446" s="148" t="s">
        <v>169</v>
      </c>
      <c r="E3446" s="155" t="s">
        <v>3</v>
      </c>
      <c r="F3446" s="156" t="s">
        <v>4268</v>
      </c>
      <c r="H3446" s="157">
        <v>5.84</v>
      </c>
      <c r="I3446" s="158"/>
      <c r="L3446" s="154"/>
      <c r="M3446" s="159"/>
      <c r="T3446" s="160"/>
      <c r="AT3446" s="155" t="s">
        <v>169</v>
      </c>
      <c r="AU3446" s="155" t="s">
        <v>88</v>
      </c>
      <c r="AV3446" s="13" t="s">
        <v>88</v>
      </c>
      <c r="AW3446" s="13" t="s">
        <v>40</v>
      </c>
      <c r="AX3446" s="13" t="s">
        <v>78</v>
      </c>
      <c r="AY3446" s="155" t="s">
        <v>156</v>
      </c>
    </row>
    <row r="3447" spans="2:51" s="15" customFormat="1" x14ac:dyDescent="0.2">
      <c r="B3447" s="168"/>
      <c r="D3447" s="148" t="s">
        <v>169</v>
      </c>
      <c r="E3447" s="169" t="s">
        <v>3</v>
      </c>
      <c r="F3447" s="170" t="s">
        <v>180</v>
      </c>
      <c r="H3447" s="171">
        <v>5.84</v>
      </c>
      <c r="I3447" s="172"/>
      <c r="L3447" s="168"/>
      <c r="M3447" s="173"/>
      <c r="T3447" s="174"/>
      <c r="AT3447" s="169" t="s">
        <v>169</v>
      </c>
      <c r="AU3447" s="169" t="s">
        <v>88</v>
      </c>
      <c r="AV3447" s="15" t="s">
        <v>157</v>
      </c>
      <c r="AW3447" s="15" t="s">
        <v>40</v>
      </c>
      <c r="AX3447" s="15" t="s">
        <v>78</v>
      </c>
      <c r="AY3447" s="169" t="s">
        <v>156</v>
      </c>
    </row>
    <row r="3448" spans="2:51" s="12" customFormat="1" x14ac:dyDescent="0.2">
      <c r="B3448" s="147"/>
      <c r="D3448" s="148" t="s">
        <v>169</v>
      </c>
      <c r="E3448" s="149" t="s">
        <v>3</v>
      </c>
      <c r="F3448" s="150" t="s">
        <v>342</v>
      </c>
      <c r="H3448" s="149" t="s">
        <v>3</v>
      </c>
      <c r="I3448" s="151"/>
      <c r="L3448" s="147"/>
      <c r="M3448" s="152"/>
      <c r="T3448" s="153"/>
      <c r="AT3448" s="149" t="s">
        <v>169</v>
      </c>
      <c r="AU3448" s="149" t="s">
        <v>88</v>
      </c>
      <c r="AV3448" s="12" t="s">
        <v>86</v>
      </c>
      <c r="AW3448" s="12" t="s">
        <v>40</v>
      </c>
      <c r="AX3448" s="12" t="s">
        <v>78</v>
      </c>
      <c r="AY3448" s="149" t="s">
        <v>156</v>
      </c>
    </row>
    <row r="3449" spans="2:51" s="13" customFormat="1" x14ac:dyDescent="0.2">
      <c r="B3449" s="154"/>
      <c r="D3449" s="148" t="s">
        <v>169</v>
      </c>
      <c r="E3449" s="155" t="s">
        <v>3</v>
      </c>
      <c r="F3449" s="156" t="s">
        <v>4270</v>
      </c>
      <c r="H3449" s="157">
        <v>7.8</v>
      </c>
      <c r="I3449" s="158"/>
      <c r="L3449" s="154"/>
      <c r="M3449" s="159"/>
      <c r="T3449" s="160"/>
      <c r="AT3449" s="155" t="s">
        <v>169</v>
      </c>
      <c r="AU3449" s="155" t="s">
        <v>88</v>
      </c>
      <c r="AV3449" s="13" t="s">
        <v>88</v>
      </c>
      <c r="AW3449" s="13" t="s">
        <v>40</v>
      </c>
      <c r="AX3449" s="13" t="s">
        <v>78</v>
      </c>
      <c r="AY3449" s="155" t="s">
        <v>156</v>
      </c>
    </row>
    <row r="3450" spans="2:51" s="15" customFormat="1" x14ac:dyDescent="0.2">
      <c r="B3450" s="168"/>
      <c r="D3450" s="148" t="s">
        <v>169</v>
      </c>
      <c r="E3450" s="169" t="s">
        <v>3</v>
      </c>
      <c r="F3450" s="170" t="s">
        <v>180</v>
      </c>
      <c r="H3450" s="171">
        <v>7.8</v>
      </c>
      <c r="I3450" s="172"/>
      <c r="L3450" s="168"/>
      <c r="M3450" s="173"/>
      <c r="T3450" s="174"/>
      <c r="AT3450" s="169" t="s">
        <v>169</v>
      </c>
      <c r="AU3450" s="169" t="s">
        <v>88</v>
      </c>
      <c r="AV3450" s="15" t="s">
        <v>157</v>
      </c>
      <c r="AW3450" s="15" t="s">
        <v>40</v>
      </c>
      <c r="AX3450" s="15" t="s">
        <v>78</v>
      </c>
      <c r="AY3450" s="169" t="s">
        <v>156</v>
      </c>
    </row>
    <row r="3451" spans="2:51" s="12" customFormat="1" x14ac:dyDescent="0.2">
      <c r="B3451" s="147"/>
      <c r="D3451" s="148" t="s">
        <v>169</v>
      </c>
      <c r="E3451" s="149" t="s">
        <v>3</v>
      </c>
      <c r="F3451" s="150" t="s">
        <v>344</v>
      </c>
      <c r="H3451" s="149" t="s">
        <v>3</v>
      </c>
      <c r="I3451" s="151"/>
      <c r="L3451" s="147"/>
      <c r="M3451" s="152"/>
      <c r="T3451" s="153"/>
      <c r="AT3451" s="149" t="s">
        <v>169</v>
      </c>
      <c r="AU3451" s="149" t="s">
        <v>88</v>
      </c>
      <c r="AV3451" s="12" t="s">
        <v>86</v>
      </c>
      <c r="AW3451" s="12" t="s">
        <v>40</v>
      </c>
      <c r="AX3451" s="12" t="s">
        <v>78</v>
      </c>
      <c r="AY3451" s="149" t="s">
        <v>156</v>
      </c>
    </row>
    <row r="3452" spans="2:51" s="13" customFormat="1" x14ac:dyDescent="0.2">
      <c r="B3452" s="154"/>
      <c r="D3452" s="148" t="s">
        <v>169</v>
      </c>
      <c r="E3452" s="155" t="s">
        <v>3</v>
      </c>
      <c r="F3452" s="156" t="s">
        <v>4272</v>
      </c>
      <c r="H3452" s="157">
        <v>2.96</v>
      </c>
      <c r="I3452" s="158"/>
      <c r="L3452" s="154"/>
      <c r="M3452" s="159"/>
      <c r="T3452" s="160"/>
      <c r="AT3452" s="155" t="s">
        <v>169</v>
      </c>
      <c r="AU3452" s="155" t="s">
        <v>88</v>
      </c>
      <c r="AV3452" s="13" t="s">
        <v>88</v>
      </c>
      <c r="AW3452" s="13" t="s">
        <v>40</v>
      </c>
      <c r="AX3452" s="13" t="s">
        <v>78</v>
      </c>
      <c r="AY3452" s="155" t="s">
        <v>156</v>
      </c>
    </row>
    <row r="3453" spans="2:51" s="15" customFormat="1" x14ac:dyDescent="0.2">
      <c r="B3453" s="168"/>
      <c r="D3453" s="148" t="s">
        <v>169</v>
      </c>
      <c r="E3453" s="169" t="s">
        <v>3</v>
      </c>
      <c r="F3453" s="170" t="s">
        <v>180</v>
      </c>
      <c r="H3453" s="171">
        <v>2.96</v>
      </c>
      <c r="I3453" s="172"/>
      <c r="L3453" s="168"/>
      <c r="M3453" s="173"/>
      <c r="T3453" s="174"/>
      <c r="AT3453" s="169" t="s">
        <v>169</v>
      </c>
      <c r="AU3453" s="169" t="s">
        <v>88</v>
      </c>
      <c r="AV3453" s="15" t="s">
        <v>157</v>
      </c>
      <c r="AW3453" s="15" t="s">
        <v>40</v>
      </c>
      <c r="AX3453" s="15" t="s">
        <v>78</v>
      </c>
      <c r="AY3453" s="169" t="s">
        <v>156</v>
      </c>
    </row>
    <row r="3454" spans="2:51" s="12" customFormat="1" x14ac:dyDescent="0.2">
      <c r="B3454" s="147"/>
      <c r="D3454" s="148" t="s">
        <v>169</v>
      </c>
      <c r="E3454" s="149" t="s">
        <v>3</v>
      </c>
      <c r="F3454" s="150" t="s">
        <v>346</v>
      </c>
      <c r="H3454" s="149" t="s">
        <v>3</v>
      </c>
      <c r="I3454" s="151"/>
      <c r="L3454" s="147"/>
      <c r="M3454" s="152"/>
      <c r="T3454" s="153"/>
      <c r="AT3454" s="149" t="s">
        <v>169</v>
      </c>
      <c r="AU3454" s="149" t="s">
        <v>88</v>
      </c>
      <c r="AV3454" s="12" t="s">
        <v>86</v>
      </c>
      <c r="AW3454" s="12" t="s">
        <v>40</v>
      </c>
      <c r="AX3454" s="12" t="s">
        <v>78</v>
      </c>
      <c r="AY3454" s="149" t="s">
        <v>156</v>
      </c>
    </row>
    <row r="3455" spans="2:51" s="13" customFormat="1" x14ac:dyDescent="0.2">
      <c r="B3455" s="154"/>
      <c r="D3455" s="148" t="s">
        <v>169</v>
      </c>
      <c r="E3455" s="155" t="s">
        <v>3</v>
      </c>
      <c r="F3455" s="156" t="s">
        <v>4328</v>
      </c>
      <c r="H3455" s="157">
        <v>5.04</v>
      </c>
      <c r="I3455" s="158"/>
      <c r="L3455" s="154"/>
      <c r="M3455" s="159"/>
      <c r="T3455" s="160"/>
      <c r="AT3455" s="155" t="s">
        <v>169</v>
      </c>
      <c r="AU3455" s="155" t="s">
        <v>88</v>
      </c>
      <c r="AV3455" s="13" t="s">
        <v>88</v>
      </c>
      <c r="AW3455" s="13" t="s">
        <v>40</v>
      </c>
      <c r="AX3455" s="13" t="s">
        <v>78</v>
      </c>
      <c r="AY3455" s="155" t="s">
        <v>156</v>
      </c>
    </row>
    <row r="3456" spans="2:51" s="15" customFormat="1" x14ac:dyDescent="0.2">
      <c r="B3456" s="168"/>
      <c r="D3456" s="148" t="s">
        <v>169</v>
      </c>
      <c r="E3456" s="169" t="s">
        <v>3</v>
      </c>
      <c r="F3456" s="170" t="s">
        <v>180</v>
      </c>
      <c r="H3456" s="171">
        <v>5.04</v>
      </c>
      <c r="I3456" s="172"/>
      <c r="L3456" s="168"/>
      <c r="M3456" s="173"/>
      <c r="T3456" s="174"/>
      <c r="AT3456" s="169" t="s">
        <v>169</v>
      </c>
      <c r="AU3456" s="169" t="s">
        <v>88</v>
      </c>
      <c r="AV3456" s="15" t="s">
        <v>157</v>
      </c>
      <c r="AW3456" s="15" t="s">
        <v>40</v>
      </c>
      <c r="AX3456" s="15" t="s">
        <v>78</v>
      </c>
      <c r="AY3456" s="169" t="s">
        <v>156</v>
      </c>
    </row>
    <row r="3457" spans="2:65" s="12" customFormat="1" x14ac:dyDescent="0.2">
      <c r="B3457" s="147"/>
      <c r="D3457" s="148" t="s">
        <v>169</v>
      </c>
      <c r="E3457" s="149" t="s">
        <v>3</v>
      </c>
      <c r="F3457" s="150" t="s">
        <v>4011</v>
      </c>
      <c r="H3457" s="149" t="s">
        <v>3</v>
      </c>
      <c r="I3457" s="151"/>
      <c r="L3457" s="147"/>
      <c r="M3457" s="152"/>
      <c r="T3457" s="153"/>
      <c r="AT3457" s="149" t="s">
        <v>169</v>
      </c>
      <c r="AU3457" s="149" t="s">
        <v>88</v>
      </c>
      <c r="AV3457" s="12" t="s">
        <v>86</v>
      </c>
      <c r="AW3457" s="12" t="s">
        <v>40</v>
      </c>
      <c r="AX3457" s="12" t="s">
        <v>78</v>
      </c>
      <c r="AY3457" s="149" t="s">
        <v>156</v>
      </c>
    </row>
    <row r="3458" spans="2:65" s="13" customFormat="1" x14ac:dyDescent="0.2">
      <c r="B3458" s="154"/>
      <c r="D3458" s="148" t="s">
        <v>169</v>
      </c>
      <c r="E3458" s="155" t="s">
        <v>3</v>
      </c>
      <c r="F3458" s="156" t="s">
        <v>4329</v>
      </c>
      <c r="H3458" s="157">
        <v>24.9</v>
      </c>
      <c r="I3458" s="158"/>
      <c r="L3458" s="154"/>
      <c r="M3458" s="159"/>
      <c r="T3458" s="160"/>
      <c r="AT3458" s="155" t="s">
        <v>169</v>
      </c>
      <c r="AU3458" s="155" t="s">
        <v>88</v>
      </c>
      <c r="AV3458" s="13" t="s">
        <v>88</v>
      </c>
      <c r="AW3458" s="13" t="s">
        <v>40</v>
      </c>
      <c r="AX3458" s="13" t="s">
        <v>78</v>
      </c>
      <c r="AY3458" s="155" t="s">
        <v>156</v>
      </c>
    </row>
    <row r="3459" spans="2:65" s="13" customFormat="1" x14ac:dyDescent="0.2">
      <c r="B3459" s="154"/>
      <c r="D3459" s="148" t="s">
        <v>169</v>
      </c>
      <c r="E3459" s="155" t="s">
        <v>3</v>
      </c>
      <c r="F3459" s="156" t="s">
        <v>4330</v>
      </c>
      <c r="H3459" s="157">
        <v>40.875</v>
      </c>
      <c r="I3459" s="158"/>
      <c r="L3459" s="154"/>
      <c r="M3459" s="159"/>
      <c r="T3459" s="160"/>
      <c r="AT3459" s="155" t="s">
        <v>169</v>
      </c>
      <c r="AU3459" s="155" t="s">
        <v>88</v>
      </c>
      <c r="AV3459" s="13" t="s">
        <v>88</v>
      </c>
      <c r="AW3459" s="13" t="s">
        <v>40</v>
      </c>
      <c r="AX3459" s="13" t="s">
        <v>78</v>
      </c>
      <c r="AY3459" s="155" t="s">
        <v>156</v>
      </c>
    </row>
    <row r="3460" spans="2:65" s="15" customFormat="1" x14ac:dyDescent="0.2">
      <c r="B3460" s="168"/>
      <c r="D3460" s="148" t="s">
        <v>169</v>
      </c>
      <c r="E3460" s="169" t="s">
        <v>3</v>
      </c>
      <c r="F3460" s="170" t="s">
        <v>180</v>
      </c>
      <c r="H3460" s="171">
        <v>65.775000000000006</v>
      </c>
      <c r="I3460" s="172"/>
      <c r="L3460" s="168"/>
      <c r="M3460" s="173"/>
      <c r="T3460" s="174"/>
      <c r="AT3460" s="169" t="s">
        <v>169</v>
      </c>
      <c r="AU3460" s="169" t="s">
        <v>88</v>
      </c>
      <c r="AV3460" s="15" t="s">
        <v>157</v>
      </c>
      <c r="AW3460" s="15" t="s">
        <v>40</v>
      </c>
      <c r="AX3460" s="15" t="s">
        <v>78</v>
      </c>
      <c r="AY3460" s="169" t="s">
        <v>156</v>
      </c>
    </row>
    <row r="3461" spans="2:65" s="14" customFormat="1" x14ac:dyDescent="0.2">
      <c r="B3461" s="161"/>
      <c r="D3461" s="148" t="s">
        <v>169</v>
      </c>
      <c r="E3461" s="162" t="s">
        <v>3</v>
      </c>
      <c r="F3461" s="163" t="s">
        <v>172</v>
      </c>
      <c r="H3461" s="164">
        <v>150.06299999999999</v>
      </c>
      <c r="I3461" s="165"/>
      <c r="L3461" s="161"/>
      <c r="M3461" s="166"/>
      <c r="T3461" s="167"/>
      <c r="AT3461" s="162" t="s">
        <v>169</v>
      </c>
      <c r="AU3461" s="162" t="s">
        <v>88</v>
      </c>
      <c r="AV3461" s="14" t="s">
        <v>165</v>
      </c>
      <c r="AW3461" s="14" t="s">
        <v>40</v>
      </c>
      <c r="AX3461" s="14" t="s">
        <v>86</v>
      </c>
      <c r="AY3461" s="162" t="s">
        <v>156</v>
      </c>
    </row>
    <row r="3462" spans="2:65" s="1" customFormat="1" ht="24.2" customHeight="1" x14ac:dyDescent="0.2">
      <c r="B3462" s="129"/>
      <c r="C3462" s="130" t="s">
        <v>425</v>
      </c>
      <c r="D3462" s="130" t="s">
        <v>160</v>
      </c>
      <c r="E3462" s="131" t="s">
        <v>4331</v>
      </c>
      <c r="F3462" s="132" t="s">
        <v>4332</v>
      </c>
      <c r="G3462" s="133" t="s">
        <v>209</v>
      </c>
      <c r="H3462" s="134">
        <v>211.37100000000001</v>
      </c>
      <c r="I3462" s="135"/>
      <c r="J3462" s="136">
        <f>ROUND(I3462*H3462,2)</f>
        <v>0</v>
      </c>
      <c r="K3462" s="132" t="s">
        <v>164</v>
      </c>
      <c r="L3462" s="34"/>
      <c r="M3462" s="137" t="s">
        <v>3</v>
      </c>
      <c r="N3462" s="138" t="s">
        <v>49</v>
      </c>
      <c r="P3462" s="139">
        <f>O3462*H3462</f>
        <v>0</v>
      </c>
      <c r="Q3462" s="139">
        <v>1E-4</v>
      </c>
      <c r="R3462" s="139">
        <f>Q3462*H3462</f>
        <v>2.1137100000000002E-2</v>
      </c>
      <c r="S3462" s="139">
        <v>0</v>
      </c>
      <c r="T3462" s="140">
        <f>S3462*H3462</f>
        <v>0</v>
      </c>
      <c r="AR3462" s="141" t="s">
        <v>301</v>
      </c>
      <c r="AT3462" s="141" t="s">
        <v>160</v>
      </c>
      <c r="AU3462" s="141" t="s">
        <v>88</v>
      </c>
      <c r="AY3462" s="18" t="s">
        <v>156</v>
      </c>
      <c r="BE3462" s="142">
        <f>IF(N3462="základní",J3462,0)</f>
        <v>0</v>
      </c>
      <c r="BF3462" s="142">
        <f>IF(N3462="snížená",J3462,0)</f>
        <v>0</v>
      </c>
      <c r="BG3462" s="142">
        <f>IF(N3462="zákl. přenesená",J3462,0)</f>
        <v>0</v>
      </c>
      <c r="BH3462" s="142">
        <f>IF(N3462="sníž. přenesená",J3462,0)</f>
        <v>0</v>
      </c>
      <c r="BI3462" s="142">
        <f>IF(N3462="nulová",J3462,0)</f>
        <v>0</v>
      </c>
      <c r="BJ3462" s="18" t="s">
        <v>86</v>
      </c>
      <c r="BK3462" s="142">
        <f>ROUND(I3462*H3462,2)</f>
        <v>0</v>
      </c>
      <c r="BL3462" s="18" t="s">
        <v>301</v>
      </c>
      <c r="BM3462" s="141" t="s">
        <v>4333</v>
      </c>
    </row>
    <row r="3463" spans="2:65" s="1" customFormat="1" x14ac:dyDescent="0.2">
      <c r="B3463" s="34"/>
      <c r="D3463" s="143" t="s">
        <v>167</v>
      </c>
      <c r="F3463" s="144" t="s">
        <v>4334</v>
      </c>
      <c r="I3463" s="145"/>
      <c r="L3463" s="34"/>
      <c r="M3463" s="146"/>
      <c r="T3463" s="55"/>
      <c r="AT3463" s="18" t="s">
        <v>167</v>
      </c>
      <c r="AU3463" s="18" t="s">
        <v>88</v>
      </c>
    </row>
    <row r="3464" spans="2:65" s="12" customFormat="1" x14ac:dyDescent="0.2">
      <c r="B3464" s="147"/>
      <c r="D3464" s="148" t="s">
        <v>169</v>
      </c>
      <c r="E3464" s="149" t="s">
        <v>3</v>
      </c>
      <c r="F3464" s="150" t="s">
        <v>4287</v>
      </c>
      <c r="H3464" s="149" t="s">
        <v>3</v>
      </c>
      <c r="I3464" s="151"/>
      <c r="L3464" s="147"/>
      <c r="M3464" s="152"/>
      <c r="T3464" s="153"/>
      <c r="AT3464" s="149" t="s">
        <v>169</v>
      </c>
      <c r="AU3464" s="149" t="s">
        <v>88</v>
      </c>
      <c r="AV3464" s="12" t="s">
        <v>86</v>
      </c>
      <c r="AW3464" s="12" t="s">
        <v>40</v>
      </c>
      <c r="AX3464" s="12" t="s">
        <v>78</v>
      </c>
      <c r="AY3464" s="149" t="s">
        <v>156</v>
      </c>
    </row>
    <row r="3465" spans="2:65" s="13" customFormat="1" x14ac:dyDescent="0.2">
      <c r="B3465" s="154"/>
      <c r="D3465" s="148" t="s">
        <v>169</v>
      </c>
      <c r="E3465" s="155" t="s">
        <v>3</v>
      </c>
      <c r="F3465" s="156" t="s">
        <v>4288</v>
      </c>
      <c r="H3465" s="157">
        <v>9</v>
      </c>
      <c r="I3465" s="158"/>
      <c r="L3465" s="154"/>
      <c r="M3465" s="159"/>
      <c r="T3465" s="160"/>
      <c r="AT3465" s="155" t="s">
        <v>169</v>
      </c>
      <c r="AU3465" s="155" t="s">
        <v>88</v>
      </c>
      <c r="AV3465" s="13" t="s">
        <v>88</v>
      </c>
      <c r="AW3465" s="13" t="s">
        <v>40</v>
      </c>
      <c r="AX3465" s="13" t="s">
        <v>78</v>
      </c>
      <c r="AY3465" s="155" t="s">
        <v>156</v>
      </c>
    </row>
    <row r="3466" spans="2:65" s="13" customFormat="1" x14ac:dyDescent="0.2">
      <c r="B3466" s="154"/>
      <c r="D3466" s="148" t="s">
        <v>169</v>
      </c>
      <c r="E3466" s="155" t="s">
        <v>3</v>
      </c>
      <c r="F3466" s="156" t="s">
        <v>4289</v>
      </c>
      <c r="H3466" s="157">
        <v>10.09</v>
      </c>
      <c r="I3466" s="158"/>
      <c r="L3466" s="154"/>
      <c r="M3466" s="159"/>
      <c r="T3466" s="160"/>
      <c r="AT3466" s="155" t="s">
        <v>169</v>
      </c>
      <c r="AU3466" s="155" t="s">
        <v>88</v>
      </c>
      <c r="AV3466" s="13" t="s">
        <v>88</v>
      </c>
      <c r="AW3466" s="13" t="s">
        <v>40</v>
      </c>
      <c r="AX3466" s="13" t="s">
        <v>78</v>
      </c>
      <c r="AY3466" s="155" t="s">
        <v>156</v>
      </c>
    </row>
    <row r="3467" spans="2:65" s="13" customFormat="1" x14ac:dyDescent="0.2">
      <c r="B3467" s="154"/>
      <c r="D3467" s="148" t="s">
        <v>169</v>
      </c>
      <c r="E3467" s="155" t="s">
        <v>3</v>
      </c>
      <c r="F3467" s="156" t="s">
        <v>4290</v>
      </c>
      <c r="H3467" s="157">
        <v>10.39</v>
      </c>
      <c r="I3467" s="158"/>
      <c r="L3467" s="154"/>
      <c r="M3467" s="159"/>
      <c r="T3467" s="160"/>
      <c r="AT3467" s="155" t="s">
        <v>169</v>
      </c>
      <c r="AU3467" s="155" t="s">
        <v>88</v>
      </c>
      <c r="AV3467" s="13" t="s">
        <v>88</v>
      </c>
      <c r="AW3467" s="13" t="s">
        <v>40</v>
      </c>
      <c r="AX3467" s="13" t="s">
        <v>78</v>
      </c>
      <c r="AY3467" s="155" t="s">
        <v>156</v>
      </c>
    </row>
    <row r="3468" spans="2:65" s="13" customFormat="1" x14ac:dyDescent="0.2">
      <c r="B3468" s="154"/>
      <c r="D3468" s="148" t="s">
        <v>169</v>
      </c>
      <c r="E3468" s="155" t="s">
        <v>3</v>
      </c>
      <c r="F3468" s="156" t="s">
        <v>4291</v>
      </c>
      <c r="H3468" s="157">
        <v>5.52</v>
      </c>
      <c r="I3468" s="158"/>
      <c r="L3468" s="154"/>
      <c r="M3468" s="159"/>
      <c r="T3468" s="160"/>
      <c r="AT3468" s="155" t="s">
        <v>169</v>
      </c>
      <c r="AU3468" s="155" t="s">
        <v>88</v>
      </c>
      <c r="AV3468" s="13" t="s">
        <v>88</v>
      </c>
      <c r="AW3468" s="13" t="s">
        <v>40</v>
      </c>
      <c r="AX3468" s="13" t="s">
        <v>78</v>
      </c>
      <c r="AY3468" s="155" t="s">
        <v>156</v>
      </c>
    </row>
    <row r="3469" spans="2:65" s="13" customFormat="1" x14ac:dyDescent="0.2">
      <c r="B3469" s="154"/>
      <c r="D3469" s="148" t="s">
        <v>169</v>
      </c>
      <c r="E3469" s="155" t="s">
        <v>3</v>
      </c>
      <c r="F3469" s="156" t="s">
        <v>4292</v>
      </c>
      <c r="H3469" s="157">
        <v>2.3279999999999998</v>
      </c>
      <c r="I3469" s="158"/>
      <c r="L3469" s="154"/>
      <c r="M3469" s="159"/>
      <c r="T3469" s="160"/>
      <c r="AT3469" s="155" t="s">
        <v>169</v>
      </c>
      <c r="AU3469" s="155" t="s">
        <v>88</v>
      </c>
      <c r="AV3469" s="13" t="s">
        <v>88</v>
      </c>
      <c r="AW3469" s="13" t="s">
        <v>40</v>
      </c>
      <c r="AX3469" s="13" t="s">
        <v>78</v>
      </c>
      <c r="AY3469" s="155" t="s">
        <v>156</v>
      </c>
    </row>
    <row r="3470" spans="2:65" s="13" customFormat="1" x14ac:dyDescent="0.2">
      <c r="B3470" s="154"/>
      <c r="D3470" s="148" t="s">
        <v>169</v>
      </c>
      <c r="E3470" s="155" t="s">
        <v>3</v>
      </c>
      <c r="F3470" s="156" t="s">
        <v>4293</v>
      </c>
      <c r="H3470" s="157">
        <v>4.83</v>
      </c>
      <c r="I3470" s="158"/>
      <c r="L3470" s="154"/>
      <c r="M3470" s="159"/>
      <c r="T3470" s="160"/>
      <c r="AT3470" s="155" t="s">
        <v>169</v>
      </c>
      <c r="AU3470" s="155" t="s">
        <v>88</v>
      </c>
      <c r="AV3470" s="13" t="s">
        <v>88</v>
      </c>
      <c r="AW3470" s="13" t="s">
        <v>40</v>
      </c>
      <c r="AX3470" s="13" t="s">
        <v>78</v>
      </c>
      <c r="AY3470" s="155" t="s">
        <v>156</v>
      </c>
    </row>
    <row r="3471" spans="2:65" s="13" customFormat="1" x14ac:dyDescent="0.2">
      <c r="B3471" s="154"/>
      <c r="D3471" s="148" t="s">
        <v>169</v>
      </c>
      <c r="E3471" s="155" t="s">
        <v>3</v>
      </c>
      <c r="F3471" s="156" t="s">
        <v>4294</v>
      </c>
      <c r="H3471" s="157">
        <v>10.1</v>
      </c>
      <c r="I3471" s="158"/>
      <c r="L3471" s="154"/>
      <c r="M3471" s="159"/>
      <c r="T3471" s="160"/>
      <c r="AT3471" s="155" t="s">
        <v>169</v>
      </c>
      <c r="AU3471" s="155" t="s">
        <v>88</v>
      </c>
      <c r="AV3471" s="13" t="s">
        <v>88</v>
      </c>
      <c r="AW3471" s="13" t="s">
        <v>40</v>
      </c>
      <c r="AX3471" s="13" t="s">
        <v>78</v>
      </c>
      <c r="AY3471" s="155" t="s">
        <v>156</v>
      </c>
    </row>
    <row r="3472" spans="2:65" s="13" customFormat="1" x14ac:dyDescent="0.2">
      <c r="B3472" s="154"/>
      <c r="D3472" s="148" t="s">
        <v>169</v>
      </c>
      <c r="E3472" s="155" t="s">
        <v>3</v>
      </c>
      <c r="F3472" s="156" t="s">
        <v>4295</v>
      </c>
      <c r="H3472" s="157">
        <v>10.39</v>
      </c>
      <c r="I3472" s="158"/>
      <c r="L3472" s="154"/>
      <c r="M3472" s="159"/>
      <c r="T3472" s="160"/>
      <c r="AT3472" s="155" t="s">
        <v>169</v>
      </c>
      <c r="AU3472" s="155" t="s">
        <v>88</v>
      </c>
      <c r="AV3472" s="13" t="s">
        <v>88</v>
      </c>
      <c r="AW3472" s="13" t="s">
        <v>40</v>
      </c>
      <c r="AX3472" s="13" t="s">
        <v>78</v>
      </c>
      <c r="AY3472" s="155" t="s">
        <v>156</v>
      </c>
    </row>
    <row r="3473" spans="2:51" s="15" customFormat="1" x14ac:dyDescent="0.2">
      <c r="B3473" s="168"/>
      <c r="D3473" s="148" t="s">
        <v>169</v>
      </c>
      <c r="E3473" s="169" t="s">
        <v>3</v>
      </c>
      <c r="F3473" s="170" t="s">
        <v>180</v>
      </c>
      <c r="H3473" s="171">
        <v>62.648000000000003</v>
      </c>
      <c r="I3473" s="172"/>
      <c r="L3473" s="168"/>
      <c r="M3473" s="173"/>
      <c r="T3473" s="174"/>
      <c r="AT3473" s="169" t="s">
        <v>169</v>
      </c>
      <c r="AU3473" s="169" t="s">
        <v>88</v>
      </c>
      <c r="AV3473" s="15" t="s">
        <v>157</v>
      </c>
      <c r="AW3473" s="15" t="s">
        <v>40</v>
      </c>
      <c r="AX3473" s="15" t="s">
        <v>78</v>
      </c>
      <c r="AY3473" s="169" t="s">
        <v>156</v>
      </c>
    </row>
    <row r="3474" spans="2:51" s="12" customFormat="1" x14ac:dyDescent="0.2">
      <c r="B3474" s="147"/>
      <c r="D3474" s="148" t="s">
        <v>169</v>
      </c>
      <c r="E3474" s="149" t="s">
        <v>3</v>
      </c>
      <c r="F3474" s="150" t="s">
        <v>2538</v>
      </c>
      <c r="H3474" s="149" t="s">
        <v>3</v>
      </c>
      <c r="I3474" s="151"/>
      <c r="L3474" s="147"/>
      <c r="M3474" s="152"/>
      <c r="T3474" s="153"/>
      <c r="AT3474" s="149" t="s">
        <v>169</v>
      </c>
      <c r="AU3474" s="149" t="s">
        <v>88</v>
      </c>
      <c r="AV3474" s="12" t="s">
        <v>86</v>
      </c>
      <c r="AW3474" s="12" t="s">
        <v>40</v>
      </c>
      <c r="AX3474" s="12" t="s">
        <v>78</v>
      </c>
      <c r="AY3474" s="149" t="s">
        <v>156</v>
      </c>
    </row>
    <row r="3475" spans="2:51" s="13" customFormat="1" x14ac:dyDescent="0.2">
      <c r="B3475" s="154"/>
      <c r="D3475" s="148" t="s">
        <v>169</v>
      </c>
      <c r="E3475" s="155" t="s">
        <v>3</v>
      </c>
      <c r="F3475" s="156" t="s">
        <v>2539</v>
      </c>
      <c r="H3475" s="157">
        <v>27.218</v>
      </c>
      <c r="I3475" s="158"/>
      <c r="L3475" s="154"/>
      <c r="M3475" s="159"/>
      <c r="T3475" s="160"/>
      <c r="AT3475" s="155" t="s">
        <v>169</v>
      </c>
      <c r="AU3475" s="155" t="s">
        <v>88</v>
      </c>
      <c r="AV3475" s="13" t="s">
        <v>88</v>
      </c>
      <c r="AW3475" s="13" t="s">
        <v>40</v>
      </c>
      <c r="AX3475" s="13" t="s">
        <v>78</v>
      </c>
      <c r="AY3475" s="155" t="s">
        <v>156</v>
      </c>
    </row>
    <row r="3476" spans="2:51" s="13" customFormat="1" x14ac:dyDescent="0.2">
      <c r="B3476" s="154"/>
      <c r="D3476" s="148" t="s">
        <v>169</v>
      </c>
      <c r="E3476" s="155" t="s">
        <v>3</v>
      </c>
      <c r="F3476" s="156" t="s">
        <v>2540</v>
      </c>
      <c r="H3476" s="157">
        <v>17.77</v>
      </c>
      <c r="I3476" s="158"/>
      <c r="L3476" s="154"/>
      <c r="M3476" s="159"/>
      <c r="T3476" s="160"/>
      <c r="AT3476" s="155" t="s">
        <v>169</v>
      </c>
      <c r="AU3476" s="155" t="s">
        <v>88</v>
      </c>
      <c r="AV3476" s="13" t="s">
        <v>88</v>
      </c>
      <c r="AW3476" s="13" t="s">
        <v>40</v>
      </c>
      <c r="AX3476" s="13" t="s">
        <v>78</v>
      </c>
      <c r="AY3476" s="155" t="s">
        <v>156</v>
      </c>
    </row>
    <row r="3477" spans="2:51" s="13" customFormat="1" x14ac:dyDescent="0.2">
      <c r="B3477" s="154"/>
      <c r="D3477" s="148" t="s">
        <v>169</v>
      </c>
      <c r="E3477" s="155" t="s">
        <v>3</v>
      </c>
      <c r="F3477" s="156" t="s">
        <v>2541</v>
      </c>
      <c r="H3477" s="157">
        <v>0.89</v>
      </c>
      <c r="I3477" s="158"/>
      <c r="L3477" s="154"/>
      <c r="M3477" s="159"/>
      <c r="T3477" s="160"/>
      <c r="AT3477" s="155" t="s">
        <v>169</v>
      </c>
      <c r="AU3477" s="155" t="s">
        <v>88</v>
      </c>
      <c r="AV3477" s="13" t="s">
        <v>88</v>
      </c>
      <c r="AW3477" s="13" t="s">
        <v>40</v>
      </c>
      <c r="AX3477" s="13" t="s">
        <v>78</v>
      </c>
      <c r="AY3477" s="155" t="s">
        <v>156</v>
      </c>
    </row>
    <row r="3478" spans="2:51" s="13" customFormat="1" x14ac:dyDescent="0.2">
      <c r="B3478" s="154"/>
      <c r="D3478" s="148" t="s">
        <v>169</v>
      </c>
      <c r="E3478" s="155" t="s">
        <v>3</v>
      </c>
      <c r="F3478" s="156" t="s">
        <v>2542</v>
      </c>
      <c r="H3478" s="157">
        <v>14.8</v>
      </c>
      <c r="I3478" s="158"/>
      <c r="L3478" s="154"/>
      <c r="M3478" s="159"/>
      <c r="T3478" s="160"/>
      <c r="AT3478" s="155" t="s">
        <v>169</v>
      </c>
      <c r="AU3478" s="155" t="s">
        <v>88</v>
      </c>
      <c r="AV3478" s="13" t="s">
        <v>88</v>
      </c>
      <c r="AW3478" s="13" t="s">
        <v>40</v>
      </c>
      <c r="AX3478" s="13" t="s">
        <v>78</v>
      </c>
      <c r="AY3478" s="155" t="s">
        <v>156</v>
      </c>
    </row>
    <row r="3479" spans="2:51" s="13" customFormat="1" x14ac:dyDescent="0.2">
      <c r="B3479" s="154"/>
      <c r="D3479" s="148" t="s">
        <v>169</v>
      </c>
      <c r="E3479" s="155" t="s">
        <v>3</v>
      </c>
      <c r="F3479" s="156" t="s">
        <v>2543</v>
      </c>
      <c r="H3479" s="157">
        <v>0.63</v>
      </c>
      <c r="I3479" s="158"/>
      <c r="L3479" s="154"/>
      <c r="M3479" s="159"/>
      <c r="T3479" s="160"/>
      <c r="AT3479" s="155" t="s">
        <v>169</v>
      </c>
      <c r="AU3479" s="155" t="s">
        <v>88</v>
      </c>
      <c r="AV3479" s="13" t="s">
        <v>88</v>
      </c>
      <c r="AW3479" s="13" t="s">
        <v>40</v>
      </c>
      <c r="AX3479" s="13" t="s">
        <v>78</v>
      </c>
      <c r="AY3479" s="155" t="s">
        <v>156</v>
      </c>
    </row>
    <row r="3480" spans="2:51" s="15" customFormat="1" x14ac:dyDescent="0.2">
      <c r="B3480" s="168"/>
      <c r="D3480" s="148" t="s">
        <v>169</v>
      </c>
      <c r="E3480" s="169" t="s">
        <v>3</v>
      </c>
      <c r="F3480" s="170" t="s">
        <v>180</v>
      </c>
      <c r="H3480" s="171">
        <v>61.308</v>
      </c>
      <c r="I3480" s="172"/>
      <c r="L3480" s="168"/>
      <c r="M3480" s="173"/>
      <c r="T3480" s="174"/>
      <c r="AT3480" s="169" t="s">
        <v>169</v>
      </c>
      <c r="AU3480" s="169" t="s">
        <v>88</v>
      </c>
      <c r="AV3480" s="15" t="s">
        <v>157</v>
      </c>
      <c r="AW3480" s="15" t="s">
        <v>40</v>
      </c>
      <c r="AX3480" s="15" t="s">
        <v>78</v>
      </c>
      <c r="AY3480" s="169" t="s">
        <v>156</v>
      </c>
    </row>
    <row r="3481" spans="2:51" s="12" customFormat="1" x14ac:dyDescent="0.2">
      <c r="B3481" s="147"/>
      <c r="D3481" s="148" t="s">
        <v>169</v>
      </c>
      <c r="E3481" s="149" t="s">
        <v>3</v>
      </c>
      <c r="F3481" s="150" t="s">
        <v>340</v>
      </c>
      <c r="H3481" s="149" t="s">
        <v>3</v>
      </c>
      <c r="I3481" s="151"/>
      <c r="L3481" s="147"/>
      <c r="M3481" s="152"/>
      <c r="T3481" s="153"/>
      <c r="AT3481" s="149" t="s">
        <v>169</v>
      </c>
      <c r="AU3481" s="149" t="s">
        <v>88</v>
      </c>
      <c r="AV3481" s="12" t="s">
        <v>86</v>
      </c>
      <c r="AW3481" s="12" t="s">
        <v>40</v>
      </c>
      <c r="AX3481" s="12" t="s">
        <v>78</v>
      </c>
      <c r="AY3481" s="149" t="s">
        <v>156</v>
      </c>
    </row>
    <row r="3482" spans="2:51" s="13" customFormat="1" x14ac:dyDescent="0.2">
      <c r="B3482" s="154"/>
      <c r="D3482" s="148" t="s">
        <v>169</v>
      </c>
      <c r="E3482" s="155" t="s">
        <v>3</v>
      </c>
      <c r="F3482" s="156" t="s">
        <v>4268</v>
      </c>
      <c r="H3482" s="157">
        <v>5.84</v>
      </c>
      <c r="I3482" s="158"/>
      <c r="L3482" s="154"/>
      <c r="M3482" s="159"/>
      <c r="T3482" s="160"/>
      <c r="AT3482" s="155" t="s">
        <v>169</v>
      </c>
      <c r="AU3482" s="155" t="s">
        <v>88</v>
      </c>
      <c r="AV3482" s="13" t="s">
        <v>88</v>
      </c>
      <c r="AW3482" s="13" t="s">
        <v>40</v>
      </c>
      <c r="AX3482" s="13" t="s">
        <v>78</v>
      </c>
      <c r="AY3482" s="155" t="s">
        <v>156</v>
      </c>
    </row>
    <row r="3483" spans="2:51" s="15" customFormat="1" x14ac:dyDescent="0.2">
      <c r="B3483" s="168"/>
      <c r="D3483" s="148" t="s">
        <v>169</v>
      </c>
      <c r="E3483" s="169" t="s">
        <v>3</v>
      </c>
      <c r="F3483" s="170" t="s">
        <v>180</v>
      </c>
      <c r="H3483" s="171">
        <v>5.84</v>
      </c>
      <c r="I3483" s="172"/>
      <c r="L3483" s="168"/>
      <c r="M3483" s="173"/>
      <c r="T3483" s="174"/>
      <c r="AT3483" s="169" t="s">
        <v>169</v>
      </c>
      <c r="AU3483" s="169" t="s">
        <v>88</v>
      </c>
      <c r="AV3483" s="15" t="s">
        <v>157</v>
      </c>
      <c r="AW3483" s="15" t="s">
        <v>40</v>
      </c>
      <c r="AX3483" s="15" t="s">
        <v>78</v>
      </c>
      <c r="AY3483" s="169" t="s">
        <v>156</v>
      </c>
    </row>
    <row r="3484" spans="2:51" s="12" customFormat="1" x14ac:dyDescent="0.2">
      <c r="B3484" s="147"/>
      <c r="D3484" s="148" t="s">
        <v>169</v>
      </c>
      <c r="E3484" s="149" t="s">
        <v>3</v>
      </c>
      <c r="F3484" s="150" t="s">
        <v>342</v>
      </c>
      <c r="H3484" s="149" t="s">
        <v>3</v>
      </c>
      <c r="I3484" s="151"/>
      <c r="L3484" s="147"/>
      <c r="M3484" s="152"/>
      <c r="T3484" s="153"/>
      <c r="AT3484" s="149" t="s">
        <v>169</v>
      </c>
      <c r="AU3484" s="149" t="s">
        <v>88</v>
      </c>
      <c r="AV3484" s="12" t="s">
        <v>86</v>
      </c>
      <c r="AW3484" s="12" t="s">
        <v>40</v>
      </c>
      <c r="AX3484" s="12" t="s">
        <v>78</v>
      </c>
      <c r="AY3484" s="149" t="s">
        <v>156</v>
      </c>
    </row>
    <row r="3485" spans="2:51" s="13" customFormat="1" x14ac:dyDescent="0.2">
      <c r="B3485" s="154"/>
      <c r="D3485" s="148" t="s">
        <v>169</v>
      </c>
      <c r="E3485" s="155" t="s">
        <v>3</v>
      </c>
      <c r="F3485" s="156" t="s">
        <v>4270</v>
      </c>
      <c r="H3485" s="157">
        <v>7.8</v>
      </c>
      <c r="I3485" s="158"/>
      <c r="L3485" s="154"/>
      <c r="M3485" s="159"/>
      <c r="T3485" s="160"/>
      <c r="AT3485" s="155" t="s">
        <v>169</v>
      </c>
      <c r="AU3485" s="155" t="s">
        <v>88</v>
      </c>
      <c r="AV3485" s="13" t="s">
        <v>88</v>
      </c>
      <c r="AW3485" s="13" t="s">
        <v>40</v>
      </c>
      <c r="AX3485" s="13" t="s">
        <v>78</v>
      </c>
      <c r="AY3485" s="155" t="s">
        <v>156</v>
      </c>
    </row>
    <row r="3486" spans="2:51" s="15" customFormat="1" x14ac:dyDescent="0.2">
      <c r="B3486" s="168"/>
      <c r="D3486" s="148" t="s">
        <v>169</v>
      </c>
      <c r="E3486" s="169" t="s">
        <v>3</v>
      </c>
      <c r="F3486" s="170" t="s">
        <v>180</v>
      </c>
      <c r="H3486" s="171">
        <v>7.8</v>
      </c>
      <c r="I3486" s="172"/>
      <c r="L3486" s="168"/>
      <c r="M3486" s="173"/>
      <c r="T3486" s="174"/>
      <c r="AT3486" s="169" t="s">
        <v>169</v>
      </c>
      <c r="AU3486" s="169" t="s">
        <v>88</v>
      </c>
      <c r="AV3486" s="15" t="s">
        <v>157</v>
      </c>
      <c r="AW3486" s="15" t="s">
        <v>40</v>
      </c>
      <c r="AX3486" s="15" t="s">
        <v>78</v>
      </c>
      <c r="AY3486" s="169" t="s">
        <v>156</v>
      </c>
    </row>
    <row r="3487" spans="2:51" s="12" customFormat="1" x14ac:dyDescent="0.2">
      <c r="B3487" s="147"/>
      <c r="D3487" s="148" t="s">
        <v>169</v>
      </c>
      <c r="E3487" s="149" t="s">
        <v>3</v>
      </c>
      <c r="F3487" s="150" t="s">
        <v>344</v>
      </c>
      <c r="H3487" s="149" t="s">
        <v>3</v>
      </c>
      <c r="I3487" s="151"/>
      <c r="L3487" s="147"/>
      <c r="M3487" s="152"/>
      <c r="T3487" s="153"/>
      <c r="AT3487" s="149" t="s">
        <v>169</v>
      </c>
      <c r="AU3487" s="149" t="s">
        <v>88</v>
      </c>
      <c r="AV3487" s="12" t="s">
        <v>86</v>
      </c>
      <c r="AW3487" s="12" t="s">
        <v>40</v>
      </c>
      <c r="AX3487" s="12" t="s">
        <v>78</v>
      </c>
      <c r="AY3487" s="149" t="s">
        <v>156</v>
      </c>
    </row>
    <row r="3488" spans="2:51" s="13" customFormat="1" x14ac:dyDescent="0.2">
      <c r="B3488" s="154"/>
      <c r="D3488" s="148" t="s">
        <v>169</v>
      </c>
      <c r="E3488" s="155" t="s">
        <v>3</v>
      </c>
      <c r="F3488" s="156" t="s">
        <v>4272</v>
      </c>
      <c r="H3488" s="157">
        <v>2.96</v>
      </c>
      <c r="I3488" s="158"/>
      <c r="L3488" s="154"/>
      <c r="M3488" s="159"/>
      <c r="T3488" s="160"/>
      <c r="AT3488" s="155" t="s">
        <v>169</v>
      </c>
      <c r="AU3488" s="155" t="s">
        <v>88</v>
      </c>
      <c r="AV3488" s="13" t="s">
        <v>88</v>
      </c>
      <c r="AW3488" s="13" t="s">
        <v>40</v>
      </c>
      <c r="AX3488" s="13" t="s">
        <v>78</v>
      </c>
      <c r="AY3488" s="155" t="s">
        <v>156</v>
      </c>
    </row>
    <row r="3489" spans="2:65" s="15" customFormat="1" x14ac:dyDescent="0.2">
      <c r="B3489" s="168"/>
      <c r="D3489" s="148" t="s">
        <v>169</v>
      </c>
      <c r="E3489" s="169" t="s">
        <v>3</v>
      </c>
      <c r="F3489" s="170" t="s">
        <v>180</v>
      </c>
      <c r="H3489" s="171">
        <v>2.96</v>
      </c>
      <c r="I3489" s="172"/>
      <c r="L3489" s="168"/>
      <c r="M3489" s="173"/>
      <c r="T3489" s="174"/>
      <c r="AT3489" s="169" t="s">
        <v>169</v>
      </c>
      <c r="AU3489" s="169" t="s">
        <v>88</v>
      </c>
      <c r="AV3489" s="15" t="s">
        <v>157</v>
      </c>
      <c r="AW3489" s="15" t="s">
        <v>40</v>
      </c>
      <c r="AX3489" s="15" t="s">
        <v>78</v>
      </c>
      <c r="AY3489" s="169" t="s">
        <v>156</v>
      </c>
    </row>
    <row r="3490" spans="2:65" s="12" customFormat="1" x14ac:dyDescent="0.2">
      <c r="B3490" s="147"/>
      <c r="D3490" s="148" t="s">
        <v>169</v>
      </c>
      <c r="E3490" s="149" t="s">
        <v>3</v>
      </c>
      <c r="F3490" s="150" t="s">
        <v>346</v>
      </c>
      <c r="H3490" s="149" t="s">
        <v>3</v>
      </c>
      <c r="I3490" s="151"/>
      <c r="L3490" s="147"/>
      <c r="M3490" s="152"/>
      <c r="T3490" s="153"/>
      <c r="AT3490" s="149" t="s">
        <v>169</v>
      </c>
      <c r="AU3490" s="149" t="s">
        <v>88</v>
      </c>
      <c r="AV3490" s="12" t="s">
        <v>86</v>
      </c>
      <c r="AW3490" s="12" t="s">
        <v>40</v>
      </c>
      <c r="AX3490" s="12" t="s">
        <v>78</v>
      </c>
      <c r="AY3490" s="149" t="s">
        <v>156</v>
      </c>
    </row>
    <row r="3491" spans="2:65" s="13" customFormat="1" x14ac:dyDescent="0.2">
      <c r="B3491" s="154"/>
      <c r="D3491" s="148" t="s">
        <v>169</v>
      </c>
      <c r="E3491" s="155" t="s">
        <v>3</v>
      </c>
      <c r="F3491" s="156" t="s">
        <v>4328</v>
      </c>
      <c r="H3491" s="157">
        <v>5.04</v>
      </c>
      <c r="I3491" s="158"/>
      <c r="L3491" s="154"/>
      <c r="M3491" s="159"/>
      <c r="T3491" s="160"/>
      <c r="AT3491" s="155" t="s">
        <v>169</v>
      </c>
      <c r="AU3491" s="155" t="s">
        <v>88</v>
      </c>
      <c r="AV3491" s="13" t="s">
        <v>88</v>
      </c>
      <c r="AW3491" s="13" t="s">
        <v>40</v>
      </c>
      <c r="AX3491" s="13" t="s">
        <v>78</v>
      </c>
      <c r="AY3491" s="155" t="s">
        <v>156</v>
      </c>
    </row>
    <row r="3492" spans="2:65" s="15" customFormat="1" x14ac:dyDescent="0.2">
      <c r="B3492" s="168"/>
      <c r="D3492" s="148" t="s">
        <v>169</v>
      </c>
      <c r="E3492" s="169" t="s">
        <v>3</v>
      </c>
      <c r="F3492" s="170" t="s">
        <v>180</v>
      </c>
      <c r="H3492" s="171">
        <v>5.04</v>
      </c>
      <c r="I3492" s="172"/>
      <c r="L3492" s="168"/>
      <c r="M3492" s="173"/>
      <c r="T3492" s="174"/>
      <c r="AT3492" s="169" t="s">
        <v>169</v>
      </c>
      <c r="AU3492" s="169" t="s">
        <v>88</v>
      </c>
      <c r="AV3492" s="15" t="s">
        <v>157</v>
      </c>
      <c r="AW3492" s="15" t="s">
        <v>40</v>
      </c>
      <c r="AX3492" s="15" t="s">
        <v>78</v>
      </c>
      <c r="AY3492" s="169" t="s">
        <v>156</v>
      </c>
    </row>
    <row r="3493" spans="2:65" s="12" customFormat="1" x14ac:dyDescent="0.2">
      <c r="B3493" s="147"/>
      <c r="D3493" s="148" t="s">
        <v>169</v>
      </c>
      <c r="E3493" s="149" t="s">
        <v>3</v>
      </c>
      <c r="F3493" s="150" t="s">
        <v>4011</v>
      </c>
      <c r="H3493" s="149" t="s">
        <v>3</v>
      </c>
      <c r="I3493" s="151"/>
      <c r="L3493" s="147"/>
      <c r="M3493" s="152"/>
      <c r="T3493" s="153"/>
      <c r="AT3493" s="149" t="s">
        <v>169</v>
      </c>
      <c r="AU3493" s="149" t="s">
        <v>88</v>
      </c>
      <c r="AV3493" s="12" t="s">
        <v>86</v>
      </c>
      <c r="AW3493" s="12" t="s">
        <v>40</v>
      </c>
      <c r="AX3493" s="12" t="s">
        <v>78</v>
      </c>
      <c r="AY3493" s="149" t="s">
        <v>156</v>
      </c>
    </row>
    <row r="3494" spans="2:65" s="13" customFormat="1" x14ac:dyDescent="0.2">
      <c r="B3494" s="154"/>
      <c r="D3494" s="148" t="s">
        <v>169</v>
      </c>
      <c r="E3494" s="155" t="s">
        <v>3</v>
      </c>
      <c r="F3494" s="156" t="s">
        <v>4329</v>
      </c>
      <c r="H3494" s="157">
        <v>24.9</v>
      </c>
      <c r="I3494" s="158"/>
      <c r="L3494" s="154"/>
      <c r="M3494" s="159"/>
      <c r="T3494" s="160"/>
      <c r="AT3494" s="155" t="s">
        <v>169</v>
      </c>
      <c r="AU3494" s="155" t="s">
        <v>88</v>
      </c>
      <c r="AV3494" s="13" t="s">
        <v>88</v>
      </c>
      <c r="AW3494" s="13" t="s">
        <v>40</v>
      </c>
      <c r="AX3494" s="13" t="s">
        <v>78</v>
      </c>
      <c r="AY3494" s="155" t="s">
        <v>156</v>
      </c>
    </row>
    <row r="3495" spans="2:65" s="13" customFormat="1" x14ac:dyDescent="0.2">
      <c r="B3495" s="154"/>
      <c r="D3495" s="148" t="s">
        <v>169</v>
      </c>
      <c r="E3495" s="155" t="s">
        <v>3</v>
      </c>
      <c r="F3495" s="156" t="s">
        <v>4330</v>
      </c>
      <c r="H3495" s="157">
        <v>40.875</v>
      </c>
      <c r="I3495" s="158"/>
      <c r="L3495" s="154"/>
      <c r="M3495" s="159"/>
      <c r="T3495" s="160"/>
      <c r="AT3495" s="155" t="s">
        <v>169</v>
      </c>
      <c r="AU3495" s="155" t="s">
        <v>88</v>
      </c>
      <c r="AV3495" s="13" t="s">
        <v>88</v>
      </c>
      <c r="AW3495" s="13" t="s">
        <v>40</v>
      </c>
      <c r="AX3495" s="13" t="s">
        <v>78</v>
      </c>
      <c r="AY3495" s="155" t="s">
        <v>156</v>
      </c>
    </row>
    <row r="3496" spans="2:65" s="15" customFormat="1" x14ac:dyDescent="0.2">
      <c r="B3496" s="168"/>
      <c r="D3496" s="148" t="s">
        <v>169</v>
      </c>
      <c r="E3496" s="169" t="s">
        <v>3</v>
      </c>
      <c r="F3496" s="170" t="s">
        <v>180</v>
      </c>
      <c r="H3496" s="171">
        <v>65.775000000000006</v>
      </c>
      <c r="I3496" s="172"/>
      <c r="L3496" s="168"/>
      <c r="M3496" s="173"/>
      <c r="T3496" s="174"/>
      <c r="AT3496" s="169" t="s">
        <v>169</v>
      </c>
      <c r="AU3496" s="169" t="s">
        <v>88</v>
      </c>
      <c r="AV3496" s="15" t="s">
        <v>157</v>
      </c>
      <c r="AW3496" s="15" t="s">
        <v>40</v>
      </c>
      <c r="AX3496" s="15" t="s">
        <v>78</v>
      </c>
      <c r="AY3496" s="169" t="s">
        <v>156</v>
      </c>
    </row>
    <row r="3497" spans="2:65" s="14" customFormat="1" x14ac:dyDescent="0.2">
      <c r="B3497" s="161"/>
      <c r="D3497" s="148" t="s">
        <v>169</v>
      </c>
      <c r="E3497" s="162" t="s">
        <v>3</v>
      </c>
      <c r="F3497" s="163" t="s">
        <v>172</v>
      </c>
      <c r="H3497" s="164">
        <v>211.37100000000001</v>
      </c>
      <c r="I3497" s="165"/>
      <c r="L3497" s="161"/>
      <c r="M3497" s="166"/>
      <c r="T3497" s="167"/>
      <c r="AT3497" s="162" t="s">
        <v>169</v>
      </c>
      <c r="AU3497" s="162" t="s">
        <v>88</v>
      </c>
      <c r="AV3497" s="14" t="s">
        <v>165</v>
      </c>
      <c r="AW3497" s="14" t="s">
        <v>40</v>
      </c>
      <c r="AX3497" s="14" t="s">
        <v>86</v>
      </c>
      <c r="AY3497" s="162" t="s">
        <v>156</v>
      </c>
    </row>
    <row r="3498" spans="2:65" s="1" customFormat="1" ht="16.5" customHeight="1" x14ac:dyDescent="0.2">
      <c r="B3498" s="129"/>
      <c r="C3498" s="130" t="s">
        <v>430</v>
      </c>
      <c r="D3498" s="130" t="s">
        <v>160</v>
      </c>
      <c r="E3498" s="131" t="s">
        <v>4335</v>
      </c>
      <c r="F3498" s="132" t="s">
        <v>4336</v>
      </c>
      <c r="G3498" s="133" t="s">
        <v>356</v>
      </c>
      <c r="H3498" s="134">
        <v>200.91</v>
      </c>
      <c r="I3498" s="135"/>
      <c r="J3498" s="136">
        <f>ROUND(I3498*H3498,2)</f>
        <v>0</v>
      </c>
      <c r="K3498" s="132" t="s">
        <v>164</v>
      </c>
      <c r="L3498" s="34"/>
      <c r="M3498" s="137" t="s">
        <v>3</v>
      </c>
      <c r="N3498" s="138" t="s">
        <v>49</v>
      </c>
      <c r="P3498" s="139">
        <f>O3498*H3498</f>
        <v>0</v>
      </c>
      <c r="Q3498" s="139">
        <v>1.0000000000000001E-5</v>
      </c>
      <c r="R3498" s="139">
        <f>Q3498*H3498</f>
        <v>2.0091000000000002E-3</v>
      </c>
      <c r="S3498" s="139">
        <v>0</v>
      </c>
      <c r="T3498" s="140">
        <f>S3498*H3498</f>
        <v>0</v>
      </c>
      <c r="AR3498" s="141" t="s">
        <v>301</v>
      </c>
      <c r="AT3498" s="141" t="s">
        <v>160</v>
      </c>
      <c r="AU3498" s="141" t="s">
        <v>88</v>
      </c>
      <c r="AY3498" s="18" t="s">
        <v>156</v>
      </c>
      <c r="BE3498" s="142">
        <f>IF(N3498="základní",J3498,0)</f>
        <v>0</v>
      </c>
      <c r="BF3498" s="142">
        <f>IF(N3498="snížená",J3498,0)</f>
        <v>0</v>
      </c>
      <c r="BG3498" s="142">
        <f>IF(N3498="zákl. přenesená",J3498,0)</f>
        <v>0</v>
      </c>
      <c r="BH3498" s="142">
        <f>IF(N3498="sníž. přenesená",J3498,0)</f>
        <v>0</v>
      </c>
      <c r="BI3498" s="142">
        <f>IF(N3498="nulová",J3498,0)</f>
        <v>0</v>
      </c>
      <c r="BJ3498" s="18" t="s">
        <v>86</v>
      </c>
      <c r="BK3498" s="142">
        <f>ROUND(I3498*H3498,2)</f>
        <v>0</v>
      </c>
      <c r="BL3498" s="18" t="s">
        <v>301</v>
      </c>
      <c r="BM3498" s="141" t="s">
        <v>4337</v>
      </c>
    </row>
    <row r="3499" spans="2:65" s="1" customFormat="1" x14ac:dyDescent="0.2">
      <c r="B3499" s="34"/>
      <c r="D3499" s="143" t="s">
        <v>167</v>
      </c>
      <c r="F3499" s="144" t="s">
        <v>4338</v>
      </c>
      <c r="I3499" s="145"/>
      <c r="L3499" s="34"/>
      <c r="M3499" s="146"/>
      <c r="T3499" s="55"/>
      <c r="AT3499" s="18" t="s">
        <v>167</v>
      </c>
      <c r="AU3499" s="18" t="s">
        <v>88</v>
      </c>
    </row>
    <row r="3500" spans="2:65" s="12" customFormat="1" x14ac:dyDescent="0.2">
      <c r="B3500" s="147"/>
      <c r="D3500" s="148" t="s">
        <v>169</v>
      </c>
      <c r="E3500" s="149" t="s">
        <v>3</v>
      </c>
      <c r="F3500" s="150" t="s">
        <v>4287</v>
      </c>
      <c r="H3500" s="149" t="s">
        <v>3</v>
      </c>
      <c r="I3500" s="151"/>
      <c r="L3500" s="147"/>
      <c r="M3500" s="152"/>
      <c r="T3500" s="153"/>
      <c r="AT3500" s="149" t="s">
        <v>169</v>
      </c>
      <c r="AU3500" s="149" t="s">
        <v>88</v>
      </c>
      <c r="AV3500" s="12" t="s">
        <v>86</v>
      </c>
      <c r="AW3500" s="12" t="s">
        <v>40</v>
      </c>
      <c r="AX3500" s="12" t="s">
        <v>78</v>
      </c>
      <c r="AY3500" s="149" t="s">
        <v>156</v>
      </c>
    </row>
    <row r="3501" spans="2:65" s="13" customFormat="1" x14ac:dyDescent="0.2">
      <c r="B3501" s="154"/>
      <c r="D3501" s="148" t="s">
        <v>169</v>
      </c>
      <c r="E3501" s="155" t="s">
        <v>3</v>
      </c>
      <c r="F3501" s="156" t="s">
        <v>4339</v>
      </c>
      <c r="H3501" s="157">
        <v>15</v>
      </c>
      <c r="I3501" s="158"/>
      <c r="L3501" s="154"/>
      <c r="M3501" s="159"/>
      <c r="T3501" s="160"/>
      <c r="AT3501" s="155" t="s">
        <v>169</v>
      </c>
      <c r="AU3501" s="155" t="s">
        <v>88</v>
      </c>
      <c r="AV3501" s="13" t="s">
        <v>88</v>
      </c>
      <c r="AW3501" s="13" t="s">
        <v>40</v>
      </c>
      <c r="AX3501" s="13" t="s">
        <v>78</v>
      </c>
      <c r="AY3501" s="155" t="s">
        <v>156</v>
      </c>
    </row>
    <row r="3502" spans="2:65" s="13" customFormat="1" x14ac:dyDescent="0.2">
      <c r="B3502" s="154"/>
      <c r="D3502" s="148" t="s">
        <v>169</v>
      </c>
      <c r="E3502" s="155" t="s">
        <v>3</v>
      </c>
      <c r="F3502" s="156" t="s">
        <v>4340</v>
      </c>
      <c r="H3502" s="157">
        <v>23.58</v>
      </c>
      <c r="I3502" s="158"/>
      <c r="L3502" s="154"/>
      <c r="M3502" s="159"/>
      <c r="T3502" s="160"/>
      <c r="AT3502" s="155" t="s">
        <v>169</v>
      </c>
      <c r="AU3502" s="155" t="s">
        <v>88</v>
      </c>
      <c r="AV3502" s="13" t="s">
        <v>88</v>
      </c>
      <c r="AW3502" s="13" t="s">
        <v>40</v>
      </c>
      <c r="AX3502" s="13" t="s">
        <v>78</v>
      </c>
      <c r="AY3502" s="155" t="s">
        <v>156</v>
      </c>
    </row>
    <row r="3503" spans="2:65" s="13" customFormat="1" x14ac:dyDescent="0.2">
      <c r="B3503" s="154"/>
      <c r="D3503" s="148" t="s">
        <v>169</v>
      </c>
      <c r="E3503" s="155" t="s">
        <v>3</v>
      </c>
      <c r="F3503" s="156" t="s">
        <v>4341</v>
      </c>
      <c r="H3503" s="157">
        <v>23.6</v>
      </c>
      <c r="I3503" s="158"/>
      <c r="L3503" s="154"/>
      <c r="M3503" s="159"/>
      <c r="T3503" s="160"/>
      <c r="AT3503" s="155" t="s">
        <v>169</v>
      </c>
      <c r="AU3503" s="155" t="s">
        <v>88</v>
      </c>
      <c r="AV3503" s="13" t="s">
        <v>88</v>
      </c>
      <c r="AW3503" s="13" t="s">
        <v>40</v>
      </c>
      <c r="AX3503" s="13" t="s">
        <v>78</v>
      </c>
      <c r="AY3503" s="155" t="s">
        <v>156</v>
      </c>
    </row>
    <row r="3504" spans="2:65" s="13" customFormat="1" x14ac:dyDescent="0.2">
      <c r="B3504" s="154"/>
      <c r="D3504" s="148" t="s">
        <v>169</v>
      </c>
      <c r="E3504" s="155" t="s">
        <v>3</v>
      </c>
      <c r="F3504" s="156" t="s">
        <v>4342</v>
      </c>
      <c r="H3504" s="157">
        <v>9.4</v>
      </c>
      <c r="I3504" s="158"/>
      <c r="L3504" s="154"/>
      <c r="M3504" s="159"/>
      <c r="T3504" s="160"/>
      <c r="AT3504" s="155" t="s">
        <v>169</v>
      </c>
      <c r="AU3504" s="155" t="s">
        <v>88</v>
      </c>
      <c r="AV3504" s="13" t="s">
        <v>88</v>
      </c>
      <c r="AW3504" s="13" t="s">
        <v>40</v>
      </c>
      <c r="AX3504" s="13" t="s">
        <v>78</v>
      </c>
      <c r="AY3504" s="155" t="s">
        <v>156</v>
      </c>
    </row>
    <row r="3505" spans="2:65" s="13" customFormat="1" x14ac:dyDescent="0.2">
      <c r="B3505" s="154"/>
      <c r="D3505" s="148" t="s">
        <v>169</v>
      </c>
      <c r="E3505" s="155" t="s">
        <v>3</v>
      </c>
      <c r="F3505" s="156" t="s">
        <v>4343</v>
      </c>
      <c r="H3505" s="157">
        <v>6.8</v>
      </c>
      <c r="I3505" s="158"/>
      <c r="L3505" s="154"/>
      <c r="M3505" s="159"/>
      <c r="T3505" s="160"/>
      <c r="AT3505" s="155" t="s">
        <v>169</v>
      </c>
      <c r="AU3505" s="155" t="s">
        <v>88</v>
      </c>
      <c r="AV3505" s="13" t="s">
        <v>88</v>
      </c>
      <c r="AW3505" s="13" t="s">
        <v>40</v>
      </c>
      <c r="AX3505" s="13" t="s">
        <v>78</v>
      </c>
      <c r="AY3505" s="155" t="s">
        <v>156</v>
      </c>
    </row>
    <row r="3506" spans="2:65" s="13" customFormat="1" x14ac:dyDescent="0.2">
      <c r="B3506" s="154"/>
      <c r="D3506" s="148" t="s">
        <v>169</v>
      </c>
      <c r="E3506" s="155" t="s">
        <v>3</v>
      </c>
      <c r="F3506" s="156" t="s">
        <v>4344</v>
      </c>
      <c r="H3506" s="157">
        <v>12.9</v>
      </c>
      <c r="I3506" s="158"/>
      <c r="L3506" s="154"/>
      <c r="M3506" s="159"/>
      <c r="T3506" s="160"/>
      <c r="AT3506" s="155" t="s">
        <v>169</v>
      </c>
      <c r="AU3506" s="155" t="s">
        <v>88</v>
      </c>
      <c r="AV3506" s="13" t="s">
        <v>88</v>
      </c>
      <c r="AW3506" s="13" t="s">
        <v>40</v>
      </c>
      <c r="AX3506" s="13" t="s">
        <v>78</v>
      </c>
      <c r="AY3506" s="155" t="s">
        <v>156</v>
      </c>
    </row>
    <row r="3507" spans="2:65" s="13" customFormat="1" x14ac:dyDescent="0.2">
      <c r="B3507" s="154"/>
      <c r="D3507" s="148" t="s">
        <v>169</v>
      </c>
      <c r="E3507" s="155" t="s">
        <v>3</v>
      </c>
      <c r="F3507" s="156" t="s">
        <v>4345</v>
      </c>
      <c r="H3507" s="157">
        <v>23.42</v>
      </c>
      <c r="I3507" s="158"/>
      <c r="L3507" s="154"/>
      <c r="M3507" s="159"/>
      <c r="T3507" s="160"/>
      <c r="AT3507" s="155" t="s">
        <v>169</v>
      </c>
      <c r="AU3507" s="155" t="s">
        <v>88</v>
      </c>
      <c r="AV3507" s="13" t="s">
        <v>88</v>
      </c>
      <c r="AW3507" s="13" t="s">
        <v>40</v>
      </c>
      <c r="AX3507" s="13" t="s">
        <v>78</v>
      </c>
      <c r="AY3507" s="155" t="s">
        <v>156</v>
      </c>
    </row>
    <row r="3508" spans="2:65" s="13" customFormat="1" x14ac:dyDescent="0.2">
      <c r="B3508" s="154"/>
      <c r="D3508" s="148" t="s">
        <v>169</v>
      </c>
      <c r="E3508" s="155" t="s">
        <v>3</v>
      </c>
      <c r="F3508" s="156" t="s">
        <v>4346</v>
      </c>
      <c r="H3508" s="157">
        <v>23.6</v>
      </c>
      <c r="I3508" s="158"/>
      <c r="L3508" s="154"/>
      <c r="M3508" s="159"/>
      <c r="T3508" s="160"/>
      <c r="AT3508" s="155" t="s">
        <v>169</v>
      </c>
      <c r="AU3508" s="155" t="s">
        <v>88</v>
      </c>
      <c r="AV3508" s="13" t="s">
        <v>88</v>
      </c>
      <c r="AW3508" s="13" t="s">
        <v>40</v>
      </c>
      <c r="AX3508" s="13" t="s">
        <v>78</v>
      </c>
      <c r="AY3508" s="155" t="s">
        <v>156</v>
      </c>
    </row>
    <row r="3509" spans="2:65" s="15" customFormat="1" x14ac:dyDescent="0.2">
      <c r="B3509" s="168"/>
      <c r="D3509" s="148" t="s">
        <v>169</v>
      </c>
      <c r="E3509" s="169" t="s">
        <v>3</v>
      </c>
      <c r="F3509" s="170" t="s">
        <v>180</v>
      </c>
      <c r="H3509" s="171">
        <v>138.30000000000001</v>
      </c>
      <c r="I3509" s="172"/>
      <c r="L3509" s="168"/>
      <c r="M3509" s="173"/>
      <c r="T3509" s="174"/>
      <c r="AT3509" s="169" t="s">
        <v>169</v>
      </c>
      <c r="AU3509" s="169" t="s">
        <v>88</v>
      </c>
      <c r="AV3509" s="15" t="s">
        <v>157</v>
      </c>
      <c r="AW3509" s="15" t="s">
        <v>40</v>
      </c>
      <c r="AX3509" s="15" t="s">
        <v>78</v>
      </c>
      <c r="AY3509" s="169" t="s">
        <v>156</v>
      </c>
    </row>
    <row r="3510" spans="2:65" s="12" customFormat="1" x14ac:dyDescent="0.2">
      <c r="B3510" s="147"/>
      <c r="D3510" s="148" t="s">
        <v>169</v>
      </c>
      <c r="E3510" s="149" t="s">
        <v>3</v>
      </c>
      <c r="F3510" s="150" t="s">
        <v>2538</v>
      </c>
      <c r="H3510" s="149" t="s">
        <v>3</v>
      </c>
      <c r="I3510" s="151"/>
      <c r="L3510" s="147"/>
      <c r="M3510" s="152"/>
      <c r="T3510" s="153"/>
      <c r="AT3510" s="149" t="s">
        <v>169</v>
      </c>
      <c r="AU3510" s="149" t="s">
        <v>88</v>
      </c>
      <c r="AV3510" s="12" t="s">
        <v>86</v>
      </c>
      <c r="AW3510" s="12" t="s">
        <v>40</v>
      </c>
      <c r="AX3510" s="12" t="s">
        <v>78</v>
      </c>
      <c r="AY3510" s="149" t="s">
        <v>156</v>
      </c>
    </row>
    <row r="3511" spans="2:65" s="13" customFormat="1" x14ac:dyDescent="0.2">
      <c r="B3511" s="154"/>
      <c r="D3511" s="148" t="s">
        <v>169</v>
      </c>
      <c r="E3511" s="155" t="s">
        <v>3</v>
      </c>
      <c r="F3511" s="156" t="s">
        <v>4347</v>
      </c>
      <c r="H3511" s="157">
        <v>24.8</v>
      </c>
      <c r="I3511" s="158"/>
      <c r="L3511" s="154"/>
      <c r="M3511" s="159"/>
      <c r="T3511" s="160"/>
      <c r="AT3511" s="155" t="s">
        <v>169</v>
      </c>
      <c r="AU3511" s="155" t="s">
        <v>88</v>
      </c>
      <c r="AV3511" s="13" t="s">
        <v>88</v>
      </c>
      <c r="AW3511" s="13" t="s">
        <v>40</v>
      </c>
      <c r="AX3511" s="13" t="s">
        <v>78</v>
      </c>
      <c r="AY3511" s="155" t="s">
        <v>156</v>
      </c>
    </row>
    <row r="3512" spans="2:65" s="13" customFormat="1" x14ac:dyDescent="0.2">
      <c r="B3512" s="154"/>
      <c r="D3512" s="148" t="s">
        <v>169</v>
      </c>
      <c r="E3512" s="155" t="s">
        <v>3</v>
      </c>
      <c r="F3512" s="156" t="s">
        <v>4348</v>
      </c>
      <c r="H3512" s="157">
        <v>24.17</v>
      </c>
      <c r="I3512" s="158"/>
      <c r="L3512" s="154"/>
      <c r="M3512" s="159"/>
      <c r="T3512" s="160"/>
      <c r="AT3512" s="155" t="s">
        <v>169</v>
      </c>
      <c r="AU3512" s="155" t="s">
        <v>88</v>
      </c>
      <c r="AV3512" s="13" t="s">
        <v>88</v>
      </c>
      <c r="AW3512" s="13" t="s">
        <v>40</v>
      </c>
      <c r="AX3512" s="13" t="s">
        <v>78</v>
      </c>
      <c r="AY3512" s="155" t="s">
        <v>156</v>
      </c>
    </row>
    <row r="3513" spans="2:65" s="13" customFormat="1" x14ac:dyDescent="0.2">
      <c r="B3513" s="154"/>
      <c r="D3513" s="148" t="s">
        <v>169</v>
      </c>
      <c r="E3513" s="155" t="s">
        <v>3</v>
      </c>
      <c r="F3513" s="156" t="s">
        <v>4349</v>
      </c>
      <c r="H3513" s="157">
        <v>13.64</v>
      </c>
      <c r="I3513" s="158"/>
      <c r="L3513" s="154"/>
      <c r="M3513" s="159"/>
      <c r="T3513" s="160"/>
      <c r="AT3513" s="155" t="s">
        <v>169</v>
      </c>
      <c r="AU3513" s="155" t="s">
        <v>88</v>
      </c>
      <c r="AV3513" s="13" t="s">
        <v>88</v>
      </c>
      <c r="AW3513" s="13" t="s">
        <v>40</v>
      </c>
      <c r="AX3513" s="13" t="s">
        <v>78</v>
      </c>
      <c r="AY3513" s="155" t="s">
        <v>156</v>
      </c>
    </row>
    <row r="3514" spans="2:65" s="15" customFormat="1" x14ac:dyDescent="0.2">
      <c r="B3514" s="168"/>
      <c r="D3514" s="148" t="s">
        <v>169</v>
      </c>
      <c r="E3514" s="169" t="s">
        <v>3</v>
      </c>
      <c r="F3514" s="170" t="s">
        <v>180</v>
      </c>
      <c r="H3514" s="171">
        <v>62.61</v>
      </c>
      <c r="I3514" s="172"/>
      <c r="L3514" s="168"/>
      <c r="M3514" s="173"/>
      <c r="T3514" s="174"/>
      <c r="AT3514" s="169" t="s">
        <v>169</v>
      </c>
      <c r="AU3514" s="169" t="s">
        <v>88</v>
      </c>
      <c r="AV3514" s="15" t="s">
        <v>157</v>
      </c>
      <c r="AW3514" s="15" t="s">
        <v>40</v>
      </c>
      <c r="AX3514" s="15" t="s">
        <v>78</v>
      </c>
      <c r="AY3514" s="169" t="s">
        <v>156</v>
      </c>
    </row>
    <row r="3515" spans="2:65" s="14" customFormat="1" x14ac:dyDescent="0.2">
      <c r="B3515" s="161"/>
      <c r="D3515" s="148" t="s">
        <v>169</v>
      </c>
      <c r="E3515" s="162" t="s">
        <v>3</v>
      </c>
      <c r="F3515" s="163" t="s">
        <v>172</v>
      </c>
      <c r="H3515" s="164">
        <v>200.91</v>
      </c>
      <c r="I3515" s="165"/>
      <c r="L3515" s="161"/>
      <c r="M3515" s="166"/>
      <c r="T3515" s="167"/>
      <c r="AT3515" s="162" t="s">
        <v>169</v>
      </c>
      <c r="AU3515" s="162" t="s">
        <v>88</v>
      </c>
      <c r="AV3515" s="14" t="s">
        <v>165</v>
      </c>
      <c r="AW3515" s="14" t="s">
        <v>40</v>
      </c>
      <c r="AX3515" s="14" t="s">
        <v>86</v>
      </c>
      <c r="AY3515" s="162" t="s">
        <v>156</v>
      </c>
    </row>
    <row r="3516" spans="2:65" s="1" customFormat="1" ht="37.9" customHeight="1" x14ac:dyDescent="0.2">
      <c r="B3516" s="129"/>
      <c r="C3516" s="130" t="s">
        <v>436</v>
      </c>
      <c r="D3516" s="130" t="s">
        <v>160</v>
      </c>
      <c r="E3516" s="131" t="s">
        <v>4350</v>
      </c>
      <c r="F3516" s="132" t="s">
        <v>4351</v>
      </c>
      <c r="G3516" s="133" t="s">
        <v>193</v>
      </c>
      <c r="H3516" s="134">
        <v>12.420999999999999</v>
      </c>
      <c r="I3516" s="135"/>
      <c r="J3516" s="136">
        <f>ROUND(I3516*H3516,2)</f>
        <v>0</v>
      </c>
      <c r="K3516" s="132" t="s">
        <v>164</v>
      </c>
      <c r="L3516" s="34"/>
      <c r="M3516" s="137" t="s">
        <v>3</v>
      </c>
      <c r="N3516" s="138" t="s">
        <v>49</v>
      </c>
      <c r="P3516" s="139">
        <f>O3516*H3516</f>
        <v>0</v>
      </c>
      <c r="Q3516" s="139">
        <v>0</v>
      </c>
      <c r="R3516" s="139">
        <f>Q3516*H3516</f>
        <v>0</v>
      </c>
      <c r="S3516" s="139">
        <v>0</v>
      </c>
      <c r="T3516" s="140">
        <f>S3516*H3516</f>
        <v>0</v>
      </c>
      <c r="AR3516" s="141" t="s">
        <v>301</v>
      </c>
      <c r="AT3516" s="141" t="s">
        <v>160</v>
      </c>
      <c r="AU3516" s="141" t="s">
        <v>88</v>
      </c>
      <c r="AY3516" s="18" t="s">
        <v>156</v>
      </c>
      <c r="BE3516" s="142">
        <f>IF(N3516="základní",J3516,0)</f>
        <v>0</v>
      </c>
      <c r="BF3516" s="142">
        <f>IF(N3516="snížená",J3516,0)</f>
        <v>0</v>
      </c>
      <c r="BG3516" s="142">
        <f>IF(N3516="zákl. přenesená",J3516,0)</f>
        <v>0</v>
      </c>
      <c r="BH3516" s="142">
        <f>IF(N3516="sníž. přenesená",J3516,0)</f>
        <v>0</v>
      </c>
      <c r="BI3516" s="142">
        <f>IF(N3516="nulová",J3516,0)</f>
        <v>0</v>
      </c>
      <c r="BJ3516" s="18" t="s">
        <v>86</v>
      </c>
      <c r="BK3516" s="142">
        <f>ROUND(I3516*H3516,2)</f>
        <v>0</v>
      </c>
      <c r="BL3516" s="18" t="s">
        <v>301</v>
      </c>
      <c r="BM3516" s="141" t="s">
        <v>4352</v>
      </c>
    </row>
    <row r="3517" spans="2:65" s="1" customFormat="1" x14ac:dyDescent="0.2">
      <c r="B3517" s="34"/>
      <c r="D3517" s="143" t="s">
        <v>167</v>
      </c>
      <c r="F3517" s="144" t="s">
        <v>4353</v>
      </c>
      <c r="I3517" s="145"/>
      <c r="L3517" s="34"/>
      <c r="M3517" s="146"/>
      <c r="T3517" s="55"/>
      <c r="AT3517" s="18" t="s">
        <v>167</v>
      </c>
      <c r="AU3517" s="18" t="s">
        <v>88</v>
      </c>
    </row>
    <row r="3518" spans="2:65" s="11" customFormat="1" ht="22.9" customHeight="1" x14ac:dyDescent="0.2">
      <c r="B3518" s="117"/>
      <c r="D3518" s="118" t="s">
        <v>77</v>
      </c>
      <c r="E3518" s="127" t="s">
        <v>979</v>
      </c>
      <c r="F3518" s="127" t="s">
        <v>980</v>
      </c>
      <c r="I3518" s="120"/>
      <c r="J3518" s="128">
        <f>BK3518</f>
        <v>0</v>
      </c>
      <c r="L3518" s="117"/>
      <c r="M3518" s="122"/>
      <c r="P3518" s="123">
        <f>SUM(P3519:P3586)</f>
        <v>0</v>
      </c>
      <c r="R3518" s="123">
        <f>SUM(R3519:R3586)</f>
        <v>0.27040999999999998</v>
      </c>
      <c r="T3518" s="124">
        <f>SUM(T3519:T3586)</f>
        <v>0.2707039</v>
      </c>
      <c r="AR3518" s="118" t="s">
        <v>88</v>
      </c>
      <c r="AT3518" s="125" t="s">
        <v>77</v>
      </c>
      <c r="AU3518" s="125" t="s">
        <v>86</v>
      </c>
      <c r="AY3518" s="118" t="s">
        <v>156</v>
      </c>
      <c r="BK3518" s="126">
        <f>SUM(BK3519:BK3586)</f>
        <v>0</v>
      </c>
    </row>
    <row r="3519" spans="2:65" s="1" customFormat="1" ht="16.5" customHeight="1" x14ac:dyDescent="0.2">
      <c r="B3519" s="129"/>
      <c r="C3519" s="130" t="s">
        <v>4354</v>
      </c>
      <c r="D3519" s="130" t="s">
        <v>160</v>
      </c>
      <c r="E3519" s="131" t="s">
        <v>1698</v>
      </c>
      <c r="F3519" s="132" t="s">
        <v>1699</v>
      </c>
      <c r="G3519" s="133" t="s">
        <v>356</v>
      </c>
      <c r="H3519" s="134">
        <v>32.770000000000003</v>
      </c>
      <c r="I3519" s="135"/>
      <c r="J3519" s="136">
        <f>ROUND(I3519*H3519,2)</f>
        <v>0</v>
      </c>
      <c r="K3519" s="132" t="s">
        <v>164</v>
      </c>
      <c r="L3519" s="34"/>
      <c r="M3519" s="137" t="s">
        <v>3</v>
      </c>
      <c r="N3519" s="138" t="s">
        <v>49</v>
      </c>
      <c r="P3519" s="139">
        <f>O3519*H3519</f>
        <v>0</v>
      </c>
      <c r="Q3519" s="139">
        <v>0</v>
      </c>
      <c r="R3519" s="139">
        <f>Q3519*H3519</f>
        <v>0</v>
      </c>
      <c r="S3519" s="139">
        <v>1.67E-3</v>
      </c>
      <c r="T3519" s="140">
        <f>S3519*H3519</f>
        <v>5.4725900000000008E-2</v>
      </c>
      <c r="AR3519" s="141" t="s">
        <v>301</v>
      </c>
      <c r="AT3519" s="141" t="s">
        <v>160</v>
      </c>
      <c r="AU3519" s="141" t="s">
        <v>88</v>
      </c>
      <c r="AY3519" s="18" t="s">
        <v>156</v>
      </c>
      <c r="BE3519" s="142">
        <f>IF(N3519="základní",J3519,0)</f>
        <v>0</v>
      </c>
      <c r="BF3519" s="142">
        <f>IF(N3519="snížená",J3519,0)</f>
        <v>0</v>
      </c>
      <c r="BG3519" s="142">
        <f>IF(N3519="zákl. přenesená",J3519,0)</f>
        <v>0</v>
      </c>
      <c r="BH3519" s="142">
        <f>IF(N3519="sníž. přenesená",J3519,0)</f>
        <v>0</v>
      </c>
      <c r="BI3519" s="142">
        <f>IF(N3519="nulová",J3519,0)</f>
        <v>0</v>
      </c>
      <c r="BJ3519" s="18" t="s">
        <v>86</v>
      </c>
      <c r="BK3519" s="142">
        <f>ROUND(I3519*H3519,2)</f>
        <v>0</v>
      </c>
      <c r="BL3519" s="18" t="s">
        <v>301</v>
      </c>
      <c r="BM3519" s="141" t="s">
        <v>1700</v>
      </c>
    </row>
    <row r="3520" spans="2:65" s="1" customFormat="1" x14ac:dyDescent="0.2">
      <c r="B3520" s="34"/>
      <c r="D3520" s="143" t="s">
        <v>167</v>
      </c>
      <c r="F3520" s="144" t="s">
        <v>1701</v>
      </c>
      <c r="I3520" s="145"/>
      <c r="L3520" s="34"/>
      <c r="M3520" s="146"/>
      <c r="T3520" s="55"/>
      <c r="AT3520" s="18" t="s">
        <v>167</v>
      </c>
      <c r="AU3520" s="18" t="s">
        <v>88</v>
      </c>
    </row>
    <row r="3521" spans="2:51" s="13" customFormat="1" x14ac:dyDescent="0.2">
      <c r="B3521" s="154"/>
      <c r="D3521" s="148" t="s">
        <v>169</v>
      </c>
      <c r="E3521" s="155" t="s">
        <v>3</v>
      </c>
      <c r="F3521" s="156" t="s">
        <v>4355</v>
      </c>
      <c r="H3521" s="157">
        <v>0.7</v>
      </c>
      <c r="I3521" s="158"/>
      <c r="L3521" s="154"/>
      <c r="M3521" s="159"/>
      <c r="T3521" s="160"/>
      <c r="AT3521" s="155" t="s">
        <v>169</v>
      </c>
      <c r="AU3521" s="155" t="s">
        <v>88</v>
      </c>
      <c r="AV3521" s="13" t="s">
        <v>88</v>
      </c>
      <c r="AW3521" s="13" t="s">
        <v>40</v>
      </c>
      <c r="AX3521" s="13" t="s">
        <v>78</v>
      </c>
      <c r="AY3521" s="155" t="s">
        <v>156</v>
      </c>
    </row>
    <row r="3522" spans="2:51" s="13" customFormat="1" x14ac:dyDescent="0.2">
      <c r="B3522" s="154"/>
      <c r="D3522" s="148" t="s">
        <v>169</v>
      </c>
      <c r="E3522" s="155" t="s">
        <v>3</v>
      </c>
      <c r="F3522" s="156" t="s">
        <v>4356</v>
      </c>
      <c r="H3522" s="157">
        <v>0.7</v>
      </c>
      <c r="I3522" s="158"/>
      <c r="L3522" s="154"/>
      <c r="M3522" s="159"/>
      <c r="T3522" s="160"/>
      <c r="AT3522" s="155" t="s">
        <v>169</v>
      </c>
      <c r="AU3522" s="155" t="s">
        <v>88</v>
      </c>
      <c r="AV3522" s="13" t="s">
        <v>88</v>
      </c>
      <c r="AW3522" s="13" t="s">
        <v>40</v>
      </c>
      <c r="AX3522" s="13" t="s">
        <v>78</v>
      </c>
      <c r="AY3522" s="155" t="s">
        <v>156</v>
      </c>
    </row>
    <row r="3523" spans="2:51" s="13" customFormat="1" x14ac:dyDescent="0.2">
      <c r="B3523" s="154"/>
      <c r="D3523" s="148" t="s">
        <v>169</v>
      </c>
      <c r="E3523" s="155" t="s">
        <v>3</v>
      </c>
      <c r="F3523" s="156" t="s">
        <v>4357</v>
      </c>
      <c r="H3523" s="157">
        <v>0.7</v>
      </c>
      <c r="I3523" s="158"/>
      <c r="L3523" s="154"/>
      <c r="M3523" s="159"/>
      <c r="T3523" s="160"/>
      <c r="AT3523" s="155" t="s">
        <v>169</v>
      </c>
      <c r="AU3523" s="155" t="s">
        <v>88</v>
      </c>
      <c r="AV3523" s="13" t="s">
        <v>88</v>
      </c>
      <c r="AW3523" s="13" t="s">
        <v>40</v>
      </c>
      <c r="AX3523" s="13" t="s">
        <v>78</v>
      </c>
      <c r="AY3523" s="155" t="s">
        <v>156</v>
      </c>
    </row>
    <row r="3524" spans="2:51" s="13" customFormat="1" x14ac:dyDescent="0.2">
      <c r="B3524" s="154"/>
      <c r="D3524" s="148" t="s">
        <v>169</v>
      </c>
      <c r="E3524" s="155" t="s">
        <v>3</v>
      </c>
      <c r="F3524" s="156" t="s">
        <v>4358</v>
      </c>
      <c r="H3524" s="157">
        <v>1.05</v>
      </c>
      <c r="I3524" s="158"/>
      <c r="L3524" s="154"/>
      <c r="M3524" s="159"/>
      <c r="T3524" s="160"/>
      <c r="AT3524" s="155" t="s">
        <v>169</v>
      </c>
      <c r="AU3524" s="155" t="s">
        <v>88</v>
      </c>
      <c r="AV3524" s="13" t="s">
        <v>88</v>
      </c>
      <c r="AW3524" s="13" t="s">
        <v>40</v>
      </c>
      <c r="AX3524" s="13" t="s">
        <v>78</v>
      </c>
      <c r="AY3524" s="155" t="s">
        <v>156</v>
      </c>
    </row>
    <row r="3525" spans="2:51" s="13" customFormat="1" x14ac:dyDescent="0.2">
      <c r="B3525" s="154"/>
      <c r="D3525" s="148" t="s">
        <v>169</v>
      </c>
      <c r="E3525" s="155" t="s">
        <v>3</v>
      </c>
      <c r="F3525" s="156" t="s">
        <v>4359</v>
      </c>
      <c r="H3525" s="157">
        <v>0.7</v>
      </c>
      <c r="I3525" s="158"/>
      <c r="L3525" s="154"/>
      <c r="M3525" s="159"/>
      <c r="T3525" s="160"/>
      <c r="AT3525" s="155" t="s">
        <v>169</v>
      </c>
      <c r="AU3525" s="155" t="s">
        <v>88</v>
      </c>
      <c r="AV3525" s="13" t="s">
        <v>88</v>
      </c>
      <c r="AW3525" s="13" t="s">
        <v>40</v>
      </c>
      <c r="AX3525" s="13" t="s">
        <v>78</v>
      </c>
      <c r="AY3525" s="155" t="s">
        <v>156</v>
      </c>
    </row>
    <row r="3526" spans="2:51" s="13" customFormat="1" x14ac:dyDescent="0.2">
      <c r="B3526" s="154"/>
      <c r="D3526" s="148" t="s">
        <v>169</v>
      </c>
      <c r="E3526" s="155" t="s">
        <v>3</v>
      </c>
      <c r="F3526" s="156" t="s">
        <v>4360</v>
      </c>
      <c r="H3526" s="157">
        <v>0.7</v>
      </c>
      <c r="I3526" s="158"/>
      <c r="L3526" s="154"/>
      <c r="M3526" s="159"/>
      <c r="T3526" s="160"/>
      <c r="AT3526" s="155" t="s">
        <v>169</v>
      </c>
      <c r="AU3526" s="155" t="s">
        <v>88</v>
      </c>
      <c r="AV3526" s="13" t="s">
        <v>88</v>
      </c>
      <c r="AW3526" s="13" t="s">
        <v>40</v>
      </c>
      <c r="AX3526" s="13" t="s">
        <v>78</v>
      </c>
      <c r="AY3526" s="155" t="s">
        <v>156</v>
      </c>
    </row>
    <row r="3527" spans="2:51" s="13" customFormat="1" x14ac:dyDescent="0.2">
      <c r="B3527" s="154"/>
      <c r="D3527" s="148" t="s">
        <v>169</v>
      </c>
      <c r="E3527" s="155" t="s">
        <v>3</v>
      </c>
      <c r="F3527" s="156" t="s">
        <v>4361</v>
      </c>
      <c r="H3527" s="157">
        <v>0.7</v>
      </c>
      <c r="I3527" s="158"/>
      <c r="L3527" s="154"/>
      <c r="M3527" s="159"/>
      <c r="T3527" s="160"/>
      <c r="AT3527" s="155" t="s">
        <v>169</v>
      </c>
      <c r="AU3527" s="155" t="s">
        <v>88</v>
      </c>
      <c r="AV3527" s="13" t="s">
        <v>88</v>
      </c>
      <c r="AW3527" s="13" t="s">
        <v>40</v>
      </c>
      <c r="AX3527" s="13" t="s">
        <v>78</v>
      </c>
      <c r="AY3527" s="155" t="s">
        <v>156</v>
      </c>
    </row>
    <row r="3528" spans="2:51" s="13" customFormat="1" x14ac:dyDescent="0.2">
      <c r="B3528" s="154"/>
      <c r="D3528" s="148" t="s">
        <v>169</v>
      </c>
      <c r="E3528" s="155" t="s">
        <v>3</v>
      </c>
      <c r="F3528" s="156" t="s">
        <v>4362</v>
      </c>
      <c r="H3528" s="157">
        <v>0.7</v>
      </c>
      <c r="I3528" s="158"/>
      <c r="L3528" s="154"/>
      <c r="M3528" s="159"/>
      <c r="T3528" s="160"/>
      <c r="AT3528" s="155" t="s">
        <v>169</v>
      </c>
      <c r="AU3528" s="155" t="s">
        <v>88</v>
      </c>
      <c r="AV3528" s="13" t="s">
        <v>88</v>
      </c>
      <c r="AW3528" s="13" t="s">
        <v>40</v>
      </c>
      <c r="AX3528" s="13" t="s">
        <v>78</v>
      </c>
      <c r="AY3528" s="155" t="s">
        <v>156</v>
      </c>
    </row>
    <row r="3529" spans="2:51" s="13" customFormat="1" x14ac:dyDescent="0.2">
      <c r="B3529" s="154"/>
      <c r="D3529" s="148" t="s">
        <v>169</v>
      </c>
      <c r="E3529" s="155" t="s">
        <v>3</v>
      </c>
      <c r="F3529" s="156" t="s">
        <v>4363</v>
      </c>
      <c r="H3529" s="157">
        <v>0.9</v>
      </c>
      <c r="I3529" s="158"/>
      <c r="L3529" s="154"/>
      <c r="M3529" s="159"/>
      <c r="T3529" s="160"/>
      <c r="AT3529" s="155" t="s">
        <v>169</v>
      </c>
      <c r="AU3529" s="155" t="s">
        <v>88</v>
      </c>
      <c r="AV3529" s="13" t="s">
        <v>88</v>
      </c>
      <c r="AW3529" s="13" t="s">
        <v>40</v>
      </c>
      <c r="AX3529" s="13" t="s">
        <v>78</v>
      </c>
      <c r="AY3529" s="155" t="s">
        <v>156</v>
      </c>
    </row>
    <row r="3530" spans="2:51" s="13" customFormat="1" x14ac:dyDescent="0.2">
      <c r="B3530" s="154"/>
      <c r="D3530" s="148" t="s">
        <v>169</v>
      </c>
      <c r="E3530" s="155" t="s">
        <v>3</v>
      </c>
      <c r="F3530" s="156" t="s">
        <v>4364</v>
      </c>
      <c r="H3530" s="157">
        <v>0.9</v>
      </c>
      <c r="I3530" s="158"/>
      <c r="L3530" s="154"/>
      <c r="M3530" s="159"/>
      <c r="T3530" s="160"/>
      <c r="AT3530" s="155" t="s">
        <v>169</v>
      </c>
      <c r="AU3530" s="155" t="s">
        <v>88</v>
      </c>
      <c r="AV3530" s="13" t="s">
        <v>88</v>
      </c>
      <c r="AW3530" s="13" t="s">
        <v>40</v>
      </c>
      <c r="AX3530" s="13" t="s">
        <v>78</v>
      </c>
      <c r="AY3530" s="155" t="s">
        <v>156</v>
      </c>
    </row>
    <row r="3531" spans="2:51" s="13" customFormat="1" x14ac:dyDescent="0.2">
      <c r="B3531" s="154"/>
      <c r="D3531" s="148" t="s">
        <v>169</v>
      </c>
      <c r="E3531" s="155" t="s">
        <v>3</v>
      </c>
      <c r="F3531" s="156" t="s">
        <v>4365</v>
      </c>
      <c r="H3531" s="157">
        <v>0.9</v>
      </c>
      <c r="I3531" s="158"/>
      <c r="L3531" s="154"/>
      <c r="M3531" s="159"/>
      <c r="T3531" s="160"/>
      <c r="AT3531" s="155" t="s">
        <v>169</v>
      </c>
      <c r="AU3531" s="155" t="s">
        <v>88</v>
      </c>
      <c r="AV3531" s="13" t="s">
        <v>88</v>
      </c>
      <c r="AW3531" s="13" t="s">
        <v>40</v>
      </c>
      <c r="AX3531" s="13" t="s">
        <v>78</v>
      </c>
      <c r="AY3531" s="155" t="s">
        <v>156</v>
      </c>
    </row>
    <row r="3532" spans="2:51" s="13" customFormat="1" x14ac:dyDescent="0.2">
      <c r="B3532" s="154"/>
      <c r="D3532" s="148" t="s">
        <v>169</v>
      </c>
      <c r="E3532" s="155" t="s">
        <v>3</v>
      </c>
      <c r="F3532" s="156" t="s">
        <v>4366</v>
      </c>
      <c r="H3532" s="157">
        <v>0.9</v>
      </c>
      <c r="I3532" s="158"/>
      <c r="L3532" s="154"/>
      <c r="M3532" s="159"/>
      <c r="T3532" s="160"/>
      <c r="AT3532" s="155" t="s">
        <v>169</v>
      </c>
      <c r="AU3532" s="155" t="s">
        <v>88</v>
      </c>
      <c r="AV3532" s="13" t="s">
        <v>88</v>
      </c>
      <c r="AW3532" s="13" t="s">
        <v>40</v>
      </c>
      <c r="AX3532" s="13" t="s">
        <v>78</v>
      </c>
      <c r="AY3532" s="155" t="s">
        <v>156</v>
      </c>
    </row>
    <row r="3533" spans="2:51" s="13" customFormat="1" x14ac:dyDescent="0.2">
      <c r="B3533" s="154"/>
      <c r="D3533" s="148" t="s">
        <v>169</v>
      </c>
      <c r="E3533" s="155" t="s">
        <v>3</v>
      </c>
      <c r="F3533" s="156" t="s">
        <v>4367</v>
      </c>
      <c r="H3533" s="157">
        <v>0.9</v>
      </c>
      <c r="I3533" s="158"/>
      <c r="L3533" s="154"/>
      <c r="M3533" s="159"/>
      <c r="T3533" s="160"/>
      <c r="AT3533" s="155" t="s">
        <v>169</v>
      </c>
      <c r="AU3533" s="155" t="s">
        <v>88</v>
      </c>
      <c r="AV3533" s="13" t="s">
        <v>88</v>
      </c>
      <c r="AW3533" s="13" t="s">
        <v>40</v>
      </c>
      <c r="AX3533" s="13" t="s">
        <v>78</v>
      </c>
      <c r="AY3533" s="155" t="s">
        <v>156</v>
      </c>
    </row>
    <row r="3534" spans="2:51" s="13" customFormat="1" x14ac:dyDescent="0.2">
      <c r="B3534" s="154"/>
      <c r="D3534" s="148" t="s">
        <v>169</v>
      </c>
      <c r="E3534" s="155" t="s">
        <v>3</v>
      </c>
      <c r="F3534" s="156" t="s">
        <v>4368</v>
      </c>
      <c r="H3534" s="157">
        <v>0.9</v>
      </c>
      <c r="I3534" s="158"/>
      <c r="L3534" s="154"/>
      <c r="M3534" s="159"/>
      <c r="T3534" s="160"/>
      <c r="AT3534" s="155" t="s">
        <v>169</v>
      </c>
      <c r="AU3534" s="155" t="s">
        <v>88</v>
      </c>
      <c r="AV3534" s="13" t="s">
        <v>88</v>
      </c>
      <c r="AW3534" s="13" t="s">
        <v>40</v>
      </c>
      <c r="AX3534" s="13" t="s">
        <v>78</v>
      </c>
      <c r="AY3534" s="155" t="s">
        <v>156</v>
      </c>
    </row>
    <row r="3535" spans="2:51" s="13" customFormat="1" x14ac:dyDescent="0.2">
      <c r="B3535" s="154"/>
      <c r="D3535" s="148" t="s">
        <v>169</v>
      </c>
      <c r="E3535" s="155" t="s">
        <v>3</v>
      </c>
      <c r="F3535" s="156" t="s">
        <v>4369</v>
      </c>
      <c r="H3535" s="157">
        <v>1</v>
      </c>
      <c r="I3535" s="158"/>
      <c r="L3535" s="154"/>
      <c r="M3535" s="159"/>
      <c r="T3535" s="160"/>
      <c r="AT3535" s="155" t="s">
        <v>169</v>
      </c>
      <c r="AU3535" s="155" t="s">
        <v>88</v>
      </c>
      <c r="AV3535" s="13" t="s">
        <v>88</v>
      </c>
      <c r="AW3535" s="13" t="s">
        <v>40</v>
      </c>
      <c r="AX3535" s="13" t="s">
        <v>78</v>
      </c>
      <c r="AY3535" s="155" t="s">
        <v>156</v>
      </c>
    </row>
    <row r="3536" spans="2:51" s="13" customFormat="1" x14ac:dyDescent="0.2">
      <c r="B3536" s="154"/>
      <c r="D3536" s="148" t="s">
        <v>169</v>
      </c>
      <c r="E3536" s="155" t="s">
        <v>3</v>
      </c>
      <c r="F3536" s="156" t="s">
        <v>4370</v>
      </c>
      <c r="H3536" s="157">
        <v>1</v>
      </c>
      <c r="I3536" s="158"/>
      <c r="L3536" s="154"/>
      <c r="M3536" s="159"/>
      <c r="T3536" s="160"/>
      <c r="AT3536" s="155" t="s">
        <v>169</v>
      </c>
      <c r="AU3536" s="155" t="s">
        <v>88</v>
      </c>
      <c r="AV3536" s="13" t="s">
        <v>88</v>
      </c>
      <c r="AW3536" s="13" t="s">
        <v>40</v>
      </c>
      <c r="AX3536" s="13" t="s">
        <v>78</v>
      </c>
      <c r="AY3536" s="155" t="s">
        <v>156</v>
      </c>
    </row>
    <row r="3537" spans="2:51" s="13" customFormat="1" x14ac:dyDescent="0.2">
      <c r="B3537" s="154"/>
      <c r="D3537" s="148" t="s">
        <v>169</v>
      </c>
      <c r="E3537" s="155" t="s">
        <v>3</v>
      </c>
      <c r="F3537" s="156" t="s">
        <v>4371</v>
      </c>
      <c r="H3537" s="157">
        <v>0.85</v>
      </c>
      <c r="I3537" s="158"/>
      <c r="L3537" s="154"/>
      <c r="M3537" s="159"/>
      <c r="T3537" s="160"/>
      <c r="AT3537" s="155" t="s">
        <v>169</v>
      </c>
      <c r="AU3537" s="155" t="s">
        <v>88</v>
      </c>
      <c r="AV3537" s="13" t="s">
        <v>88</v>
      </c>
      <c r="AW3537" s="13" t="s">
        <v>40</v>
      </c>
      <c r="AX3537" s="13" t="s">
        <v>78</v>
      </c>
      <c r="AY3537" s="155" t="s">
        <v>156</v>
      </c>
    </row>
    <row r="3538" spans="2:51" s="13" customFormat="1" x14ac:dyDescent="0.2">
      <c r="B3538" s="154"/>
      <c r="D3538" s="148" t="s">
        <v>169</v>
      </c>
      <c r="E3538" s="155" t="s">
        <v>3</v>
      </c>
      <c r="F3538" s="156" t="s">
        <v>4372</v>
      </c>
      <c r="H3538" s="157">
        <v>1</v>
      </c>
      <c r="I3538" s="158"/>
      <c r="L3538" s="154"/>
      <c r="M3538" s="159"/>
      <c r="T3538" s="160"/>
      <c r="AT3538" s="155" t="s">
        <v>169</v>
      </c>
      <c r="AU3538" s="155" t="s">
        <v>88</v>
      </c>
      <c r="AV3538" s="13" t="s">
        <v>88</v>
      </c>
      <c r="AW3538" s="13" t="s">
        <v>40</v>
      </c>
      <c r="AX3538" s="13" t="s">
        <v>78</v>
      </c>
      <c r="AY3538" s="155" t="s">
        <v>156</v>
      </c>
    </row>
    <row r="3539" spans="2:51" s="13" customFormat="1" x14ac:dyDescent="0.2">
      <c r="B3539" s="154"/>
      <c r="D3539" s="148" t="s">
        <v>169</v>
      </c>
      <c r="E3539" s="155" t="s">
        <v>3</v>
      </c>
      <c r="F3539" s="156" t="s">
        <v>4373</v>
      </c>
      <c r="H3539" s="157">
        <v>1</v>
      </c>
      <c r="I3539" s="158"/>
      <c r="L3539" s="154"/>
      <c r="M3539" s="159"/>
      <c r="T3539" s="160"/>
      <c r="AT3539" s="155" t="s">
        <v>169</v>
      </c>
      <c r="AU3539" s="155" t="s">
        <v>88</v>
      </c>
      <c r="AV3539" s="13" t="s">
        <v>88</v>
      </c>
      <c r="AW3539" s="13" t="s">
        <v>40</v>
      </c>
      <c r="AX3539" s="13" t="s">
        <v>78</v>
      </c>
      <c r="AY3539" s="155" t="s">
        <v>156</v>
      </c>
    </row>
    <row r="3540" spans="2:51" s="13" customFormat="1" x14ac:dyDescent="0.2">
      <c r="B3540" s="154"/>
      <c r="D3540" s="148" t="s">
        <v>169</v>
      </c>
      <c r="E3540" s="155" t="s">
        <v>3</v>
      </c>
      <c r="F3540" s="156" t="s">
        <v>4374</v>
      </c>
      <c r="H3540" s="157">
        <v>1</v>
      </c>
      <c r="I3540" s="158"/>
      <c r="L3540" s="154"/>
      <c r="M3540" s="159"/>
      <c r="T3540" s="160"/>
      <c r="AT3540" s="155" t="s">
        <v>169</v>
      </c>
      <c r="AU3540" s="155" t="s">
        <v>88</v>
      </c>
      <c r="AV3540" s="13" t="s">
        <v>88</v>
      </c>
      <c r="AW3540" s="13" t="s">
        <v>40</v>
      </c>
      <c r="AX3540" s="13" t="s">
        <v>78</v>
      </c>
      <c r="AY3540" s="155" t="s">
        <v>156</v>
      </c>
    </row>
    <row r="3541" spans="2:51" s="13" customFormat="1" x14ac:dyDescent="0.2">
      <c r="B3541" s="154"/>
      <c r="D3541" s="148" t="s">
        <v>169</v>
      </c>
      <c r="E3541" s="155" t="s">
        <v>3</v>
      </c>
      <c r="F3541" s="156" t="s">
        <v>4375</v>
      </c>
      <c r="H3541" s="157">
        <v>0.85</v>
      </c>
      <c r="I3541" s="158"/>
      <c r="L3541" s="154"/>
      <c r="M3541" s="159"/>
      <c r="T3541" s="160"/>
      <c r="AT3541" s="155" t="s">
        <v>169</v>
      </c>
      <c r="AU3541" s="155" t="s">
        <v>88</v>
      </c>
      <c r="AV3541" s="13" t="s">
        <v>88</v>
      </c>
      <c r="AW3541" s="13" t="s">
        <v>40</v>
      </c>
      <c r="AX3541" s="13" t="s">
        <v>78</v>
      </c>
      <c r="AY3541" s="155" t="s">
        <v>156</v>
      </c>
    </row>
    <row r="3542" spans="2:51" s="13" customFormat="1" x14ac:dyDescent="0.2">
      <c r="B3542" s="154"/>
      <c r="D3542" s="148" t="s">
        <v>169</v>
      </c>
      <c r="E3542" s="155" t="s">
        <v>3</v>
      </c>
      <c r="F3542" s="156" t="s">
        <v>4376</v>
      </c>
      <c r="H3542" s="157">
        <v>2.5</v>
      </c>
      <c r="I3542" s="158"/>
      <c r="L3542" s="154"/>
      <c r="M3542" s="159"/>
      <c r="T3542" s="160"/>
      <c r="AT3542" s="155" t="s">
        <v>169</v>
      </c>
      <c r="AU3542" s="155" t="s">
        <v>88</v>
      </c>
      <c r="AV3542" s="13" t="s">
        <v>88</v>
      </c>
      <c r="AW3542" s="13" t="s">
        <v>40</v>
      </c>
      <c r="AX3542" s="13" t="s">
        <v>78</v>
      </c>
      <c r="AY3542" s="155" t="s">
        <v>156</v>
      </c>
    </row>
    <row r="3543" spans="2:51" s="13" customFormat="1" x14ac:dyDescent="0.2">
      <c r="B3543" s="154"/>
      <c r="D3543" s="148" t="s">
        <v>169</v>
      </c>
      <c r="E3543" s="155" t="s">
        <v>3</v>
      </c>
      <c r="F3543" s="156" t="s">
        <v>4377</v>
      </c>
      <c r="H3543" s="157">
        <v>1</v>
      </c>
      <c r="I3543" s="158"/>
      <c r="L3543" s="154"/>
      <c r="M3543" s="159"/>
      <c r="T3543" s="160"/>
      <c r="AT3543" s="155" t="s">
        <v>169</v>
      </c>
      <c r="AU3543" s="155" t="s">
        <v>88</v>
      </c>
      <c r="AV3543" s="13" t="s">
        <v>88</v>
      </c>
      <c r="AW3543" s="13" t="s">
        <v>40</v>
      </c>
      <c r="AX3543" s="13" t="s">
        <v>78</v>
      </c>
      <c r="AY3543" s="155" t="s">
        <v>156</v>
      </c>
    </row>
    <row r="3544" spans="2:51" s="13" customFormat="1" x14ac:dyDescent="0.2">
      <c r="B3544" s="154"/>
      <c r="D3544" s="148" t="s">
        <v>169</v>
      </c>
      <c r="E3544" s="155" t="s">
        <v>3</v>
      </c>
      <c r="F3544" s="156" t="s">
        <v>4378</v>
      </c>
      <c r="H3544" s="157">
        <v>1</v>
      </c>
      <c r="I3544" s="158"/>
      <c r="L3544" s="154"/>
      <c r="M3544" s="159"/>
      <c r="T3544" s="160"/>
      <c r="AT3544" s="155" t="s">
        <v>169</v>
      </c>
      <c r="AU3544" s="155" t="s">
        <v>88</v>
      </c>
      <c r="AV3544" s="13" t="s">
        <v>88</v>
      </c>
      <c r="AW3544" s="13" t="s">
        <v>40</v>
      </c>
      <c r="AX3544" s="13" t="s">
        <v>78</v>
      </c>
      <c r="AY3544" s="155" t="s">
        <v>156</v>
      </c>
    </row>
    <row r="3545" spans="2:51" s="13" customFormat="1" x14ac:dyDescent="0.2">
      <c r="B3545" s="154"/>
      <c r="D3545" s="148" t="s">
        <v>169</v>
      </c>
      <c r="E3545" s="155" t="s">
        <v>3</v>
      </c>
      <c r="F3545" s="156" t="s">
        <v>4379</v>
      </c>
      <c r="H3545" s="157">
        <v>2.5</v>
      </c>
      <c r="I3545" s="158"/>
      <c r="L3545" s="154"/>
      <c r="M3545" s="159"/>
      <c r="T3545" s="160"/>
      <c r="AT3545" s="155" t="s">
        <v>169</v>
      </c>
      <c r="AU3545" s="155" t="s">
        <v>88</v>
      </c>
      <c r="AV3545" s="13" t="s">
        <v>88</v>
      </c>
      <c r="AW3545" s="13" t="s">
        <v>40</v>
      </c>
      <c r="AX3545" s="13" t="s">
        <v>78</v>
      </c>
      <c r="AY3545" s="155" t="s">
        <v>156</v>
      </c>
    </row>
    <row r="3546" spans="2:51" s="13" customFormat="1" x14ac:dyDescent="0.2">
      <c r="B3546" s="154"/>
      <c r="D3546" s="148" t="s">
        <v>169</v>
      </c>
      <c r="E3546" s="155" t="s">
        <v>3</v>
      </c>
      <c r="F3546" s="156" t="s">
        <v>4380</v>
      </c>
      <c r="H3546" s="157">
        <v>1</v>
      </c>
      <c r="I3546" s="158"/>
      <c r="L3546" s="154"/>
      <c r="M3546" s="159"/>
      <c r="T3546" s="160"/>
      <c r="AT3546" s="155" t="s">
        <v>169</v>
      </c>
      <c r="AU3546" s="155" t="s">
        <v>88</v>
      </c>
      <c r="AV3546" s="13" t="s">
        <v>88</v>
      </c>
      <c r="AW3546" s="13" t="s">
        <v>40</v>
      </c>
      <c r="AX3546" s="13" t="s">
        <v>78</v>
      </c>
      <c r="AY3546" s="155" t="s">
        <v>156</v>
      </c>
    </row>
    <row r="3547" spans="2:51" s="13" customFormat="1" x14ac:dyDescent="0.2">
      <c r="B3547" s="154"/>
      <c r="D3547" s="148" t="s">
        <v>169</v>
      </c>
      <c r="E3547" s="155" t="s">
        <v>3</v>
      </c>
      <c r="F3547" s="156" t="s">
        <v>4381</v>
      </c>
      <c r="H3547" s="157">
        <v>1</v>
      </c>
      <c r="I3547" s="158"/>
      <c r="L3547" s="154"/>
      <c r="M3547" s="159"/>
      <c r="T3547" s="160"/>
      <c r="AT3547" s="155" t="s">
        <v>169</v>
      </c>
      <c r="AU3547" s="155" t="s">
        <v>88</v>
      </c>
      <c r="AV3547" s="13" t="s">
        <v>88</v>
      </c>
      <c r="AW3547" s="13" t="s">
        <v>40</v>
      </c>
      <c r="AX3547" s="13" t="s">
        <v>78</v>
      </c>
      <c r="AY3547" s="155" t="s">
        <v>156</v>
      </c>
    </row>
    <row r="3548" spans="2:51" s="13" customFormat="1" x14ac:dyDescent="0.2">
      <c r="B3548" s="154"/>
      <c r="D3548" s="148" t="s">
        <v>169</v>
      </c>
      <c r="E3548" s="155" t="s">
        <v>3</v>
      </c>
      <c r="F3548" s="156" t="s">
        <v>4382</v>
      </c>
      <c r="H3548" s="157">
        <v>1</v>
      </c>
      <c r="I3548" s="158"/>
      <c r="L3548" s="154"/>
      <c r="M3548" s="159"/>
      <c r="T3548" s="160"/>
      <c r="AT3548" s="155" t="s">
        <v>169</v>
      </c>
      <c r="AU3548" s="155" t="s">
        <v>88</v>
      </c>
      <c r="AV3548" s="13" t="s">
        <v>88</v>
      </c>
      <c r="AW3548" s="13" t="s">
        <v>40</v>
      </c>
      <c r="AX3548" s="13" t="s">
        <v>78</v>
      </c>
      <c r="AY3548" s="155" t="s">
        <v>156</v>
      </c>
    </row>
    <row r="3549" spans="2:51" s="13" customFormat="1" x14ac:dyDescent="0.2">
      <c r="B3549" s="154"/>
      <c r="D3549" s="148" t="s">
        <v>169</v>
      </c>
      <c r="E3549" s="155" t="s">
        <v>3</v>
      </c>
      <c r="F3549" s="156" t="s">
        <v>4383</v>
      </c>
      <c r="H3549" s="157">
        <v>1.06</v>
      </c>
      <c r="I3549" s="158"/>
      <c r="L3549" s="154"/>
      <c r="M3549" s="159"/>
      <c r="T3549" s="160"/>
      <c r="AT3549" s="155" t="s">
        <v>169</v>
      </c>
      <c r="AU3549" s="155" t="s">
        <v>88</v>
      </c>
      <c r="AV3549" s="13" t="s">
        <v>88</v>
      </c>
      <c r="AW3549" s="13" t="s">
        <v>40</v>
      </c>
      <c r="AX3549" s="13" t="s">
        <v>78</v>
      </c>
      <c r="AY3549" s="155" t="s">
        <v>156</v>
      </c>
    </row>
    <row r="3550" spans="2:51" s="13" customFormat="1" x14ac:dyDescent="0.2">
      <c r="B3550" s="154"/>
      <c r="D3550" s="148" t="s">
        <v>169</v>
      </c>
      <c r="E3550" s="155" t="s">
        <v>3</v>
      </c>
      <c r="F3550" s="156" t="s">
        <v>4384</v>
      </c>
      <c r="H3550" s="157">
        <v>1.6</v>
      </c>
      <c r="I3550" s="158"/>
      <c r="L3550" s="154"/>
      <c r="M3550" s="159"/>
      <c r="T3550" s="160"/>
      <c r="AT3550" s="155" t="s">
        <v>169</v>
      </c>
      <c r="AU3550" s="155" t="s">
        <v>88</v>
      </c>
      <c r="AV3550" s="13" t="s">
        <v>88</v>
      </c>
      <c r="AW3550" s="13" t="s">
        <v>40</v>
      </c>
      <c r="AX3550" s="13" t="s">
        <v>78</v>
      </c>
      <c r="AY3550" s="155" t="s">
        <v>156</v>
      </c>
    </row>
    <row r="3551" spans="2:51" s="13" customFormat="1" x14ac:dyDescent="0.2">
      <c r="B3551" s="154"/>
      <c r="D3551" s="148" t="s">
        <v>169</v>
      </c>
      <c r="E3551" s="155" t="s">
        <v>3</v>
      </c>
      <c r="F3551" s="156" t="s">
        <v>4385</v>
      </c>
      <c r="H3551" s="157">
        <v>1.06</v>
      </c>
      <c r="I3551" s="158"/>
      <c r="L3551" s="154"/>
      <c r="M3551" s="159"/>
      <c r="T3551" s="160"/>
      <c r="AT3551" s="155" t="s">
        <v>169</v>
      </c>
      <c r="AU3551" s="155" t="s">
        <v>88</v>
      </c>
      <c r="AV3551" s="13" t="s">
        <v>88</v>
      </c>
      <c r="AW3551" s="13" t="s">
        <v>40</v>
      </c>
      <c r="AX3551" s="13" t="s">
        <v>78</v>
      </c>
      <c r="AY3551" s="155" t="s">
        <v>156</v>
      </c>
    </row>
    <row r="3552" spans="2:51" s="13" customFormat="1" x14ac:dyDescent="0.2">
      <c r="B3552" s="154"/>
      <c r="D3552" s="148" t="s">
        <v>169</v>
      </c>
      <c r="E3552" s="155" t="s">
        <v>3</v>
      </c>
      <c r="F3552" s="156" t="s">
        <v>4386</v>
      </c>
      <c r="H3552" s="157">
        <v>1</v>
      </c>
      <c r="I3552" s="158"/>
      <c r="L3552" s="154"/>
      <c r="M3552" s="159"/>
      <c r="T3552" s="160"/>
      <c r="AT3552" s="155" t="s">
        <v>169</v>
      </c>
      <c r="AU3552" s="155" t="s">
        <v>88</v>
      </c>
      <c r="AV3552" s="13" t="s">
        <v>88</v>
      </c>
      <c r="AW3552" s="13" t="s">
        <v>40</v>
      </c>
      <c r="AX3552" s="13" t="s">
        <v>78</v>
      </c>
      <c r="AY3552" s="155" t="s">
        <v>156</v>
      </c>
    </row>
    <row r="3553" spans="2:65" s="14" customFormat="1" x14ac:dyDescent="0.2">
      <c r="B3553" s="161"/>
      <c r="D3553" s="148" t="s">
        <v>169</v>
      </c>
      <c r="E3553" s="162" t="s">
        <v>3</v>
      </c>
      <c r="F3553" s="163" t="s">
        <v>172</v>
      </c>
      <c r="H3553" s="164">
        <v>32.770000000000003</v>
      </c>
      <c r="I3553" s="165"/>
      <c r="L3553" s="161"/>
      <c r="M3553" s="166"/>
      <c r="T3553" s="167"/>
      <c r="AT3553" s="162" t="s">
        <v>169</v>
      </c>
      <c r="AU3553" s="162" t="s">
        <v>88</v>
      </c>
      <c r="AV3553" s="14" t="s">
        <v>165</v>
      </c>
      <c r="AW3553" s="14" t="s">
        <v>40</v>
      </c>
      <c r="AX3553" s="14" t="s">
        <v>86</v>
      </c>
      <c r="AY3553" s="162" t="s">
        <v>156</v>
      </c>
    </row>
    <row r="3554" spans="2:65" s="1" customFormat="1" ht="16.5" customHeight="1" x14ac:dyDescent="0.2">
      <c r="B3554" s="129"/>
      <c r="C3554" s="130" t="s">
        <v>4387</v>
      </c>
      <c r="D3554" s="130" t="s">
        <v>160</v>
      </c>
      <c r="E3554" s="131" t="s">
        <v>1733</v>
      </c>
      <c r="F3554" s="132" t="s">
        <v>1734</v>
      </c>
      <c r="G3554" s="133" t="s">
        <v>356</v>
      </c>
      <c r="H3554" s="134">
        <v>51.7</v>
      </c>
      <c r="I3554" s="135"/>
      <c r="J3554" s="136">
        <f>ROUND(I3554*H3554,2)</f>
        <v>0</v>
      </c>
      <c r="K3554" s="132" t="s">
        <v>164</v>
      </c>
      <c r="L3554" s="34"/>
      <c r="M3554" s="137" t="s">
        <v>3</v>
      </c>
      <c r="N3554" s="138" t="s">
        <v>49</v>
      </c>
      <c r="P3554" s="139">
        <f>O3554*H3554</f>
        <v>0</v>
      </c>
      <c r="Q3554" s="139">
        <v>0</v>
      </c>
      <c r="R3554" s="139">
        <f>Q3554*H3554</f>
        <v>0</v>
      </c>
      <c r="S3554" s="139">
        <v>2.5999999999999999E-3</v>
      </c>
      <c r="T3554" s="140">
        <f>S3554*H3554</f>
        <v>0.13442000000000001</v>
      </c>
      <c r="AR3554" s="141" t="s">
        <v>301</v>
      </c>
      <c r="AT3554" s="141" t="s">
        <v>160</v>
      </c>
      <c r="AU3554" s="141" t="s">
        <v>88</v>
      </c>
      <c r="AY3554" s="18" t="s">
        <v>156</v>
      </c>
      <c r="BE3554" s="142">
        <f>IF(N3554="základní",J3554,0)</f>
        <v>0</v>
      </c>
      <c r="BF3554" s="142">
        <f>IF(N3554="snížená",J3554,0)</f>
        <v>0</v>
      </c>
      <c r="BG3554" s="142">
        <f>IF(N3554="zákl. přenesená",J3554,0)</f>
        <v>0</v>
      </c>
      <c r="BH3554" s="142">
        <f>IF(N3554="sníž. přenesená",J3554,0)</f>
        <v>0</v>
      </c>
      <c r="BI3554" s="142">
        <f>IF(N3554="nulová",J3554,0)</f>
        <v>0</v>
      </c>
      <c r="BJ3554" s="18" t="s">
        <v>86</v>
      </c>
      <c r="BK3554" s="142">
        <f>ROUND(I3554*H3554,2)</f>
        <v>0</v>
      </c>
      <c r="BL3554" s="18" t="s">
        <v>301</v>
      </c>
      <c r="BM3554" s="141" t="s">
        <v>1735</v>
      </c>
    </row>
    <row r="3555" spans="2:65" s="1" customFormat="1" x14ac:dyDescent="0.2">
      <c r="B3555" s="34"/>
      <c r="D3555" s="143" t="s">
        <v>167</v>
      </c>
      <c r="F3555" s="144" t="s">
        <v>1736</v>
      </c>
      <c r="I3555" s="145"/>
      <c r="L3555" s="34"/>
      <c r="M3555" s="146"/>
      <c r="T3555" s="55"/>
      <c r="AT3555" s="18" t="s">
        <v>167</v>
      </c>
      <c r="AU3555" s="18" t="s">
        <v>88</v>
      </c>
    </row>
    <row r="3556" spans="2:65" s="13" customFormat="1" x14ac:dyDescent="0.2">
      <c r="B3556" s="154"/>
      <c r="D3556" s="148" t="s">
        <v>169</v>
      </c>
      <c r="E3556" s="155" t="s">
        <v>3</v>
      </c>
      <c r="F3556" s="156" t="s">
        <v>4388</v>
      </c>
      <c r="H3556" s="157">
        <v>51.7</v>
      </c>
      <c r="I3556" s="158"/>
      <c r="L3556" s="154"/>
      <c r="M3556" s="159"/>
      <c r="T3556" s="160"/>
      <c r="AT3556" s="155" t="s">
        <v>169</v>
      </c>
      <c r="AU3556" s="155" t="s">
        <v>88</v>
      </c>
      <c r="AV3556" s="13" t="s">
        <v>88</v>
      </c>
      <c r="AW3556" s="13" t="s">
        <v>40</v>
      </c>
      <c r="AX3556" s="13" t="s">
        <v>78</v>
      </c>
      <c r="AY3556" s="155" t="s">
        <v>156</v>
      </c>
    </row>
    <row r="3557" spans="2:65" s="14" customFormat="1" x14ac:dyDescent="0.2">
      <c r="B3557" s="161"/>
      <c r="D3557" s="148" t="s">
        <v>169</v>
      </c>
      <c r="E3557" s="162" t="s">
        <v>3</v>
      </c>
      <c r="F3557" s="163" t="s">
        <v>172</v>
      </c>
      <c r="H3557" s="164">
        <v>51.7</v>
      </c>
      <c r="I3557" s="165"/>
      <c r="L3557" s="161"/>
      <c r="M3557" s="166"/>
      <c r="T3557" s="167"/>
      <c r="AT3557" s="162" t="s">
        <v>169</v>
      </c>
      <c r="AU3557" s="162" t="s">
        <v>88</v>
      </c>
      <c r="AV3557" s="14" t="s">
        <v>165</v>
      </c>
      <c r="AW3557" s="14" t="s">
        <v>40</v>
      </c>
      <c r="AX3557" s="14" t="s">
        <v>86</v>
      </c>
      <c r="AY3557" s="162" t="s">
        <v>156</v>
      </c>
    </row>
    <row r="3558" spans="2:65" s="1" customFormat="1" ht="16.5" customHeight="1" x14ac:dyDescent="0.2">
      <c r="B3558" s="129"/>
      <c r="C3558" s="130" t="s">
        <v>4389</v>
      </c>
      <c r="D3558" s="130" t="s">
        <v>160</v>
      </c>
      <c r="E3558" s="131" t="s">
        <v>1742</v>
      </c>
      <c r="F3558" s="132" t="s">
        <v>1743</v>
      </c>
      <c r="G3558" s="133" t="s">
        <v>356</v>
      </c>
      <c r="H3558" s="134">
        <v>20.7</v>
      </c>
      <c r="I3558" s="135"/>
      <c r="J3558" s="136">
        <f>ROUND(I3558*H3558,2)</f>
        <v>0</v>
      </c>
      <c r="K3558" s="132" t="s">
        <v>164</v>
      </c>
      <c r="L3558" s="34"/>
      <c r="M3558" s="137" t="s">
        <v>3</v>
      </c>
      <c r="N3558" s="138" t="s">
        <v>49</v>
      </c>
      <c r="P3558" s="139">
        <f>O3558*H3558</f>
        <v>0</v>
      </c>
      <c r="Q3558" s="139">
        <v>0</v>
      </c>
      <c r="R3558" s="139">
        <f>Q3558*H3558</f>
        <v>0</v>
      </c>
      <c r="S3558" s="139">
        <v>3.9399999999999999E-3</v>
      </c>
      <c r="T3558" s="140">
        <f>S3558*H3558</f>
        <v>8.1557999999999992E-2</v>
      </c>
      <c r="AR3558" s="141" t="s">
        <v>301</v>
      </c>
      <c r="AT3558" s="141" t="s">
        <v>160</v>
      </c>
      <c r="AU3558" s="141" t="s">
        <v>88</v>
      </c>
      <c r="AY3558" s="18" t="s">
        <v>156</v>
      </c>
      <c r="BE3558" s="142">
        <f>IF(N3558="základní",J3558,0)</f>
        <v>0</v>
      </c>
      <c r="BF3558" s="142">
        <f>IF(N3558="snížená",J3558,0)</f>
        <v>0</v>
      </c>
      <c r="BG3558" s="142">
        <f>IF(N3558="zákl. přenesená",J3558,0)</f>
        <v>0</v>
      </c>
      <c r="BH3558" s="142">
        <f>IF(N3558="sníž. přenesená",J3558,0)</f>
        <v>0</v>
      </c>
      <c r="BI3558" s="142">
        <f>IF(N3558="nulová",J3558,0)</f>
        <v>0</v>
      </c>
      <c r="BJ3558" s="18" t="s">
        <v>86</v>
      </c>
      <c r="BK3558" s="142">
        <f>ROUND(I3558*H3558,2)</f>
        <v>0</v>
      </c>
      <c r="BL3558" s="18" t="s">
        <v>301</v>
      </c>
      <c r="BM3558" s="141" t="s">
        <v>1744</v>
      </c>
    </row>
    <row r="3559" spans="2:65" s="1" customFormat="1" x14ac:dyDescent="0.2">
      <c r="B3559" s="34"/>
      <c r="D3559" s="143" t="s">
        <v>167</v>
      </c>
      <c r="F3559" s="144" t="s">
        <v>1745</v>
      </c>
      <c r="I3559" s="145"/>
      <c r="L3559" s="34"/>
      <c r="M3559" s="146"/>
      <c r="T3559" s="55"/>
      <c r="AT3559" s="18" t="s">
        <v>167</v>
      </c>
      <c r="AU3559" s="18" t="s">
        <v>88</v>
      </c>
    </row>
    <row r="3560" spans="2:65" s="13" customFormat="1" x14ac:dyDescent="0.2">
      <c r="B3560" s="154"/>
      <c r="D3560" s="148" t="s">
        <v>169</v>
      </c>
      <c r="E3560" s="155" t="s">
        <v>3</v>
      </c>
      <c r="F3560" s="156" t="s">
        <v>4390</v>
      </c>
      <c r="H3560" s="157">
        <v>6.9</v>
      </c>
      <c r="I3560" s="158"/>
      <c r="L3560" s="154"/>
      <c r="M3560" s="159"/>
      <c r="T3560" s="160"/>
      <c r="AT3560" s="155" t="s">
        <v>169</v>
      </c>
      <c r="AU3560" s="155" t="s">
        <v>88</v>
      </c>
      <c r="AV3560" s="13" t="s">
        <v>88</v>
      </c>
      <c r="AW3560" s="13" t="s">
        <v>40</v>
      </c>
      <c r="AX3560" s="13" t="s">
        <v>78</v>
      </c>
      <c r="AY3560" s="155" t="s">
        <v>156</v>
      </c>
    </row>
    <row r="3561" spans="2:65" s="13" customFormat="1" x14ac:dyDescent="0.2">
      <c r="B3561" s="154"/>
      <c r="D3561" s="148" t="s">
        <v>169</v>
      </c>
      <c r="E3561" s="155" t="s">
        <v>3</v>
      </c>
      <c r="F3561" s="156" t="s">
        <v>4391</v>
      </c>
      <c r="H3561" s="157">
        <v>6.9</v>
      </c>
      <c r="I3561" s="158"/>
      <c r="L3561" s="154"/>
      <c r="M3561" s="159"/>
      <c r="T3561" s="160"/>
      <c r="AT3561" s="155" t="s">
        <v>169</v>
      </c>
      <c r="AU3561" s="155" t="s">
        <v>88</v>
      </c>
      <c r="AV3561" s="13" t="s">
        <v>88</v>
      </c>
      <c r="AW3561" s="13" t="s">
        <v>40</v>
      </c>
      <c r="AX3561" s="13" t="s">
        <v>78</v>
      </c>
      <c r="AY3561" s="155" t="s">
        <v>156</v>
      </c>
    </row>
    <row r="3562" spans="2:65" s="13" customFormat="1" x14ac:dyDescent="0.2">
      <c r="B3562" s="154"/>
      <c r="D3562" s="148" t="s">
        <v>169</v>
      </c>
      <c r="E3562" s="155" t="s">
        <v>3</v>
      </c>
      <c r="F3562" s="156" t="s">
        <v>4392</v>
      </c>
      <c r="H3562" s="157">
        <v>6.9</v>
      </c>
      <c r="I3562" s="158"/>
      <c r="L3562" s="154"/>
      <c r="M3562" s="159"/>
      <c r="T3562" s="160"/>
      <c r="AT3562" s="155" t="s">
        <v>169</v>
      </c>
      <c r="AU3562" s="155" t="s">
        <v>88</v>
      </c>
      <c r="AV3562" s="13" t="s">
        <v>88</v>
      </c>
      <c r="AW3562" s="13" t="s">
        <v>40</v>
      </c>
      <c r="AX3562" s="13" t="s">
        <v>78</v>
      </c>
      <c r="AY3562" s="155" t="s">
        <v>156</v>
      </c>
    </row>
    <row r="3563" spans="2:65" s="14" customFormat="1" x14ac:dyDescent="0.2">
      <c r="B3563" s="161"/>
      <c r="D3563" s="148" t="s">
        <v>169</v>
      </c>
      <c r="E3563" s="162" t="s">
        <v>3</v>
      </c>
      <c r="F3563" s="163" t="s">
        <v>172</v>
      </c>
      <c r="H3563" s="164">
        <v>20.7</v>
      </c>
      <c r="I3563" s="165"/>
      <c r="L3563" s="161"/>
      <c r="M3563" s="166"/>
      <c r="T3563" s="167"/>
      <c r="AT3563" s="162" t="s">
        <v>169</v>
      </c>
      <c r="AU3563" s="162" t="s">
        <v>88</v>
      </c>
      <c r="AV3563" s="14" t="s">
        <v>165</v>
      </c>
      <c r="AW3563" s="14" t="s">
        <v>40</v>
      </c>
      <c r="AX3563" s="14" t="s">
        <v>86</v>
      </c>
      <c r="AY3563" s="162" t="s">
        <v>156</v>
      </c>
    </row>
    <row r="3564" spans="2:65" s="1" customFormat="1" ht="24.2" customHeight="1" x14ac:dyDescent="0.2">
      <c r="B3564" s="129"/>
      <c r="C3564" s="130" t="s">
        <v>4393</v>
      </c>
      <c r="D3564" s="130" t="s">
        <v>160</v>
      </c>
      <c r="E3564" s="131" t="s">
        <v>4394</v>
      </c>
      <c r="F3564" s="132" t="s">
        <v>4395</v>
      </c>
      <c r="G3564" s="133" t="s">
        <v>356</v>
      </c>
      <c r="H3564" s="134">
        <v>20</v>
      </c>
      <c r="I3564" s="135"/>
      <c r="J3564" s="136">
        <f>ROUND(I3564*H3564,2)</f>
        <v>0</v>
      </c>
      <c r="K3564" s="132" t="s">
        <v>3</v>
      </c>
      <c r="L3564" s="34"/>
      <c r="M3564" s="137" t="s">
        <v>3</v>
      </c>
      <c r="N3564" s="138" t="s">
        <v>49</v>
      </c>
      <c r="P3564" s="139">
        <f>O3564*H3564</f>
        <v>0</v>
      </c>
      <c r="Q3564" s="139">
        <v>3.6600000000000001E-3</v>
      </c>
      <c r="R3564" s="139">
        <f>Q3564*H3564</f>
        <v>7.3200000000000001E-2</v>
      </c>
      <c r="S3564" s="139">
        <v>0</v>
      </c>
      <c r="T3564" s="140">
        <f>S3564*H3564</f>
        <v>0</v>
      </c>
      <c r="AR3564" s="141" t="s">
        <v>301</v>
      </c>
      <c r="AT3564" s="141" t="s">
        <v>160</v>
      </c>
      <c r="AU3564" s="141" t="s">
        <v>88</v>
      </c>
      <c r="AY3564" s="18" t="s">
        <v>156</v>
      </c>
      <c r="BE3564" s="142">
        <f>IF(N3564="základní",J3564,0)</f>
        <v>0</v>
      </c>
      <c r="BF3564" s="142">
        <f>IF(N3564="snížená",J3564,0)</f>
        <v>0</v>
      </c>
      <c r="BG3564" s="142">
        <f>IF(N3564="zákl. přenesená",J3564,0)</f>
        <v>0</v>
      </c>
      <c r="BH3564" s="142">
        <f>IF(N3564="sníž. přenesená",J3564,0)</f>
        <v>0</v>
      </c>
      <c r="BI3564" s="142">
        <f>IF(N3564="nulová",J3564,0)</f>
        <v>0</v>
      </c>
      <c r="BJ3564" s="18" t="s">
        <v>86</v>
      </c>
      <c r="BK3564" s="142">
        <f>ROUND(I3564*H3564,2)</f>
        <v>0</v>
      </c>
      <c r="BL3564" s="18" t="s">
        <v>301</v>
      </c>
      <c r="BM3564" s="141" t="s">
        <v>4396</v>
      </c>
    </row>
    <row r="3565" spans="2:65" s="1" customFormat="1" ht="29.25" x14ac:dyDescent="0.2">
      <c r="B3565" s="34"/>
      <c r="D3565" s="148" t="s">
        <v>761</v>
      </c>
      <c r="F3565" s="185" t="s">
        <v>4397</v>
      </c>
      <c r="I3565" s="145"/>
      <c r="L3565" s="34"/>
      <c r="M3565" s="146"/>
      <c r="T3565" s="55"/>
      <c r="AT3565" s="18" t="s">
        <v>761</v>
      </c>
      <c r="AU3565" s="18" t="s">
        <v>88</v>
      </c>
    </row>
    <row r="3566" spans="2:65" s="12" customFormat="1" x14ac:dyDescent="0.2">
      <c r="B3566" s="147"/>
      <c r="D3566" s="148" t="s">
        <v>169</v>
      </c>
      <c r="E3566" s="149" t="s">
        <v>3</v>
      </c>
      <c r="F3566" s="150" t="s">
        <v>4398</v>
      </c>
      <c r="H3566" s="149" t="s">
        <v>3</v>
      </c>
      <c r="I3566" s="151"/>
      <c r="L3566" s="147"/>
      <c r="M3566" s="152"/>
      <c r="T3566" s="153"/>
      <c r="AT3566" s="149" t="s">
        <v>169</v>
      </c>
      <c r="AU3566" s="149" t="s">
        <v>88</v>
      </c>
      <c r="AV3566" s="12" t="s">
        <v>86</v>
      </c>
      <c r="AW3566" s="12" t="s">
        <v>40</v>
      </c>
      <c r="AX3566" s="12" t="s">
        <v>78</v>
      </c>
      <c r="AY3566" s="149" t="s">
        <v>156</v>
      </c>
    </row>
    <row r="3567" spans="2:65" s="13" customFormat="1" x14ac:dyDescent="0.2">
      <c r="B3567" s="154"/>
      <c r="D3567" s="148" t="s">
        <v>169</v>
      </c>
      <c r="E3567" s="155" t="s">
        <v>3</v>
      </c>
      <c r="F3567" s="156" t="s">
        <v>4399</v>
      </c>
      <c r="H3567" s="157">
        <v>20</v>
      </c>
      <c r="I3567" s="158"/>
      <c r="L3567" s="154"/>
      <c r="M3567" s="159"/>
      <c r="T3567" s="160"/>
      <c r="AT3567" s="155" t="s">
        <v>169</v>
      </c>
      <c r="AU3567" s="155" t="s">
        <v>88</v>
      </c>
      <c r="AV3567" s="13" t="s">
        <v>88</v>
      </c>
      <c r="AW3567" s="13" t="s">
        <v>40</v>
      </c>
      <c r="AX3567" s="13" t="s">
        <v>78</v>
      </c>
      <c r="AY3567" s="155" t="s">
        <v>156</v>
      </c>
    </row>
    <row r="3568" spans="2:65" s="14" customFormat="1" x14ac:dyDescent="0.2">
      <c r="B3568" s="161"/>
      <c r="D3568" s="148" t="s">
        <v>169</v>
      </c>
      <c r="E3568" s="162" t="s">
        <v>3</v>
      </c>
      <c r="F3568" s="163" t="s">
        <v>172</v>
      </c>
      <c r="H3568" s="164">
        <v>20</v>
      </c>
      <c r="I3568" s="165"/>
      <c r="L3568" s="161"/>
      <c r="M3568" s="166"/>
      <c r="T3568" s="167"/>
      <c r="AT3568" s="162" t="s">
        <v>169</v>
      </c>
      <c r="AU3568" s="162" t="s">
        <v>88</v>
      </c>
      <c r="AV3568" s="14" t="s">
        <v>165</v>
      </c>
      <c r="AW3568" s="14" t="s">
        <v>40</v>
      </c>
      <c r="AX3568" s="14" t="s">
        <v>86</v>
      </c>
      <c r="AY3568" s="162" t="s">
        <v>156</v>
      </c>
    </row>
    <row r="3569" spans="2:65" s="1" customFormat="1" ht="24.2" customHeight="1" x14ac:dyDescent="0.2">
      <c r="B3569" s="129"/>
      <c r="C3569" s="130" t="s">
        <v>441</v>
      </c>
      <c r="D3569" s="130" t="s">
        <v>160</v>
      </c>
      <c r="E3569" s="131" t="s">
        <v>4400</v>
      </c>
      <c r="F3569" s="132" t="s">
        <v>4401</v>
      </c>
      <c r="G3569" s="133" t="s">
        <v>356</v>
      </c>
      <c r="H3569" s="134">
        <v>29</v>
      </c>
      <c r="I3569" s="135"/>
      <c r="J3569" s="136">
        <f>ROUND(I3569*H3569,2)</f>
        <v>0</v>
      </c>
      <c r="K3569" s="132" t="s">
        <v>3</v>
      </c>
      <c r="L3569" s="34"/>
      <c r="M3569" s="137" t="s">
        <v>3</v>
      </c>
      <c r="N3569" s="138" t="s">
        <v>49</v>
      </c>
      <c r="P3569" s="139">
        <f>O3569*H3569</f>
        <v>0</v>
      </c>
      <c r="Q3569" s="139">
        <v>3.6600000000000001E-3</v>
      </c>
      <c r="R3569" s="139">
        <f>Q3569*H3569</f>
        <v>0.10614</v>
      </c>
      <c r="S3569" s="139">
        <v>0</v>
      </c>
      <c r="T3569" s="140">
        <f>S3569*H3569</f>
        <v>0</v>
      </c>
      <c r="AR3569" s="141" t="s">
        <v>301</v>
      </c>
      <c r="AT3569" s="141" t="s">
        <v>160</v>
      </c>
      <c r="AU3569" s="141" t="s">
        <v>88</v>
      </c>
      <c r="AY3569" s="18" t="s">
        <v>156</v>
      </c>
      <c r="BE3569" s="142">
        <f>IF(N3569="základní",J3569,0)</f>
        <v>0</v>
      </c>
      <c r="BF3569" s="142">
        <f>IF(N3569="snížená",J3569,0)</f>
        <v>0</v>
      </c>
      <c r="BG3569" s="142">
        <f>IF(N3569="zákl. přenesená",J3569,0)</f>
        <v>0</v>
      </c>
      <c r="BH3569" s="142">
        <f>IF(N3569="sníž. přenesená",J3569,0)</f>
        <v>0</v>
      </c>
      <c r="BI3569" s="142">
        <f>IF(N3569="nulová",J3569,0)</f>
        <v>0</v>
      </c>
      <c r="BJ3569" s="18" t="s">
        <v>86</v>
      </c>
      <c r="BK3569" s="142">
        <f>ROUND(I3569*H3569,2)</f>
        <v>0</v>
      </c>
      <c r="BL3569" s="18" t="s">
        <v>301</v>
      </c>
      <c r="BM3569" s="141" t="s">
        <v>4402</v>
      </c>
    </row>
    <row r="3570" spans="2:65" s="1" customFormat="1" ht="29.25" x14ac:dyDescent="0.2">
      <c r="B3570" s="34"/>
      <c r="D3570" s="148" t="s">
        <v>761</v>
      </c>
      <c r="F3570" s="185" t="s">
        <v>1054</v>
      </c>
      <c r="I3570" s="145"/>
      <c r="L3570" s="34"/>
      <c r="M3570" s="146"/>
      <c r="T3570" s="55"/>
      <c r="AT3570" s="18" t="s">
        <v>761</v>
      </c>
      <c r="AU3570" s="18" t="s">
        <v>88</v>
      </c>
    </row>
    <row r="3571" spans="2:65" s="12" customFormat="1" x14ac:dyDescent="0.2">
      <c r="B3571" s="147"/>
      <c r="D3571" s="148" t="s">
        <v>169</v>
      </c>
      <c r="E3571" s="149" t="s">
        <v>3</v>
      </c>
      <c r="F3571" s="150" t="s">
        <v>4403</v>
      </c>
      <c r="H3571" s="149" t="s">
        <v>3</v>
      </c>
      <c r="I3571" s="151"/>
      <c r="L3571" s="147"/>
      <c r="M3571" s="152"/>
      <c r="T3571" s="153"/>
      <c r="AT3571" s="149" t="s">
        <v>169</v>
      </c>
      <c r="AU3571" s="149" t="s">
        <v>88</v>
      </c>
      <c r="AV3571" s="12" t="s">
        <v>86</v>
      </c>
      <c r="AW3571" s="12" t="s">
        <v>40</v>
      </c>
      <c r="AX3571" s="12" t="s">
        <v>78</v>
      </c>
      <c r="AY3571" s="149" t="s">
        <v>156</v>
      </c>
    </row>
    <row r="3572" spans="2:65" s="13" customFormat="1" x14ac:dyDescent="0.2">
      <c r="B3572" s="154"/>
      <c r="D3572" s="148" t="s">
        <v>169</v>
      </c>
      <c r="E3572" s="155" t="s">
        <v>3</v>
      </c>
      <c r="F3572" s="156" t="s">
        <v>4404</v>
      </c>
      <c r="H3572" s="157">
        <v>29</v>
      </c>
      <c r="I3572" s="158"/>
      <c r="L3572" s="154"/>
      <c r="M3572" s="159"/>
      <c r="T3572" s="160"/>
      <c r="AT3572" s="155" t="s">
        <v>169</v>
      </c>
      <c r="AU3572" s="155" t="s">
        <v>88</v>
      </c>
      <c r="AV3572" s="13" t="s">
        <v>88</v>
      </c>
      <c r="AW3572" s="13" t="s">
        <v>40</v>
      </c>
      <c r="AX3572" s="13" t="s">
        <v>78</v>
      </c>
      <c r="AY3572" s="155" t="s">
        <v>156</v>
      </c>
    </row>
    <row r="3573" spans="2:65" s="14" customFormat="1" x14ac:dyDescent="0.2">
      <c r="B3573" s="161"/>
      <c r="D3573" s="148" t="s">
        <v>169</v>
      </c>
      <c r="E3573" s="162" t="s">
        <v>3</v>
      </c>
      <c r="F3573" s="163" t="s">
        <v>172</v>
      </c>
      <c r="H3573" s="164">
        <v>29</v>
      </c>
      <c r="I3573" s="165"/>
      <c r="L3573" s="161"/>
      <c r="M3573" s="166"/>
      <c r="T3573" s="167"/>
      <c r="AT3573" s="162" t="s">
        <v>169</v>
      </c>
      <c r="AU3573" s="162" t="s">
        <v>88</v>
      </c>
      <c r="AV3573" s="14" t="s">
        <v>165</v>
      </c>
      <c r="AW3573" s="14" t="s">
        <v>40</v>
      </c>
      <c r="AX3573" s="14" t="s">
        <v>86</v>
      </c>
      <c r="AY3573" s="162" t="s">
        <v>156</v>
      </c>
    </row>
    <row r="3574" spans="2:65" s="1" customFormat="1" ht="21.75" customHeight="1" x14ac:dyDescent="0.2">
      <c r="B3574" s="129"/>
      <c r="C3574" s="130" t="s">
        <v>445</v>
      </c>
      <c r="D3574" s="130" t="s">
        <v>160</v>
      </c>
      <c r="E3574" s="131" t="s">
        <v>4405</v>
      </c>
      <c r="F3574" s="132" t="s">
        <v>4406</v>
      </c>
      <c r="G3574" s="133" t="s">
        <v>356</v>
      </c>
      <c r="H3574" s="134">
        <v>41</v>
      </c>
      <c r="I3574" s="135"/>
      <c r="J3574" s="136">
        <f>ROUND(I3574*H3574,2)</f>
        <v>0</v>
      </c>
      <c r="K3574" s="132" t="s">
        <v>164</v>
      </c>
      <c r="L3574" s="34"/>
      <c r="M3574" s="137" t="s">
        <v>3</v>
      </c>
      <c r="N3574" s="138" t="s">
        <v>49</v>
      </c>
      <c r="P3574" s="139">
        <f>O3574*H3574</f>
        <v>0</v>
      </c>
      <c r="Q3574" s="139">
        <v>2.1900000000000001E-3</v>
      </c>
      <c r="R3574" s="139">
        <f>Q3574*H3574</f>
        <v>8.9790000000000009E-2</v>
      </c>
      <c r="S3574" s="139">
        <v>0</v>
      </c>
      <c r="T3574" s="140">
        <f>S3574*H3574</f>
        <v>0</v>
      </c>
      <c r="AR3574" s="141" t="s">
        <v>301</v>
      </c>
      <c r="AT3574" s="141" t="s">
        <v>160</v>
      </c>
      <c r="AU3574" s="141" t="s">
        <v>88</v>
      </c>
      <c r="AY3574" s="18" t="s">
        <v>156</v>
      </c>
      <c r="BE3574" s="142">
        <f>IF(N3574="základní",J3574,0)</f>
        <v>0</v>
      </c>
      <c r="BF3574" s="142">
        <f>IF(N3574="snížená",J3574,0)</f>
        <v>0</v>
      </c>
      <c r="BG3574" s="142">
        <f>IF(N3574="zákl. přenesená",J3574,0)</f>
        <v>0</v>
      </c>
      <c r="BH3574" s="142">
        <f>IF(N3574="sníž. přenesená",J3574,0)</f>
        <v>0</v>
      </c>
      <c r="BI3574" s="142">
        <f>IF(N3574="nulová",J3574,0)</f>
        <v>0</v>
      </c>
      <c r="BJ3574" s="18" t="s">
        <v>86</v>
      </c>
      <c r="BK3574" s="142">
        <f>ROUND(I3574*H3574,2)</f>
        <v>0</v>
      </c>
      <c r="BL3574" s="18" t="s">
        <v>301</v>
      </c>
      <c r="BM3574" s="141" t="s">
        <v>4407</v>
      </c>
    </row>
    <row r="3575" spans="2:65" s="1" customFormat="1" x14ac:dyDescent="0.2">
      <c r="B3575" s="34"/>
      <c r="D3575" s="143" t="s">
        <v>167</v>
      </c>
      <c r="F3575" s="144" t="s">
        <v>4408</v>
      </c>
      <c r="I3575" s="145"/>
      <c r="L3575" s="34"/>
      <c r="M3575" s="146"/>
      <c r="T3575" s="55"/>
      <c r="AT3575" s="18" t="s">
        <v>167</v>
      </c>
      <c r="AU3575" s="18" t="s">
        <v>88</v>
      </c>
    </row>
    <row r="3576" spans="2:65" s="1" customFormat="1" ht="39" x14ac:dyDescent="0.2">
      <c r="B3576" s="34"/>
      <c r="D3576" s="148" t="s">
        <v>761</v>
      </c>
      <c r="F3576" s="185" t="s">
        <v>4409</v>
      </c>
      <c r="I3576" s="145"/>
      <c r="L3576" s="34"/>
      <c r="M3576" s="146"/>
      <c r="T3576" s="55"/>
      <c r="AT3576" s="18" t="s">
        <v>761</v>
      </c>
      <c r="AU3576" s="18" t="s">
        <v>88</v>
      </c>
    </row>
    <row r="3577" spans="2:65" s="12" customFormat="1" x14ac:dyDescent="0.2">
      <c r="B3577" s="147"/>
      <c r="D3577" s="148" t="s">
        <v>169</v>
      </c>
      <c r="E3577" s="149" t="s">
        <v>3</v>
      </c>
      <c r="F3577" s="150" t="s">
        <v>4410</v>
      </c>
      <c r="H3577" s="149" t="s">
        <v>3</v>
      </c>
      <c r="I3577" s="151"/>
      <c r="L3577" s="147"/>
      <c r="M3577" s="152"/>
      <c r="T3577" s="153"/>
      <c r="AT3577" s="149" t="s">
        <v>169</v>
      </c>
      <c r="AU3577" s="149" t="s">
        <v>88</v>
      </c>
      <c r="AV3577" s="12" t="s">
        <v>86</v>
      </c>
      <c r="AW3577" s="12" t="s">
        <v>40</v>
      </c>
      <c r="AX3577" s="12" t="s">
        <v>78</v>
      </c>
      <c r="AY3577" s="149" t="s">
        <v>156</v>
      </c>
    </row>
    <row r="3578" spans="2:65" s="13" customFormat="1" x14ac:dyDescent="0.2">
      <c r="B3578" s="154"/>
      <c r="D3578" s="148" t="s">
        <v>169</v>
      </c>
      <c r="E3578" s="155" t="s">
        <v>3</v>
      </c>
      <c r="F3578" s="156" t="s">
        <v>4411</v>
      </c>
      <c r="H3578" s="157">
        <v>41</v>
      </c>
      <c r="I3578" s="158"/>
      <c r="L3578" s="154"/>
      <c r="M3578" s="159"/>
      <c r="T3578" s="160"/>
      <c r="AT3578" s="155" t="s">
        <v>169</v>
      </c>
      <c r="AU3578" s="155" t="s">
        <v>88</v>
      </c>
      <c r="AV3578" s="13" t="s">
        <v>88</v>
      </c>
      <c r="AW3578" s="13" t="s">
        <v>40</v>
      </c>
      <c r="AX3578" s="13" t="s">
        <v>78</v>
      </c>
      <c r="AY3578" s="155" t="s">
        <v>156</v>
      </c>
    </row>
    <row r="3579" spans="2:65" s="14" customFormat="1" x14ac:dyDescent="0.2">
      <c r="B3579" s="161"/>
      <c r="D3579" s="148" t="s">
        <v>169</v>
      </c>
      <c r="E3579" s="162" t="s">
        <v>3</v>
      </c>
      <c r="F3579" s="163" t="s">
        <v>172</v>
      </c>
      <c r="H3579" s="164">
        <v>41</v>
      </c>
      <c r="I3579" s="165"/>
      <c r="L3579" s="161"/>
      <c r="M3579" s="166"/>
      <c r="T3579" s="167"/>
      <c r="AT3579" s="162" t="s">
        <v>169</v>
      </c>
      <c r="AU3579" s="162" t="s">
        <v>88</v>
      </c>
      <c r="AV3579" s="14" t="s">
        <v>165</v>
      </c>
      <c r="AW3579" s="14" t="s">
        <v>40</v>
      </c>
      <c r="AX3579" s="14" t="s">
        <v>86</v>
      </c>
      <c r="AY3579" s="162" t="s">
        <v>156</v>
      </c>
    </row>
    <row r="3580" spans="2:65" s="1" customFormat="1" ht="24.2" customHeight="1" x14ac:dyDescent="0.2">
      <c r="B3580" s="129"/>
      <c r="C3580" s="130" t="s">
        <v>452</v>
      </c>
      <c r="D3580" s="130" t="s">
        <v>160</v>
      </c>
      <c r="E3580" s="131" t="s">
        <v>4412</v>
      </c>
      <c r="F3580" s="132" t="s">
        <v>1863</v>
      </c>
      <c r="G3580" s="133" t="s">
        <v>201</v>
      </c>
      <c r="H3580" s="134">
        <v>4</v>
      </c>
      <c r="I3580" s="135"/>
      <c r="J3580" s="136">
        <f>ROUND(I3580*H3580,2)</f>
        <v>0</v>
      </c>
      <c r="K3580" s="132" t="s">
        <v>3</v>
      </c>
      <c r="L3580" s="34"/>
      <c r="M3580" s="137" t="s">
        <v>3</v>
      </c>
      <c r="N3580" s="138" t="s">
        <v>49</v>
      </c>
      <c r="P3580" s="139">
        <f>O3580*H3580</f>
        <v>0</v>
      </c>
      <c r="Q3580" s="139">
        <v>3.2000000000000003E-4</v>
      </c>
      <c r="R3580" s="139">
        <f>Q3580*H3580</f>
        <v>1.2800000000000001E-3</v>
      </c>
      <c r="S3580" s="139">
        <v>0</v>
      </c>
      <c r="T3580" s="140">
        <f>S3580*H3580</f>
        <v>0</v>
      </c>
      <c r="AR3580" s="141" t="s">
        <v>301</v>
      </c>
      <c r="AT3580" s="141" t="s">
        <v>160</v>
      </c>
      <c r="AU3580" s="141" t="s">
        <v>88</v>
      </c>
      <c r="AY3580" s="18" t="s">
        <v>156</v>
      </c>
      <c r="BE3580" s="142">
        <f>IF(N3580="základní",J3580,0)</f>
        <v>0</v>
      </c>
      <c r="BF3580" s="142">
        <f>IF(N3580="snížená",J3580,0)</f>
        <v>0</v>
      </c>
      <c r="BG3580" s="142">
        <f>IF(N3580="zákl. přenesená",J3580,0)</f>
        <v>0</v>
      </c>
      <c r="BH3580" s="142">
        <f>IF(N3580="sníž. přenesená",J3580,0)</f>
        <v>0</v>
      </c>
      <c r="BI3580" s="142">
        <f>IF(N3580="nulová",J3580,0)</f>
        <v>0</v>
      </c>
      <c r="BJ3580" s="18" t="s">
        <v>86</v>
      </c>
      <c r="BK3580" s="142">
        <f>ROUND(I3580*H3580,2)</f>
        <v>0</v>
      </c>
      <c r="BL3580" s="18" t="s">
        <v>301</v>
      </c>
      <c r="BM3580" s="141" t="s">
        <v>4413</v>
      </c>
    </row>
    <row r="3581" spans="2:65" s="1" customFormat="1" ht="39" x14ac:dyDescent="0.2">
      <c r="B3581" s="34"/>
      <c r="D3581" s="148" t="s">
        <v>761</v>
      </c>
      <c r="F3581" s="185" t="s">
        <v>4414</v>
      </c>
      <c r="I3581" s="145"/>
      <c r="L3581" s="34"/>
      <c r="M3581" s="146"/>
      <c r="T3581" s="55"/>
      <c r="AT3581" s="18" t="s">
        <v>761</v>
      </c>
      <c r="AU3581" s="18" t="s">
        <v>88</v>
      </c>
    </row>
    <row r="3582" spans="2:65" s="12" customFormat="1" x14ac:dyDescent="0.2">
      <c r="B3582" s="147"/>
      <c r="D3582" s="148" t="s">
        <v>169</v>
      </c>
      <c r="E3582" s="149" t="s">
        <v>3</v>
      </c>
      <c r="F3582" s="150" t="s">
        <v>4410</v>
      </c>
      <c r="H3582" s="149" t="s">
        <v>3</v>
      </c>
      <c r="I3582" s="151"/>
      <c r="L3582" s="147"/>
      <c r="M3582" s="152"/>
      <c r="T3582" s="153"/>
      <c r="AT3582" s="149" t="s">
        <v>169</v>
      </c>
      <c r="AU3582" s="149" t="s">
        <v>88</v>
      </c>
      <c r="AV3582" s="12" t="s">
        <v>86</v>
      </c>
      <c r="AW3582" s="12" t="s">
        <v>40</v>
      </c>
      <c r="AX3582" s="12" t="s">
        <v>78</v>
      </c>
      <c r="AY3582" s="149" t="s">
        <v>156</v>
      </c>
    </row>
    <row r="3583" spans="2:65" s="13" customFormat="1" x14ac:dyDescent="0.2">
      <c r="B3583" s="154"/>
      <c r="D3583" s="148" t="s">
        <v>169</v>
      </c>
      <c r="E3583" s="155" t="s">
        <v>3</v>
      </c>
      <c r="F3583" s="156" t="s">
        <v>4415</v>
      </c>
      <c r="H3583" s="157">
        <v>4</v>
      </c>
      <c r="I3583" s="158"/>
      <c r="L3583" s="154"/>
      <c r="M3583" s="159"/>
      <c r="T3583" s="160"/>
      <c r="AT3583" s="155" t="s">
        <v>169</v>
      </c>
      <c r="AU3583" s="155" t="s">
        <v>88</v>
      </c>
      <c r="AV3583" s="13" t="s">
        <v>88</v>
      </c>
      <c r="AW3583" s="13" t="s">
        <v>40</v>
      </c>
      <c r="AX3583" s="13" t="s">
        <v>78</v>
      </c>
      <c r="AY3583" s="155" t="s">
        <v>156</v>
      </c>
    </row>
    <row r="3584" spans="2:65" s="14" customFormat="1" x14ac:dyDescent="0.2">
      <c r="B3584" s="161"/>
      <c r="D3584" s="148" t="s">
        <v>169</v>
      </c>
      <c r="E3584" s="162" t="s">
        <v>3</v>
      </c>
      <c r="F3584" s="163" t="s">
        <v>172</v>
      </c>
      <c r="H3584" s="164">
        <v>4</v>
      </c>
      <c r="I3584" s="165"/>
      <c r="L3584" s="161"/>
      <c r="M3584" s="166"/>
      <c r="T3584" s="167"/>
      <c r="AT3584" s="162" t="s">
        <v>169</v>
      </c>
      <c r="AU3584" s="162" t="s">
        <v>88</v>
      </c>
      <c r="AV3584" s="14" t="s">
        <v>165</v>
      </c>
      <c r="AW3584" s="14" t="s">
        <v>40</v>
      </c>
      <c r="AX3584" s="14" t="s">
        <v>86</v>
      </c>
      <c r="AY3584" s="162" t="s">
        <v>156</v>
      </c>
    </row>
    <row r="3585" spans="2:65" s="1" customFormat="1" ht="24.2" customHeight="1" x14ac:dyDescent="0.2">
      <c r="B3585" s="129"/>
      <c r="C3585" s="130" t="s">
        <v>460</v>
      </c>
      <c r="D3585" s="130" t="s">
        <v>160</v>
      </c>
      <c r="E3585" s="131" t="s">
        <v>1150</v>
      </c>
      <c r="F3585" s="132" t="s">
        <v>1151</v>
      </c>
      <c r="G3585" s="133" t="s">
        <v>193</v>
      </c>
      <c r="H3585" s="134">
        <v>0.27</v>
      </c>
      <c r="I3585" s="135"/>
      <c r="J3585" s="136">
        <f>ROUND(I3585*H3585,2)</f>
        <v>0</v>
      </c>
      <c r="K3585" s="132" t="s">
        <v>164</v>
      </c>
      <c r="L3585" s="34"/>
      <c r="M3585" s="137" t="s">
        <v>3</v>
      </c>
      <c r="N3585" s="138" t="s">
        <v>49</v>
      </c>
      <c r="P3585" s="139">
        <f>O3585*H3585</f>
        <v>0</v>
      </c>
      <c r="Q3585" s="139">
        <v>0</v>
      </c>
      <c r="R3585" s="139">
        <f>Q3585*H3585</f>
        <v>0</v>
      </c>
      <c r="S3585" s="139">
        <v>0</v>
      </c>
      <c r="T3585" s="140">
        <f>S3585*H3585</f>
        <v>0</v>
      </c>
      <c r="AR3585" s="141" t="s">
        <v>301</v>
      </c>
      <c r="AT3585" s="141" t="s">
        <v>160</v>
      </c>
      <c r="AU3585" s="141" t="s">
        <v>88</v>
      </c>
      <c r="AY3585" s="18" t="s">
        <v>156</v>
      </c>
      <c r="BE3585" s="142">
        <f>IF(N3585="základní",J3585,0)</f>
        <v>0</v>
      </c>
      <c r="BF3585" s="142">
        <f>IF(N3585="snížená",J3585,0)</f>
        <v>0</v>
      </c>
      <c r="BG3585" s="142">
        <f>IF(N3585="zákl. přenesená",J3585,0)</f>
        <v>0</v>
      </c>
      <c r="BH3585" s="142">
        <f>IF(N3585="sníž. přenesená",J3585,0)</f>
        <v>0</v>
      </c>
      <c r="BI3585" s="142">
        <f>IF(N3585="nulová",J3585,0)</f>
        <v>0</v>
      </c>
      <c r="BJ3585" s="18" t="s">
        <v>86</v>
      </c>
      <c r="BK3585" s="142">
        <f>ROUND(I3585*H3585,2)</f>
        <v>0</v>
      </c>
      <c r="BL3585" s="18" t="s">
        <v>301</v>
      </c>
      <c r="BM3585" s="141" t="s">
        <v>1152</v>
      </c>
    </row>
    <row r="3586" spans="2:65" s="1" customFormat="1" x14ac:dyDescent="0.2">
      <c r="B3586" s="34"/>
      <c r="D3586" s="143" t="s">
        <v>167</v>
      </c>
      <c r="F3586" s="144" t="s">
        <v>1153</v>
      </c>
      <c r="I3586" s="145"/>
      <c r="L3586" s="34"/>
      <c r="M3586" s="146"/>
      <c r="T3586" s="55"/>
      <c r="AT3586" s="18" t="s">
        <v>167</v>
      </c>
      <c r="AU3586" s="18" t="s">
        <v>88</v>
      </c>
    </row>
    <row r="3587" spans="2:65" s="11" customFormat="1" ht="22.9" customHeight="1" x14ac:dyDescent="0.2">
      <c r="B3587" s="117"/>
      <c r="D3587" s="118" t="s">
        <v>77</v>
      </c>
      <c r="E3587" s="127" t="s">
        <v>1247</v>
      </c>
      <c r="F3587" s="127" t="s">
        <v>1248</v>
      </c>
      <c r="I3587" s="120"/>
      <c r="J3587" s="128">
        <f>BK3587</f>
        <v>0</v>
      </c>
      <c r="L3587" s="117"/>
      <c r="M3587" s="122"/>
      <c r="P3587" s="123">
        <f>SUM(P3588:P3603)</f>
        <v>0</v>
      </c>
      <c r="R3587" s="123">
        <f>SUM(R3588:R3603)</f>
        <v>0.1</v>
      </c>
      <c r="T3587" s="124">
        <f>SUM(T3588:T3603)</f>
        <v>0.11</v>
      </c>
      <c r="AR3587" s="118" t="s">
        <v>88</v>
      </c>
      <c r="AT3587" s="125" t="s">
        <v>77</v>
      </c>
      <c r="AU3587" s="125" t="s">
        <v>86</v>
      </c>
      <c r="AY3587" s="118" t="s">
        <v>156</v>
      </c>
      <c r="BK3587" s="126">
        <f>SUM(BK3588:BK3603)</f>
        <v>0</v>
      </c>
    </row>
    <row r="3588" spans="2:65" s="1" customFormat="1" ht="16.5" customHeight="1" x14ac:dyDescent="0.2">
      <c r="B3588" s="129"/>
      <c r="C3588" s="130" t="s">
        <v>466</v>
      </c>
      <c r="D3588" s="130" t="s">
        <v>160</v>
      </c>
      <c r="E3588" s="131" t="s">
        <v>4416</v>
      </c>
      <c r="F3588" s="132" t="s">
        <v>4417</v>
      </c>
      <c r="G3588" s="133" t="s">
        <v>201</v>
      </c>
      <c r="H3588" s="134">
        <v>8</v>
      </c>
      <c r="I3588" s="135"/>
      <c r="J3588" s="136">
        <f>ROUND(I3588*H3588,2)</f>
        <v>0</v>
      </c>
      <c r="K3588" s="132" t="s">
        <v>1262</v>
      </c>
      <c r="L3588" s="34"/>
      <c r="M3588" s="137" t="s">
        <v>3</v>
      </c>
      <c r="N3588" s="138" t="s">
        <v>49</v>
      </c>
      <c r="P3588" s="139">
        <f>O3588*H3588</f>
        <v>0</v>
      </c>
      <c r="Q3588" s="139">
        <v>0</v>
      </c>
      <c r="R3588" s="139">
        <f>Q3588*H3588</f>
        <v>0</v>
      </c>
      <c r="S3588" s="139">
        <v>4.0000000000000001E-3</v>
      </c>
      <c r="T3588" s="140">
        <f>S3588*H3588</f>
        <v>3.2000000000000001E-2</v>
      </c>
      <c r="AR3588" s="141" t="s">
        <v>301</v>
      </c>
      <c r="AT3588" s="141" t="s">
        <v>160</v>
      </c>
      <c r="AU3588" s="141" t="s">
        <v>88</v>
      </c>
      <c r="AY3588" s="18" t="s">
        <v>156</v>
      </c>
      <c r="BE3588" s="142">
        <f>IF(N3588="základní",J3588,0)</f>
        <v>0</v>
      </c>
      <c r="BF3588" s="142">
        <f>IF(N3588="snížená",J3588,0)</f>
        <v>0</v>
      </c>
      <c r="BG3588" s="142">
        <f>IF(N3588="zákl. přenesená",J3588,0)</f>
        <v>0</v>
      </c>
      <c r="BH3588" s="142">
        <f>IF(N3588="sníž. přenesená",J3588,0)</f>
        <v>0</v>
      </c>
      <c r="BI3588" s="142">
        <f>IF(N3588="nulová",J3588,0)</f>
        <v>0</v>
      </c>
      <c r="BJ3588" s="18" t="s">
        <v>86</v>
      </c>
      <c r="BK3588" s="142">
        <f>ROUND(I3588*H3588,2)</f>
        <v>0</v>
      </c>
      <c r="BL3588" s="18" t="s">
        <v>301</v>
      </c>
      <c r="BM3588" s="141" t="s">
        <v>4418</v>
      </c>
    </row>
    <row r="3589" spans="2:65" s="1" customFormat="1" x14ac:dyDescent="0.2">
      <c r="B3589" s="34"/>
      <c r="D3589" s="143" t="s">
        <v>167</v>
      </c>
      <c r="F3589" s="144" t="s">
        <v>4419</v>
      </c>
      <c r="I3589" s="145"/>
      <c r="L3589" s="34"/>
      <c r="M3589" s="146"/>
      <c r="T3589" s="55"/>
      <c r="AT3589" s="18" t="s">
        <v>167</v>
      </c>
      <c r="AU3589" s="18" t="s">
        <v>88</v>
      </c>
    </row>
    <row r="3590" spans="2:65" s="13" customFormat="1" x14ac:dyDescent="0.2">
      <c r="B3590" s="154"/>
      <c r="D3590" s="148" t="s">
        <v>169</v>
      </c>
      <c r="E3590" s="155" t="s">
        <v>3</v>
      </c>
      <c r="F3590" s="156" t="s">
        <v>4420</v>
      </c>
      <c r="H3590" s="157">
        <v>8</v>
      </c>
      <c r="I3590" s="158"/>
      <c r="L3590" s="154"/>
      <c r="M3590" s="159"/>
      <c r="T3590" s="160"/>
      <c r="AT3590" s="155" t="s">
        <v>169</v>
      </c>
      <c r="AU3590" s="155" t="s">
        <v>88</v>
      </c>
      <c r="AV3590" s="13" t="s">
        <v>88</v>
      </c>
      <c r="AW3590" s="13" t="s">
        <v>40</v>
      </c>
      <c r="AX3590" s="13" t="s">
        <v>78</v>
      </c>
      <c r="AY3590" s="155" t="s">
        <v>156</v>
      </c>
    </row>
    <row r="3591" spans="2:65" s="14" customFormat="1" x14ac:dyDescent="0.2">
      <c r="B3591" s="161"/>
      <c r="D3591" s="148" t="s">
        <v>169</v>
      </c>
      <c r="E3591" s="162" t="s">
        <v>3</v>
      </c>
      <c r="F3591" s="163" t="s">
        <v>172</v>
      </c>
      <c r="H3591" s="164">
        <v>8</v>
      </c>
      <c r="I3591" s="165"/>
      <c r="L3591" s="161"/>
      <c r="M3591" s="166"/>
      <c r="T3591" s="167"/>
      <c r="AT3591" s="162" t="s">
        <v>169</v>
      </c>
      <c r="AU3591" s="162" t="s">
        <v>88</v>
      </c>
      <c r="AV3591" s="14" t="s">
        <v>165</v>
      </c>
      <c r="AW3591" s="14" t="s">
        <v>40</v>
      </c>
      <c r="AX3591" s="14" t="s">
        <v>86</v>
      </c>
      <c r="AY3591" s="162" t="s">
        <v>156</v>
      </c>
    </row>
    <row r="3592" spans="2:65" s="1" customFormat="1" ht="21.75" customHeight="1" x14ac:dyDescent="0.2">
      <c r="B3592" s="129"/>
      <c r="C3592" s="130" t="s">
        <v>473</v>
      </c>
      <c r="D3592" s="130" t="s">
        <v>160</v>
      </c>
      <c r="E3592" s="131" t="s">
        <v>4421</v>
      </c>
      <c r="F3592" s="132" t="s">
        <v>4422</v>
      </c>
      <c r="G3592" s="133" t="s">
        <v>201</v>
      </c>
      <c r="H3592" s="134">
        <v>13</v>
      </c>
      <c r="I3592" s="135"/>
      <c r="J3592" s="136">
        <f>ROUND(I3592*H3592,2)</f>
        <v>0</v>
      </c>
      <c r="K3592" s="132" t="s">
        <v>1262</v>
      </c>
      <c r="L3592" s="34"/>
      <c r="M3592" s="137" t="s">
        <v>3</v>
      </c>
      <c r="N3592" s="138" t="s">
        <v>49</v>
      </c>
      <c r="P3592" s="139">
        <f>O3592*H3592</f>
        <v>0</v>
      </c>
      <c r="Q3592" s="139">
        <v>0</v>
      </c>
      <c r="R3592" s="139">
        <f>Q3592*H3592</f>
        <v>0</v>
      </c>
      <c r="S3592" s="139">
        <v>6.0000000000000001E-3</v>
      </c>
      <c r="T3592" s="140">
        <f>S3592*H3592</f>
        <v>7.8E-2</v>
      </c>
      <c r="AR3592" s="141" t="s">
        <v>301</v>
      </c>
      <c r="AT3592" s="141" t="s">
        <v>160</v>
      </c>
      <c r="AU3592" s="141" t="s">
        <v>88</v>
      </c>
      <c r="AY3592" s="18" t="s">
        <v>156</v>
      </c>
      <c r="BE3592" s="142">
        <f>IF(N3592="základní",J3592,0)</f>
        <v>0</v>
      </c>
      <c r="BF3592" s="142">
        <f>IF(N3592="snížená",J3592,0)</f>
        <v>0</v>
      </c>
      <c r="BG3592" s="142">
        <f>IF(N3592="zákl. přenesená",J3592,0)</f>
        <v>0</v>
      </c>
      <c r="BH3592" s="142">
        <f>IF(N3592="sníž. přenesená",J3592,0)</f>
        <v>0</v>
      </c>
      <c r="BI3592" s="142">
        <f>IF(N3592="nulová",J3592,0)</f>
        <v>0</v>
      </c>
      <c r="BJ3592" s="18" t="s">
        <v>86</v>
      </c>
      <c r="BK3592" s="142">
        <f>ROUND(I3592*H3592,2)</f>
        <v>0</v>
      </c>
      <c r="BL3592" s="18" t="s">
        <v>301</v>
      </c>
      <c r="BM3592" s="141" t="s">
        <v>4423</v>
      </c>
    </row>
    <row r="3593" spans="2:65" s="1" customFormat="1" x14ac:dyDescent="0.2">
      <c r="B3593" s="34"/>
      <c r="D3593" s="143" t="s">
        <v>167</v>
      </c>
      <c r="F3593" s="144" t="s">
        <v>4424</v>
      </c>
      <c r="I3593" s="145"/>
      <c r="L3593" s="34"/>
      <c r="M3593" s="146"/>
      <c r="T3593" s="55"/>
      <c r="AT3593" s="18" t="s">
        <v>167</v>
      </c>
      <c r="AU3593" s="18" t="s">
        <v>88</v>
      </c>
    </row>
    <row r="3594" spans="2:65" s="13" customFormat="1" x14ac:dyDescent="0.2">
      <c r="B3594" s="154"/>
      <c r="D3594" s="148" t="s">
        <v>169</v>
      </c>
      <c r="E3594" s="155" t="s">
        <v>3</v>
      </c>
      <c r="F3594" s="156" t="s">
        <v>4425</v>
      </c>
      <c r="H3594" s="157">
        <v>13</v>
      </c>
      <c r="I3594" s="158"/>
      <c r="L3594" s="154"/>
      <c r="M3594" s="159"/>
      <c r="T3594" s="160"/>
      <c r="AT3594" s="155" t="s">
        <v>169</v>
      </c>
      <c r="AU3594" s="155" t="s">
        <v>88</v>
      </c>
      <c r="AV3594" s="13" t="s">
        <v>88</v>
      </c>
      <c r="AW3594" s="13" t="s">
        <v>40</v>
      </c>
      <c r="AX3594" s="13" t="s">
        <v>78</v>
      </c>
      <c r="AY3594" s="155" t="s">
        <v>156</v>
      </c>
    </row>
    <row r="3595" spans="2:65" s="14" customFormat="1" x14ac:dyDescent="0.2">
      <c r="B3595" s="161"/>
      <c r="D3595" s="148" t="s">
        <v>169</v>
      </c>
      <c r="E3595" s="162" t="s">
        <v>3</v>
      </c>
      <c r="F3595" s="163" t="s">
        <v>172</v>
      </c>
      <c r="H3595" s="164">
        <v>13</v>
      </c>
      <c r="I3595" s="165"/>
      <c r="L3595" s="161"/>
      <c r="M3595" s="166"/>
      <c r="T3595" s="167"/>
      <c r="AT3595" s="162" t="s">
        <v>169</v>
      </c>
      <c r="AU3595" s="162" t="s">
        <v>88</v>
      </c>
      <c r="AV3595" s="14" t="s">
        <v>165</v>
      </c>
      <c r="AW3595" s="14" t="s">
        <v>40</v>
      </c>
      <c r="AX3595" s="14" t="s">
        <v>86</v>
      </c>
      <c r="AY3595" s="162" t="s">
        <v>156</v>
      </c>
    </row>
    <row r="3596" spans="2:65" s="1" customFormat="1" ht="24.2" customHeight="1" x14ac:dyDescent="0.2">
      <c r="B3596" s="129"/>
      <c r="C3596" s="130" t="s">
        <v>479</v>
      </c>
      <c r="D3596" s="130" t="s">
        <v>160</v>
      </c>
      <c r="E3596" s="131" t="s">
        <v>4426</v>
      </c>
      <c r="F3596" s="132" t="s">
        <v>4427</v>
      </c>
      <c r="G3596" s="133" t="s">
        <v>924</v>
      </c>
      <c r="H3596" s="134">
        <v>9</v>
      </c>
      <c r="I3596" s="135"/>
      <c r="J3596" s="136">
        <f>ROUND(I3596*H3596,2)</f>
        <v>0</v>
      </c>
      <c r="K3596" s="132" t="s">
        <v>3</v>
      </c>
      <c r="L3596" s="34"/>
      <c r="M3596" s="137" t="s">
        <v>3</v>
      </c>
      <c r="N3596" s="138" t="s">
        <v>49</v>
      </c>
      <c r="P3596" s="139">
        <f>O3596*H3596</f>
        <v>0</v>
      </c>
      <c r="Q3596" s="139">
        <v>5.0000000000000001E-3</v>
      </c>
      <c r="R3596" s="139">
        <f>Q3596*H3596</f>
        <v>4.4999999999999998E-2</v>
      </c>
      <c r="S3596" s="139">
        <v>0</v>
      </c>
      <c r="T3596" s="140">
        <f>S3596*H3596</f>
        <v>0</v>
      </c>
      <c r="AR3596" s="141" t="s">
        <v>301</v>
      </c>
      <c r="AT3596" s="141" t="s">
        <v>160</v>
      </c>
      <c r="AU3596" s="141" t="s">
        <v>88</v>
      </c>
      <c r="AY3596" s="18" t="s">
        <v>156</v>
      </c>
      <c r="BE3596" s="142">
        <f>IF(N3596="základní",J3596,0)</f>
        <v>0</v>
      </c>
      <c r="BF3596" s="142">
        <f>IF(N3596="snížená",J3596,0)</f>
        <v>0</v>
      </c>
      <c r="BG3596" s="142">
        <f>IF(N3596="zákl. přenesená",J3596,0)</f>
        <v>0</v>
      </c>
      <c r="BH3596" s="142">
        <f>IF(N3596="sníž. přenesená",J3596,0)</f>
        <v>0</v>
      </c>
      <c r="BI3596" s="142">
        <f>IF(N3596="nulová",J3596,0)</f>
        <v>0</v>
      </c>
      <c r="BJ3596" s="18" t="s">
        <v>86</v>
      </c>
      <c r="BK3596" s="142">
        <f>ROUND(I3596*H3596,2)</f>
        <v>0</v>
      </c>
      <c r="BL3596" s="18" t="s">
        <v>301</v>
      </c>
      <c r="BM3596" s="141" t="s">
        <v>4428</v>
      </c>
    </row>
    <row r="3597" spans="2:65" s="1" customFormat="1" ht="29.25" x14ac:dyDescent="0.2">
      <c r="B3597" s="34"/>
      <c r="D3597" s="148" t="s">
        <v>761</v>
      </c>
      <c r="F3597" s="185" t="s">
        <v>4429</v>
      </c>
      <c r="I3597" s="145"/>
      <c r="L3597" s="34"/>
      <c r="M3597" s="146"/>
      <c r="T3597" s="55"/>
      <c r="AT3597" s="18" t="s">
        <v>761</v>
      </c>
      <c r="AU3597" s="18" t="s">
        <v>88</v>
      </c>
    </row>
    <row r="3598" spans="2:65" s="1" customFormat="1" ht="24.2" customHeight="1" x14ac:dyDescent="0.2">
      <c r="B3598" s="129"/>
      <c r="C3598" s="130" t="s">
        <v>486</v>
      </c>
      <c r="D3598" s="130" t="s">
        <v>160</v>
      </c>
      <c r="E3598" s="131" t="s">
        <v>4430</v>
      </c>
      <c r="F3598" s="132" t="s">
        <v>4431</v>
      </c>
      <c r="G3598" s="133" t="s">
        <v>924</v>
      </c>
      <c r="H3598" s="134">
        <v>1</v>
      </c>
      <c r="I3598" s="135"/>
      <c r="J3598" s="136">
        <f>ROUND(I3598*H3598,2)</f>
        <v>0</v>
      </c>
      <c r="K3598" s="132" t="s">
        <v>3</v>
      </c>
      <c r="L3598" s="34"/>
      <c r="M3598" s="137" t="s">
        <v>3</v>
      </c>
      <c r="N3598" s="138" t="s">
        <v>49</v>
      </c>
      <c r="P3598" s="139">
        <f>O3598*H3598</f>
        <v>0</v>
      </c>
      <c r="Q3598" s="139">
        <v>5.0000000000000001E-3</v>
      </c>
      <c r="R3598" s="139">
        <f>Q3598*H3598</f>
        <v>5.0000000000000001E-3</v>
      </c>
      <c r="S3598" s="139">
        <v>0</v>
      </c>
      <c r="T3598" s="140">
        <f>S3598*H3598</f>
        <v>0</v>
      </c>
      <c r="AR3598" s="141" t="s">
        <v>301</v>
      </c>
      <c r="AT3598" s="141" t="s">
        <v>160</v>
      </c>
      <c r="AU3598" s="141" t="s">
        <v>88</v>
      </c>
      <c r="AY3598" s="18" t="s">
        <v>156</v>
      </c>
      <c r="BE3598" s="142">
        <f>IF(N3598="základní",J3598,0)</f>
        <v>0</v>
      </c>
      <c r="BF3598" s="142">
        <f>IF(N3598="snížená",J3598,0)</f>
        <v>0</v>
      </c>
      <c r="BG3598" s="142">
        <f>IF(N3598="zákl. přenesená",J3598,0)</f>
        <v>0</v>
      </c>
      <c r="BH3598" s="142">
        <f>IF(N3598="sníž. přenesená",J3598,0)</f>
        <v>0</v>
      </c>
      <c r="BI3598" s="142">
        <f>IF(N3598="nulová",J3598,0)</f>
        <v>0</v>
      </c>
      <c r="BJ3598" s="18" t="s">
        <v>86</v>
      </c>
      <c r="BK3598" s="142">
        <f>ROUND(I3598*H3598,2)</f>
        <v>0</v>
      </c>
      <c r="BL3598" s="18" t="s">
        <v>301</v>
      </c>
      <c r="BM3598" s="141" t="s">
        <v>4432</v>
      </c>
    </row>
    <row r="3599" spans="2:65" s="1" customFormat="1" ht="29.25" x14ac:dyDescent="0.2">
      <c r="B3599" s="34"/>
      <c r="D3599" s="148" t="s">
        <v>761</v>
      </c>
      <c r="F3599" s="185" t="s">
        <v>4429</v>
      </c>
      <c r="I3599" s="145"/>
      <c r="L3599" s="34"/>
      <c r="M3599" s="146"/>
      <c r="T3599" s="55"/>
      <c r="AT3599" s="18" t="s">
        <v>761</v>
      </c>
      <c r="AU3599" s="18" t="s">
        <v>88</v>
      </c>
    </row>
    <row r="3600" spans="2:65" s="1" customFormat="1" ht="24.2" customHeight="1" x14ac:dyDescent="0.2">
      <c r="B3600" s="129"/>
      <c r="C3600" s="130" t="s">
        <v>490</v>
      </c>
      <c r="D3600" s="130" t="s">
        <v>160</v>
      </c>
      <c r="E3600" s="131" t="s">
        <v>4433</v>
      </c>
      <c r="F3600" s="132" t="s">
        <v>4434</v>
      </c>
      <c r="G3600" s="133" t="s">
        <v>924</v>
      </c>
      <c r="H3600" s="134">
        <v>10</v>
      </c>
      <c r="I3600" s="135"/>
      <c r="J3600" s="136">
        <f>ROUND(I3600*H3600,2)</f>
        <v>0</v>
      </c>
      <c r="K3600" s="132" t="s">
        <v>3</v>
      </c>
      <c r="L3600" s="34"/>
      <c r="M3600" s="137" t="s">
        <v>3</v>
      </c>
      <c r="N3600" s="138" t="s">
        <v>49</v>
      </c>
      <c r="P3600" s="139">
        <f>O3600*H3600</f>
        <v>0</v>
      </c>
      <c r="Q3600" s="139">
        <v>5.0000000000000001E-3</v>
      </c>
      <c r="R3600" s="139">
        <f>Q3600*H3600</f>
        <v>0.05</v>
      </c>
      <c r="S3600" s="139">
        <v>0</v>
      </c>
      <c r="T3600" s="140">
        <f>S3600*H3600</f>
        <v>0</v>
      </c>
      <c r="AR3600" s="141" t="s">
        <v>301</v>
      </c>
      <c r="AT3600" s="141" t="s">
        <v>160</v>
      </c>
      <c r="AU3600" s="141" t="s">
        <v>88</v>
      </c>
      <c r="AY3600" s="18" t="s">
        <v>156</v>
      </c>
      <c r="BE3600" s="142">
        <f>IF(N3600="základní",J3600,0)</f>
        <v>0</v>
      </c>
      <c r="BF3600" s="142">
        <f>IF(N3600="snížená",J3600,0)</f>
        <v>0</v>
      </c>
      <c r="BG3600" s="142">
        <f>IF(N3600="zákl. přenesená",J3600,0)</f>
        <v>0</v>
      </c>
      <c r="BH3600" s="142">
        <f>IF(N3600="sníž. přenesená",J3600,0)</f>
        <v>0</v>
      </c>
      <c r="BI3600" s="142">
        <f>IF(N3600="nulová",J3600,0)</f>
        <v>0</v>
      </c>
      <c r="BJ3600" s="18" t="s">
        <v>86</v>
      </c>
      <c r="BK3600" s="142">
        <f>ROUND(I3600*H3600,2)</f>
        <v>0</v>
      </c>
      <c r="BL3600" s="18" t="s">
        <v>301</v>
      </c>
      <c r="BM3600" s="141" t="s">
        <v>4435</v>
      </c>
    </row>
    <row r="3601" spans="2:65" s="1" customFormat="1" ht="29.25" x14ac:dyDescent="0.2">
      <c r="B3601" s="34"/>
      <c r="D3601" s="148" t="s">
        <v>761</v>
      </c>
      <c r="F3601" s="185" t="s">
        <v>4429</v>
      </c>
      <c r="I3601" s="145"/>
      <c r="L3601" s="34"/>
      <c r="M3601" s="146"/>
      <c r="T3601" s="55"/>
      <c r="AT3601" s="18" t="s">
        <v>761</v>
      </c>
      <c r="AU3601" s="18" t="s">
        <v>88</v>
      </c>
    </row>
    <row r="3602" spans="2:65" s="1" customFormat="1" ht="24.2" customHeight="1" x14ac:dyDescent="0.2">
      <c r="B3602" s="129"/>
      <c r="C3602" s="130" t="s">
        <v>506</v>
      </c>
      <c r="D3602" s="130" t="s">
        <v>160</v>
      </c>
      <c r="E3602" s="131" t="s">
        <v>1271</v>
      </c>
      <c r="F3602" s="132" t="s">
        <v>1272</v>
      </c>
      <c r="G3602" s="133" t="s">
        <v>193</v>
      </c>
      <c r="H3602" s="134">
        <v>0.1</v>
      </c>
      <c r="I3602" s="135"/>
      <c r="J3602" s="136">
        <f>ROUND(I3602*H3602,2)</f>
        <v>0</v>
      </c>
      <c r="K3602" s="132" t="s">
        <v>164</v>
      </c>
      <c r="L3602" s="34"/>
      <c r="M3602" s="137" t="s">
        <v>3</v>
      </c>
      <c r="N3602" s="138" t="s">
        <v>49</v>
      </c>
      <c r="P3602" s="139">
        <f>O3602*H3602</f>
        <v>0</v>
      </c>
      <c r="Q3602" s="139">
        <v>0</v>
      </c>
      <c r="R3602" s="139">
        <f>Q3602*H3602</f>
        <v>0</v>
      </c>
      <c r="S3602" s="139">
        <v>0</v>
      </c>
      <c r="T3602" s="140">
        <f>S3602*H3602</f>
        <v>0</v>
      </c>
      <c r="AR3602" s="141" t="s">
        <v>301</v>
      </c>
      <c r="AT3602" s="141" t="s">
        <v>160</v>
      </c>
      <c r="AU3602" s="141" t="s">
        <v>88</v>
      </c>
      <c r="AY3602" s="18" t="s">
        <v>156</v>
      </c>
      <c r="BE3602" s="142">
        <f>IF(N3602="základní",J3602,0)</f>
        <v>0</v>
      </c>
      <c r="BF3602" s="142">
        <f>IF(N3602="snížená",J3602,0)</f>
        <v>0</v>
      </c>
      <c r="BG3602" s="142">
        <f>IF(N3602="zákl. přenesená",J3602,0)</f>
        <v>0</v>
      </c>
      <c r="BH3602" s="142">
        <f>IF(N3602="sníž. přenesená",J3602,0)</f>
        <v>0</v>
      </c>
      <c r="BI3602" s="142">
        <f>IF(N3602="nulová",J3602,0)</f>
        <v>0</v>
      </c>
      <c r="BJ3602" s="18" t="s">
        <v>86</v>
      </c>
      <c r="BK3602" s="142">
        <f>ROUND(I3602*H3602,2)</f>
        <v>0</v>
      </c>
      <c r="BL3602" s="18" t="s">
        <v>301</v>
      </c>
      <c r="BM3602" s="141" t="s">
        <v>1273</v>
      </c>
    </row>
    <row r="3603" spans="2:65" s="1" customFormat="1" x14ac:dyDescent="0.2">
      <c r="B3603" s="34"/>
      <c r="D3603" s="143" t="s">
        <v>167</v>
      </c>
      <c r="F3603" s="144" t="s">
        <v>1274</v>
      </c>
      <c r="I3603" s="145"/>
      <c r="L3603" s="34"/>
      <c r="M3603" s="146"/>
      <c r="T3603" s="55"/>
      <c r="AT3603" s="18" t="s">
        <v>167</v>
      </c>
      <c r="AU3603" s="18" t="s">
        <v>88</v>
      </c>
    </row>
    <row r="3604" spans="2:65" s="11" customFormat="1" ht="22.9" customHeight="1" x14ac:dyDescent="0.2">
      <c r="B3604" s="117"/>
      <c r="D3604" s="118" t="s">
        <v>77</v>
      </c>
      <c r="E3604" s="127" t="s">
        <v>4436</v>
      </c>
      <c r="F3604" s="127" t="s">
        <v>4437</v>
      </c>
      <c r="I3604" s="120"/>
      <c r="J3604" s="128">
        <f>BK3604</f>
        <v>0</v>
      </c>
      <c r="L3604" s="117"/>
      <c r="M3604" s="122"/>
      <c r="P3604" s="123">
        <f>SUM(P3605:P3671)</f>
        <v>0</v>
      </c>
      <c r="R3604" s="123">
        <f>SUM(R3605:R3671)</f>
        <v>0</v>
      </c>
      <c r="T3604" s="124">
        <f>SUM(T3605:T3671)</f>
        <v>0</v>
      </c>
      <c r="AR3604" s="118" t="s">
        <v>86</v>
      </c>
      <c r="AT3604" s="125" t="s">
        <v>77</v>
      </c>
      <c r="AU3604" s="125" t="s">
        <v>86</v>
      </c>
      <c r="AY3604" s="118" t="s">
        <v>156</v>
      </c>
      <c r="BK3604" s="126">
        <f>SUM(BK3605:BK3671)</f>
        <v>0</v>
      </c>
    </row>
    <row r="3605" spans="2:65" s="1" customFormat="1" ht="16.5" customHeight="1" x14ac:dyDescent="0.2">
      <c r="B3605" s="129"/>
      <c r="C3605" s="130" t="s">
        <v>512</v>
      </c>
      <c r="D3605" s="130" t="s">
        <v>160</v>
      </c>
      <c r="E3605" s="131" t="s">
        <v>4438</v>
      </c>
      <c r="F3605" s="132" t="s">
        <v>4439</v>
      </c>
      <c r="G3605" s="133" t="s">
        <v>356</v>
      </c>
      <c r="H3605" s="134">
        <v>2.2000000000000002</v>
      </c>
      <c r="I3605" s="135"/>
      <c r="J3605" s="136">
        <f>ROUND(I3605*H3605,2)</f>
        <v>0</v>
      </c>
      <c r="K3605" s="132" t="s">
        <v>3</v>
      </c>
      <c r="L3605" s="34"/>
      <c r="M3605" s="137" t="s">
        <v>3</v>
      </c>
      <c r="N3605" s="138" t="s">
        <v>49</v>
      </c>
      <c r="P3605" s="139">
        <f>O3605*H3605</f>
        <v>0</v>
      </c>
      <c r="Q3605" s="139">
        <v>0</v>
      </c>
      <c r="R3605" s="139">
        <f>Q3605*H3605</f>
        <v>0</v>
      </c>
      <c r="S3605" s="139">
        <v>0</v>
      </c>
      <c r="T3605" s="140">
        <f>S3605*H3605</f>
        <v>0</v>
      </c>
      <c r="AR3605" s="141" t="s">
        <v>301</v>
      </c>
      <c r="AT3605" s="141" t="s">
        <v>160</v>
      </c>
      <c r="AU3605" s="141" t="s">
        <v>88</v>
      </c>
      <c r="AY3605" s="18" t="s">
        <v>156</v>
      </c>
      <c r="BE3605" s="142">
        <f>IF(N3605="základní",J3605,0)</f>
        <v>0</v>
      </c>
      <c r="BF3605" s="142">
        <f>IF(N3605="snížená",J3605,0)</f>
        <v>0</v>
      </c>
      <c r="BG3605" s="142">
        <f>IF(N3605="zákl. přenesená",J3605,0)</f>
        <v>0</v>
      </c>
      <c r="BH3605" s="142">
        <f>IF(N3605="sníž. přenesená",J3605,0)</f>
        <v>0</v>
      </c>
      <c r="BI3605" s="142">
        <f>IF(N3605="nulová",J3605,0)</f>
        <v>0</v>
      </c>
      <c r="BJ3605" s="18" t="s">
        <v>86</v>
      </c>
      <c r="BK3605" s="142">
        <f>ROUND(I3605*H3605,2)</f>
        <v>0</v>
      </c>
      <c r="BL3605" s="18" t="s">
        <v>301</v>
      </c>
      <c r="BM3605" s="141" t="s">
        <v>4440</v>
      </c>
    </row>
    <row r="3606" spans="2:65" s="13" customFormat="1" x14ac:dyDescent="0.2">
      <c r="B3606" s="154"/>
      <c r="D3606" s="148" t="s">
        <v>169</v>
      </c>
      <c r="E3606" s="155" t="s">
        <v>3</v>
      </c>
      <c r="F3606" s="156" t="s">
        <v>4441</v>
      </c>
      <c r="H3606" s="157">
        <v>0.8</v>
      </c>
      <c r="I3606" s="158"/>
      <c r="L3606" s="154"/>
      <c r="M3606" s="159"/>
      <c r="T3606" s="160"/>
      <c r="AT3606" s="155" t="s">
        <v>169</v>
      </c>
      <c r="AU3606" s="155" t="s">
        <v>88</v>
      </c>
      <c r="AV3606" s="13" t="s">
        <v>88</v>
      </c>
      <c r="AW3606" s="13" t="s">
        <v>40</v>
      </c>
      <c r="AX3606" s="13" t="s">
        <v>78</v>
      </c>
      <c r="AY3606" s="155" t="s">
        <v>156</v>
      </c>
    </row>
    <row r="3607" spans="2:65" s="13" customFormat="1" x14ac:dyDescent="0.2">
      <c r="B3607" s="154"/>
      <c r="D3607" s="148" t="s">
        <v>169</v>
      </c>
      <c r="E3607" s="155" t="s">
        <v>3</v>
      </c>
      <c r="F3607" s="156" t="s">
        <v>4442</v>
      </c>
      <c r="H3607" s="157">
        <v>0.7</v>
      </c>
      <c r="I3607" s="158"/>
      <c r="L3607" s="154"/>
      <c r="M3607" s="159"/>
      <c r="T3607" s="160"/>
      <c r="AT3607" s="155" t="s">
        <v>169</v>
      </c>
      <c r="AU3607" s="155" t="s">
        <v>88</v>
      </c>
      <c r="AV3607" s="13" t="s">
        <v>88</v>
      </c>
      <c r="AW3607" s="13" t="s">
        <v>40</v>
      </c>
      <c r="AX3607" s="13" t="s">
        <v>78</v>
      </c>
      <c r="AY3607" s="155" t="s">
        <v>156</v>
      </c>
    </row>
    <row r="3608" spans="2:65" s="13" customFormat="1" x14ac:dyDescent="0.2">
      <c r="B3608" s="154"/>
      <c r="D3608" s="148" t="s">
        <v>169</v>
      </c>
      <c r="E3608" s="155" t="s">
        <v>3</v>
      </c>
      <c r="F3608" s="156" t="s">
        <v>4443</v>
      </c>
      <c r="H3608" s="157">
        <v>0.7</v>
      </c>
      <c r="I3608" s="158"/>
      <c r="L3608" s="154"/>
      <c r="M3608" s="159"/>
      <c r="T3608" s="160"/>
      <c r="AT3608" s="155" t="s">
        <v>169</v>
      </c>
      <c r="AU3608" s="155" t="s">
        <v>88</v>
      </c>
      <c r="AV3608" s="13" t="s">
        <v>88</v>
      </c>
      <c r="AW3608" s="13" t="s">
        <v>40</v>
      </c>
      <c r="AX3608" s="13" t="s">
        <v>78</v>
      </c>
      <c r="AY3608" s="155" t="s">
        <v>156</v>
      </c>
    </row>
    <row r="3609" spans="2:65" s="14" customFormat="1" x14ac:dyDescent="0.2">
      <c r="B3609" s="161"/>
      <c r="D3609" s="148" t="s">
        <v>169</v>
      </c>
      <c r="E3609" s="162" t="s">
        <v>3</v>
      </c>
      <c r="F3609" s="163" t="s">
        <v>172</v>
      </c>
      <c r="H3609" s="164">
        <v>2.2000000000000002</v>
      </c>
      <c r="I3609" s="165"/>
      <c r="L3609" s="161"/>
      <c r="M3609" s="166"/>
      <c r="T3609" s="167"/>
      <c r="AT3609" s="162" t="s">
        <v>169</v>
      </c>
      <c r="AU3609" s="162" t="s">
        <v>88</v>
      </c>
      <c r="AV3609" s="14" t="s">
        <v>165</v>
      </c>
      <c r="AW3609" s="14" t="s">
        <v>40</v>
      </c>
      <c r="AX3609" s="14" t="s">
        <v>86</v>
      </c>
      <c r="AY3609" s="162" t="s">
        <v>156</v>
      </c>
    </row>
    <row r="3610" spans="2:65" s="1" customFormat="1" ht="24.2" customHeight="1" x14ac:dyDescent="0.2">
      <c r="B3610" s="129"/>
      <c r="C3610" s="130" t="s">
        <v>519</v>
      </c>
      <c r="D3610" s="130" t="s">
        <v>160</v>
      </c>
      <c r="E3610" s="131" t="s">
        <v>4444</v>
      </c>
      <c r="F3610" s="132" t="s">
        <v>4445</v>
      </c>
      <c r="G3610" s="133" t="s">
        <v>924</v>
      </c>
      <c r="H3610" s="134">
        <v>1</v>
      </c>
      <c r="I3610" s="135"/>
      <c r="J3610" s="136">
        <f>ROUND(I3610*H3610,2)</f>
        <v>0</v>
      </c>
      <c r="K3610" s="132" t="s">
        <v>3</v>
      </c>
      <c r="L3610" s="34"/>
      <c r="M3610" s="137" t="s">
        <v>3</v>
      </c>
      <c r="N3610" s="138" t="s">
        <v>49</v>
      </c>
      <c r="P3610" s="139">
        <f>O3610*H3610</f>
        <v>0</v>
      </c>
      <c r="Q3610" s="139">
        <v>0</v>
      </c>
      <c r="R3610" s="139">
        <f>Q3610*H3610</f>
        <v>0</v>
      </c>
      <c r="S3610" s="139">
        <v>0</v>
      </c>
      <c r="T3610" s="140">
        <f>S3610*H3610</f>
        <v>0</v>
      </c>
      <c r="AR3610" s="141" t="s">
        <v>301</v>
      </c>
      <c r="AT3610" s="141" t="s">
        <v>160</v>
      </c>
      <c r="AU3610" s="141" t="s">
        <v>88</v>
      </c>
      <c r="AY3610" s="18" t="s">
        <v>156</v>
      </c>
      <c r="BE3610" s="142">
        <f>IF(N3610="základní",J3610,0)</f>
        <v>0</v>
      </c>
      <c r="BF3610" s="142">
        <f>IF(N3610="snížená",J3610,0)</f>
        <v>0</v>
      </c>
      <c r="BG3610" s="142">
        <f>IF(N3610="zákl. přenesená",J3610,0)</f>
        <v>0</v>
      </c>
      <c r="BH3610" s="142">
        <f>IF(N3610="sníž. přenesená",J3610,0)</f>
        <v>0</v>
      </c>
      <c r="BI3610" s="142">
        <f>IF(N3610="nulová",J3610,0)</f>
        <v>0</v>
      </c>
      <c r="BJ3610" s="18" t="s">
        <v>86</v>
      </c>
      <c r="BK3610" s="142">
        <f>ROUND(I3610*H3610,2)</f>
        <v>0</v>
      </c>
      <c r="BL3610" s="18" t="s">
        <v>301</v>
      </c>
      <c r="BM3610" s="141" t="s">
        <v>4446</v>
      </c>
    </row>
    <row r="3611" spans="2:65" s="1" customFormat="1" ht="263.25" x14ac:dyDescent="0.2">
      <c r="B3611" s="34"/>
      <c r="D3611" s="148" t="s">
        <v>761</v>
      </c>
      <c r="F3611" s="185" t="s">
        <v>4447</v>
      </c>
      <c r="I3611" s="145"/>
      <c r="L3611" s="34"/>
      <c r="M3611" s="146"/>
      <c r="T3611" s="55"/>
      <c r="AT3611" s="18" t="s">
        <v>761</v>
      </c>
      <c r="AU3611" s="18" t="s">
        <v>88</v>
      </c>
    </row>
    <row r="3612" spans="2:65" s="1" customFormat="1" ht="24.2" customHeight="1" x14ac:dyDescent="0.2">
      <c r="B3612" s="129"/>
      <c r="C3612" s="130" t="s">
        <v>525</v>
      </c>
      <c r="D3612" s="130" t="s">
        <v>160</v>
      </c>
      <c r="E3612" s="131" t="s">
        <v>4448</v>
      </c>
      <c r="F3612" s="132" t="s">
        <v>4449</v>
      </c>
      <c r="G3612" s="133" t="s">
        <v>924</v>
      </c>
      <c r="H3612" s="134">
        <v>1</v>
      </c>
      <c r="I3612" s="135"/>
      <c r="J3612" s="136">
        <f>ROUND(I3612*H3612,2)</f>
        <v>0</v>
      </c>
      <c r="K3612" s="132" t="s">
        <v>3</v>
      </c>
      <c r="L3612" s="34"/>
      <c r="M3612" s="137" t="s">
        <v>3</v>
      </c>
      <c r="N3612" s="138" t="s">
        <v>49</v>
      </c>
      <c r="P3612" s="139">
        <f>O3612*H3612</f>
        <v>0</v>
      </c>
      <c r="Q3612" s="139">
        <v>0</v>
      </c>
      <c r="R3612" s="139">
        <f>Q3612*H3612</f>
        <v>0</v>
      </c>
      <c r="S3612" s="139">
        <v>0</v>
      </c>
      <c r="T3612" s="140">
        <f>S3612*H3612</f>
        <v>0</v>
      </c>
      <c r="AR3612" s="141" t="s">
        <v>301</v>
      </c>
      <c r="AT3612" s="141" t="s">
        <v>160</v>
      </c>
      <c r="AU3612" s="141" t="s">
        <v>88</v>
      </c>
      <c r="AY3612" s="18" t="s">
        <v>156</v>
      </c>
      <c r="BE3612" s="142">
        <f>IF(N3612="základní",J3612,0)</f>
        <v>0</v>
      </c>
      <c r="BF3612" s="142">
        <f>IF(N3612="snížená",J3612,0)</f>
        <v>0</v>
      </c>
      <c r="BG3612" s="142">
        <f>IF(N3612="zákl. přenesená",J3612,0)</f>
        <v>0</v>
      </c>
      <c r="BH3612" s="142">
        <f>IF(N3612="sníž. přenesená",J3612,0)</f>
        <v>0</v>
      </c>
      <c r="BI3612" s="142">
        <f>IF(N3612="nulová",J3612,0)</f>
        <v>0</v>
      </c>
      <c r="BJ3612" s="18" t="s">
        <v>86</v>
      </c>
      <c r="BK3612" s="142">
        <f>ROUND(I3612*H3612,2)</f>
        <v>0</v>
      </c>
      <c r="BL3612" s="18" t="s">
        <v>301</v>
      </c>
      <c r="BM3612" s="141" t="s">
        <v>4450</v>
      </c>
    </row>
    <row r="3613" spans="2:65" s="1" customFormat="1" ht="146.25" x14ac:dyDescent="0.2">
      <c r="B3613" s="34"/>
      <c r="D3613" s="148" t="s">
        <v>761</v>
      </c>
      <c r="F3613" s="185" t="s">
        <v>4451</v>
      </c>
      <c r="I3613" s="145"/>
      <c r="L3613" s="34"/>
      <c r="M3613" s="146"/>
      <c r="T3613" s="55"/>
      <c r="AT3613" s="18" t="s">
        <v>761</v>
      </c>
      <c r="AU3613" s="18" t="s">
        <v>88</v>
      </c>
    </row>
    <row r="3614" spans="2:65" s="1" customFormat="1" ht="24.2" customHeight="1" x14ac:dyDescent="0.2">
      <c r="B3614" s="129"/>
      <c r="C3614" s="130" t="s">
        <v>532</v>
      </c>
      <c r="D3614" s="130" t="s">
        <v>160</v>
      </c>
      <c r="E3614" s="131" t="s">
        <v>4452</v>
      </c>
      <c r="F3614" s="132" t="s">
        <v>4453</v>
      </c>
      <c r="G3614" s="133" t="s">
        <v>924</v>
      </c>
      <c r="H3614" s="134">
        <v>1</v>
      </c>
      <c r="I3614" s="135"/>
      <c r="J3614" s="136">
        <f>ROUND(I3614*H3614,2)</f>
        <v>0</v>
      </c>
      <c r="K3614" s="132" t="s">
        <v>3</v>
      </c>
      <c r="L3614" s="34"/>
      <c r="M3614" s="137" t="s">
        <v>3</v>
      </c>
      <c r="N3614" s="138" t="s">
        <v>49</v>
      </c>
      <c r="P3614" s="139">
        <f>O3614*H3614</f>
        <v>0</v>
      </c>
      <c r="Q3614" s="139">
        <v>0</v>
      </c>
      <c r="R3614" s="139">
        <f>Q3614*H3614</f>
        <v>0</v>
      </c>
      <c r="S3614" s="139">
        <v>0</v>
      </c>
      <c r="T3614" s="140">
        <f>S3614*H3614</f>
        <v>0</v>
      </c>
      <c r="AR3614" s="141" t="s">
        <v>301</v>
      </c>
      <c r="AT3614" s="141" t="s">
        <v>160</v>
      </c>
      <c r="AU3614" s="141" t="s">
        <v>88</v>
      </c>
      <c r="AY3614" s="18" t="s">
        <v>156</v>
      </c>
      <c r="BE3614" s="142">
        <f>IF(N3614="základní",J3614,0)</f>
        <v>0</v>
      </c>
      <c r="BF3614" s="142">
        <f>IF(N3614="snížená",J3614,0)</f>
        <v>0</v>
      </c>
      <c r="BG3614" s="142">
        <f>IF(N3614="zákl. přenesená",J3614,0)</f>
        <v>0</v>
      </c>
      <c r="BH3614" s="142">
        <f>IF(N3614="sníž. přenesená",J3614,0)</f>
        <v>0</v>
      </c>
      <c r="BI3614" s="142">
        <f>IF(N3614="nulová",J3614,0)</f>
        <v>0</v>
      </c>
      <c r="BJ3614" s="18" t="s">
        <v>86</v>
      </c>
      <c r="BK3614" s="142">
        <f>ROUND(I3614*H3614,2)</f>
        <v>0</v>
      </c>
      <c r="BL3614" s="18" t="s">
        <v>301</v>
      </c>
      <c r="BM3614" s="141" t="s">
        <v>4454</v>
      </c>
    </row>
    <row r="3615" spans="2:65" s="1" customFormat="1" ht="146.25" x14ac:dyDescent="0.2">
      <c r="B3615" s="34"/>
      <c r="D3615" s="148" t="s">
        <v>761</v>
      </c>
      <c r="F3615" s="185" t="s">
        <v>4451</v>
      </c>
      <c r="I3615" s="145"/>
      <c r="L3615" s="34"/>
      <c r="M3615" s="146"/>
      <c r="T3615" s="55"/>
      <c r="AT3615" s="18" t="s">
        <v>761</v>
      </c>
      <c r="AU3615" s="18" t="s">
        <v>88</v>
      </c>
    </row>
    <row r="3616" spans="2:65" s="1" customFormat="1" ht="24.95" customHeight="1" x14ac:dyDescent="0.2">
      <c r="B3616" s="129"/>
      <c r="C3616" s="130" t="s">
        <v>559</v>
      </c>
      <c r="D3616" s="130" t="s">
        <v>160</v>
      </c>
      <c r="E3616" s="131" t="s">
        <v>4455</v>
      </c>
      <c r="F3616" s="132" t="s">
        <v>4456</v>
      </c>
      <c r="G3616" s="133" t="s">
        <v>924</v>
      </c>
      <c r="H3616" s="134">
        <v>2</v>
      </c>
      <c r="I3616" s="135"/>
      <c r="J3616" s="136">
        <f>ROUND(I3616*H3616,2)</f>
        <v>0</v>
      </c>
      <c r="K3616" s="132" t="s">
        <v>3</v>
      </c>
      <c r="L3616" s="34"/>
      <c r="M3616" s="137" t="s">
        <v>3</v>
      </c>
      <c r="N3616" s="138" t="s">
        <v>49</v>
      </c>
      <c r="P3616" s="139">
        <f>O3616*H3616</f>
        <v>0</v>
      </c>
      <c r="Q3616" s="139">
        <v>0</v>
      </c>
      <c r="R3616" s="139">
        <f>Q3616*H3616</f>
        <v>0</v>
      </c>
      <c r="S3616" s="139">
        <v>0</v>
      </c>
      <c r="T3616" s="140">
        <f>S3616*H3616</f>
        <v>0</v>
      </c>
      <c r="AR3616" s="141" t="s">
        <v>301</v>
      </c>
      <c r="AT3616" s="141" t="s">
        <v>160</v>
      </c>
      <c r="AU3616" s="141" t="s">
        <v>88</v>
      </c>
      <c r="AY3616" s="18" t="s">
        <v>156</v>
      </c>
      <c r="BE3616" s="142">
        <f>IF(N3616="základní",J3616,0)</f>
        <v>0</v>
      </c>
      <c r="BF3616" s="142">
        <f>IF(N3616="snížená",J3616,0)</f>
        <v>0</v>
      </c>
      <c r="BG3616" s="142">
        <f>IF(N3616="zákl. přenesená",J3616,0)</f>
        <v>0</v>
      </c>
      <c r="BH3616" s="142">
        <f>IF(N3616="sníž. přenesená",J3616,0)</f>
        <v>0</v>
      </c>
      <c r="BI3616" s="142">
        <f>IF(N3616="nulová",J3616,0)</f>
        <v>0</v>
      </c>
      <c r="BJ3616" s="18" t="s">
        <v>86</v>
      </c>
      <c r="BK3616" s="142">
        <f>ROUND(I3616*H3616,2)</f>
        <v>0</v>
      </c>
      <c r="BL3616" s="18" t="s">
        <v>301</v>
      </c>
      <c r="BM3616" s="141" t="s">
        <v>4457</v>
      </c>
    </row>
    <row r="3617" spans="2:65" s="1" customFormat="1" ht="126.75" x14ac:dyDescent="0.2">
      <c r="B3617" s="34"/>
      <c r="D3617" s="148" t="s">
        <v>761</v>
      </c>
      <c r="F3617" s="185" t="s">
        <v>4458</v>
      </c>
      <c r="I3617" s="145"/>
      <c r="L3617" s="34"/>
      <c r="M3617" s="146"/>
      <c r="T3617" s="55"/>
      <c r="AT3617" s="18" t="s">
        <v>761</v>
      </c>
      <c r="AU3617" s="18" t="s">
        <v>88</v>
      </c>
    </row>
    <row r="3618" spans="2:65" s="1" customFormat="1" ht="24.2" customHeight="1" x14ac:dyDescent="0.2">
      <c r="B3618" s="129"/>
      <c r="C3618" s="130" t="s">
        <v>565</v>
      </c>
      <c r="D3618" s="130" t="s">
        <v>160</v>
      </c>
      <c r="E3618" s="131" t="s">
        <v>4459</v>
      </c>
      <c r="F3618" s="132" t="s">
        <v>4460</v>
      </c>
      <c r="G3618" s="133" t="s">
        <v>924</v>
      </c>
      <c r="H3618" s="134">
        <v>2</v>
      </c>
      <c r="I3618" s="135"/>
      <c r="J3618" s="136">
        <f>ROUND(I3618*H3618,2)</f>
        <v>0</v>
      </c>
      <c r="K3618" s="132" t="s">
        <v>3</v>
      </c>
      <c r="L3618" s="34"/>
      <c r="M3618" s="137" t="s">
        <v>3</v>
      </c>
      <c r="N3618" s="138" t="s">
        <v>49</v>
      </c>
      <c r="P3618" s="139">
        <f>O3618*H3618</f>
        <v>0</v>
      </c>
      <c r="Q3618" s="139">
        <v>0</v>
      </c>
      <c r="R3618" s="139">
        <f>Q3618*H3618</f>
        <v>0</v>
      </c>
      <c r="S3618" s="139">
        <v>0</v>
      </c>
      <c r="T3618" s="140">
        <f>S3618*H3618</f>
        <v>0</v>
      </c>
      <c r="AR3618" s="141" t="s">
        <v>301</v>
      </c>
      <c r="AT3618" s="141" t="s">
        <v>160</v>
      </c>
      <c r="AU3618" s="141" t="s">
        <v>88</v>
      </c>
      <c r="AY3618" s="18" t="s">
        <v>156</v>
      </c>
      <c r="BE3618" s="142">
        <f>IF(N3618="základní",J3618,0)</f>
        <v>0</v>
      </c>
      <c r="BF3618" s="142">
        <f>IF(N3618="snížená",J3618,0)</f>
        <v>0</v>
      </c>
      <c r="BG3618" s="142">
        <f>IF(N3618="zákl. přenesená",J3618,0)</f>
        <v>0</v>
      </c>
      <c r="BH3618" s="142">
        <f>IF(N3618="sníž. přenesená",J3618,0)</f>
        <v>0</v>
      </c>
      <c r="BI3618" s="142">
        <f>IF(N3618="nulová",J3618,0)</f>
        <v>0</v>
      </c>
      <c r="BJ3618" s="18" t="s">
        <v>86</v>
      </c>
      <c r="BK3618" s="142">
        <f>ROUND(I3618*H3618,2)</f>
        <v>0</v>
      </c>
      <c r="BL3618" s="18" t="s">
        <v>301</v>
      </c>
      <c r="BM3618" s="141" t="s">
        <v>4461</v>
      </c>
    </row>
    <row r="3619" spans="2:65" s="1" customFormat="1" ht="126.75" x14ac:dyDescent="0.2">
      <c r="B3619" s="34"/>
      <c r="D3619" s="148" t="s">
        <v>761</v>
      </c>
      <c r="F3619" s="185" t="s">
        <v>4458</v>
      </c>
      <c r="I3619" s="145"/>
      <c r="L3619" s="34"/>
      <c r="M3619" s="146"/>
      <c r="T3619" s="55"/>
      <c r="AT3619" s="18" t="s">
        <v>761</v>
      </c>
      <c r="AU3619" s="18" t="s">
        <v>88</v>
      </c>
    </row>
    <row r="3620" spans="2:65" s="1" customFormat="1" ht="24.2" customHeight="1" x14ac:dyDescent="0.2">
      <c r="B3620" s="129"/>
      <c r="C3620" s="130" t="s">
        <v>580</v>
      </c>
      <c r="D3620" s="130" t="s">
        <v>160</v>
      </c>
      <c r="E3620" s="131" t="s">
        <v>4462</v>
      </c>
      <c r="F3620" s="132" t="s">
        <v>4463</v>
      </c>
      <c r="G3620" s="133" t="s">
        <v>924</v>
      </c>
      <c r="H3620" s="134">
        <v>1</v>
      </c>
      <c r="I3620" s="135"/>
      <c r="J3620" s="136">
        <f>ROUND(I3620*H3620,2)</f>
        <v>0</v>
      </c>
      <c r="K3620" s="132" t="s">
        <v>3</v>
      </c>
      <c r="L3620" s="34"/>
      <c r="M3620" s="137" t="s">
        <v>3</v>
      </c>
      <c r="N3620" s="138" t="s">
        <v>49</v>
      </c>
      <c r="P3620" s="139">
        <f>O3620*H3620</f>
        <v>0</v>
      </c>
      <c r="Q3620" s="139">
        <v>0</v>
      </c>
      <c r="R3620" s="139">
        <f>Q3620*H3620</f>
        <v>0</v>
      </c>
      <c r="S3620" s="139">
        <v>0</v>
      </c>
      <c r="T3620" s="140">
        <f>S3620*H3620</f>
        <v>0</v>
      </c>
      <c r="AR3620" s="141" t="s">
        <v>301</v>
      </c>
      <c r="AT3620" s="141" t="s">
        <v>160</v>
      </c>
      <c r="AU3620" s="141" t="s">
        <v>88</v>
      </c>
      <c r="AY3620" s="18" t="s">
        <v>156</v>
      </c>
      <c r="BE3620" s="142">
        <f>IF(N3620="základní",J3620,0)</f>
        <v>0</v>
      </c>
      <c r="BF3620" s="142">
        <f>IF(N3620="snížená",J3620,0)</f>
        <v>0</v>
      </c>
      <c r="BG3620" s="142">
        <f>IF(N3620="zákl. přenesená",J3620,0)</f>
        <v>0</v>
      </c>
      <c r="BH3620" s="142">
        <f>IF(N3620="sníž. přenesená",J3620,0)</f>
        <v>0</v>
      </c>
      <c r="BI3620" s="142">
        <f>IF(N3620="nulová",J3620,0)</f>
        <v>0</v>
      </c>
      <c r="BJ3620" s="18" t="s">
        <v>86</v>
      </c>
      <c r="BK3620" s="142">
        <f>ROUND(I3620*H3620,2)</f>
        <v>0</v>
      </c>
      <c r="BL3620" s="18" t="s">
        <v>301</v>
      </c>
      <c r="BM3620" s="141" t="s">
        <v>4464</v>
      </c>
    </row>
    <row r="3621" spans="2:65" s="1" customFormat="1" ht="126.75" x14ac:dyDescent="0.2">
      <c r="B3621" s="34"/>
      <c r="D3621" s="148" t="s">
        <v>761</v>
      </c>
      <c r="F3621" s="185" t="s">
        <v>4465</v>
      </c>
      <c r="I3621" s="145"/>
      <c r="L3621" s="34"/>
      <c r="M3621" s="146"/>
      <c r="T3621" s="55"/>
      <c r="AT3621" s="18" t="s">
        <v>761</v>
      </c>
      <c r="AU3621" s="18" t="s">
        <v>88</v>
      </c>
    </row>
    <row r="3622" spans="2:65" s="1" customFormat="1" ht="24.2" customHeight="1" x14ac:dyDescent="0.2">
      <c r="B3622" s="129"/>
      <c r="C3622" s="130" t="s">
        <v>591</v>
      </c>
      <c r="D3622" s="130" t="s">
        <v>160</v>
      </c>
      <c r="E3622" s="131" t="s">
        <v>4466</v>
      </c>
      <c r="F3622" s="132" t="s">
        <v>4467</v>
      </c>
      <c r="G3622" s="133" t="s">
        <v>924</v>
      </c>
      <c r="H3622" s="134">
        <v>1</v>
      </c>
      <c r="I3622" s="135"/>
      <c r="J3622" s="136">
        <f>ROUND(I3622*H3622,2)</f>
        <v>0</v>
      </c>
      <c r="K3622" s="132" t="s">
        <v>3</v>
      </c>
      <c r="L3622" s="34"/>
      <c r="M3622" s="137" t="s">
        <v>3</v>
      </c>
      <c r="N3622" s="138" t="s">
        <v>49</v>
      </c>
      <c r="P3622" s="139">
        <f>O3622*H3622</f>
        <v>0</v>
      </c>
      <c r="Q3622" s="139">
        <v>0</v>
      </c>
      <c r="R3622" s="139">
        <f>Q3622*H3622</f>
        <v>0</v>
      </c>
      <c r="S3622" s="139">
        <v>0</v>
      </c>
      <c r="T3622" s="140">
        <f>S3622*H3622</f>
        <v>0</v>
      </c>
      <c r="AR3622" s="141" t="s">
        <v>301</v>
      </c>
      <c r="AT3622" s="141" t="s">
        <v>160</v>
      </c>
      <c r="AU3622" s="141" t="s">
        <v>88</v>
      </c>
      <c r="AY3622" s="18" t="s">
        <v>156</v>
      </c>
      <c r="BE3622" s="142">
        <f>IF(N3622="základní",J3622,0)</f>
        <v>0</v>
      </c>
      <c r="BF3622" s="142">
        <f>IF(N3622="snížená",J3622,0)</f>
        <v>0</v>
      </c>
      <c r="BG3622" s="142">
        <f>IF(N3622="zákl. přenesená",J3622,0)</f>
        <v>0</v>
      </c>
      <c r="BH3622" s="142">
        <f>IF(N3622="sníž. přenesená",J3622,0)</f>
        <v>0</v>
      </c>
      <c r="BI3622" s="142">
        <f>IF(N3622="nulová",J3622,0)</f>
        <v>0</v>
      </c>
      <c r="BJ3622" s="18" t="s">
        <v>86</v>
      </c>
      <c r="BK3622" s="142">
        <f>ROUND(I3622*H3622,2)</f>
        <v>0</v>
      </c>
      <c r="BL3622" s="18" t="s">
        <v>301</v>
      </c>
      <c r="BM3622" s="141" t="s">
        <v>4468</v>
      </c>
    </row>
    <row r="3623" spans="2:65" s="1" customFormat="1" ht="126.75" x14ac:dyDescent="0.2">
      <c r="B3623" s="34"/>
      <c r="D3623" s="148" t="s">
        <v>761</v>
      </c>
      <c r="F3623" s="185" t="s">
        <v>4465</v>
      </c>
      <c r="I3623" s="145"/>
      <c r="L3623" s="34"/>
      <c r="M3623" s="146"/>
      <c r="T3623" s="55"/>
      <c r="AT3623" s="18" t="s">
        <v>761</v>
      </c>
      <c r="AU3623" s="18" t="s">
        <v>88</v>
      </c>
    </row>
    <row r="3624" spans="2:65" s="1" customFormat="1" ht="24.2" customHeight="1" x14ac:dyDescent="0.2">
      <c r="B3624" s="129"/>
      <c r="C3624" s="130" t="s">
        <v>598</v>
      </c>
      <c r="D3624" s="130" t="s">
        <v>160</v>
      </c>
      <c r="E3624" s="131" t="s">
        <v>4469</v>
      </c>
      <c r="F3624" s="132" t="s">
        <v>4470</v>
      </c>
      <c r="G3624" s="133" t="s">
        <v>924</v>
      </c>
      <c r="H3624" s="134">
        <v>1</v>
      </c>
      <c r="I3624" s="135"/>
      <c r="J3624" s="136">
        <f>ROUND(I3624*H3624,2)</f>
        <v>0</v>
      </c>
      <c r="K3624" s="132" t="s">
        <v>3</v>
      </c>
      <c r="L3624" s="34"/>
      <c r="M3624" s="137" t="s">
        <v>3</v>
      </c>
      <c r="N3624" s="138" t="s">
        <v>49</v>
      </c>
      <c r="P3624" s="139">
        <f>O3624*H3624</f>
        <v>0</v>
      </c>
      <c r="Q3624" s="139">
        <v>0</v>
      </c>
      <c r="R3624" s="139">
        <f>Q3624*H3624</f>
        <v>0</v>
      </c>
      <c r="S3624" s="139">
        <v>0</v>
      </c>
      <c r="T3624" s="140">
        <f>S3624*H3624</f>
        <v>0</v>
      </c>
      <c r="AR3624" s="141" t="s">
        <v>301</v>
      </c>
      <c r="AT3624" s="141" t="s">
        <v>160</v>
      </c>
      <c r="AU3624" s="141" t="s">
        <v>88</v>
      </c>
      <c r="AY3624" s="18" t="s">
        <v>156</v>
      </c>
      <c r="BE3624" s="142">
        <f>IF(N3624="základní",J3624,0)</f>
        <v>0</v>
      </c>
      <c r="BF3624" s="142">
        <f>IF(N3624="snížená",J3624,0)</f>
        <v>0</v>
      </c>
      <c r="BG3624" s="142">
        <f>IF(N3624="zákl. přenesená",J3624,0)</f>
        <v>0</v>
      </c>
      <c r="BH3624" s="142">
        <f>IF(N3624="sníž. přenesená",J3624,0)</f>
        <v>0</v>
      </c>
      <c r="BI3624" s="142">
        <f>IF(N3624="nulová",J3624,0)</f>
        <v>0</v>
      </c>
      <c r="BJ3624" s="18" t="s">
        <v>86</v>
      </c>
      <c r="BK3624" s="142">
        <f>ROUND(I3624*H3624,2)</f>
        <v>0</v>
      </c>
      <c r="BL3624" s="18" t="s">
        <v>301</v>
      </c>
      <c r="BM3624" s="141" t="s">
        <v>4471</v>
      </c>
    </row>
    <row r="3625" spans="2:65" s="1" customFormat="1" ht="126.75" x14ac:dyDescent="0.2">
      <c r="B3625" s="34"/>
      <c r="D3625" s="148" t="s">
        <v>761</v>
      </c>
      <c r="F3625" s="185" t="s">
        <v>4472</v>
      </c>
      <c r="I3625" s="145"/>
      <c r="L3625" s="34"/>
      <c r="M3625" s="146"/>
      <c r="T3625" s="55"/>
      <c r="AT3625" s="18" t="s">
        <v>761</v>
      </c>
      <c r="AU3625" s="18" t="s">
        <v>88</v>
      </c>
    </row>
    <row r="3626" spans="2:65" s="1" customFormat="1" ht="24.2" customHeight="1" x14ac:dyDescent="0.2">
      <c r="B3626" s="129"/>
      <c r="C3626" s="130" t="s">
        <v>603</v>
      </c>
      <c r="D3626" s="130" t="s">
        <v>160</v>
      </c>
      <c r="E3626" s="131" t="s">
        <v>4473</v>
      </c>
      <c r="F3626" s="132" t="s">
        <v>4474</v>
      </c>
      <c r="G3626" s="133" t="s">
        <v>924</v>
      </c>
      <c r="H3626" s="134">
        <v>1</v>
      </c>
      <c r="I3626" s="135"/>
      <c r="J3626" s="136">
        <f>ROUND(I3626*H3626,2)</f>
        <v>0</v>
      </c>
      <c r="K3626" s="132" t="s">
        <v>3</v>
      </c>
      <c r="L3626" s="34"/>
      <c r="M3626" s="137" t="s">
        <v>3</v>
      </c>
      <c r="N3626" s="138" t="s">
        <v>49</v>
      </c>
      <c r="P3626" s="139">
        <f>O3626*H3626</f>
        <v>0</v>
      </c>
      <c r="Q3626" s="139">
        <v>0</v>
      </c>
      <c r="R3626" s="139">
        <f>Q3626*H3626</f>
        <v>0</v>
      </c>
      <c r="S3626" s="139">
        <v>0</v>
      </c>
      <c r="T3626" s="140">
        <f>S3626*H3626</f>
        <v>0</v>
      </c>
      <c r="AR3626" s="141" t="s">
        <v>301</v>
      </c>
      <c r="AT3626" s="141" t="s">
        <v>160</v>
      </c>
      <c r="AU3626" s="141" t="s">
        <v>88</v>
      </c>
      <c r="AY3626" s="18" t="s">
        <v>156</v>
      </c>
      <c r="BE3626" s="142">
        <f>IF(N3626="základní",J3626,0)</f>
        <v>0</v>
      </c>
      <c r="BF3626" s="142">
        <f>IF(N3626="snížená",J3626,0)</f>
        <v>0</v>
      </c>
      <c r="BG3626" s="142">
        <f>IF(N3626="zákl. přenesená",J3626,0)</f>
        <v>0</v>
      </c>
      <c r="BH3626" s="142">
        <f>IF(N3626="sníž. přenesená",J3626,0)</f>
        <v>0</v>
      </c>
      <c r="BI3626" s="142">
        <f>IF(N3626="nulová",J3626,0)</f>
        <v>0</v>
      </c>
      <c r="BJ3626" s="18" t="s">
        <v>86</v>
      </c>
      <c r="BK3626" s="142">
        <f>ROUND(I3626*H3626,2)</f>
        <v>0</v>
      </c>
      <c r="BL3626" s="18" t="s">
        <v>301</v>
      </c>
      <c r="BM3626" s="141" t="s">
        <v>4475</v>
      </c>
    </row>
    <row r="3627" spans="2:65" s="1" customFormat="1" ht="117" x14ac:dyDescent="0.2">
      <c r="B3627" s="34"/>
      <c r="D3627" s="148" t="s">
        <v>761</v>
      </c>
      <c r="F3627" s="185" t="s">
        <v>4476</v>
      </c>
      <c r="I3627" s="145"/>
      <c r="L3627" s="34"/>
      <c r="M3627" s="146"/>
      <c r="T3627" s="55"/>
      <c r="AT3627" s="18" t="s">
        <v>761</v>
      </c>
      <c r="AU3627" s="18" t="s">
        <v>88</v>
      </c>
    </row>
    <row r="3628" spans="2:65" s="1" customFormat="1" ht="24.2" customHeight="1" x14ac:dyDescent="0.2">
      <c r="B3628" s="129"/>
      <c r="C3628" s="130" t="s">
        <v>608</v>
      </c>
      <c r="D3628" s="130" t="s">
        <v>160</v>
      </c>
      <c r="E3628" s="131" t="s">
        <v>4477</v>
      </c>
      <c r="F3628" s="132" t="s">
        <v>4478</v>
      </c>
      <c r="G3628" s="133" t="s">
        <v>924</v>
      </c>
      <c r="H3628" s="134">
        <v>1</v>
      </c>
      <c r="I3628" s="135"/>
      <c r="J3628" s="136">
        <f>ROUND(I3628*H3628,2)</f>
        <v>0</v>
      </c>
      <c r="K3628" s="132" t="s">
        <v>3</v>
      </c>
      <c r="L3628" s="34"/>
      <c r="M3628" s="137" t="s">
        <v>3</v>
      </c>
      <c r="N3628" s="138" t="s">
        <v>49</v>
      </c>
      <c r="P3628" s="139">
        <f>O3628*H3628</f>
        <v>0</v>
      </c>
      <c r="Q3628" s="139">
        <v>0</v>
      </c>
      <c r="R3628" s="139">
        <f>Q3628*H3628</f>
        <v>0</v>
      </c>
      <c r="S3628" s="139">
        <v>0</v>
      </c>
      <c r="T3628" s="140">
        <f>S3628*H3628</f>
        <v>0</v>
      </c>
      <c r="AR3628" s="141" t="s">
        <v>301</v>
      </c>
      <c r="AT3628" s="141" t="s">
        <v>160</v>
      </c>
      <c r="AU3628" s="141" t="s">
        <v>88</v>
      </c>
      <c r="AY3628" s="18" t="s">
        <v>156</v>
      </c>
      <c r="BE3628" s="142">
        <f>IF(N3628="základní",J3628,0)</f>
        <v>0</v>
      </c>
      <c r="BF3628" s="142">
        <f>IF(N3628="snížená",J3628,0)</f>
        <v>0</v>
      </c>
      <c r="BG3628" s="142">
        <f>IF(N3628="zákl. přenesená",J3628,0)</f>
        <v>0</v>
      </c>
      <c r="BH3628" s="142">
        <f>IF(N3628="sníž. přenesená",J3628,0)</f>
        <v>0</v>
      </c>
      <c r="BI3628" s="142">
        <f>IF(N3628="nulová",J3628,0)</f>
        <v>0</v>
      </c>
      <c r="BJ3628" s="18" t="s">
        <v>86</v>
      </c>
      <c r="BK3628" s="142">
        <f>ROUND(I3628*H3628,2)</f>
        <v>0</v>
      </c>
      <c r="BL3628" s="18" t="s">
        <v>301</v>
      </c>
      <c r="BM3628" s="141" t="s">
        <v>4479</v>
      </c>
    </row>
    <row r="3629" spans="2:65" s="1" customFormat="1" ht="117" x14ac:dyDescent="0.2">
      <c r="B3629" s="34"/>
      <c r="D3629" s="148" t="s">
        <v>761</v>
      </c>
      <c r="F3629" s="185" t="s">
        <v>4480</v>
      </c>
      <c r="I3629" s="145"/>
      <c r="L3629" s="34"/>
      <c r="M3629" s="146"/>
      <c r="T3629" s="55"/>
      <c r="AT3629" s="18" t="s">
        <v>761</v>
      </c>
      <c r="AU3629" s="18" t="s">
        <v>88</v>
      </c>
    </row>
    <row r="3630" spans="2:65" s="1" customFormat="1" ht="24.2" customHeight="1" x14ac:dyDescent="0.2">
      <c r="B3630" s="129"/>
      <c r="C3630" s="130" t="s">
        <v>620</v>
      </c>
      <c r="D3630" s="130" t="s">
        <v>160</v>
      </c>
      <c r="E3630" s="131" t="s">
        <v>4481</v>
      </c>
      <c r="F3630" s="132" t="s">
        <v>4482</v>
      </c>
      <c r="G3630" s="133" t="s">
        <v>924</v>
      </c>
      <c r="H3630" s="134">
        <v>1</v>
      </c>
      <c r="I3630" s="135"/>
      <c r="J3630" s="136">
        <f>ROUND(I3630*H3630,2)</f>
        <v>0</v>
      </c>
      <c r="K3630" s="132" t="s">
        <v>3</v>
      </c>
      <c r="L3630" s="34"/>
      <c r="M3630" s="137" t="s">
        <v>3</v>
      </c>
      <c r="N3630" s="138" t="s">
        <v>49</v>
      </c>
      <c r="P3630" s="139">
        <f>O3630*H3630</f>
        <v>0</v>
      </c>
      <c r="Q3630" s="139">
        <v>0</v>
      </c>
      <c r="R3630" s="139">
        <f>Q3630*H3630</f>
        <v>0</v>
      </c>
      <c r="S3630" s="139">
        <v>0</v>
      </c>
      <c r="T3630" s="140">
        <f>S3630*H3630</f>
        <v>0</v>
      </c>
      <c r="AR3630" s="141" t="s">
        <v>301</v>
      </c>
      <c r="AT3630" s="141" t="s">
        <v>160</v>
      </c>
      <c r="AU3630" s="141" t="s">
        <v>88</v>
      </c>
      <c r="AY3630" s="18" t="s">
        <v>156</v>
      </c>
      <c r="BE3630" s="142">
        <f>IF(N3630="základní",J3630,0)</f>
        <v>0</v>
      </c>
      <c r="BF3630" s="142">
        <f>IF(N3630="snížená",J3630,0)</f>
        <v>0</v>
      </c>
      <c r="BG3630" s="142">
        <f>IF(N3630="zákl. přenesená",J3630,0)</f>
        <v>0</v>
      </c>
      <c r="BH3630" s="142">
        <f>IF(N3630="sníž. přenesená",J3630,0)</f>
        <v>0</v>
      </c>
      <c r="BI3630" s="142">
        <f>IF(N3630="nulová",J3630,0)</f>
        <v>0</v>
      </c>
      <c r="BJ3630" s="18" t="s">
        <v>86</v>
      </c>
      <c r="BK3630" s="142">
        <f>ROUND(I3630*H3630,2)</f>
        <v>0</v>
      </c>
      <c r="BL3630" s="18" t="s">
        <v>301</v>
      </c>
      <c r="BM3630" s="141" t="s">
        <v>4483</v>
      </c>
    </row>
    <row r="3631" spans="2:65" s="1" customFormat="1" ht="107.25" x14ac:dyDescent="0.2">
      <c r="B3631" s="34"/>
      <c r="D3631" s="148" t="s">
        <v>761</v>
      </c>
      <c r="F3631" s="185" t="s">
        <v>4484</v>
      </c>
      <c r="I3631" s="145"/>
      <c r="L3631" s="34"/>
      <c r="M3631" s="146"/>
      <c r="T3631" s="55"/>
      <c r="AT3631" s="18" t="s">
        <v>761</v>
      </c>
      <c r="AU3631" s="18" t="s">
        <v>88</v>
      </c>
    </row>
    <row r="3632" spans="2:65" s="1" customFormat="1" ht="24.2" customHeight="1" x14ac:dyDescent="0.2">
      <c r="B3632" s="129"/>
      <c r="C3632" s="130" t="s">
        <v>626</v>
      </c>
      <c r="D3632" s="130" t="s">
        <v>160</v>
      </c>
      <c r="E3632" s="131" t="s">
        <v>4485</v>
      </c>
      <c r="F3632" s="132" t="s">
        <v>4486</v>
      </c>
      <c r="G3632" s="133" t="s">
        <v>924</v>
      </c>
      <c r="H3632" s="134">
        <v>1</v>
      </c>
      <c r="I3632" s="135"/>
      <c r="J3632" s="136">
        <f>ROUND(I3632*H3632,2)</f>
        <v>0</v>
      </c>
      <c r="K3632" s="132" t="s">
        <v>3</v>
      </c>
      <c r="L3632" s="34"/>
      <c r="M3632" s="137" t="s">
        <v>3</v>
      </c>
      <c r="N3632" s="138" t="s">
        <v>49</v>
      </c>
      <c r="P3632" s="139">
        <f>O3632*H3632</f>
        <v>0</v>
      </c>
      <c r="Q3632" s="139">
        <v>0</v>
      </c>
      <c r="R3632" s="139">
        <f>Q3632*H3632</f>
        <v>0</v>
      </c>
      <c r="S3632" s="139">
        <v>0</v>
      </c>
      <c r="T3632" s="140">
        <f>S3632*H3632</f>
        <v>0</v>
      </c>
      <c r="AR3632" s="141" t="s">
        <v>301</v>
      </c>
      <c r="AT3632" s="141" t="s">
        <v>160</v>
      </c>
      <c r="AU3632" s="141" t="s">
        <v>88</v>
      </c>
      <c r="AY3632" s="18" t="s">
        <v>156</v>
      </c>
      <c r="BE3632" s="142">
        <f>IF(N3632="základní",J3632,0)</f>
        <v>0</v>
      </c>
      <c r="BF3632" s="142">
        <f>IF(N3632="snížená",J3632,0)</f>
        <v>0</v>
      </c>
      <c r="BG3632" s="142">
        <f>IF(N3632="zákl. přenesená",J3632,0)</f>
        <v>0</v>
      </c>
      <c r="BH3632" s="142">
        <f>IF(N3632="sníž. přenesená",J3632,0)</f>
        <v>0</v>
      </c>
      <c r="BI3632" s="142">
        <f>IF(N3632="nulová",J3632,0)</f>
        <v>0</v>
      </c>
      <c r="BJ3632" s="18" t="s">
        <v>86</v>
      </c>
      <c r="BK3632" s="142">
        <f>ROUND(I3632*H3632,2)</f>
        <v>0</v>
      </c>
      <c r="BL3632" s="18" t="s">
        <v>301</v>
      </c>
      <c r="BM3632" s="141" t="s">
        <v>4487</v>
      </c>
    </row>
    <row r="3633" spans="2:65" s="1" customFormat="1" ht="126.75" x14ac:dyDescent="0.2">
      <c r="B3633" s="34"/>
      <c r="D3633" s="148" t="s">
        <v>761</v>
      </c>
      <c r="F3633" s="185" t="s">
        <v>4488</v>
      </c>
      <c r="I3633" s="145"/>
      <c r="L3633" s="34"/>
      <c r="M3633" s="146"/>
      <c r="T3633" s="55"/>
      <c r="AT3633" s="18" t="s">
        <v>761</v>
      </c>
      <c r="AU3633" s="18" t="s">
        <v>88</v>
      </c>
    </row>
    <row r="3634" spans="2:65" s="1" customFormat="1" ht="24.2" customHeight="1" x14ac:dyDescent="0.2">
      <c r="B3634" s="129"/>
      <c r="C3634" s="130" t="s">
        <v>633</v>
      </c>
      <c r="D3634" s="130" t="s">
        <v>160</v>
      </c>
      <c r="E3634" s="131" t="s">
        <v>4489</v>
      </c>
      <c r="F3634" s="132" t="s">
        <v>4490</v>
      </c>
      <c r="G3634" s="133" t="s">
        <v>924</v>
      </c>
      <c r="H3634" s="134">
        <v>1</v>
      </c>
      <c r="I3634" s="135"/>
      <c r="J3634" s="136">
        <f>ROUND(I3634*H3634,2)</f>
        <v>0</v>
      </c>
      <c r="K3634" s="132" t="s">
        <v>3</v>
      </c>
      <c r="L3634" s="34"/>
      <c r="M3634" s="137" t="s">
        <v>3</v>
      </c>
      <c r="N3634" s="138" t="s">
        <v>49</v>
      </c>
      <c r="P3634" s="139">
        <f>O3634*H3634</f>
        <v>0</v>
      </c>
      <c r="Q3634" s="139">
        <v>0</v>
      </c>
      <c r="R3634" s="139">
        <f>Q3634*H3634</f>
        <v>0</v>
      </c>
      <c r="S3634" s="139">
        <v>0</v>
      </c>
      <c r="T3634" s="140">
        <f>S3634*H3634</f>
        <v>0</v>
      </c>
      <c r="AR3634" s="141" t="s">
        <v>301</v>
      </c>
      <c r="AT3634" s="141" t="s">
        <v>160</v>
      </c>
      <c r="AU3634" s="141" t="s">
        <v>88</v>
      </c>
      <c r="AY3634" s="18" t="s">
        <v>156</v>
      </c>
      <c r="BE3634" s="142">
        <f>IF(N3634="základní",J3634,0)</f>
        <v>0</v>
      </c>
      <c r="BF3634" s="142">
        <f>IF(N3634="snížená",J3634,0)</f>
        <v>0</v>
      </c>
      <c r="BG3634" s="142">
        <f>IF(N3634="zákl. přenesená",J3634,0)</f>
        <v>0</v>
      </c>
      <c r="BH3634" s="142">
        <f>IF(N3634="sníž. přenesená",J3634,0)</f>
        <v>0</v>
      </c>
      <c r="BI3634" s="142">
        <f>IF(N3634="nulová",J3634,0)</f>
        <v>0</v>
      </c>
      <c r="BJ3634" s="18" t="s">
        <v>86</v>
      </c>
      <c r="BK3634" s="142">
        <f>ROUND(I3634*H3634,2)</f>
        <v>0</v>
      </c>
      <c r="BL3634" s="18" t="s">
        <v>301</v>
      </c>
      <c r="BM3634" s="141" t="s">
        <v>4491</v>
      </c>
    </row>
    <row r="3635" spans="2:65" s="1" customFormat="1" ht="136.5" x14ac:dyDescent="0.2">
      <c r="B3635" s="34"/>
      <c r="D3635" s="148" t="s">
        <v>761</v>
      </c>
      <c r="F3635" s="185" t="s">
        <v>4492</v>
      </c>
      <c r="I3635" s="145"/>
      <c r="L3635" s="34"/>
      <c r="M3635" s="146"/>
      <c r="T3635" s="55"/>
      <c r="AT3635" s="18" t="s">
        <v>761</v>
      </c>
      <c r="AU3635" s="18" t="s">
        <v>88</v>
      </c>
    </row>
    <row r="3636" spans="2:65" s="1" customFormat="1" ht="24.2" customHeight="1" x14ac:dyDescent="0.2">
      <c r="B3636" s="129"/>
      <c r="C3636" s="130" t="s">
        <v>638</v>
      </c>
      <c r="D3636" s="130" t="s">
        <v>160</v>
      </c>
      <c r="E3636" s="131" t="s">
        <v>4493</v>
      </c>
      <c r="F3636" s="132" t="s">
        <v>4494</v>
      </c>
      <c r="G3636" s="133" t="s">
        <v>924</v>
      </c>
      <c r="H3636" s="134">
        <v>1</v>
      </c>
      <c r="I3636" s="135"/>
      <c r="J3636" s="136">
        <f>ROUND(I3636*H3636,2)</f>
        <v>0</v>
      </c>
      <c r="K3636" s="132" t="s">
        <v>3</v>
      </c>
      <c r="L3636" s="34"/>
      <c r="M3636" s="137" t="s">
        <v>3</v>
      </c>
      <c r="N3636" s="138" t="s">
        <v>49</v>
      </c>
      <c r="P3636" s="139">
        <f>O3636*H3636</f>
        <v>0</v>
      </c>
      <c r="Q3636" s="139">
        <v>0</v>
      </c>
      <c r="R3636" s="139">
        <f>Q3636*H3636</f>
        <v>0</v>
      </c>
      <c r="S3636" s="139">
        <v>0</v>
      </c>
      <c r="T3636" s="140">
        <f>S3636*H3636</f>
        <v>0</v>
      </c>
      <c r="AR3636" s="141" t="s">
        <v>301</v>
      </c>
      <c r="AT3636" s="141" t="s">
        <v>160</v>
      </c>
      <c r="AU3636" s="141" t="s">
        <v>88</v>
      </c>
      <c r="AY3636" s="18" t="s">
        <v>156</v>
      </c>
      <c r="BE3636" s="142">
        <f>IF(N3636="základní",J3636,0)</f>
        <v>0</v>
      </c>
      <c r="BF3636" s="142">
        <f>IF(N3636="snížená",J3636,0)</f>
        <v>0</v>
      </c>
      <c r="BG3636" s="142">
        <f>IF(N3636="zákl. přenesená",J3636,0)</f>
        <v>0</v>
      </c>
      <c r="BH3636" s="142">
        <f>IF(N3636="sníž. přenesená",J3636,0)</f>
        <v>0</v>
      </c>
      <c r="BI3636" s="142">
        <f>IF(N3636="nulová",J3636,0)</f>
        <v>0</v>
      </c>
      <c r="BJ3636" s="18" t="s">
        <v>86</v>
      </c>
      <c r="BK3636" s="142">
        <f>ROUND(I3636*H3636,2)</f>
        <v>0</v>
      </c>
      <c r="BL3636" s="18" t="s">
        <v>301</v>
      </c>
      <c r="BM3636" s="141" t="s">
        <v>4495</v>
      </c>
    </row>
    <row r="3637" spans="2:65" s="1" customFormat="1" ht="136.5" x14ac:dyDescent="0.2">
      <c r="B3637" s="34"/>
      <c r="D3637" s="148" t="s">
        <v>761</v>
      </c>
      <c r="F3637" s="185" t="s">
        <v>4496</v>
      </c>
      <c r="I3637" s="145"/>
      <c r="L3637" s="34"/>
      <c r="M3637" s="146"/>
      <c r="T3637" s="55"/>
      <c r="AT3637" s="18" t="s">
        <v>761</v>
      </c>
      <c r="AU3637" s="18" t="s">
        <v>88</v>
      </c>
    </row>
    <row r="3638" spans="2:65" s="1" customFormat="1" ht="24.2" customHeight="1" x14ac:dyDescent="0.2">
      <c r="B3638" s="129"/>
      <c r="C3638" s="130" t="s">
        <v>653</v>
      </c>
      <c r="D3638" s="130" t="s">
        <v>160</v>
      </c>
      <c r="E3638" s="131" t="s">
        <v>4497</v>
      </c>
      <c r="F3638" s="132" t="s">
        <v>4498</v>
      </c>
      <c r="G3638" s="133" t="s">
        <v>924</v>
      </c>
      <c r="H3638" s="134">
        <v>1</v>
      </c>
      <c r="I3638" s="135"/>
      <c r="J3638" s="136">
        <f>ROUND(I3638*H3638,2)</f>
        <v>0</v>
      </c>
      <c r="K3638" s="132" t="s">
        <v>3</v>
      </c>
      <c r="L3638" s="34"/>
      <c r="M3638" s="137" t="s">
        <v>3</v>
      </c>
      <c r="N3638" s="138" t="s">
        <v>49</v>
      </c>
      <c r="P3638" s="139">
        <f>O3638*H3638</f>
        <v>0</v>
      </c>
      <c r="Q3638" s="139">
        <v>0</v>
      </c>
      <c r="R3638" s="139">
        <f>Q3638*H3638</f>
        <v>0</v>
      </c>
      <c r="S3638" s="139">
        <v>0</v>
      </c>
      <c r="T3638" s="140">
        <f>S3638*H3638</f>
        <v>0</v>
      </c>
      <c r="AR3638" s="141" t="s">
        <v>301</v>
      </c>
      <c r="AT3638" s="141" t="s">
        <v>160</v>
      </c>
      <c r="AU3638" s="141" t="s">
        <v>88</v>
      </c>
      <c r="AY3638" s="18" t="s">
        <v>156</v>
      </c>
      <c r="BE3638" s="142">
        <f>IF(N3638="základní",J3638,0)</f>
        <v>0</v>
      </c>
      <c r="BF3638" s="142">
        <f>IF(N3638="snížená",J3638,0)</f>
        <v>0</v>
      </c>
      <c r="BG3638" s="142">
        <f>IF(N3638="zákl. přenesená",J3638,0)</f>
        <v>0</v>
      </c>
      <c r="BH3638" s="142">
        <f>IF(N3638="sníž. přenesená",J3638,0)</f>
        <v>0</v>
      </c>
      <c r="BI3638" s="142">
        <f>IF(N3638="nulová",J3638,0)</f>
        <v>0</v>
      </c>
      <c r="BJ3638" s="18" t="s">
        <v>86</v>
      </c>
      <c r="BK3638" s="142">
        <f>ROUND(I3638*H3638,2)</f>
        <v>0</v>
      </c>
      <c r="BL3638" s="18" t="s">
        <v>301</v>
      </c>
      <c r="BM3638" s="141" t="s">
        <v>4499</v>
      </c>
    </row>
    <row r="3639" spans="2:65" s="1" customFormat="1" ht="126.75" x14ac:dyDescent="0.2">
      <c r="B3639" s="34"/>
      <c r="D3639" s="148" t="s">
        <v>761</v>
      </c>
      <c r="F3639" s="185" t="s">
        <v>4500</v>
      </c>
      <c r="I3639" s="145"/>
      <c r="L3639" s="34"/>
      <c r="M3639" s="146"/>
      <c r="T3639" s="55"/>
      <c r="AT3639" s="18" t="s">
        <v>761</v>
      </c>
      <c r="AU3639" s="18" t="s">
        <v>88</v>
      </c>
    </row>
    <row r="3640" spans="2:65" s="1" customFormat="1" ht="24.2" customHeight="1" x14ac:dyDescent="0.2">
      <c r="B3640" s="129"/>
      <c r="C3640" s="130" t="s">
        <v>663</v>
      </c>
      <c r="D3640" s="130" t="s">
        <v>160</v>
      </c>
      <c r="E3640" s="131" t="s">
        <v>4501</v>
      </c>
      <c r="F3640" s="132" t="s">
        <v>4502</v>
      </c>
      <c r="G3640" s="133" t="s">
        <v>924</v>
      </c>
      <c r="H3640" s="134">
        <v>1</v>
      </c>
      <c r="I3640" s="135"/>
      <c r="J3640" s="136">
        <f>ROUND(I3640*H3640,2)</f>
        <v>0</v>
      </c>
      <c r="K3640" s="132" t="s">
        <v>3</v>
      </c>
      <c r="L3640" s="34"/>
      <c r="M3640" s="137" t="s">
        <v>3</v>
      </c>
      <c r="N3640" s="138" t="s">
        <v>49</v>
      </c>
      <c r="P3640" s="139">
        <f>O3640*H3640</f>
        <v>0</v>
      </c>
      <c r="Q3640" s="139">
        <v>0</v>
      </c>
      <c r="R3640" s="139">
        <f>Q3640*H3640</f>
        <v>0</v>
      </c>
      <c r="S3640" s="139">
        <v>0</v>
      </c>
      <c r="T3640" s="140">
        <f>S3640*H3640</f>
        <v>0</v>
      </c>
      <c r="AR3640" s="141" t="s">
        <v>301</v>
      </c>
      <c r="AT3640" s="141" t="s">
        <v>160</v>
      </c>
      <c r="AU3640" s="141" t="s">
        <v>88</v>
      </c>
      <c r="AY3640" s="18" t="s">
        <v>156</v>
      </c>
      <c r="BE3640" s="142">
        <f>IF(N3640="základní",J3640,0)</f>
        <v>0</v>
      </c>
      <c r="BF3640" s="142">
        <f>IF(N3640="snížená",J3640,0)</f>
        <v>0</v>
      </c>
      <c r="BG3640" s="142">
        <f>IF(N3640="zákl. přenesená",J3640,0)</f>
        <v>0</v>
      </c>
      <c r="BH3640" s="142">
        <f>IF(N3640="sníž. přenesená",J3640,0)</f>
        <v>0</v>
      </c>
      <c r="BI3640" s="142">
        <f>IF(N3640="nulová",J3640,0)</f>
        <v>0</v>
      </c>
      <c r="BJ3640" s="18" t="s">
        <v>86</v>
      </c>
      <c r="BK3640" s="142">
        <f>ROUND(I3640*H3640,2)</f>
        <v>0</v>
      </c>
      <c r="BL3640" s="18" t="s">
        <v>301</v>
      </c>
      <c r="BM3640" s="141" t="s">
        <v>4503</v>
      </c>
    </row>
    <row r="3641" spans="2:65" s="1" customFormat="1" ht="117" x14ac:dyDescent="0.2">
      <c r="B3641" s="34"/>
      <c r="D3641" s="148" t="s">
        <v>761</v>
      </c>
      <c r="F3641" s="185" t="s">
        <v>4504</v>
      </c>
      <c r="I3641" s="145"/>
      <c r="L3641" s="34"/>
      <c r="M3641" s="146"/>
      <c r="T3641" s="55"/>
      <c r="AT3641" s="18" t="s">
        <v>761</v>
      </c>
      <c r="AU3641" s="18" t="s">
        <v>88</v>
      </c>
    </row>
    <row r="3642" spans="2:65" s="1" customFormat="1" ht="24.2" customHeight="1" x14ac:dyDescent="0.2">
      <c r="B3642" s="129"/>
      <c r="C3642" s="130" t="s">
        <v>667</v>
      </c>
      <c r="D3642" s="130" t="s">
        <v>160</v>
      </c>
      <c r="E3642" s="131" t="s">
        <v>4505</v>
      </c>
      <c r="F3642" s="132" t="s">
        <v>4506</v>
      </c>
      <c r="G3642" s="133" t="s">
        <v>924</v>
      </c>
      <c r="H3642" s="134">
        <v>1</v>
      </c>
      <c r="I3642" s="135"/>
      <c r="J3642" s="136">
        <f>ROUND(I3642*H3642,2)</f>
        <v>0</v>
      </c>
      <c r="K3642" s="132" t="s">
        <v>3</v>
      </c>
      <c r="L3642" s="34"/>
      <c r="M3642" s="137" t="s">
        <v>3</v>
      </c>
      <c r="N3642" s="138" t="s">
        <v>49</v>
      </c>
      <c r="P3642" s="139">
        <f>O3642*H3642</f>
        <v>0</v>
      </c>
      <c r="Q3642" s="139">
        <v>0</v>
      </c>
      <c r="R3642" s="139">
        <f>Q3642*H3642</f>
        <v>0</v>
      </c>
      <c r="S3642" s="139">
        <v>0</v>
      </c>
      <c r="T3642" s="140">
        <f>S3642*H3642</f>
        <v>0</v>
      </c>
      <c r="AR3642" s="141" t="s">
        <v>301</v>
      </c>
      <c r="AT3642" s="141" t="s">
        <v>160</v>
      </c>
      <c r="AU3642" s="141" t="s">
        <v>88</v>
      </c>
      <c r="AY3642" s="18" t="s">
        <v>156</v>
      </c>
      <c r="BE3642" s="142">
        <f>IF(N3642="základní",J3642,0)</f>
        <v>0</v>
      </c>
      <c r="BF3642" s="142">
        <f>IF(N3642="snížená",J3642,0)</f>
        <v>0</v>
      </c>
      <c r="BG3642" s="142">
        <f>IF(N3642="zákl. přenesená",J3642,0)</f>
        <v>0</v>
      </c>
      <c r="BH3642" s="142">
        <f>IF(N3642="sníž. přenesená",J3642,0)</f>
        <v>0</v>
      </c>
      <c r="BI3642" s="142">
        <f>IF(N3642="nulová",J3642,0)</f>
        <v>0</v>
      </c>
      <c r="BJ3642" s="18" t="s">
        <v>86</v>
      </c>
      <c r="BK3642" s="142">
        <f>ROUND(I3642*H3642,2)</f>
        <v>0</v>
      </c>
      <c r="BL3642" s="18" t="s">
        <v>301</v>
      </c>
      <c r="BM3642" s="141" t="s">
        <v>4507</v>
      </c>
    </row>
    <row r="3643" spans="2:65" s="1" customFormat="1" ht="107.25" x14ac:dyDescent="0.2">
      <c r="B3643" s="34"/>
      <c r="D3643" s="148" t="s">
        <v>761</v>
      </c>
      <c r="F3643" s="185" t="s">
        <v>4508</v>
      </c>
      <c r="I3643" s="145"/>
      <c r="L3643" s="34"/>
      <c r="M3643" s="146"/>
      <c r="T3643" s="55"/>
      <c r="AT3643" s="18" t="s">
        <v>761</v>
      </c>
      <c r="AU3643" s="18" t="s">
        <v>88</v>
      </c>
    </row>
    <row r="3644" spans="2:65" s="1" customFormat="1" ht="24.2" customHeight="1" x14ac:dyDescent="0.2">
      <c r="B3644" s="129"/>
      <c r="C3644" s="130" t="s">
        <v>674</v>
      </c>
      <c r="D3644" s="130" t="s">
        <v>160</v>
      </c>
      <c r="E3644" s="131" t="s">
        <v>4509</v>
      </c>
      <c r="F3644" s="132" t="s">
        <v>4510</v>
      </c>
      <c r="G3644" s="133" t="s">
        <v>924</v>
      </c>
      <c r="H3644" s="134">
        <v>1</v>
      </c>
      <c r="I3644" s="135"/>
      <c r="J3644" s="136">
        <f>ROUND(I3644*H3644,2)</f>
        <v>0</v>
      </c>
      <c r="K3644" s="132" t="s">
        <v>3</v>
      </c>
      <c r="L3644" s="34"/>
      <c r="M3644" s="137" t="s">
        <v>3</v>
      </c>
      <c r="N3644" s="138" t="s">
        <v>49</v>
      </c>
      <c r="P3644" s="139">
        <f>O3644*H3644</f>
        <v>0</v>
      </c>
      <c r="Q3644" s="139">
        <v>0</v>
      </c>
      <c r="R3644" s="139">
        <f>Q3644*H3644</f>
        <v>0</v>
      </c>
      <c r="S3644" s="139">
        <v>0</v>
      </c>
      <c r="T3644" s="140">
        <f>S3644*H3644</f>
        <v>0</v>
      </c>
      <c r="AR3644" s="141" t="s">
        <v>301</v>
      </c>
      <c r="AT3644" s="141" t="s">
        <v>160</v>
      </c>
      <c r="AU3644" s="141" t="s">
        <v>88</v>
      </c>
      <c r="AY3644" s="18" t="s">
        <v>156</v>
      </c>
      <c r="BE3644" s="142">
        <f>IF(N3644="základní",J3644,0)</f>
        <v>0</v>
      </c>
      <c r="BF3644" s="142">
        <f>IF(N3644="snížená",J3644,0)</f>
        <v>0</v>
      </c>
      <c r="BG3644" s="142">
        <f>IF(N3644="zákl. přenesená",J3644,0)</f>
        <v>0</v>
      </c>
      <c r="BH3644" s="142">
        <f>IF(N3644="sníž. přenesená",J3644,0)</f>
        <v>0</v>
      </c>
      <c r="BI3644" s="142">
        <f>IF(N3644="nulová",J3644,0)</f>
        <v>0</v>
      </c>
      <c r="BJ3644" s="18" t="s">
        <v>86</v>
      </c>
      <c r="BK3644" s="142">
        <f>ROUND(I3644*H3644,2)</f>
        <v>0</v>
      </c>
      <c r="BL3644" s="18" t="s">
        <v>301</v>
      </c>
      <c r="BM3644" s="141" t="s">
        <v>4511</v>
      </c>
    </row>
    <row r="3645" spans="2:65" s="1" customFormat="1" ht="107.25" x14ac:dyDescent="0.2">
      <c r="B3645" s="34"/>
      <c r="D3645" s="148" t="s">
        <v>761</v>
      </c>
      <c r="F3645" s="185" t="s">
        <v>4508</v>
      </c>
      <c r="I3645" s="145"/>
      <c r="L3645" s="34"/>
      <c r="M3645" s="146"/>
      <c r="T3645" s="55"/>
      <c r="AT3645" s="18" t="s">
        <v>761</v>
      </c>
      <c r="AU3645" s="18" t="s">
        <v>88</v>
      </c>
    </row>
    <row r="3646" spans="2:65" s="1" customFormat="1" ht="24.2" customHeight="1" x14ac:dyDescent="0.2">
      <c r="B3646" s="129"/>
      <c r="C3646" s="130" t="s">
        <v>678</v>
      </c>
      <c r="D3646" s="130" t="s">
        <v>160</v>
      </c>
      <c r="E3646" s="131" t="s">
        <v>4512</v>
      </c>
      <c r="F3646" s="132" t="s">
        <v>4513</v>
      </c>
      <c r="G3646" s="133" t="s">
        <v>924</v>
      </c>
      <c r="H3646" s="134">
        <v>1</v>
      </c>
      <c r="I3646" s="135"/>
      <c r="J3646" s="136">
        <f>ROUND(I3646*H3646,2)</f>
        <v>0</v>
      </c>
      <c r="K3646" s="132" t="s">
        <v>3</v>
      </c>
      <c r="L3646" s="34"/>
      <c r="M3646" s="137" t="s">
        <v>3</v>
      </c>
      <c r="N3646" s="138" t="s">
        <v>49</v>
      </c>
      <c r="P3646" s="139">
        <f>O3646*H3646</f>
        <v>0</v>
      </c>
      <c r="Q3646" s="139">
        <v>0</v>
      </c>
      <c r="R3646" s="139">
        <f>Q3646*H3646</f>
        <v>0</v>
      </c>
      <c r="S3646" s="139">
        <v>0</v>
      </c>
      <c r="T3646" s="140">
        <f>S3646*H3646</f>
        <v>0</v>
      </c>
      <c r="AR3646" s="141" t="s">
        <v>301</v>
      </c>
      <c r="AT3646" s="141" t="s">
        <v>160</v>
      </c>
      <c r="AU3646" s="141" t="s">
        <v>88</v>
      </c>
      <c r="AY3646" s="18" t="s">
        <v>156</v>
      </c>
      <c r="BE3646" s="142">
        <f>IF(N3646="základní",J3646,0)</f>
        <v>0</v>
      </c>
      <c r="BF3646" s="142">
        <f>IF(N3646="snížená",J3646,0)</f>
        <v>0</v>
      </c>
      <c r="BG3646" s="142">
        <f>IF(N3646="zákl. přenesená",J3646,0)</f>
        <v>0</v>
      </c>
      <c r="BH3646" s="142">
        <f>IF(N3646="sníž. přenesená",J3646,0)</f>
        <v>0</v>
      </c>
      <c r="BI3646" s="142">
        <f>IF(N3646="nulová",J3646,0)</f>
        <v>0</v>
      </c>
      <c r="BJ3646" s="18" t="s">
        <v>86</v>
      </c>
      <c r="BK3646" s="142">
        <f>ROUND(I3646*H3646,2)</f>
        <v>0</v>
      </c>
      <c r="BL3646" s="18" t="s">
        <v>301</v>
      </c>
      <c r="BM3646" s="141" t="s">
        <v>4514</v>
      </c>
    </row>
    <row r="3647" spans="2:65" s="1" customFormat="1" ht="117" x14ac:dyDescent="0.2">
      <c r="B3647" s="34"/>
      <c r="D3647" s="148" t="s">
        <v>761</v>
      </c>
      <c r="F3647" s="185" t="s">
        <v>4515</v>
      </c>
      <c r="I3647" s="145"/>
      <c r="L3647" s="34"/>
      <c r="M3647" s="146"/>
      <c r="T3647" s="55"/>
      <c r="AT3647" s="18" t="s">
        <v>761</v>
      </c>
      <c r="AU3647" s="18" t="s">
        <v>88</v>
      </c>
    </row>
    <row r="3648" spans="2:65" s="1" customFormat="1" ht="24.2" customHeight="1" x14ac:dyDescent="0.2">
      <c r="B3648" s="129"/>
      <c r="C3648" s="130" t="s">
        <v>684</v>
      </c>
      <c r="D3648" s="130" t="s">
        <v>160</v>
      </c>
      <c r="E3648" s="131" t="s">
        <v>4516</v>
      </c>
      <c r="F3648" s="132" t="s">
        <v>4517</v>
      </c>
      <c r="G3648" s="133" t="s">
        <v>924</v>
      </c>
      <c r="H3648" s="134">
        <v>1</v>
      </c>
      <c r="I3648" s="135"/>
      <c r="J3648" s="136">
        <f>ROUND(I3648*H3648,2)</f>
        <v>0</v>
      </c>
      <c r="K3648" s="132" t="s">
        <v>3</v>
      </c>
      <c r="L3648" s="34"/>
      <c r="M3648" s="137" t="s">
        <v>3</v>
      </c>
      <c r="N3648" s="138" t="s">
        <v>49</v>
      </c>
      <c r="P3648" s="139">
        <f>O3648*H3648</f>
        <v>0</v>
      </c>
      <c r="Q3648" s="139">
        <v>0</v>
      </c>
      <c r="R3648" s="139">
        <f>Q3648*H3648</f>
        <v>0</v>
      </c>
      <c r="S3648" s="139">
        <v>0</v>
      </c>
      <c r="T3648" s="140">
        <f>S3648*H3648</f>
        <v>0</v>
      </c>
      <c r="AR3648" s="141" t="s">
        <v>301</v>
      </c>
      <c r="AT3648" s="141" t="s">
        <v>160</v>
      </c>
      <c r="AU3648" s="141" t="s">
        <v>88</v>
      </c>
      <c r="AY3648" s="18" t="s">
        <v>156</v>
      </c>
      <c r="BE3648" s="142">
        <f>IF(N3648="základní",J3648,0)</f>
        <v>0</v>
      </c>
      <c r="BF3648" s="142">
        <f>IF(N3648="snížená",J3648,0)</f>
        <v>0</v>
      </c>
      <c r="BG3648" s="142">
        <f>IF(N3648="zákl. přenesená",J3648,0)</f>
        <v>0</v>
      </c>
      <c r="BH3648" s="142">
        <f>IF(N3648="sníž. přenesená",J3648,0)</f>
        <v>0</v>
      </c>
      <c r="BI3648" s="142">
        <f>IF(N3648="nulová",J3648,0)</f>
        <v>0</v>
      </c>
      <c r="BJ3648" s="18" t="s">
        <v>86</v>
      </c>
      <c r="BK3648" s="142">
        <f>ROUND(I3648*H3648,2)</f>
        <v>0</v>
      </c>
      <c r="BL3648" s="18" t="s">
        <v>301</v>
      </c>
      <c r="BM3648" s="141" t="s">
        <v>4518</v>
      </c>
    </row>
    <row r="3649" spans="2:65" s="1" customFormat="1" ht="107.25" x14ac:dyDescent="0.2">
      <c r="B3649" s="34"/>
      <c r="D3649" s="148" t="s">
        <v>761</v>
      </c>
      <c r="F3649" s="185" t="s">
        <v>4519</v>
      </c>
      <c r="I3649" s="145"/>
      <c r="L3649" s="34"/>
      <c r="M3649" s="146"/>
      <c r="T3649" s="55"/>
      <c r="AT3649" s="18" t="s">
        <v>761</v>
      </c>
      <c r="AU3649" s="18" t="s">
        <v>88</v>
      </c>
    </row>
    <row r="3650" spans="2:65" s="1" customFormat="1" ht="24.2" customHeight="1" x14ac:dyDescent="0.2">
      <c r="B3650" s="129"/>
      <c r="C3650" s="130" t="s">
        <v>691</v>
      </c>
      <c r="D3650" s="130" t="s">
        <v>160</v>
      </c>
      <c r="E3650" s="131" t="s">
        <v>4520</v>
      </c>
      <c r="F3650" s="132" t="s">
        <v>4521</v>
      </c>
      <c r="G3650" s="133" t="s">
        <v>924</v>
      </c>
      <c r="H3650" s="134">
        <v>2</v>
      </c>
      <c r="I3650" s="135"/>
      <c r="J3650" s="136">
        <f>ROUND(I3650*H3650,2)</f>
        <v>0</v>
      </c>
      <c r="K3650" s="132" t="s">
        <v>3</v>
      </c>
      <c r="L3650" s="34"/>
      <c r="M3650" s="137" t="s">
        <v>3</v>
      </c>
      <c r="N3650" s="138" t="s">
        <v>49</v>
      </c>
      <c r="P3650" s="139">
        <f>O3650*H3650</f>
        <v>0</v>
      </c>
      <c r="Q3650" s="139">
        <v>0</v>
      </c>
      <c r="R3650" s="139">
        <f>Q3650*H3650</f>
        <v>0</v>
      </c>
      <c r="S3650" s="139">
        <v>0</v>
      </c>
      <c r="T3650" s="140">
        <f>S3650*H3650</f>
        <v>0</v>
      </c>
      <c r="AR3650" s="141" t="s">
        <v>301</v>
      </c>
      <c r="AT3650" s="141" t="s">
        <v>160</v>
      </c>
      <c r="AU3650" s="141" t="s">
        <v>88</v>
      </c>
      <c r="AY3650" s="18" t="s">
        <v>156</v>
      </c>
      <c r="BE3650" s="142">
        <f>IF(N3650="základní",J3650,0)</f>
        <v>0</v>
      </c>
      <c r="BF3650" s="142">
        <f>IF(N3650="snížená",J3650,0)</f>
        <v>0</v>
      </c>
      <c r="BG3650" s="142">
        <f>IF(N3650="zákl. přenesená",J3650,0)</f>
        <v>0</v>
      </c>
      <c r="BH3650" s="142">
        <f>IF(N3650="sníž. přenesená",J3650,0)</f>
        <v>0</v>
      </c>
      <c r="BI3650" s="142">
        <f>IF(N3650="nulová",J3650,0)</f>
        <v>0</v>
      </c>
      <c r="BJ3650" s="18" t="s">
        <v>86</v>
      </c>
      <c r="BK3650" s="142">
        <f>ROUND(I3650*H3650,2)</f>
        <v>0</v>
      </c>
      <c r="BL3650" s="18" t="s">
        <v>301</v>
      </c>
      <c r="BM3650" s="141" t="s">
        <v>4522</v>
      </c>
    </row>
    <row r="3651" spans="2:65" s="1" customFormat="1" ht="117" x14ac:dyDescent="0.2">
      <c r="B3651" s="34"/>
      <c r="D3651" s="148" t="s">
        <v>761</v>
      </c>
      <c r="F3651" s="185" t="s">
        <v>4523</v>
      </c>
      <c r="I3651" s="145"/>
      <c r="L3651" s="34"/>
      <c r="M3651" s="146"/>
      <c r="T3651" s="55"/>
      <c r="AT3651" s="18" t="s">
        <v>761</v>
      </c>
      <c r="AU3651" s="18" t="s">
        <v>88</v>
      </c>
    </row>
    <row r="3652" spans="2:65" s="1" customFormat="1" ht="24.2" customHeight="1" x14ac:dyDescent="0.2">
      <c r="B3652" s="129"/>
      <c r="C3652" s="130" t="s">
        <v>696</v>
      </c>
      <c r="D3652" s="130" t="s">
        <v>160</v>
      </c>
      <c r="E3652" s="131" t="s">
        <v>4524</v>
      </c>
      <c r="F3652" s="132" t="s">
        <v>4525</v>
      </c>
      <c r="G3652" s="133" t="s">
        <v>924</v>
      </c>
      <c r="H3652" s="134">
        <v>2</v>
      </c>
      <c r="I3652" s="135"/>
      <c r="J3652" s="136">
        <f>ROUND(I3652*H3652,2)</f>
        <v>0</v>
      </c>
      <c r="K3652" s="132" t="s">
        <v>3</v>
      </c>
      <c r="L3652" s="34"/>
      <c r="M3652" s="137" t="s">
        <v>3</v>
      </c>
      <c r="N3652" s="138" t="s">
        <v>49</v>
      </c>
      <c r="P3652" s="139">
        <f>O3652*H3652</f>
        <v>0</v>
      </c>
      <c r="Q3652" s="139">
        <v>0</v>
      </c>
      <c r="R3652" s="139">
        <f>Q3652*H3652</f>
        <v>0</v>
      </c>
      <c r="S3652" s="139">
        <v>0</v>
      </c>
      <c r="T3652" s="140">
        <f>S3652*H3652</f>
        <v>0</v>
      </c>
      <c r="AR3652" s="141" t="s">
        <v>301</v>
      </c>
      <c r="AT3652" s="141" t="s">
        <v>160</v>
      </c>
      <c r="AU3652" s="141" t="s">
        <v>88</v>
      </c>
      <c r="AY3652" s="18" t="s">
        <v>156</v>
      </c>
      <c r="BE3652" s="142">
        <f>IF(N3652="základní",J3652,0)</f>
        <v>0</v>
      </c>
      <c r="BF3652" s="142">
        <f>IF(N3652="snížená",J3652,0)</f>
        <v>0</v>
      </c>
      <c r="BG3652" s="142">
        <f>IF(N3652="zákl. přenesená",J3652,0)</f>
        <v>0</v>
      </c>
      <c r="BH3652" s="142">
        <f>IF(N3652="sníž. přenesená",J3652,0)</f>
        <v>0</v>
      </c>
      <c r="BI3652" s="142">
        <f>IF(N3652="nulová",J3652,0)</f>
        <v>0</v>
      </c>
      <c r="BJ3652" s="18" t="s">
        <v>86</v>
      </c>
      <c r="BK3652" s="142">
        <f>ROUND(I3652*H3652,2)</f>
        <v>0</v>
      </c>
      <c r="BL3652" s="18" t="s">
        <v>301</v>
      </c>
      <c r="BM3652" s="141" t="s">
        <v>4526</v>
      </c>
    </row>
    <row r="3653" spans="2:65" s="1" customFormat="1" ht="117" x14ac:dyDescent="0.2">
      <c r="B3653" s="34"/>
      <c r="D3653" s="148" t="s">
        <v>761</v>
      </c>
      <c r="F3653" s="185" t="s">
        <v>4527</v>
      </c>
      <c r="I3653" s="145"/>
      <c r="L3653" s="34"/>
      <c r="M3653" s="146"/>
      <c r="T3653" s="55"/>
      <c r="AT3653" s="18" t="s">
        <v>761</v>
      </c>
      <c r="AU3653" s="18" t="s">
        <v>88</v>
      </c>
    </row>
    <row r="3654" spans="2:65" s="1" customFormat="1" ht="24.2" customHeight="1" x14ac:dyDescent="0.2">
      <c r="B3654" s="129"/>
      <c r="C3654" s="130" t="s">
        <v>714</v>
      </c>
      <c r="D3654" s="130" t="s">
        <v>160</v>
      </c>
      <c r="E3654" s="131" t="s">
        <v>4528</v>
      </c>
      <c r="F3654" s="132" t="s">
        <v>4529</v>
      </c>
      <c r="G3654" s="133" t="s">
        <v>924</v>
      </c>
      <c r="H3654" s="134">
        <v>3</v>
      </c>
      <c r="I3654" s="135"/>
      <c r="J3654" s="136">
        <f>ROUND(I3654*H3654,2)</f>
        <v>0</v>
      </c>
      <c r="K3654" s="132" t="s">
        <v>3</v>
      </c>
      <c r="L3654" s="34"/>
      <c r="M3654" s="137" t="s">
        <v>3</v>
      </c>
      <c r="N3654" s="138" t="s">
        <v>49</v>
      </c>
      <c r="P3654" s="139">
        <f>O3654*H3654</f>
        <v>0</v>
      </c>
      <c r="Q3654" s="139">
        <v>0</v>
      </c>
      <c r="R3654" s="139">
        <f>Q3654*H3654</f>
        <v>0</v>
      </c>
      <c r="S3654" s="139">
        <v>0</v>
      </c>
      <c r="T3654" s="140">
        <f>S3654*H3654</f>
        <v>0</v>
      </c>
      <c r="AR3654" s="141" t="s">
        <v>301</v>
      </c>
      <c r="AT3654" s="141" t="s">
        <v>160</v>
      </c>
      <c r="AU3654" s="141" t="s">
        <v>88</v>
      </c>
      <c r="AY3654" s="18" t="s">
        <v>156</v>
      </c>
      <c r="BE3654" s="142">
        <f>IF(N3654="základní",J3654,0)</f>
        <v>0</v>
      </c>
      <c r="BF3654" s="142">
        <f>IF(N3654="snížená",J3654,0)</f>
        <v>0</v>
      </c>
      <c r="BG3654" s="142">
        <f>IF(N3654="zákl. přenesená",J3654,0)</f>
        <v>0</v>
      </c>
      <c r="BH3654" s="142">
        <f>IF(N3654="sníž. přenesená",J3654,0)</f>
        <v>0</v>
      </c>
      <c r="BI3654" s="142">
        <f>IF(N3654="nulová",J3654,0)</f>
        <v>0</v>
      </c>
      <c r="BJ3654" s="18" t="s">
        <v>86</v>
      </c>
      <c r="BK3654" s="142">
        <f>ROUND(I3654*H3654,2)</f>
        <v>0</v>
      </c>
      <c r="BL3654" s="18" t="s">
        <v>301</v>
      </c>
      <c r="BM3654" s="141" t="s">
        <v>4530</v>
      </c>
    </row>
    <row r="3655" spans="2:65" s="1" customFormat="1" ht="117" x14ac:dyDescent="0.2">
      <c r="B3655" s="34"/>
      <c r="D3655" s="148" t="s">
        <v>761</v>
      </c>
      <c r="F3655" s="185" t="s">
        <v>4527</v>
      </c>
      <c r="I3655" s="145"/>
      <c r="L3655" s="34"/>
      <c r="M3655" s="146"/>
      <c r="T3655" s="55"/>
      <c r="AT3655" s="18" t="s">
        <v>761</v>
      </c>
      <c r="AU3655" s="18" t="s">
        <v>88</v>
      </c>
    </row>
    <row r="3656" spans="2:65" s="1" customFormat="1" ht="24.2" customHeight="1" x14ac:dyDescent="0.2">
      <c r="B3656" s="129"/>
      <c r="C3656" s="130" t="s">
        <v>728</v>
      </c>
      <c r="D3656" s="130" t="s">
        <v>160</v>
      </c>
      <c r="E3656" s="131" t="s">
        <v>4531</v>
      </c>
      <c r="F3656" s="132" t="s">
        <v>4532</v>
      </c>
      <c r="G3656" s="133" t="s">
        <v>924</v>
      </c>
      <c r="H3656" s="134">
        <v>1</v>
      </c>
      <c r="I3656" s="135"/>
      <c r="J3656" s="136">
        <f>ROUND(I3656*H3656,2)</f>
        <v>0</v>
      </c>
      <c r="K3656" s="132" t="s">
        <v>3</v>
      </c>
      <c r="L3656" s="34"/>
      <c r="M3656" s="137" t="s">
        <v>3</v>
      </c>
      <c r="N3656" s="138" t="s">
        <v>49</v>
      </c>
      <c r="P3656" s="139">
        <f>O3656*H3656</f>
        <v>0</v>
      </c>
      <c r="Q3656" s="139">
        <v>0</v>
      </c>
      <c r="R3656" s="139">
        <f>Q3656*H3656</f>
        <v>0</v>
      </c>
      <c r="S3656" s="139">
        <v>0</v>
      </c>
      <c r="T3656" s="140">
        <f>S3656*H3656</f>
        <v>0</v>
      </c>
      <c r="AR3656" s="141" t="s">
        <v>301</v>
      </c>
      <c r="AT3656" s="141" t="s">
        <v>160</v>
      </c>
      <c r="AU3656" s="141" t="s">
        <v>88</v>
      </c>
      <c r="AY3656" s="18" t="s">
        <v>156</v>
      </c>
      <c r="BE3656" s="142">
        <f>IF(N3656="základní",J3656,0)</f>
        <v>0</v>
      </c>
      <c r="BF3656" s="142">
        <f>IF(N3656="snížená",J3656,0)</f>
        <v>0</v>
      </c>
      <c r="BG3656" s="142">
        <f>IF(N3656="zákl. přenesená",J3656,0)</f>
        <v>0</v>
      </c>
      <c r="BH3656" s="142">
        <f>IF(N3656="sníž. přenesená",J3656,0)</f>
        <v>0</v>
      </c>
      <c r="BI3656" s="142">
        <f>IF(N3656="nulová",J3656,0)</f>
        <v>0</v>
      </c>
      <c r="BJ3656" s="18" t="s">
        <v>86</v>
      </c>
      <c r="BK3656" s="142">
        <f>ROUND(I3656*H3656,2)</f>
        <v>0</v>
      </c>
      <c r="BL3656" s="18" t="s">
        <v>301</v>
      </c>
      <c r="BM3656" s="141" t="s">
        <v>4533</v>
      </c>
    </row>
    <row r="3657" spans="2:65" s="1" customFormat="1" ht="146.25" x14ac:dyDescent="0.2">
      <c r="B3657" s="34"/>
      <c r="D3657" s="148" t="s">
        <v>761</v>
      </c>
      <c r="F3657" s="185" t="s">
        <v>4534</v>
      </c>
      <c r="I3657" s="145"/>
      <c r="L3657" s="34"/>
      <c r="M3657" s="146"/>
      <c r="T3657" s="55"/>
      <c r="AT3657" s="18" t="s">
        <v>761</v>
      </c>
      <c r="AU3657" s="18" t="s">
        <v>88</v>
      </c>
    </row>
    <row r="3658" spans="2:65" s="1" customFormat="1" ht="24.2" customHeight="1" x14ac:dyDescent="0.2">
      <c r="B3658" s="129"/>
      <c r="C3658" s="130" t="s">
        <v>739</v>
      </c>
      <c r="D3658" s="130" t="s">
        <v>160</v>
      </c>
      <c r="E3658" s="131" t="s">
        <v>4535</v>
      </c>
      <c r="F3658" s="132" t="s">
        <v>4536</v>
      </c>
      <c r="G3658" s="133" t="s">
        <v>924</v>
      </c>
      <c r="H3658" s="134">
        <v>1</v>
      </c>
      <c r="I3658" s="135"/>
      <c r="J3658" s="136">
        <f>ROUND(I3658*H3658,2)</f>
        <v>0</v>
      </c>
      <c r="K3658" s="132" t="s">
        <v>3</v>
      </c>
      <c r="L3658" s="34"/>
      <c r="M3658" s="137" t="s">
        <v>3</v>
      </c>
      <c r="N3658" s="138" t="s">
        <v>49</v>
      </c>
      <c r="P3658" s="139">
        <f>O3658*H3658</f>
        <v>0</v>
      </c>
      <c r="Q3658" s="139">
        <v>0</v>
      </c>
      <c r="R3658" s="139">
        <f>Q3658*H3658</f>
        <v>0</v>
      </c>
      <c r="S3658" s="139">
        <v>0</v>
      </c>
      <c r="T3658" s="140">
        <f>S3658*H3658</f>
        <v>0</v>
      </c>
      <c r="AR3658" s="141" t="s">
        <v>301</v>
      </c>
      <c r="AT3658" s="141" t="s">
        <v>160</v>
      </c>
      <c r="AU3658" s="141" t="s">
        <v>88</v>
      </c>
      <c r="AY3658" s="18" t="s">
        <v>156</v>
      </c>
      <c r="BE3658" s="142">
        <f>IF(N3658="základní",J3658,0)</f>
        <v>0</v>
      </c>
      <c r="BF3658" s="142">
        <f>IF(N3658="snížená",J3658,0)</f>
        <v>0</v>
      </c>
      <c r="BG3658" s="142">
        <f>IF(N3658="zákl. přenesená",J3658,0)</f>
        <v>0</v>
      </c>
      <c r="BH3658" s="142">
        <f>IF(N3658="sníž. přenesená",J3658,0)</f>
        <v>0</v>
      </c>
      <c r="BI3658" s="142">
        <f>IF(N3658="nulová",J3658,0)</f>
        <v>0</v>
      </c>
      <c r="BJ3658" s="18" t="s">
        <v>86</v>
      </c>
      <c r="BK3658" s="142">
        <f>ROUND(I3658*H3658,2)</f>
        <v>0</v>
      </c>
      <c r="BL3658" s="18" t="s">
        <v>301</v>
      </c>
      <c r="BM3658" s="141" t="s">
        <v>4537</v>
      </c>
    </row>
    <row r="3659" spans="2:65" s="1" customFormat="1" ht="107.25" x14ac:dyDescent="0.2">
      <c r="B3659" s="34"/>
      <c r="D3659" s="148" t="s">
        <v>761</v>
      </c>
      <c r="F3659" s="185" t="s">
        <v>4538</v>
      </c>
      <c r="I3659" s="145"/>
      <c r="L3659" s="34"/>
      <c r="M3659" s="146"/>
      <c r="T3659" s="55"/>
      <c r="AT3659" s="18" t="s">
        <v>761</v>
      </c>
      <c r="AU3659" s="18" t="s">
        <v>88</v>
      </c>
    </row>
    <row r="3660" spans="2:65" s="1" customFormat="1" ht="24.2" customHeight="1" x14ac:dyDescent="0.2">
      <c r="B3660" s="129"/>
      <c r="C3660" s="130" t="s">
        <v>747</v>
      </c>
      <c r="D3660" s="130" t="s">
        <v>160</v>
      </c>
      <c r="E3660" s="131" t="s">
        <v>4539</v>
      </c>
      <c r="F3660" s="132" t="s">
        <v>4540</v>
      </c>
      <c r="G3660" s="133" t="s">
        <v>924</v>
      </c>
      <c r="H3660" s="134">
        <v>2</v>
      </c>
      <c r="I3660" s="135"/>
      <c r="J3660" s="136">
        <f>ROUND(I3660*H3660,2)</f>
        <v>0</v>
      </c>
      <c r="K3660" s="132" t="s">
        <v>3</v>
      </c>
      <c r="L3660" s="34"/>
      <c r="M3660" s="137" t="s">
        <v>3</v>
      </c>
      <c r="N3660" s="138" t="s">
        <v>49</v>
      </c>
      <c r="P3660" s="139">
        <f>O3660*H3660</f>
        <v>0</v>
      </c>
      <c r="Q3660" s="139">
        <v>0</v>
      </c>
      <c r="R3660" s="139">
        <f>Q3660*H3660</f>
        <v>0</v>
      </c>
      <c r="S3660" s="139">
        <v>0</v>
      </c>
      <c r="T3660" s="140">
        <f>S3660*H3660</f>
        <v>0</v>
      </c>
      <c r="AR3660" s="141" t="s">
        <v>301</v>
      </c>
      <c r="AT3660" s="141" t="s">
        <v>160</v>
      </c>
      <c r="AU3660" s="141" t="s">
        <v>88</v>
      </c>
      <c r="AY3660" s="18" t="s">
        <v>156</v>
      </c>
      <c r="BE3660" s="142">
        <f>IF(N3660="základní",J3660,0)</f>
        <v>0</v>
      </c>
      <c r="BF3660" s="142">
        <f>IF(N3660="snížená",J3660,0)</f>
        <v>0</v>
      </c>
      <c r="BG3660" s="142">
        <f>IF(N3660="zákl. přenesená",J3660,0)</f>
        <v>0</v>
      </c>
      <c r="BH3660" s="142">
        <f>IF(N3660="sníž. přenesená",J3660,0)</f>
        <v>0</v>
      </c>
      <c r="BI3660" s="142">
        <f>IF(N3660="nulová",J3660,0)</f>
        <v>0</v>
      </c>
      <c r="BJ3660" s="18" t="s">
        <v>86</v>
      </c>
      <c r="BK3660" s="142">
        <f>ROUND(I3660*H3660,2)</f>
        <v>0</v>
      </c>
      <c r="BL3660" s="18" t="s">
        <v>301</v>
      </c>
      <c r="BM3660" s="141" t="s">
        <v>4541</v>
      </c>
    </row>
    <row r="3661" spans="2:65" s="1" customFormat="1" ht="126.75" x14ac:dyDescent="0.2">
      <c r="B3661" s="34"/>
      <c r="D3661" s="148" t="s">
        <v>761</v>
      </c>
      <c r="F3661" s="185" t="s">
        <v>4542</v>
      </c>
      <c r="I3661" s="145"/>
      <c r="L3661" s="34"/>
      <c r="M3661" s="146"/>
      <c r="T3661" s="55"/>
      <c r="AT3661" s="18" t="s">
        <v>761</v>
      </c>
      <c r="AU3661" s="18" t="s">
        <v>88</v>
      </c>
    </row>
    <row r="3662" spans="2:65" s="1" customFormat="1" ht="24.2" customHeight="1" x14ac:dyDescent="0.2">
      <c r="B3662" s="129"/>
      <c r="C3662" s="130" t="s">
        <v>753</v>
      </c>
      <c r="D3662" s="130" t="s">
        <v>160</v>
      </c>
      <c r="E3662" s="131" t="s">
        <v>4543</v>
      </c>
      <c r="F3662" s="132" t="s">
        <v>4544</v>
      </c>
      <c r="G3662" s="133" t="s">
        <v>924</v>
      </c>
      <c r="H3662" s="134">
        <v>2</v>
      </c>
      <c r="I3662" s="135"/>
      <c r="J3662" s="136">
        <f>ROUND(I3662*H3662,2)</f>
        <v>0</v>
      </c>
      <c r="K3662" s="132" t="s">
        <v>3</v>
      </c>
      <c r="L3662" s="34"/>
      <c r="M3662" s="137" t="s">
        <v>3</v>
      </c>
      <c r="N3662" s="138" t="s">
        <v>49</v>
      </c>
      <c r="P3662" s="139">
        <f>O3662*H3662</f>
        <v>0</v>
      </c>
      <c r="Q3662" s="139">
        <v>0</v>
      </c>
      <c r="R3662" s="139">
        <f>Q3662*H3662</f>
        <v>0</v>
      </c>
      <c r="S3662" s="139">
        <v>0</v>
      </c>
      <c r="T3662" s="140">
        <f>S3662*H3662</f>
        <v>0</v>
      </c>
      <c r="AR3662" s="141" t="s">
        <v>301</v>
      </c>
      <c r="AT3662" s="141" t="s">
        <v>160</v>
      </c>
      <c r="AU3662" s="141" t="s">
        <v>88</v>
      </c>
      <c r="AY3662" s="18" t="s">
        <v>156</v>
      </c>
      <c r="BE3662" s="142">
        <f>IF(N3662="základní",J3662,0)</f>
        <v>0</v>
      </c>
      <c r="BF3662" s="142">
        <f>IF(N3662="snížená",J3662,0)</f>
        <v>0</v>
      </c>
      <c r="BG3662" s="142">
        <f>IF(N3662="zákl. přenesená",J3662,0)</f>
        <v>0</v>
      </c>
      <c r="BH3662" s="142">
        <f>IF(N3662="sníž. přenesená",J3662,0)</f>
        <v>0</v>
      </c>
      <c r="BI3662" s="142">
        <f>IF(N3662="nulová",J3662,0)</f>
        <v>0</v>
      </c>
      <c r="BJ3662" s="18" t="s">
        <v>86</v>
      </c>
      <c r="BK3662" s="142">
        <f>ROUND(I3662*H3662,2)</f>
        <v>0</v>
      </c>
      <c r="BL3662" s="18" t="s">
        <v>301</v>
      </c>
      <c r="BM3662" s="141" t="s">
        <v>4545</v>
      </c>
    </row>
    <row r="3663" spans="2:65" s="1" customFormat="1" ht="126.75" x14ac:dyDescent="0.2">
      <c r="B3663" s="34"/>
      <c r="D3663" s="148" t="s">
        <v>761</v>
      </c>
      <c r="F3663" s="185" t="s">
        <v>4546</v>
      </c>
      <c r="I3663" s="145"/>
      <c r="L3663" s="34"/>
      <c r="M3663" s="146"/>
      <c r="T3663" s="55"/>
      <c r="AT3663" s="18" t="s">
        <v>761</v>
      </c>
      <c r="AU3663" s="18" t="s">
        <v>88</v>
      </c>
    </row>
    <row r="3664" spans="2:65" s="1" customFormat="1" ht="24.2" customHeight="1" x14ac:dyDescent="0.2">
      <c r="B3664" s="129"/>
      <c r="C3664" s="130" t="s">
        <v>756</v>
      </c>
      <c r="D3664" s="130" t="s">
        <v>160</v>
      </c>
      <c r="E3664" s="131" t="s">
        <v>4547</v>
      </c>
      <c r="F3664" s="132" t="s">
        <v>4548</v>
      </c>
      <c r="G3664" s="133" t="s">
        <v>924</v>
      </c>
      <c r="H3664" s="134">
        <v>2</v>
      </c>
      <c r="I3664" s="135"/>
      <c r="J3664" s="136">
        <f>ROUND(I3664*H3664,2)</f>
        <v>0</v>
      </c>
      <c r="K3664" s="132" t="s">
        <v>3</v>
      </c>
      <c r="L3664" s="34"/>
      <c r="M3664" s="137" t="s">
        <v>3</v>
      </c>
      <c r="N3664" s="138" t="s">
        <v>49</v>
      </c>
      <c r="P3664" s="139">
        <f>O3664*H3664</f>
        <v>0</v>
      </c>
      <c r="Q3664" s="139">
        <v>0</v>
      </c>
      <c r="R3664" s="139">
        <f>Q3664*H3664</f>
        <v>0</v>
      </c>
      <c r="S3664" s="139">
        <v>0</v>
      </c>
      <c r="T3664" s="140">
        <f>S3664*H3664</f>
        <v>0</v>
      </c>
      <c r="AR3664" s="141" t="s">
        <v>301</v>
      </c>
      <c r="AT3664" s="141" t="s">
        <v>160</v>
      </c>
      <c r="AU3664" s="141" t="s">
        <v>88</v>
      </c>
      <c r="AY3664" s="18" t="s">
        <v>156</v>
      </c>
      <c r="BE3664" s="142">
        <f>IF(N3664="základní",J3664,0)</f>
        <v>0</v>
      </c>
      <c r="BF3664" s="142">
        <f>IF(N3664="snížená",J3664,0)</f>
        <v>0</v>
      </c>
      <c r="BG3664" s="142">
        <f>IF(N3664="zákl. přenesená",J3664,0)</f>
        <v>0</v>
      </c>
      <c r="BH3664" s="142">
        <f>IF(N3664="sníž. přenesená",J3664,0)</f>
        <v>0</v>
      </c>
      <c r="BI3664" s="142">
        <f>IF(N3664="nulová",J3664,0)</f>
        <v>0</v>
      </c>
      <c r="BJ3664" s="18" t="s">
        <v>86</v>
      </c>
      <c r="BK3664" s="142">
        <f>ROUND(I3664*H3664,2)</f>
        <v>0</v>
      </c>
      <c r="BL3664" s="18" t="s">
        <v>301</v>
      </c>
      <c r="BM3664" s="141" t="s">
        <v>4549</v>
      </c>
    </row>
    <row r="3665" spans="2:65" s="1" customFormat="1" ht="136.5" x14ac:dyDescent="0.2">
      <c r="B3665" s="34"/>
      <c r="D3665" s="148" t="s">
        <v>761</v>
      </c>
      <c r="F3665" s="185" t="s">
        <v>4550</v>
      </c>
      <c r="I3665" s="145"/>
      <c r="L3665" s="34"/>
      <c r="M3665" s="146"/>
      <c r="T3665" s="55"/>
      <c r="AT3665" s="18" t="s">
        <v>761</v>
      </c>
      <c r="AU3665" s="18" t="s">
        <v>88</v>
      </c>
    </row>
    <row r="3666" spans="2:65" s="1" customFormat="1" ht="24.2" customHeight="1" x14ac:dyDescent="0.2">
      <c r="B3666" s="129"/>
      <c r="C3666" s="130" t="s">
        <v>764</v>
      </c>
      <c r="D3666" s="130" t="s">
        <v>160</v>
      </c>
      <c r="E3666" s="131" t="s">
        <v>4551</v>
      </c>
      <c r="F3666" s="132" t="s">
        <v>4552</v>
      </c>
      <c r="G3666" s="133" t="s">
        <v>924</v>
      </c>
      <c r="H3666" s="134">
        <v>1</v>
      </c>
      <c r="I3666" s="135"/>
      <c r="J3666" s="136">
        <f>ROUND(I3666*H3666,2)</f>
        <v>0</v>
      </c>
      <c r="K3666" s="132" t="s">
        <v>3</v>
      </c>
      <c r="L3666" s="34"/>
      <c r="M3666" s="137" t="s">
        <v>3</v>
      </c>
      <c r="N3666" s="138" t="s">
        <v>49</v>
      </c>
      <c r="P3666" s="139">
        <f>O3666*H3666</f>
        <v>0</v>
      </c>
      <c r="Q3666" s="139">
        <v>0</v>
      </c>
      <c r="R3666" s="139">
        <f>Q3666*H3666</f>
        <v>0</v>
      </c>
      <c r="S3666" s="139">
        <v>0</v>
      </c>
      <c r="T3666" s="140">
        <f>S3666*H3666</f>
        <v>0</v>
      </c>
      <c r="AR3666" s="141" t="s">
        <v>301</v>
      </c>
      <c r="AT3666" s="141" t="s">
        <v>160</v>
      </c>
      <c r="AU3666" s="141" t="s">
        <v>88</v>
      </c>
      <c r="AY3666" s="18" t="s">
        <v>156</v>
      </c>
      <c r="BE3666" s="142">
        <f>IF(N3666="základní",J3666,0)</f>
        <v>0</v>
      </c>
      <c r="BF3666" s="142">
        <f>IF(N3666="snížená",J3666,0)</f>
        <v>0</v>
      </c>
      <c r="BG3666" s="142">
        <f>IF(N3666="zákl. přenesená",J3666,0)</f>
        <v>0</v>
      </c>
      <c r="BH3666" s="142">
        <f>IF(N3666="sníž. přenesená",J3666,0)</f>
        <v>0</v>
      </c>
      <c r="BI3666" s="142">
        <f>IF(N3666="nulová",J3666,0)</f>
        <v>0</v>
      </c>
      <c r="BJ3666" s="18" t="s">
        <v>86</v>
      </c>
      <c r="BK3666" s="142">
        <f>ROUND(I3666*H3666,2)</f>
        <v>0</v>
      </c>
      <c r="BL3666" s="18" t="s">
        <v>301</v>
      </c>
      <c r="BM3666" s="141" t="s">
        <v>4553</v>
      </c>
    </row>
    <row r="3667" spans="2:65" s="1" customFormat="1" ht="136.5" x14ac:dyDescent="0.2">
      <c r="B3667" s="34"/>
      <c r="D3667" s="148" t="s">
        <v>761</v>
      </c>
      <c r="F3667" s="185" t="s">
        <v>4550</v>
      </c>
      <c r="I3667" s="145"/>
      <c r="L3667" s="34"/>
      <c r="M3667" s="146"/>
      <c r="T3667" s="55"/>
      <c r="AT3667" s="18" t="s">
        <v>761</v>
      </c>
      <c r="AU3667" s="18" t="s">
        <v>88</v>
      </c>
    </row>
    <row r="3668" spans="2:65" s="1" customFormat="1" ht="24.2" customHeight="1" x14ac:dyDescent="0.2">
      <c r="B3668" s="129"/>
      <c r="C3668" s="130" t="s">
        <v>769</v>
      </c>
      <c r="D3668" s="130" t="s">
        <v>160</v>
      </c>
      <c r="E3668" s="131" t="s">
        <v>4554</v>
      </c>
      <c r="F3668" s="132" t="s">
        <v>4555</v>
      </c>
      <c r="G3668" s="133" t="s">
        <v>924</v>
      </c>
      <c r="H3668" s="134">
        <v>1</v>
      </c>
      <c r="I3668" s="135"/>
      <c r="J3668" s="136">
        <f>ROUND(I3668*H3668,2)</f>
        <v>0</v>
      </c>
      <c r="K3668" s="132" t="s">
        <v>3</v>
      </c>
      <c r="L3668" s="34"/>
      <c r="M3668" s="137" t="s">
        <v>3</v>
      </c>
      <c r="N3668" s="138" t="s">
        <v>49</v>
      </c>
      <c r="P3668" s="139">
        <f>O3668*H3668</f>
        <v>0</v>
      </c>
      <c r="Q3668" s="139">
        <v>0</v>
      </c>
      <c r="R3668" s="139">
        <f>Q3668*H3668</f>
        <v>0</v>
      </c>
      <c r="S3668" s="139">
        <v>0</v>
      </c>
      <c r="T3668" s="140">
        <f>S3668*H3668</f>
        <v>0</v>
      </c>
      <c r="AR3668" s="141" t="s">
        <v>301</v>
      </c>
      <c r="AT3668" s="141" t="s">
        <v>160</v>
      </c>
      <c r="AU3668" s="141" t="s">
        <v>88</v>
      </c>
      <c r="AY3668" s="18" t="s">
        <v>156</v>
      </c>
      <c r="BE3668" s="142">
        <f>IF(N3668="základní",J3668,0)</f>
        <v>0</v>
      </c>
      <c r="BF3668" s="142">
        <f>IF(N3668="snížená",J3668,0)</f>
        <v>0</v>
      </c>
      <c r="BG3668" s="142">
        <f>IF(N3668="zákl. přenesená",J3668,0)</f>
        <v>0</v>
      </c>
      <c r="BH3668" s="142">
        <f>IF(N3668="sníž. přenesená",J3668,0)</f>
        <v>0</v>
      </c>
      <c r="BI3668" s="142">
        <f>IF(N3668="nulová",J3668,0)</f>
        <v>0</v>
      </c>
      <c r="BJ3668" s="18" t="s">
        <v>86</v>
      </c>
      <c r="BK3668" s="142">
        <f>ROUND(I3668*H3668,2)</f>
        <v>0</v>
      </c>
      <c r="BL3668" s="18" t="s">
        <v>301</v>
      </c>
      <c r="BM3668" s="141" t="s">
        <v>4556</v>
      </c>
    </row>
    <row r="3669" spans="2:65" s="1" customFormat="1" ht="136.5" x14ac:dyDescent="0.2">
      <c r="B3669" s="34"/>
      <c r="D3669" s="148" t="s">
        <v>761</v>
      </c>
      <c r="F3669" s="185" t="s">
        <v>4550</v>
      </c>
      <c r="I3669" s="145"/>
      <c r="L3669" s="34"/>
      <c r="M3669" s="146"/>
      <c r="T3669" s="55"/>
      <c r="AT3669" s="18" t="s">
        <v>761</v>
      </c>
      <c r="AU3669" s="18" t="s">
        <v>88</v>
      </c>
    </row>
    <row r="3670" spans="2:65" s="1" customFormat="1" ht="24.2" customHeight="1" x14ac:dyDescent="0.2">
      <c r="B3670" s="129"/>
      <c r="C3670" s="130" t="s">
        <v>772</v>
      </c>
      <c r="D3670" s="130" t="s">
        <v>160</v>
      </c>
      <c r="E3670" s="131" t="s">
        <v>4557</v>
      </c>
      <c r="F3670" s="132" t="s">
        <v>4558</v>
      </c>
      <c r="G3670" s="133" t="s">
        <v>4559</v>
      </c>
      <c r="H3670" s="189"/>
      <c r="I3670" s="135"/>
      <c r="J3670" s="136">
        <f>ROUND(I3670*H3670,2)</f>
        <v>0</v>
      </c>
      <c r="K3670" s="132" t="s">
        <v>164</v>
      </c>
      <c r="L3670" s="34"/>
      <c r="M3670" s="137" t="s">
        <v>3</v>
      </c>
      <c r="N3670" s="138" t="s">
        <v>49</v>
      </c>
      <c r="P3670" s="139">
        <f>O3670*H3670</f>
        <v>0</v>
      </c>
      <c r="Q3670" s="139">
        <v>0</v>
      </c>
      <c r="R3670" s="139">
        <f>Q3670*H3670</f>
        <v>0</v>
      </c>
      <c r="S3670" s="139">
        <v>0</v>
      </c>
      <c r="T3670" s="140">
        <f>S3670*H3670</f>
        <v>0</v>
      </c>
      <c r="AR3670" s="141" t="s">
        <v>301</v>
      </c>
      <c r="AT3670" s="141" t="s">
        <v>160</v>
      </c>
      <c r="AU3670" s="141" t="s">
        <v>88</v>
      </c>
      <c r="AY3670" s="18" t="s">
        <v>156</v>
      </c>
      <c r="BE3670" s="142">
        <f>IF(N3670="základní",J3670,0)</f>
        <v>0</v>
      </c>
      <c r="BF3670" s="142">
        <f>IF(N3670="snížená",J3670,0)</f>
        <v>0</v>
      </c>
      <c r="BG3670" s="142">
        <f>IF(N3670="zákl. přenesená",J3670,0)</f>
        <v>0</v>
      </c>
      <c r="BH3670" s="142">
        <f>IF(N3670="sníž. přenesená",J3670,0)</f>
        <v>0</v>
      </c>
      <c r="BI3670" s="142">
        <f>IF(N3670="nulová",J3670,0)</f>
        <v>0</v>
      </c>
      <c r="BJ3670" s="18" t="s">
        <v>86</v>
      </c>
      <c r="BK3670" s="142">
        <f>ROUND(I3670*H3670,2)</f>
        <v>0</v>
      </c>
      <c r="BL3670" s="18" t="s">
        <v>301</v>
      </c>
      <c r="BM3670" s="141" t="s">
        <v>4560</v>
      </c>
    </row>
    <row r="3671" spans="2:65" s="1" customFormat="1" x14ac:dyDescent="0.2">
      <c r="B3671" s="34"/>
      <c r="D3671" s="143" t="s">
        <v>167</v>
      </c>
      <c r="F3671" s="144" t="s">
        <v>4561</v>
      </c>
      <c r="I3671" s="145"/>
      <c r="L3671" s="34"/>
      <c r="M3671" s="146"/>
      <c r="T3671" s="55"/>
      <c r="AT3671" s="18" t="s">
        <v>167</v>
      </c>
      <c r="AU3671" s="18" t="s">
        <v>88</v>
      </c>
    </row>
    <row r="3672" spans="2:65" s="11" customFormat="1" ht="22.9" customHeight="1" x14ac:dyDescent="0.2">
      <c r="B3672" s="117"/>
      <c r="D3672" s="118" t="s">
        <v>77</v>
      </c>
      <c r="E3672" s="127" t="s">
        <v>4562</v>
      </c>
      <c r="F3672" s="127" t="s">
        <v>4563</v>
      </c>
      <c r="I3672" s="120"/>
      <c r="J3672" s="128">
        <f>BK3672</f>
        <v>0</v>
      </c>
      <c r="L3672" s="117"/>
      <c r="M3672" s="122"/>
      <c r="P3672" s="123">
        <f>SUM(P3673:P3698)</f>
        <v>0</v>
      </c>
      <c r="R3672" s="123">
        <f>SUM(R3673:R3698)</f>
        <v>0</v>
      </c>
      <c r="T3672" s="124">
        <f>SUM(T3673:T3698)</f>
        <v>0</v>
      </c>
      <c r="AR3672" s="118" t="s">
        <v>86</v>
      </c>
      <c r="AT3672" s="125" t="s">
        <v>77</v>
      </c>
      <c r="AU3672" s="125" t="s">
        <v>86</v>
      </c>
      <c r="AY3672" s="118" t="s">
        <v>156</v>
      </c>
      <c r="BK3672" s="126">
        <f>SUM(BK3673:BK3698)</f>
        <v>0</v>
      </c>
    </row>
    <row r="3673" spans="2:65" s="1" customFormat="1" ht="33" customHeight="1" x14ac:dyDescent="0.2">
      <c r="B3673" s="129"/>
      <c r="C3673" s="130" t="s">
        <v>777</v>
      </c>
      <c r="D3673" s="130" t="s">
        <v>160</v>
      </c>
      <c r="E3673" s="131" t="s">
        <v>4564</v>
      </c>
      <c r="F3673" s="132" t="s">
        <v>4565</v>
      </c>
      <c r="G3673" s="133" t="s">
        <v>924</v>
      </c>
      <c r="H3673" s="134">
        <v>3</v>
      </c>
      <c r="I3673" s="135"/>
      <c r="J3673" s="136">
        <f>ROUND(I3673*H3673,2)</f>
        <v>0</v>
      </c>
      <c r="K3673" s="132" t="s">
        <v>3</v>
      </c>
      <c r="L3673" s="34"/>
      <c r="M3673" s="137" t="s">
        <v>3</v>
      </c>
      <c r="N3673" s="138" t="s">
        <v>49</v>
      </c>
      <c r="P3673" s="139">
        <f>O3673*H3673</f>
        <v>0</v>
      </c>
      <c r="Q3673" s="139">
        <v>0</v>
      </c>
      <c r="R3673" s="139">
        <f>Q3673*H3673</f>
        <v>0</v>
      </c>
      <c r="S3673" s="139">
        <v>0</v>
      </c>
      <c r="T3673" s="140">
        <f>S3673*H3673</f>
        <v>0</v>
      </c>
      <c r="AR3673" s="141" t="s">
        <v>165</v>
      </c>
      <c r="AT3673" s="141" t="s">
        <v>160</v>
      </c>
      <c r="AU3673" s="141" t="s">
        <v>88</v>
      </c>
      <c r="AY3673" s="18" t="s">
        <v>156</v>
      </c>
      <c r="BE3673" s="142">
        <f>IF(N3673="základní",J3673,0)</f>
        <v>0</v>
      </c>
      <c r="BF3673" s="142">
        <f>IF(N3673="snížená",J3673,0)</f>
        <v>0</v>
      </c>
      <c r="BG3673" s="142">
        <f>IF(N3673="zákl. přenesená",J3673,0)</f>
        <v>0</v>
      </c>
      <c r="BH3673" s="142">
        <f>IF(N3673="sníž. přenesená",J3673,0)</f>
        <v>0</v>
      </c>
      <c r="BI3673" s="142">
        <f>IF(N3673="nulová",J3673,0)</f>
        <v>0</v>
      </c>
      <c r="BJ3673" s="18" t="s">
        <v>86</v>
      </c>
      <c r="BK3673" s="142">
        <f>ROUND(I3673*H3673,2)</f>
        <v>0</v>
      </c>
      <c r="BL3673" s="18" t="s">
        <v>165</v>
      </c>
      <c r="BM3673" s="141" t="s">
        <v>4566</v>
      </c>
    </row>
    <row r="3674" spans="2:65" s="1" customFormat="1" ht="78" x14ac:dyDescent="0.2">
      <c r="B3674" s="34"/>
      <c r="D3674" s="148" t="s">
        <v>761</v>
      </c>
      <c r="F3674" s="185" t="s">
        <v>4567</v>
      </c>
      <c r="I3674" s="145"/>
      <c r="L3674" s="34"/>
      <c r="M3674" s="146"/>
      <c r="T3674" s="55"/>
      <c r="AT3674" s="18" t="s">
        <v>761</v>
      </c>
      <c r="AU3674" s="18" t="s">
        <v>88</v>
      </c>
    </row>
    <row r="3675" spans="2:65" s="1" customFormat="1" ht="37.9" customHeight="1" x14ac:dyDescent="0.2">
      <c r="B3675" s="129"/>
      <c r="C3675" s="130" t="s">
        <v>4568</v>
      </c>
      <c r="D3675" s="130" t="s">
        <v>160</v>
      </c>
      <c r="E3675" s="131" t="s">
        <v>4569</v>
      </c>
      <c r="F3675" s="132" t="s">
        <v>4570</v>
      </c>
      <c r="G3675" s="133" t="s">
        <v>924</v>
      </c>
      <c r="H3675" s="134">
        <v>3</v>
      </c>
      <c r="I3675" s="135"/>
      <c r="J3675" s="136">
        <f>ROUND(I3675*H3675,2)</f>
        <v>0</v>
      </c>
      <c r="K3675" s="132" t="s">
        <v>3</v>
      </c>
      <c r="L3675" s="34"/>
      <c r="M3675" s="137" t="s">
        <v>3</v>
      </c>
      <c r="N3675" s="138" t="s">
        <v>49</v>
      </c>
      <c r="P3675" s="139">
        <f>O3675*H3675</f>
        <v>0</v>
      </c>
      <c r="Q3675" s="139">
        <v>0</v>
      </c>
      <c r="R3675" s="139">
        <f>Q3675*H3675</f>
        <v>0</v>
      </c>
      <c r="S3675" s="139">
        <v>0</v>
      </c>
      <c r="T3675" s="140">
        <f>S3675*H3675</f>
        <v>0</v>
      </c>
      <c r="AR3675" s="141" t="s">
        <v>165</v>
      </c>
      <c r="AT3675" s="141" t="s">
        <v>160</v>
      </c>
      <c r="AU3675" s="141" t="s">
        <v>88</v>
      </c>
      <c r="AY3675" s="18" t="s">
        <v>156</v>
      </c>
      <c r="BE3675" s="142">
        <f>IF(N3675="základní",J3675,0)</f>
        <v>0</v>
      </c>
      <c r="BF3675" s="142">
        <f>IF(N3675="snížená",J3675,0)</f>
        <v>0</v>
      </c>
      <c r="BG3675" s="142">
        <f>IF(N3675="zákl. přenesená",J3675,0)</f>
        <v>0</v>
      </c>
      <c r="BH3675" s="142">
        <f>IF(N3675="sníž. přenesená",J3675,0)</f>
        <v>0</v>
      </c>
      <c r="BI3675" s="142">
        <f>IF(N3675="nulová",J3675,0)</f>
        <v>0</v>
      </c>
      <c r="BJ3675" s="18" t="s">
        <v>86</v>
      </c>
      <c r="BK3675" s="142">
        <f>ROUND(I3675*H3675,2)</f>
        <v>0</v>
      </c>
      <c r="BL3675" s="18" t="s">
        <v>165</v>
      </c>
      <c r="BM3675" s="141" t="s">
        <v>4571</v>
      </c>
    </row>
    <row r="3676" spans="2:65" s="1" customFormat="1" ht="68.25" x14ac:dyDescent="0.2">
      <c r="B3676" s="34"/>
      <c r="D3676" s="148" t="s">
        <v>761</v>
      </c>
      <c r="F3676" s="185" t="s">
        <v>4572</v>
      </c>
      <c r="I3676" s="145"/>
      <c r="L3676" s="34"/>
      <c r="M3676" s="146"/>
      <c r="T3676" s="55"/>
      <c r="AT3676" s="18" t="s">
        <v>761</v>
      </c>
      <c r="AU3676" s="18" t="s">
        <v>88</v>
      </c>
    </row>
    <row r="3677" spans="2:65" s="1" customFormat="1" ht="33" customHeight="1" x14ac:dyDescent="0.2">
      <c r="B3677" s="129"/>
      <c r="C3677" s="130" t="s">
        <v>4573</v>
      </c>
      <c r="D3677" s="130" t="s">
        <v>160</v>
      </c>
      <c r="E3677" s="131" t="s">
        <v>4574</v>
      </c>
      <c r="F3677" s="132" t="s">
        <v>4575</v>
      </c>
      <c r="G3677" s="133" t="s">
        <v>924</v>
      </c>
      <c r="H3677" s="134">
        <v>1</v>
      </c>
      <c r="I3677" s="135"/>
      <c r="J3677" s="136">
        <f>ROUND(I3677*H3677,2)</f>
        <v>0</v>
      </c>
      <c r="K3677" s="132" t="s">
        <v>3</v>
      </c>
      <c r="L3677" s="34"/>
      <c r="M3677" s="137" t="s">
        <v>3</v>
      </c>
      <c r="N3677" s="138" t="s">
        <v>49</v>
      </c>
      <c r="P3677" s="139">
        <f>O3677*H3677</f>
        <v>0</v>
      </c>
      <c r="Q3677" s="139">
        <v>0</v>
      </c>
      <c r="R3677" s="139">
        <f>Q3677*H3677</f>
        <v>0</v>
      </c>
      <c r="S3677" s="139">
        <v>0</v>
      </c>
      <c r="T3677" s="140">
        <f>S3677*H3677</f>
        <v>0</v>
      </c>
      <c r="AR3677" s="141" t="s">
        <v>165</v>
      </c>
      <c r="AT3677" s="141" t="s">
        <v>160</v>
      </c>
      <c r="AU3677" s="141" t="s">
        <v>88</v>
      </c>
      <c r="AY3677" s="18" t="s">
        <v>156</v>
      </c>
      <c r="BE3677" s="142">
        <f>IF(N3677="základní",J3677,0)</f>
        <v>0</v>
      </c>
      <c r="BF3677" s="142">
        <f>IF(N3677="snížená",J3677,0)</f>
        <v>0</v>
      </c>
      <c r="BG3677" s="142">
        <f>IF(N3677="zákl. přenesená",J3677,0)</f>
        <v>0</v>
      </c>
      <c r="BH3677" s="142">
        <f>IF(N3677="sníž. přenesená",J3677,0)</f>
        <v>0</v>
      </c>
      <c r="BI3677" s="142">
        <f>IF(N3677="nulová",J3677,0)</f>
        <v>0</v>
      </c>
      <c r="BJ3677" s="18" t="s">
        <v>86</v>
      </c>
      <c r="BK3677" s="142">
        <f>ROUND(I3677*H3677,2)</f>
        <v>0</v>
      </c>
      <c r="BL3677" s="18" t="s">
        <v>165</v>
      </c>
      <c r="BM3677" s="141" t="s">
        <v>4576</v>
      </c>
    </row>
    <row r="3678" spans="2:65" s="1" customFormat="1" ht="78" x14ac:dyDescent="0.2">
      <c r="B3678" s="34"/>
      <c r="D3678" s="148" t="s">
        <v>761</v>
      </c>
      <c r="F3678" s="185" t="s">
        <v>4567</v>
      </c>
      <c r="I3678" s="145"/>
      <c r="L3678" s="34"/>
      <c r="M3678" s="146"/>
      <c r="T3678" s="55"/>
      <c r="AT3678" s="18" t="s">
        <v>761</v>
      </c>
      <c r="AU3678" s="18" t="s">
        <v>88</v>
      </c>
    </row>
    <row r="3679" spans="2:65" s="1" customFormat="1" ht="37.9" customHeight="1" x14ac:dyDescent="0.2">
      <c r="B3679" s="129"/>
      <c r="C3679" s="130" t="s">
        <v>4577</v>
      </c>
      <c r="D3679" s="130" t="s">
        <v>160</v>
      </c>
      <c r="E3679" s="131" t="s">
        <v>4578</v>
      </c>
      <c r="F3679" s="132" t="s">
        <v>4579</v>
      </c>
      <c r="G3679" s="133" t="s">
        <v>924</v>
      </c>
      <c r="H3679" s="134">
        <v>2</v>
      </c>
      <c r="I3679" s="135"/>
      <c r="J3679" s="136">
        <f>ROUND(I3679*H3679,2)</f>
        <v>0</v>
      </c>
      <c r="K3679" s="132" t="s">
        <v>3</v>
      </c>
      <c r="L3679" s="34"/>
      <c r="M3679" s="137" t="s">
        <v>3</v>
      </c>
      <c r="N3679" s="138" t="s">
        <v>49</v>
      </c>
      <c r="P3679" s="139">
        <f>O3679*H3679</f>
        <v>0</v>
      </c>
      <c r="Q3679" s="139">
        <v>0</v>
      </c>
      <c r="R3679" s="139">
        <f>Q3679*H3679</f>
        <v>0</v>
      </c>
      <c r="S3679" s="139">
        <v>0</v>
      </c>
      <c r="T3679" s="140">
        <f>S3679*H3679</f>
        <v>0</v>
      </c>
      <c r="AR3679" s="141" t="s">
        <v>165</v>
      </c>
      <c r="AT3679" s="141" t="s">
        <v>160</v>
      </c>
      <c r="AU3679" s="141" t="s">
        <v>88</v>
      </c>
      <c r="AY3679" s="18" t="s">
        <v>156</v>
      </c>
      <c r="BE3679" s="142">
        <f>IF(N3679="základní",J3679,0)</f>
        <v>0</v>
      </c>
      <c r="BF3679" s="142">
        <f>IF(N3679="snížená",J3679,0)</f>
        <v>0</v>
      </c>
      <c r="BG3679" s="142">
        <f>IF(N3679="zákl. přenesená",J3679,0)</f>
        <v>0</v>
      </c>
      <c r="BH3679" s="142">
        <f>IF(N3679="sníž. přenesená",J3679,0)</f>
        <v>0</v>
      </c>
      <c r="BI3679" s="142">
        <f>IF(N3679="nulová",J3679,0)</f>
        <v>0</v>
      </c>
      <c r="BJ3679" s="18" t="s">
        <v>86</v>
      </c>
      <c r="BK3679" s="142">
        <f>ROUND(I3679*H3679,2)</f>
        <v>0</v>
      </c>
      <c r="BL3679" s="18" t="s">
        <v>165</v>
      </c>
      <c r="BM3679" s="141" t="s">
        <v>4580</v>
      </c>
    </row>
    <row r="3680" spans="2:65" s="1" customFormat="1" ht="68.25" x14ac:dyDescent="0.2">
      <c r="B3680" s="34"/>
      <c r="D3680" s="148" t="s">
        <v>761</v>
      </c>
      <c r="F3680" s="185" t="s">
        <v>4572</v>
      </c>
      <c r="I3680" s="145"/>
      <c r="L3680" s="34"/>
      <c r="M3680" s="146"/>
      <c r="T3680" s="55"/>
      <c r="AT3680" s="18" t="s">
        <v>761</v>
      </c>
      <c r="AU3680" s="18" t="s">
        <v>88</v>
      </c>
    </row>
    <row r="3681" spans="2:65" s="1" customFormat="1" ht="37.9" customHeight="1" x14ac:dyDescent="0.2">
      <c r="B3681" s="129"/>
      <c r="C3681" s="130" t="s">
        <v>4581</v>
      </c>
      <c r="D3681" s="130" t="s">
        <v>160</v>
      </c>
      <c r="E3681" s="131" t="s">
        <v>4582</v>
      </c>
      <c r="F3681" s="132" t="s">
        <v>4583</v>
      </c>
      <c r="G3681" s="133" t="s">
        <v>924</v>
      </c>
      <c r="H3681" s="134">
        <v>2</v>
      </c>
      <c r="I3681" s="135"/>
      <c r="J3681" s="136">
        <f>ROUND(I3681*H3681,2)</f>
        <v>0</v>
      </c>
      <c r="K3681" s="132" t="s">
        <v>3</v>
      </c>
      <c r="L3681" s="34"/>
      <c r="M3681" s="137" t="s">
        <v>3</v>
      </c>
      <c r="N3681" s="138" t="s">
        <v>49</v>
      </c>
      <c r="P3681" s="139">
        <f>O3681*H3681</f>
        <v>0</v>
      </c>
      <c r="Q3681" s="139">
        <v>0</v>
      </c>
      <c r="R3681" s="139">
        <f>Q3681*H3681</f>
        <v>0</v>
      </c>
      <c r="S3681" s="139">
        <v>0</v>
      </c>
      <c r="T3681" s="140">
        <f>S3681*H3681</f>
        <v>0</v>
      </c>
      <c r="AR3681" s="141" t="s">
        <v>165</v>
      </c>
      <c r="AT3681" s="141" t="s">
        <v>160</v>
      </c>
      <c r="AU3681" s="141" t="s">
        <v>88</v>
      </c>
      <c r="AY3681" s="18" t="s">
        <v>156</v>
      </c>
      <c r="BE3681" s="142">
        <f>IF(N3681="základní",J3681,0)</f>
        <v>0</v>
      </c>
      <c r="BF3681" s="142">
        <f>IF(N3681="snížená",J3681,0)</f>
        <v>0</v>
      </c>
      <c r="BG3681" s="142">
        <f>IF(N3681="zákl. přenesená",J3681,0)</f>
        <v>0</v>
      </c>
      <c r="BH3681" s="142">
        <f>IF(N3681="sníž. přenesená",J3681,0)</f>
        <v>0</v>
      </c>
      <c r="BI3681" s="142">
        <f>IF(N3681="nulová",J3681,0)</f>
        <v>0</v>
      </c>
      <c r="BJ3681" s="18" t="s">
        <v>86</v>
      </c>
      <c r="BK3681" s="142">
        <f>ROUND(I3681*H3681,2)</f>
        <v>0</v>
      </c>
      <c r="BL3681" s="18" t="s">
        <v>165</v>
      </c>
      <c r="BM3681" s="141" t="s">
        <v>4584</v>
      </c>
    </row>
    <row r="3682" spans="2:65" s="1" customFormat="1" ht="68.25" x14ac:dyDescent="0.2">
      <c r="B3682" s="34"/>
      <c r="D3682" s="148" t="s">
        <v>761</v>
      </c>
      <c r="F3682" s="185" t="s">
        <v>4585</v>
      </c>
      <c r="I3682" s="145"/>
      <c r="L3682" s="34"/>
      <c r="M3682" s="146"/>
      <c r="T3682" s="55"/>
      <c r="AT3682" s="18" t="s">
        <v>761</v>
      </c>
      <c r="AU3682" s="18" t="s">
        <v>88</v>
      </c>
    </row>
    <row r="3683" spans="2:65" s="1" customFormat="1" ht="37.9" customHeight="1" x14ac:dyDescent="0.2">
      <c r="B3683" s="129"/>
      <c r="C3683" s="130" t="s">
        <v>4586</v>
      </c>
      <c r="D3683" s="130" t="s">
        <v>160</v>
      </c>
      <c r="E3683" s="131" t="s">
        <v>4587</v>
      </c>
      <c r="F3683" s="132" t="s">
        <v>4588</v>
      </c>
      <c r="G3683" s="133" t="s">
        <v>924</v>
      </c>
      <c r="H3683" s="134">
        <v>2</v>
      </c>
      <c r="I3683" s="135"/>
      <c r="J3683" s="136">
        <f>ROUND(I3683*H3683,2)</f>
        <v>0</v>
      </c>
      <c r="K3683" s="132" t="s">
        <v>3</v>
      </c>
      <c r="L3683" s="34"/>
      <c r="M3683" s="137" t="s">
        <v>3</v>
      </c>
      <c r="N3683" s="138" t="s">
        <v>49</v>
      </c>
      <c r="P3683" s="139">
        <f>O3683*H3683</f>
        <v>0</v>
      </c>
      <c r="Q3683" s="139">
        <v>0</v>
      </c>
      <c r="R3683" s="139">
        <f>Q3683*H3683</f>
        <v>0</v>
      </c>
      <c r="S3683" s="139">
        <v>0</v>
      </c>
      <c r="T3683" s="140">
        <f>S3683*H3683</f>
        <v>0</v>
      </c>
      <c r="AR3683" s="141" t="s">
        <v>165</v>
      </c>
      <c r="AT3683" s="141" t="s">
        <v>160</v>
      </c>
      <c r="AU3683" s="141" t="s">
        <v>88</v>
      </c>
      <c r="AY3683" s="18" t="s">
        <v>156</v>
      </c>
      <c r="BE3683" s="142">
        <f>IF(N3683="základní",J3683,0)</f>
        <v>0</v>
      </c>
      <c r="BF3683" s="142">
        <f>IF(N3683="snížená",J3683,0)</f>
        <v>0</v>
      </c>
      <c r="BG3683" s="142">
        <f>IF(N3683="zákl. přenesená",J3683,0)</f>
        <v>0</v>
      </c>
      <c r="BH3683" s="142">
        <f>IF(N3683="sníž. přenesená",J3683,0)</f>
        <v>0</v>
      </c>
      <c r="BI3683" s="142">
        <f>IF(N3683="nulová",J3683,0)</f>
        <v>0</v>
      </c>
      <c r="BJ3683" s="18" t="s">
        <v>86</v>
      </c>
      <c r="BK3683" s="142">
        <f>ROUND(I3683*H3683,2)</f>
        <v>0</v>
      </c>
      <c r="BL3683" s="18" t="s">
        <v>165</v>
      </c>
      <c r="BM3683" s="141" t="s">
        <v>4589</v>
      </c>
    </row>
    <row r="3684" spans="2:65" s="1" customFormat="1" ht="68.25" x14ac:dyDescent="0.2">
      <c r="B3684" s="34"/>
      <c r="D3684" s="148" t="s">
        <v>761</v>
      </c>
      <c r="F3684" s="185" t="s">
        <v>4572</v>
      </c>
      <c r="I3684" s="145"/>
      <c r="L3684" s="34"/>
      <c r="M3684" s="146"/>
      <c r="T3684" s="55"/>
      <c r="AT3684" s="18" t="s">
        <v>761</v>
      </c>
      <c r="AU3684" s="18" t="s">
        <v>88</v>
      </c>
    </row>
    <row r="3685" spans="2:65" s="1" customFormat="1" ht="37.9" customHeight="1" x14ac:dyDescent="0.2">
      <c r="B3685" s="129"/>
      <c r="C3685" s="130" t="s">
        <v>784</v>
      </c>
      <c r="D3685" s="130" t="s">
        <v>160</v>
      </c>
      <c r="E3685" s="131" t="s">
        <v>4590</v>
      </c>
      <c r="F3685" s="132" t="s">
        <v>4591</v>
      </c>
      <c r="G3685" s="133" t="s">
        <v>924</v>
      </c>
      <c r="H3685" s="134">
        <v>2</v>
      </c>
      <c r="I3685" s="135"/>
      <c r="J3685" s="136">
        <f>ROUND(I3685*H3685,2)</f>
        <v>0</v>
      </c>
      <c r="K3685" s="132" t="s">
        <v>3</v>
      </c>
      <c r="L3685" s="34"/>
      <c r="M3685" s="137" t="s">
        <v>3</v>
      </c>
      <c r="N3685" s="138" t="s">
        <v>49</v>
      </c>
      <c r="P3685" s="139">
        <f>O3685*H3685</f>
        <v>0</v>
      </c>
      <c r="Q3685" s="139">
        <v>0</v>
      </c>
      <c r="R3685" s="139">
        <f>Q3685*H3685</f>
        <v>0</v>
      </c>
      <c r="S3685" s="139">
        <v>0</v>
      </c>
      <c r="T3685" s="140">
        <f>S3685*H3685</f>
        <v>0</v>
      </c>
      <c r="AR3685" s="141" t="s">
        <v>165</v>
      </c>
      <c r="AT3685" s="141" t="s">
        <v>160</v>
      </c>
      <c r="AU3685" s="141" t="s">
        <v>88</v>
      </c>
      <c r="AY3685" s="18" t="s">
        <v>156</v>
      </c>
      <c r="BE3685" s="142">
        <f>IF(N3685="základní",J3685,0)</f>
        <v>0</v>
      </c>
      <c r="BF3685" s="142">
        <f>IF(N3685="snížená",J3685,0)</f>
        <v>0</v>
      </c>
      <c r="BG3685" s="142">
        <f>IF(N3685="zákl. přenesená",J3685,0)</f>
        <v>0</v>
      </c>
      <c r="BH3685" s="142">
        <f>IF(N3685="sníž. přenesená",J3685,0)</f>
        <v>0</v>
      </c>
      <c r="BI3685" s="142">
        <f>IF(N3685="nulová",J3685,0)</f>
        <v>0</v>
      </c>
      <c r="BJ3685" s="18" t="s">
        <v>86</v>
      </c>
      <c r="BK3685" s="142">
        <f>ROUND(I3685*H3685,2)</f>
        <v>0</v>
      </c>
      <c r="BL3685" s="18" t="s">
        <v>165</v>
      </c>
      <c r="BM3685" s="141" t="s">
        <v>4592</v>
      </c>
    </row>
    <row r="3686" spans="2:65" s="1" customFormat="1" ht="68.25" x14ac:dyDescent="0.2">
      <c r="B3686" s="34"/>
      <c r="D3686" s="148" t="s">
        <v>761</v>
      </c>
      <c r="F3686" s="185" t="s">
        <v>4572</v>
      </c>
      <c r="I3686" s="145"/>
      <c r="L3686" s="34"/>
      <c r="M3686" s="146"/>
      <c r="T3686" s="55"/>
      <c r="AT3686" s="18" t="s">
        <v>761</v>
      </c>
      <c r="AU3686" s="18" t="s">
        <v>88</v>
      </c>
    </row>
    <row r="3687" spans="2:65" s="1" customFormat="1" ht="37.9" customHeight="1" x14ac:dyDescent="0.2">
      <c r="B3687" s="129"/>
      <c r="C3687" s="130" t="s">
        <v>798</v>
      </c>
      <c r="D3687" s="130" t="s">
        <v>160</v>
      </c>
      <c r="E3687" s="131" t="s">
        <v>4593</v>
      </c>
      <c r="F3687" s="132" t="s">
        <v>4594</v>
      </c>
      <c r="G3687" s="133" t="s">
        <v>924</v>
      </c>
      <c r="H3687" s="134">
        <v>1</v>
      </c>
      <c r="I3687" s="135"/>
      <c r="J3687" s="136">
        <f>ROUND(I3687*H3687,2)</f>
        <v>0</v>
      </c>
      <c r="K3687" s="132" t="s">
        <v>3</v>
      </c>
      <c r="L3687" s="34"/>
      <c r="M3687" s="137" t="s">
        <v>3</v>
      </c>
      <c r="N3687" s="138" t="s">
        <v>49</v>
      </c>
      <c r="P3687" s="139">
        <f>O3687*H3687</f>
        <v>0</v>
      </c>
      <c r="Q3687" s="139">
        <v>0</v>
      </c>
      <c r="R3687" s="139">
        <f>Q3687*H3687</f>
        <v>0</v>
      </c>
      <c r="S3687" s="139">
        <v>0</v>
      </c>
      <c r="T3687" s="140">
        <f>S3687*H3687</f>
        <v>0</v>
      </c>
      <c r="AR3687" s="141" t="s">
        <v>165</v>
      </c>
      <c r="AT3687" s="141" t="s">
        <v>160</v>
      </c>
      <c r="AU3687" s="141" t="s">
        <v>88</v>
      </c>
      <c r="AY3687" s="18" t="s">
        <v>156</v>
      </c>
      <c r="BE3687" s="142">
        <f>IF(N3687="základní",J3687,0)</f>
        <v>0</v>
      </c>
      <c r="BF3687" s="142">
        <f>IF(N3687="snížená",J3687,0)</f>
        <v>0</v>
      </c>
      <c r="BG3687" s="142">
        <f>IF(N3687="zákl. přenesená",J3687,0)</f>
        <v>0</v>
      </c>
      <c r="BH3687" s="142">
        <f>IF(N3687="sníž. přenesená",J3687,0)</f>
        <v>0</v>
      </c>
      <c r="BI3687" s="142">
        <f>IF(N3687="nulová",J3687,0)</f>
        <v>0</v>
      </c>
      <c r="BJ3687" s="18" t="s">
        <v>86</v>
      </c>
      <c r="BK3687" s="142">
        <f>ROUND(I3687*H3687,2)</f>
        <v>0</v>
      </c>
      <c r="BL3687" s="18" t="s">
        <v>165</v>
      </c>
      <c r="BM3687" s="141" t="s">
        <v>4595</v>
      </c>
    </row>
    <row r="3688" spans="2:65" s="1" customFormat="1" ht="68.25" x14ac:dyDescent="0.2">
      <c r="B3688" s="34"/>
      <c r="D3688" s="148" t="s">
        <v>761</v>
      </c>
      <c r="F3688" s="185" t="s">
        <v>4572</v>
      </c>
      <c r="I3688" s="145"/>
      <c r="L3688" s="34"/>
      <c r="M3688" s="146"/>
      <c r="T3688" s="55"/>
      <c r="AT3688" s="18" t="s">
        <v>761</v>
      </c>
      <c r="AU3688" s="18" t="s">
        <v>88</v>
      </c>
    </row>
    <row r="3689" spans="2:65" s="1" customFormat="1" ht="37.9" customHeight="1" x14ac:dyDescent="0.2">
      <c r="B3689" s="129"/>
      <c r="C3689" s="130" t="s">
        <v>809</v>
      </c>
      <c r="D3689" s="130" t="s">
        <v>160</v>
      </c>
      <c r="E3689" s="131" t="s">
        <v>4596</v>
      </c>
      <c r="F3689" s="132" t="s">
        <v>4597</v>
      </c>
      <c r="G3689" s="133" t="s">
        <v>924</v>
      </c>
      <c r="H3689" s="134">
        <v>10</v>
      </c>
      <c r="I3689" s="135"/>
      <c r="J3689" s="136">
        <f>ROUND(I3689*H3689,2)</f>
        <v>0</v>
      </c>
      <c r="K3689" s="132" t="s">
        <v>3</v>
      </c>
      <c r="L3689" s="34"/>
      <c r="M3689" s="137" t="s">
        <v>3</v>
      </c>
      <c r="N3689" s="138" t="s">
        <v>49</v>
      </c>
      <c r="P3689" s="139">
        <f>O3689*H3689</f>
        <v>0</v>
      </c>
      <c r="Q3689" s="139">
        <v>0</v>
      </c>
      <c r="R3689" s="139">
        <f>Q3689*H3689</f>
        <v>0</v>
      </c>
      <c r="S3689" s="139">
        <v>0</v>
      </c>
      <c r="T3689" s="140">
        <f>S3689*H3689</f>
        <v>0</v>
      </c>
      <c r="AR3689" s="141" t="s">
        <v>165</v>
      </c>
      <c r="AT3689" s="141" t="s">
        <v>160</v>
      </c>
      <c r="AU3689" s="141" t="s">
        <v>88</v>
      </c>
      <c r="AY3689" s="18" t="s">
        <v>156</v>
      </c>
      <c r="BE3689" s="142">
        <f>IF(N3689="základní",J3689,0)</f>
        <v>0</v>
      </c>
      <c r="BF3689" s="142">
        <f>IF(N3689="snížená",J3689,0)</f>
        <v>0</v>
      </c>
      <c r="BG3689" s="142">
        <f>IF(N3689="zákl. přenesená",J3689,0)</f>
        <v>0</v>
      </c>
      <c r="BH3689" s="142">
        <f>IF(N3689="sníž. přenesená",J3689,0)</f>
        <v>0</v>
      </c>
      <c r="BI3689" s="142">
        <f>IF(N3689="nulová",J3689,0)</f>
        <v>0</v>
      </c>
      <c r="BJ3689" s="18" t="s">
        <v>86</v>
      </c>
      <c r="BK3689" s="142">
        <f>ROUND(I3689*H3689,2)</f>
        <v>0</v>
      </c>
      <c r="BL3689" s="18" t="s">
        <v>165</v>
      </c>
      <c r="BM3689" s="141" t="s">
        <v>4598</v>
      </c>
    </row>
    <row r="3690" spans="2:65" s="1" customFormat="1" ht="68.25" x14ac:dyDescent="0.2">
      <c r="B3690" s="34"/>
      <c r="D3690" s="148" t="s">
        <v>761</v>
      </c>
      <c r="F3690" s="185" t="s">
        <v>4572</v>
      </c>
      <c r="I3690" s="145"/>
      <c r="L3690" s="34"/>
      <c r="M3690" s="146"/>
      <c r="T3690" s="55"/>
      <c r="AT3690" s="18" t="s">
        <v>761</v>
      </c>
      <c r="AU3690" s="18" t="s">
        <v>88</v>
      </c>
    </row>
    <row r="3691" spans="2:65" s="1" customFormat="1" ht="37.9" customHeight="1" x14ac:dyDescent="0.2">
      <c r="B3691" s="129"/>
      <c r="C3691" s="130" t="s">
        <v>822</v>
      </c>
      <c r="D3691" s="130" t="s">
        <v>160</v>
      </c>
      <c r="E3691" s="131" t="s">
        <v>4599</v>
      </c>
      <c r="F3691" s="132" t="s">
        <v>4600</v>
      </c>
      <c r="G3691" s="133" t="s">
        <v>924</v>
      </c>
      <c r="H3691" s="134">
        <v>2</v>
      </c>
      <c r="I3691" s="135"/>
      <c r="J3691" s="136">
        <f>ROUND(I3691*H3691,2)</f>
        <v>0</v>
      </c>
      <c r="K3691" s="132" t="s">
        <v>3</v>
      </c>
      <c r="L3691" s="34"/>
      <c r="M3691" s="137" t="s">
        <v>3</v>
      </c>
      <c r="N3691" s="138" t="s">
        <v>49</v>
      </c>
      <c r="P3691" s="139">
        <f>O3691*H3691</f>
        <v>0</v>
      </c>
      <c r="Q3691" s="139">
        <v>0</v>
      </c>
      <c r="R3691" s="139">
        <f>Q3691*H3691</f>
        <v>0</v>
      </c>
      <c r="S3691" s="139">
        <v>0</v>
      </c>
      <c r="T3691" s="140">
        <f>S3691*H3691</f>
        <v>0</v>
      </c>
      <c r="AR3691" s="141" t="s">
        <v>165</v>
      </c>
      <c r="AT3691" s="141" t="s">
        <v>160</v>
      </c>
      <c r="AU3691" s="141" t="s">
        <v>88</v>
      </c>
      <c r="AY3691" s="18" t="s">
        <v>156</v>
      </c>
      <c r="BE3691" s="142">
        <f>IF(N3691="základní",J3691,0)</f>
        <v>0</v>
      </c>
      <c r="BF3691" s="142">
        <f>IF(N3691="snížená",J3691,0)</f>
        <v>0</v>
      </c>
      <c r="BG3691" s="142">
        <f>IF(N3691="zákl. přenesená",J3691,0)</f>
        <v>0</v>
      </c>
      <c r="BH3691" s="142">
        <f>IF(N3691="sníž. přenesená",J3691,0)</f>
        <v>0</v>
      </c>
      <c r="BI3691" s="142">
        <f>IF(N3691="nulová",J3691,0)</f>
        <v>0</v>
      </c>
      <c r="BJ3691" s="18" t="s">
        <v>86</v>
      </c>
      <c r="BK3691" s="142">
        <f>ROUND(I3691*H3691,2)</f>
        <v>0</v>
      </c>
      <c r="BL3691" s="18" t="s">
        <v>165</v>
      </c>
      <c r="BM3691" s="141" t="s">
        <v>4601</v>
      </c>
    </row>
    <row r="3692" spans="2:65" s="1" customFormat="1" ht="68.25" x14ac:dyDescent="0.2">
      <c r="B3692" s="34"/>
      <c r="D3692" s="148" t="s">
        <v>761</v>
      </c>
      <c r="F3692" s="185" t="s">
        <v>4572</v>
      </c>
      <c r="I3692" s="145"/>
      <c r="L3692" s="34"/>
      <c r="M3692" s="146"/>
      <c r="T3692" s="55"/>
      <c r="AT3692" s="18" t="s">
        <v>761</v>
      </c>
      <c r="AU3692" s="18" t="s">
        <v>88</v>
      </c>
    </row>
    <row r="3693" spans="2:65" s="1" customFormat="1" ht="37.9" customHeight="1" x14ac:dyDescent="0.2">
      <c r="B3693" s="129"/>
      <c r="C3693" s="130" t="s">
        <v>838</v>
      </c>
      <c r="D3693" s="130" t="s">
        <v>160</v>
      </c>
      <c r="E3693" s="131" t="s">
        <v>4602</v>
      </c>
      <c r="F3693" s="132" t="s">
        <v>4603</v>
      </c>
      <c r="G3693" s="133" t="s">
        <v>924</v>
      </c>
      <c r="H3693" s="134">
        <v>1</v>
      </c>
      <c r="I3693" s="135"/>
      <c r="J3693" s="136">
        <f>ROUND(I3693*H3693,2)</f>
        <v>0</v>
      </c>
      <c r="K3693" s="132" t="s">
        <v>3</v>
      </c>
      <c r="L3693" s="34"/>
      <c r="M3693" s="137" t="s">
        <v>3</v>
      </c>
      <c r="N3693" s="138" t="s">
        <v>49</v>
      </c>
      <c r="P3693" s="139">
        <f>O3693*H3693</f>
        <v>0</v>
      </c>
      <c r="Q3693" s="139">
        <v>0</v>
      </c>
      <c r="R3693" s="139">
        <f>Q3693*H3693</f>
        <v>0</v>
      </c>
      <c r="S3693" s="139">
        <v>0</v>
      </c>
      <c r="T3693" s="140">
        <f>S3693*H3693</f>
        <v>0</v>
      </c>
      <c r="AR3693" s="141" t="s">
        <v>165</v>
      </c>
      <c r="AT3693" s="141" t="s">
        <v>160</v>
      </c>
      <c r="AU3693" s="141" t="s">
        <v>88</v>
      </c>
      <c r="AY3693" s="18" t="s">
        <v>156</v>
      </c>
      <c r="BE3693" s="142">
        <f>IF(N3693="základní",J3693,0)</f>
        <v>0</v>
      </c>
      <c r="BF3693" s="142">
        <f>IF(N3693="snížená",J3693,0)</f>
        <v>0</v>
      </c>
      <c r="BG3693" s="142">
        <f>IF(N3693="zákl. přenesená",J3693,0)</f>
        <v>0</v>
      </c>
      <c r="BH3693" s="142">
        <f>IF(N3693="sníž. přenesená",J3693,0)</f>
        <v>0</v>
      </c>
      <c r="BI3693" s="142">
        <f>IF(N3693="nulová",J3693,0)</f>
        <v>0</v>
      </c>
      <c r="BJ3693" s="18" t="s">
        <v>86</v>
      </c>
      <c r="BK3693" s="142">
        <f>ROUND(I3693*H3693,2)</f>
        <v>0</v>
      </c>
      <c r="BL3693" s="18" t="s">
        <v>165</v>
      </c>
      <c r="BM3693" s="141" t="s">
        <v>4604</v>
      </c>
    </row>
    <row r="3694" spans="2:65" s="1" customFormat="1" ht="78" x14ac:dyDescent="0.2">
      <c r="B3694" s="34"/>
      <c r="D3694" s="148" t="s">
        <v>761</v>
      </c>
      <c r="F3694" s="185" t="s">
        <v>4605</v>
      </c>
      <c r="I3694" s="145"/>
      <c r="L3694" s="34"/>
      <c r="M3694" s="146"/>
      <c r="T3694" s="55"/>
      <c r="AT3694" s="18" t="s">
        <v>761</v>
      </c>
      <c r="AU3694" s="18" t="s">
        <v>88</v>
      </c>
    </row>
    <row r="3695" spans="2:65" s="1" customFormat="1" ht="37.9" customHeight="1" x14ac:dyDescent="0.2">
      <c r="B3695" s="129"/>
      <c r="C3695" s="130" t="s">
        <v>853</v>
      </c>
      <c r="D3695" s="130" t="s">
        <v>160</v>
      </c>
      <c r="E3695" s="131" t="s">
        <v>4606</v>
      </c>
      <c r="F3695" s="132" t="s">
        <v>4607</v>
      </c>
      <c r="G3695" s="133" t="s">
        <v>924</v>
      </c>
      <c r="H3695" s="134">
        <v>4</v>
      </c>
      <c r="I3695" s="135"/>
      <c r="J3695" s="136">
        <f>ROUND(I3695*H3695,2)</f>
        <v>0</v>
      </c>
      <c r="K3695" s="132" t="s">
        <v>3</v>
      </c>
      <c r="L3695" s="34"/>
      <c r="M3695" s="137" t="s">
        <v>3</v>
      </c>
      <c r="N3695" s="138" t="s">
        <v>49</v>
      </c>
      <c r="P3695" s="139">
        <f>O3695*H3695</f>
        <v>0</v>
      </c>
      <c r="Q3695" s="139">
        <v>0</v>
      </c>
      <c r="R3695" s="139">
        <f>Q3695*H3695</f>
        <v>0</v>
      </c>
      <c r="S3695" s="139">
        <v>0</v>
      </c>
      <c r="T3695" s="140">
        <f>S3695*H3695</f>
        <v>0</v>
      </c>
      <c r="AR3695" s="141" t="s">
        <v>165</v>
      </c>
      <c r="AT3695" s="141" t="s">
        <v>160</v>
      </c>
      <c r="AU3695" s="141" t="s">
        <v>88</v>
      </c>
      <c r="AY3695" s="18" t="s">
        <v>156</v>
      </c>
      <c r="BE3695" s="142">
        <f>IF(N3695="základní",J3695,0)</f>
        <v>0</v>
      </c>
      <c r="BF3695" s="142">
        <f>IF(N3695="snížená",J3695,0)</f>
        <v>0</v>
      </c>
      <c r="BG3695" s="142">
        <f>IF(N3695="zákl. přenesená",J3695,0)</f>
        <v>0</v>
      </c>
      <c r="BH3695" s="142">
        <f>IF(N3695="sníž. přenesená",J3695,0)</f>
        <v>0</v>
      </c>
      <c r="BI3695" s="142">
        <f>IF(N3695="nulová",J3695,0)</f>
        <v>0</v>
      </c>
      <c r="BJ3695" s="18" t="s">
        <v>86</v>
      </c>
      <c r="BK3695" s="142">
        <f>ROUND(I3695*H3695,2)</f>
        <v>0</v>
      </c>
      <c r="BL3695" s="18" t="s">
        <v>165</v>
      </c>
      <c r="BM3695" s="141" t="s">
        <v>4608</v>
      </c>
    </row>
    <row r="3696" spans="2:65" s="1" customFormat="1" ht="78" x14ac:dyDescent="0.2">
      <c r="B3696" s="34"/>
      <c r="D3696" s="148" t="s">
        <v>761</v>
      </c>
      <c r="F3696" s="185" t="s">
        <v>4609</v>
      </c>
      <c r="I3696" s="145"/>
      <c r="L3696" s="34"/>
      <c r="M3696" s="146"/>
      <c r="T3696" s="55"/>
      <c r="AT3696" s="18" t="s">
        <v>761</v>
      </c>
      <c r="AU3696" s="18" t="s">
        <v>88</v>
      </c>
    </row>
    <row r="3697" spans="2:65" s="1" customFormat="1" ht="24.2" customHeight="1" x14ac:dyDescent="0.2">
      <c r="B3697" s="129"/>
      <c r="C3697" s="130" t="s">
        <v>4610</v>
      </c>
      <c r="D3697" s="130" t="s">
        <v>160</v>
      </c>
      <c r="E3697" s="131" t="s">
        <v>4557</v>
      </c>
      <c r="F3697" s="132" t="s">
        <v>4558</v>
      </c>
      <c r="G3697" s="133" t="s">
        <v>4559</v>
      </c>
      <c r="H3697" s="189"/>
      <c r="I3697" s="135"/>
      <c r="J3697" s="136">
        <f>ROUND(I3697*H3697,2)</f>
        <v>0</v>
      </c>
      <c r="K3697" s="132" t="s">
        <v>164</v>
      </c>
      <c r="L3697" s="34"/>
      <c r="M3697" s="137" t="s">
        <v>3</v>
      </c>
      <c r="N3697" s="138" t="s">
        <v>49</v>
      </c>
      <c r="P3697" s="139">
        <f>O3697*H3697</f>
        <v>0</v>
      </c>
      <c r="Q3697" s="139">
        <v>0</v>
      </c>
      <c r="R3697" s="139">
        <f>Q3697*H3697</f>
        <v>0</v>
      </c>
      <c r="S3697" s="139">
        <v>0</v>
      </c>
      <c r="T3697" s="140">
        <f>S3697*H3697</f>
        <v>0</v>
      </c>
      <c r="AR3697" s="141" t="s">
        <v>301</v>
      </c>
      <c r="AT3697" s="141" t="s">
        <v>160</v>
      </c>
      <c r="AU3697" s="141" t="s">
        <v>88</v>
      </c>
      <c r="AY3697" s="18" t="s">
        <v>156</v>
      </c>
      <c r="BE3697" s="142">
        <f>IF(N3697="základní",J3697,0)</f>
        <v>0</v>
      </c>
      <c r="BF3697" s="142">
        <f>IF(N3697="snížená",J3697,0)</f>
        <v>0</v>
      </c>
      <c r="BG3697" s="142">
        <f>IF(N3697="zákl. přenesená",J3697,0)</f>
        <v>0</v>
      </c>
      <c r="BH3697" s="142">
        <f>IF(N3697="sníž. přenesená",J3697,0)</f>
        <v>0</v>
      </c>
      <c r="BI3697" s="142">
        <f>IF(N3697="nulová",J3697,0)</f>
        <v>0</v>
      </c>
      <c r="BJ3697" s="18" t="s">
        <v>86</v>
      </c>
      <c r="BK3697" s="142">
        <f>ROUND(I3697*H3697,2)</f>
        <v>0</v>
      </c>
      <c r="BL3697" s="18" t="s">
        <v>301</v>
      </c>
      <c r="BM3697" s="141" t="s">
        <v>4611</v>
      </c>
    </row>
    <row r="3698" spans="2:65" s="1" customFormat="1" x14ac:dyDescent="0.2">
      <c r="B3698" s="34"/>
      <c r="D3698" s="143" t="s">
        <v>167</v>
      </c>
      <c r="F3698" s="144" t="s">
        <v>4561</v>
      </c>
      <c r="I3698" s="145"/>
      <c r="L3698" s="34"/>
      <c r="M3698" s="146"/>
      <c r="T3698" s="55"/>
      <c r="AT3698" s="18" t="s">
        <v>167</v>
      </c>
      <c r="AU3698" s="18" t="s">
        <v>88</v>
      </c>
    </row>
    <row r="3699" spans="2:65" s="11" customFormat="1" ht="22.9" customHeight="1" x14ac:dyDescent="0.2">
      <c r="B3699" s="117"/>
      <c r="D3699" s="118" t="s">
        <v>77</v>
      </c>
      <c r="E3699" s="127" t="s">
        <v>1275</v>
      </c>
      <c r="F3699" s="127" t="s">
        <v>1276</v>
      </c>
      <c r="I3699" s="120"/>
      <c r="J3699" s="128">
        <f>BK3699</f>
        <v>0</v>
      </c>
      <c r="L3699" s="117"/>
      <c r="M3699" s="122"/>
      <c r="P3699" s="123">
        <f>SUM(P3700:P3831)</f>
        <v>0</v>
      </c>
      <c r="R3699" s="123">
        <f>SUM(R3700:R3831)</f>
        <v>2.6575124499999996</v>
      </c>
      <c r="T3699" s="124">
        <f>SUM(T3700:T3831)</f>
        <v>0.45119999999999999</v>
      </c>
      <c r="AR3699" s="118" t="s">
        <v>88</v>
      </c>
      <c r="AT3699" s="125" t="s">
        <v>77</v>
      </c>
      <c r="AU3699" s="125" t="s">
        <v>86</v>
      </c>
      <c r="AY3699" s="118" t="s">
        <v>156</v>
      </c>
      <c r="BK3699" s="126">
        <f>SUM(BK3700:BK3831)</f>
        <v>0</v>
      </c>
    </row>
    <row r="3700" spans="2:65" s="1" customFormat="1" ht="16.5" customHeight="1" x14ac:dyDescent="0.2">
      <c r="B3700" s="129"/>
      <c r="C3700" s="130" t="s">
        <v>4612</v>
      </c>
      <c r="D3700" s="130" t="s">
        <v>160</v>
      </c>
      <c r="E3700" s="131" t="s">
        <v>4613</v>
      </c>
      <c r="F3700" s="132" t="s">
        <v>4614</v>
      </c>
      <c r="G3700" s="133" t="s">
        <v>356</v>
      </c>
      <c r="H3700" s="134">
        <v>20.7</v>
      </c>
      <c r="I3700" s="135"/>
      <c r="J3700" s="136">
        <f>ROUND(I3700*H3700,2)</f>
        <v>0</v>
      </c>
      <c r="K3700" s="132" t="s">
        <v>164</v>
      </c>
      <c r="L3700" s="34"/>
      <c r="M3700" s="137" t="s">
        <v>3</v>
      </c>
      <c r="N3700" s="138" t="s">
        <v>49</v>
      </c>
      <c r="P3700" s="139">
        <f>O3700*H3700</f>
        <v>0</v>
      </c>
      <c r="Q3700" s="139">
        <v>0</v>
      </c>
      <c r="R3700" s="139">
        <f>Q3700*H3700</f>
        <v>0</v>
      </c>
      <c r="S3700" s="139">
        <v>1.6E-2</v>
      </c>
      <c r="T3700" s="140">
        <f>S3700*H3700</f>
        <v>0.33119999999999999</v>
      </c>
      <c r="AR3700" s="141" t="s">
        <v>301</v>
      </c>
      <c r="AT3700" s="141" t="s">
        <v>160</v>
      </c>
      <c r="AU3700" s="141" t="s">
        <v>88</v>
      </c>
      <c r="AY3700" s="18" t="s">
        <v>156</v>
      </c>
      <c r="BE3700" s="142">
        <f>IF(N3700="základní",J3700,0)</f>
        <v>0</v>
      </c>
      <c r="BF3700" s="142">
        <f>IF(N3700="snížená",J3700,0)</f>
        <v>0</v>
      </c>
      <c r="BG3700" s="142">
        <f>IF(N3700="zákl. přenesená",J3700,0)</f>
        <v>0</v>
      </c>
      <c r="BH3700" s="142">
        <f>IF(N3700="sníž. přenesená",J3700,0)</f>
        <v>0</v>
      </c>
      <c r="BI3700" s="142">
        <f>IF(N3700="nulová",J3700,0)</f>
        <v>0</v>
      </c>
      <c r="BJ3700" s="18" t="s">
        <v>86</v>
      </c>
      <c r="BK3700" s="142">
        <f>ROUND(I3700*H3700,2)</f>
        <v>0</v>
      </c>
      <c r="BL3700" s="18" t="s">
        <v>301</v>
      </c>
      <c r="BM3700" s="141" t="s">
        <v>4615</v>
      </c>
    </row>
    <row r="3701" spans="2:65" s="1" customFormat="1" x14ac:dyDescent="0.2">
      <c r="B3701" s="34"/>
      <c r="D3701" s="143" t="s">
        <v>167</v>
      </c>
      <c r="F3701" s="144" t="s">
        <v>4616</v>
      </c>
      <c r="I3701" s="145"/>
      <c r="L3701" s="34"/>
      <c r="M3701" s="146"/>
      <c r="T3701" s="55"/>
      <c r="AT3701" s="18" t="s">
        <v>167</v>
      </c>
      <c r="AU3701" s="18" t="s">
        <v>88</v>
      </c>
    </row>
    <row r="3702" spans="2:65" s="13" customFormat="1" x14ac:dyDescent="0.2">
      <c r="B3702" s="154"/>
      <c r="D3702" s="148" t="s">
        <v>169</v>
      </c>
      <c r="E3702" s="155" t="s">
        <v>3</v>
      </c>
      <c r="F3702" s="156" t="s">
        <v>4617</v>
      </c>
      <c r="H3702" s="157">
        <v>9.6</v>
      </c>
      <c r="I3702" s="158"/>
      <c r="L3702" s="154"/>
      <c r="M3702" s="159"/>
      <c r="T3702" s="160"/>
      <c r="AT3702" s="155" t="s">
        <v>169</v>
      </c>
      <c r="AU3702" s="155" t="s">
        <v>88</v>
      </c>
      <c r="AV3702" s="13" t="s">
        <v>88</v>
      </c>
      <c r="AW3702" s="13" t="s">
        <v>40</v>
      </c>
      <c r="AX3702" s="13" t="s">
        <v>78</v>
      </c>
      <c r="AY3702" s="155" t="s">
        <v>156</v>
      </c>
    </row>
    <row r="3703" spans="2:65" s="13" customFormat="1" x14ac:dyDescent="0.2">
      <c r="B3703" s="154"/>
      <c r="D3703" s="148" t="s">
        <v>169</v>
      </c>
      <c r="E3703" s="155" t="s">
        <v>3</v>
      </c>
      <c r="F3703" s="156" t="s">
        <v>4618</v>
      </c>
      <c r="H3703" s="157">
        <v>1.5</v>
      </c>
      <c r="I3703" s="158"/>
      <c r="L3703" s="154"/>
      <c r="M3703" s="159"/>
      <c r="T3703" s="160"/>
      <c r="AT3703" s="155" t="s">
        <v>169</v>
      </c>
      <c r="AU3703" s="155" t="s">
        <v>88</v>
      </c>
      <c r="AV3703" s="13" t="s">
        <v>88</v>
      </c>
      <c r="AW3703" s="13" t="s">
        <v>40</v>
      </c>
      <c r="AX3703" s="13" t="s">
        <v>78</v>
      </c>
      <c r="AY3703" s="155" t="s">
        <v>156</v>
      </c>
    </row>
    <row r="3704" spans="2:65" s="13" customFormat="1" x14ac:dyDescent="0.2">
      <c r="B3704" s="154"/>
      <c r="D3704" s="148" t="s">
        <v>169</v>
      </c>
      <c r="E3704" s="155" t="s">
        <v>3</v>
      </c>
      <c r="F3704" s="156" t="s">
        <v>4619</v>
      </c>
      <c r="H3704" s="157">
        <v>9.6</v>
      </c>
      <c r="I3704" s="158"/>
      <c r="L3704" s="154"/>
      <c r="M3704" s="159"/>
      <c r="T3704" s="160"/>
      <c r="AT3704" s="155" t="s">
        <v>169</v>
      </c>
      <c r="AU3704" s="155" t="s">
        <v>88</v>
      </c>
      <c r="AV3704" s="13" t="s">
        <v>88</v>
      </c>
      <c r="AW3704" s="13" t="s">
        <v>40</v>
      </c>
      <c r="AX3704" s="13" t="s">
        <v>78</v>
      </c>
      <c r="AY3704" s="155" t="s">
        <v>156</v>
      </c>
    </row>
    <row r="3705" spans="2:65" s="14" customFormat="1" x14ac:dyDescent="0.2">
      <c r="B3705" s="161"/>
      <c r="D3705" s="148" t="s">
        <v>169</v>
      </c>
      <c r="E3705" s="162" t="s">
        <v>3</v>
      </c>
      <c r="F3705" s="163" t="s">
        <v>172</v>
      </c>
      <c r="H3705" s="164">
        <v>20.7</v>
      </c>
      <c r="I3705" s="165"/>
      <c r="L3705" s="161"/>
      <c r="M3705" s="166"/>
      <c r="T3705" s="167"/>
      <c r="AT3705" s="162" t="s">
        <v>169</v>
      </c>
      <c r="AU3705" s="162" t="s">
        <v>88</v>
      </c>
      <c r="AV3705" s="14" t="s">
        <v>165</v>
      </c>
      <c r="AW3705" s="14" t="s">
        <v>40</v>
      </c>
      <c r="AX3705" s="14" t="s">
        <v>86</v>
      </c>
      <c r="AY3705" s="162" t="s">
        <v>156</v>
      </c>
    </row>
    <row r="3706" spans="2:65" s="1" customFormat="1" ht="16.5" customHeight="1" x14ac:dyDescent="0.2">
      <c r="B3706" s="129"/>
      <c r="C3706" s="130" t="s">
        <v>4620</v>
      </c>
      <c r="D3706" s="130" t="s">
        <v>160</v>
      </c>
      <c r="E3706" s="131" t="s">
        <v>4621</v>
      </c>
      <c r="F3706" s="132" t="s">
        <v>4622</v>
      </c>
      <c r="G3706" s="133" t="s">
        <v>4623</v>
      </c>
      <c r="H3706" s="134">
        <v>50</v>
      </c>
      <c r="I3706" s="135"/>
      <c r="J3706" s="136">
        <f>ROUND(I3706*H3706,2)</f>
        <v>0</v>
      </c>
      <c r="K3706" s="132" t="s">
        <v>164</v>
      </c>
      <c r="L3706" s="34"/>
      <c r="M3706" s="137" t="s">
        <v>3</v>
      </c>
      <c r="N3706" s="138" t="s">
        <v>49</v>
      </c>
      <c r="P3706" s="139">
        <f>O3706*H3706</f>
        <v>0</v>
      </c>
      <c r="Q3706" s="139">
        <v>0</v>
      </c>
      <c r="R3706" s="139">
        <f>Q3706*H3706</f>
        <v>0</v>
      </c>
      <c r="S3706" s="139">
        <v>1E-3</v>
      </c>
      <c r="T3706" s="140">
        <f>S3706*H3706</f>
        <v>0.05</v>
      </c>
      <c r="AR3706" s="141" t="s">
        <v>301</v>
      </c>
      <c r="AT3706" s="141" t="s">
        <v>160</v>
      </c>
      <c r="AU3706" s="141" t="s">
        <v>88</v>
      </c>
      <c r="AY3706" s="18" t="s">
        <v>156</v>
      </c>
      <c r="BE3706" s="142">
        <f>IF(N3706="základní",J3706,0)</f>
        <v>0</v>
      </c>
      <c r="BF3706" s="142">
        <f>IF(N3706="snížená",J3706,0)</f>
        <v>0</v>
      </c>
      <c r="BG3706" s="142">
        <f>IF(N3706="zákl. přenesená",J3706,0)</f>
        <v>0</v>
      </c>
      <c r="BH3706" s="142">
        <f>IF(N3706="sníž. přenesená",J3706,0)</f>
        <v>0</v>
      </c>
      <c r="BI3706" s="142">
        <f>IF(N3706="nulová",J3706,0)</f>
        <v>0</v>
      </c>
      <c r="BJ3706" s="18" t="s">
        <v>86</v>
      </c>
      <c r="BK3706" s="142">
        <f>ROUND(I3706*H3706,2)</f>
        <v>0</v>
      </c>
      <c r="BL3706" s="18" t="s">
        <v>301</v>
      </c>
      <c r="BM3706" s="141" t="s">
        <v>4624</v>
      </c>
    </row>
    <row r="3707" spans="2:65" s="1" customFormat="1" x14ac:dyDescent="0.2">
      <c r="B3707" s="34"/>
      <c r="D3707" s="143" t="s">
        <v>167</v>
      </c>
      <c r="F3707" s="144" t="s">
        <v>4625</v>
      </c>
      <c r="I3707" s="145"/>
      <c r="L3707" s="34"/>
      <c r="M3707" s="146"/>
      <c r="T3707" s="55"/>
      <c r="AT3707" s="18" t="s">
        <v>167</v>
      </c>
      <c r="AU3707" s="18" t="s">
        <v>88</v>
      </c>
    </row>
    <row r="3708" spans="2:65" s="12" customFormat="1" x14ac:dyDescent="0.2">
      <c r="B3708" s="147"/>
      <c r="D3708" s="148" t="s">
        <v>169</v>
      </c>
      <c r="E3708" s="149" t="s">
        <v>3</v>
      </c>
      <c r="F3708" s="150" t="s">
        <v>4626</v>
      </c>
      <c r="H3708" s="149" t="s">
        <v>3</v>
      </c>
      <c r="I3708" s="151"/>
      <c r="L3708" s="147"/>
      <c r="M3708" s="152"/>
      <c r="T3708" s="153"/>
      <c r="AT3708" s="149" t="s">
        <v>169</v>
      </c>
      <c r="AU3708" s="149" t="s">
        <v>88</v>
      </c>
      <c r="AV3708" s="12" t="s">
        <v>86</v>
      </c>
      <c r="AW3708" s="12" t="s">
        <v>40</v>
      </c>
      <c r="AX3708" s="12" t="s">
        <v>78</v>
      </c>
      <c r="AY3708" s="149" t="s">
        <v>156</v>
      </c>
    </row>
    <row r="3709" spans="2:65" s="13" customFormat="1" x14ac:dyDescent="0.2">
      <c r="B3709" s="154"/>
      <c r="D3709" s="148" t="s">
        <v>169</v>
      </c>
      <c r="E3709" s="155" t="s">
        <v>3</v>
      </c>
      <c r="F3709" s="156" t="s">
        <v>4627</v>
      </c>
      <c r="H3709" s="157">
        <v>50</v>
      </c>
      <c r="I3709" s="158"/>
      <c r="L3709" s="154"/>
      <c r="M3709" s="159"/>
      <c r="T3709" s="160"/>
      <c r="AT3709" s="155" t="s">
        <v>169</v>
      </c>
      <c r="AU3709" s="155" t="s">
        <v>88</v>
      </c>
      <c r="AV3709" s="13" t="s">
        <v>88</v>
      </c>
      <c r="AW3709" s="13" t="s">
        <v>40</v>
      </c>
      <c r="AX3709" s="13" t="s">
        <v>78</v>
      </c>
      <c r="AY3709" s="155" t="s">
        <v>156</v>
      </c>
    </row>
    <row r="3710" spans="2:65" s="14" customFormat="1" x14ac:dyDescent="0.2">
      <c r="B3710" s="161"/>
      <c r="D3710" s="148" t="s">
        <v>169</v>
      </c>
      <c r="E3710" s="162" t="s">
        <v>3</v>
      </c>
      <c r="F3710" s="163" t="s">
        <v>172</v>
      </c>
      <c r="H3710" s="164">
        <v>50</v>
      </c>
      <c r="I3710" s="165"/>
      <c r="L3710" s="161"/>
      <c r="M3710" s="166"/>
      <c r="T3710" s="167"/>
      <c r="AT3710" s="162" t="s">
        <v>169</v>
      </c>
      <c r="AU3710" s="162" t="s">
        <v>88</v>
      </c>
      <c r="AV3710" s="14" t="s">
        <v>165</v>
      </c>
      <c r="AW3710" s="14" t="s">
        <v>40</v>
      </c>
      <c r="AX3710" s="14" t="s">
        <v>86</v>
      </c>
      <c r="AY3710" s="162" t="s">
        <v>156</v>
      </c>
    </row>
    <row r="3711" spans="2:65" s="1" customFormat="1" ht="21.75" customHeight="1" x14ac:dyDescent="0.2">
      <c r="B3711" s="129"/>
      <c r="C3711" s="130" t="s">
        <v>4628</v>
      </c>
      <c r="D3711" s="130" t="s">
        <v>160</v>
      </c>
      <c r="E3711" s="131" t="s">
        <v>4629</v>
      </c>
      <c r="F3711" s="132" t="s">
        <v>4630</v>
      </c>
      <c r="G3711" s="133" t="s">
        <v>4623</v>
      </c>
      <c r="H3711" s="134">
        <v>70</v>
      </c>
      <c r="I3711" s="135"/>
      <c r="J3711" s="136">
        <f>ROUND(I3711*H3711,2)</f>
        <v>0</v>
      </c>
      <c r="K3711" s="132" t="s">
        <v>164</v>
      </c>
      <c r="L3711" s="34"/>
      <c r="M3711" s="137" t="s">
        <v>3</v>
      </c>
      <c r="N3711" s="138" t="s">
        <v>49</v>
      </c>
      <c r="P3711" s="139">
        <f>O3711*H3711</f>
        <v>0</v>
      </c>
      <c r="Q3711" s="139">
        <v>0</v>
      </c>
      <c r="R3711" s="139">
        <f>Q3711*H3711</f>
        <v>0</v>
      </c>
      <c r="S3711" s="139">
        <v>1E-3</v>
      </c>
      <c r="T3711" s="140">
        <f>S3711*H3711</f>
        <v>7.0000000000000007E-2</v>
      </c>
      <c r="AR3711" s="141" t="s">
        <v>301</v>
      </c>
      <c r="AT3711" s="141" t="s">
        <v>160</v>
      </c>
      <c r="AU3711" s="141" t="s">
        <v>88</v>
      </c>
      <c r="AY3711" s="18" t="s">
        <v>156</v>
      </c>
      <c r="BE3711" s="142">
        <f>IF(N3711="základní",J3711,0)</f>
        <v>0</v>
      </c>
      <c r="BF3711" s="142">
        <f>IF(N3711="snížená",J3711,0)</f>
        <v>0</v>
      </c>
      <c r="BG3711" s="142">
        <f>IF(N3711="zákl. přenesená",J3711,0)</f>
        <v>0</v>
      </c>
      <c r="BH3711" s="142">
        <f>IF(N3711="sníž. přenesená",J3711,0)</f>
        <v>0</v>
      </c>
      <c r="BI3711" s="142">
        <f>IF(N3711="nulová",J3711,0)</f>
        <v>0</v>
      </c>
      <c r="BJ3711" s="18" t="s">
        <v>86</v>
      </c>
      <c r="BK3711" s="142">
        <f>ROUND(I3711*H3711,2)</f>
        <v>0</v>
      </c>
      <c r="BL3711" s="18" t="s">
        <v>301</v>
      </c>
      <c r="BM3711" s="141" t="s">
        <v>4631</v>
      </c>
    </row>
    <row r="3712" spans="2:65" s="1" customFormat="1" x14ac:dyDescent="0.2">
      <c r="B3712" s="34"/>
      <c r="D3712" s="143" t="s">
        <v>167</v>
      </c>
      <c r="F3712" s="144" t="s">
        <v>4632</v>
      </c>
      <c r="I3712" s="145"/>
      <c r="L3712" s="34"/>
      <c r="M3712" s="146"/>
      <c r="T3712" s="55"/>
      <c r="AT3712" s="18" t="s">
        <v>167</v>
      </c>
      <c r="AU3712" s="18" t="s">
        <v>88</v>
      </c>
    </row>
    <row r="3713" spans="2:65" s="12" customFormat="1" x14ac:dyDescent="0.2">
      <c r="B3713" s="147"/>
      <c r="D3713" s="148" t="s">
        <v>169</v>
      </c>
      <c r="E3713" s="149" t="s">
        <v>3</v>
      </c>
      <c r="F3713" s="150" t="s">
        <v>4626</v>
      </c>
      <c r="H3713" s="149" t="s">
        <v>3</v>
      </c>
      <c r="I3713" s="151"/>
      <c r="L3713" s="147"/>
      <c r="M3713" s="152"/>
      <c r="T3713" s="153"/>
      <c r="AT3713" s="149" t="s">
        <v>169</v>
      </c>
      <c r="AU3713" s="149" t="s">
        <v>88</v>
      </c>
      <c r="AV3713" s="12" t="s">
        <v>86</v>
      </c>
      <c r="AW3713" s="12" t="s">
        <v>40</v>
      </c>
      <c r="AX3713" s="12" t="s">
        <v>78</v>
      </c>
      <c r="AY3713" s="149" t="s">
        <v>156</v>
      </c>
    </row>
    <row r="3714" spans="2:65" s="13" customFormat="1" x14ac:dyDescent="0.2">
      <c r="B3714" s="154"/>
      <c r="D3714" s="148" t="s">
        <v>169</v>
      </c>
      <c r="E3714" s="155" t="s">
        <v>3</v>
      </c>
      <c r="F3714" s="156" t="s">
        <v>4633</v>
      </c>
      <c r="H3714" s="157">
        <v>70</v>
      </c>
      <c r="I3714" s="158"/>
      <c r="L3714" s="154"/>
      <c r="M3714" s="159"/>
      <c r="T3714" s="160"/>
      <c r="AT3714" s="155" t="s">
        <v>169</v>
      </c>
      <c r="AU3714" s="155" t="s">
        <v>88</v>
      </c>
      <c r="AV3714" s="13" t="s">
        <v>88</v>
      </c>
      <c r="AW3714" s="13" t="s">
        <v>40</v>
      </c>
      <c r="AX3714" s="13" t="s">
        <v>78</v>
      </c>
      <c r="AY3714" s="155" t="s">
        <v>156</v>
      </c>
    </row>
    <row r="3715" spans="2:65" s="14" customFormat="1" x14ac:dyDescent="0.2">
      <c r="B3715" s="161"/>
      <c r="D3715" s="148" t="s">
        <v>169</v>
      </c>
      <c r="E3715" s="162" t="s">
        <v>3</v>
      </c>
      <c r="F3715" s="163" t="s">
        <v>172</v>
      </c>
      <c r="H3715" s="164">
        <v>70</v>
      </c>
      <c r="I3715" s="165"/>
      <c r="L3715" s="161"/>
      <c r="M3715" s="166"/>
      <c r="T3715" s="167"/>
      <c r="AT3715" s="162" t="s">
        <v>169</v>
      </c>
      <c r="AU3715" s="162" t="s">
        <v>88</v>
      </c>
      <c r="AV3715" s="14" t="s">
        <v>165</v>
      </c>
      <c r="AW3715" s="14" t="s">
        <v>40</v>
      </c>
      <c r="AX3715" s="14" t="s">
        <v>86</v>
      </c>
      <c r="AY3715" s="162" t="s">
        <v>156</v>
      </c>
    </row>
    <row r="3716" spans="2:65" s="1" customFormat="1" ht="16.5" customHeight="1" x14ac:dyDescent="0.2">
      <c r="B3716" s="129"/>
      <c r="C3716" s="130" t="s">
        <v>893</v>
      </c>
      <c r="D3716" s="130" t="s">
        <v>160</v>
      </c>
      <c r="E3716" s="131" t="s">
        <v>4634</v>
      </c>
      <c r="F3716" s="132" t="s">
        <v>4635</v>
      </c>
      <c r="G3716" s="133" t="s">
        <v>4623</v>
      </c>
      <c r="H3716" s="134">
        <v>2140.049</v>
      </c>
      <c r="I3716" s="135"/>
      <c r="J3716" s="136">
        <f>ROUND(I3716*H3716,2)</f>
        <v>0</v>
      </c>
      <c r="K3716" s="132" t="s">
        <v>1262</v>
      </c>
      <c r="L3716" s="34"/>
      <c r="M3716" s="137" t="s">
        <v>3</v>
      </c>
      <c r="N3716" s="138" t="s">
        <v>49</v>
      </c>
      <c r="P3716" s="139">
        <f>O3716*H3716</f>
        <v>0</v>
      </c>
      <c r="Q3716" s="139">
        <v>5.0000000000000002E-5</v>
      </c>
      <c r="R3716" s="139">
        <f>Q3716*H3716</f>
        <v>0.10700245</v>
      </c>
      <c r="S3716" s="139">
        <v>0</v>
      </c>
      <c r="T3716" s="140">
        <f>S3716*H3716</f>
        <v>0</v>
      </c>
      <c r="AR3716" s="141" t="s">
        <v>301</v>
      </c>
      <c r="AT3716" s="141" t="s">
        <v>160</v>
      </c>
      <c r="AU3716" s="141" t="s">
        <v>88</v>
      </c>
      <c r="AY3716" s="18" t="s">
        <v>156</v>
      </c>
      <c r="BE3716" s="142">
        <f>IF(N3716="základní",J3716,0)</f>
        <v>0</v>
      </c>
      <c r="BF3716" s="142">
        <f>IF(N3716="snížená",J3716,0)</f>
        <v>0</v>
      </c>
      <c r="BG3716" s="142">
        <f>IF(N3716="zákl. přenesená",J3716,0)</f>
        <v>0</v>
      </c>
      <c r="BH3716" s="142">
        <f>IF(N3716="sníž. přenesená",J3716,0)</f>
        <v>0</v>
      </c>
      <c r="BI3716" s="142">
        <f>IF(N3716="nulová",J3716,0)</f>
        <v>0</v>
      </c>
      <c r="BJ3716" s="18" t="s">
        <v>86</v>
      </c>
      <c r="BK3716" s="142">
        <f>ROUND(I3716*H3716,2)</f>
        <v>0</v>
      </c>
      <c r="BL3716" s="18" t="s">
        <v>301</v>
      </c>
      <c r="BM3716" s="141" t="s">
        <v>4636</v>
      </c>
    </row>
    <row r="3717" spans="2:65" s="1" customFormat="1" x14ac:dyDescent="0.2">
      <c r="B3717" s="34"/>
      <c r="D3717" s="143" t="s">
        <v>167</v>
      </c>
      <c r="F3717" s="144" t="s">
        <v>4637</v>
      </c>
      <c r="I3717" s="145"/>
      <c r="L3717" s="34"/>
      <c r="M3717" s="146"/>
      <c r="T3717" s="55"/>
      <c r="AT3717" s="18" t="s">
        <v>167</v>
      </c>
      <c r="AU3717" s="18" t="s">
        <v>88</v>
      </c>
    </row>
    <row r="3718" spans="2:65" s="1" customFormat="1" ht="19.5" x14ac:dyDescent="0.2">
      <c r="B3718" s="34"/>
      <c r="D3718" s="148" t="s">
        <v>761</v>
      </c>
      <c r="F3718" s="185" t="s">
        <v>4638</v>
      </c>
      <c r="I3718" s="145"/>
      <c r="L3718" s="34"/>
      <c r="M3718" s="146"/>
      <c r="T3718" s="55"/>
      <c r="AT3718" s="18" t="s">
        <v>761</v>
      </c>
      <c r="AU3718" s="18" t="s">
        <v>88</v>
      </c>
    </row>
    <row r="3719" spans="2:65" s="12" customFormat="1" x14ac:dyDescent="0.2">
      <c r="B3719" s="147"/>
      <c r="D3719" s="148" t="s">
        <v>169</v>
      </c>
      <c r="E3719" s="149" t="s">
        <v>3</v>
      </c>
      <c r="F3719" s="150" t="s">
        <v>2100</v>
      </c>
      <c r="H3719" s="149" t="s">
        <v>3</v>
      </c>
      <c r="I3719" s="151"/>
      <c r="L3719" s="147"/>
      <c r="M3719" s="152"/>
      <c r="T3719" s="153"/>
      <c r="AT3719" s="149" t="s">
        <v>169</v>
      </c>
      <c r="AU3719" s="149" t="s">
        <v>88</v>
      </c>
      <c r="AV3719" s="12" t="s">
        <v>86</v>
      </c>
      <c r="AW3719" s="12" t="s">
        <v>40</v>
      </c>
      <c r="AX3719" s="12" t="s">
        <v>78</v>
      </c>
      <c r="AY3719" s="149" t="s">
        <v>156</v>
      </c>
    </row>
    <row r="3720" spans="2:65" s="13" customFormat="1" x14ac:dyDescent="0.2">
      <c r="B3720" s="154"/>
      <c r="D3720" s="148" t="s">
        <v>169</v>
      </c>
      <c r="E3720" s="155" t="s">
        <v>3</v>
      </c>
      <c r="F3720" s="156" t="s">
        <v>4639</v>
      </c>
      <c r="H3720" s="157">
        <v>900.88499999999999</v>
      </c>
      <c r="I3720" s="158"/>
      <c r="L3720" s="154"/>
      <c r="M3720" s="159"/>
      <c r="T3720" s="160"/>
      <c r="AT3720" s="155" t="s">
        <v>169</v>
      </c>
      <c r="AU3720" s="155" t="s">
        <v>88</v>
      </c>
      <c r="AV3720" s="13" t="s">
        <v>88</v>
      </c>
      <c r="AW3720" s="13" t="s">
        <v>40</v>
      </c>
      <c r="AX3720" s="13" t="s">
        <v>78</v>
      </c>
      <c r="AY3720" s="155" t="s">
        <v>156</v>
      </c>
    </row>
    <row r="3721" spans="2:65" s="13" customFormat="1" x14ac:dyDescent="0.2">
      <c r="B3721" s="154"/>
      <c r="D3721" s="148" t="s">
        <v>169</v>
      </c>
      <c r="E3721" s="155" t="s">
        <v>3</v>
      </c>
      <c r="F3721" s="156" t="s">
        <v>4640</v>
      </c>
      <c r="H3721" s="157">
        <v>74.385000000000005</v>
      </c>
      <c r="I3721" s="158"/>
      <c r="L3721" s="154"/>
      <c r="M3721" s="159"/>
      <c r="T3721" s="160"/>
      <c r="AT3721" s="155" t="s">
        <v>169</v>
      </c>
      <c r="AU3721" s="155" t="s">
        <v>88</v>
      </c>
      <c r="AV3721" s="13" t="s">
        <v>88</v>
      </c>
      <c r="AW3721" s="13" t="s">
        <v>40</v>
      </c>
      <c r="AX3721" s="13" t="s">
        <v>78</v>
      </c>
      <c r="AY3721" s="155" t="s">
        <v>156</v>
      </c>
    </row>
    <row r="3722" spans="2:65" s="13" customFormat="1" x14ac:dyDescent="0.2">
      <c r="B3722" s="154"/>
      <c r="D3722" s="148" t="s">
        <v>169</v>
      </c>
      <c r="E3722" s="155" t="s">
        <v>3</v>
      </c>
      <c r="F3722" s="156" t="s">
        <v>4641</v>
      </c>
      <c r="H3722" s="157">
        <v>29.878</v>
      </c>
      <c r="I3722" s="158"/>
      <c r="L3722" s="154"/>
      <c r="M3722" s="159"/>
      <c r="T3722" s="160"/>
      <c r="AT3722" s="155" t="s">
        <v>169</v>
      </c>
      <c r="AU3722" s="155" t="s">
        <v>88</v>
      </c>
      <c r="AV3722" s="13" t="s">
        <v>88</v>
      </c>
      <c r="AW3722" s="13" t="s">
        <v>40</v>
      </c>
      <c r="AX3722" s="13" t="s">
        <v>78</v>
      </c>
      <c r="AY3722" s="155" t="s">
        <v>156</v>
      </c>
    </row>
    <row r="3723" spans="2:65" s="13" customFormat="1" x14ac:dyDescent="0.2">
      <c r="B3723" s="154"/>
      <c r="D3723" s="148" t="s">
        <v>169</v>
      </c>
      <c r="E3723" s="155" t="s">
        <v>3</v>
      </c>
      <c r="F3723" s="156" t="s">
        <v>4642</v>
      </c>
      <c r="H3723" s="157">
        <v>25.812999999999999</v>
      </c>
      <c r="I3723" s="158"/>
      <c r="L3723" s="154"/>
      <c r="M3723" s="159"/>
      <c r="T3723" s="160"/>
      <c r="AT3723" s="155" t="s">
        <v>169</v>
      </c>
      <c r="AU3723" s="155" t="s">
        <v>88</v>
      </c>
      <c r="AV3723" s="13" t="s">
        <v>88</v>
      </c>
      <c r="AW3723" s="13" t="s">
        <v>40</v>
      </c>
      <c r="AX3723" s="13" t="s">
        <v>78</v>
      </c>
      <c r="AY3723" s="155" t="s">
        <v>156</v>
      </c>
    </row>
    <row r="3724" spans="2:65" s="13" customFormat="1" x14ac:dyDescent="0.2">
      <c r="B3724" s="154"/>
      <c r="D3724" s="148" t="s">
        <v>169</v>
      </c>
      <c r="E3724" s="155" t="s">
        <v>3</v>
      </c>
      <c r="F3724" s="156" t="s">
        <v>4643</v>
      </c>
      <c r="H3724" s="157">
        <v>31.707000000000001</v>
      </c>
      <c r="I3724" s="158"/>
      <c r="L3724" s="154"/>
      <c r="M3724" s="159"/>
      <c r="T3724" s="160"/>
      <c r="AT3724" s="155" t="s">
        <v>169</v>
      </c>
      <c r="AU3724" s="155" t="s">
        <v>88</v>
      </c>
      <c r="AV3724" s="13" t="s">
        <v>88</v>
      </c>
      <c r="AW3724" s="13" t="s">
        <v>40</v>
      </c>
      <c r="AX3724" s="13" t="s">
        <v>78</v>
      </c>
      <c r="AY3724" s="155" t="s">
        <v>156</v>
      </c>
    </row>
    <row r="3725" spans="2:65" s="13" customFormat="1" x14ac:dyDescent="0.2">
      <c r="B3725" s="154"/>
      <c r="D3725" s="148" t="s">
        <v>169</v>
      </c>
      <c r="E3725" s="155" t="s">
        <v>3</v>
      </c>
      <c r="F3725" s="156" t="s">
        <v>4644</v>
      </c>
      <c r="H3725" s="157">
        <v>40.65</v>
      </c>
      <c r="I3725" s="158"/>
      <c r="L3725" s="154"/>
      <c r="M3725" s="159"/>
      <c r="T3725" s="160"/>
      <c r="AT3725" s="155" t="s">
        <v>169</v>
      </c>
      <c r="AU3725" s="155" t="s">
        <v>88</v>
      </c>
      <c r="AV3725" s="13" t="s">
        <v>88</v>
      </c>
      <c r="AW3725" s="13" t="s">
        <v>40</v>
      </c>
      <c r="AX3725" s="13" t="s">
        <v>78</v>
      </c>
      <c r="AY3725" s="155" t="s">
        <v>156</v>
      </c>
    </row>
    <row r="3726" spans="2:65" s="13" customFormat="1" x14ac:dyDescent="0.2">
      <c r="B3726" s="154"/>
      <c r="D3726" s="148" t="s">
        <v>169</v>
      </c>
      <c r="E3726" s="155" t="s">
        <v>3</v>
      </c>
      <c r="F3726" s="156" t="s">
        <v>4645</v>
      </c>
      <c r="H3726" s="157">
        <v>165.49799999999999</v>
      </c>
      <c r="I3726" s="158"/>
      <c r="L3726" s="154"/>
      <c r="M3726" s="159"/>
      <c r="T3726" s="160"/>
      <c r="AT3726" s="155" t="s">
        <v>169</v>
      </c>
      <c r="AU3726" s="155" t="s">
        <v>88</v>
      </c>
      <c r="AV3726" s="13" t="s">
        <v>88</v>
      </c>
      <c r="AW3726" s="13" t="s">
        <v>40</v>
      </c>
      <c r="AX3726" s="13" t="s">
        <v>78</v>
      </c>
      <c r="AY3726" s="155" t="s">
        <v>156</v>
      </c>
    </row>
    <row r="3727" spans="2:65" s="13" customFormat="1" x14ac:dyDescent="0.2">
      <c r="B3727" s="154"/>
      <c r="D3727" s="148" t="s">
        <v>169</v>
      </c>
      <c r="E3727" s="155" t="s">
        <v>3</v>
      </c>
      <c r="F3727" s="156" t="s">
        <v>4646</v>
      </c>
      <c r="H3727" s="157">
        <v>614.91600000000005</v>
      </c>
      <c r="I3727" s="158"/>
      <c r="L3727" s="154"/>
      <c r="M3727" s="159"/>
      <c r="T3727" s="160"/>
      <c r="AT3727" s="155" t="s">
        <v>169</v>
      </c>
      <c r="AU3727" s="155" t="s">
        <v>88</v>
      </c>
      <c r="AV3727" s="13" t="s">
        <v>88</v>
      </c>
      <c r="AW3727" s="13" t="s">
        <v>40</v>
      </c>
      <c r="AX3727" s="13" t="s">
        <v>78</v>
      </c>
      <c r="AY3727" s="155" t="s">
        <v>156</v>
      </c>
    </row>
    <row r="3728" spans="2:65" s="13" customFormat="1" x14ac:dyDescent="0.2">
      <c r="B3728" s="154"/>
      <c r="D3728" s="148" t="s">
        <v>169</v>
      </c>
      <c r="E3728" s="155" t="s">
        <v>3</v>
      </c>
      <c r="F3728" s="156" t="s">
        <v>4647</v>
      </c>
      <c r="H3728" s="157">
        <v>59.508000000000003</v>
      </c>
      <c r="I3728" s="158"/>
      <c r="L3728" s="154"/>
      <c r="M3728" s="159"/>
      <c r="T3728" s="160"/>
      <c r="AT3728" s="155" t="s">
        <v>169</v>
      </c>
      <c r="AU3728" s="155" t="s">
        <v>88</v>
      </c>
      <c r="AV3728" s="13" t="s">
        <v>88</v>
      </c>
      <c r="AW3728" s="13" t="s">
        <v>40</v>
      </c>
      <c r="AX3728" s="13" t="s">
        <v>78</v>
      </c>
      <c r="AY3728" s="155" t="s">
        <v>156</v>
      </c>
    </row>
    <row r="3729" spans="2:65" s="13" customFormat="1" x14ac:dyDescent="0.2">
      <c r="B3729" s="154"/>
      <c r="D3729" s="148" t="s">
        <v>169</v>
      </c>
      <c r="E3729" s="155" t="s">
        <v>3</v>
      </c>
      <c r="F3729" s="156" t="s">
        <v>4648</v>
      </c>
      <c r="H3729" s="157">
        <v>18.414000000000001</v>
      </c>
      <c r="I3729" s="158"/>
      <c r="L3729" s="154"/>
      <c r="M3729" s="159"/>
      <c r="T3729" s="160"/>
      <c r="AT3729" s="155" t="s">
        <v>169</v>
      </c>
      <c r="AU3729" s="155" t="s">
        <v>88</v>
      </c>
      <c r="AV3729" s="13" t="s">
        <v>88</v>
      </c>
      <c r="AW3729" s="13" t="s">
        <v>40</v>
      </c>
      <c r="AX3729" s="13" t="s">
        <v>78</v>
      </c>
      <c r="AY3729" s="155" t="s">
        <v>156</v>
      </c>
    </row>
    <row r="3730" spans="2:65" s="13" customFormat="1" x14ac:dyDescent="0.2">
      <c r="B3730" s="154"/>
      <c r="D3730" s="148" t="s">
        <v>169</v>
      </c>
      <c r="E3730" s="155" t="s">
        <v>3</v>
      </c>
      <c r="F3730" s="156" t="s">
        <v>4649</v>
      </c>
      <c r="H3730" s="157">
        <v>10.829000000000001</v>
      </c>
      <c r="I3730" s="158"/>
      <c r="L3730" s="154"/>
      <c r="M3730" s="159"/>
      <c r="T3730" s="160"/>
      <c r="AT3730" s="155" t="s">
        <v>169</v>
      </c>
      <c r="AU3730" s="155" t="s">
        <v>88</v>
      </c>
      <c r="AV3730" s="13" t="s">
        <v>88</v>
      </c>
      <c r="AW3730" s="13" t="s">
        <v>40</v>
      </c>
      <c r="AX3730" s="13" t="s">
        <v>78</v>
      </c>
      <c r="AY3730" s="155" t="s">
        <v>156</v>
      </c>
    </row>
    <row r="3731" spans="2:65" s="13" customFormat="1" x14ac:dyDescent="0.2">
      <c r="B3731" s="154"/>
      <c r="D3731" s="148" t="s">
        <v>169</v>
      </c>
      <c r="E3731" s="155" t="s">
        <v>3</v>
      </c>
      <c r="F3731" s="156" t="s">
        <v>4650</v>
      </c>
      <c r="H3731" s="157">
        <v>17.927</v>
      </c>
      <c r="I3731" s="158"/>
      <c r="L3731" s="154"/>
      <c r="M3731" s="159"/>
      <c r="T3731" s="160"/>
      <c r="AT3731" s="155" t="s">
        <v>169</v>
      </c>
      <c r="AU3731" s="155" t="s">
        <v>88</v>
      </c>
      <c r="AV3731" s="13" t="s">
        <v>88</v>
      </c>
      <c r="AW3731" s="13" t="s">
        <v>40</v>
      </c>
      <c r="AX3731" s="13" t="s">
        <v>78</v>
      </c>
      <c r="AY3731" s="155" t="s">
        <v>156</v>
      </c>
    </row>
    <row r="3732" spans="2:65" s="13" customFormat="1" x14ac:dyDescent="0.2">
      <c r="B3732" s="154"/>
      <c r="D3732" s="148" t="s">
        <v>169</v>
      </c>
      <c r="E3732" s="155" t="s">
        <v>3</v>
      </c>
      <c r="F3732" s="156" t="s">
        <v>4650</v>
      </c>
      <c r="H3732" s="157">
        <v>17.927</v>
      </c>
      <c r="I3732" s="158"/>
      <c r="L3732" s="154"/>
      <c r="M3732" s="159"/>
      <c r="T3732" s="160"/>
      <c r="AT3732" s="155" t="s">
        <v>169</v>
      </c>
      <c r="AU3732" s="155" t="s">
        <v>88</v>
      </c>
      <c r="AV3732" s="13" t="s">
        <v>88</v>
      </c>
      <c r="AW3732" s="13" t="s">
        <v>40</v>
      </c>
      <c r="AX3732" s="13" t="s">
        <v>78</v>
      </c>
      <c r="AY3732" s="155" t="s">
        <v>156</v>
      </c>
    </row>
    <row r="3733" spans="2:65" s="13" customFormat="1" x14ac:dyDescent="0.2">
      <c r="B3733" s="154"/>
      <c r="D3733" s="148" t="s">
        <v>169</v>
      </c>
      <c r="E3733" s="155" t="s">
        <v>3</v>
      </c>
      <c r="F3733" s="156" t="s">
        <v>4651</v>
      </c>
      <c r="H3733" s="157">
        <v>18.073</v>
      </c>
      <c r="I3733" s="158"/>
      <c r="L3733" s="154"/>
      <c r="M3733" s="159"/>
      <c r="T3733" s="160"/>
      <c r="AT3733" s="155" t="s">
        <v>169</v>
      </c>
      <c r="AU3733" s="155" t="s">
        <v>88</v>
      </c>
      <c r="AV3733" s="13" t="s">
        <v>88</v>
      </c>
      <c r="AW3733" s="13" t="s">
        <v>40</v>
      </c>
      <c r="AX3733" s="13" t="s">
        <v>78</v>
      </c>
      <c r="AY3733" s="155" t="s">
        <v>156</v>
      </c>
    </row>
    <row r="3734" spans="2:65" s="13" customFormat="1" x14ac:dyDescent="0.2">
      <c r="B3734" s="154"/>
      <c r="D3734" s="148" t="s">
        <v>169</v>
      </c>
      <c r="E3734" s="155" t="s">
        <v>3</v>
      </c>
      <c r="F3734" s="156" t="s">
        <v>4652</v>
      </c>
      <c r="H3734" s="157">
        <v>113.639</v>
      </c>
      <c r="I3734" s="158"/>
      <c r="L3734" s="154"/>
      <c r="M3734" s="159"/>
      <c r="T3734" s="160"/>
      <c r="AT3734" s="155" t="s">
        <v>169</v>
      </c>
      <c r="AU3734" s="155" t="s">
        <v>88</v>
      </c>
      <c r="AV3734" s="13" t="s">
        <v>88</v>
      </c>
      <c r="AW3734" s="13" t="s">
        <v>40</v>
      </c>
      <c r="AX3734" s="13" t="s">
        <v>78</v>
      </c>
      <c r="AY3734" s="155" t="s">
        <v>156</v>
      </c>
    </row>
    <row r="3735" spans="2:65" s="14" customFormat="1" x14ac:dyDescent="0.2">
      <c r="B3735" s="161"/>
      <c r="D3735" s="148" t="s">
        <v>169</v>
      </c>
      <c r="E3735" s="162" t="s">
        <v>3</v>
      </c>
      <c r="F3735" s="163" t="s">
        <v>172</v>
      </c>
      <c r="H3735" s="164">
        <v>2140.049</v>
      </c>
      <c r="I3735" s="165"/>
      <c r="L3735" s="161"/>
      <c r="M3735" s="166"/>
      <c r="T3735" s="167"/>
      <c r="AT3735" s="162" t="s">
        <v>169</v>
      </c>
      <c r="AU3735" s="162" t="s">
        <v>88</v>
      </c>
      <c r="AV3735" s="14" t="s">
        <v>165</v>
      </c>
      <c r="AW3735" s="14" t="s">
        <v>40</v>
      </c>
      <c r="AX3735" s="14" t="s">
        <v>86</v>
      </c>
      <c r="AY3735" s="162" t="s">
        <v>156</v>
      </c>
    </row>
    <row r="3736" spans="2:65" s="1" customFormat="1" ht="16.5" customHeight="1" x14ac:dyDescent="0.2">
      <c r="B3736" s="129"/>
      <c r="C3736" s="175" t="s">
        <v>898</v>
      </c>
      <c r="D3736" s="175" t="s">
        <v>306</v>
      </c>
      <c r="E3736" s="176" t="s">
        <v>4653</v>
      </c>
      <c r="F3736" s="177" t="s">
        <v>4654</v>
      </c>
      <c r="G3736" s="178" t="s">
        <v>193</v>
      </c>
      <c r="H3736" s="179">
        <v>1.897</v>
      </c>
      <c r="I3736" s="180"/>
      <c r="J3736" s="181">
        <f>ROUND(I3736*H3736,2)</f>
        <v>0</v>
      </c>
      <c r="K3736" s="177" t="s">
        <v>1262</v>
      </c>
      <c r="L3736" s="182"/>
      <c r="M3736" s="183" t="s">
        <v>3</v>
      </c>
      <c r="N3736" s="184" t="s">
        <v>49</v>
      </c>
      <c r="P3736" s="139">
        <f>O3736*H3736</f>
        <v>0</v>
      </c>
      <c r="Q3736" s="139">
        <v>1</v>
      </c>
      <c r="R3736" s="139">
        <f>Q3736*H3736</f>
        <v>1.897</v>
      </c>
      <c r="S3736" s="139">
        <v>0</v>
      </c>
      <c r="T3736" s="140">
        <f>S3736*H3736</f>
        <v>0</v>
      </c>
      <c r="AR3736" s="141" t="s">
        <v>309</v>
      </c>
      <c r="AT3736" s="141" t="s">
        <v>306</v>
      </c>
      <c r="AU3736" s="141" t="s">
        <v>88</v>
      </c>
      <c r="AY3736" s="18" t="s">
        <v>156</v>
      </c>
      <c r="BE3736" s="142">
        <f>IF(N3736="základní",J3736,0)</f>
        <v>0</v>
      </c>
      <c r="BF3736" s="142">
        <f>IF(N3736="snížená",J3736,0)</f>
        <v>0</v>
      </c>
      <c r="BG3736" s="142">
        <f>IF(N3736="zákl. přenesená",J3736,0)</f>
        <v>0</v>
      </c>
      <c r="BH3736" s="142">
        <f>IF(N3736="sníž. přenesená",J3736,0)</f>
        <v>0</v>
      </c>
      <c r="BI3736" s="142">
        <f>IF(N3736="nulová",J3736,0)</f>
        <v>0</v>
      </c>
      <c r="BJ3736" s="18" t="s">
        <v>86</v>
      </c>
      <c r="BK3736" s="142">
        <f>ROUND(I3736*H3736,2)</f>
        <v>0</v>
      </c>
      <c r="BL3736" s="18" t="s">
        <v>301</v>
      </c>
      <c r="BM3736" s="141" t="s">
        <v>4655</v>
      </c>
    </row>
    <row r="3737" spans="2:65" s="13" customFormat="1" x14ac:dyDescent="0.2">
      <c r="B3737" s="154"/>
      <c r="D3737" s="148" t="s">
        <v>169</v>
      </c>
      <c r="E3737" s="155" t="s">
        <v>3</v>
      </c>
      <c r="F3737" s="156" t="s">
        <v>4656</v>
      </c>
      <c r="H3737" s="157">
        <v>0.90100000000000002</v>
      </c>
      <c r="I3737" s="158"/>
      <c r="L3737" s="154"/>
      <c r="M3737" s="159"/>
      <c r="T3737" s="160"/>
      <c r="AT3737" s="155" t="s">
        <v>169</v>
      </c>
      <c r="AU3737" s="155" t="s">
        <v>88</v>
      </c>
      <c r="AV3737" s="13" t="s">
        <v>88</v>
      </c>
      <c r="AW3737" s="13" t="s">
        <v>40</v>
      </c>
      <c r="AX3737" s="13" t="s">
        <v>78</v>
      </c>
      <c r="AY3737" s="155" t="s">
        <v>156</v>
      </c>
    </row>
    <row r="3738" spans="2:65" s="13" customFormat="1" x14ac:dyDescent="0.2">
      <c r="B3738" s="154"/>
      <c r="D3738" s="148" t="s">
        <v>169</v>
      </c>
      <c r="E3738" s="155" t="s">
        <v>3</v>
      </c>
      <c r="F3738" s="156" t="s">
        <v>4657</v>
      </c>
      <c r="H3738" s="157">
        <v>7.3999999999999996E-2</v>
      </c>
      <c r="I3738" s="158"/>
      <c r="L3738" s="154"/>
      <c r="M3738" s="159"/>
      <c r="T3738" s="160"/>
      <c r="AT3738" s="155" t="s">
        <v>169</v>
      </c>
      <c r="AU3738" s="155" t="s">
        <v>88</v>
      </c>
      <c r="AV3738" s="13" t="s">
        <v>88</v>
      </c>
      <c r="AW3738" s="13" t="s">
        <v>40</v>
      </c>
      <c r="AX3738" s="13" t="s">
        <v>78</v>
      </c>
      <c r="AY3738" s="155" t="s">
        <v>156</v>
      </c>
    </row>
    <row r="3739" spans="2:65" s="13" customFormat="1" x14ac:dyDescent="0.2">
      <c r="B3739" s="154"/>
      <c r="D3739" s="148" t="s">
        <v>169</v>
      </c>
      <c r="E3739" s="155" t="s">
        <v>3</v>
      </c>
      <c r="F3739" s="156" t="s">
        <v>4658</v>
      </c>
      <c r="H3739" s="157">
        <v>0.14599999999999999</v>
      </c>
      <c r="I3739" s="158"/>
      <c r="L3739" s="154"/>
      <c r="M3739" s="159"/>
      <c r="T3739" s="160"/>
      <c r="AT3739" s="155" t="s">
        <v>169</v>
      </c>
      <c r="AU3739" s="155" t="s">
        <v>88</v>
      </c>
      <c r="AV3739" s="13" t="s">
        <v>88</v>
      </c>
      <c r="AW3739" s="13" t="s">
        <v>40</v>
      </c>
      <c r="AX3739" s="13" t="s">
        <v>78</v>
      </c>
      <c r="AY3739" s="155" t="s">
        <v>156</v>
      </c>
    </row>
    <row r="3740" spans="2:65" s="13" customFormat="1" x14ac:dyDescent="0.2">
      <c r="B3740" s="154"/>
      <c r="D3740" s="148" t="s">
        <v>169</v>
      </c>
      <c r="E3740" s="155" t="s">
        <v>3</v>
      </c>
      <c r="F3740" s="156" t="s">
        <v>4659</v>
      </c>
      <c r="H3740" s="157">
        <v>0.61499999999999999</v>
      </c>
      <c r="I3740" s="158"/>
      <c r="L3740" s="154"/>
      <c r="M3740" s="159"/>
      <c r="T3740" s="160"/>
      <c r="AT3740" s="155" t="s">
        <v>169</v>
      </c>
      <c r="AU3740" s="155" t="s">
        <v>88</v>
      </c>
      <c r="AV3740" s="13" t="s">
        <v>88</v>
      </c>
      <c r="AW3740" s="13" t="s">
        <v>40</v>
      </c>
      <c r="AX3740" s="13" t="s">
        <v>78</v>
      </c>
      <c r="AY3740" s="155" t="s">
        <v>156</v>
      </c>
    </row>
    <row r="3741" spans="2:65" s="13" customFormat="1" x14ac:dyDescent="0.2">
      <c r="B3741" s="154"/>
      <c r="D3741" s="148" t="s">
        <v>169</v>
      </c>
      <c r="E3741" s="155" t="s">
        <v>3</v>
      </c>
      <c r="F3741" s="156" t="s">
        <v>4660</v>
      </c>
      <c r="H3741" s="157">
        <v>0.06</v>
      </c>
      <c r="I3741" s="158"/>
      <c r="L3741" s="154"/>
      <c r="M3741" s="159"/>
      <c r="T3741" s="160"/>
      <c r="AT3741" s="155" t="s">
        <v>169</v>
      </c>
      <c r="AU3741" s="155" t="s">
        <v>88</v>
      </c>
      <c r="AV3741" s="13" t="s">
        <v>88</v>
      </c>
      <c r="AW3741" s="13" t="s">
        <v>40</v>
      </c>
      <c r="AX3741" s="13" t="s">
        <v>78</v>
      </c>
      <c r="AY3741" s="155" t="s">
        <v>156</v>
      </c>
    </row>
    <row r="3742" spans="2:65" s="13" customFormat="1" x14ac:dyDescent="0.2">
      <c r="B3742" s="154"/>
      <c r="D3742" s="148" t="s">
        <v>169</v>
      </c>
      <c r="E3742" s="155" t="s">
        <v>3</v>
      </c>
      <c r="F3742" s="156" t="s">
        <v>4661</v>
      </c>
      <c r="H3742" s="157">
        <v>0.10100000000000001</v>
      </c>
      <c r="I3742" s="158"/>
      <c r="L3742" s="154"/>
      <c r="M3742" s="159"/>
      <c r="T3742" s="160"/>
      <c r="AT3742" s="155" t="s">
        <v>169</v>
      </c>
      <c r="AU3742" s="155" t="s">
        <v>88</v>
      </c>
      <c r="AV3742" s="13" t="s">
        <v>88</v>
      </c>
      <c r="AW3742" s="13" t="s">
        <v>40</v>
      </c>
      <c r="AX3742" s="13" t="s">
        <v>78</v>
      </c>
      <c r="AY3742" s="155" t="s">
        <v>156</v>
      </c>
    </row>
    <row r="3743" spans="2:65" s="14" customFormat="1" x14ac:dyDescent="0.2">
      <c r="B3743" s="161"/>
      <c r="D3743" s="148" t="s">
        <v>169</v>
      </c>
      <c r="E3743" s="162" t="s">
        <v>3</v>
      </c>
      <c r="F3743" s="163" t="s">
        <v>172</v>
      </c>
      <c r="H3743" s="164">
        <v>1.897</v>
      </c>
      <c r="I3743" s="165"/>
      <c r="L3743" s="161"/>
      <c r="M3743" s="166"/>
      <c r="T3743" s="167"/>
      <c r="AT3743" s="162" t="s">
        <v>169</v>
      </c>
      <c r="AU3743" s="162" t="s">
        <v>88</v>
      </c>
      <c r="AV3743" s="14" t="s">
        <v>165</v>
      </c>
      <c r="AW3743" s="14" t="s">
        <v>40</v>
      </c>
      <c r="AX3743" s="14" t="s">
        <v>86</v>
      </c>
      <c r="AY3743" s="162" t="s">
        <v>156</v>
      </c>
    </row>
    <row r="3744" spans="2:65" s="1" customFormat="1" ht="16.5" customHeight="1" x14ac:dyDescent="0.2">
      <c r="B3744" s="129"/>
      <c r="C3744" s="175" t="s">
        <v>901</v>
      </c>
      <c r="D3744" s="175" t="s">
        <v>306</v>
      </c>
      <c r="E3744" s="176" t="s">
        <v>4662</v>
      </c>
      <c r="F3744" s="177" t="s">
        <v>4663</v>
      </c>
      <c r="G3744" s="178" t="s">
        <v>193</v>
      </c>
      <c r="H3744" s="179">
        <v>0.24299999999999999</v>
      </c>
      <c r="I3744" s="180"/>
      <c r="J3744" s="181">
        <f>ROUND(I3744*H3744,2)</f>
        <v>0</v>
      </c>
      <c r="K3744" s="177" t="s">
        <v>3</v>
      </c>
      <c r="L3744" s="182"/>
      <c r="M3744" s="183" t="s">
        <v>3</v>
      </c>
      <c r="N3744" s="184" t="s">
        <v>49</v>
      </c>
      <c r="P3744" s="139">
        <f>O3744*H3744</f>
        <v>0</v>
      </c>
      <c r="Q3744" s="139">
        <v>1</v>
      </c>
      <c r="R3744" s="139">
        <f>Q3744*H3744</f>
        <v>0.24299999999999999</v>
      </c>
      <c r="S3744" s="139">
        <v>0</v>
      </c>
      <c r="T3744" s="140">
        <f>S3744*H3744</f>
        <v>0</v>
      </c>
      <c r="AR3744" s="141" t="s">
        <v>309</v>
      </c>
      <c r="AT3744" s="141" t="s">
        <v>306</v>
      </c>
      <c r="AU3744" s="141" t="s">
        <v>88</v>
      </c>
      <c r="AY3744" s="18" t="s">
        <v>156</v>
      </c>
      <c r="BE3744" s="142">
        <f>IF(N3744="základní",J3744,0)</f>
        <v>0</v>
      </c>
      <c r="BF3744" s="142">
        <f>IF(N3744="snížená",J3744,0)</f>
        <v>0</v>
      </c>
      <c r="BG3744" s="142">
        <f>IF(N3744="zákl. přenesená",J3744,0)</f>
        <v>0</v>
      </c>
      <c r="BH3744" s="142">
        <f>IF(N3744="sníž. přenesená",J3744,0)</f>
        <v>0</v>
      </c>
      <c r="BI3744" s="142">
        <f>IF(N3744="nulová",J3744,0)</f>
        <v>0</v>
      </c>
      <c r="BJ3744" s="18" t="s">
        <v>86</v>
      </c>
      <c r="BK3744" s="142">
        <f>ROUND(I3744*H3744,2)</f>
        <v>0</v>
      </c>
      <c r="BL3744" s="18" t="s">
        <v>301</v>
      </c>
      <c r="BM3744" s="141" t="s">
        <v>4664</v>
      </c>
    </row>
    <row r="3745" spans="2:65" s="13" customFormat="1" x14ac:dyDescent="0.2">
      <c r="B3745" s="154"/>
      <c r="D3745" s="148" t="s">
        <v>169</v>
      </c>
      <c r="E3745" s="155" t="s">
        <v>3</v>
      </c>
      <c r="F3745" s="156" t="s">
        <v>4665</v>
      </c>
      <c r="H3745" s="157">
        <v>0.03</v>
      </c>
      <c r="I3745" s="158"/>
      <c r="L3745" s="154"/>
      <c r="M3745" s="159"/>
      <c r="T3745" s="160"/>
      <c r="AT3745" s="155" t="s">
        <v>169</v>
      </c>
      <c r="AU3745" s="155" t="s">
        <v>88</v>
      </c>
      <c r="AV3745" s="13" t="s">
        <v>88</v>
      </c>
      <c r="AW3745" s="13" t="s">
        <v>40</v>
      </c>
      <c r="AX3745" s="13" t="s">
        <v>78</v>
      </c>
      <c r="AY3745" s="155" t="s">
        <v>156</v>
      </c>
    </row>
    <row r="3746" spans="2:65" s="13" customFormat="1" x14ac:dyDescent="0.2">
      <c r="B3746" s="154"/>
      <c r="D3746" s="148" t="s">
        <v>169</v>
      </c>
      <c r="E3746" s="155" t="s">
        <v>3</v>
      </c>
      <c r="F3746" s="156" t="s">
        <v>4666</v>
      </c>
      <c r="H3746" s="157">
        <v>2.5999999999999999E-2</v>
      </c>
      <c r="I3746" s="158"/>
      <c r="L3746" s="154"/>
      <c r="M3746" s="159"/>
      <c r="T3746" s="160"/>
      <c r="AT3746" s="155" t="s">
        <v>169</v>
      </c>
      <c r="AU3746" s="155" t="s">
        <v>88</v>
      </c>
      <c r="AV3746" s="13" t="s">
        <v>88</v>
      </c>
      <c r="AW3746" s="13" t="s">
        <v>40</v>
      </c>
      <c r="AX3746" s="13" t="s">
        <v>78</v>
      </c>
      <c r="AY3746" s="155" t="s">
        <v>156</v>
      </c>
    </row>
    <row r="3747" spans="2:65" s="13" customFormat="1" x14ac:dyDescent="0.2">
      <c r="B3747" s="154"/>
      <c r="D3747" s="148" t="s">
        <v>169</v>
      </c>
      <c r="E3747" s="155" t="s">
        <v>3</v>
      </c>
      <c r="F3747" s="156" t="s">
        <v>4667</v>
      </c>
      <c r="H3747" s="157">
        <v>3.2000000000000001E-2</v>
      </c>
      <c r="I3747" s="158"/>
      <c r="L3747" s="154"/>
      <c r="M3747" s="159"/>
      <c r="T3747" s="160"/>
      <c r="AT3747" s="155" t="s">
        <v>169</v>
      </c>
      <c r="AU3747" s="155" t="s">
        <v>88</v>
      </c>
      <c r="AV3747" s="13" t="s">
        <v>88</v>
      </c>
      <c r="AW3747" s="13" t="s">
        <v>40</v>
      </c>
      <c r="AX3747" s="13" t="s">
        <v>78</v>
      </c>
      <c r="AY3747" s="155" t="s">
        <v>156</v>
      </c>
    </row>
    <row r="3748" spans="2:65" s="13" customFormat="1" x14ac:dyDescent="0.2">
      <c r="B3748" s="154"/>
      <c r="D3748" s="148" t="s">
        <v>169</v>
      </c>
      <c r="E3748" s="155" t="s">
        <v>3</v>
      </c>
      <c r="F3748" s="156" t="s">
        <v>4668</v>
      </c>
      <c r="H3748" s="157">
        <v>4.1000000000000002E-2</v>
      </c>
      <c r="I3748" s="158"/>
      <c r="L3748" s="154"/>
      <c r="M3748" s="159"/>
      <c r="T3748" s="160"/>
      <c r="AT3748" s="155" t="s">
        <v>169</v>
      </c>
      <c r="AU3748" s="155" t="s">
        <v>88</v>
      </c>
      <c r="AV3748" s="13" t="s">
        <v>88</v>
      </c>
      <c r="AW3748" s="13" t="s">
        <v>40</v>
      </c>
      <c r="AX3748" s="13" t="s">
        <v>78</v>
      </c>
      <c r="AY3748" s="155" t="s">
        <v>156</v>
      </c>
    </row>
    <row r="3749" spans="2:65" s="13" customFormat="1" x14ac:dyDescent="0.2">
      <c r="B3749" s="154"/>
      <c r="D3749" s="148" t="s">
        <v>169</v>
      </c>
      <c r="E3749" s="155" t="s">
        <v>3</v>
      </c>
      <c r="F3749" s="156" t="s">
        <v>4669</v>
      </c>
      <c r="H3749" s="157">
        <v>1.9E-2</v>
      </c>
      <c r="I3749" s="158"/>
      <c r="L3749" s="154"/>
      <c r="M3749" s="159"/>
      <c r="T3749" s="160"/>
      <c r="AT3749" s="155" t="s">
        <v>169</v>
      </c>
      <c r="AU3749" s="155" t="s">
        <v>88</v>
      </c>
      <c r="AV3749" s="13" t="s">
        <v>88</v>
      </c>
      <c r="AW3749" s="13" t="s">
        <v>40</v>
      </c>
      <c r="AX3749" s="13" t="s">
        <v>78</v>
      </c>
      <c r="AY3749" s="155" t="s">
        <v>156</v>
      </c>
    </row>
    <row r="3750" spans="2:65" s="13" customFormat="1" x14ac:dyDescent="0.2">
      <c r="B3750" s="154"/>
      <c r="D3750" s="148" t="s">
        <v>169</v>
      </c>
      <c r="E3750" s="155" t="s">
        <v>3</v>
      </c>
      <c r="F3750" s="156" t="s">
        <v>4670</v>
      </c>
      <c r="H3750" s="157">
        <v>1.7999999999999999E-2</v>
      </c>
      <c r="I3750" s="158"/>
      <c r="L3750" s="154"/>
      <c r="M3750" s="159"/>
      <c r="T3750" s="160"/>
      <c r="AT3750" s="155" t="s">
        <v>169</v>
      </c>
      <c r="AU3750" s="155" t="s">
        <v>88</v>
      </c>
      <c r="AV3750" s="13" t="s">
        <v>88</v>
      </c>
      <c r="AW3750" s="13" t="s">
        <v>40</v>
      </c>
      <c r="AX3750" s="13" t="s">
        <v>78</v>
      </c>
      <c r="AY3750" s="155" t="s">
        <v>156</v>
      </c>
    </row>
    <row r="3751" spans="2:65" s="13" customFormat="1" x14ac:dyDescent="0.2">
      <c r="B3751" s="154"/>
      <c r="D3751" s="148" t="s">
        <v>169</v>
      </c>
      <c r="E3751" s="155" t="s">
        <v>3</v>
      </c>
      <c r="F3751" s="156" t="s">
        <v>4671</v>
      </c>
      <c r="H3751" s="157">
        <v>1.0999999999999999E-2</v>
      </c>
      <c r="I3751" s="158"/>
      <c r="L3751" s="154"/>
      <c r="M3751" s="159"/>
      <c r="T3751" s="160"/>
      <c r="AT3751" s="155" t="s">
        <v>169</v>
      </c>
      <c r="AU3751" s="155" t="s">
        <v>88</v>
      </c>
      <c r="AV3751" s="13" t="s">
        <v>88</v>
      </c>
      <c r="AW3751" s="13" t="s">
        <v>40</v>
      </c>
      <c r="AX3751" s="13" t="s">
        <v>78</v>
      </c>
      <c r="AY3751" s="155" t="s">
        <v>156</v>
      </c>
    </row>
    <row r="3752" spans="2:65" s="13" customFormat="1" x14ac:dyDescent="0.2">
      <c r="B3752" s="154"/>
      <c r="D3752" s="148" t="s">
        <v>169</v>
      </c>
      <c r="E3752" s="155" t="s">
        <v>3</v>
      </c>
      <c r="F3752" s="156" t="s">
        <v>4672</v>
      </c>
      <c r="H3752" s="157">
        <v>1.7999999999999999E-2</v>
      </c>
      <c r="I3752" s="158"/>
      <c r="L3752" s="154"/>
      <c r="M3752" s="159"/>
      <c r="T3752" s="160"/>
      <c r="AT3752" s="155" t="s">
        <v>169</v>
      </c>
      <c r="AU3752" s="155" t="s">
        <v>88</v>
      </c>
      <c r="AV3752" s="13" t="s">
        <v>88</v>
      </c>
      <c r="AW3752" s="13" t="s">
        <v>40</v>
      </c>
      <c r="AX3752" s="13" t="s">
        <v>78</v>
      </c>
      <c r="AY3752" s="155" t="s">
        <v>156</v>
      </c>
    </row>
    <row r="3753" spans="2:65" s="13" customFormat="1" x14ac:dyDescent="0.2">
      <c r="B3753" s="154"/>
      <c r="D3753" s="148" t="s">
        <v>169</v>
      </c>
      <c r="E3753" s="155" t="s">
        <v>3</v>
      </c>
      <c r="F3753" s="156" t="s">
        <v>4672</v>
      </c>
      <c r="H3753" s="157">
        <v>1.7999999999999999E-2</v>
      </c>
      <c r="I3753" s="158"/>
      <c r="L3753" s="154"/>
      <c r="M3753" s="159"/>
      <c r="T3753" s="160"/>
      <c r="AT3753" s="155" t="s">
        <v>169</v>
      </c>
      <c r="AU3753" s="155" t="s">
        <v>88</v>
      </c>
      <c r="AV3753" s="13" t="s">
        <v>88</v>
      </c>
      <c r="AW3753" s="13" t="s">
        <v>40</v>
      </c>
      <c r="AX3753" s="13" t="s">
        <v>78</v>
      </c>
      <c r="AY3753" s="155" t="s">
        <v>156</v>
      </c>
    </row>
    <row r="3754" spans="2:65" s="13" customFormat="1" x14ac:dyDescent="0.2">
      <c r="B3754" s="154"/>
      <c r="D3754" s="148" t="s">
        <v>169</v>
      </c>
      <c r="E3754" s="155" t="s">
        <v>3</v>
      </c>
      <c r="F3754" s="156" t="s">
        <v>4673</v>
      </c>
      <c r="H3754" s="157">
        <v>1.7999999999999999E-2</v>
      </c>
      <c r="I3754" s="158"/>
      <c r="L3754" s="154"/>
      <c r="M3754" s="159"/>
      <c r="T3754" s="160"/>
      <c r="AT3754" s="155" t="s">
        <v>169</v>
      </c>
      <c r="AU3754" s="155" t="s">
        <v>88</v>
      </c>
      <c r="AV3754" s="13" t="s">
        <v>88</v>
      </c>
      <c r="AW3754" s="13" t="s">
        <v>40</v>
      </c>
      <c r="AX3754" s="13" t="s">
        <v>78</v>
      </c>
      <c r="AY3754" s="155" t="s">
        <v>156</v>
      </c>
    </row>
    <row r="3755" spans="2:65" s="13" customFormat="1" x14ac:dyDescent="0.2">
      <c r="B3755" s="154"/>
      <c r="D3755" s="148" t="s">
        <v>169</v>
      </c>
      <c r="E3755" s="155" t="s">
        <v>3</v>
      </c>
      <c r="F3755" s="156" t="s">
        <v>4674</v>
      </c>
      <c r="H3755" s="157">
        <v>1.2E-2</v>
      </c>
      <c r="I3755" s="158"/>
      <c r="L3755" s="154"/>
      <c r="M3755" s="159"/>
      <c r="T3755" s="160"/>
      <c r="AT3755" s="155" t="s">
        <v>169</v>
      </c>
      <c r="AU3755" s="155" t="s">
        <v>88</v>
      </c>
      <c r="AV3755" s="13" t="s">
        <v>88</v>
      </c>
      <c r="AW3755" s="13" t="s">
        <v>40</v>
      </c>
      <c r="AX3755" s="13" t="s">
        <v>78</v>
      </c>
      <c r="AY3755" s="155" t="s">
        <v>156</v>
      </c>
    </row>
    <row r="3756" spans="2:65" s="14" customFormat="1" x14ac:dyDescent="0.2">
      <c r="B3756" s="161"/>
      <c r="D3756" s="148" t="s">
        <v>169</v>
      </c>
      <c r="E3756" s="162" t="s">
        <v>3</v>
      </c>
      <c r="F3756" s="163" t="s">
        <v>172</v>
      </c>
      <c r="H3756" s="164">
        <v>0.24299999999999999</v>
      </c>
      <c r="I3756" s="165"/>
      <c r="L3756" s="161"/>
      <c r="M3756" s="166"/>
      <c r="T3756" s="167"/>
      <c r="AT3756" s="162" t="s">
        <v>169</v>
      </c>
      <c r="AU3756" s="162" t="s">
        <v>88</v>
      </c>
      <c r="AV3756" s="14" t="s">
        <v>165</v>
      </c>
      <c r="AW3756" s="14" t="s">
        <v>40</v>
      </c>
      <c r="AX3756" s="14" t="s">
        <v>86</v>
      </c>
      <c r="AY3756" s="162" t="s">
        <v>156</v>
      </c>
    </row>
    <row r="3757" spans="2:65" s="1" customFormat="1" ht="24.2" customHeight="1" x14ac:dyDescent="0.2">
      <c r="B3757" s="129"/>
      <c r="C3757" s="130" t="s">
        <v>906</v>
      </c>
      <c r="D3757" s="130" t="s">
        <v>160</v>
      </c>
      <c r="E3757" s="131" t="s">
        <v>4675</v>
      </c>
      <c r="F3757" s="132" t="s">
        <v>4676</v>
      </c>
      <c r="G3757" s="133" t="s">
        <v>356</v>
      </c>
      <c r="H3757" s="134">
        <v>125.78</v>
      </c>
      <c r="I3757" s="135"/>
      <c r="J3757" s="136">
        <f>ROUND(I3757*H3757,2)</f>
        <v>0</v>
      </c>
      <c r="K3757" s="132" t="s">
        <v>164</v>
      </c>
      <c r="L3757" s="34"/>
      <c r="M3757" s="137" t="s">
        <v>3</v>
      </c>
      <c r="N3757" s="138" t="s">
        <v>49</v>
      </c>
      <c r="P3757" s="139">
        <f>O3757*H3757</f>
        <v>0</v>
      </c>
      <c r="Q3757" s="139">
        <v>0</v>
      </c>
      <c r="R3757" s="139">
        <f>Q3757*H3757</f>
        <v>0</v>
      </c>
      <c r="S3757" s="139">
        <v>0</v>
      </c>
      <c r="T3757" s="140">
        <f>S3757*H3757</f>
        <v>0</v>
      </c>
      <c r="AR3757" s="141" t="s">
        <v>301</v>
      </c>
      <c r="AT3757" s="141" t="s">
        <v>160</v>
      </c>
      <c r="AU3757" s="141" t="s">
        <v>88</v>
      </c>
      <c r="AY3757" s="18" t="s">
        <v>156</v>
      </c>
      <c r="BE3757" s="142">
        <f>IF(N3757="základní",J3757,0)</f>
        <v>0</v>
      </c>
      <c r="BF3757" s="142">
        <f>IF(N3757="snížená",J3757,0)</f>
        <v>0</v>
      </c>
      <c r="BG3757" s="142">
        <f>IF(N3757="zákl. přenesená",J3757,0)</f>
        <v>0</v>
      </c>
      <c r="BH3757" s="142">
        <f>IF(N3757="sníž. přenesená",J3757,0)</f>
        <v>0</v>
      </c>
      <c r="BI3757" s="142">
        <f>IF(N3757="nulová",J3757,0)</f>
        <v>0</v>
      </c>
      <c r="BJ3757" s="18" t="s">
        <v>86</v>
      </c>
      <c r="BK3757" s="142">
        <f>ROUND(I3757*H3757,2)</f>
        <v>0</v>
      </c>
      <c r="BL3757" s="18" t="s">
        <v>301</v>
      </c>
      <c r="BM3757" s="141" t="s">
        <v>4677</v>
      </c>
    </row>
    <row r="3758" spans="2:65" s="1" customFormat="1" x14ac:dyDescent="0.2">
      <c r="B3758" s="34"/>
      <c r="D3758" s="143" t="s">
        <v>167</v>
      </c>
      <c r="F3758" s="144" t="s">
        <v>4678</v>
      </c>
      <c r="I3758" s="145"/>
      <c r="L3758" s="34"/>
      <c r="M3758" s="146"/>
      <c r="T3758" s="55"/>
      <c r="AT3758" s="18" t="s">
        <v>167</v>
      </c>
      <c r="AU3758" s="18" t="s">
        <v>88</v>
      </c>
    </row>
    <row r="3759" spans="2:65" s="12" customFormat="1" x14ac:dyDescent="0.2">
      <c r="B3759" s="147"/>
      <c r="D3759" s="148" t="s">
        <v>169</v>
      </c>
      <c r="E3759" s="149" t="s">
        <v>3</v>
      </c>
      <c r="F3759" s="150" t="s">
        <v>2100</v>
      </c>
      <c r="H3759" s="149" t="s">
        <v>3</v>
      </c>
      <c r="I3759" s="151"/>
      <c r="L3759" s="147"/>
      <c r="M3759" s="152"/>
      <c r="T3759" s="153"/>
      <c r="AT3759" s="149" t="s">
        <v>169</v>
      </c>
      <c r="AU3759" s="149" t="s">
        <v>88</v>
      </c>
      <c r="AV3759" s="12" t="s">
        <v>86</v>
      </c>
      <c r="AW3759" s="12" t="s">
        <v>40</v>
      </c>
      <c r="AX3759" s="12" t="s">
        <v>78</v>
      </c>
      <c r="AY3759" s="149" t="s">
        <v>156</v>
      </c>
    </row>
    <row r="3760" spans="2:65" s="13" customFormat="1" x14ac:dyDescent="0.2">
      <c r="B3760" s="154"/>
      <c r="D3760" s="148" t="s">
        <v>169</v>
      </c>
      <c r="E3760" s="155" t="s">
        <v>3</v>
      </c>
      <c r="F3760" s="156" t="s">
        <v>4679</v>
      </c>
      <c r="H3760" s="157">
        <v>54.5</v>
      </c>
      <c r="I3760" s="158"/>
      <c r="L3760" s="154"/>
      <c r="M3760" s="159"/>
      <c r="T3760" s="160"/>
      <c r="AT3760" s="155" t="s">
        <v>169</v>
      </c>
      <c r="AU3760" s="155" t="s">
        <v>88</v>
      </c>
      <c r="AV3760" s="13" t="s">
        <v>88</v>
      </c>
      <c r="AW3760" s="13" t="s">
        <v>40</v>
      </c>
      <c r="AX3760" s="13" t="s">
        <v>78</v>
      </c>
      <c r="AY3760" s="155" t="s">
        <v>156</v>
      </c>
    </row>
    <row r="3761" spans="2:65" s="13" customFormat="1" x14ac:dyDescent="0.2">
      <c r="B3761" s="154"/>
      <c r="D3761" s="148" t="s">
        <v>169</v>
      </c>
      <c r="E3761" s="155" t="s">
        <v>3</v>
      </c>
      <c r="F3761" s="156" t="s">
        <v>4680</v>
      </c>
      <c r="H3761" s="157">
        <v>4.5</v>
      </c>
      <c r="I3761" s="158"/>
      <c r="L3761" s="154"/>
      <c r="M3761" s="159"/>
      <c r="T3761" s="160"/>
      <c r="AT3761" s="155" t="s">
        <v>169</v>
      </c>
      <c r="AU3761" s="155" t="s">
        <v>88</v>
      </c>
      <c r="AV3761" s="13" t="s">
        <v>88</v>
      </c>
      <c r="AW3761" s="13" t="s">
        <v>40</v>
      </c>
      <c r="AX3761" s="13" t="s">
        <v>78</v>
      </c>
      <c r="AY3761" s="155" t="s">
        <v>156</v>
      </c>
    </row>
    <row r="3762" spans="2:65" s="13" customFormat="1" x14ac:dyDescent="0.2">
      <c r="B3762" s="154"/>
      <c r="D3762" s="148" t="s">
        <v>169</v>
      </c>
      <c r="E3762" s="155" t="s">
        <v>3</v>
      </c>
      <c r="F3762" s="156" t="s">
        <v>4681</v>
      </c>
      <c r="H3762" s="157">
        <v>3.6749999999999998</v>
      </c>
      <c r="I3762" s="158"/>
      <c r="L3762" s="154"/>
      <c r="M3762" s="159"/>
      <c r="T3762" s="160"/>
      <c r="AT3762" s="155" t="s">
        <v>169</v>
      </c>
      <c r="AU3762" s="155" t="s">
        <v>88</v>
      </c>
      <c r="AV3762" s="13" t="s">
        <v>88</v>
      </c>
      <c r="AW3762" s="13" t="s">
        <v>40</v>
      </c>
      <c r="AX3762" s="13" t="s">
        <v>78</v>
      </c>
      <c r="AY3762" s="155" t="s">
        <v>156</v>
      </c>
    </row>
    <row r="3763" spans="2:65" s="13" customFormat="1" x14ac:dyDescent="0.2">
      <c r="B3763" s="154"/>
      <c r="D3763" s="148" t="s">
        <v>169</v>
      </c>
      <c r="E3763" s="155" t="s">
        <v>3</v>
      </c>
      <c r="F3763" s="156" t="s">
        <v>4682</v>
      </c>
      <c r="H3763" s="157">
        <v>3.1749999999999998</v>
      </c>
      <c r="I3763" s="158"/>
      <c r="L3763" s="154"/>
      <c r="M3763" s="159"/>
      <c r="T3763" s="160"/>
      <c r="AT3763" s="155" t="s">
        <v>169</v>
      </c>
      <c r="AU3763" s="155" t="s">
        <v>88</v>
      </c>
      <c r="AV3763" s="13" t="s">
        <v>88</v>
      </c>
      <c r="AW3763" s="13" t="s">
        <v>40</v>
      </c>
      <c r="AX3763" s="13" t="s">
        <v>78</v>
      </c>
      <c r="AY3763" s="155" t="s">
        <v>156</v>
      </c>
    </row>
    <row r="3764" spans="2:65" s="13" customFormat="1" x14ac:dyDescent="0.2">
      <c r="B3764" s="154"/>
      <c r="D3764" s="148" t="s">
        <v>169</v>
      </c>
      <c r="E3764" s="155" t="s">
        <v>3</v>
      </c>
      <c r="F3764" s="156" t="s">
        <v>4683</v>
      </c>
      <c r="H3764" s="157">
        <v>3.9</v>
      </c>
      <c r="I3764" s="158"/>
      <c r="L3764" s="154"/>
      <c r="M3764" s="159"/>
      <c r="T3764" s="160"/>
      <c r="AT3764" s="155" t="s">
        <v>169</v>
      </c>
      <c r="AU3764" s="155" t="s">
        <v>88</v>
      </c>
      <c r="AV3764" s="13" t="s">
        <v>88</v>
      </c>
      <c r="AW3764" s="13" t="s">
        <v>40</v>
      </c>
      <c r="AX3764" s="13" t="s">
        <v>78</v>
      </c>
      <c r="AY3764" s="155" t="s">
        <v>156</v>
      </c>
    </row>
    <row r="3765" spans="2:65" s="13" customFormat="1" x14ac:dyDescent="0.2">
      <c r="B3765" s="154"/>
      <c r="D3765" s="148" t="s">
        <v>169</v>
      </c>
      <c r="E3765" s="155" t="s">
        <v>3</v>
      </c>
      <c r="F3765" s="156" t="s">
        <v>4684</v>
      </c>
      <c r="H3765" s="157">
        <v>5</v>
      </c>
      <c r="I3765" s="158"/>
      <c r="L3765" s="154"/>
      <c r="M3765" s="159"/>
      <c r="T3765" s="160"/>
      <c r="AT3765" s="155" t="s">
        <v>169</v>
      </c>
      <c r="AU3765" s="155" t="s">
        <v>88</v>
      </c>
      <c r="AV3765" s="13" t="s">
        <v>88</v>
      </c>
      <c r="AW3765" s="13" t="s">
        <v>40</v>
      </c>
      <c r="AX3765" s="13" t="s">
        <v>78</v>
      </c>
      <c r="AY3765" s="155" t="s">
        <v>156</v>
      </c>
    </row>
    <row r="3766" spans="2:65" s="13" customFormat="1" x14ac:dyDescent="0.2">
      <c r="B3766" s="154"/>
      <c r="D3766" s="148" t="s">
        <v>169</v>
      </c>
      <c r="E3766" s="155" t="s">
        <v>3</v>
      </c>
      <c r="F3766" s="156" t="s">
        <v>4685</v>
      </c>
      <c r="H3766" s="157">
        <v>37.200000000000003</v>
      </c>
      <c r="I3766" s="158"/>
      <c r="L3766" s="154"/>
      <c r="M3766" s="159"/>
      <c r="T3766" s="160"/>
      <c r="AT3766" s="155" t="s">
        <v>169</v>
      </c>
      <c r="AU3766" s="155" t="s">
        <v>88</v>
      </c>
      <c r="AV3766" s="13" t="s">
        <v>88</v>
      </c>
      <c r="AW3766" s="13" t="s">
        <v>40</v>
      </c>
      <c r="AX3766" s="13" t="s">
        <v>78</v>
      </c>
      <c r="AY3766" s="155" t="s">
        <v>156</v>
      </c>
    </row>
    <row r="3767" spans="2:65" s="13" customFormat="1" x14ac:dyDescent="0.2">
      <c r="B3767" s="154"/>
      <c r="D3767" s="148" t="s">
        <v>169</v>
      </c>
      <c r="E3767" s="155" t="s">
        <v>3</v>
      </c>
      <c r="F3767" s="156" t="s">
        <v>4686</v>
      </c>
      <c r="H3767" s="157">
        <v>3.6</v>
      </c>
      <c r="I3767" s="158"/>
      <c r="L3767" s="154"/>
      <c r="M3767" s="159"/>
      <c r="T3767" s="160"/>
      <c r="AT3767" s="155" t="s">
        <v>169</v>
      </c>
      <c r="AU3767" s="155" t="s">
        <v>88</v>
      </c>
      <c r="AV3767" s="13" t="s">
        <v>88</v>
      </c>
      <c r="AW3767" s="13" t="s">
        <v>40</v>
      </c>
      <c r="AX3767" s="13" t="s">
        <v>78</v>
      </c>
      <c r="AY3767" s="155" t="s">
        <v>156</v>
      </c>
    </row>
    <row r="3768" spans="2:65" s="13" customFormat="1" x14ac:dyDescent="0.2">
      <c r="B3768" s="154"/>
      <c r="D3768" s="148" t="s">
        <v>169</v>
      </c>
      <c r="E3768" s="155" t="s">
        <v>3</v>
      </c>
      <c r="F3768" s="156" t="s">
        <v>4687</v>
      </c>
      <c r="H3768" s="157">
        <v>2.2650000000000001</v>
      </c>
      <c r="I3768" s="158"/>
      <c r="L3768" s="154"/>
      <c r="M3768" s="159"/>
      <c r="T3768" s="160"/>
      <c r="AT3768" s="155" t="s">
        <v>169</v>
      </c>
      <c r="AU3768" s="155" t="s">
        <v>88</v>
      </c>
      <c r="AV3768" s="13" t="s">
        <v>88</v>
      </c>
      <c r="AW3768" s="13" t="s">
        <v>40</v>
      </c>
      <c r="AX3768" s="13" t="s">
        <v>78</v>
      </c>
      <c r="AY3768" s="155" t="s">
        <v>156</v>
      </c>
    </row>
    <row r="3769" spans="2:65" s="13" customFormat="1" x14ac:dyDescent="0.2">
      <c r="B3769" s="154"/>
      <c r="D3769" s="148" t="s">
        <v>169</v>
      </c>
      <c r="E3769" s="155" t="s">
        <v>3</v>
      </c>
      <c r="F3769" s="156" t="s">
        <v>4688</v>
      </c>
      <c r="H3769" s="157">
        <v>1.3320000000000001</v>
      </c>
      <c r="I3769" s="158"/>
      <c r="L3769" s="154"/>
      <c r="M3769" s="159"/>
      <c r="T3769" s="160"/>
      <c r="AT3769" s="155" t="s">
        <v>169</v>
      </c>
      <c r="AU3769" s="155" t="s">
        <v>88</v>
      </c>
      <c r="AV3769" s="13" t="s">
        <v>88</v>
      </c>
      <c r="AW3769" s="13" t="s">
        <v>40</v>
      </c>
      <c r="AX3769" s="13" t="s">
        <v>78</v>
      </c>
      <c r="AY3769" s="155" t="s">
        <v>156</v>
      </c>
    </row>
    <row r="3770" spans="2:65" s="13" customFormat="1" x14ac:dyDescent="0.2">
      <c r="B3770" s="154"/>
      <c r="D3770" s="148" t="s">
        <v>169</v>
      </c>
      <c r="E3770" s="155" t="s">
        <v>3</v>
      </c>
      <c r="F3770" s="156" t="s">
        <v>4689</v>
      </c>
      <c r="H3770" s="157">
        <v>2.2050000000000001</v>
      </c>
      <c r="I3770" s="158"/>
      <c r="L3770" s="154"/>
      <c r="M3770" s="159"/>
      <c r="T3770" s="160"/>
      <c r="AT3770" s="155" t="s">
        <v>169</v>
      </c>
      <c r="AU3770" s="155" t="s">
        <v>88</v>
      </c>
      <c r="AV3770" s="13" t="s">
        <v>88</v>
      </c>
      <c r="AW3770" s="13" t="s">
        <v>40</v>
      </c>
      <c r="AX3770" s="13" t="s">
        <v>78</v>
      </c>
      <c r="AY3770" s="155" t="s">
        <v>156</v>
      </c>
    </row>
    <row r="3771" spans="2:65" s="13" customFormat="1" x14ac:dyDescent="0.2">
      <c r="B3771" s="154"/>
      <c r="D3771" s="148" t="s">
        <v>169</v>
      </c>
      <c r="E3771" s="155" t="s">
        <v>3</v>
      </c>
      <c r="F3771" s="156" t="s">
        <v>4689</v>
      </c>
      <c r="H3771" s="157">
        <v>2.2050000000000001</v>
      </c>
      <c r="I3771" s="158"/>
      <c r="L3771" s="154"/>
      <c r="M3771" s="159"/>
      <c r="T3771" s="160"/>
      <c r="AT3771" s="155" t="s">
        <v>169</v>
      </c>
      <c r="AU3771" s="155" t="s">
        <v>88</v>
      </c>
      <c r="AV3771" s="13" t="s">
        <v>88</v>
      </c>
      <c r="AW3771" s="13" t="s">
        <v>40</v>
      </c>
      <c r="AX3771" s="13" t="s">
        <v>78</v>
      </c>
      <c r="AY3771" s="155" t="s">
        <v>156</v>
      </c>
    </row>
    <row r="3772" spans="2:65" s="13" customFormat="1" x14ac:dyDescent="0.2">
      <c r="B3772" s="154"/>
      <c r="D3772" s="148" t="s">
        <v>169</v>
      </c>
      <c r="E3772" s="155" t="s">
        <v>3</v>
      </c>
      <c r="F3772" s="156" t="s">
        <v>4690</v>
      </c>
      <c r="H3772" s="157">
        <v>2.2229999999999999</v>
      </c>
      <c r="I3772" s="158"/>
      <c r="L3772" s="154"/>
      <c r="M3772" s="159"/>
      <c r="T3772" s="160"/>
      <c r="AT3772" s="155" t="s">
        <v>169</v>
      </c>
      <c r="AU3772" s="155" t="s">
        <v>88</v>
      </c>
      <c r="AV3772" s="13" t="s">
        <v>88</v>
      </c>
      <c r="AW3772" s="13" t="s">
        <v>40</v>
      </c>
      <c r="AX3772" s="13" t="s">
        <v>78</v>
      </c>
      <c r="AY3772" s="155" t="s">
        <v>156</v>
      </c>
    </row>
    <row r="3773" spans="2:65" s="14" customFormat="1" x14ac:dyDescent="0.2">
      <c r="B3773" s="161"/>
      <c r="D3773" s="148" t="s">
        <v>169</v>
      </c>
      <c r="E3773" s="162" t="s">
        <v>3</v>
      </c>
      <c r="F3773" s="163" t="s">
        <v>172</v>
      </c>
      <c r="H3773" s="164">
        <v>125.78</v>
      </c>
      <c r="I3773" s="165"/>
      <c r="L3773" s="161"/>
      <c r="M3773" s="166"/>
      <c r="T3773" s="167"/>
      <c r="AT3773" s="162" t="s">
        <v>169</v>
      </c>
      <c r="AU3773" s="162" t="s">
        <v>88</v>
      </c>
      <c r="AV3773" s="14" t="s">
        <v>165</v>
      </c>
      <c r="AW3773" s="14" t="s">
        <v>40</v>
      </c>
      <c r="AX3773" s="14" t="s">
        <v>86</v>
      </c>
      <c r="AY3773" s="162" t="s">
        <v>156</v>
      </c>
    </row>
    <row r="3774" spans="2:65" s="1" customFormat="1" ht="16.5" customHeight="1" x14ac:dyDescent="0.2">
      <c r="B3774" s="129"/>
      <c r="C3774" s="130" t="s">
        <v>911</v>
      </c>
      <c r="D3774" s="130" t="s">
        <v>160</v>
      </c>
      <c r="E3774" s="131" t="s">
        <v>4691</v>
      </c>
      <c r="F3774" s="132" t="s">
        <v>4692</v>
      </c>
      <c r="G3774" s="133" t="s">
        <v>201</v>
      </c>
      <c r="H3774" s="134">
        <v>254</v>
      </c>
      <c r="I3774" s="135"/>
      <c r="J3774" s="136">
        <f>ROUND(I3774*H3774,2)</f>
        <v>0</v>
      </c>
      <c r="K3774" s="132" t="s">
        <v>3</v>
      </c>
      <c r="L3774" s="34"/>
      <c r="M3774" s="137" t="s">
        <v>3</v>
      </c>
      <c r="N3774" s="138" t="s">
        <v>49</v>
      </c>
      <c r="P3774" s="139">
        <f>O3774*H3774</f>
        <v>0</v>
      </c>
      <c r="Q3774" s="139">
        <v>0</v>
      </c>
      <c r="R3774" s="139">
        <f>Q3774*H3774</f>
        <v>0</v>
      </c>
      <c r="S3774" s="139">
        <v>0</v>
      </c>
      <c r="T3774" s="140">
        <f>S3774*H3774</f>
        <v>0</v>
      </c>
      <c r="AR3774" s="141" t="s">
        <v>301</v>
      </c>
      <c r="AT3774" s="141" t="s">
        <v>160</v>
      </c>
      <c r="AU3774" s="141" t="s">
        <v>88</v>
      </c>
      <c r="AY3774" s="18" t="s">
        <v>156</v>
      </c>
      <c r="BE3774" s="142">
        <f>IF(N3774="základní",J3774,0)</f>
        <v>0</v>
      </c>
      <c r="BF3774" s="142">
        <f>IF(N3774="snížená",J3774,0)</f>
        <v>0</v>
      </c>
      <c r="BG3774" s="142">
        <f>IF(N3774="zákl. přenesená",J3774,0)</f>
        <v>0</v>
      </c>
      <c r="BH3774" s="142">
        <f>IF(N3774="sníž. přenesená",J3774,0)</f>
        <v>0</v>
      </c>
      <c r="BI3774" s="142">
        <f>IF(N3774="nulová",J3774,0)</f>
        <v>0</v>
      </c>
      <c r="BJ3774" s="18" t="s">
        <v>86</v>
      </c>
      <c r="BK3774" s="142">
        <f>ROUND(I3774*H3774,2)</f>
        <v>0</v>
      </c>
      <c r="BL3774" s="18" t="s">
        <v>301</v>
      </c>
      <c r="BM3774" s="141" t="s">
        <v>4693</v>
      </c>
    </row>
    <row r="3775" spans="2:65" s="12" customFormat="1" x14ac:dyDescent="0.2">
      <c r="B3775" s="147"/>
      <c r="D3775" s="148" t="s">
        <v>169</v>
      </c>
      <c r="E3775" s="149" t="s">
        <v>3</v>
      </c>
      <c r="F3775" s="150" t="s">
        <v>2100</v>
      </c>
      <c r="H3775" s="149" t="s">
        <v>3</v>
      </c>
      <c r="I3775" s="151"/>
      <c r="L3775" s="147"/>
      <c r="M3775" s="152"/>
      <c r="T3775" s="153"/>
      <c r="AT3775" s="149" t="s">
        <v>169</v>
      </c>
      <c r="AU3775" s="149" t="s">
        <v>88</v>
      </c>
      <c r="AV3775" s="12" t="s">
        <v>86</v>
      </c>
      <c r="AW3775" s="12" t="s">
        <v>40</v>
      </c>
      <c r="AX3775" s="12" t="s">
        <v>78</v>
      </c>
      <c r="AY3775" s="149" t="s">
        <v>156</v>
      </c>
    </row>
    <row r="3776" spans="2:65" s="12" customFormat="1" x14ac:dyDescent="0.2">
      <c r="B3776" s="147"/>
      <c r="D3776" s="148" t="s">
        <v>169</v>
      </c>
      <c r="E3776" s="149" t="s">
        <v>3</v>
      </c>
      <c r="F3776" s="150" t="s">
        <v>4694</v>
      </c>
      <c r="H3776" s="149" t="s">
        <v>3</v>
      </c>
      <c r="I3776" s="151"/>
      <c r="L3776" s="147"/>
      <c r="M3776" s="152"/>
      <c r="T3776" s="153"/>
      <c r="AT3776" s="149" t="s">
        <v>169</v>
      </c>
      <c r="AU3776" s="149" t="s">
        <v>88</v>
      </c>
      <c r="AV3776" s="12" t="s">
        <v>86</v>
      </c>
      <c r="AW3776" s="12" t="s">
        <v>40</v>
      </c>
      <c r="AX3776" s="12" t="s">
        <v>78</v>
      </c>
      <c r="AY3776" s="149" t="s">
        <v>156</v>
      </c>
    </row>
    <row r="3777" spans="2:51" s="13" customFormat="1" x14ac:dyDescent="0.2">
      <c r="B3777" s="154"/>
      <c r="D3777" s="148" t="s">
        <v>169</v>
      </c>
      <c r="E3777" s="155" t="s">
        <v>3</v>
      </c>
      <c r="F3777" s="156" t="s">
        <v>4695</v>
      </c>
      <c r="H3777" s="157">
        <v>60</v>
      </c>
      <c r="I3777" s="158"/>
      <c r="L3777" s="154"/>
      <c r="M3777" s="159"/>
      <c r="T3777" s="160"/>
      <c r="AT3777" s="155" t="s">
        <v>169</v>
      </c>
      <c r="AU3777" s="155" t="s">
        <v>88</v>
      </c>
      <c r="AV3777" s="13" t="s">
        <v>88</v>
      </c>
      <c r="AW3777" s="13" t="s">
        <v>40</v>
      </c>
      <c r="AX3777" s="13" t="s">
        <v>78</v>
      </c>
      <c r="AY3777" s="155" t="s">
        <v>156</v>
      </c>
    </row>
    <row r="3778" spans="2:51" s="13" customFormat="1" x14ac:dyDescent="0.2">
      <c r="B3778" s="154"/>
      <c r="D3778" s="148" t="s">
        <v>169</v>
      </c>
      <c r="E3778" s="155" t="s">
        <v>3</v>
      </c>
      <c r="F3778" s="156" t="s">
        <v>4696</v>
      </c>
      <c r="H3778" s="157">
        <v>48</v>
      </c>
      <c r="I3778" s="158"/>
      <c r="L3778" s="154"/>
      <c r="M3778" s="159"/>
      <c r="T3778" s="160"/>
      <c r="AT3778" s="155" t="s">
        <v>169</v>
      </c>
      <c r="AU3778" s="155" t="s">
        <v>88</v>
      </c>
      <c r="AV3778" s="13" t="s">
        <v>88</v>
      </c>
      <c r="AW3778" s="13" t="s">
        <v>40</v>
      </c>
      <c r="AX3778" s="13" t="s">
        <v>78</v>
      </c>
      <c r="AY3778" s="155" t="s">
        <v>156</v>
      </c>
    </row>
    <row r="3779" spans="2:51" s="15" customFormat="1" x14ac:dyDescent="0.2">
      <c r="B3779" s="168"/>
      <c r="D3779" s="148" t="s">
        <v>169</v>
      </c>
      <c r="E3779" s="169" t="s">
        <v>3</v>
      </c>
      <c r="F3779" s="170" t="s">
        <v>180</v>
      </c>
      <c r="H3779" s="171">
        <v>108</v>
      </c>
      <c r="I3779" s="172"/>
      <c r="L3779" s="168"/>
      <c r="M3779" s="173"/>
      <c r="T3779" s="174"/>
      <c r="AT3779" s="169" t="s">
        <v>169</v>
      </c>
      <c r="AU3779" s="169" t="s">
        <v>88</v>
      </c>
      <c r="AV3779" s="15" t="s">
        <v>157</v>
      </c>
      <c r="AW3779" s="15" t="s">
        <v>40</v>
      </c>
      <c r="AX3779" s="15" t="s">
        <v>78</v>
      </c>
      <c r="AY3779" s="169" t="s">
        <v>156</v>
      </c>
    </row>
    <row r="3780" spans="2:51" s="12" customFormat="1" x14ac:dyDescent="0.2">
      <c r="B3780" s="147"/>
      <c r="D3780" s="148" t="s">
        <v>169</v>
      </c>
      <c r="E3780" s="149" t="s">
        <v>3</v>
      </c>
      <c r="F3780" s="150" t="s">
        <v>782</v>
      </c>
      <c r="H3780" s="149" t="s">
        <v>3</v>
      </c>
      <c r="I3780" s="151"/>
      <c r="L3780" s="147"/>
      <c r="M3780" s="152"/>
      <c r="T3780" s="153"/>
      <c r="AT3780" s="149" t="s">
        <v>169</v>
      </c>
      <c r="AU3780" s="149" t="s">
        <v>88</v>
      </c>
      <c r="AV3780" s="12" t="s">
        <v>86</v>
      </c>
      <c r="AW3780" s="12" t="s">
        <v>40</v>
      </c>
      <c r="AX3780" s="12" t="s">
        <v>78</v>
      </c>
      <c r="AY3780" s="149" t="s">
        <v>156</v>
      </c>
    </row>
    <row r="3781" spans="2:51" s="13" customFormat="1" x14ac:dyDescent="0.2">
      <c r="B3781" s="154"/>
      <c r="D3781" s="148" t="s">
        <v>169</v>
      </c>
      <c r="E3781" s="155" t="s">
        <v>3</v>
      </c>
      <c r="F3781" s="156" t="s">
        <v>4697</v>
      </c>
      <c r="H3781" s="157">
        <v>20</v>
      </c>
      <c r="I3781" s="158"/>
      <c r="L3781" s="154"/>
      <c r="M3781" s="159"/>
      <c r="T3781" s="160"/>
      <c r="AT3781" s="155" t="s">
        <v>169</v>
      </c>
      <c r="AU3781" s="155" t="s">
        <v>88</v>
      </c>
      <c r="AV3781" s="13" t="s">
        <v>88</v>
      </c>
      <c r="AW3781" s="13" t="s">
        <v>40</v>
      </c>
      <c r="AX3781" s="13" t="s">
        <v>78</v>
      </c>
      <c r="AY3781" s="155" t="s">
        <v>156</v>
      </c>
    </row>
    <row r="3782" spans="2:51" s="15" customFormat="1" x14ac:dyDescent="0.2">
      <c r="B3782" s="168"/>
      <c r="D3782" s="148" t="s">
        <v>169</v>
      </c>
      <c r="E3782" s="169" t="s">
        <v>3</v>
      </c>
      <c r="F3782" s="170" t="s">
        <v>180</v>
      </c>
      <c r="H3782" s="171">
        <v>20</v>
      </c>
      <c r="I3782" s="172"/>
      <c r="L3782" s="168"/>
      <c r="M3782" s="173"/>
      <c r="T3782" s="174"/>
      <c r="AT3782" s="169" t="s">
        <v>169</v>
      </c>
      <c r="AU3782" s="169" t="s">
        <v>88</v>
      </c>
      <c r="AV3782" s="15" t="s">
        <v>157</v>
      </c>
      <c r="AW3782" s="15" t="s">
        <v>40</v>
      </c>
      <c r="AX3782" s="15" t="s">
        <v>78</v>
      </c>
      <c r="AY3782" s="169" t="s">
        <v>156</v>
      </c>
    </row>
    <row r="3783" spans="2:51" s="12" customFormat="1" x14ac:dyDescent="0.2">
      <c r="B3783" s="147"/>
      <c r="D3783" s="148" t="s">
        <v>169</v>
      </c>
      <c r="E3783" s="149" t="s">
        <v>3</v>
      </c>
      <c r="F3783" s="150" t="s">
        <v>204</v>
      </c>
      <c r="H3783" s="149" t="s">
        <v>3</v>
      </c>
      <c r="I3783" s="151"/>
      <c r="L3783" s="147"/>
      <c r="M3783" s="152"/>
      <c r="T3783" s="153"/>
      <c r="AT3783" s="149" t="s">
        <v>169</v>
      </c>
      <c r="AU3783" s="149" t="s">
        <v>88</v>
      </c>
      <c r="AV3783" s="12" t="s">
        <v>86</v>
      </c>
      <c r="AW3783" s="12" t="s">
        <v>40</v>
      </c>
      <c r="AX3783" s="12" t="s">
        <v>78</v>
      </c>
      <c r="AY3783" s="149" t="s">
        <v>156</v>
      </c>
    </row>
    <row r="3784" spans="2:51" s="12" customFormat="1" x14ac:dyDescent="0.2">
      <c r="B3784" s="147"/>
      <c r="D3784" s="148" t="s">
        <v>169</v>
      </c>
      <c r="E3784" s="149" t="s">
        <v>3</v>
      </c>
      <c r="F3784" s="150" t="s">
        <v>495</v>
      </c>
      <c r="H3784" s="149" t="s">
        <v>3</v>
      </c>
      <c r="I3784" s="151"/>
      <c r="L3784" s="147"/>
      <c r="M3784" s="152"/>
      <c r="T3784" s="153"/>
      <c r="AT3784" s="149" t="s">
        <v>169</v>
      </c>
      <c r="AU3784" s="149" t="s">
        <v>88</v>
      </c>
      <c r="AV3784" s="12" t="s">
        <v>86</v>
      </c>
      <c r="AW3784" s="12" t="s">
        <v>40</v>
      </c>
      <c r="AX3784" s="12" t="s">
        <v>78</v>
      </c>
      <c r="AY3784" s="149" t="s">
        <v>156</v>
      </c>
    </row>
    <row r="3785" spans="2:51" s="13" customFormat="1" x14ac:dyDescent="0.2">
      <c r="B3785" s="154"/>
      <c r="D3785" s="148" t="s">
        <v>169</v>
      </c>
      <c r="E3785" s="155" t="s">
        <v>3</v>
      </c>
      <c r="F3785" s="156" t="s">
        <v>4698</v>
      </c>
      <c r="H3785" s="157">
        <v>5</v>
      </c>
      <c r="I3785" s="158"/>
      <c r="L3785" s="154"/>
      <c r="M3785" s="159"/>
      <c r="T3785" s="160"/>
      <c r="AT3785" s="155" t="s">
        <v>169</v>
      </c>
      <c r="AU3785" s="155" t="s">
        <v>88</v>
      </c>
      <c r="AV3785" s="13" t="s">
        <v>88</v>
      </c>
      <c r="AW3785" s="13" t="s">
        <v>40</v>
      </c>
      <c r="AX3785" s="13" t="s">
        <v>78</v>
      </c>
      <c r="AY3785" s="155" t="s">
        <v>156</v>
      </c>
    </row>
    <row r="3786" spans="2:51" s="12" customFormat="1" x14ac:dyDescent="0.2">
      <c r="B3786" s="147"/>
      <c r="D3786" s="148" t="s">
        <v>169</v>
      </c>
      <c r="E3786" s="149" t="s">
        <v>3</v>
      </c>
      <c r="F3786" s="150" t="s">
        <v>497</v>
      </c>
      <c r="H3786" s="149" t="s">
        <v>3</v>
      </c>
      <c r="I3786" s="151"/>
      <c r="L3786" s="147"/>
      <c r="M3786" s="152"/>
      <c r="T3786" s="153"/>
      <c r="AT3786" s="149" t="s">
        <v>169</v>
      </c>
      <c r="AU3786" s="149" t="s">
        <v>88</v>
      </c>
      <c r="AV3786" s="12" t="s">
        <v>86</v>
      </c>
      <c r="AW3786" s="12" t="s">
        <v>40</v>
      </c>
      <c r="AX3786" s="12" t="s">
        <v>78</v>
      </c>
      <c r="AY3786" s="149" t="s">
        <v>156</v>
      </c>
    </row>
    <row r="3787" spans="2:51" s="13" customFormat="1" x14ac:dyDescent="0.2">
      <c r="B3787" s="154"/>
      <c r="D3787" s="148" t="s">
        <v>169</v>
      </c>
      <c r="E3787" s="155" t="s">
        <v>3</v>
      </c>
      <c r="F3787" s="156" t="s">
        <v>4698</v>
      </c>
      <c r="H3787" s="157">
        <v>5</v>
      </c>
      <c r="I3787" s="158"/>
      <c r="L3787" s="154"/>
      <c r="M3787" s="159"/>
      <c r="T3787" s="160"/>
      <c r="AT3787" s="155" t="s">
        <v>169</v>
      </c>
      <c r="AU3787" s="155" t="s">
        <v>88</v>
      </c>
      <c r="AV3787" s="13" t="s">
        <v>88</v>
      </c>
      <c r="AW3787" s="13" t="s">
        <v>40</v>
      </c>
      <c r="AX3787" s="13" t="s">
        <v>78</v>
      </c>
      <c r="AY3787" s="155" t="s">
        <v>156</v>
      </c>
    </row>
    <row r="3788" spans="2:51" s="15" customFormat="1" x14ac:dyDescent="0.2">
      <c r="B3788" s="168"/>
      <c r="D3788" s="148" t="s">
        <v>169</v>
      </c>
      <c r="E3788" s="169" t="s">
        <v>3</v>
      </c>
      <c r="F3788" s="170" t="s">
        <v>180</v>
      </c>
      <c r="H3788" s="171">
        <v>10</v>
      </c>
      <c r="I3788" s="172"/>
      <c r="L3788" s="168"/>
      <c r="M3788" s="173"/>
      <c r="T3788" s="174"/>
      <c r="AT3788" s="169" t="s">
        <v>169</v>
      </c>
      <c r="AU3788" s="169" t="s">
        <v>88</v>
      </c>
      <c r="AV3788" s="15" t="s">
        <v>157</v>
      </c>
      <c r="AW3788" s="15" t="s">
        <v>40</v>
      </c>
      <c r="AX3788" s="15" t="s">
        <v>78</v>
      </c>
      <c r="AY3788" s="169" t="s">
        <v>156</v>
      </c>
    </row>
    <row r="3789" spans="2:51" s="12" customFormat="1" x14ac:dyDescent="0.2">
      <c r="B3789" s="147"/>
      <c r="D3789" s="148" t="s">
        <v>169</v>
      </c>
      <c r="E3789" s="149" t="s">
        <v>3</v>
      </c>
      <c r="F3789" s="150" t="s">
        <v>181</v>
      </c>
      <c r="H3789" s="149" t="s">
        <v>3</v>
      </c>
      <c r="I3789" s="151"/>
      <c r="L3789" s="147"/>
      <c r="M3789" s="152"/>
      <c r="T3789" s="153"/>
      <c r="AT3789" s="149" t="s">
        <v>169</v>
      </c>
      <c r="AU3789" s="149" t="s">
        <v>88</v>
      </c>
      <c r="AV3789" s="12" t="s">
        <v>86</v>
      </c>
      <c r="AW3789" s="12" t="s">
        <v>40</v>
      </c>
      <c r="AX3789" s="12" t="s">
        <v>78</v>
      </c>
      <c r="AY3789" s="149" t="s">
        <v>156</v>
      </c>
    </row>
    <row r="3790" spans="2:51" s="13" customFormat="1" x14ac:dyDescent="0.2">
      <c r="B3790" s="154"/>
      <c r="D3790" s="148" t="s">
        <v>169</v>
      </c>
      <c r="E3790" s="155" t="s">
        <v>3</v>
      </c>
      <c r="F3790" s="156" t="s">
        <v>4699</v>
      </c>
      <c r="H3790" s="157">
        <v>32</v>
      </c>
      <c r="I3790" s="158"/>
      <c r="L3790" s="154"/>
      <c r="M3790" s="159"/>
      <c r="T3790" s="160"/>
      <c r="AT3790" s="155" t="s">
        <v>169</v>
      </c>
      <c r="AU3790" s="155" t="s">
        <v>88</v>
      </c>
      <c r="AV3790" s="13" t="s">
        <v>88</v>
      </c>
      <c r="AW3790" s="13" t="s">
        <v>40</v>
      </c>
      <c r="AX3790" s="13" t="s">
        <v>78</v>
      </c>
      <c r="AY3790" s="155" t="s">
        <v>156</v>
      </c>
    </row>
    <row r="3791" spans="2:51" s="13" customFormat="1" x14ac:dyDescent="0.2">
      <c r="B3791" s="154"/>
      <c r="D3791" s="148" t="s">
        <v>169</v>
      </c>
      <c r="E3791" s="155" t="s">
        <v>3</v>
      </c>
      <c r="F3791" s="156" t="s">
        <v>4700</v>
      </c>
      <c r="H3791" s="157">
        <v>20</v>
      </c>
      <c r="I3791" s="158"/>
      <c r="L3791" s="154"/>
      <c r="M3791" s="159"/>
      <c r="T3791" s="160"/>
      <c r="AT3791" s="155" t="s">
        <v>169</v>
      </c>
      <c r="AU3791" s="155" t="s">
        <v>88</v>
      </c>
      <c r="AV3791" s="13" t="s">
        <v>88</v>
      </c>
      <c r="AW3791" s="13" t="s">
        <v>40</v>
      </c>
      <c r="AX3791" s="13" t="s">
        <v>78</v>
      </c>
      <c r="AY3791" s="155" t="s">
        <v>156</v>
      </c>
    </row>
    <row r="3792" spans="2:51" s="15" customFormat="1" x14ac:dyDescent="0.2">
      <c r="B3792" s="168"/>
      <c r="D3792" s="148" t="s">
        <v>169</v>
      </c>
      <c r="E3792" s="169" t="s">
        <v>3</v>
      </c>
      <c r="F3792" s="170" t="s">
        <v>180</v>
      </c>
      <c r="H3792" s="171">
        <v>52</v>
      </c>
      <c r="I3792" s="172"/>
      <c r="L3792" s="168"/>
      <c r="M3792" s="173"/>
      <c r="T3792" s="174"/>
      <c r="AT3792" s="169" t="s">
        <v>169</v>
      </c>
      <c r="AU3792" s="169" t="s">
        <v>88</v>
      </c>
      <c r="AV3792" s="15" t="s">
        <v>157</v>
      </c>
      <c r="AW3792" s="15" t="s">
        <v>40</v>
      </c>
      <c r="AX3792" s="15" t="s">
        <v>78</v>
      </c>
      <c r="AY3792" s="169" t="s">
        <v>156</v>
      </c>
    </row>
    <row r="3793" spans="2:65" s="12" customFormat="1" x14ac:dyDescent="0.2">
      <c r="B3793" s="147"/>
      <c r="D3793" s="148" t="s">
        <v>169</v>
      </c>
      <c r="E3793" s="149" t="s">
        <v>3</v>
      </c>
      <c r="F3793" s="150" t="s">
        <v>617</v>
      </c>
      <c r="H3793" s="149" t="s">
        <v>3</v>
      </c>
      <c r="I3793" s="151"/>
      <c r="L3793" s="147"/>
      <c r="M3793" s="152"/>
      <c r="T3793" s="153"/>
      <c r="AT3793" s="149" t="s">
        <v>169</v>
      </c>
      <c r="AU3793" s="149" t="s">
        <v>88</v>
      </c>
      <c r="AV3793" s="12" t="s">
        <v>86</v>
      </c>
      <c r="AW3793" s="12" t="s">
        <v>40</v>
      </c>
      <c r="AX3793" s="12" t="s">
        <v>78</v>
      </c>
      <c r="AY3793" s="149" t="s">
        <v>156</v>
      </c>
    </row>
    <row r="3794" spans="2:65" s="13" customFormat="1" x14ac:dyDescent="0.2">
      <c r="B3794" s="154"/>
      <c r="D3794" s="148" t="s">
        <v>169</v>
      </c>
      <c r="E3794" s="155" t="s">
        <v>3</v>
      </c>
      <c r="F3794" s="156" t="s">
        <v>4701</v>
      </c>
      <c r="H3794" s="157">
        <v>64</v>
      </c>
      <c r="I3794" s="158"/>
      <c r="L3794" s="154"/>
      <c r="M3794" s="159"/>
      <c r="T3794" s="160"/>
      <c r="AT3794" s="155" t="s">
        <v>169</v>
      </c>
      <c r="AU3794" s="155" t="s">
        <v>88</v>
      </c>
      <c r="AV3794" s="13" t="s">
        <v>88</v>
      </c>
      <c r="AW3794" s="13" t="s">
        <v>40</v>
      </c>
      <c r="AX3794" s="13" t="s">
        <v>78</v>
      </c>
      <c r="AY3794" s="155" t="s">
        <v>156</v>
      </c>
    </row>
    <row r="3795" spans="2:65" s="15" customFormat="1" x14ac:dyDescent="0.2">
      <c r="B3795" s="168"/>
      <c r="D3795" s="148" t="s">
        <v>169</v>
      </c>
      <c r="E3795" s="169" t="s">
        <v>3</v>
      </c>
      <c r="F3795" s="170" t="s">
        <v>180</v>
      </c>
      <c r="H3795" s="171">
        <v>64</v>
      </c>
      <c r="I3795" s="172"/>
      <c r="L3795" s="168"/>
      <c r="M3795" s="173"/>
      <c r="T3795" s="174"/>
      <c r="AT3795" s="169" t="s">
        <v>169</v>
      </c>
      <c r="AU3795" s="169" t="s">
        <v>88</v>
      </c>
      <c r="AV3795" s="15" t="s">
        <v>157</v>
      </c>
      <c r="AW3795" s="15" t="s">
        <v>40</v>
      </c>
      <c r="AX3795" s="15" t="s">
        <v>78</v>
      </c>
      <c r="AY3795" s="169" t="s">
        <v>156</v>
      </c>
    </row>
    <row r="3796" spans="2:65" s="14" customFormat="1" x14ac:dyDescent="0.2">
      <c r="B3796" s="161"/>
      <c r="D3796" s="148" t="s">
        <v>169</v>
      </c>
      <c r="E3796" s="162" t="s">
        <v>3</v>
      </c>
      <c r="F3796" s="163" t="s">
        <v>172</v>
      </c>
      <c r="H3796" s="164">
        <v>254</v>
      </c>
      <c r="I3796" s="165"/>
      <c r="L3796" s="161"/>
      <c r="M3796" s="166"/>
      <c r="T3796" s="167"/>
      <c r="AT3796" s="162" t="s">
        <v>169</v>
      </c>
      <c r="AU3796" s="162" t="s">
        <v>88</v>
      </c>
      <c r="AV3796" s="14" t="s">
        <v>165</v>
      </c>
      <c r="AW3796" s="14" t="s">
        <v>40</v>
      </c>
      <c r="AX3796" s="14" t="s">
        <v>86</v>
      </c>
      <c r="AY3796" s="162" t="s">
        <v>156</v>
      </c>
    </row>
    <row r="3797" spans="2:65" s="1" customFormat="1" ht="24.2" customHeight="1" x14ac:dyDescent="0.2">
      <c r="B3797" s="129"/>
      <c r="C3797" s="130" t="s">
        <v>916</v>
      </c>
      <c r="D3797" s="130" t="s">
        <v>160</v>
      </c>
      <c r="E3797" s="131" t="s">
        <v>4702</v>
      </c>
      <c r="F3797" s="132" t="s">
        <v>4703</v>
      </c>
      <c r="G3797" s="133" t="s">
        <v>924</v>
      </c>
      <c r="H3797" s="134">
        <v>4</v>
      </c>
      <c r="I3797" s="135"/>
      <c r="J3797" s="136">
        <f>ROUND(I3797*H3797,2)</f>
        <v>0</v>
      </c>
      <c r="K3797" s="132" t="s">
        <v>3</v>
      </c>
      <c r="L3797" s="34"/>
      <c r="M3797" s="137" t="s">
        <v>3</v>
      </c>
      <c r="N3797" s="138" t="s">
        <v>49</v>
      </c>
      <c r="P3797" s="139">
        <f>O3797*H3797</f>
        <v>0</v>
      </c>
      <c r="Q3797" s="139">
        <v>0</v>
      </c>
      <c r="R3797" s="139">
        <f>Q3797*H3797</f>
        <v>0</v>
      </c>
      <c r="S3797" s="139">
        <v>0</v>
      </c>
      <c r="T3797" s="140">
        <f>S3797*H3797</f>
        <v>0</v>
      </c>
      <c r="AR3797" s="141" t="s">
        <v>301</v>
      </c>
      <c r="AT3797" s="141" t="s">
        <v>160</v>
      </c>
      <c r="AU3797" s="141" t="s">
        <v>88</v>
      </c>
      <c r="AY3797" s="18" t="s">
        <v>156</v>
      </c>
      <c r="BE3797" s="142">
        <f>IF(N3797="základní",J3797,0)</f>
        <v>0</v>
      </c>
      <c r="BF3797" s="142">
        <f>IF(N3797="snížená",J3797,0)</f>
        <v>0</v>
      </c>
      <c r="BG3797" s="142">
        <f>IF(N3797="zákl. přenesená",J3797,0)</f>
        <v>0</v>
      </c>
      <c r="BH3797" s="142">
        <f>IF(N3797="sníž. přenesená",J3797,0)</f>
        <v>0</v>
      </c>
      <c r="BI3797" s="142">
        <f>IF(N3797="nulová",J3797,0)</f>
        <v>0</v>
      </c>
      <c r="BJ3797" s="18" t="s">
        <v>86</v>
      </c>
      <c r="BK3797" s="142">
        <f>ROUND(I3797*H3797,2)</f>
        <v>0</v>
      </c>
      <c r="BL3797" s="18" t="s">
        <v>301</v>
      </c>
      <c r="BM3797" s="141" t="s">
        <v>4704</v>
      </c>
    </row>
    <row r="3798" spans="2:65" s="12" customFormat="1" x14ac:dyDescent="0.2">
      <c r="B3798" s="147"/>
      <c r="D3798" s="148" t="s">
        <v>169</v>
      </c>
      <c r="E3798" s="149" t="s">
        <v>3</v>
      </c>
      <c r="F3798" s="150" t="s">
        <v>2100</v>
      </c>
      <c r="H3798" s="149" t="s">
        <v>3</v>
      </c>
      <c r="I3798" s="151"/>
      <c r="L3798" s="147"/>
      <c r="M3798" s="152"/>
      <c r="T3798" s="153"/>
      <c r="AT3798" s="149" t="s">
        <v>169</v>
      </c>
      <c r="AU3798" s="149" t="s">
        <v>88</v>
      </c>
      <c r="AV3798" s="12" t="s">
        <v>86</v>
      </c>
      <c r="AW3798" s="12" t="s">
        <v>40</v>
      </c>
      <c r="AX3798" s="12" t="s">
        <v>78</v>
      </c>
      <c r="AY3798" s="149" t="s">
        <v>156</v>
      </c>
    </row>
    <row r="3799" spans="2:65" s="13" customFormat="1" x14ac:dyDescent="0.2">
      <c r="B3799" s="154"/>
      <c r="D3799" s="148" t="s">
        <v>169</v>
      </c>
      <c r="E3799" s="155" t="s">
        <v>3</v>
      </c>
      <c r="F3799" s="156" t="s">
        <v>4705</v>
      </c>
      <c r="H3799" s="157">
        <v>2</v>
      </c>
      <c r="I3799" s="158"/>
      <c r="L3799" s="154"/>
      <c r="M3799" s="159"/>
      <c r="T3799" s="160"/>
      <c r="AT3799" s="155" t="s">
        <v>169</v>
      </c>
      <c r="AU3799" s="155" t="s">
        <v>88</v>
      </c>
      <c r="AV3799" s="13" t="s">
        <v>88</v>
      </c>
      <c r="AW3799" s="13" t="s">
        <v>40</v>
      </c>
      <c r="AX3799" s="13" t="s">
        <v>78</v>
      </c>
      <c r="AY3799" s="155" t="s">
        <v>156</v>
      </c>
    </row>
    <row r="3800" spans="2:65" s="13" customFormat="1" x14ac:dyDescent="0.2">
      <c r="B3800" s="154"/>
      <c r="D3800" s="148" t="s">
        <v>169</v>
      </c>
      <c r="E3800" s="155" t="s">
        <v>3</v>
      </c>
      <c r="F3800" s="156" t="s">
        <v>4706</v>
      </c>
      <c r="H3800" s="157">
        <v>2</v>
      </c>
      <c r="I3800" s="158"/>
      <c r="L3800" s="154"/>
      <c r="M3800" s="159"/>
      <c r="T3800" s="160"/>
      <c r="AT3800" s="155" t="s">
        <v>169</v>
      </c>
      <c r="AU3800" s="155" t="s">
        <v>88</v>
      </c>
      <c r="AV3800" s="13" t="s">
        <v>88</v>
      </c>
      <c r="AW3800" s="13" t="s">
        <v>40</v>
      </c>
      <c r="AX3800" s="13" t="s">
        <v>78</v>
      </c>
      <c r="AY3800" s="155" t="s">
        <v>156</v>
      </c>
    </row>
    <row r="3801" spans="2:65" s="14" customFormat="1" x14ac:dyDescent="0.2">
      <c r="B3801" s="161"/>
      <c r="D3801" s="148" t="s">
        <v>169</v>
      </c>
      <c r="E3801" s="162" t="s">
        <v>3</v>
      </c>
      <c r="F3801" s="163" t="s">
        <v>172</v>
      </c>
      <c r="H3801" s="164">
        <v>4</v>
      </c>
      <c r="I3801" s="165"/>
      <c r="L3801" s="161"/>
      <c r="M3801" s="166"/>
      <c r="T3801" s="167"/>
      <c r="AT3801" s="162" t="s">
        <v>169</v>
      </c>
      <c r="AU3801" s="162" t="s">
        <v>88</v>
      </c>
      <c r="AV3801" s="14" t="s">
        <v>165</v>
      </c>
      <c r="AW3801" s="14" t="s">
        <v>40</v>
      </c>
      <c r="AX3801" s="14" t="s">
        <v>86</v>
      </c>
      <c r="AY3801" s="162" t="s">
        <v>156</v>
      </c>
    </row>
    <row r="3802" spans="2:65" s="1" customFormat="1" ht="16.5" customHeight="1" x14ac:dyDescent="0.2">
      <c r="B3802" s="129"/>
      <c r="C3802" s="130" t="s">
        <v>921</v>
      </c>
      <c r="D3802" s="130" t="s">
        <v>160</v>
      </c>
      <c r="E3802" s="131" t="s">
        <v>4707</v>
      </c>
      <c r="F3802" s="132" t="s">
        <v>4708</v>
      </c>
      <c r="G3802" s="133" t="s">
        <v>924</v>
      </c>
      <c r="H3802" s="134">
        <v>1</v>
      </c>
      <c r="I3802" s="135"/>
      <c r="J3802" s="136">
        <f>ROUND(I3802*H3802,2)</f>
        <v>0</v>
      </c>
      <c r="K3802" s="132" t="s">
        <v>3</v>
      </c>
      <c r="L3802" s="34"/>
      <c r="M3802" s="137" t="s">
        <v>3</v>
      </c>
      <c r="N3802" s="138" t="s">
        <v>49</v>
      </c>
      <c r="P3802" s="139">
        <f>O3802*H3802</f>
        <v>0</v>
      </c>
      <c r="Q3802" s="139">
        <v>0</v>
      </c>
      <c r="R3802" s="139">
        <f>Q3802*H3802</f>
        <v>0</v>
      </c>
      <c r="S3802" s="139">
        <v>0</v>
      </c>
      <c r="T3802" s="140">
        <f>S3802*H3802</f>
        <v>0</v>
      </c>
      <c r="AR3802" s="141" t="s">
        <v>301</v>
      </c>
      <c r="AT3802" s="141" t="s">
        <v>160</v>
      </c>
      <c r="AU3802" s="141" t="s">
        <v>88</v>
      </c>
      <c r="AY3802" s="18" t="s">
        <v>156</v>
      </c>
      <c r="BE3802" s="142">
        <f>IF(N3802="základní",J3802,0)</f>
        <v>0</v>
      </c>
      <c r="BF3802" s="142">
        <f>IF(N3802="snížená",J3802,0)</f>
        <v>0</v>
      </c>
      <c r="BG3802" s="142">
        <f>IF(N3802="zákl. přenesená",J3802,0)</f>
        <v>0</v>
      </c>
      <c r="BH3802" s="142">
        <f>IF(N3802="sníž. přenesená",J3802,0)</f>
        <v>0</v>
      </c>
      <c r="BI3802" s="142">
        <f>IF(N3802="nulová",J3802,0)</f>
        <v>0</v>
      </c>
      <c r="BJ3802" s="18" t="s">
        <v>86</v>
      </c>
      <c r="BK3802" s="142">
        <f>ROUND(I3802*H3802,2)</f>
        <v>0</v>
      </c>
      <c r="BL3802" s="18" t="s">
        <v>301</v>
      </c>
      <c r="BM3802" s="141" t="s">
        <v>4709</v>
      </c>
    </row>
    <row r="3803" spans="2:65" s="12" customFormat="1" x14ac:dyDescent="0.2">
      <c r="B3803" s="147"/>
      <c r="D3803" s="148" t="s">
        <v>169</v>
      </c>
      <c r="E3803" s="149" t="s">
        <v>3</v>
      </c>
      <c r="F3803" s="150" t="s">
        <v>2100</v>
      </c>
      <c r="H3803" s="149" t="s">
        <v>3</v>
      </c>
      <c r="I3803" s="151"/>
      <c r="L3803" s="147"/>
      <c r="M3803" s="152"/>
      <c r="T3803" s="153"/>
      <c r="AT3803" s="149" t="s">
        <v>169</v>
      </c>
      <c r="AU3803" s="149" t="s">
        <v>88</v>
      </c>
      <c r="AV3803" s="12" t="s">
        <v>86</v>
      </c>
      <c r="AW3803" s="12" t="s">
        <v>40</v>
      </c>
      <c r="AX3803" s="12" t="s">
        <v>78</v>
      </c>
      <c r="AY3803" s="149" t="s">
        <v>156</v>
      </c>
    </row>
    <row r="3804" spans="2:65" s="13" customFormat="1" x14ac:dyDescent="0.2">
      <c r="B3804" s="154"/>
      <c r="D3804" s="148" t="s">
        <v>169</v>
      </c>
      <c r="E3804" s="155" t="s">
        <v>3</v>
      </c>
      <c r="F3804" s="156" t="s">
        <v>86</v>
      </c>
      <c r="H3804" s="157">
        <v>1</v>
      </c>
      <c r="I3804" s="158"/>
      <c r="L3804" s="154"/>
      <c r="M3804" s="159"/>
      <c r="T3804" s="160"/>
      <c r="AT3804" s="155" t="s">
        <v>169</v>
      </c>
      <c r="AU3804" s="155" t="s">
        <v>88</v>
      </c>
      <c r="AV3804" s="13" t="s">
        <v>88</v>
      </c>
      <c r="AW3804" s="13" t="s">
        <v>40</v>
      </c>
      <c r="AX3804" s="13" t="s">
        <v>78</v>
      </c>
      <c r="AY3804" s="155" t="s">
        <v>156</v>
      </c>
    </row>
    <row r="3805" spans="2:65" s="14" customFormat="1" x14ac:dyDescent="0.2">
      <c r="B3805" s="161"/>
      <c r="D3805" s="148" t="s">
        <v>169</v>
      </c>
      <c r="E3805" s="162" t="s">
        <v>3</v>
      </c>
      <c r="F3805" s="163" t="s">
        <v>172</v>
      </c>
      <c r="H3805" s="164">
        <v>1</v>
      </c>
      <c r="I3805" s="165"/>
      <c r="L3805" s="161"/>
      <c r="M3805" s="166"/>
      <c r="T3805" s="167"/>
      <c r="AT3805" s="162" t="s">
        <v>169</v>
      </c>
      <c r="AU3805" s="162" t="s">
        <v>88</v>
      </c>
      <c r="AV3805" s="14" t="s">
        <v>165</v>
      </c>
      <c r="AW3805" s="14" t="s">
        <v>40</v>
      </c>
      <c r="AX3805" s="14" t="s">
        <v>86</v>
      </c>
      <c r="AY3805" s="162" t="s">
        <v>156</v>
      </c>
    </row>
    <row r="3806" spans="2:65" s="1" customFormat="1" ht="16.5" customHeight="1" x14ac:dyDescent="0.2">
      <c r="B3806" s="129"/>
      <c r="C3806" s="130" t="s">
        <v>927</v>
      </c>
      <c r="D3806" s="130" t="s">
        <v>160</v>
      </c>
      <c r="E3806" s="131" t="s">
        <v>4710</v>
      </c>
      <c r="F3806" s="132" t="s">
        <v>4711</v>
      </c>
      <c r="G3806" s="133" t="s">
        <v>4623</v>
      </c>
      <c r="H3806" s="134">
        <v>8.5</v>
      </c>
      <c r="I3806" s="135"/>
      <c r="J3806" s="136">
        <f>ROUND(I3806*H3806,2)</f>
        <v>0</v>
      </c>
      <c r="K3806" s="132" t="s">
        <v>164</v>
      </c>
      <c r="L3806" s="34"/>
      <c r="M3806" s="137" t="s">
        <v>3</v>
      </c>
      <c r="N3806" s="138" t="s">
        <v>49</v>
      </c>
      <c r="P3806" s="139">
        <f>O3806*H3806</f>
        <v>0</v>
      </c>
      <c r="Q3806" s="139">
        <v>6.0000000000000002E-5</v>
      </c>
      <c r="R3806" s="139">
        <f>Q3806*H3806</f>
        <v>5.1000000000000004E-4</v>
      </c>
      <c r="S3806" s="139">
        <v>0</v>
      </c>
      <c r="T3806" s="140">
        <f>S3806*H3806</f>
        <v>0</v>
      </c>
      <c r="AR3806" s="141" t="s">
        <v>301</v>
      </c>
      <c r="AT3806" s="141" t="s">
        <v>160</v>
      </c>
      <c r="AU3806" s="141" t="s">
        <v>88</v>
      </c>
      <c r="AY3806" s="18" t="s">
        <v>156</v>
      </c>
      <c r="BE3806" s="142">
        <f>IF(N3806="základní",J3806,0)</f>
        <v>0</v>
      </c>
      <c r="BF3806" s="142">
        <f>IF(N3806="snížená",J3806,0)</f>
        <v>0</v>
      </c>
      <c r="BG3806" s="142">
        <f>IF(N3806="zákl. přenesená",J3806,0)</f>
        <v>0</v>
      </c>
      <c r="BH3806" s="142">
        <f>IF(N3806="sníž. přenesená",J3806,0)</f>
        <v>0</v>
      </c>
      <c r="BI3806" s="142">
        <f>IF(N3806="nulová",J3806,0)</f>
        <v>0</v>
      </c>
      <c r="BJ3806" s="18" t="s">
        <v>86</v>
      </c>
      <c r="BK3806" s="142">
        <f>ROUND(I3806*H3806,2)</f>
        <v>0</v>
      </c>
      <c r="BL3806" s="18" t="s">
        <v>301</v>
      </c>
      <c r="BM3806" s="141" t="s">
        <v>4712</v>
      </c>
    </row>
    <row r="3807" spans="2:65" s="1" customFormat="1" x14ac:dyDescent="0.2">
      <c r="B3807" s="34"/>
      <c r="D3807" s="143" t="s">
        <v>167</v>
      </c>
      <c r="F3807" s="144" t="s">
        <v>4713</v>
      </c>
      <c r="I3807" s="145"/>
      <c r="L3807" s="34"/>
      <c r="M3807" s="146"/>
      <c r="T3807" s="55"/>
      <c r="AT3807" s="18" t="s">
        <v>167</v>
      </c>
      <c r="AU3807" s="18" t="s">
        <v>88</v>
      </c>
    </row>
    <row r="3808" spans="2:65" s="12" customFormat="1" x14ac:dyDescent="0.2">
      <c r="B3808" s="147"/>
      <c r="D3808" s="148" t="s">
        <v>169</v>
      </c>
      <c r="E3808" s="149" t="s">
        <v>3</v>
      </c>
      <c r="F3808" s="150" t="s">
        <v>2010</v>
      </c>
      <c r="H3808" s="149" t="s">
        <v>3</v>
      </c>
      <c r="I3808" s="151"/>
      <c r="L3808" s="147"/>
      <c r="M3808" s="152"/>
      <c r="T3808" s="153"/>
      <c r="AT3808" s="149" t="s">
        <v>169</v>
      </c>
      <c r="AU3808" s="149" t="s">
        <v>88</v>
      </c>
      <c r="AV3808" s="12" t="s">
        <v>86</v>
      </c>
      <c r="AW3808" s="12" t="s">
        <v>40</v>
      </c>
      <c r="AX3808" s="12" t="s">
        <v>78</v>
      </c>
      <c r="AY3808" s="149" t="s">
        <v>156</v>
      </c>
    </row>
    <row r="3809" spans="2:65" s="13" customFormat="1" x14ac:dyDescent="0.2">
      <c r="B3809" s="154"/>
      <c r="D3809" s="148" t="s">
        <v>169</v>
      </c>
      <c r="E3809" s="155" t="s">
        <v>3</v>
      </c>
      <c r="F3809" s="156" t="s">
        <v>4714</v>
      </c>
      <c r="H3809" s="157">
        <v>8.5</v>
      </c>
      <c r="I3809" s="158"/>
      <c r="L3809" s="154"/>
      <c r="M3809" s="159"/>
      <c r="T3809" s="160"/>
      <c r="AT3809" s="155" t="s">
        <v>169</v>
      </c>
      <c r="AU3809" s="155" t="s">
        <v>88</v>
      </c>
      <c r="AV3809" s="13" t="s">
        <v>88</v>
      </c>
      <c r="AW3809" s="13" t="s">
        <v>40</v>
      </c>
      <c r="AX3809" s="13" t="s">
        <v>78</v>
      </c>
      <c r="AY3809" s="155" t="s">
        <v>156</v>
      </c>
    </row>
    <row r="3810" spans="2:65" s="14" customFormat="1" x14ac:dyDescent="0.2">
      <c r="B3810" s="161"/>
      <c r="D3810" s="148" t="s">
        <v>169</v>
      </c>
      <c r="E3810" s="162" t="s">
        <v>3</v>
      </c>
      <c r="F3810" s="163" t="s">
        <v>172</v>
      </c>
      <c r="H3810" s="164">
        <v>8.5</v>
      </c>
      <c r="I3810" s="165"/>
      <c r="L3810" s="161"/>
      <c r="M3810" s="166"/>
      <c r="T3810" s="167"/>
      <c r="AT3810" s="162" t="s">
        <v>169</v>
      </c>
      <c r="AU3810" s="162" t="s">
        <v>88</v>
      </c>
      <c r="AV3810" s="14" t="s">
        <v>165</v>
      </c>
      <c r="AW3810" s="14" t="s">
        <v>40</v>
      </c>
      <c r="AX3810" s="14" t="s">
        <v>86</v>
      </c>
      <c r="AY3810" s="162" t="s">
        <v>156</v>
      </c>
    </row>
    <row r="3811" spans="2:65" s="1" customFormat="1" ht="16.5" customHeight="1" x14ac:dyDescent="0.2">
      <c r="B3811" s="129"/>
      <c r="C3811" s="175" t="s">
        <v>931</v>
      </c>
      <c r="D3811" s="175" t="s">
        <v>306</v>
      </c>
      <c r="E3811" s="176" t="s">
        <v>4715</v>
      </c>
      <c r="F3811" s="177" t="s">
        <v>4716</v>
      </c>
      <c r="G3811" s="178" t="s">
        <v>356</v>
      </c>
      <c r="H3811" s="179">
        <v>6.93</v>
      </c>
      <c r="I3811" s="180"/>
      <c r="J3811" s="181">
        <f>ROUND(I3811*H3811,2)</f>
        <v>0</v>
      </c>
      <c r="K3811" s="177" t="s">
        <v>3</v>
      </c>
      <c r="L3811" s="182"/>
      <c r="M3811" s="183" t="s">
        <v>3</v>
      </c>
      <c r="N3811" s="184" t="s">
        <v>49</v>
      </c>
      <c r="P3811" s="139">
        <f>O3811*H3811</f>
        <v>0</v>
      </c>
      <c r="Q3811" s="139">
        <v>0</v>
      </c>
      <c r="R3811" s="139">
        <f>Q3811*H3811</f>
        <v>0</v>
      </c>
      <c r="S3811" s="139">
        <v>0</v>
      </c>
      <c r="T3811" s="140">
        <f>S3811*H3811</f>
        <v>0</v>
      </c>
      <c r="AR3811" s="141" t="s">
        <v>309</v>
      </c>
      <c r="AT3811" s="141" t="s">
        <v>306</v>
      </c>
      <c r="AU3811" s="141" t="s">
        <v>88</v>
      </c>
      <c r="AY3811" s="18" t="s">
        <v>156</v>
      </c>
      <c r="BE3811" s="142">
        <f>IF(N3811="základní",J3811,0)</f>
        <v>0</v>
      </c>
      <c r="BF3811" s="142">
        <f>IF(N3811="snížená",J3811,0)</f>
        <v>0</v>
      </c>
      <c r="BG3811" s="142">
        <f>IF(N3811="zákl. přenesená",J3811,0)</f>
        <v>0</v>
      </c>
      <c r="BH3811" s="142">
        <f>IF(N3811="sníž. přenesená",J3811,0)</f>
        <v>0</v>
      </c>
      <c r="BI3811" s="142">
        <f>IF(N3811="nulová",J3811,0)</f>
        <v>0</v>
      </c>
      <c r="BJ3811" s="18" t="s">
        <v>86</v>
      </c>
      <c r="BK3811" s="142">
        <f>ROUND(I3811*H3811,2)</f>
        <v>0</v>
      </c>
      <c r="BL3811" s="18" t="s">
        <v>301</v>
      </c>
      <c r="BM3811" s="141" t="s">
        <v>4717</v>
      </c>
    </row>
    <row r="3812" spans="2:65" s="12" customFormat="1" x14ac:dyDescent="0.2">
      <c r="B3812" s="147"/>
      <c r="D3812" s="148" t="s">
        <v>169</v>
      </c>
      <c r="E3812" s="149" t="s">
        <v>3</v>
      </c>
      <c r="F3812" s="150" t="s">
        <v>2010</v>
      </c>
      <c r="H3812" s="149" t="s">
        <v>3</v>
      </c>
      <c r="I3812" s="151"/>
      <c r="L3812" s="147"/>
      <c r="M3812" s="152"/>
      <c r="T3812" s="153"/>
      <c r="AT3812" s="149" t="s">
        <v>169</v>
      </c>
      <c r="AU3812" s="149" t="s">
        <v>88</v>
      </c>
      <c r="AV3812" s="12" t="s">
        <v>86</v>
      </c>
      <c r="AW3812" s="12" t="s">
        <v>40</v>
      </c>
      <c r="AX3812" s="12" t="s">
        <v>78</v>
      </c>
      <c r="AY3812" s="149" t="s">
        <v>156</v>
      </c>
    </row>
    <row r="3813" spans="2:65" s="13" customFormat="1" x14ac:dyDescent="0.2">
      <c r="B3813" s="154"/>
      <c r="D3813" s="148" t="s">
        <v>169</v>
      </c>
      <c r="E3813" s="155" t="s">
        <v>3</v>
      </c>
      <c r="F3813" s="156" t="s">
        <v>4718</v>
      </c>
      <c r="H3813" s="157">
        <v>6.93</v>
      </c>
      <c r="I3813" s="158"/>
      <c r="L3813" s="154"/>
      <c r="M3813" s="159"/>
      <c r="T3813" s="160"/>
      <c r="AT3813" s="155" t="s">
        <v>169</v>
      </c>
      <c r="AU3813" s="155" t="s">
        <v>88</v>
      </c>
      <c r="AV3813" s="13" t="s">
        <v>88</v>
      </c>
      <c r="AW3813" s="13" t="s">
        <v>40</v>
      </c>
      <c r="AX3813" s="13" t="s">
        <v>78</v>
      </c>
      <c r="AY3813" s="155" t="s">
        <v>156</v>
      </c>
    </row>
    <row r="3814" spans="2:65" s="14" customFormat="1" x14ac:dyDescent="0.2">
      <c r="B3814" s="161"/>
      <c r="D3814" s="148" t="s">
        <v>169</v>
      </c>
      <c r="E3814" s="162" t="s">
        <v>3</v>
      </c>
      <c r="F3814" s="163" t="s">
        <v>172</v>
      </c>
      <c r="H3814" s="164">
        <v>6.93</v>
      </c>
      <c r="I3814" s="165"/>
      <c r="L3814" s="161"/>
      <c r="M3814" s="166"/>
      <c r="T3814" s="167"/>
      <c r="AT3814" s="162" t="s">
        <v>169</v>
      </c>
      <c r="AU3814" s="162" t="s">
        <v>88</v>
      </c>
      <c r="AV3814" s="14" t="s">
        <v>165</v>
      </c>
      <c r="AW3814" s="14" t="s">
        <v>40</v>
      </c>
      <c r="AX3814" s="14" t="s">
        <v>86</v>
      </c>
      <c r="AY3814" s="162" t="s">
        <v>156</v>
      </c>
    </row>
    <row r="3815" spans="2:65" s="1" customFormat="1" ht="16.5" customHeight="1" x14ac:dyDescent="0.2">
      <c r="B3815" s="129"/>
      <c r="C3815" s="130" t="s">
        <v>935</v>
      </c>
      <c r="D3815" s="130" t="s">
        <v>160</v>
      </c>
      <c r="E3815" s="131" t="s">
        <v>1308</v>
      </c>
      <c r="F3815" s="132" t="s">
        <v>1309</v>
      </c>
      <c r="G3815" s="133" t="s">
        <v>924</v>
      </c>
      <c r="H3815" s="134">
        <v>1</v>
      </c>
      <c r="I3815" s="135"/>
      <c r="J3815" s="136">
        <f>ROUND(I3815*H3815,2)</f>
        <v>0</v>
      </c>
      <c r="K3815" s="132" t="s">
        <v>3</v>
      </c>
      <c r="L3815" s="34"/>
      <c r="M3815" s="137" t="s">
        <v>3</v>
      </c>
      <c r="N3815" s="138" t="s">
        <v>49</v>
      </c>
      <c r="P3815" s="139">
        <f>O3815*H3815</f>
        <v>0</v>
      </c>
      <c r="Q3815" s="139">
        <v>0</v>
      </c>
      <c r="R3815" s="139">
        <f>Q3815*H3815</f>
        <v>0</v>
      </c>
      <c r="S3815" s="139">
        <v>0</v>
      </c>
      <c r="T3815" s="140">
        <f>S3815*H3815</f>
        <v>0</v>
      </c>
      <c r="AR3815" s="141" t="s">
        <v>301</v>
      </c>
      <c r="AT3815" s="141" t="s">
        <v>160</v>
      </c>
      <c r="AU3815" s="141" t="s">
        <v>88</v>
      </c>
      <c r="AY3815" s="18" t="s">
        <v>156</v>
      </c>
      <c r="BE3815" s="142">
        <f>IF(N3815="základní",J3815,0)</f>
        <v>0</v>
      </c>
      <c r="BF3815" s="142">
        <f>IF(N3815="snížená",J3815,0)</f>
        <v>0</v>
      </c>
      <c r="BG3815" s="142">
        <f>IF(N3815="zákl. přenesená",J3815,0)</f>
        <v>0</v>
      </c>
      <c r="BH3815" s="142">
        <f>IF(N3815="sníž. přenesená",J3815,0)</f>
        <v>0</v>
      </c>
      <c r="BI3815" s="142">
        <f>IF(N3815="nulová",J3815,0)</f>
        <v>0</v>
      </c>
      <c r="BJ3815" s="18" t="s">
        <v>86</v>
      </c>
      <c r="BK3815" s="142">
        <f>ROUND(I3815*H3815,2)</f>
        <v>0</v>
      </c>
      <c r="BL3815" s="18" t="s">
        <v>301</v>
      </c>
      <c r="BM3815" s="141" t="s">
        <v>4719</v>
      </c>
    </row>
    <row r="3816" spans="2:65" s="13" customFormat="1" x14ac:dyDescent="0.2">
      <c r="B3816" s="154"/>
      <c r="D3816" s="148" t="s">
        <v>169</v>
      </c>
      <c r="E3816" s="155" t="s">
        <v>3</v>
      </c>
      <c r="F3816" s="156" t="s">
        <v>86</v>
      </c>
      <c r="H3816" s="157">
        <v>1</v>
      </c>
      <c r="I3816" s="158"/>
      <c r="L3816" s="154"/>
      <c r="M3816" s="159"/>
      <c r="T3816" s="160"/>
      <c r="AT3816" s="155" t="s">
        <v>169</v>
      </c>
      <c r="AU3816" s="155" t="s">
        <v>88</v>
      </c>
      <c r="AV3816" s="13" t="s">
        <v>88</v>
      </c>
      <c r="AW3816" s="13" t="s">
        <v>40</v>
      </c>
      <c r="AX3816" s="13" t="s">
        <v>78</v>
      </c>
      <c r="AY3816" s="155" t="s">
        <v>156</v>
      </c>
    </row>
    <row r="3817" spans="2:65" s="14" customFormat="1" x14ac:dyDescent="0.2">
      <c r="B3817" s="161"/>
      <c r="D3817" s="148" t="s">
        <v>169</v>
      </c>
      <c r="E3817" s="162" t="s">
        <v>3</v>
      </c>
      <c r="F3817" s="163" t="s">
        <v>172</v>
      </c>
      <c r="H3817" s="164">
        <v>1</v>
      </c>
      <c r="I3817" s="165"/>
      <c r="L3817" s="161"/>
      <c r="M3817" s="166"/>
      <c r="T3817" s="167"/>
      <c r="AT3817" s="162" t="s">
        <v>169</v>
      </c>
      <c r="AU3817" s="162" t="s">
        <v>88</v>
      </c>
      <c r="AV3817" s="14" t="s">
        <v>165</v>
      </c>
      <c r="AW3817" s="14" t="s">
        <v>40</v>
      </c>
      <c r="AX3817" s="14" t="s">
        <v>86</v>
      </c>
      <c r="AY3817" s="162" t="s">
        <v>156</v>
      </c>
    </row>
    <row r="3818" spans="2:65" s="1" customFormat="1" ht="33" customHeight="1" x14ac:dyDescent="0.2">
      <c r="B3818" s="129"/>
      <c r="C3818" s="130" t="s">
        <v>941</v>
      </c>
      <c r="D3818" s="130" t="s">
        <v>160</v>
      </c>
      <c r="E3818" s="131" t="s">
        <v>4720</v>
      </c>
      <c r="F3818" s="132" t="s">
        <v>4721</v>
      </c>
      <c r="G3818" s="133" t="s">
        <v>924</v>
      </c>
      <c r="H3818" s="134">
        <v>2</v>
      </c>
      <c r="I3818" s="135"/>
      <c r="J3818" s="136">
        <f>ROUND(I3818*H3818,2)</f>
        <v>0</v>
      </c>
      <c r="K3818" s="132" t="s">
        <v>3</v>
      </c>
      <c r="L3818" s="34"/>
      <c r="M3818" s="137" t="s">
        <v>3</v>
      </c>
      <c r="N3818" s="138" t="s">
        <v>49</v>
      </c>
      <c r="P3818" s="139">
        <f>O3818*H3818</f>
        <v>0</v>
      </c>
      <c r="Q3818" s="139">
        <v>0.05</v>
      </c>
      <c r="R3818" s="139">
        <f>Q3818*H3818</f>
        <v>0.1</v>
      </c>
      <c r="S3818" s="139">
        <v>0</v>
      </c>
      <c r="T3818" s="140">
        <f>S3818*H3818</f>
        <v>0</v>
      </c>
      <c r="AR3818" s="141" t="s">
        <v>301</v>
      </c>
      <c r="AT3818" s="141" t="s">
        <v>160</v>
      </c>
      <c r="AU3818" s="141" t="s">
        <v>88</v>
      </c>
      <c r="AY3818" s="18" t="s">
        <v>156</v>
      </c>
      <c r="BE3818" s="142">
        <f>IF(N3818="základní",J3818,0)</f>
        <v>0</v>
      </c>
      <c r="BF3818" s="142">
        <f>IF(N3818="snížená",J3818,0)</f>
        <v>0</v>
      </c>
      <c r="BG3818" s="142">
        <f>IF(N3818="zákl. přenesená",J3818,0)</f>
        <v>0</v>
      </c>
      <c r="BH3818" s="142">
        <f>IF(N3818="sníž. přenesená",J3818,0)</f>
        <v>0</v>
      </c>
      <c r="BI3818" s="142">
        <f>IF(N3818="nulová",J3818,0)</f>
        <v>0</v>
      </c>
      <c r="BJ3818" s="18" t="s">
        <v>86</v>
      </c>
      <c r="BK3818" s="142">
        <f>ROUND(I3818*H3818,2)</f>
        <v>0</v>
      </c>
      <c r="BL3818" s="18" t="s">
        <v>301</v>
      </c>
      <c r="BM3818" s="141" t="s">
        <v>4722</v>
      </c>
    </row>
    <row r="3819" spans="2:65" s="1" customFormat="1" ht="48.75" x14ac:dyDescent="0.2">
      <c r="B3819" s="34"/>
      <c r="D3819" s="148" t="s">
        <v>761</v>
      </c>
      <c r="F3819" s="185" t="s">
        <v>4723</v>
      </c>
      <c r="I3819" s="145"/>
      <c r="L3819" s="34"/>
      <c r="M3819" s="146"/>
      <c r="T3819" s="55"/>
      <c r="AT3819" s="18" t="s">
        <v>761</v>
      </c>
      <c r="AU3819" s="18" t="s">
        <v>88</v>
      </c>
    </row>
    <row r="3820" spans="2:65" s="1" customFormat="1" ht="24.2" customHeight="1" x14ac:dyDescent="0.2">
      <c r="B3820" s="129"/>
      <c r="C3820" s="130" t="s">
        <v>946</v>
      </c>
      <c r="D3820" s="130" t="s">
        <v>160</v>
      </c>
      <c r="E3820" s="131" t="s">
        <v>4724</v>
      </c>
      <c r="F3820" s="132" t="s">
        <v>4725</v>
      </c>
      <c r="G3820" s="133" t="s">
        <v>924</v>
      </c>
      <c r="H3820" s="134">
        <v>2</v>
      </c>
      <c r="I3820" s="135"/>
      <c r="J3820" s="136">
        <f>ROUND(I3820*H3820,2)</f>
        <v>0</v>
      </c>
      <c r="K3820" s="132" t="s">
        <v>3</v>
      </c>
      <c r="L3820" s="34"/>
      <c r="M3820" s="137" t="s">
        <v>3</v>
      </c>
      <c r="N3820" s="138" t="s">
        <v>49</v>
      </c>
      <c r="P3820" s="139">
        <f>O3820*H3820</f>
        <v>0</v>
      </c>
      <c r="Q3820" s="139">
        <v>5.0000000000000001E-3</v>
      </c>
      <c r="R3820" s="139">
        <f>Q3820*H3820</f>
        <v>0.01</v>
      </c>
      <c r="S3820" s="139">
        <v>0</v>
      </c>
      <c r="T3820" s="140">
        <f>S3820*H3820</f>
        <v>0</v>
      </c>
      <c r="AR3820" s="141" t="s">
        <v>301</v>
      </c>
      <c r="AT3820" s="141" t="s">
        <v>160</v>
      </c>
      <c r="AU3820" s="141" t="s">
        <v>88</v>
      </c>
      <c r="AY3820" s="18" t="s">
        <v>156</v>
      </c>
      <c r="BE3820" s="142">
        <f>IF(N3820="základní",J3820,0)</f>
        <v>0</v>
      </c>
      <c r="BF3820" s="142">
        <f>IF(N3820="snížená",J3820,0)</f>
        <v>0</v>
      </c>
      <c r="BG3820" s="142">
        <f>IF(N3820="zákl. přenesená",J3820,0)</f>
        <v>0</v>
      </c>
      <c r="BH3820" s="142">
        <f>IF(N3820="sníž. přenesená",J3820,0)</f>
        <v>0</v>
      </c>
      <c r="BI3820" s="142">
        <f>IF(N3820="nulová",J3820,0)</f>
        <v>0</v>
      </c>
      <c r="BJ3820" s="18" t="s">
        <v>86</v>
      </c>
      <c r="BK3820" s="142">
        <f>ROUND(I3820*H3820,2)</f>
        <v>0</v>
      </c>
      <c r="BL3820" s="18" t="s">
        <v>301</v>
      </c>
      <c r="BM3820" s="141" t="s">
        <v>4726</v>
      </c>
    </row>
    <row r="3821" spans="2:65" s="1" customFormat="1" ht="29.25" x14ac:dyDescent="0.2">
      <c r="B3821" s="34"/>
      <c r="D3821" s="148" t="s">
        <v>761</v>
      </c>
      <c r="F3821" s="185" t="s">
        <v>4727</v>
      </c>
      <c r="I3821" s="145"/>
      <c r="L3821" s="34"/>
      <c r="M3821" s="146"/>
      <c r="T3821" s="55"/>
      <c r="AT3821" s="18" t="s">
        <v>761</v>
      </c>
      <c r="AU3821" s="18" t="s">
        <v>88</v>
      </c>
    </row>
    <row r="3822" spans="2:65" s="1" customFormat="1" ht="24.2" customHeight="1" x14ac:dyDescent="0.2">
      <c r="B3822" s="129"/>
      <c r="C3822" s="130" t="s">
        <v>952</v>
      </c>
      <c r="D3822" s="130" t="s">
        <v>160</v>
      </c>
      <c r="E3822" s="131" t="s">
        <v>4728</v>
      </c>
      <c r="F3822" s="132" t="s">
        <v>4729</v>
      </c>
      <c r="G3822" s="133" t="s">
        <v>924</v>
      </c>
      <c r="H3822" s="134">
        <v>2</v>
      </c>
      <c r="I3822" s="135"/>
      <c r="J3822" s="136">
        <f>ROUND(I3822*H3822,2)</f>
        <v>0</v>
      </c>
      <c r="K3822" s="132" t="s">
        <v>3</v>
      </c>
      <c r="L3822" s="34"/>
      <c r="M3822" s="137" t="s">
        <v>3</v>
      </c>
      <c r="N3822" s="138" t="s">
        <v>49</v>
      </c>
      <c r="P3822" s="139">
        <f>O3822*H3822</f>
        <v>0</v>
      </c>
      <c r="Q3822" s="139">
        <v>5.0000000000000001E-3</v>
      </c>
      <c r="R3822" s="139">
        <f>Q3822*H3822</f>
        <v>0.01</v>
      </c>
      <c r="S3822" s="139">
        <v>0</v>
      </c>
      <c r="T3822" s="140">
        <f>S3822*H3822</f>
        <v>0</v>
      </c>
      <c r="AR3822" s="141" t="s">
        <v>301</v>
      </c>
      <c r="AT3822" s="141" t="s">
        <v>160</v>
      </c>
      <c r="AU3822" s="141" t="s">
        <v>88</v>
      </c>
      <c r="AY3822" s="18" t="s">
        <v>156</v>
      </c>
      <c r="BE3822" s="142">
        <f>IF(N3822="základní",J3822,0)</f>
        <v>0</v>
      </c>
      <c r="BF3822" s="142">
        <f>IF(N3822="snížená",J3822,0)</f>
        <v>0</v>
      </c>
      <c r="BG3822" s="142">
        <f>IF(N3822="zákl. přenesená",J3822,0)</f>
        <v>0</v>
      </c>
      <c r="BH3822" s="142">
        <f>IF(N3822="sníž. přenesená",J3822,0)</f>
        <v>0</v>
      </c>
      <c r="BI3822" s="142">
        <f>IF(N3822="nulová",J3822,0)</f>
        <v>0</v>
      </c>
      <c r="BJ3822" s="18" t="s">
        <v>86</v>
      </c>
      <c r="BK3822" s="142">
        <f>ROUND(I3822*H3822,2)</f>
        <v>0</v>
      </c>
      <c r="BL3822" s="18" t="s">
        <v>301</v>
      </c>
      <c r="BM3822" s="141" t="s">
        <v>4730</v>
      </c>
    </row>
    <row r="3823" spans="2:65" s="1" customFormat="1" ht="29.25" x14ac:dyDescent="0.2">
      <c r="B3823" s="34"/>
      <c r="D3823" s="148" t="s">
        <v>761</v>
      </c>
      <c r="F3823" s="185" t="s">
        <v>4727</v>
      </c>
      <c r="I3823" s="145"/>
      <c r="L3823" s="34"/>
      <c r="M3823" s="146"/>
      <c r="T3823" s="55"/>
      <c r="AT3823" s="18" t="s">
        <v>761</v>
      </c>
      <c r="AU3823" s="18" t="s">
        <v>88</v>
      </c>
    </row>
    <row r="3824" spans="2:65" s="1" customFormat="1" ht="24.2" customHeight="1" x14ac:dyDescent="0.2">
      <c r="B3824" s="129"/>
      <c r="C3824" s="130" t="s">
        <v>957</v>
      </c>
      <c r="D3824" s="130" t="s">
        <v>160</v>
      </c>
      <c r="E3824" s="131" t="s">
        <v>4731</v>
      </c>
      <c r="F3824" s="132" t="s">
        <v>4732</v>
      </c>
      <c r="G3824" s="133" t="s">
        <v>924</v>
      </c>
      <c r="H3824" s="134">
        <v>1</v>
      </c>
      <c r="I3824" s="135"/>
      <c r="J3824" s="136">
        <f>ROUND(I3824*H3824,2)</f>
        <v>0</v>
      </c>
      <c r="K3824" s="132" t="s">
        <v>3</v>
      </c>
      <c r="L3824" s="34"/>
      <c r="M3824" s="137" t="s">
        <v>3</v>
      </c>
      <c r="N3824" s="138" t="s">
        <v>49</v>
      </c>
      <c r="P3824" s="139">
        <f>O3824*H3824</f>
        <v>0</v>
      </c>
      <c r="Q3824" s="139">
        <v>0.1</v>
      </c>
      <c r="R3824" s="139">
        <f>Q3824*H3824</f>
        <v>0.1</v>
      </c>
      <c r="S3824" s="139">
        <v>0</v>
      </c>
      <c r="T3824" s="140">
        <f>S3824*H3824</f>
        <v>0</v>
      </c>
      <c r="AR3824" s="141" t="s">
        <v>301</v>
      </c>
      <c r="AT3824" s="141" t="s">
        <v>160</v>
      </c>
      <c r="AU3824" s="141" t="s">
        <v>88</v>
      </c>
      <c r="AY3824" s="18" t="s">
        <v>156</v>
      </c>
      <c r="BE3824" s="142">
        <f>IF(N3824="základní",J3824,0)</f>
        <v>0</v>
      </c>
      <c r="BF3824" s="142">
        <f>IF(N3824="snížená",J3824,0)</f>
        <v>0</v>
      </c>
      <c r="BG3824" s="142">
        <f>IF(N3824="zákl. přenesená",J3824,0)</f>
        <v>0</v>
      </c>
      <c r="BH3824" s="142">
        <f>IF(N3824="sníž. přenesená",J3824,0)</f>
        <v>0</v>
      </c>
      <c r="BI3824" s="142">
        <f>IF(N3824="nulová",J3824,0)</f>
        <v>0</v>
      </c>
      <c r="BJ3824" s="18" t="s">
        <v>86</v>
      </c>
      <c r="BK3824" s="142">
        <f>ROUND(I3824*H3824,2)</f>
        <v>0</v>
      </c>
      <c r="BL3824" s="18" t="s">
        <v>301</v>
      </c>
      <c r="BM3824" s="141" t="s">
        <v>4733</v>
      </c>
    </row>
    <row r="3825" spans="2:65" s="1" customFormat="1" ht="48.75" x14ac:dyDescent="0.2">
      <c r="B3825" s="34"/>
      <c r="D3825" s="148" t="s">
        <v>761</v>
      </c>
      <c r="F3825" s="185" t="s">
        <v>4734</v>
      </c>
      <c r="I3825" s="145"/>
      <c r="L3825" s="34"/>
      <c r="M3825" s="146"/>
      <c r="T3825" s="55"/>
      <c r="AT3825" s="18" t="s">
        <v>761</v>
      </c>
      <c r="AU3825" s="18" t="s">
        <v>88</v>
      </c>
    </row>
    <row r="3826" spans="2:65" s="1" customFormat="1" ht="33" customHeight="1" x14ac:dyDescent="0.2">
      <c r="B3826" s="129"/>
      <c r="C3826" s="130" t="s">
        <v>961</v>
      </c>
      <c r="D3826" s="130" t="s">
        <v>160</v>
      </c>
      <c r="E3826" s="131" t="s">
        <v>4735</v>
      </c>
      <c r="F3826" s="132" t="s">
        <v>4736</v>
      </c>
      <c r="G3826" s="133" t="s">
        <v>924</v>
      </c>
      <c r="H3826" s="134">
        <v>1</v>
      </c>
      <c r="I3826" s="135"/>
      <c r="J3826" s="136">
        <f>ROUND(I3826*H3826,2)</f>
        <v>0</v>
      </c>
      <c r="K3826" s="132" t="s">
        <v>3</v>
      </c>
      <c r="L3826" s="34"/>
      <c r="M3826" s="137" t="s">
        <v>3</v>
      </c>
      <c r="N3826" s="138" t="s">
        <v>49</v>
      </c>
      <c r="P3826" s="139">
        <f>O3826*H3826</f>
        <v>0</v>
      </c>
      <c r="Q3826" s="139">
        <v>0.02</v>
      </c>
      <c r="R3826" s="139">
        <f>Q3826*H3826</f>
        <v>0.02</v>
      </c>
      <c r="S3826" s="139">
        <v>0</v>
      </c>
      <c r="T3826" s="140">
        <f>S3826*H3826</f>
        <v>0</v>
      </c>
      <c r="AR3826" s="141" t="s">
        <v>301</v>
      </c>
      <c r="AT3826" s="141" t="s">
        <v>160</v>
      </c>
      <c r="AU3826" s="141" t="s">
        <v>88</v>
      </c>
      <c r="AY3826" s="18" t="s">
        <v>156</v>
      </c>
      <c r="BE3826" s="142">
        <f>IF(N3826="základní",J3826,0)</f>
        <v>0</v>
      </c>
      <c r="BF3826" s="142">
        <f>IF(N3826="snížená",J3826,0)</f>
        <v>0</v>
      </c>
      <c r="BG3826" s="142">
        <f>IF(N3826="zákl. přenesená",J3826,0)</f>
        <v>0</v>
      </c>
      <c r="BH3826" s="142">
        <f>IF(N3826="sníž. přenesená",J3826,0)</f>
        <v>0</v>
      </c>
      <c r="BI3826" s="142">
        <f>IF(N3826="nulová",J3826,0)</f>
        <v>0</v>
      </c>
      <c r="BJ3826" s="18" t="s">
        <v>86</v>
      </c>
      <c r="BK3826" s="142">
        <f>ROUND(I3826*H3826,2)</f>
        <v>0</v>
      </c>
      <c r="BL3826" s="18" t="s">
        <v>301</v>
      </c>
      <c r="BM3826" s="141" t="s">
        <v>4737</v>
      </c>
    </row>
    <row r="3827" spans="2:65" s="1" customFormat="1" ht="24.2" customHeight="1" x14ac:dyDescent="0.2">
      <c r="B3827" s="129"/>
      <c r="C3827" s="130" t="s">
        <v>965</v>
      </c>
      <c r="D3827" s="130" t="s">
        <v>160</v>
      </c>
      <c r="E3827" s="131" t="s">
        <v>4738</v>
      </c>
      <c r="F3827" s="132" t="s">
        <v>4739</v>
      </c>
      <c r="G3827" s="133" t="s">
        <v>924</v>
      </c>
      <c r="H3827" s="134">
        <v>8</v>
      </c>
      <c r="I3827" s="135"/>
      <c r="J3827" s="136">
        <f>ROUND(I3827*H3827,2)</f>
        <v>0</v>
      </c>
      <c r="K3827" s="132" t="s">
        <v>3</v>
      </c>
      <c r="L3827" s="34"/>
      <c r="M3827" s="137" t="s">
        <v>3</v>
      </c>
      <c r="N3827" s="138" t="s">
        <v>49</v>
      </c>
      <c r="P3827" s="139">
        <f>O3827*H3827</f>
        <v>0</v>
      </c>
      <c r="Q3827" s="139">
        <v>0.01</v>
      </c>
      <c r="R3827" s="139">
        <f>Q3827*H3827</f>
        <v>0.08</v>
      </c>
      <c r="S3827" s="139">
        <v>0</v>
      </c>
      <c r="T3827" s="140">
        <f>S3827*H3827</f>
        <v>0</v>
      </c>
      <c r="AR3827" s="141" t="s">
        <v>301</v>
      </c>
      <c r="AT3827" s="141" t="s">
        <v>160</v>
      </c>
      <c r="AU3827" s="141" t="s">
        <v>88</v>
      </c>
      <c r="AY3827" s="18" t="s">
        <v>156</v>
      </c>
      <c r="BE3827" s="142">
        <f>IF(N3827="základní",J3827,0)</f>
        <v>0</v>
      </c>
      <c r="BF3827" s="142">
        <f>IF(N3827="snížená",J3827,0)</f>
        <v>0</v>
      </c>
      <c r="BG3827" s="142">
        <f>IF(N3827="zákl. přenesená",J3827,0)</f>
        <v>0</v>
      </c>
      <c r="BH3827" s="142">
        <f>IF(N3827="sníž. přenesená",J3827,0)</f>
        <v>0</v>
      </c>
      <c r="BI3827" s="142">
        <f>IF(N3827="nulová",J3827,0)</f>
        <v>0</v>
      </c>
      <c r="BJ3827" s="18" t="s">
        <v>86</v>
      </c>
      <c r="BK3827" s="142">
        <f>ROUND(I3827*H3827,2)</f>
        <v>0</v>
      </c>
      <c r="BL3827" s="18" t="s">
        <v>301</v>
      </c>
      <c r="BM3827" s="141" t="s">
        <v>4740</v>
      </c>
    </row>
    <row r="3828" spans="2:65" s="1" customFormat="1" ht="24.2" customHeight="1" x14ac:dyDescent="0.2">
      <c r="B3828" s="129"/>
      <c r="C3828" s="130" t="s">
        <v>969</v>
      </c>
      <c r="D3828" s="130" t="s">
        <v>160</v>
      </c>
      <c r="E3828" s="131" t="s">
        <v>4741</v>
      </c>
      <c r="F3828" s="132" t="s">
        <v>4742</v>
      </c>
      <c r="G3828" s="133" t="s">
        <v>924</v>
      </c>
      <c r="H3828" s="134">
        <v>9</v>
      </c>
      <c r="I3828" s="135"/>
      <c r="J3828" s="136">
        <f>ROUND(I3828*H3828,2)</f>
        <v>0</v>
      </c>
      <c r="K3828" s="132" t="s">
        <v>3</v>
      </c>
      <c r="L3828" s="34"/>
      <c r="M3828" s="137" t="s">
        <v>3</v>
      </c>
      <c r="N3828" s="138" t="s">
        <v>49</v>
      </c>
      <c r="P3828" s="139">
        <f>O3828*H3828</f>
        <v>0</v>
      </c>
      <c r="Q3828" s="139">
        <v>0.01</v>
      </c>
      <c r="R3828" s="139">
        <f>Q3828*H3828</f>
        <v>0.09</v>
      </c>
      <c r="S3828" s="139">
        <v>0</v>
      </c>
      <c r="T3828" s="140">
        <f>S3828*H3828</f>
        <v>0</v>
      </c>
      <c r="AR3828" s="141" t="s">
        <v>301</v>
      </c>
      <c r="AT3828" s="141" t="s">
        <v>160</v>
      </c>
      <c r="AU3828" s="141" t="s">
        <v>88</v>
      </c>
      <c r="AY3828" s="18" t="s">
        <v>156</v>
      </c>
      <c r="BE3828" s="142">
        <f>IF(N3828="základní",J3828,0)</f>
        <v>0</v>
      </c>
      <c r="BF3828" s="142">
        <f>IF(N3828="snížená",J3828,0)</f>
        <v>0</v>
      </c>
      <c r="BG3828" s="142">
        <f>IF(N3828="zákl. přenesená",J3828,0)</f>
        <v>0</v>
      </c>
      <c r="BH3828" s="142">
        <f>IF(N3828="sníž. přenesená",J3828,0)</f>
        <v>0</v>
      </c>
      <c r="BI3828" s="142">
        <f>IF(N3828="nulová",J3828,0)</f>
        <v>0</v>
      </c>
      <c r="BJ3828" s="18" t="s">
        <v>86</v>
      </c>
      <c r="BK3828" s="142">
        <f>ROUND(I3828*H3828,2)</f>
        <v>0</v>
      </c>
      <c r="BL3828" s="18" t="s">
        <v>301</v>
      </c>
      <c r="BM3828" s="141" t="s">
        <v>4743</v>
      </c>
    </row>
    <row r="3829" spans="2:65" s="1" customFormat="1" ht="16.5" customHeight="1" x14ac:dyDescent="0.2">
      <c r="B3829" s="129"/>
      <c r="C3829" s="130" t="s">
        <v>974</v>
      </c>
      <c r="D3829" s="130" t="s">
        <v>160</v>
      </c>
      <c r="E3829" s="131" t="s">
        <v>4744</v>
      </c>
      <c r="F3829" s="132" t="s">
        <v>4745</v>
      </c>
      <c r="G3829" s="133" t="s">
        <v>924</v>
      </c>
      <c r="H3829" s="134">
        <v>1</v>
      </c>
      <c r="I3829" s="135"/>
      <c r="J3829" s="136">
        <f>ROUND(I3829*H3829,2)</f>
        <v>0</v>
      </c>
      <c r="K3829" s="132" t="s">
        <v>3</v>
      </c>
      <c r="L3829" s="34"/>
      <c r="M3829" s="137" t="s">
        <v>3</v>
      </c>
      <c r="N3829" s="138" t="s">
        <v>49</v>
      </c>
      <c r="P3829" s="139">
        <f>O3829*H3829</f>
        <v>0</v>
      </c>
      <c r="Q3829" s="139">
        <v>0</v>
      </c>
      <c r="R3829" s="139">
        <f>Q3829*H3829</f>
        <v>0</v>
      </c>
      <c r="S3829" s="139">
        <v>0</v>
      </c>
      <c r="T3829" s="140">
        <f>S3829*H3829</f>
        <v>0</v>
      </c>
      <c r="AR3829" s="141" t="s">
        <v>301</v>
      </c>
      <c r="AT3829" s="141" t="s">
        <v>160</v>
      </c>
      <c r="AU3829" s="141" t="s">
        <v>88</v>
      </c>
      <c r="AY3829" s="18" t="s">
        <v>156</v>
      </c>
      <c r="BE3829" s="142">
        <f>IF(N3829="základní",J3829,0)</f>
        <v>0</v>
      </c>
      <c r="BF3829" s="142">
        <f>IF(N3829="snížená",J3829,0)</f>
        <v>0</v>
      </c>
      <c r="BG3829" s="142">
        <f>IF(N3829="zákl. přenesená",J3829,0)</f>
        <v>0</v>
      </c>
      <c r="BH3829" s="142">
        <f>IF(N3829="sníž. přenesená",J3829,0)</f>
        <v>0</v>
      </c>
      <c r="BI3829" s="142">
        <f>IF(N3829="nulová",J3829,0)</f>
        <v>0</v>
      </c>
      <c r="BJ3829" s="18" t="s">
        <v>86</v>
      </c>
      <c r="BK3829" s="142">
        <f>ROUND(I3829*H3829,2)</f>
        <v>0</v>
      </c>
      <c r="BL3829" s="18" t="s">
        <v>301</v>
      </c>
      <c r="BM3829" s="141" t="s">
        <v>4746</v>
      </c>
    </row>
    <row r="3830" spans="2:65" s="1" customFormat="1" ht="24.2" customHeight="1" x14ac:dyDescent="0.2">
      <c r="B3830" s="129"/>
      <c r="C3830" s="130" t="s">
        <v>4747</v>
      </c>
      <c r="D3830" s="130" t="s">
        <v>160</v>
      </c>
      <c r="E3830" s="131" t="s">
        <v>1312</v>
      </c>
      <c r="F3830" s="132" t="s">
        <v>1313</v>
      </c>
      <c r="G3830" s="133" t="s">
        <v>193</v>
      </c>
      <c r="H3830" s="134">
        <v>2.6579999999999999</v>
      </c>
      <c r="I3830" s="135"/>
      <c r="J3830" s="136">
        <f>ROUND(I3830*H3830,2)</f>
        <v>0</v>
      </c>
      <c r="K3830" s="132" t="s">
        <v>164</v>
      </c>
      <c r="L3830" s="34"/>
      <c r="M3830" s="137" t="s">
        <v>3</v>
      </c>
      <c r="N3830" s="138" t="s">
        <v>49</v>
      </c>
      <c r="P3830" s="139">
        <f>O3830*H3830</f>
        <v>0</v>
      </c>
      <c r="Q3830" s="139">
        <v>0</v>
      </c>
      <c r="R3830" s="139">
        <f>Q3830*H3830</f>
        <v>0</v>
      </c>
      <c r="S3830" s="139">
        <v>0</v>
      </c>
      <c r="T3830" s="140">
        <f>S3830*H3830</f>
        <v>0</v>
      </c>
      <c r="AR3830" s="141" t="s">
        <v>301</v>
      </c>
      <c r="AT3830" s="141" t="s">
        <v>160</v>
      </c>
      <c r="AU3830" s="141" t="s">
        <v>88</v>
      </c>
      <c r="AY3830" s="18" t="s">
        <v>156</v>
      </c>
      <c r="BE3830" s="142">
        <f>IF(N3830="základní",J3830,0)</f>
        <v>0</v>
      </c>
      <c r="BF3830" s="142">
        <f>IF(N3830="snížená",J3830,0)</f>
        <v>0</v>
      </c>
      <c r="BG3830" s="142">
        <f>IF(N3830="zákl. přenesená",J3830,0)</f>
        <v>0</v>
      </c>
      <c r="BH3830" s="142">
        <f>IF(N3830="sníž. přenesená",J3830,0)</f>
        <v>0</v>
      </c>
      <c r="BI3830" s="142">
        <f>IF(N3830="nulová",J3830,0)</f>
        <v>0</v>
      </c>
      <c r="BJ3830" s="18" t="s">
        <v>86</v>
      </c>
      <c r="BK3830" s="142">
        <f>ROUND(I3830*H3830,2)</f>
        <v>0</v>
      </c>
      <c r="BL3830" s="18" t="s">
        <v>301</v>
      </c>
      <c r="BM3830" s="141" t="s">
        <v>1314</v>
      </c>
    </row>
    <row r="3831" spans="2:65" s="1" customFormat="1" x14ac:dyDescent="0.2">
      <c r="B3831" s="34"/>
      <c r="D3831" s="143" t="s">
        <v>167</v>
      </c>
      <c r="F3831" s="144" t="s">
        <v>1315</v>
      </c>
      <c r="I3831" s="145"/>
      <c r="L3831" s="34"/>
      <c r="M3831" s="146"/>
      <c r="T3831" s="55"/>
      <c r="AT3831" s="18" t="s">
        <v>167</v>
      </c>
      <c r="AU3831" s="18" t="s">
        <v>88</v>
      </c>
    </row>
    <row r="3832" spans="2:65" s="11" customFormat="1" ht="22.9" customHeight="1" x14ac:dyDescent="0.2">
      <c r="B3832" s="117"/>
      <c r="D3832" s="118" t="s">
        <v>77</v>
      </c>
      <c r="E3832" s="127" t="s">
        <v>4748</v>
      </c>
      <c r="F3832" s="127" t="s">
        <v>4749</v>
      </c>
      <c r="I3832" s="120"/>
      <c r="J3832" s="128">
        <f>BK3832</f>
        <v>0</v>
      </c>
      <c r="L3832" s="117"/>
      <c r="M3832" s="122"/>
      <c r="P3832" s="123">
        <f>SUM(P3833:P3871)</f>
        <v>0</v>
      </c>
      <c r="R3832" s="123">
        <f>SUM(R3833:R3871)</f>
        <v>4.1757299999999997</v>
      </c>
      <c r="T3832" s="124">
        <f>SUM(T3833:T3871)</f>
        <v>35.66529208</v>
      </c>
      <c r="AR3832" s="118" t="s">
        <v>88</v>
      </c>
      <c r="AT3832" s="125" t="s">
        <v>77</v>
      </c>
      <c r="AU3832" s="125" t="s">
        <v>86</v>
      </c>
      <c r="AY3832" s="118" t="s">
        <v>156</v>
      </c>
      <c r="BK3832" s="126">
        <f>SUM(BK3833:BK3871)</f>
        <v>0</v>
      </c>
    </row>
    <row r="3833" spans="2:65" s="1" customFormat="1" ht="16.5" customHeight="1" x14ac:dyDescent="0.2">
      <c r="B3833" s="129"/>
      <c r="C3833" s="130" t="s">
        <v>4750</v>
      </c>
      <c r="D3833" s="130" t="s">
        <v>160</v>
      </c>
      <c r="E3833" s="131" t="s">
        <v>4751</v>
      </c>
      <c r="F3833" s="132" t="s">
        <v>4752</v>
      </c>
      <c r="G3833" s="133" t="s">
        <v>209</v>
      </c>
      <c r="H3833" s="134">
        <v>428.82400000000001</v>
      </c>
      <c r="I3833" s="135"/>
      <c r="J3833" s="136">
        <f>ROUND(I3833*H3833,2)</f>
        <v>0</v>
      </c>
      <c r="K3833" s="132" t="s">
        <v>164</v>
      </c>
      <c r="L3833" s="34"/>
      <c r="M3833" s="137" t="s">
        <v>3</v>
      </c>
      <c r="N3833" s="138" t="s">
        <v>49</v>
      </c>
      <c r="P3833" s="139">
        <f>O3833*H3833</f>
        <v>0</v>
      </c>
      <c r="Q3833" s="139">
        <v>0</v>
      </c>
      <c r="R3833" s="139">
        <f>Q3833*H3833</f>
        <v>0</v>
      </c>
      <c r="S3833" s="139">
        <v>8.3169999999999994E-2</v>
      </c>
      <c r="T3833" s="140">
        <f>S3833*H3833</f>
        <v>35.66529208</v>
      </c>
      <c r="AR3833" s="141" t="s">
        <v>301</v>
      </c>
      <c r="AT3833" s="141" t="s">
        <v>160</v>
      </c>
      <c r="AU3833" s="141" t="s">
        <v>88</v>
      </c>
      <c r="AY3833" s="18" t="s">
        <v>156</v>
      </c>
      <c r="BE3833" s="142">
        <f>IF(N3833="základní",J3833,0)</f>
        <v>0</v>
      </c>
      <c r="BF3833" s="142">
        <f>IF(N3833="snížená",J3833,0)</f>
        <v>0</v>
      </c>
      <c r="BG3833" s="142">
        <f>IF(N3833="zákl. přenesená",J3833,0)</f>
        <v>0</v>
      </c>
      <c r="BH3833" s="142">
        <f>IF(N3833="sníž. přenesená",J3833,0)</f>
        <v>0</v>
      </c>
      <c r="BI3833" s="142">
        <f>IF(N3833="nulová",J3833,0)</f>
        <v>0</v>
      </c>
      <c r="BJ3833" s="18" t="s">
        <v>86</v>
      </c>
      <c r="BK3833" s="142">
        <f>ROUND(I3833*H3833,2)</f>
        <v>0</v>
      </c>
      <c r="BL3833" s="18" t="s">
        <v>301</v>
      </c>
      <c r="BM3833" s="141" t="s">
        <v>4753</v>
      </c>
    </row>
    <row r="3834" spans="2:65" s="1" customFormat="1" x14ac:dyDescent="0.2">
      <c r="B3834" s="34"/>
      <c r="D3834" s="143" t="s">
        <v>167</v>
      </c>
      <c r="F3834" s="144" t="s">
        <v>4754</v>
      </c>
      <c r="I3834" s="145"/>
      <c r="L3834" s="34"/>
      <c r="M3834" s="146"/>
      <c r="T3834" s="55"/>
      <c r="AT3834" s="18" t="s">
        <v>167</v>
      </c>
      <c r="AU3834" s="18" t="s">
        <v>88</v>
      </c>
    </row>
    <row r="3835" spans="2:65" s="13" customFormat="1" x14ac:dyDescent="0.2">
      <c r="B3835" s="154"/>
      <c r="D3835" s="148" t="s">
        <v>169</v>
      </c>
      <c r="E3835" s="155" t="s">
        <v>3</v>
      </c>
      <c r="F3835" s="156" t="s">
        <v>4755</v>
      </c>
      <c r="H3835" s="157">
        <v>134.9</v>
      </c>
      <c r="I3835" s="158"/>
      <c r="L3835" s="154"/>
      <c r="M3835" s="159"/>
      <c r="T3835" s="160"/>
      <c r="AT3835" s="155" t="s">
        <v>169</v>
      </c>
      <c r="AU3835" s="155" t="s">
        <v>88</v>
      </c>
      <c r="AV3835" s="13" t="s">
        <v>88</v>
      </c>
      <c r="AW3835" s="13" t="s">
        <v>40</v>
      </c>
      <c r="AX3835" s="13" t="s">
        <v>78</v>
      </c>
      <c r="AY3835" s="155" t="s">
        <v>156</v>
      </c>
    </row>
    <row r="3836" spans="2:65" s="13" customFormat="1" x14ac:dyDescent="0.2">
      <c r="B3836" s="154"/>
      <c r="D3836" s="148" t="s">
        <v>169</v>
      </c>
      <c r="E3836" s="155" t="s">
        <v>3</v>
      </c>
      <c r="F3836" s="156" t="s">
        <v>4756</v>
      </c>
      <c r="H3836" s="157">
        <v>23.204000000000001</v>
      </c>
      <c r="I3836" s="158"/>
      <c r="L3836" s="154"/>
      <c r="M3836" s="159"/>
      <c r="T3836" s="160"/>
      <c r="AT3836" s="155" t="s">
        <v>169</v>
      </c>
      <c r="AU3836" s="155" t="s">
        <v>88</v>
      </c>
      <c r="AV3836" s="13" t="s">
        <v>88</v>
      </c>
      <c r="AW3836" s="13" t="s">
        <v>40</v>
      </c>
      <c r="AX3836" s="13" t="s">
        <v>78</v>
      </c>
      <c r="AY3836" s="155" t="s">
        <v>156</v>
      </c>
    </row>
    <row r="3837" spans="2:65" s="13" customFormat="1" x14ac:dyDescent="0.2">
      <c r="B3837" s="154"/>
      <c r="D3837" s="148" t="s">
        <v>169</v>
      </c>
      <c r="E3837" s="155" t="s">
        <v>3</v>
      </c>
      <c r="F3837" s="156" t="s">
        <v>4757</v>
      </c>
      <c r="H3837" s="157">
        <v>14.8</v>
      </c>
      <c r="I3837" s="158"/>
      <c r="L3837" s="154"/>
      <c r="M3837" s="159"/>
      <c r="T3837" s="160"/>
      <c r="AT3837" s="155" t="s">
        <v>169</v>
      </c>
      <c r="AU3837" s="155" t="s">
        <v>88</v>
      </c>
      <c r="AV3837" s="13" t="s">
        <v>88</v>
      </c>
      <c r="AW3837" s="13" t="s">
        <v>40</v>
      </c>
      <c r="AX3837" s="13" t="s">
        <v>78</v>
      </c>
      <c r="AY3837" s="155" t="s">
        <v>156</v>
      </c>
    </row>
    <row r="3838" spans="2:65" s="13" customFormat="1" x14ac:dyDescent="0.2">
      <c r="B3838" s="154"/>
      <c r="D3838" s="148" t="s">
        <v>169</v>
      </c>
      <c r="E3838" s="155" t="s">
        <v>3</v>
      </c>
      <c r="F3838" s="156" t="s">
        <v>4758</v>
      </c>
      <c r="H3838" s="157">
        <v>10.7</v>
      </c>
      <c r="I3838" s="158"/>
      <c r="L3838" s="154"/>
      <c r="M3838" s="159"/>
      <c r="T3838" s="160"/>
      <c r="AT3838" s="155" t="s">
        <v>169</v>
      </c>
      <c r="AU3838" s="155" t="s">
        <v>88</v>
      </c>
      <c r="AV3838" s="13" t="s">
        <v>88</v>
      </c>
      <c r="AW3838" s="13" t="s">
        <v>40</v>
      </c>
      <c r="AX3838" s="13" t="s">
        <v>78</v>
      </c>
      <c r="AY3838" s="155" t="s">
        <v>156</v>
      </c>
    </row>
    <row r="3839" spans="2:65" s="13" customFormat="1" x14ac:dyDescent="0.2">
      <c r="B3839" s="154"/>
      <c r="D3839" s="148" t="s">
        <v>169</v>
      </c>
      <c r="E3839" s="155" t="s">
        <v>3</v>
      </c>
      <c r="F3839" s="156" t="s">
        <v>4759</v>
      </c>
      <c r="H3839" s="157">
        <v>11.5</v>
      </c>
      <c r="I3839" s="158"/>
      <c r="L3839" s="154"/>
      <c r="M3839" s="159"/>
      <c r="T3839" s="160"/>
      <c r="AT3839" s="155" t="s">
        <v>169</v>
      </c>
      <c r="AU3839" s="155" t="s">
        <v>88</v>
      </c>
      <c r="AV3839" s="13" t="s">
        <v>88</v>
      </c>
      <c r="AW3839" s="13" t="s">
        <v>40</v>
      </c>
      <c r="AX3839" s="13" t="s">
        <v>78</v>
      </c>
      <c r="AY3839" s="155" t="s">
        <v>156</v>
      </c>
    </row>
    <row r="3840" spans="2:65" s="13" customFormat="1" x14ac:dyDescent="0.2">
      <c r="B3840" s="154"/>
      <c r="D3840" s="148" t="s">
        <v>169</v>
      </c>
      <c r="E3840" s="155" t="s">
        <v>3</v>
      </c>
      <c r="F3840" s="156" t="s">
        <v>3841</v>
      </c>
      <c r="H3840" s="157">
        <v>5.52</v>
      </c>
      <c r="I3840" s="158"/>
      <c r="L3840" s="154"/>
      <c r="M3840" s="159"/>
      <c r="T3840" s="160"/>
      <c r="AT3840" s="155" t="s">
        <v>169</v>
      </c>
      <c r="AU3840" s="155" t="s">
        <v>88</v>
      </c>
      <c r="AV3840" s="13" t="s">
        <v>88</v>
      </c>
      <c r="AW3840" s="13" t="s">
        <v>40</v>
      </c>
      <c r="AX3840" s="13" t="s">
        <v>78</v>
      </c>
      <c r="AY3840" s="155" t="s">
        <v>156</v>
      </c>
    </row>
    <row r="3841" spans="2:65" s="13" customFormat="1" x14ac:dyDescent="0.2">
      <c r="B3841" s="154"/>
      <c r="D3841" s="148" t="s">
        <v>169</v>
      </c>
      <c r="E3841" s="155" t="s">
        <v>3</v>
      </c>
      <c r="F3841" s="156" t="s">
        <v>4760</v>
      </c>
      <c r="H3841" s="157">
        <v>2.5</v>
      </c>
      <c r="I3841" s="158"/>
      <c r="L3841" s="154"/>
      <c r="M3841" s="159"/>
      <c r="T3841" s="160"/>
      <c r="AT3841" s="155" t="s">
        <v>169</v>
      </c>
      <c r="AU3841" s="155" t="s">
        <v>88</v>
      </c>
      <c r="AV3841" s="13" t="s">
        <v>88</v>
      </c>
      <c r="AW3841" s="13" t="s">
        <v>40</v>
      </c>
      <c r="AX3841" s="13" t="s">
        <v>78</v>
      </c>
      <c r="AY3841" s="155" t="s">
        <v>156</v>
      </c>
    </row>
    <row r="3842" spans="2:65" s="13" customFormat="1" x14ac:dyDescent="0.2">
      <c r="B3842" s="154"/>
      <c r="D3842" s="148" t="s">
        <v>169</v>
      </c>
      <c r="E3842" s="155" t="s">
        <v>3</v>
      </c>
      <c r="F3842" s="156" t="s">
        <v>3843</v>
      </c>
      <c r="H3842" s="157">
        <v>4.9000000000000004</v>
      </c>
      <c r="I3842" s="158"/>
      <c r="L3842" s="154"/>
      <c r="M3842" s="159"/>
      <c r="T3842" s="160"/>
      <c r="AT3842" s="155" t="s">
        <v>169</v>
      </c>
      <c r="AU3842" s="155" t="s">
        <v>88</v>
      </c>
      <c r="AV3842" s="13" t="s">
        <v>88</v>
      </c>
      <c r="AW3842" s="13" t="s">
        <v>40</v>
      </c>
      <c r="AX3842" s="13" t="s">
        <v>78</v>
      </c>
      <c r="AY3842" s="155" t="s">
        <v>156</v>
      </c>
    </row>
    <row r="3843" spans="2:65" s="13" customFormat="1" x14ac:dyDescent="0.2">
      <c r="B3843" s="154"/>
      <c r="D3843" s="148" t="s">
        <v>169</v>
      </c>
      <c r="E3843" s="155" t="s">
        <v>3</v>
      </c>
      <c r="F3843" s="156" t="s">
        <v>4761</v>
      </c>
      <c r="H3843" s="157">
        <v>165.1</v>
      </c>
      <c r="I3843" s="158"/>
      <c r="L3843" s="154"/>
      <c r="M3843" s="159"/>
      <c r="T3843" s="160"/>
      <c r="AT3843" s="155" t="s">
        <v>169</v>
      </c>
      <c r="AU3843" s="155" t="s">
        <v>88</v>
      </c>
      <c r="AV3843" s="13" t="s">
        <v>88</v>
      </c>
      <c r="AW3843" s="13" t="s">
        <v>40</v>
      </c>
      <c r="AX3843" s="13" t="s">
        <v>78</v>
      </c>
      <c r="AY3843" s="155" t="s">
        <v>156</v>
      </c>
    </row>
    <row r="3844" spans="2:65" s="13" customFormat="1" x14ac:dyDescent="0.2">
      <c r="B3844" s="154"/>
      <c r="D3844" s="148" t="s">
        <v>169</v>
      </c>
      <c r="E3844" s="155" t="s">
        <v>3</v>
      </c>
      <c r="F3844" s="156" t="s">
        <v>3846</v>
      </c>
      <c r="H3844" s="157">
        <v>10.7</v>
      </c>
      <c r="I3844" s="158"/>
      <c r="L3844" s="154"/>
      <c r="M3844" s="159"/>
      <c r="T3844" s="160"/>
      <c r="AT3844" s="155" t="s">
        <v>169</v>
      </c>
      <c r="AU3844" s="155" t="s">
        <v>88</v>
      </c>
      <c r="AV3844" s="13" t="s">
        <v>88</v>
      </c>
      <c r="AW3844" s="13" t="s">
        <v>40</v>
      </c>
      <c r="AX3844" s="13" t="s">
        <v>78</v>
      </c>
      <c r="AY3844" s="155" t="s">
        <v>156</v>
      </c>
    </row>
    <row r="3845" spans="2:65" s="13" customFormat="1" x14ac:dyDescent="0.2">
      <c r="B3845" s="154"/>
      <c r="D3845" s="148" t="s">
        <v>169</v>
      </c>
      <c r="E3845" s="155" t="s">
        <v>3</v>
      </c>
      <c r="F3845" s="156" t="s">
        <v>4762</v>
      </c>
      <c r="H3845" s="157">
        <v>11.4</v>
      </c>
      <c r="I3845" s="158"/>
      <c r="L3845" s="154"/>
      <c r="M3845" s="159"/>
      <c r="T3845" s="160"/>
      <c r="AT3845" s="155" t="s">
        <v>169</v>
      </c>
      <c r="AU3845" s="155" t="s">
        <v>88</v>
      </c>
      <c r="AV3845" s="13" t="s">
        <v>88</v>
      </c>
      <c r="AW3845" s="13" t="s">
        <v>40</v>
      </c>
      <c r="AX3845" s="13" t="s">
        <v>78</v>
      </c>
      <c r="AY3845" s="155" t="s">
        <v>156</v>
      </c>
    </row>
    <row r="3846" spans="2:65" s="13" customFormat="1" x14ac:dyDescent="0.2">
      <c r="B3846" s="154"/>
      <c r="D3846" s="148" t="s">
        <v>169</v>
      </c>
      <c r="E3846" s="155" t="s">
        <v>3</v>
      </c>
      <c r="F3846" s="156" t="s">
        <v>3848</v>
      </c>
      <c r="H3846" s="157">
        <v>33.6</v>
      </c>
      <c r="I3846" s="158"/>
      <c r="L3846" s="154"/>
      <c r="M3846" s="159"/>
      <c r="T3846" s="160"/>
      <c r="AT3846" s="155" t="s">
        <v>169</v>
      </c>
      <c r="AU3846" s="155" t="s">
        <v>88</v>
      </c>
      <c r="AV3846" s="13" t="s">
        <v>88</v>
      </c>
      <c r="AW3846" s="13" t="s">
        <v>40</v>
      </c>
      <c r="AX3846" s="13" t="s">
        <v>78</v>
      </c>
      <c r="AY3846" s="155" t="s">
        <v>156</v>
      </c>
    </row>
    <row r="3847" spans="2:65" s="14" customFormat="1" x14ac:dyDescent="0.2">
      <c r="B3847" s="161"/>
      <c r="D3847" s="148" t="s">
        <v>169</v>
      </c>
      <c r="E3847" s="162" t="s">
        <v>3</v>
      </c>
      <c r="F3847" s="163" t="s">
        <v>172</v>
      </c>
      <c r="H3847" s="164">
        <v>428.82400000000001</v>
      </c>
      <c r="I3847" s="165"/>
      <c r="L3847" s="161"/>
      <c r="M3847" s="166"/>
      <c r="T3847" s="167"/>
      <c r="AT3847" s="162" t="s">
        <v>169</v>
      </c>
      <c r="AU3847" s="162" t="s">
        <v>88</v>
      </c>
      <c r="AV3847" s="14" t="s">
        <v>165</v>
      </c>
      <c r="AW3847" s="14" t="s">
        <v>40</v>
      </c>
      <c r="AX3847" s="14" t="s">
        <v>86</v>
      </c>
      <c r="AY3847" s="162" t="s">
        <v>156</v>
      </c>
    </row>
    <row r="3848" spans="2:65" s="1" customFormat="1" ht="16.5" customHeight="1" x14ac:dyDescent="0.2">
      <c r="B3848" s="129"/>
      <c r="C3848" s="130" t="s">
        <v>4763</v>
      </c>
      <c r="D3848" s="130" t="s">
        <v>160</v>
      </c>
      <c r="E3848" s="131" t="s">
        <v>4764</v>
      </c>
      <c r="F3848" s="132" t="s">
        <v>4765</v>
      </c>
      <c r="G3848" s="133" t="s">
        <v>209</v>
      </c>
      <c r="H3848" s="134">
        <v>129</v>
      </c>
      <c r="I3848" s="135"/>
      <c r="J3848" s="136">
        <f>ROUND(I3848*H3848,2)</f>
        <v>0</v>
      </c>
      <c r="K3848" s="132" t="s">
        <v>164</v>
      </c>
      <c r="L3848" s="34"/>
      <c r="M3848" s="137" t="s">
        <v>3</v>
      </c>
      <c r="N3848" s="138" t="s">
        <v>49</v>
      </c>
      <c r="P3848" s="139">
        <f>O3848*H3848</f>
        <v>0</v>
      </c>
      <c r="Q3848" s="139">
        <v>2.9999999999999997E-4</v>
      </c>
      <c r="R3848" s="139">
        <f>Q3848*H3848</f>
        <v>3.8699999999999998E-2</v>
      </c>
      <c r="S3848" s="139">
        <v>0</v>
      </c>
      <c r="T3848" s="140">
        <f>S3848*H3848</f>
        <v>0</v>
      </c>
      <c r="AR3848" s="141" t="s">
        <v>301</v>
      </c>
      <c r="AT3848" s="141" t="s">
        <v>160</v>
      </c>
      <c r="AU3848" s="141" t="s">
        <v>88</v>
      </c>
      <c r="AY3848" s="18" t="s">
        <v>156</v>
      </c>
      <c r="BE3848" s="142">
        <f>IF(N3848="základní",J3848,0)</f>
        <v>0</v>
      </c>
      <c r="BF3848" s="142">
        <f>IF(N3848="snížená",J3848,0)</f>
        <v>0</v>
      </c>
      <c r="BG3848" s="142">
        <f>IF(N3848="zákl. přenesená",J3848,0)</f>
        <v>0</v>
      </c>
      <c r="BH3848" s="142">
        <f>IF(N3848="sníž. přenesená",J3848,0)</f>
        <v>0</v>
      </c>
      <c r="BI3848" s="142">
        <f>IF(N3848="nulová",J3848,0)</f>
        <v>0</v>
      </c>
      <c r="BJ3848" s="18" t="s">
        <v>86</v>
      </c>
      <c r="BK3848" s="142">
        <f>ROUND(I3848*H3848,2)</f>
        <v>0</v>
      </c>
      <c r="BL3848" s="18" t="s">
        <v>301</v>
      </c>
      <c r="BM3848" s="141" t="s">
        <v>4766</v>
      </c>
    </row>
    <row r="3849" spans="2:65" s="1" customFormat="1" x14ac:dyDescent="0.2">
      <c r="B3849" s="34"/>
      <c r="D3849" s="143" t="s">
        <v>167</v>
      </c>
      <c r="F3849" s="144" t="s">
        <v>4767</v>
      </c>
      <c r="I3849" s="145"/>
      <c r="L3849" s="34"/>
      <c r="M3849" s="146"/>
      <c r="T3849" s="55"/>
      <c r="AT3849" s="18" t="s">
        <v>167</v>
      </c>
      <c r="AU3849" s="18" t="s">
        <v>88</v>
      </c>
    </row>
    <row r="3850" spans="2:65" s="12" customFormat="1" x14ac:dyDescent="0.2">
      <c r="B3850" s="147"/>
      <c r="D3850" s="148" t="s">
        <v>169</v>
      </c>
      <c r="E3850" s="149" t="s">
        <v>3</v>
      </c>
      <c r="F3850" s="150" t="s">
        <v>2054</v>
      </c>
      <c r="H3850" s="149" t="s">
        <v>3</v>
      </c>
      <c r="I3850" s="151"/>
      <c r="L3850" s="147"/>
      <c r="M3850" s="152"/>
      <c r="T3850" s="153"/>
      <c r="AT3850" s="149" t="s">
        <v>169</v>
      </c>
      <c r="AU3850" s="149" t="s">
        <v>88</v>
      </c>
      <c r="AV3850" s="12" t="s">
        <v>86</v>
      </c>
      <c r="AW3850" s="12" t="s">
        <v>40</v>
      </c>
      <c r="AX3850" s="12" t="s">
        <v>78</v>
      </c>
      <c r="AY3850" s="149" t="s">
        <v>156</v>
      </c>
    </row>
    <row r="3851" spans="2:65" s="13" customFormat="1" x14ac:dyDescent="0.2">
      <c r="B3851" s="154"/>
      <c r="D3851" s="148" t="s">
        <v>169</v>
      </c>
      <c r="E3851" s="155" t="s">
        <v>3</v>
      </c>
      <c r="F3851" s="156" t="s">
        <v>4768</v>
      </c>
      <c r="H3851" s="157">
        <v>64.5</v>
      </c>
      <c r="I3851" s="158"/>
      <c r="L3851" s="154"/>
      <c r="M3851" s="159"/>
      <c r="T3851" s="160"/>
      <c r="AT3851" s="155" t="s">
        <v>169</v>
      </c>
      <c r="AU3851" s="155" t="s">
        <v>88</v>
      </c>
      <c r="AV3851" s="13" t="s">
        <v>88</v>
      </c>
      <c r="AW3851" s="13" t="s">
        <v>40</v>
      </c>
      <c r="AX3851" s="13" t="s">
        <v>78</v>
      </c>
      <c r="AY3851" s="155" t="s">
        <v>156</v>
      </c>
    </row>
    <row r="3852" spans="2:65" s="13" customFormat="1" x14ac:dyDescent="0.2">
      <c r="B3852" s="154"/>
      <c r="D3852" s="148" t="s">
        <v>169</v>
      </c>
      <c r="E3852" s="155" t="s">
        <v>3</v>
      </c>
      <c r="F3852" s="156" t="s">
        <v>4769</v>
      </c>
      <c r="H3852" s="157">
        <v>64.5</v>
      </c>
      <c r="I3852" s="158"/>
      <c r="L3852" s="154"/>
      <c r="M3852" s="159"/>
      <c r="T3852" s="160"/>
      <c r="AT3852" s="155" t="s">
        <v>169</v>
      </c>
      <c r="AU3852" s="155" t="s">
        <v>88</v>
      </c>
      <c r="AV3852" s="13" t="s">
        <v>88</v>
      </c>
      <c r="AW3852" s="13" t="s">
        <v>40</v>
      </c>
      <c r="AX3852" s="13" t="s">
        <v>78</v>
      </c>
      <c r="AY3852" s="155" t="s">
        <v>156</v>
      </c>
    </row>
    <row r="3853" spans="2:65" s="14" customFormat="1" x14ac:dyDescent="0.2">
      <c r="B3853" s="161"/>
      <c r="D3853" s="148" t="s">
        <v>169</v>
      </c>
      <c r="E3853" s="162" t="s">
        <v>3</v>
      </c>
      <c r="F3853" s="163" t="s">
        <v>172</v>
      </c>
      <c r="H3853" s="164">
        <v>129</v>
      </c>
      <c r="I3853" s="165"/>
      <c r="L3853" s="161"/>
      <c r="M3853" s="166"/>
      <c r="T3853" s="167"/>
      <c r="AT3853" s="162" t="s">
        <v>169</v>
      </c>
      <c r="AU3853" s="162" t="s">
        <v>88</v>
      </c>
      <c r="AV3853" s="14" t="s">
        <v>165</v>
      </c>
      <c r="AW3853" s="14" t="s">
        <v>40</v>
      </c>
      <c r="AX3853" s="14" t="s">
        <v>86</v>
      </c>
      <c r="AY3853" s="162" t="s">
        <v>156</v>
      </c>
    </row>
    <row r="3854" spans="2:65" s="1" customFormat="1" ht="16.5" customHeight="1" x14ac:dyDescent="0.2">
      <c r="B3854" s="129"/>
      <c r="C3854" s="130" t="s">
        <v>4770</v>
      </c>
      <c r="D3854" s="130" t="s">
        <v>160</v>
      </c>
      <c r="E3854" s="131" t="s">
        <v>4771</v>
      </c>
      <c r="F3854" s="132" t="s">
        <v>4772</v>
      </c>
      <c r="G3854" s="133" t="s">
        <v>356</v>
      </c>
      <c r="H3854" s="134">
        <v>1219.194</v>
      </c>
      <c r="I3854" s="135"/>
      <c r="J3854" s="136">
        <f>ROUND(I3854*H3854,2)</f>
        <v>0</v>
      </c>
      <c r="K3854" s="132" t="s">
        <v>3</v>
      </c>
      <c r="L3854" s="34"/>
      <c r="M3854" s="137" t="s">
        <v>3</v>
      </c>
      <c r="N3854" s="138" t="s">
        <v>49</v>
      </c>
      <c r="P3854" s="139">
        <f>O3854*H3854</f>
        <v>0</v>
      </c>
      <c r="Q3854" s="139">
        <v>0</v>
      </c>
      <c r="R3854" s="139">
        <f>Q3854*H3854</f>
        <v>0</v>
      </c>
      <c r="S3854" s="139">
        <v>0</v>
      </c>
      <c r="T3854" s="140">
        <f>S3854*H3854</f>
        <v>0</v>
      </c>
      <c r="AR3854" s="141" t="s">
        <v>301</v>
      </c>
      <c r="AT3854" s="141" t="s">
        <v>160</v>
      </c>
      <c r="AU3854" s="141" t="s">
        <v>88</v>
      </c>
      <c r="AY3854" s="18" t="s">
        <v>156</v>
      </c>
      <c r="BE3854" s="142">
        <f>IF(N3854="základní",J3854,0)</f>
        <v>0</v>
      </c>
      <c r="BF3854" s="142">
        <f>IF(N3854="snížená",J3854,0)</f>
        <v>0</v>
      </c>
      <c r="BG3854" s="142">
        <f>IF(N3854="zákl. přenesená",J3854,0)</f>
        <v>0</v>
      </c>
      <c r="BH3854" s="142">
        <f>IF(N3854="sníž. přenesená",J3854,0)</f>
        <v>0</v>
      </c>
      <c r="BI3854" s="142">
        <f>IF(N3854="nulová",J3854,0)</f>
        <v>0</v>
      </c>
      <c r="BJ3854" s="18" t="s">
        <v>86</v>
      </c>
      <c r="BK3854" s="142">
        <f>ROUND(I3854*H3854,2)</f>
        <v>0</v>
      </c>
      <c r="BL3854" s="18" t="s">
        <v>301</v>
      </c>
      <c r="BM3854" s="141" t="s">
        <v>4773</v>
      </c>
    </row>
    <row r="3855" spans="2:65" s="12" customFormat="1" x14ac:dyDescent="0.2">
      <c r="B3855" s="147"/>
      <c r="D3855" s="148" t="s">
        <v>169</v>
      </c>
      <c r="E3855" s="149" t="s">
        <v>3</v>
      </c>
      <c r="F3855" s="150" t="s">
        <v>2054</v>
      </c>
      <c r="H3855" s="149" t="s">
        <v>3</v>
      </c>
      <c r="I3855" s="151"/>
      <c r="L3855" s="147"/>
      <c r="M3855" s="152"/>
      <c r="T3855" s="153"/>
      <c r="AT3855" s="149" t="s">
        <v>169</v>
      </c>
      <c r="AU3855" s="149" t="s">
        <v>88</v>
      </c>
      <c r="AV3855" s="12" t="s">
        <v>86</v>
      </c>
      <c r="AW3855" s="12" t="s">
        <v>40</v>
      </c>
      <c r="AX3855" s="12" t="s">
        <v>78</v>
      </c>
      <c r="AY3855" s="149" t="s">
        <v>156</v>
      </c>
    </row>
    <row r="3856" spans="2:65" s="13" customFormat="1" x14ac:dyDescent="0.2">
      <c r="B3856" s="154"/>
      <c r="D3856" s="148" t="s">
        <v>169</v>
      </c>
      <c r="E3856" s="155" t="s">
        <v>3</v>
      </c>
      <c r="F3856" s="156" t="s">
        <v>4774</v>
      </c>
      <c r="H3856" s="157">
        <v>64.5</v>
      </c>
      <c r="I3856" s="158"/>
      <c r="L3856" s="154"/>
      <c r="M3856" s="159"/>
      <c r="T3856" s="160"/>
      <c r="AT3856" s="155" t="s">
        <v>169</v>
      </c>
      <c r="AU3856" s="155" t="s">
        <v>88</v>
      </c>
      <c r="AV3856" s="13" t="s">
        <v>88</v>
      </c>
      <c r="AW3856" s="13" t="s">
        <v>40</v>
      </c>
      <c r="AX3856" s="13" t="s">
        <v>78</v>
      </c>
      <c r="AY3856" s="155" t="s">
        <v>156</v>
      </c>
    </row>
    <row r="3857" spans="2:65" s="13" customFormat="1" x14ac:dyDescent="0.2">
      <c r="B3857" s="154"/>
      <c r="D3857" s="148" t="s">
        <v>169</v>
      </c>
      <c r="E3857" s="155" t="s">
        <v>3</v>
      </c>
      <c r="F3857" s="156" t="s">
        <v>4775</v>
      </c>
      <c r="H3857" s="157">
        <v>545.09699999999998</v>
      </c>
      <c r="I3857" s="158"/>
      <c r="L3857" s="154"/>
      <c r="M3857" s="159"/>
      <c r="T3857" s="160"/>
      <c r="AT3857" s="155" t="s">
        <v>169</v>
      </c>
      <c r="AU3857" s="155" t="s">
        <v>88</v>
      </c>
      <c r="AV3857" s="13" t="s">
        <v>88</v>
      </c>
      <c r="AW3857" s="13" t="s">
        <v>40</v>
      </c>
      <c r="AX3857" s="13" t="s">
        <v>78</v>
      </c>
      <c r="AY3857" s="155" t="s">
        <v>156</v>
      </c>
    </row>
    <row r="3858" spans="2:65" s="13" customFormat="1" x14ac:dyDescent="0.2">
      <c r="B3858" s="154"/>
      <c r="D3858" s="148" t="s">
        <v>169</v>
      </c>
      <c r="E3858" s="155" t="s">
        <v>3</v>
      </c>
      <c r="F3858" s="156" t="s">
        <v>4776</v>
      </c>
      <c r="H3858" s="157">
        <v>64.5</v>
      </c>
      <c r="I3858" s="158"/>
      <c r="L3858" s="154"/>
      <c r="M3858" s="159"/>
      <c r="T3858" s="160"/>
      <c r="AT3858" s="155" t="s">
        <v>169</v>
      </c>
      <c r="AU3858" s="155" t="s">
        <v>88</v>
      </c>
      <c r="AV3858" s="13" t="s">
        <v>88</v>
      </c>
      <c r="AW3858" s="13" t="s">
        <v>40</v>
      </c>
      <c r="AX3858" s="13" t="s">
        <v>78</v>
      </c>
      <c r="AY3858" s="155" t="s">
        <v>156</v>
      </c>
    </row>
    <row r="3859" spans="2:65" s="13" customFormat="1" x14ac:dyDescent="0.2">
      <c r="B3859" s="154"/>
      <c r="D3859" s="148" t="s">
        <v>169</v>
      </c>
      <c r="E3859" s="155" t="s">
        <v>3</v>
      </c>
      <c r="F3859" s="156" t="s">
        <v>4777</v>
      </c>
      <c r="H3859" s="157">
        <v>545.09699999999998</v>
      </c>
      <c r="I3859" s="158"/>
      <c r="L3859" s="154"/>
      <c r="M3859" s="159"/>
      <c r="T3859" s="160"/>
      <c r="AT3859" s="155" t="s">
        <v>169</v>
      </c>
      <c r="AU3859" s="155" t="s">
        <v>88</v>
      </c>
      <c r="AV3859" s="13" t="s">
        <v>88</v>
      </c>
      <c r="AW3859" s="13" t="s">
        <v>40</v>
      </c>
      <c r="AX3859" s="13" t="s">
        <v>78</v>
      </c>
      <c r="AY3859" s="155" t="s">
        <v>156</v>
      </c>
    </row>
    <row r="3860" spans="2:65" s="14" customFormat="1" x14ac:dyDescent="0.2">
      <c r="B3860" s="161"/>
      <c r="D3860" s="148" t="s">
        <v>169</v>
      </c>
      <c r="E3860" s="162" t="s">
        <v>3</v>
      </c>
      <c r="F3860" s="163" t="s">
        <v>172</v>
      </c>
      <c r="H3860" s="164">
        <v>1219.194</v>
      </c>
      <c r="I3860" s="165"/>
      <c r="L3860" s="161"/>
      <c r="M3860" s="166"/>
      <c r="T3860" s="167"/>
      <c r="AT3860" s="162" t="s">
        <v>169</v>
      </c>
      <c r="AU3860" s="162" t="s">
        <v>88</v>
      </c>
      <c r="AV3860" s="14" t="s">
        <v>165</v>
      </c>
      <c r="AW3860" s="14" t="s">
        <v>40</v>
      </c>
      <c r="AX3860" s="14" t="s">
        <v>86</v>
      </c>
      <c r="AY3860" s="162" t="s">
        <v>156</v>
      </c>
    </row>
    <row r="3861" spans="2:65" s="1" customFormat="1" ht="24.2" customHeight="1" x14ac:dyDescent="0.2">
      <c r="B3861" s="129"/>
      <c r="C3861" s="130" t="s">
        <v>4778</v>
      </c>
      <c r="D3861" s="130" t="s">
        <v>160</v>
      </c>
      <c r="E3861" s="131" t="s">
        <v>4779</v>
      </c>
      <c r="F3861" s="132" t="s">
        <v>4780</v>
      </c>
      <c r="G3861" s="133" t="s">
        <v>209</v>
      </c>
      <c r="H3861" s="134">
        <v>129</v>
      </c>
      <c r="I3861" s="135"/>
      <c r="J3861" s="136">
        <f>ROUND(I3861*H3861,2)</f>
        <v>0</v>
      </c>
      <c r="K3861" s="132" t="s">
        <v>164</v>
      </c>
      <c r="L3861" s="34"/>
      <c r="M3861" s="137" t="s">
        <v>3</v>
      </c>
      <c r="N3861" s="138" t="s">
        <v>49</v>
      </c>
      <c r="P3861" s="139">
        <f>O3861*H3861</f>
        <v>0</v>
      </c>
      <c r="Q3861" s="139">
        <v>8.9700000000000005E-3</v>
      </c>
      <c r="R3861" s="139">
        <f>Q3861*H3861</f>
        <v>1.15713</v>
      </c>
      <c r="S3861" s="139">
        <v>0</v>
      </c>
      <c r="T3861" s="140">
        <f>S3861*H3861</f>
        <v>0</v>
      </c>
      <c r="AR3861" s="141" t="s">
        <v>301</v>
      </c>
      <c r="AT3861" s="141" t="s">
        <v>160</v>
      </c>
      <c r="AU3861" s="141" t="s">
        <v>88</v>
      </c>
      <c r="AY3861" s="18" t="s">
        <v>156</v>
      </c>
      <c r="BE3861" s="142">
        <f>IF(N3861="základní",J3861,0)</f>
        <v>0</v>
      </c>
      <c r="BF3861" s="142">
        <f>IF(N3861="snížená",J3861,0)</f>
        <v>0</v>
      </c>
      <c r="BG3861" s="142">
        <f>IF(N3861="zákl. přenesená",J3861,0)</f>
        <v>0</v>
      </c>
      <c r="BH3861" s="142">
        <f>IF(N3861="sníž. přenesená",J3861,0)</f>
        <v>0</v>
      </c>
      <c r="BI3861" s="142">
        <f>IF(N3861="nulová",J3861,0)</f>
        <v>0</v>
      </c>
      <c r="BJ3861" s="18" t="s">
        <v>86</v>
      </c>
      <c r="BK3861" s="142">
        <f>ROUND(I3861*H3861,2)</f>
        <v>0</v>
      </c>
      <c r="BL3861" s="18" t="s">
        <v>301</v>
      </c>
      <c r="BM3861" s="141" t="s">
        <v>4781</v>
      </c>
    </row>
    <row r="3862" spans="2:65" s="1" customFormat="1" x14ac:dyDescent="0.2">
      <c r="B3862" s="34"/>
      <c r="D3862" s="143" t="s">
        <v>167</v>
      </c>
      <c r="F3862" s="144" t="s">
        <v>4782</v>
      </c>
      <c r="I3862" s="145"/>
      <c r="L3862" s="34"/>
      <c r="M3862" s="146"/>
      <c r="T3862" s="55"/>
      <c r="AT3862" s="18" t="s">
        <v>167</v>
      </c>
      <c r="AU3862" s="18" t="s">
        <v>88</v>
      </c>
    </row>
    <row r="3863" spans="2:65" s="12" customFormat="1" x14ac:dyDescent="0.2">
      <c r="B3863" s="147"/>
      <c r="D3863" s="148" t="s">
        <v>169</v>
      </c>
      <c r="E3863" s="149" t="s">
        <v>3</v>
      </c>
      <c r="F3863" s="150" t="s">
        <v>2054</v>
      </c>
      <c r="H3863" s="149" t="s">
        <v>3</v>
      </c>
      <c r="I3863" s="151"/>
      <c r="L3863" s="147"/>
      <c r="M3863" s="152"/>
      <c r="T3863" s="153"/>
      <c r="AT3863" s="149" t="s">
        <v>169</v>
      </c>
      <c r="AU3863" s="149" t="s">
        <v>88</v>
      </c>
      <c r="AV3863" s="12" t="s">
        <v>86</v>
      </c>
      <c r="AW3863" s="12" t="s">
        <v>40</v>
      </c>
      <c r="AX3863" s="12" t="s">
        <v>78</v>
      </c>
      <c r="AY3863" s="149" t="s">
        <v>156</v>
      </c>
    </row>
    <row r="3864" spans="2:65" s="13" customFormat="1" x14ac:dyDescent="0.2">
      <c r="B3864" s="154"/>
      <c r="D3864" s="148" t="s">
        <v>169</v>
      </c>
      <c r="E3864" s="155" t="s">
        <v>3</v>
      </c>
      <c r="F3864" s="156" t="s">
        <v>4768</v>
      </c>
      <c r="H3864" s="157">
        <v>64.5</v>
      </c>
      <c r="I3864" s="158"/>
      <c r="L3864" s="154"/>
      <c r="M3864" s="159"/>
      <c r="T3864" s="160"/>
      <c r="AT3864" s="155" t="s">
        <v>169</v>
      </c>
      <c r="AU3864" s="155" t="s">
        <v>88</v>
      </c>
      <c r="AV3864" s="13" t="s">
        <v>88</v>
      </c>
      <c r="AW3864" s="13" t="s">
        <v>40</v>
      </c>
      <c r="AX3864" s="13" t="s">
        <v>78</v>
      </c>
      <c r="AY3864" s="155" t="s">
        <v>156</v>
      </c>
    </row>
    <row r="3865" spans="2:65" s="13" customFormat="1" x14ac:dyDescent="0.2">
      <c r="B3865" s="154"/>
      <c r="D3865" s="148" t="s">
        <v>169</v>
      </c>
      <c r="E3865" s="155" t="s">
        <v>3</v>
      </c>
      <c r="F3865" s="156" t="s">
        <v>4769</v>
      </c>
      <c r="H3865" s="157">
        <v>64.5</v>
      </c>
      <c r="I3865" s="158"/>
      <c r="L3865" s="154"/>
      <c r="M3865" s="159"/>
      <c r="T3865" s="160"/>
      <c r="AT3865" s="155" t="s">
        <v>169</v>
      </c>
      <c r="AU3865" s="155" t="s">
        <v>88</v>
      </c>
      <c r="AV3865" s="13" t="s">
        <v>88</v>
      </c>
      <c r="AW3865" s="13" t="s">
        <v>40</v>
      </c>
      <c r="AX3865" s="13" t="s">
        <v>78</v>
      </c>
      <c r="AY3865" s="155" t="s">
        <v>156</v>
      </c>
    </row>
    <row r="3866" spans="2:65" s="14" customFormat="1" x14ac:dyDescent="0.2">
      <c r="B3866" s="161"/>
      <c r="D3866" s="148" t="s">
        <v>169</v>
      </c>
      <c r="E3866" s="162" t="s">
        <v>3</v>
      </c>
      <c r="F3866" s="163" t="s">
        <v>172</v>
      </c>
      <c r="H3866" s="164">
        <v>129</v>
      </c>
      <c r="I3866" s="165"/>
      <c r="L3866" s="161"/>
      <c r="M3866" s="166"/>
      <c r="T3866" s="167"/>
      <c r="AT3866" s="162" t="s">
        <v>169</v>
      </c>
      <c r="AU3866" s="162" t="s">
        <v>88</v>
      </c>
      <c r="AV3866" s="14" t="s">
        <v>165</v>
      </c>
      <c r="AW3866" s="14" t="s">
        <v>40</v>
      </c>
      <c r="AX3866" s="14" t="s">
        <v>86</v>
      </c>
      <c r="AY3866" s="162" t="s">
        <v>156</v>
      </c>
    </row>
    <row r="3867" spans="2:65" s="1" customFormat="1" ht="16.5" customHeight="1" x14ac:dyDescent="0.2">
      <c r="B3867" s="129"/>
      <c r="C3867" s="175" t="s">
        <v>4783</v>
      </c>
      <c r="D3867" s="175" t="s">
        <v>306</v>
      </c>
      <c r="E3867" s="176" t="s">
        <v>4784</v>
      </c>
      <c r="F3867" s="177" t="s">
        <v>4785</v>
      </c>
      <c r="G3867" s="178" t="s">
        <v>209</v>
      </c>
      <c r="H3867" s="179">
        <v>141.9</v>
      </c>
      <c r="I3867" s="180"/>
      <c r="J3867" s="181">
        <f>ROUND(I3867*H3867,2)</f>
        <v>0</v>
      </c>
      <c r="K3867" s="177" t="s">
        <v>1262</v>
      </c>
      <c r="L3867" s="182"/>
      <c r="M3867" s="183" t="s">
        <v>3</v>
      </c>
      <c r="N3867" s="184" t="s">
        <v>49</v>
      </c>
      <c r="P3867" s="139">
        <f>O3867*H3867</f>
        <v>0</v>
      </c>
      <c r="Q3867" s="139">
        <v>2.1000000000000001E-2</v>
      </c>
      <c r="R3867" s="139">
        <f>Q3867*H3867</f>
        <v>2.9799000000000002</v>
      </c>
      <c r="S3867" s="139">
        <v>0</v>
      </c>
      <c r="T3867" s="140">
        <f>S3867*H3867</f>
        <v>0</v>
      </c>
      <c r="AR3867" s="141" t="s">
        <v>309</v>
      </c>
      <c r="AT3867" s="141" t="s">
        <v>306</v>
      </c>
      <c r="AU3867" s="141" t="s">
        <v>88</v>
      </c>
      <c r="AY3867" s="18" t="s">
        <v>156</v>
      </c>
      <c r="BE3867" s="142">
        <f>IF(N3867="základní",J3867,0)</f>
        <v>0</v>
      </c>
      <c r="BF3867" s="142">
        <f>IF(N3867="snížená",J3867,0)</f>
        <v>0</v>
      </c>
      <c r="BG3867" s="142">
        <f>IF(N3867="zákl. přenesená",J3867,0)</f>
        <v>0</v>
      </c>
      <c r="BH3867" s="142">
        <f>IF(N3867="sníž. přenesená",J3867,0)</f>
        <v>0</v>
      </c>
      <c r="BI3867" s="142">
        <f>IF(N3867="nulová",J3867,0)</f>
        <v>0</v>
      </c>
      <c r="BJ3867" s="18" t="s">
        <v>86</v>
      </c>
      <c r="BK3867" s="142">
        <f>ROUND(I3867*H3867,2)</f>
        <v>0</v>
      </c>
      <c r="BL3867" s="18" t="s">
        <v>301</v>
      </c>
      <c r="BM3867" s="141" t="s">
        <v>4786</v>
      </c>
    </row>
    <row r="3868" spans="2:65" s="1" customFormat="1" ht="19.5" x14ac:dyDescent="0.2">
      <c r="B3868" s="34"/>
      <c r="D3868" s="148" t="s">
        <v>761</v>
      </c>
      <c r="F3868" s="185" t="s">
        <v>4787</v>
      </c>
      <c r="I3868" s="145"/>
      <c r="L3868" s="34"/>
      <c r="M3868" s="146"/>
      <c r="T3868" s="55"/>
      <c r="AT3868" s="18" t="s">
        <v>761</v>
      </c>
      <c r="AU3868" s="18" t="s">
        <v>88</v>
      </c>
    </row>
    <row r="3869" spans="2:65" s="13" customFormat="1" x14ac:dyDescent="0.2">
      <c r="B3869" s="154"/>
      <c r="D3869" s="148" t="s">
        <v>169</v>
      </c>
      <c r="F3869" s="156" t="s">
        <v>4788</v>
      </c>
      <c r="H3869" s="157">
        <v>141.9</v>
      </c>
      <c r="I3869" s="158"/>
      <c r="L3869" s="154"/>
      <c r="M3869" s="159"/>
      <c r="T3869" s="160"/>
      <c r="AT3869" s="155" t="s">
        <v>169</v>
      </c>
      <c r="AU3869" s="155" t="s">
        <v>88</v>
      </c>
      <c r="AV3869" s="13" t="s">
        <v>88</v>
      </c>
      <c r="AW3869" s="13" t="s">
        <v>4</v>
      </c>
      <c r="AX3869" s="13" t="s">
        <v>86</v>
      </c>
      <c r="AY3869" s="155" t="s">
        <v>156</v>
      </c>
    </row>
    <row r="3870" spans="2:65" s="1" customFormat="1" ht="24.2" customHeight="1" x14ac:dyDescent="0.2">
      <c r="B3870" s="129"/>
      <c r="C3870" s="130" t="s">
        <v>4789</v>
      </c>
      <c r="D3870" s="130" t="s">
        <v>160</v>
      </c>
      <c r="E3870" s="131" t="s">
        <v>4790</v>
      </c>
      <c r="F3870" s="132" t="s">
        <v>4791</v>
      </c>
      <c r="G3870" s="133" t="s">
        <v>193</v>
      </c>
      <c r="H3870" s="134">
        <v>4.1760000000000002</v>
      </c>
      <c r="I3870" s="135"/>
      <c r="J3870" s="136">
        <f>ROUND(I3870*H3870,2)</f>
        <v>0</v>
      </c>
      <c r="K3870" s="132" t="s">
        <v>164</v>
      </c>
      <c r="L3870" s="34"/>
      <c r="M3870" s="137" t="s">
        <v>3</v>
      </c>
      <c r="N3870" s="138" t="s">
        <v>49</v>
      </c>
      <c r="P3870" s="139">
        <f>O3870*H3870</f>
        <v>0</v>
      </c>
      <c r="Q3870" s="139">
        <v>0</v>
      </c>
      <c r="R3870" s="139">
        <f>Q3870*H3870</f>
        <v>0</v>
      </c>
      <c r="S3870" s="139">
        <v>0</v>
      </c>
      <c r="T3870" s="140">
        <f>S3870*H3870</f>
        <v>0</v>
      </c>
      <c r="AR3870" s="141" t="s">
        <v>301</v>
      </c>
      <c r="AT3870" s="141" t="s">
        <v>160</v>
      </c>
      <c r="AU3870" s="141" t="s">
        <v>88</v>
      </c>
      <c r="AY3870" s="18" t="s">
        <v>156</v>
      </c>
      <c r="BE3870" s="142">
        <f>IF(N3870="základní",J3870,0)</f>
        <v>0</v>
      </c>
      <c r="BF3870" s="142">
        <f>IF(N3870="snížená",J3870,0)</f>
        <v>0</v>
      </c>
      <c r="BG3870" s="142">
        <f>IF(N3870="zákl. přenesená",J3870,0)</f>
        <v>0</v>
      </c>
      <c r="BH3870" s="142">
        <f>IF(N3870="sníž. přenesená",J3870,0)</f>
        <v>0</v>
      </c>
      <c r="BI3870" s="142">
        <f>IF(N3870="nulová",J3870,0)</f>
        <v>0</v>
      </c>
      <c r="BJ3870" s="18" t="s">
        <v>86</v>
      </c>
      <c r="BK3870" s="142">
        <f>ROUND(I3870*H3870,2)</f>
        <v>0</v>
      </c>
      <c r="BL3870" s="18" t="s">
        <v>301</v>
      </c>
      <c r="BM3870" s="141" t="s">
        <v>4792</v>
      </c>
    </row>
    <row r="3871" spans="2:65" s="1" customFormat="1" x14ac:dyDescent="0.2">
      <c r="B3871" s="34"/>
      <c r="D3871" s="143" t="s">
        <v>167</v>
      </c>
      <c r="F3871" s="144" t="s">
        <v>4793</v>
      </c>
      <c r="I3871" s="145"/>
      <c r="L3871" s="34"/>
      <c r="M3871" s="146"/>
      <c r="T3871" s="55"/>
      <c r="AT3871" s="18" t="s">
        <v>167</v>
      </c>
      <c r="AU3871" s="18" t="s">
        <v>88</v>
      </c>
    </row>
    <row r="3872" spans="2:65" s="11" customFormat="1" ht="22.9" customHeight="1" x14ac:dyDescent="0.2">
      <c r="B3872" s="117"/>
      <c r="D3872" s="118" t="s">
        <v>77</v>
      </c>
      <c r="E3872" s="127" t="s">
        <v>4794</v>
      </c>
      <c r="F3872" s="127" t="s">
        <v>4795</v>
      </c>
      <c r="I3872" s="120"/>
      <c r="J3872" s="128">
        <f>BK3872</f>
        <v>0</v>
      </c>
      <c r="L3872" s="117"/>
      <c r="M3872" s="122"/>
      <c r="P3872" s="123">
        <f>SUM(P3873:P3933)</f>
        <v>0</v>
      </c>
      <c r="R3872" s="123">
        <f>SUM(R3873:R3933)</f>
        <v>1.4504269999999999</v>
      </c>
      <c r="T3872" s="124">
        <f>SUM(T3873:T3933)</f>
        <v>1.5345</v>
      </c>
      <c r="AR3872" s="118" t="s">
        <v>88</v>
      </c>
      <c r="AT3872" s="125" t="s">
        <v>77</v>
      </c>
      <c r="AU3872" s="125" t="s">
        <v>86</v>
      </c>
      <c r="AY3872" s="118" t="s">
        <v>156</v>
      </c>
      <c r="BK3872" s="126">
        <f>SUM(BK3873:BK3933)</f>
        <v>0</v>
      </c>
    </row>
    <row r="3873" spans="2:65" s="1" customFormat="1" ht="16.5" customHeight="1" x14ac:dyDescent="0.2">
      <c r="B3873" s="129"/>
      <c r="C3873" s="130" t="s">
        <v>4796</v>
      </c>
      <c r="D3873" s="130" t="s">
        <v>160</v>
      </c>
      <c r="E3873" s="131" t="s">
        <v>4797</v>
      </c>
      <c r="F3873" s="132" t="s">
        <v>4798</v>
      </c>
      <c r="G3873" s="133" t="s">
        <v>209</v>
      </c>
      <c r="H3873" s="134">
        <v>9.9</v>
      </c>
      <c r="I3873" s="135"/>
      <c r="J3873" s="136">
        <f>ROUND(I3873*H3873,2)</f>
        <v>0</v>
      </c>
      <c r="K3873" s="132" t="s">
        <v>164</v>
      </c>
      <c r="L3873" s="34"/>
      <c r="M3873" s="137" t="s">
        <v>3</v>
      </c>
      <c r="N3873" s="138" t="s">
        <v>49</v>
      </c>
      <c r="P3873" s="139">
        <f>O3873*H3873</f>
        <v>0</v>
      </c>
      <c r="Q3873" s="139">
        <v>0</v>
      </c>
      <c r="R3873" s="139">
        <f>Q3873*H3873</f>
        <v>0</v>
      </c>
      <c r="S3873" s="139">
        <v>0.155</v>
      </c>
      <c r="T3873" s="140">
        <f>S3873*H3873</f>
        <v>1.5345</v>
      </c>
      <c r="AR3873" s="141" t="s">
        <v>301</v>
      </c>
      <c r="AT3873" s="141" t="s">
        <v>160</v>
      </c>
      <c r="AU3873" s="141" t="s">
        <v>88</v>
      </c>
      <c r="AY3873" s="18" t="s">
        <v>156</v>
      </c>
      <c r="BE3873" s="142">
        <f>IF(N3873="základní",J3873,0)</f>
        <v>0</v>
      </c>
      <c r="BF3873" s="142">
        <f>IF(N3873="snížená",J3873,0)</f>
        <v>0</v>
      </c>
      <c r="BG3873" s="142">
        <f>IF(N3873="zákl. přenesená",J3873,0)</f>
        <v>0</v>
      </c>
      <c r="BH3873" s="142">
        <f>IF(N3873="sníž. přenesená",J3873,0)</f>
        <v>0</v>
      </c>
      <c r="BI3873" s="142">
        <f>IF(N3873="nulová",J3873,0)</f>
        <v>0</v>
      </c>
      <c r="BJ3873" s="18" t="s">
        <v>86</v>
      </c>
      <c r="BK3873" s="142">
        <f>ROUND(I3873*H3873,2)</f>
        <v>0</v>
      </c>
      <c r="BL3873" s="18" t="s">
        <v>301</v>
      </c>
      <c r="BM3873" s="141" t="s">
        <v>4799</v>
      </c>
    </row>
    <row r="3874" spans="2:65" s="1" customFormat="1" x14ac:dyDescent="0.2">
      <c r="B3874" s="34"/>
      <c r="D3874" s="143" t="s">
        <v>167</v>
      </c>
      <c r="F3874" s="144" t="s">
        <v>4800</v>
      </c>
      <c r="I3874" s="145"/>
      <c r="L3874" s="34"/>
      <c r="M3874" s="146"/>
      <c r="T3874" s="55"/>
      <c r="AT3874" s="18" t="s">
        <v>167</v>
      </c>
      <c r="AU3874" s="18" t="s">
        <v>88</v>
      </c>
    </row>
    <row r="3875" spans="2:65" s="13" customFormat="1" x14ac:dyDescent="0.2">
      <c r="B3875" s="154"/>
      <c r="D3875" s="148" t="s">
        <v>169</v>
      </c>
      <c r="E3875" s="155" t="s">
        <v>3</v>
      </c>
      <c r="F3875" s="156" t="s">
        <v>4801</v>
      </c>
      <c r="H3875" s="157">
        <v>9.9</v>
      </c>
      <c r="I3875" s="158"/>
      <c r="L3875" s="154"/>
      <c r="M3875" s="159"/>
      <c r="T3875" s="160"/>
      <c r="AT3875" s="155" t="s">
        <v>169</v>
      </c>
      <c r="AU3875" s="155" t="s">
        <v>88</v>
      </c>
      <c r="AV3875" s="13" t="s">
        <v>88</v>
      </c>
      <c r="AW3875" s="13" t="s">
        <v>40</v>
      </c>
      <c r="AX3875" s="13" t="s">
        <v>78</v>
      </c>
      <c r="AY3875" s="155" t="s">
        <v>156</v>
      </c>
    </row>
    <row r="3876" spans="2:65" s="14" customFormat="1" x14ac:dyDescent="0.2">
      <c r="B3876" s="161"/>
      <c r="D3876" s="148" t="s">
        <v>169</v>
      </c>
      <c r="E3876" s="162" t="s">
        <v>3</v>
      </c>
      <c r="F3876" s="163" t="s">
        <v>172</v>
      </c>
      <c r="H3876" s="164">
        <v>9.9</v>
      </c>
      <c r="I3876" s="165"/>
      <c r="L3876" s="161"/>
      <c r="M3876" s="166"/>
      <c r="T3876" s="167"/>
      <c r="AT3876" s="162" t="s">
        <v>169</v>
      </c>
      <c r="AU3876" s="162" t="s">
        <v>88</v>
      </c>
      <c r="AV3876" s="14" t="s">
        <v>165</v>
      </c>
      <c r="AW3876" s="14" t="s">
        <v>40</v>
      </c>
      <c r="AX3876" s="14" t="s">
        <v>86</v>
      </c>
      <c r="AY3876" s="162" t="s">
        <v>156</v>
      </c>
    </row>
    <row r="3877" spans="2:65" s="1" customFormat="1" ht="24.2" customHeight="1" x14ac:dyDescent="0.2">
      <c r="B3877" s="129"/>
      <c r="C3877" s="130" t="s">
        <v>4802</v>
      </c>
      <c r="D3877" s="130" t="s">
        <v>160</v>
      </c>
      <c r="E3877" s="131" t="s">
        <v>4803</v>
      </c>
      <c r="F3877" s="132" t="s">
        <v>4804</v>
      </c>
      <c r="G3877" s="133" t="s">
        <v>209</v>
      </c>
      <c r="H3877" s="134">
        <v>78.885000000000005</v>
      </c>
      <c r="I3877" s="135"/>
      <c r="J3877" s="136">
        <f>ROUND(I3877*H3877,2)</f>
        <v>0</v>
      </c>
      <c r="K3877" s="132" t="s">
        <v>164</v>
      </c>
      <c r="L3877" s="34"/>
      <c r="M3877" s="137" t="s">
        <v>3</v>
      </c>
      <c r="N3877" s="138" t="s">
        <v>49</v>
      </c>
      <c r="P3877" s="139">
        <f>O3877*H3877</f>
        <v>0</v>
      </c>
      <c r="Q3877" s="139">
        <v>4.0000000000000003E-5</v>
      </c>
      <c r="R3877" s="139">
        <f>Q3877*H3877</f>
        <v>3.1554000000000005E-3</v>
      </c>
      <c r="S3877" s="139">
        <v>0</v>
      </c>
      <c r="T3877" s="140">
        <f>S3877*H3877</f>
        <v>0</v>
      </c>
      <c r="AR3877" s="141" t="s">
        <v>165</v>
      </c>
      <c r="AT3877" s="141" t="s">
        <v>160</v>
      </c>
      <c r="AU3877" s="141" t="s">
        <v>88</v>
      </c>
      <c r="AY3877" s="18" t="s">
        <v>156</v>
      </c>
      <c r="BE3877" s="142">
        <f>IF(N3877="základní",J3877,0)</f>
        <v>0</v>
      </c>
      <c r="BF3877" s="142">
        <f>IF(N3877="snížená",J3877,0)</f>
        <v>0</v>
      </c>
      <c r="BG3877" s="142">
        <f>IF(N3877="zákl. přenesená",J3877,0)</f>
        <v>0</v>
      </c>
      <c r="BH3877" s="142">
        <f>IF(N3877="sníž. přenesená",J3877,0)</f>
        <v>0</v>
      </c>
      <c r="BI3877" s="142">
        <f>IF(N3877="nulová",J3877,0)</f>
        <v>0</v>
      </c>
      <c r="BJ3877" s="18" t="s">
        <v>86</v>
      </c>
      <c r="BK3877" s="142">
        <f>ROUND(I3877*H3877,2)</f>
        <v>0</v>
      </c>
      <c r="BL3877" s="18" t="s">
        <v>165</v>
      </c>
      <c r="BM3877" s="141" t="s">
        <v>4805</v>
      </c>
    </row>
    <row r="3878" spans="2:65" s="1" customFormat="1" x14ac:dyDescent="0.2">
      <c r="B3878" s="34"/>
      <c r="D3878" s="143" t="s">
        <v>167</v>
      </c>
      <c r="F3878" s="144" t="s">
        <v>4806</v>
      </c>
      <c r="I3878" s="145"/>
      <c r="L3878" s="34"/>
      <c r="M3878" s="146"/>
      <c r="T3878" s="55"/>
      <c r="AT3878" s="18" t="s">
        <v>167</v>
      </c>
      <c r="AU3878" s="18" t="s">
        <v>88</v>
      </c>
    </row>
    <row r="3879" spans="2:65" s="12" customFormat="1" x14ac:dyDescent="0.2">
      <c r="B3879" s="147"/>
      <c r="D3879" s="148" t="s">
        <v>169</v>
      </c>
      <c r="E3879" s="149" t="s">
        <v>3</v>
      </c>
      <c r="F3879" s="150" t="s">
        <v>4807</v>
      </c>
      <c r="H3879" s="149" t="s">
        <v>3</v>
      </c>
      <c r="I3879" s="151"/>
      <c r="L3879" s="147"/>
      <c r="M3879" s="152"/>
      <c r="T3879" s="153"/>
      <c r="AT3879" s="149" t="s">
        <v>169</v>
      </c>
      <c r="AU3879" s="149" t="s">
        <v>88</v>
      </c>
      <c r="AV3879" s="12" t="s">
        <v>86</v>
      </c>
      <c r="AW3879" s="12" t="s">
        <v>40</v>
      </c>
      <c r="AX3879" s="12" t="s">
        <v>78</v>
      </c>
      <c r="AY3879" s="149" t="s">
        <v>156</v>
      </c>
    </row>
    <row r="3880" spans="2:65" s="13" customFormat="1" x14ac:dyDescent="0.2">
      <c r="B3880" s="154"/>
      <c r="D3880" s="148" t="s">
        <v>169</v>
      </c>
      <c r="E3880" s="155" t="s">
        <v>3</v>
      </c>
      <c r="F3880" s="156" t="s">
        <v>4808</v>
      </c>
      <c r="H3880" s="157">
        <v>20.9</v>
      </c>
      <c r="I3880" s="158"/>
      <c r="L3880" s="154"/>
      <c r="M3880" s="159"/>
      <c r="T3880" s="160"/>
      <c r="AT3880" s="155" t="s">
        <v>169</v>
      </c>
      <c r="AU3880" s="155" t="s">
        <v>88</v>
      </c>
      <c r="AV3880" s="13" t="s">
        <v>88</v>
      </c>
      <c r="AW3880" s="13" t="s">
        <v>40</v>
      </c>
      <c r="AX3880" s="13" t="s">
        <v>78</v>
      </c>
      <c r="AY3880" s="155" t="s">
        <v>156</v>
      </c>
    </row>
    <row r="3881" spans="2:65" s="13" customFormat="1" x14ac:dyDescent="0.2">
      <c r="B3881" s="154"/>
      <c r="D3881" s="148" t="s">
        <v>169</v>
      </c>
      <c r="E3881" s="155" t="s">
        <v>3</v>
      </c>
      <c r="F3881" s="156" t="s">
        <v>2986</v>
      </c>
      <c r="H3881" s="157">
        <v>21.1</v>
      </c>
      <c r="I3881" s="158"/>
      <c r="L3881" s="154"/>
      <c r="M3881" s="159"/>
      <c r="T3881" s="160"/>
      <c r="AT3881" s="155" t="s">
        <v>169</v>
      </c>
      <c r="AU3881" s="155" t="s">
        <v>88</v>
      </c>
      <c r="AV3881" s="13" t="s">
        <v>88</v>
      </c>
      <c r="AW3881" s="13" t="s">
        <v>40</v>
      </c>
      <c r="AX3881" s="13" t="s">
        <v>78</v>
      </c>
      <c r="AY3881" s="155" t="s">
        <v>156</v>
      </c>
    </row>
    <row r="3882" spans="2:65" s="13" customFormat="1" x14ac:dyDescent="0.2">
      <c r="B3882" s="154"/>
      <c r="D3882" s="148" t="s">
        <v>169</v>
      </c>
      <c r="E3882" s="155" t="s">
        <v>3</v>
      </c>
      <c r="F3882" s="156" t="s">
        <v>4809</v>
      </c>
      <c r="H3882" s="157">
        <v>17</v>
      </c>
      <c r="I3882" s="158"/>
      <c r="L3882" s="154"/>
      <c r="M3882" s="159"/>
      <c r="T3882" s="160"/>
      <c r="AT3882" s="155" t="s">
        <v>169</v>
      </c>
      <c r="AU3882" s="155" t="s">
        <v>88</v>
      </c>
      <c r="AV3882" s="13" t="s">
        <v>88</v>
      </c>
      <c r="AW3882" s="13" t="s">
        <v>40</v>
      </c>
      <c r="AX3882" s="13" t="s">
        <v>78</v>
      </c>
      <c r="AY3882" s="155" t="s">
        <v>156</v>
      </c>
    </row>
    <row r="3883" spans="2:65" s="13" customFormat="1" x14ac:dyDescent="0.2">
      <c r="B3883" s="154"/>
      <c r="D3883" s="148" t="s">
        <v>169</v>
      </c>
      <c r="E3883" s="155" t="s">
        <v>3</v>
      </c>
      <c r="F3883" s="156" t="s">
        <v>4810</v>
      </c>
      <c r="H3883" s="157">
        <v>18</v>
      </c>
      <c r="I3883" s="158"/>
      <c r="L3883" s="154"/>
      <c r="M3883" s="159"/>
      <c r="T3883" s="160"/>
      <c r="AT3883" s="155" t="s">
        <v>169</v>
      </c>
      <c r="AU3883" s="155" t="s">
        <v>88</v>
      </c>
      <c r="AV3883" s="13" t="s">
        <v>88</v>
      </c>
      <c r="AW3883" s="13" t="s">
        <v>40</v>
      </c>
      <c r="AX3883" s="13" t="s">
        <v>78</v>
      </c>
      <c r="AY3883" s="155" t="s">
        <v>156</v>
      </c>
    </row>
    <row r="3884" spans="2:65" s="15" customFormat="1" x14ac:dyDescent="0.2">
      <c r="B3884" s="168"/>
      <c r="D3884" s="148" t="s">
        <v>169</v>
      </c>
      <c r="E3884" s="169" t="s">
        <v>3</v>
      </c>
      <c r="F3884" s="170" t="s">
        <v>180</v>
      </c>
      <c r="H3884" s="171">
        <v>77</v>
      </c>
      <c r="I3884" s="172"/>
      <c r="L3884" s="168"/>
      <c r="M3884" s="173"/>
      <c r="T3884" s="174"/>
      <c r="AT3884" s="169" t="s">
        <v>169</v>
      </c>
      <c r="AU3884" s="169" t="s">
        <v>88</v>
      </c>
      <c r="AV3884" s="15" t="s">
        <v>157</v>
      </c>
      <c r="AW3884" s="15" t="s">
        <v>40</v>
      </c>
      <c r="AX3884" s="15" t="s">
        <v>78</v>
      </c>
      <c r="AY3884" s="169" t="s">
        <v>156</v>
      </c>
    </row>
    <row r="3885" spans="2:65" s="12" customFormat="1" x14ac:dyDescent="0.2">
      <c r="B3885" s="147"/>
      <c r="D3885" s="148" t="s">
        <v>169</v>
      </c>
      <c r="E3885" s="149" t="s">
        <v>3</v>
      </c>
      <c r="F3885" s="150" t="s">
        <v>1331</v>
      </c>
      <c r="H3885" s="149" t="s">
        <v>3</v>
      </c>
      <c r="I3885" s="151"/>
      <c r="L3885" s="147"/>
      <c r="M3885" s="152"/>
      <c r="T3885" s="153"/>
      <c r="AT3885" s="149" t="s">
        <v>169</v>
      </c>
      <c r="AU3885" s="149" t="s">
        <v>88</v>
      </c>
      <c r="AV3885" s="12" t="s">
        <v>86</v>
      </c>
      <c r="AW3885" s="12" t="s">
        <v>40</v>
      </c>
      <c r="AX3885" s="12" t="s">
        <v>78</v>
      </c>
      <c r="AY3885" s="149" t="s">
        <v>156</v>
      </c>
    </row>
    <row r="3886" spans="2:65" s="12" customFormat="1" x14ac:dyDescent="0.2">
      <c r="B3886" s="147"/>
      <c r="D3886" s="148" t="s">
        <v>169</v>
      </c>
      <c r="E3886" s="149" t="s">
        <v>3</v>
      </c>
      <c r="F3886" s="150" t="s">
        <v>4811</v>
      </c>
      <c r="H3886" s="149" t="s">
        <v>3</v>
      </c>
      <c r="I3886" s="151"/>
      <c r="L3886" s="147"/>
      <c r="M3886" s="152"/>
      <c r="T3886" s="153"/>
      <c r="AT3886" s="149" t="s">
        <v>169</v>
      </c>
      <c r="AU3886" s="149" t="s">
        <v>88</v>
      </c>
      <c r="AV3886" s="12" t="s">
        <v>86</v>
      </c>
      <c r="AW3886" s="12" t="s">
        <v>40</v>
      </c>
      <c r="AX3886" s="12" t="s">
        <v>78</v>
      </c>
      <c r="AY3886" s="149" t="s">
        <v>156</v>
      </c>
    </row>
    <row r="3887" spans="2:65" s="13" customFormat="1" x14ac:dyDescent="0.2">
      <c r="B3887" s="154"/>
      <c r="D3887" s="148" t="s">
        <v>169</v>
      </c>
      <c r="E3887" s="155" t="s">
        <v>3</v>
      </c>
      <c r="F3887" s="156" t="s">
        <v>4812</v>
      </c>
      <c r="H3887" s="157">
        <v>0.42</v>
      </c>
      <c r="I3887" s="158"/>
      <c r="L3887" s="154"/>
      <c r="M3887" s="159"/>
      <c r="T3887" s="160"/>
      <c r="AT3887" s="155" t="s">
        <v>169</v>
      </c>
      <c r="AU3887" s="155" t="s">
        <v>88</v>
      </c>
      <c r="AV3887" s="13" t="s">
        <v>88</v>
      </c>
      <c r="AW3887" s="13" t="s">
        <v>40</v>
      </c>
      <c r="AX3887" s="13" t="s">
        <v>78</v>
      </c>
      <c r="AY3887" s="155" t="s">
        <v>156</v>
      </c>
    </row>
    <row r="3888" spans="2:65" s="13" customFormat="1" x14ac:dyDescent="0.2">
      <c r="B3888" s="154"/>
      <c r="D3888" s="148" t="s">
        <v>169</v>
      </c>
      <c r="E3888" s="155" t="s">
        <v>3</v>
      </c>
      <c r="F3888" s="156" t="s">
        <v>4813</v>
      </c>
      <c r="H3888" s="157">
        <v>0.7</v>
      </c>
      <c r="I3888" s="158"/>
      <c r="L3888" s="154"/>
      <c r="M3888" s="159"/>
      <c r="T3888" s="160"/>
      <c r="AT3888" s="155" t="s">
        <v>169</v>
      </c>
      <c r="AU3888" s="155" t="s">
        <v>88</v>
      </c>
      <c r="AV3888" s="13" t="s">
        <v>88</v>
      </c>
      <c r="AW3888" s="13" t="s">
        <v>40</v>
      </c>
      <c r="AX3888" s="13" t="s">
        <v>78</v>
      </c>
      <c r="AY3888" s="155" t="s">
        <v>156</v>
      </c>
    </row>
    <row r="3889" spans="2:65" s="13" customFormat="1" x14ac:dyDescent="0.2">
      <c r="B3889" s="154"/>
      <c r="D3889" s="148" t="s">
        <v>169</v>
      </c>
      <c r="E3889" s="155" t="s">
        <v>3</v>
      </c>
      <c r="F3889" s="156" t="s">
        <v>4814</v>
      </c>
      <c r="H3889" s="157">
        <v>0.255</v>
      </c>
      <c r="I3889" s="158"/>
      <c r="L3889" s="154"/>
      <c r="M3889" s="159"/>
      <c r="T3889" s="160"/>
      <c r="AT3889" s="155" t="s">
        <v>169</v>
      </c>
      <c r="AU3889" s="155" t="s">
        <v>88</v>
      </c>
      <c r="AV3889" s="13" t="s">
        <v>88</v>
      </c>
      <c r="AW3889" s="13" t="s">
        <v>40</v>
      </c>
      <c r="AX3889" s="13" t="s">
        <v>78</v>
      </c>
      <c r="AY3889" s="155" t="s">
        <v>156</v>
      </c>
    </row>
    <row r="3890" spans="2:65" s="13" customFormat="1" x14ac:dyDescent="0.2">
      <c r="B3890" s="154"/>
      <c r="D3890" s="148" t="s">
        <v>169</v>
      </c>
      <c r="E3890" s="155" t="s">
        <v>3</v>
      </c>
      <c r="F3890" s="156" t="s">
        <v>4815</v>
      </c>
      <c r="H3890" s="157">
        <v>0.51</v>
      </c>
      <c r="I3890" s="158"/>
      <c r="L3890" s="154"/>
      <c r="M3890" s="159"/>
      <c r="T3890" s="160"/>
      <c r="AT3890" s="155" t="s">
        <v>169</v>
      </c>
      <c r="AU3890" s="155" t="s">
        <v>88</v>
      </c>
      <c r="AV3890" s="13" t="s">
        <v>88</v>
      </c>
      <c r="AW3890" s="13" t="s">
        <v>40</v>
      </c>
      <c r="AX3890" s="13" t="s">
        <v>78</v>
      </c>
      <c r="AY3890" s="155" t="s">
        <v>156</v>
      </c>
    </row>
    <row r="3891" spans="2:65" s="15" customFormat="1" x14ac:dyDescent="0.2">
      <c r="B3891" s="168"/>
      <c r="D3891" s="148" t="s">
        <v>169</v>
      </c>
      <c r="E3891" s="169" t="s">
        <v>3</v>
      </c>
      <c r="F3891" s="170" t="s">
        <v>180</v>
      </c>
      <c r="H3891" s="171">
        <v>1.885</v>
      </c>
      <c r="I3891" s="172"/>
      <c r="L3891" s="168"/>
      <c r="M3891" s="173"/>
      <c r="T3891" s="174"/>
      <c r="AT3891" s="169" t="s">
        <v>169</v>
      </c>
      <c r="AU3891" s="169" t="s">
        <v>88</v>
      </c>
      <c r="AV3891" s="15" t="s">
        <v>157</v>
      </c>
      <c r="AW3891" s="15" t="s">
        <v>40</v>
      </c>
      <c r="AX3891" s="15" t="s">
        <v>78</v>
      </c>
      <c r="AY3891" s="169" t="s">
        <v>156</v>
      </c>
    </row>
    <row r="3892" spans="2:65" s="14" customFormat="1" x14ac:dyDescent="0.2">
      <c r="B3892" s="161"/>
      <c r="D3892" s="148" t="s">
        <v>169</v>
      </c>
      <c r="E3892" s="162" t="s">
        <v>3</v>
      </c>
      <c r="F3892" s="163" t="s">
        <v>172</v>
      </c>
      <c r="H3892" s="164">
        <v>78.885000000000005</v>
      </c>
      <c r="I3892" s="165"/>
      <c r="L3892" s="161"/>
      <c r="M3892" s="166"/>
      <c r="T3892" s="167"/>
      <c r="AT3892" s="162" t="s">
        <v>169</v>
      </c>
      <c r="AU3892" s="162" t="s">
        <v>88</v>
      </c>
      <c r="AV3892" s="14" t="s">
        <v>165</v>
      </c>
      <c r="AW3892" s="14" t="s">
        <v>40</v>
      </c>
      <c r="AX3892" s="14" t="s">
        <v>86</v>
      </c>
      <c r="AY3892" s="162" t="s">
        <v>156</v>
      </c>
    </row>
    <row r="3893" spans="2:65" s="1" customFormat="1" ht="16.5" customHeight="1" x14ac:dyDescent="0.2">
      <c r="B3893" s="129"/>
      <c r="C3893" s="130" t="s">
        <v>4816</v>
      </c>
      <c r="D3893" s="130" t="s">
        <v>160</v>
      </c>
      <c r="E3893" s="131" t="s">
        <v>4817</v>
      </c>
      <c r="F3893" s="132" t="s">
        <v>4818</v>
      </c>
      <c r="G3893" s="133" t="s">
        <v>209</v>
      </c>
      <c r="H3893" s="134">
        <v>35.479999999999997</v>
      </c>
      <c r="I3893" s="135"/>
      <c r="J3893" s="136">
        <f>ROUND(I3893*H3893,2)</f>
        <v>0</v>
      </c>
      <c r="K3893" s="132" t="s">
        <v>164</v>
      </c>
      <c r="L3893" s="34"/>
      <c r="M3893" s="137" t="s">
        <v>3</v>
      </c>
      <c r="N3893" s="138" t="s">
        <v>49</v>
      </c>
      <c r="P3893" s="139">
        <f>O3893*H3893</f>
        <v>0</v>
      </c>
      <c r="Q3893" s="139">
        <v>4.0000000000000003E-5</v>
      </c>
      <c r="R3893" s="139">
        <f>Q3893*H3893</f>
        <v>1.4192E-3</v>
      </c>
      <c r="S3893" s="139">
        <v>0</v>
      </c>
      <c r="T3893" s="140">
        <f>S3893*H3893</f>
        <v>0</v>
      </c>
      <c r="AR3893" s="141" t="s">
        <v>165</v>
      </c>
      <c r="AT3893" s="141" t="s">
        <v>160</v>
      </c>
      <c r="AU3893" s="141" t="s">
        <v>88</v>
      </c>
      <c r="AY3893" s="18" t="s">
        <v>156</v>
      </c>
      <c r="BE3893" s="142">
        <f>IF(N3893="základní",J3893,0)</f>
        <v>0</v>
      </c>
      <c r="BF3893" s="142">
        <f>IF(N3893="snížená",J3893,0)</f>
        <v>0</v>
      </c>
      <c r="BG3893" s="142">
        <f>IF(N3893="zákl. přenesená",J3893,0)</f>
        <v>0</v>
      </c>
      <c r="BH3893" s="142">
        <f>IF(N3893="sníž. přenesená",J3893,0)</f>
        <v>0</v>
      </c>
      <c r="BI3893" s="142">
        <f>IF(N3893="nulová",J3893,0)</f>
        <v>0</v>
      </c>
      <c r="BJ3893" s="18" t="s">
        <v>86</v>
      </c>
      <c r="BK3893" s="142">
        <f>ROUND(I3893*H3893,2)</f>
        <v>0</v>
      </c>
      <c r="BL3893" s="18" t="s">
        <v>165</v>
      </c>
      <c r="BM3893" s="141" t="s">
        <v>4819</v>
      </c>
    </row>
    <row r="3894" spans="2:65" s="1" customFormat="1" x14ac:dyDescent="0.2">
      <c r="B3894" s="34"/>
      <c r="D3894" s="143" t="s">
        <v>167</v>
      </c>
      <c r="F3894" s="144" t="s">
        <v>4820</v>
      </c>
      <c r="I3894" s="145"/>
      <c r="L3894" s="34"/>
      <c r="M3894" s="146"/>
      <c r="T3894" s="55"/>
      <c r="AT3894" s="18" t="s">
        <v>167</v>
      </c>
      <c r="AU3894" s="18" t="s">
        <v>88</v>
      </c>
    </row>
    <row r="3895" spans="2:65" s="12" customFormat="1" x14ac:dyDescent="0.2">
      <c r="B3895" s="147"/>
      <c r="D3895" s="148" t="s">
        <v>169</v>
      </c>
      <c r="E3895" s="149" t="s">
        <v>3</v>
      </c>
      <c r="F3895" s="150" t="s">
        <v>4807</v>
      </c>
      <c r="H3895" s="149" t="s">
        <v>3</v>
      </c>
      <c r="I3895" s="151"/>
      <c r="L3895" s="147"/>
      <c r="M3895" s="152"/>
      <c r="T3895" s="153"/>
      <c r="AT3895" s="149" t="s">
        <v>169</v>
      </c>
      <c r="AU3895" s="149" t="s">
        <v>88</v>
      </c>
      <c r="AV3895" s="12" t="s">
        <v>86</v>
      </c>
      <c r="AW3895" s="12" t="s">
        <v>40</v>
      </c>
      <c r="AX3895" s="12" t="s">
        <v>78</v>
      </c>
      <c r="AY3895" s="149" t="s">
        <v>156</v>
      </c>
    </row>
    <row r="3896" spans="2:65" s="13" customFormat="1" x14ac:dyDescent="0.2">
      <c r="B3896" s="154"/>
      <c r="D3896" s="148" t="s">
        <v>169</v>
      </c>
      <c r="E3896" s="155" t="s">
        <v>3</v>
      </c>
      <c r="F3896" s="156" t="s">
        <v>4821</v>
      </c>
      <c r="H3896" s="157">
        <v>13.26</v>
      </c>
      <c r="I3896" s="158"/>
      <c r="L3896" s="154"/>
      <c r="M3896" s="159"/>
      <c r="T3896" s="160"/>
      <c r="AT3896" s="155" t="s">
        <v>169</v>
      </c>
      <c r="AU3896" s="155" t="s">
        <v>88</v>
      </c>
      <c r="AV3896" s="13" t="s">
        <v>88</v>
      </c>
      <c r="AW3896" s="13" t="s">
        <v>40</v>
      </c>
      <c r="AX3896" s="13" t="s">
        <v>78</v>
      </c>
      <c r="AY3896" s="155" t="s">
        <v>156</v>
      </c>
    </row>
    <row r="3897" spans="2:65" s="13" customFormat="1" x14ac:dyDescent="0.2">
      <c r="B3897" s="154"/>
      <c r="D3897" s="148" t="s">
        <v>169</v>
      </c>
      <c r="E3897" s="155" t="s">
        <v>3</v>
      </c>
      <c r="F3897" s="156" t="s">
        <v>4822</v>
      </c>
      <c r="H3897" s="157">
        <v>12.9</v>
      </c>
      <c r="I3897" s="158"/>
      <c r="L3897" s="154"/>
      <c r="M3897" s="159"/>
      <c r="T3897" s="160"/>
      <c r="AT3897" s="155" t="s">
        <v>169</v>
      </c>
      <c r="AU3897" s="155" t="s">
        <v>88</v>
      </c>
      <c r="AV3897" s="13" t="s">
        <v>88</v>
      </c>
      <c r="AW3897" s="13" t="s">
        <v>40</v>
      </c>
      <c r="AX3897" s="13" t="s">
        <v>78</v>
      </c>
      <c r="AY3897" s="155" t="s">
        <v>156</v>
      </c>
    </row>
    <row r="3898" spans="2:65" s="13" customFormat="1" x14ac:dyDescent="0.2">
      <c r="B3898" s="154"/>
      <c r="D3898" s="148" t="s">
        <v>169</v>
      </c>
      <c r="E3898" s="155" t="s">
        <v>3</v>
      </c>
      <c r="F3898" s="156" t="s">
        <v>4823</v>
      </c>
      <c r="H3898" s="157">
        <v>9.32</v>
      </c>
      <c r="I3898" s="158"/>
      <c r="L3898" s="154"/>
      <c r="M3898" s="159"/>
      <c r="T3898" s="160"/>
      <c r="AT3898" s="155" t="s">
        <v>169</v>
      </c>
      <c r="AU3898" s="155" t="s">
        <v>88</v>
      </c>
      <c r="AV3898" s="13" t="s">
        <v>88</v>
      </c>
      <c r="AW3898" s="13" t="s">
        <v>40</v>
      </c>
      <c r="AX3898" s="13" t="s">
        <v>78</v>
      </c>
      <c r="AY3898" s="155" t="s">
        <v>156</v>
      </c>
    </row>
    <row r="3899" spans="2:65" s="14" customFormat="1" x14ac:dyDescent="0.2">
      <c r="B3899" s="161"/>
      <c r="D3899" s="148" t="s">
        <v>169</v>
      </c>
      <c r="E3899" s="162" t="s">
        <v>3</v>
      </c>
      <c r="F3899" s="163" t="s">
        <v>172</v>
      </c>
      <c r="H3899" s="164">
        <v>35.479999999999997</v>
      </c>
      <c r="I3899" s="165"/>
      <c r="L3899" s="161"/>
      <c r="M3899" s="166"/>
      <c r="T3899" s="167"/>
      <c r="AT3899" s="162" t="s">
        <v>169</v>
      </c>
      <c r="AU3899" s="162" t="s">
        <v>88</v>
      </c>
      <c r="AV3899" s="14" t="s">
        <v>165</v>
      </c>
      <c r="AW3899" s="14" t="s">
        <v>40</v>
      </c>
      <c r="AX3899" s="14" t="s">
        <v>86</v>
      </c>
      <c r="AY3899" s="162" t="s">
        <v>156</v>
      </c>
    </row>
    <row r="3900" spans="2:65" s="1" customFormat="1" ht="16.5" customHeight="1" x14ac:dyDescent="0.2">
      <c r="B3900" s="129"/>
      <c r="C3900" s="130" t="s">
        <v>4824</v>
      </c>
      <c r="D3900" s="130" t="s">
        <v>160</v>
      </c>
      <c r="E3900" s="131" t="s">
        <v>4825</v>
      </c>
      <c r="F3900" s="132" t="s">
        <v>4826</v>
      </c>
      <c r="G3900" s="133" t="s">
        <v>209</v>
      </c>
      <c r="H3900" s="134">
        <v>35.479999999999997</v>
      </c>
      <c r="I3900" s="135"/>
      <c r="J3900" s="136">
        <f>ROUND(I3900*H3900,2)</f>
        <v>0</v>
      </c>
      <c r="K3900" s="132" t="s">
        <v>3</v>
      </c>
      <c r="L3900" s="34"/>
      <c r="M3900" s="137" t="s">
        <v>3</v>
      </c>
      <c r="N3900" s="138" t="s">
        <v>49</v>
      </c>
      <c r="P3900" s="139">
        <f>O3900*H3900</f>
        <v>0</v>
      </c>
      <c r="Q3900" s="139">
        <v>4.0000000000000003E-5</v>
      </c>
      <c r="R3900" s="139">
        <f>Q3900*H3900</f>
        <v>1.4192E-3</v>
      </c>
      <c r="S3900" s="139">
        <v>0</v>
      </c>
      <c r="T3900" s="140">
        <f>S3900*H3900</f>
        <v>0</v>
      </c>
      <c r="AR3900" s="141" t="s">
        <v>301</v>
      </c>
      <c r="AT3900" s="141" t="s">
        <v>160</v>
      </c>
      <c r="AU3900" s="141" t="s">
        <v>88</v>
      </c>
      <c r="AY3900" s="18" t="s">
        <v>156</v>
      </c>
      <c r="BE3900" s="142">
        <f>IF(N3900="základní",J3900,0)</f>
        <v>0</v>
      </c>
      <c r="BF3900" s="142">
        <f>IF(N3900="snížená",J3900,0)</f>
        <v>0</v>
      </c>
      <c r="BG3900" s="142">
        <f>IF(N3900="zákl. přenesená",J3900,0)</f>
        <v>0</v>
      </c>
      <c r="BH3900" s="142">
        <f>IF(N3900="sníž. přenesená",J3900,0)</f>
        <v>0</v>
      </c>
      <c r="BI3900" s="142">
        <f>IF(N3900="nulová",J3900,0)</f>
        <v>0</v>
      </c>
      <c r="BJ3900" s="18" t="s">
        <v>86</v>
      </c>
      <c r="BK3900" s="142">
        <f>ROUND(I3900*H3900,2)</f>
        <v>0</v>
      </c>
      <c r="BL3900" s="18" t="s">
        <v>301</v>
      </c>
      <c r="BM3900" s="141" t="s">
        <v>4827</v>
      </c>
    </row>
    <row r="3901" spans="2:65" s="12" customFormat="1" x14ac:dyDescent="0.2">
      <c r="B3901" s="147"/>
      <c r="D3901" s="148" t="s">
        <v>169</v>
      </c>
      <c r="E3901" s="149" t="s">
        <v>3</v>
      </c>
      <c r="F3901" s="150" t="s">
        <v>4807</v>
      </c>
      <c r="H3901" s="149" t="s">
        <v>3</v>
      </c>
      <c r="I3901" s="151"/>
      <c r="L3901" s="147"/>
      <c r="M3901" s="152"/>
      <c r="T3901" s="153"/>
      <c r="AT3901" s="149" t="s">
        <v>169</v>
      </c>
      <c r="AU3901" s="149" t="s">
        <v>88</v>
      </c>
      <c r="AV3901" s="12" t="s">
        <v>86</v>
      </c>
      <c r="AW3901" s="12" t="s">
        <v>40</v>
      </c>
      <c r="AX3901" s="12" t="s">
        <v>78</v>
      </c>
      <c r="AY3901" s="149" t="s">
        <v>156</v>
      </c>
    </row>
    <row r="3902" spans="2:65" s="13" customFormat="1" x14ac:dyDescent="0.2">
      <c r="B3902" s="154"/>
      <c r="D3902" s="148" t="s">
        <v>169</v>
      </c>
      <c r="E3902" s="155" t="s">
        <v>3</v>
      </c>
      <c r="F3902" s="156" t="s">
        <v>4828</v>
      </c>
      <c r="H3902" s="157">
        <v>13.26</v>
      </c>
      <c r="I3902" s="158"/>
      <c r="L3902" s="154"/>
      <c r="M3902" s="159"/>
      <c r="T3902" s="160"/>
      <c r="AT3902" s="155" t="s">
        <v>169</v>
      </c>
      <c r="AU3902" s="155" t="s">
        <v>88</v>
      </c>
      <c r="AV3902" s="13" t="s">
        <v>88</v>
      </c>
      <c r="AW3902" s="13" t="s">
        <v>40</v>
      </c>
      <c r="AX3902" s="13" t="s">
        <v>78</v>
      </c>
      <c r="AY3902" s="155" t="s">
        <v>156</v>
      </c>
    </row>
    <row r="3903" spans="2:65" s="13" customFormat="1" x14ac:dyDescent="0.2">
      <c r="B3903" s="154"/>
      <c r="D3903" s="148" t="s">
        <v>169</v>
      </c>
      <c r="E3903" s="155" t="s">
        <v>3</v>
      </c>
      <c r="F3903" s="156" t="s">
        <v>4829</v>
      </c>
      <c r="H3903" s="157">
        <v>12.9</v>
      </c>
      <c r="I3903" s="158"/>
      <c r="L3903" s="154"/>
      <c r="M3903" s="159"/>
      <c r="T3903" s="160"/>
      <c r="AT3903" s="155" t="s">
        <v>169</v>
      </c>
      <c r="AU3903" s="155" t="s">
        <v>88</v>
      </c>
      <c r="AV3903" s="13" t="s">
        <v>88</v>
      </c>
      <c r="AW3903" s="13" t="s">
        <v>40</v>
      </c>
      <c r="AX3903" s="13" t="s">
        <v>78</v>
      </c>
      <c r="AY3903" s="155" t="s">
        <v>156</v>
      </c>
    </row>
    <row r="3904" spans="2:65" s="13" customFormat="1" x14ac:dyDescent="0.2">
      <c r="B3904" s="154"/>
      <c r="D3904" s="148" t="s">
        <v>169</v>
      </c>
      <c r="E3904" s="155" t="s">
        <v>3</v>
      </c>
      <c r="F3904" s="156" t="s">
        <v>4830</v>
      </c>
      <c r="H3904" s="157">
        <v>9.32</v>
      </c>
      <c r="I3904" s="158"/>
      <c r="L3904" s="154"/>
      <c r="M3904" s="159"/>
      <c r="T3904" s="160"/>
      <c r="AT3904" s="155" t="s">
        <v>169</v>
      </c>
      <c r="AU3904" s="155" t="s">
        <v>88</v>
      </c>
      <c r="AV3904" s="13" t="s">
        <v>88</v>
      </c>
      <c r="AW3904" s="13" t="s">
        <v>40</v>
      </c>
      <c r="AX3904" s="13" t="s">
        <v>78</v>
      </c>
      <c r="AY3904" s="155" t="s">
        <v>156</v>
      </c>
    </row>
    <row r="3905" spans="2:65" s="14" customFormat="1" x14ac:dyDescent="0.2">
      <c r="B3905" s="161"/>
      <c r="D3905" s="148" t="s">
        <v>169</v>
      </c>
      <c r="E3905" s="162" t="s">
        <v>3</v>
      </c>
      <c r="F3905" s="163" t="s">
        <v>172</v>
      </c>
      <c r="H3905" s="164">
        <v>35.479999999999997</v>
      </c>
      <c r="I3905" s="165"/>
      <c r="L3905" s="161"/>
      <c r="M3905" s="166"/>
      <c r="T3905" s="167"/>
      <c r="AT3905" s="162" t="s">
        <v>169</v>
      </c>
      <c r="AU3905" s="162" t="s">
        <v>88</v>
      </c>
      <c r="AV3905" s="14" t="s">
        <v>165</v>
      </c>
      <c r="AW3905" s="14" t="s">
        <v>40</v>
      </c>
      <c r="AX3905" s="14" t="s">
        <v>86</v>
      </c>
      <c r="AY3905" s="162" t="s">
        <v>156</v>
      </c>
    </row>
    <row r="3906" spans="2:65" s="1" customFormat="1" ht="16.5" customHeight="1" x14ac:dyDescent="0.2">
      <c r="B3906" s="129"/>
      <c r="C3906" s="130" t="s">
        <v>4831</v>
      </c>
      <c r="D3906" s="130" t="s">
        <v>160</v>
      </c>
      <c r="E3906" s="131" t="s">
        <v>4832</v>
      </c>
      <c r="F3906" s="132" t="s">
        <v>4833</v>
      </c>
      <c r="G3906" s="133" t="s">
        <v>209</v>
      </c>
      <c r="H3906" s="134">
        <v>114.36499999999999</v>
      </c>
      <c r="I3906" s="135"/>
      <c r="J3906" s="136">
        <f>ROUND(I3906*H3906,2)</f>
        <v>0</v>
      </c>
      <c r="K3906" s="132" t="s">
        <v>164</v>
      </c>
      <c r="L3906" s="34"/>
      <c r="M3906" s="137" t="s">
        <v>3</v>
      </c>
      <c r="N3906" s="138" t="s">
        <v>49</v>
      </c>
      <c r="P3906" s="139">
        <f>O3906*H3906</f>
        <v>0</v>
      </c>
      <c r="Q3906" s="139">
        <v>8.0000000000000007E-5</v>
      </c>
      <c r="R3906" s="139">
        <f>Q3906*H3906</f>
        <v>9.1491999999999997E-3</v>
      </c>
      <c r="S3906" s="139">
        <v>0</v>
      </c>
      <c r="T3906" s="140">
        <f>S3906*H3906</f>
        <v>0</v>
      </c>
      <c r="AR3906" s="141" t="s">
        <v>301</v>
      </c>
      <c r="AT3906" s="141" t="s">
        <v>160</v>
      </c>
      <c r="AU3906" s="141" t="s">
        <v>88</v>
      </c>
      <c r="AY3906" s="18" t="s">
        <v>156</v>
      </c>
      <c r="BE3906" s="142">
        <f>IF(N3906="základní",J3906,0)</f>
        <v>0</v>
      </c>
      <c r="BF3906" s="142">
        <f>IF(N3906="snížená",J3906,0)</f>
        <v>0</v>
      </c>
      <c r="BG3906" s="142">
        <f>IF(N3906="zákl. přenesená",J3906,0)</f>
        <v>0</v>
      </c>
      <c r="BH3906" s="142">
        <f>IF(N3906="sníž. přenesená",J3906,0)</f>
        <v>0</v>
      </c>
      <c r="BI3906" s="142">
        <f>IF(N3906="nulová",J3906,0)</f>
        <v>0</v>
      </c>
      <c r="BJ3906" s="18" t="s">
        <v>86</v>
      </c>
      <c r="BK3906" s="142">
        <f>ROUND(I3906*H3906,2)</f>
        <v>0</v>
      </c>
      <c r="BL3906" s="18" t="s">
        <v>301</v>
      </c>
      <c r="BM3906" s="141" t="s">
        <v>4834</v>
      </c>
    </row>
    <row r="3907" spans="2:65" s="1" customFormat="1" x14ac:dyDescent="0.2">
      <c r="B3907" s="34"/>
      <c r="D3907" s="143" t="s">
        <v>167</v>
      </c>
      <c r="F3907" s="144" t="s">
        <v>4835</v>
      </c>
      <c r="I3907" s="145"/>
      <c r="L3907" s="34"/>
      <c r="M3907" s="146"/>
      <c r="T3907" s="55"/>
      <c r="AT3907" s="18" t="s">
        <v>167</v>
      </c>
      <c r="AU3907" s="18" t="s">
        <v>88</v>
      </c>
    </row>
    <row r="3908" spans="2:65" s="12" customFormat="1" x14ac:dyDescent="0.2">
      <c r="B3908" s="147"/>
      <c r="D3908" s="148" t="s">
        <v>169</v>
      </c>
      <c r="E3908" s="149" t="s">
        <v>3</v>
      </c>
      <c r="F3908" s="150" t="s">
        <v>4807</v>
      </c>
      <c r="H3908" s="149" t="s">
        <v>3</v>
      </c>
      <c r="I3908" s="151"/>
      <c r="L3908" s="147"/>
      <c r="M3908" s="152"/>
      <c r="T3908" s="153"/>
      <c r="AT3908" s="149" t="s">
        <v>169</v>
      </c>
      <c r="AU3908" s="149" t="s">
        <v>88</v>
      </c>
      <c r="AV3908" s="12" t="s">
        <v>86</v>
      </c>
      <c r="AW3908" s="12" t="s">
        <v>40</v>
      </c>
      <c r="AX3908" s="12" t="s">
        <v>78</v>
      </c>
      <c r="AY3908" s="149" t="s">
        <v>156</v>
      </c>
    </row>
    <row r="3909" spans="2:65" s="13" customFormat="1" x14ac:dyDescent="0.2">
      <c r="B3909" s="154"/>
      <c r="D3909" s="148" t="s">
        <v>169</v>
      </c>
      <c r="E3909" s="155" t="s">
        <v>3</v>
      </c>
      <c r="F3909" s="156" t="s">
        <v>4836</v>
      </c>
      <c r="H3909" s="157">
        <v>20.9</v>
      </c>
      <c r="I3909" s="158"/>
      <c r="L3909" s="154"/>
      <c r="M3909" s="159"/>
      <c r="T3909" s="160"/>
      <c r="AT3909" s="155" t="s">
        <v>169</v>
      </c>
      <c r="AU3909" s="155" t="s">
        <v>88</v>
      </c>
      <c r="AV3909" s="13" t="s">
        <v>88</v>
      </c>
      <c r="AW3909" s="13" t="s">
        <v>40</v>
      </c>
      <c r="AX3909" s="13" t="s">
        <v>78</v>
      </c>
      <c r="AY3909" s="155" t="s">
        <v>156</v>
      </c>
    </row>
    <row r="3910" spans="2:65" s="13" customFormat="1" x14ac:dyDescent="0.2">
      <c r="B3910" s="154"/>
      <c r="D3910" s="148" t="s">
        <v>169</v>
      </c>
      <c r="E3910" s="155" t="s">
        <v>3</v>
      </c>
      <c r="F3910" s="156" t="s">
        <v>2986</v>
      </c>
      <c r="H3910" s="157">
        <v>21.1</v>
      </c>
      <c r="I3910" s="158"/>
      <c r="L3910" s="154"/>
      <c r="M3910" s="159"/>
      <c r="T3910" s="160"/>
      <c r="AT3910" s="155" t="s">
        <v>169</v>
      </c>
      <c r="AU3910" s="155" t="s">
        <v>88</v>
      </c>
      <c r="AV3910" s="13" t="s">
        <v>88</v>
      </c>
      <c r="AW3910" s="13" t="s">
        <v>40</v>
      </c>
      <c r="AX3910" s="13" t="s">
        <v>78</v>
      </c>
      <c r="AY3910" s="155" t="s">
        <v>156</v>
      </c>
    </row>
    <row r="3911" spans="2:65" s="13" customFormat="1" x14ac:dyDescent="0.2">
      <c r="B3911" s="154"/>
      <c r="D3911" s="148" t="s">
        <v>169</v>
      </c>
      <c r="E3911" s="155" t="s">
        <v>3</v>
      </c>
      <c r="F3911" s="156" t="s">
        <v>4809</v>
      </c>
      <c r="H3911" s="157">
        <v>17</v>
      </c>
      <c r="I3911" s="158"/>
      <c r="L3911" s="154"/>
      <c r="M3911" s="159"/>
      <c r="T3911" s="160"/>
      <c r="AT3911" s="155" t="s">
        <v>169</v>
      </c>
      <c r="AU3911" s="155" t="s">
        <v>88</v>
      </c>
      <c r="AV3911" s="13" t="s">
        <v>88</v>
      </c>
      <c r="AW3911" s="13" t="s">
        <v>40</v>
      </c>
      <c r="AX3911" s="13" t="s">
        <v>78</v>
      </c>
      <c r="AY3911" s="155" t="s">
        <v>156</v>
      </c>
    </row>
    <row r="3912" spans="2:65" s="13" customFormat="1" x14ac:dyDescent="0.2">
      <c r="B3912" s="154"/>
      <c r="D3912" s="148" t="s">
        <v>169</v>
      </c>
      <c r="E3912" s="155" t="s">
        <v>3</v>
      </c>
      <c r="F3912" s="156" t="s">
        <v>4810</v>
      </c>
      <c r="H3912" s="157">
        <v>18</v>
      </c>
      <c r="I3912" s="158"/>
      <c r="L3912" s="154"/>
      <c r="M3912" s="159"/>
      <c r="T3912" s="160"/>
      <c r="AT3912" s="155" t="s">
        <v>169</v>
      </c>
      <c r="AU3912" s="155" t="s">
        <v>88</v>
      </c>
      <c r="AV3912" s="13" t="s">
        <v>88</v>
      </c>
      <c r="AW3912" s="13" t="s">
        <v>40</v>
      </c>
      <c r="AX3912" s="13" t="s">
        <v>78</v>
      </c>
      <c r="AY3912" s="155" t="s">
        <v>156</v>
      </c>
    </row>
    <row r="3913" spans="2:65" s="13" customFormat="1" x14ac:dyDescent="0.2">
      <c r="B3913" s="154"/>
      <c r="D3913" s="148" t="s">
        <v>169</v>
      </c>
      <c r="E3913" s="155" t="s">
        <v>3</v>
      </c>
      <c r="F3913" s="156" t="s">
        <v>4821</v>
      </c>
      <c r="H3913" s="157">
        <v>13.26</v>
      </c>
      <c r="I3913" s="158"/>
      <c r="L3913" s="154"/>
      <c r="M3913" s="159"/>
      <c r="T3913" s="160"/>
      <c r="AT3913" s="155" t="s">
        <v>169</v>
      </c>
      <c r="AU3913" s="155" t="s">
        <v>88</v>
      </c>
      <c r="AV3913" s="13" t="s">
        <v>88</v>
      </c>
      <c r="AW3913" s="13" t="s">
        <v>40</v>
      </c>
      <c r="AX3913" s="13" t="s">
        <v>78</v>
      </c>
      <c r="AY3913" s="155" t="s">
        <v>156</v>
      </c>
    </row>
    <row r="3914" spans="2:65" s="13" customFormat="1" x14ac:dyDescent="0.2">
      <c r="B3914" s="154"/>
      <c r="D3914" s="148" t="s">
        <v>169</v>
      </c>
      <c r="E3914" s="155" t="s">
        <v>3</v>
      </c>
      <c r="F3914" s="156" t="s">
        <v>4822</v>
      </c>
      <c r="H3914" s="157">
        <v>12.9</v>
      </c>
      <c r="I3914" s="158"/>
      <c r="L3914" s="154"/>
      <c r="M3914" s="159"/>
      <c r="T3914" s="160"/>
      <c r="AT3914" s="155" t="s">
        <v>169</v>
      </c>
      <c r="AU3914" s="155" t="s">
        <v>88</v>
      </c>
      <c r="AV3914" s="13" t="s">
        <v>88</v>
      </c>
      <c r="AW3914" s="13" t="s">
        <v>40</v>
      </c>
      <c r="AX3914" s="13" t="s">
        <v>78</v>
      </c>
      <c r="AY3914" s="155" t="s">
        <v>156</v>
      </c>
    </row>
    <row r="3915" spans="2:65" s="13" customFormat="1" x14ac:dyDescent="0.2">
      <c r="B3915" s="154"/>
      <c r="D3915" s="148" t="s">
        <v>169</v>
      </c>
      <c r="E3915" s="155" t="s">
        <v>3</v>
      </c>
      <c r="F3915" s="156" t="s">
        <v>4837</v>
      </c>
      <c r="H3915" s="157">
        <v>9.32</v>
      </c>
      <c r="I3915" s="158"/>
      <c r="L3915" s="154"/>
      <c r="M3915" s="159"/>
      <c r="T3915" s="160"/>
      <c r="AT3915" s="155" t="s">
        <v>169</v>
      </c>
      <c r="AU3915" s="155" t="s">
        <v>88</v>
      </c>
      <c r="AV3915" s="13" t="s">
        <v>88</v>
      </c>
      <c r="AW3915" s="13" t="s">
        <v>40</v>
      </c>
      <c r="AX3915" s="13" t="s">
        <v>78</v>
      </c>
      <c r="AY3915" s="155" t="s">
        <v>156</v>
      </c>
    </row>
    <row r="3916" spans="2:65" s="15" customFormat="1" x14ac:dyDescent="0.2">
      <c r="B3916" s="168"/>
      <c r="D3916" s="148" t="s">
        <v>169</v>
      </c>
      <c r="E3916" s="169" t="s">
        <v>3</v>
      </c>
      <c r="F3916" s="170" t="s">
        <v>180</v>
      </c>
      <c r="H3916" s="171">
        <v>112.48</v>
      </c>
      <c r="I3916" s="172"/>
      <c r="L3916" s="168"/>
      <c r="M3916" s="173"/>
      <c r="T3916" s="174"/>
      <c r="AT3916" s="169" t="s">
        <v>169</v>
      </c>
      <c r="AU3916" s="169" t="s">
        <v>88</v>
      </c>
      <c r="AV3916" s="15" t="s">
        <v>157</v>
      </c>
      <c r="AW3916" s="15" t="s">
        <v>40</v>
      </c>
      <c r="AX3916" s="15" t="s">
        <v>78</v>
      </c>
      <c r="AY3916" s="169" t="s">
        <v>156</v>
      </c>
    </row>
    <row r="3917" spans="2:65" s="12" customFormat="1" x14ac:dyDescent="0.2">
      <c r="B3917" s="147"/>
      <c r="D3917" s="148" t="s">
        <v>169</v>
      </c>
      <c r="E3917" s="149" t="s">
        <v>3</v>
      </c>
      <c r="F3917" s="150" t="s">
        <v>1331</v>
      </c>
      <c r="H3917" s="149" t="s">
        <v>3</v>
      </c>
      <c r="I3917" s="151"/>
      <c r="L3917" s="147"/>
      <c r="M3917" s="152"/>
      <c r="T3917" s="153"/>
      <c r="AT3917" s="149" t="s">
        <v>169</v>
      </c>
      <c r="AU3917" s="149" t="s">
        <v>88</v>
      </c>
      <c r="AV3917" s="12" t="s">
        <v>86</v>
      </c>
      <c r="AW3917" s="12" t="s">
        <v>40</v>
      </c>
      <c r="AX3917" s="12" t="s">
        <v>78</v>
      </c>
      <c r="AY3917" s="149" t="s">
        <v>156</v>
      </c>
    </row>
    <row r="3918" spans="2:65" s="12" customFormat="1" x14ac:dyDescent="0.2">
      <c r="B3918" s="147"/>
      <c r="D3918" s="148" t="s">
        <v>169</v>
      </c>
      <c r="E3918" s="149" t="s">
        <v>3</v>
      </c>
      <c r="F3918" s="150" t="s">
        <v>4811</v>
      </c>
      <c r="H3918" s="149" t="s">
        <v>3</v>
      </c>
      <c r="I3918" s="151"/>
      <c r="L3918" s="147"/>
      <c r="M3918" s="152"/>
      <c r="T3918" s="153"/>
      <c r="AT3918" s="149" t="s">
        <v>169</v>
      </c>
      <c r="AU3918" s="149" t="s">
        <v>88</v>
      </c>
      <c r="AV3918" s="12" t="s">
        <v>86</v>
      </c>
      <c r="AW3918" s="12" t="s">
        <v>40</v>
      </c>
      <c r="AX3918" s="12" t="s">
        <v>78</v>
      </c>
      <c r="AY3918" s="149" t="s">
        <v>156</v>
      </c>
    </row>
    <row r="3919" spans="2:65" s="13" customFormat="1" x14ac:dyDescent="0.2">
      <c r="B3919" s="154"/>
      <c r="D3919" s="148" t="s">
        <v>169</v>
      </c>
      <c r="E3919" s="155" t="s">
        <v>3</v>
      </c>
      <c r="F3919" s="156" t="s">
        <v>4812</v>
      </c>
      <c r="H3919" s="157">
        <v>0.42</v>
      </c>
      <c r="I3919" s="158"/>
      <c r="L3919" s="154"/>
      <c r="M3919" s="159"/>
      <c r="T3919" s="160"/>
      <c r="AT3919" s="155" t="s">
        <v>169</v>
      </c>
      <c r="AU3919" s="155" t="s">
        <v>88</v>
      </c>
      <c r="AV3919" s="13" t="s">
        <v>88</v>
      </c>
      <c r="AW3919" s="13" t="s">
        <v>40</v>
      </c>
      <c r="AX3919" s="13" t="s">
        <v>78</v>
      </c>
      <c r="AY3919" s="155" t="s">
        <v>156</v>
      </c>
    </row>
    <row r="3920" spans="2:65" s="13" customFormat="1" x14ac:dyDescent="0.2">
      <c r="B3920" s="154"/>
      <c r="D3920" s="148" t="s">
        <v>169</v>
      </c>
      <c r="E3920" s="155" t="s">
        <v>3</v>
      </c>
      <c r="F3920" s="156" t="s">
        <v>4813</v>
      </c>
      <c r="H3920" s="157">
        <v>0.7</v>
      </c>
      <c r="I3920" s="158"/>
      <c r="L3920" s="154"/>
      <c r="M3920" s="159"/>
      <c r="T3920" s="160"/>
      <c r="AT3920" s="155" t="s">
        <v>169</v>
      </c>
      <c r="AU3920" s="155" t="s">
        <v>88</v>
      </c>
      <c r="AV3920" s="13" t="s">
        <v>88</v>
      </c>
      <c r="AW3920" s="13" t="s">
        <v>40</v>
      </c>
      <c r="AX3920" s="13" t="s">
        <v>78</v>
      </c>
      <c r="AY3920" s="155" t="s">
        <v>156</v>
      </c>
    </row>
    <row r="3921" spans="2:65" s="13" customFormat="1" x14ac:dyDescent="0.2">
      <c r="B3921" s="154"/>
      <c r="D3921" s="148" t="s">
        <v>169</v>
      </c>
      <c r="E3921" s="155" t="s">
        <v>3</v>
      </c>
      <c r="F3921" s="156" t="s">
        <v>4814</v>
      </c>
      <c r="H3921" s="157">
        <v>0.255</v>
      </c>
      <c r="I3921" s="158"/>
      <c r="L3921" s="154"/>
      <c r="M3921" s="159"/>
      <c r="T3921" s="160"/>
      <c r="AT3921" s="155" t="s">
        <v>169</v>
      </c>
      <c r="AU3921" s="155" t="s">
        <v>88</v>
      </c>
      <c r="AV3921" s="13" t="s">
        <v>88</v>
      </c>
      <c r="AW3921" s="13" t="s">
        <v>40</v>
      </c>
      <c r="AX3921" s="13" t="s">
        <v>78</v>
      </c>
      <c r="AY3921" s="155" t="s">
        <v>156</v>
      </c>
    </row>
    <row r="3922" spans="2:65" s="13" customFormat="1" x14ac:dyDescent="0.2">
      <c r="B3922" s="154"/>
      <c r="D3922" s="148" t="s">
        <v>169</v>
      </c>
      <c r="E3922" s="155" t="s">
        <v>3</v>
      </c>
      <c r="F3922" s="156" t="s">
        <v>4815</v>
      </c>
      <c r="H3922" s="157">
        <v>0.51</v>
      </c>
      <c r="I3922" s="158"/>
      <c r="L3922" s="154"/>
      <c r="M3922" s="159"/>
      <c r="T3922" s="160"/>
      <c r="AT3922" s="155" t="s">
        <v>169</v>
      </c>
      <c r="AU3922" s="155" t="s">
        <v>88</v>
      </c>
      <c r="AV3922" s="13" t="s">
        <v>88</v>
      </c>
      <c r="AW3922" s="13" t="s">
        <v>40</v>
      </c>
      <c r="AX3922" s="13" t="s">
        <v>78</v>
      </c>
      <c r="AY3922" s="155" t="s">
        <v>156</v>
      </c>
    </row>
    <row r="3923" spans="2:65" s="15" customFormat="1" x14ac:dyDescent="0.2">
      <c r="B3923" s="168"/>
      <c r="D3923" s="148" t="s">
        <v>169</v>
      </c>
      <c r="E3923" s="169" t="s">
        <v>3</v>
      </c>
      <c r="F3923" s="170" t="s">
        <v>180</v>
      </c>
      <c r="H3923" s="171">
        <v>1.885</v>
      </c>
      <c r="I3923" s="172"/>
      <c r="L3923" s="168"/>
      <c r="M3923" s="173"/>
      <c r="T3923" s="174"/>
      <c r="AT3923" s="169" t="s">
        <v>169</v>
      </c>
      <c r="AU3923" s="169" t="s">
        <v>88</v>
      </c>
      <c r="AV3923" s="15" t="s">
        <v>157</v>
      </c>
      <c r="AW3923" s="15" t="s">
        <v>40</v>
      </c>
      <c r="AX3923" s="15" t="s">
        <v>78</v>
      </c>
      <c r="AY3923" s="169" t="s">
        <v>156</v>
      </c>
    </row>
    <row r="3924" spans="2:65" s="14" customFormat="1" x14ac:dyDescent="0.2">
      <c r="B3924" s="161"/>
      <c r="D3924" s="148" t="s">
        <v>169</v>
      </c>
      <c r="E3924" s="162" t="s">
        <v>3</v>
      </c>
      <c r="F3924" s="163" t="s">
        <v>172</v>
      </c>
      <c r="H3924" s="164">
        <v>114.36499999999999</v>
      </c>
      <c r="I3924" s="165"/>
      <c r="L3924" s="161"/>
      <c r="M3924" s="166"/>
      <c r="T3924" s="167"/>
      <c r="AT3924" s="162" t="s">
        <v>169</v>
      </c>
      <c r="AU3924" s="162" t="s">
        <v>88</v>
      </c>
      <c r="AV3924" s="14" t="s">
        <v>165</v>
      </c>
      <c r="AW3924" s="14" t="s">
        <v>40</v>
      </c>
      <c r="AX3924" s="14" t="s">
        <v>86</v>
      </c>
      <c r="AY3924" s="162" t="s">
        <v>156</v>
      </c>
    </row>
    <row r="3925" spans="2:65" s="1" customFormat="1" ht="24.2" customHeight="1" x14ac:dyDescent="0.2">
      <c r="B3925" s="129"/>
      <c r="C3925" s="130" t="s">
        <v>4838</v>
      </c>
      <c r="D3925" s="130" t="s">
        <v>160</v>
      </c>
      <c r="E3925" s="131" t="s">
        <v>4839</v>
      </c>
      <c r="F3925" s="132" t="s">
        <v>4840</v>
      </c>
      <c r="G3925" s="133" t="s">
        <v>209</v>
      </c>
      <c r="H3925" s="134">
        <v>14.586</v>
      </c>
      <c r="I3925" s="135"/>
      <c r="J3925" s="136">
        <f>ROUND(I3925*H3925,2)</f>
        <v>0</v>
      </c>
      <c r="K3925" s="132" t="s">
        <v>164</v>
      </c>
      <c r="L3925" s="34"/>
      <c r="M3925" s="137" t="s">
        <v>3</v>
      </c>
      <c r="N3925" s="138" t="s">
        <v>49</v>
      </c>
      <c r="P3925" s="139">
        <f>O3925*H3925</f>
        <v>0</v>
      </c>
      <c r="Q3925" s="139">
        <v>3.9E-2</v>
      </c>
      <c r="R3925" s="139">
        <f>Q3925*H3925</f>
        <v>0.56885399999999997</v>
      </c>
      <c r="S3925" s="139">
        <v>0</v>
      </c>
      <c r="T3925" s="140">
        <f>S3925*H3925</f>
        <v>0</v>
      </c>
      <c r="AR3925" s="141" t="s">
        <v>165</v>
      </c>
      <c r="AT3925" s="141" t="s">
        <v>160</v>
      </c>
      <c r="AU3925" s="141" t="s">
        <v>88</v>
      </c>
      <c r="AY3925" s="18" t="s">
        <v>156</v>
      </c>
      <c r="BE3925" s="142">
        <f>IF(N3925="základní",J3925,0)</f>
        <v>0</v>
      </c>
      <c r="BF3925" s="142">
        <f>IF(N3925="snížená",J3925,0)</f>
        <v>0</v>
      </c>
      <c r="BG3925" s="142">
        <f>IF(N3925="zákl. přenesená",J3925,0)</f>
        <v>0</v>
      </c>
      <c r="BH3925" s="142">
        <f>IF(N3925="sníž. přenesená",J3925,0)</f>
        <v>0</v>
      </c>
      <c r="BI3925" s="142">
        <f>IF(N3925="nulová",J3925,0)</f>
        <v>0</v>
      </c>
      <c r="BJ3925" s="18" t="s">
        <v>86</v>
      </c>
      <c r="BK3925" s="142">
        <f>ROUND(I3925*H3925,2)</f>
        <v>0</v>
      </c>
      <c r="BL3925" s="18" t="s">
        <v>165</v>
      </c>
      <c r="BM3925" s="141" t="s">
        <v>4841</v>
      </c>
    </row>
    <row r="3926" spans="2:65" s="1" customFormat="1" x14ac:dyDescent="0.2">
      <c r="B3926" s="34"/>
      <c r="D3926" s="143" t="s">
        <v>167</v>
      </c>
      <c r="F3926" s="144" t="s">
        <v>4842</v>
      </c>
      <c r="I3926" s="145"/>
      <c r="L3926" s="34"/>
      <c r="M3926" s="146"/>
      <c r="T3926" s="55"/>
      <c r="AT3926" s="18" t="s">
        <v>167</v>
      </c>
      <c r="AU3926" s="18" t="s">
        <v>88</v>
      </c>
    </row>
    <row r="3927" spans="2:65" s="12" customFormat="1" x14ac:dyDescent="0.2">
      <c r="B3927" s="147"/>
      <c r="D3927" s="148" t="s">
        <v>169</v>
      </c>
      <c r="E3927" s="149" t="s">
        <v>3</v>
      </c>
      <c r="F3927" s="150" t="s">
        <v>2514</v>
      </c>
      <c r="H3927" s="149" t="s">
        <v>3</v>
      </c>
      <c r="I3927" s="151"/>
      <c r="L3927" s="147"/>
      <c r="M3927" s="152"/>
      <c r="T3927" s="153"/>
      <c r="AT3927" s="149" t="s">
        <v>169</v>
      </c>
      <c r="AU3927" s="149" t="s">
        <v>88</v>
      </c>
      <c r="AV3927" s="12" t="s">
        <v>86</v>
      </c>
      <c r="AW3927" s="12" t="s">
        <v>40</v>
      </c>
      <c r="AX3927" s="12" t="s">
        <v>78</v>
      </c>
      <c r="AY3927" s="149" t="s">
        <v>156</v>
      </c>
    </row>
    <row r="3928" spans="2:65" s="13" customFormat="1" x14ac:dyDescent="0.2">
      <c r="B3928" s="154"/>
      <c r="D3928" s="148" t="s">
        <v>169</v>
      </c>
      <c r="E3928" s="155" t="s">
        <v>3</v>
      </c>
      <c r="F3928" s="156" t="s">
        <v>4843</v>
      </c>
      <c r="H3928" s="157">
        <v>14.586</v>
      </c>
      <c r="I3928" s="158"/>
      <c r="L3928" s="154"/>
      <c r="M3928" s="159"/>
      <c r="T3928" s="160"/>
      <c r="AT3928" s="155" t="s">
        <v>169</v>
      </c>
      <c r="AU3928" s="155" t="s">
        <v>88</v>
      </c>
      <c r="AV3928" s="13" t="s">
        <v>88</v>
      </c>
      <c r="AW3928" s="13" t="s">
        <v>40</v>
      </c>
      <c r="AX3928" s="13" t="s">
        <v>78</v>
      </c>
      <c r="AY3928" s="155" t="s">
        <v>156</v>
      </c>
    </row>
    <row r="3929" spans="2:65" s="14" customFormat="1" x14ac:dyDescent="0.2">
      <c r="B3929" s="161"/>
      <c r="D3929" s="148" t="s">
        <v>169</v>
      </c>
      <c r="E3929" s="162" t="s">
        <v>3</v>
      </c>
      <c r="F3929" s="163" t="s">
        <v>172</v>
      </c>
      <c r="H3929" s="164">
        <v>14.586</v>
      </c>
      <c r="I3929" s="165"/>
      <c r="L3929" s="161"/>
      <c r="M3929" s="166"/>
      <c r="T3929" s="167"/>
      <c r="AT3929" s="162" t="s">
        <v>169</v>
      </c>
      <c r="AU3929" s="162" t="s">
        <v>88</v>
      </c>
      <c r="AV3929" s="14" t="s">
        <v>165</v>
      </c>
      <c r="AW3929" s="14" t="s">
        <v>40</v>
      </c>
      <c r="AX3929" s="14" t="s">
        <v>86</v>
      </c>
      <c r="AY3929" s="162" t="s">
        <v>156</v>
      </c>
    </row>
    <row r="3930" spans="2:65" s="1" customFormat="1" ht="16.5" customHeight="1" x14ac:dyDescent="0.2">
      <c r="B3930" s="129"/>
      <c r="C3930" s="175" t="s">
        <v>4844</v>
      </c>
      <c r="D3930" s="175" t="s">
        <v>306</v>
      </c>
      <c r="E3930" s="176" t="s">
        <v>4845</v>
      </c>
      <c r="F3930" s="177" t="s">
        <v>4846</v>
      </c>
      <c r="G3930" s="178" t="s">
        <v>209</v>
      </c>
      <c r="H3930" s="179">
        <v>16.045000000000002</v>
      </c>
      <c r="I3930" s="180"/>
      <c r="J3930" s="181">
        <f>ROUND(I3930*H3930,2)</f>
        <v>0</v>
      </c>
      <c r="K3930" s="177" t="s">
        <v>3</v>
      </c>
      <c r="L3930" s="182"/>
      <c r="M3930" s="183" t="s">
        <v>3</v>
      </c>
      <c r="N3930" s="184" t="s">
        <v>49</v>
      </c>
      <c r="P3930" s="139">
        <f>O3930*H3930</f>
        <v>0</v>
      </c>
      <c r="Q3930" s="139">
        <v>5.3999999999999999E-2</v>
      </c>
      <c r="R3930" s="139">
        <f>Q3930*H3930</f>
        <v>0.86643000000000003</v>
      </c>
      <c r="S3930" s="139">
        <v>0</v>
      </c>
      <c r="T3930" s="140">
        <f>S3930*H3930</f>
        <v>0</v>
      </c>
      <c r="AR3930" s="141" t="s">
        <v>389</v>
      </c>
      <c r="AT3930" s="141" t="s">
        <v>306</v>
      </c>
      <c r="AU3930" s="141" t="s">
        <v>88</v>
      </c>
      <c r="AY3930" s="18" t="s">
        <v>156</v>
      </c>
      <c r="BE3930" s="142">
        <f>IF(N3930="základní",J3930,0)</f>
        <v>0</v>
      </c>
      <c r="BF3930" s="142">
        <f>IF(N3930="snížená",J3930,0)</f>
        <v>0</v>
      </c>
      <c r="BG3930" s="142">
        <f>IF(N3930="zákl. přenesená",J3930,0)</f>
        <v>0</v>
      </c>
      <c r="BH3930" s="142">
        <f>IF(N3930="sníž. přenesená",J3930,0)</f>
        <v>0</v>
      </c>
      <c r="BI3930" s="142">
        <f>IF(N3930="nulová",J3930,0)</f>
        <v>0</v>
      </c>
      <c r="BJ3930" s="18" t="s">
        <v>86</v>
      </c>
      <c r="BK3930" s="142">
        <f>ROUND(I3930*H3930,2)</f>
        <v>0</v>
      </c>
      <c r="BL3930" s="18" t="s">
        <v>165</v>
      </c>
      <c r="BM3930" s="141" t="s">
        <v>4847</v>
      </c>
    </row>
    <row r="3931" spans="2:65" s="13" customFormat="1" x14ac:dyDescent="0.2">
      <c r="B3931" s="154"/>
      <c r="D3931" s="148" t="s">
        <v>169</v>
      </c>
      <c r="F3931" s="156" t="s">
        <v>4848</v>
      </c>
      <c r="H3931" s="157">
        <v>16.045000000000002</v>
      </c>
      <c r="I3931" s="158"/>
      <c r="L3931" s="154"/>
      <c r="M3931" s="159"/>
      <c r="T3931" s="160"/>
      <c r="AT3931" s="155" t="s">
        <v>169</v>
      </c>
      <c r="AU3931" s="155" t="s">
        <v>88</v>
      </c>
      <c r="AV3931" s="13" t="s">
        <v>88</v>
      </c>
      <c r="AW3931" s="13" t="s">
        <v>4</v>
      </c>
      <c r="AX3931" s="13" t="s">
        <v>86</v>
      </c>
      <c r="AY3931" s="155" t="s">
        <v>156</v>
      </c>
    </row>
    <row r="3932" spans="2:65" s="1" customFormat="1" ht="33" customHeight="1" x14ac:dyDescent="0.2">
      <c r="B3932" s="129"/>
      <c r="C3932" s="130" t="s">
        <v>4849</v>
      </c>
      <c r="D3932" s="130" t="s">
        <v>160</v>
      </c>
      <c r="E3932" s="131" t="s">
        <v>4850</v>
      </c>
      <c r="F3932" s="132" t="s">
        <v>4851</v>
      </c>
      <c r="G3932" s="133" t="s">
        <v>193</v>
      </c>
      <c r="H3932" s="134">
        <v>1.0999999999999999E-2</v>
      </c>
      <c r="I3932" s="135"/>
      <c r="J3932" s="136">
        <f>ROUND(I3932*H3932,2)</f>
        <v>0</v>
      </c>
      <c r="K3932" s="132" t="s">
        <v>164</v>
      </c>
      <c r="L3932" s="34"/>
      <c r="M3932" s="137" t="s">
        <v>3</v>
      </c>
      <c r="N3932" s="138" t="s">
        <v>49</v>
      </c>
      <c r="P3932" s="139">
        <f>O3932*H3932</f>
        <v>0</v>
      </c>
      <c r="Q3932" s="139">
        <v>0</v>
      </c>
      <c r="R3932" s="139">
        <f>Q3932*H3932</f>
        <v>0</v>
      </c>
      <c r="S3932" s="139">
        <v>0</v>
      </c>
      <c r="T3932" s="140">
        <f>S3932*H3932</f>
        <v>0</v>
      </c>
      <c r="AR3932" s="141" t="s">
        <v>301</v>
      </c>
      <c r="AT3932" s="141" t="s">
        <v>160</v>
      </c>
      <c r="AU3932" s="141" t="s">
        <v>88</v>
      </c>
      <c r="AY3932" s="18" t="s">
        <v>156</v>
      </c>
      <c r="BE3932" s="142">
        <f>IF(N3932="základní",J3932,0)</f>
        <v>0</v>
      </c>
      <c r="BF3932" s="142">
        <f>IF(N3932="snížená",J3932,0)</f>
        <v>0</v>
      </c>
      <c r="BG3932" s="142">
        <f>IF(N3932="zákl. přenesená",J3932,0)</f>
        <v>0</v>
      </c>
      <c r="BH3932" s="142">
        <f>IF(N3932="sníž. přenesená",J3932,0)</f>
        <v>0</v>
      </c>
      <c r="BI3932" s="142">
        <f>IF(N3932="nulová",J3932,0)</f>
        <v>0</v>
      </c>
      <c r="BJ3932" s="18" t="s">
        <v>86</v>
      </c>
      <c r="BK3932" s="142">
        <f>ROUND(I3932*H3932,2)</f>
        <v>0</v>
      </c>
      <c r="BL3932" s="18" t="s">
        <v>301</v>
      </c>
      <c r="BM3932" s="141" t="s">
        <v>4852</v>
      </c>
    </row>
    <row r="3933" spans="2:65" s="1" customFormat="1" x14ac:dyDescent="0.2">
      <c r="B3933" s="34"/>
      <c r="D3933" s="143" t="s">
        <v>167</v>
      </c>
      <c r="F3933" s="144" t="s">
        <v>4853</v>
      </c>
      <c r="I3933" s="145"/>
      <c r="L3933" s="34"/>
      <c r="M3933" s="146"/>
      <c r="T3933" s="55"/>
      <c r="AT3933" s="18" t="s">
        <v>167</v>
      </c>
      <c r="AU3933" s="18" t="s">
        <v>88</v>
      </c>
    </row>
    <row r="3934" spans="2:65" s="11" customFormat="1" ht="22.9" customHeight="1" x14ac:dyDescent="0.2">
      <c r="B3934" s="117"/>
      <c r="D3934" s="118" t="s">
        <v>77</v>
      </c>
      <c r="E3934" s="127" t="s">
        <v>4854</v>
      </c>
      <c r="F3934" s="127" t="s">
        <v>4855</v>
      </c>
      <c r="I3934" s="120"/>
      <c r="J3934" s="128">
        <f>BK3934</f>
        <v>0</v>
      </c>
      <c r="L3934" s="117"/>
      <c r="M3934" s="122"/>
      <c r="P3934" s="123">
        <f>SUM(P3935:P4158)</f>
        <v>0</v>
      </c>
      <c r="R3934" s="123">
        <f>SUM(R3935:R4158)</f>
        <v>40.165462949999998</v>
      </c>
      <c r="T3934" s="124">
        <f>SUM(T3935:T4158)</f>
        <v>0</v>
      </c>
      <c r="AR3934" s="118" t="s">
        <v>88</v>
      </c>
      <c r="AT3934" s="125" t="s">
        <v>77</v>
      </c>
      <c r="AU3934" s="125" t="s">
        <v>86</v>
      </c>
      <c r="AY3934" s="118" t="s">
        <v>156</v>
      </c>
      <c r="BK3934" s="126">
        <f>SUM(BK3935:BK4158)</f>
        <v>0</v>
      </c>
    </row>
    <row r="3935" spans="2:65" s="1" customFormat="1" ht="16.5" customHeight="1" x14ac:dyDescent="0.2">
      <c r="B3935" s="129"/>
      <c r="C3935" s="130" t="s">
        <v>4856</v>
      </c>
      <c r="D3935" s="130" t="s">
        <v>160</v>
      </c>
      <c r="E3935" s="131" t="s">
        <v>4857</v>
      </c>
      <c r="F3935" s="132" t="s">
        <v>4858</v>
      </c>
      <c r="G3935" s="133" t="s">
        <v>209</v>
      </c>
      <c r="H3935" s="134">
        <v>381.02</v>
      </c>
      <c r="I3935" s="135"/>
      <c r="J3935" s="136">
        <f>ROUND(I3935*H3935,2)</f>
        <v>0</v>
      </c>
      <c r="K3935" s="132" t="s">
        <v>164</v>
      </c>
      <c r="L3935" s="34"/>
      <c r="M3935" s="137" t="s">
        <v>3</v>
      </c>
      <c r="N3935" s="138" t="s">
        <v>49</v>
      </c>
      <c r="P3935" s="139">
        <f>O3935*H3935</f>
        <v>0</v>
      </c>
      <c r="Q3935" s="139">
        <v>0</v>
      </c>
      <c r="R3935" s="139">
        <f>Q3935*H3935</f>
        <v>0</v>
      </c>
      <c r="S3935" s="139">
        <v>0</v>
      </c>
      <c r="T3935" s="140">
        <f>S3935*H3935</f>
        <v>0</v>
      </c>
      <c r="AR3935" s="141" t="s">
        <v>301</v>
      </c>
      <c r="AT3935" s="141" t="s">
        <v>160</v>
      </c>
      <c r="AU3935" s="141" t="s">
        <v>88</v>
      </c>
      <c r="AY3935" s="18" t="s">
        <v>156</v>
      </c>
      <c r="BE3935" s="142">
        <f>IF(N3935="základní",J3935,0)</f>
        <v>0</v>
      </c>
      <c r="BF3935" s="142">
        <f>IF(N3935="snížená",J3935,0)</f>
        <v>0</v>
      </c>
      <c r="BG3935" s="142">
        <f>IF(N3935="zákl. přenesená",J3935,0)</f>
        <v>0</v>
      </c>
      <c r="BH3935" s="142">
        <f>IF(N3935="sníž. přenesená",J3935,0)</f>
        <v>0</v>
      </c>
      <c r="BI3935" s="142">
        <f>IF(N3935="nulová",J3935,0)</f>
        <v>0</v>
      </c>
      <c r="BJ3935" s="18" t="s">
        <v>86</v>
      </c>
      <c r="BK3935" s="142">
        <f>ROUND(I3935*H3935,2)</f>
        <v>0</v>
      </c>
      <c r="BL3935" s="18" t="s">
        <v>301</v>
      </c>
      <c r="BM3935" s="141" t="s">
        <v>4859</v>
      </c>
    </row>
    <row r="3936" spans="2:65" s="1" customFormat="1" x14ac:dyDescent="0.2">
      <c r="B3936" s="34"/>
      <c r="D3936" s="143" t="s">
        <v>167</v>
      </c>
      <c r="F3936" s="144" t="s">
        <v>4860</v>
      </c>
      <c r="I3936" s="145"/>
      <c r="L3936" s="34"/>
      <c r="M3936" s="146"/>
      <c r="T3936" s="55"/>
      <c r="AT3936" s="18" t="s">
        <v>167</v>
      </c>
      <c r="AU3936" s="18" t="s">
        <v>88</v>
      </c>
    </row>
    <row r="3937" spans="2:51" s="12" customFormat="1" x14ac:dyDescent="0.2">
      <c r="B3937" s="147"/>
      <c r="D3937" s="148" t="s">
        <v>169</v>
      </c>
      <c r="E3937" s="149" t="s">
        <v>3</v>
      </c>
      <c r="F3937" s="150" t="s">
        <v>3084</v>
      </c>
      <c r="H3937" s="149" t="s">
        <v>3</v>
      </c>
      <c r="I3937" s="151"/>
      <c r="L3937" s="147"/>
      <c r="M3937" s="152"/>
      <c r="T3937" s="153"/>
      <c r="AT3937" s="149" t="s">
        <v>169</v>
      </c>
      <c r="AU3937" s="149" t="s">
        <v>88</v>
      </c>
      <c r="AV3937" s="12" t="s">
        <v>86</v>
      </c>
      <c r="AW3937" s="12" t="s">
        <v>40</v>
      </c>
      <c r="AX3937" s="12" t="s">
        <v>78</v>
      </c>
      <c r="AY3937" s="149" t="s">
        <v>156</v>
      </c>
    </row>
    <row r="3938" spans="2:51" s="13" customFormat="1" x14ac:dyDescent="0.2">
      <c r="B3938" s="154"/>
      <c r="D3938" s="148" t="s">
        <v>169</v>
      </c>
      <c r="E3938" s="155" t="s">
        <v>3</v>
      </c>
      <c r="F3938" s="156" t="s">
        <v>4861</v>
      </c>
      <c r="H3938" s="157">
        <v>132.27000000000001</v>
      </c>
      <c r="I3938" s="158"/>
      <c r="L3938" s="154"/>
      <c r="M3938" s="159"/>
      <c r="T3938" s="160"/>
      <c r="AT3938" s="155" t="s">
        <v>169</v>
      </c>
      <c r="AU3938" s="155" t="s">
        <v>88</v>
      </c>
      <c r="AV3938" s="13" t="s">
        <v>88</v>
      </c>
      <c r="AW3938" s="13" t="s">
        <v>40</v>
      </c>
      <c r="AX3938" s="13" t="s">
        <v>78</v>
      </c>
      <c r="AY3938" s="155" t="s">
        <v>156</v>
      </c>
    </row>
    <row r="3939" spans="2:51" s="13" customFormat="1" x14ac:dyDescent="0.2">
      <c r="B3939" s="154"/>
      <c r="D3939" s="148" t="s">
        <v>169</v>
      </c>
      <c r="E3939" s="155" t="s">
        <v>3</v>
      </c>
      <c r="F3939" s="156" t="s">
        <v>4758</v>
      </c>
      <c r="H3939" s="157">
        <v>10.7</v>
      </c>
      <c r="I3939" s="158"/>
      <c r="L3939" s="154"/>
      <c r="M3939" s="159"/>
      <c r="T3939" s="160"/>
      <c r="AT3939" s="155" t="s">
        <v>169</v>
      </c>
      <c r="AU3939" s="155" t="s">
        <v>88</v>
      </c>
      <c r="AV3939" s="13" t="s">
        <v>88</v>
      </c>
      <c r="AW3939" s="13" t="s">
        <v>40</v>
      </c>
      <c r="AX3939" s="13" t="s">
        <v>78</v>
      </c>
      <c r="AY3939" s="155" t="s">
        <v>156</v>
      </c>
    </row>
    <row r="3940" spans="2:51" s="13" customFormat="1" x14ac:dyDescent="0.2">
      <c r="B3940" s="154"/>
      <c r="D3940" s="148" t="s">
        <v>169</v>
      </c>
      <c r="E3940" s="155" t="s">
        <v>3</v>
      </c>
      <c r="F3940" s="156" t="s">
        <v>4862</v>
      </c>
      <c r="H3940" s="157">
        <v>11.52</v>
      </c>
      <c r="I3940" s="158"/>
      <c r="L3940" s="154"/>
      <c r="M3940" s="159"/>
      <c r="T3940" s="160"/>
      <c r="AT3940" s="155" t="s">
        <v>169</v>
      </c>
      <c r="AU3940" s="155" t="s">
        <v>88</v>
      </c>
      <c r="AV3940" s="13" t="s">
        <v>88</v>
      </c>
      <c r="AW3940" s="13" t="s">
        <v>40</v>
      </c>
      <c r="AX3940" s="13" t="s">
        <v>78</v>
      </c>
      <c r="AY3940" s="155" t="s">
        <v>156</v>
      </c>
    </row>
    <row r="3941" spans="2:51" s="13" customFormat="1" x14ac:dyDescent="0.2">
      <c r="B3941" s="154"/>
      <c r="D3941" s="148" t="s">
        <v>169</v>
      </c>
      <c r="E3941" s="155" t="s">
        <v>3</v>
      </c>
      <c r="F3941" s="156" t="s">
        <v>4863</v>
      </c>
      <c r="H3941" s="157">
        <v>5.61</v>
      </c>
      <c r="I3941" s="158"/>
      <c r="L3941" s="154"/>
      <c r="M3941" s="159"/>
      <c r="T3941" s="160"/>
      <c r="AT3941" s="155" t="s">
        <v>169</v>
      </c>
      <c r="AU3941" s="155" t="s">
        <v>88</v>
      </c>
      <c r="AV3941" s="13" t="s">
        <v>88</v>
      </c>
      <c r="AW3941" s="13" t="s">
        <v>40</v>
      </c>
      <c r="AX3941" s="13" t="s">
        <v>78</v>
      </c>
      <c r="AY3941" s="155" t="s">
        <v>156</v>
      </c>
    </row>
    <row r="3942" spans="2:51" s="13" customFormat="1" x14ac:dyDescent="0.2">
      <c r="B3942" s="154"/>
      <c r="D3942" s="148" t="s">
        <v>169</v>
      </c>
      <c r="E3942" s="155" t="s">
        <v>3</v>
      </c>
      <c r="F3942" s="156" t="s">
        <v>4864</v>
      </c>
      <c r="H3942" s="157">
        <v>2.41</v>
      </c>
      <c r="I3942" s="158"/>
      <c r="L3942" s="154"/>
      <c r="M3942" s="159"/>
      <c r="T3942" s="160"/>
      <c r="AT3942" s="155" t="s">
        <v>169</v>
      </c>
      <c r="AU3942" s="155" t="s">
        <v>88</v>
      </c>
      <c r="AV3942" s="13" t="s">
        <v>88</v>
      </c>
      <c r="AW3942" s="13" t="s">
        <v>40</v>
      </c>
      <c r="AX3942" s="13" t="s">
        <v>78</v>
      </c>
      <c r="AY3942" s="155" t="s">
        <v>156</v>
      </c>
    </row>
    <row r="3943" spans="2:51" s="13" customFormat="1" x14ac:dyDescent="0.2">
      <c r="B3943" s="154"/>
      <c r="D3943" s="148" t="s">
        <v>169</v>
      </c>
      <c r="E3943" s="155" t="s">
        <v>3</v>
      </c>
      <c r="F3943" s="156" t="s">
        <v>4865</v>
      </c>
      <c r="H3943" s="157">
        <v>4.99</v>
      </c>
      <c r="I3943" s="158"/>
      <c r="L3943" s="154"/>
      <c r="M3943" s="159"/>
      <c r="T3943" s="160"/>
      <c r="AT3943" s="155" t="s">
        <v>169</v>
      </c>
      <c r="AU3943" s="155" t="s">
        <v>88</v>
      </c>
      <c r="AV3943" s="13" t="s">
        <v>88</v>
      </c>
      <c r="AW3943" s="13" t="s">
        <v>40</v>
      </c>
      <c r="AX3943" s="13" t="s">
        <v>78</v>
      </c>
      <c r="AY3943" s="155" t="s">
        <v>156</v>
      </c>
    </row>
    <row r="3944" spans="2:51" s="15" customFormat="1" x14ac:dyDescent="0.2">
      <c r="B3944" s="168"/>
      <c r="D3944" s="148" t="s">
        <v>169</v>
      </c>
      <c r="E3944" s="169" t="s">
        <v>3</v>
      </c>
      <c r="F3944" s="170" t="s">
        <v>180</v>
      </c>
      <c r="H3944" s="171">
        <v>167.5</v>
      </c>
      <c r="I3944" s="172"/>
      <c r="L3944" s="168"/>
      <c r="M3944" s="173"/>
      <c r="T3944" s="174"/>
      <c r="AT3944" s="169" t="s">
        <v>169</v>
      </c>
      <c r="AU3944" s="169" t="s">
        <v>88</v>
      </c>
      <c r="AV3944" s="15" t="s">
        <v>157</v>
      </c>
      <c r="AW3944" s="15" t="s">
        <v>40</v>
      </c>
      <c r="AX3944" s="15" t="s">
        <v>78</v>
      </c>
      <c r="AY3944" s="169" t="s">
        <v>156</v>
      </c>
    </row>
    <row r="3945" spans="2:51" s="12" customFormat="1" x14ac:dyDescent="0.2">
      <c r="B3945" s="147"/>
      <c r="D3945" s="148" t="s">
        <v>169</v>
      </c>
      <c r="E3945" s="149" t="s">
        <v>3</v>
      </c>
      <c r="F3945" s="150" t="s">
        <v>3094</v>
      </c>
      <c r="H3945" s="149" t="s">
        <v>3</v>
      </c>
      <c r="I3945" s="151"/>
      <c r="L3945" s="147"/>
      <c r="M3945" s="152"/>
      <c r="T3945" s="153"/>
      <c r="AT3945" s="149" t="s">
        <v>169</v>
      </c>
      <c r="AU3945" s="149" t="s">
        <v>88</v>
      </c>
      <c r="AV3945" s="12" t="s">
        <v>86</v>
      </c>
      <c r="AW3945" s="12" t="s">
        <v>40</v>
      </c>
      <c r="AX3945" s="12" t="s">
        <v>78</v>
      </c>
      <c r="AY3945" s="149" t="s">
        <v>156</v>
      </c>
    </row>
    <row r="3946" spans="2:51" s="13" customFormat="1" x14ac:dyDescent="0.2">
      <c r="B3946" s="154"/>
      <c r="D3946" s="148" t="s">
        <v>169</v>
      </c>
      <c r="E3946" s="155" t="s">
        <v>3</v>
      </c>
      <c r="F3946" s="156" t="s">
        <v>4866</v>
      </c>
      <c r="H3946" s="157">
        <v>19.399999999999999</v>
      </c>
      <c r="I3946" s="158"/>
      <c r="L3946" s="154"/>
      <c r="M3946" s="159"/>
      <c r="T3946" s="160"/>
      <c r="AT3946" s="155" t="s">
        <v>169</v>
      </c>
      <c r="AU3946" s="155" t="s">
        <v>88</v>
      </c>
      <c r="AV3946" s="13" t="s">
        <v>88</v>
      </c>
      <c r="AW3946" s="13" t="s">
        <v>40</v>
      </c>
      <c r="AX3946" s="13" t="s">
        <v>78</v>
      </c>
      <c r="AY3946" s="155" t="s">
        <v>156</v>
      </c>
    </row>
    <row r="3947" spans="2:51" s="13" customFormat="1" x14ac:dyDescent="0.2">
      <c r="B3947" s="154"/>
      <c r="D3947" s="148" t="s">
        <v>169</v>
      </c>
      <c r="E3947" s="155" t="s">
        <v>3</v>
      </c>
      <c r="F3947" s="156" t="s">
        <v>4867</v>
      </c>
      <c r="H3947" s="157">
        <v>2.52</v>
      </c>
      <c r="I3947" s="158"/>
      <c r="L3947" s="154"/>
      <c r="M3947" s="159"/>
      <c r="T3947" s="160"/>
      <c r="AT3947" s="155" t="s">
        <v>169</v>
      </c>
      <c r="AU3947" s="155" t="s">
        <v>88</v>
      </c>
      <c r="AV3947" s="13" t="s">
        <v>88</v>
      </c>
      <c r="AW3947" s="13" t="s">
        <v>40</v>
      </c>
      <c r="AX3947" s="13" t="s">
        <v>78</v>
      </c>
      <c r="AY3947" s="155" t="s">
        <v>156</v>
      </c>
    </row>
    <row r="3948" spans="2:51" s="15" customFormat="1" x14ac:dyDescent="0.2">
      <c r="B3948" s="168"/>
      <c r="D3948" s="148" t="s">
        <v>169</v>
      </c>
      <c r="E3948" s="169" t="s">
        <v>3</v>
      </c>
      <c r="F3948" s="170" t="s">
        <v>180</v>
      </c>
      <c r="H3948" s="171">
        <v>21.92</v>
      </c>
      <c r="I3948" s="172"/>
      <c r="L3948" s="168"/>
      <c r="M3948" s="173"/>
      <c r="T3948" s="174"/>
      <c r="AT3948" s="169" t="s">
        <v>169</v>
      </c>
      <c r="AU3948" s="169" t="s">
        <v>88</v>
      </c>
      <c r="AV3948" s="15" t="s">
        <v>157</v>
      </c>
      <c r="AW3948" s="15" t="s">
        <v>40</v>
      </c>
      <c r="AX3948" s="15" t="s">
        <v>78</v>
      </c>
      <c r="AY3948" s="169" t="s">
        <v>156</v>
      </c>
    </row>
    <row r="3949" spans="2:51" s="12" customFormat="1" x14ac:dyDescent="0.2">
      <c r="B3949" s="147"/>
      <c r="D3949" s="148" t="s">
        <v>169</v>
      </c>
      <c r="E3949" s="149" t="s">
        <v>3</v>
      </c>
      <c r="F3949" s="150" t="s">
        <v>2434</v>
      </c>
      <c r="H3949" s="149" t="s">
        <v>3</v>
      </c>
      <c r="I3949" s="151"/>
      <c r="L3949" s="147"/>
      <c r="M3949" s="152"/>
      <c r="T3949" s="153"/>
      <c r="AT3949" s="149" t="s">
        <v>169</v>
      </c>
      <c r="AU3949" s="149" t="s">
        <v>88</v>
      </c>
      <c r="AV3949" s="12" t="s">
        <v>86</v>
      </c>
      <c r="AW3949" s="12" t="s">
        <v>40</v>
      </c>
      <c r="AX3949" s="12" t="s">
        <v>78</v>
      </c>
      <c r="AY3949" s="149" t="s">
        <v>156</v>
      </c>
    </row>
    <row r="3950" spans="2:51" s="13" customFormat="1" x14ac:dyDescent="0.2">
      <c r="B3950" s="154"/>
      <c r="D3950" s="148" t="s">
        <v>169</v>
      </c>
      <c r="E3950" s="155" t="s">
        <v>3</v>
      </c>
      <c r="F3950" s="156" t="s">
        <v>4868</v>
      </c>
      <c r="H3950" s="157">
        <v>3.6</v>
      </c>
      <c r="I3950" s="158"/>
      <c r="L3950" s="154"/>
      <c r="M3950" s="159"/>
      <c r="T3950" s="160"/>
      <c r="AT3950" s="155" t="s">
        <v>169</v>
      </c>
      <c r="AU3950" s="155" t="s">
        <v>88</v>
      </c>
      <c r="AV3950" s="13" t="s">
        <v>88</v>
      </c>
      <c r="AW3950" s="13" t="s">
        <v>40</v>
      </c>
      <c r="AX3950" s="13" t="s">
        <v>78</v>
      </c>
      <c r="AY3950" s="155" t="s">
        <v>156</v>
      </c>
    </row>
    <row r="3951" spans="2:51" s="15" customFormat="1" x14ac:dyDescent="0.2">
      <c r="B3951" s="168"/>
      <c r="D3951" s="148" t="s">
        <v>169</v>
      </c>
      <c r="E3951" s="169" t="s">
        <v>3</v>
      </c>
      <c r="F3951" s="170" t="s">
        <v>180</v>
      </c>
      <c r="H3951" s="171">
        <v>3.6</v>
      </c>
      <c r="I3951" s="172"/>
      <c r="L3951" s="168"/>
      <c r="M3951" s="173"/>
      <c r="T3951" s="174"/>
      <c r="AT3951" s="169" t="s">
        <v>169</v>
      </c>
      <c r="AU3951" s="169" t="s">
        <v>88</v>
      </c>
      <c r="AV3951" s="15" t="s">
        <v>157</v>
      </c>
      <c r="AW3951" s="15" t="s">
        <v>40</v>
      </c>
      <c r="AX3951" s="15" t="s">
        <v>78</v>
      </c>
      <c r="AY3951" s="169" t="s">
        <v>156</v>
      </c>
    </row>
    <row r="3952" spans="2:51" s="12" customFormat="1" x14ac:dyDescent="0.2">
      <c r="B3952" s="147"/>
      <c r="D3952" s="148" t="s">
        <v>169</v>
      </c>
      <c r="E3952" s="149" t="s">
        <v>3</v>
      </c>
      <c r="F3952" s="150" t="s">
        <v>3098</v>
      </c>
      <c r="H3952" s="149" t="s">
        <v>3</v>
      </c>
      <c r="I3952" s="151"/>
      <c r="L3952" s="147"/>
      <c r="M3952" s="152"/>
      <c r="T3952" s="153"/>
      <c r="AT3952" s="149" t="s">
        <v>169</v>
      </c>
      <c r="AU3952" s="149" t="s">
        <v>88</v>
      </c>
      <c r="AV3952" s="12" t="s">
        <v>86</v>
      </c>
      <c r="AW3952" s="12" t="s">
        <v>40</v>
      </c>
      <c r="AX3952" s="12" t="s">
        <v>78</v>
      </c>
      <c r="AY3952" s="149" t="s">
        <v>156</v>
      </c>
    </row>
    <row r="3953" spans="2:65" s="13" customFormat="1" x14ac:dyDescent="0.2">
      <c r="B3953" s="154"/>
      <c r="D3953" s="148" t="s">
        <v>169</v>
      </c>
      <c r="E3953" s="155" t="s">
        <v>3</v>
      </c>
      <c r="F3953" s="156" t="s">
        <v>4869</v>
      </c>
      <c r="H3953" s="157">
        <v>166</v>
      </c>
      <c r="I3953" s="158"/>
      <c r="L3953" s="154"/>
      <c r="M3953" s="159"/>
      <c r="T3953" s="160"/>
      <c r="AT3953" s="155" t="s">
        <v>169</v>
      </c>
      <c r="AU3953" s="155" t="s">
        <v>88</v>
      </c>
      <c r="AV3953" s="13" t="s">
        <v>88</v>
      </c>
      <c r="AW3953" s="13" t="s">
        <v>40</v>
      </c>
      <c r="AX3953" s="13" t="s">
        <v>78</v>
      </c>
      <c r="AY3953" s="155" t="s">
        <v>156</v>
      </c>
    </row>
    <row r="3954" spans="2:65" s="13" customFormat="1" x14ac:dyDescent="0.2">
      <c r="B3954" s="154"/>
      <c r="D3954" s="148" t="s">
        <v>169</v>
      </c>
      <c r="E3954" s="155" t="s">
        <v>3</v>
      </c>
      <c r="F3954" s="156" t="s">
        <v>3846</v>
      </c>
      <c r="H3954" s="157">
        <v>10.7</v>
      </c>
      <c r="I3954" s="158"/>
      <c r="L3954" s="154"/>
      <c r="M3954" s="159"/>
      <c r="T3954" s="160"/>
      <c r="AT3954" s="155" t="s">
        <v>169</v>
      </c>
      <c r="AU3954" s="155" t="s">
        <v>88</v>
      </c>
      <c r="AV3954" s="13" t="s">
        <v>88</v>
      </c>
      <c r="AW3954" s="13" t="s">
        <v>40</v>
      </c>
      <c r="AX3954" s="13" t="s">
        <v>78</v>
      </c>
      <c r="AY3954" s="155" t="s">
        <v>156</v>
      </c>
    </row>
    <row r="3955" spans="2:65" s="13" customFormat="1" x14ac:dyDescent="0.2">
      <c r="B3955" s="154"/>
      <c r="D3955" s="148" t="s">
        <v>169</v>
      </c>
      <c r="E3955" s="155" t="s">
        <v>3</v>
      </c>
      <c r="F3955" s="156" t="s">
        <v>4870</v>
      </c>
      <c r="H3955" s="157">
        <v>11.3</v>
      </c>
      <c r="I3955" s="158"/>
      <c r="L3955" s="154"/>
      <c r="M3955" s="159"/>
      <c r="T3955" s="160"/>
      <c r="AT3955" s="155" t="s">
        <v>169</v>
      </c>
      <c r="AU3955" s="155" t="s">
        <v>88</v>
      </c>
      <c r="AV3955" s="13" t="s">
        <v>88</v>
      </c>
      <c r="AW3955" s="13" t="s">
        <v>40</v>
      </c>
      <c r="AX3955" s="13" t="s">
        <v>78</v>
      </c>
      <c r="AY3955" s="155" t="s">
        <v>156</v>
      </c>
    </row>
    <row r="3956" spans="2:65" s="15" customFormat="1" x14ac:dyDescent="0.2">
      <c r="B3956" s="168"/>
      <c r="D3956" s="148" t="s">
        <v>169</v>
      </c>
      <c r="E3956" s="169" t="s">
        <v>3</v>
      </c>
      <c r="F3956" s="170" t="s">
        <v>180</v>
      </c>
      <c r="H3956" s="171">
        <v>188</v>
      </c>
      <c r="I3956" s="172"/>
      <c r="L3956" s="168"/>
      <c r="M3956" s="173"/>
      <c r="T3956" s="174"/>
      <c r="AT3956" s="169" t="s">
        <v>169</v>
      </c>
      <c r="AU3956" s="169" t="s">
        <v>88</v>
      </c>
      <c r="AV3956" s="15" t="s">
        <v>157</v>
      </c>
      <c r="AW3956" s="15" t="s">
        <v>40</v>
      </c>
      <c r="AX3956" s="15" t="s">
        <v>78</v>
      </c>
      <c r="AY3956" s="169" t="s">
        <v>156</v>
      </c>
    </row>
    <row r="3957" spans="2:65" s="14" customFormat="1" x14ac:dyDescent="0.2">
      <c r="B3957" s="161"/>
      <c r="D3957" s="148" t="s">
        <v>169</v>
      </c>
      <c r="E3957" s="162" t="s">
        <v>3</v>
      </c>
      <c r="F3957" s="163" t="s">
        <v>172</v>
      </c>
      <c r="H3957" s="164">
        <v>381.02</v>
      </c>
      <c r="I3957" s="165"/>
      <c r="L3957" s="161"/>
      <c r="M3957" s="166"/>
      <c r="T3957" s="167"/>
      <c r="AT3957" s="162" t="s">
        <v>169</v>
      </c>
      <c r="AU3957" s="162" t="s">
        <v>88</v>
      </c>
      <c r="AV3957" s="14" t="s">
        <v>165</v>
      </c>
      <c r="AW3957" s="14" t="s">
        <v>40</v>
      </c>
      <c r="AX3957" s="14" t="s">
        <v>86</v>
      </c>
      <c r="AY3957" s="162" t="s">
        <v>156</v>
      </c>
    </row>
    <row r="3958" spans="2:65" s="1" customFormat="1" ht="16.5" customHeight="1" x14ac:dyDescent="0.2">
      <c r="B3958" s="129"/>
      <c r="C3958" s="130" t="s">
        <v>4871</v>
      </c>
      <c r="D3958" s="130" t="s">
        <v>160</v>
      </c>
      <c r="E3958" s="131" t="s">
        <v>4872</v>
      </c>
      <c r="F3958" s="132" t="s">
        <v>4873</v>
      </c>
      <c r="G3958" s="133" t="s">
        <v>209</v>
      </c>
      <c r="H3958" s="134">
        <v>381.02</v>
      </c>
      <c r="I3958" s="135"/>
      <c r="J3958" s="136">
        <f>ROUND(I3958*H3958,2)</f>
        <v>0</v>
      </c>
      <c r="K3958" s="132" t="s">
        <v>164</v>
      </c>
      <c r="L3958" s="34"/>
      <c r="M3958" s="137" t="s">
        <v>3</v>
      </c>
      <c r="N3958" s="138" t="s">
        <v>49</v>
      </c>
      <c r="P3958" s="139">
        <f>O3958*H3958</f>
        <v>0</v>
      </c>
      <c r="Q3958" s="139">
        <v>2.5000000000000001E-4</v>
      </c>
      <c r="R3958" s="139">
        <f>Q3958*H3958</f>
        <v>9.5254999999999992E-2</v>
      </c>
      <c r="S3958" s="139">
        <v>0</v>
      </c>
      <c r="T3958" s="140">
        <f>S3958*H3958</f>
        <v>0</v>
      </c>
      <c r="AR3958" s="141" t="s">
        <v>301</v>
      </c>
      <c r="AT3958" s="141" t="s">
        <v>160</v>
      </c>
      <c r="AU3958" s="141" t="s">
        <v>88</v>
      </c>
      <c r="AY3958" s="18" t="s">
        <v>156</v>
      </c>
      <c r="BE3958" s="142">
        <f>IF(N3958="základní",J3958,0)</f>
        <v>0</v>
      </c>
      <c r="BF3958" s="142">
        <f>IF(N3958="snížená",J3958,0)</f>
        <v>0</v>
      </c>
      <c r="BG3958" s="142">
        <f>IF(N3958="zákl. přenesená",J3958,0)</f>
        <v>0</v>
      </c>
      <c r="BH3958" s="142">
        <f>IF(N3958="sníž. přenesená",J3958,0)</f>
        <v>0</v>
      </c>
      <c r="BI3958" s="142">
        <f>IF(N3958="nulová",J3958,0)</f>
        <v>0</v>
      </c>
      <c r="BJ3958" s="18" t="s">
        <v>86</v>
      </c>
      <c r="BK3958" s="142">
        <f>ROUND(I3958*H3958,2)</f>
        <v>0</v>
      </c>
      <c r="BL3958" s="18" t="s">
        <v>301</v>
      </c>
      <c r="BM3958" s="141" t="s">
        <v>4874</v>
      </c>
    </row>
    <row r="3959" spans="2:65" s="1" customFormat="1" x14ac:dyDescent="0.2">
      <c r="B3959" s="34"/>
      <c r="D3959" s="143" t="s">
        <v>167</v>
      </c>
      <c r="F3959" s="144" t="s">
        <v>4875</v>
      </c>
      <c r="I3959" s="145"/>
      <c r="L3959" s="34"/>
      <c r="M3959" s="146"/>
      <c r="T3959" s="55"/>
      <c r="AT3959" s="18" t="s">
        <v>167</v>
      </c>
      <c r="AU3959" s="18" t="s">
        <v>88</v>
      </c>
    </row>
    <row r="3960" spans="2:65" s="12" customFormat="1" x14ac:dyDescent="0.2">
      <c r="B3960" s="147"/>
      <c r="D3960" s="148" t="s">
        <v>169</v>
      </c>
      <c r="E3960" s="149" t="s">
        <v>3</v>
      </c>
      <c r="F3960" s="150" t="s">
        <v>3084</v>
      </c>
      <c r="H3960" s="149" t="s">
        <v>3</v>
      </c>
      <c r="I3960" s="151"/>
      <c r="L3960" s="147"/>
      <c r="M3960" s="152"/>
      <c r="T3960" s="153"/>
      <c r="AT3960" s="149" t="s">
        <v>169</v>
      </c>
      <c r="AU3960" s="149" t="s">
        <v>88</v>
      </c>
      <c r="AV3960" s="12" t="s">
        <v>86</v>
      </c>
      <c r="AW3960" s="12" t="s">
        <v>40</v>
      </c>
      <c r="AX3960" s="12" t="s">
        <v>78</v>
      </c>
      <c r="AY3960" s="149" t="s">
        <v>156</v>
      </c>
    </row>
    <row r="3961" spans="2:65" s="13" customFormat="1" x14ac:dyDescent="0.2">
      <c r="B3961" s="154"/>
      <c r="D3961" s="148" t="s">
        <v>169</v>
      </c>
      <c r="E3961" s="155" t="s">
        <v>3</v>
      </c>
      <c r="F3961" s="156" t="s">
        <v>4861</v>
      </c>
      <c r="H3961" s="157">
        <v>132.27000000000001</v>
      </c>
      <c r="I3961" s="158"/>
      <c r="L3961" s="154"/>
      <c r="M3961" s="159"/>
      <c r="T3961" s="160"/>
      <c r="AT3961" s="155" t="s">
        <v>169</v>
      </c>
      <c r="AU3961" s="155" t="s">
        <v>88</v>
      </c>
      <c r="AV3961" s="13" t="s">
        <v>88</v>
      </c>
      <c r="AW3961" s="13" t="s">
        <v>40</v>
      </c>
      <c r="AX3961" s="13" t="s">
        <v>78</v>
      </c>
      <c r="AY3961" s="155" t="s">
        <v>156</v>
      </c>
    </row>
    <row r="3962" spans="2:65" s="13" customFormat="1" x14ac:dyDescent="0.2">
      <c r="B3962" s="154"/>
      <c r="D3962" s="148" t="s">
        <v>169</v>
      </c>
      <c r="E3962" s="155" t="s">
        <v>3</v>
      </c>
      <c r="F3962" s="156" t="s">
        <v>4758</v>
      </c>
      <c r="H3962" s="157">
        <v>10.7</v>
      </c>
      <c r="I3962" s="158"/>
      <c r="L3962" s="154"/>
      <c r="M3962" s="159"/>
      <c r="T3962" s="160"/>
      <c r="AT3962" s="155" t="s">
        <v>169</v>
      </c>
      <c r="AU3962" s="155" t="s">
        <v>88</v>
      </c>
      <c r="AV3962" s="13" t="s">
        <v>88</v>
      </c>
      <c r="AW3962" s="13" t="s">
        <v>40</v>
      </c>
      <c r="AX3962" s="13" t="s">
        <v>78</v>
      </c>
      <c r="AY3962" s="155" t="s">
        <v>156</v>
      </c>
    </row>
    <row r="3963" spans="2:65" s="13" customFormat="1" x14ac:dyDescent="0.2">
      <c r="B3963" s="154"/>
      <c r="D3963" s="148" t="s">
        <v>169</v>
      </c>
      <c r="E3963" s="155" t="s">
        <v>3</v>
      </c>
      <c r="F3963" s="156" t="s">
        <v>4862</v>
      </c>
      <c r="H3963" s="157">
        <v>11.52</v>
      </c>
      <c r="I3963" s="158"/>
      <c r="L3963" s="154"/>
      <c r="M3963" s="159"/>
      <c r="T3963" s="160"/>
      <c r="AT3963" s="155" t="s">
        <v>169</v>
      </c>
      <c r="AU3963" s="155" t="s">
        <v>88</v>
      </c>
      <c r="AV3963" s="13" t="s">
        <v>88</v>
      </c>
      <c r="AW3963" s="13" t="s">
        <v>40</v>
      </c>
      <c r="AX3963" s="13" t="s">
        <v>78</v>
      </c>
      <c r="AY3963" s="155" t="s">
        <v>156</v>
      </c>
    </row>
    <row r="3964" spans="2:65" s="13" customFormat="1" x14ac:dyDescent="0.2">
      <c r="B3964" s="154"/>
      <c r="D3964" s="148" t="s">
        <v>169</v>
      </c>
      <c r="E3964" s="155" t="s">
        <v>3</v>
      </c>
      <c r="F3964" s="156" t="s">
        <v>4863</v>
      </c>
      <c r="H3964" s="157">
        <v>5.61</v>
      </c>
      <c r="I3964" s="158"/>
      <c r="L3964" s="154"/>
      <c r="M3964" s="159"/>
      <c r="T3964" s="160"/>
      <c r="AT3964" s="155" t="s">
        <v>169</v>
      </c>
      <c r="AU3964" s="155" t="s">
        <v>88</v>
      </c>
      <c r="AV3964" s="13" t="s">
        <v>88</v>
      </c>
      <c r="AW3964" s="13" t="s">
        <v>40</v>
      </c>
      <c r="AX3964" s="13" t="s">
        <v>78</v>
      </c>
      <c r="AY3964" s="155" t="s">
        <v>156</v>
      </c>
    </row>
    <row r="3965" spans="2:65" s="13" customFormat="1" x14ac:dyDescent="0.2">
      <c r="B3965" s="154"/>
      <c r="D3965" s="148" t="s">
        <v>169</v>
      </c>
      <c r="E3965" s="155" t="s">
        <v>3</v>
      </c>
      <c r="F3965" s="156" t="s">
        <v>4864</v>
      </c>
      <c r="H3965" s="157">
        <v>2.41</v>
      </c>
      <c r="I3965" s="158"/>
      <c r="L3965" s="154"/>
      <c r="M3965" s="159"/>
      <c r="T3965" s="160"/>
      <c r="AT3965" s="155" t="s">
        <v>169</v>
      </c>
      <c r="AU3965" s="155" t="s">
        <v>88</v>
      </c>
      <c r="AV3965" s="13" t="s">
        <v>88</v>
      </c>
      <c r="AW3965" s="13" t="s">
        <v>40</v>
      </c>
      <c r="AX3965" s="13" t="s">
        <v>78</v>
      </c>
      <c r="AY3965" s="155" t="s">
        <v>156</v>
      </c>
    </row>
    <row r="3966" spans="2:65" s="13" customFormat="1" x14ac:dyDescent="0.2">
      <c r="B3966" s="154"/>
      <c r="D3966" s="148" t="s">
        <v>169</v>
      </c>
      <c r="E3966" s="155" t="s">
        <v>3</v>
      </c>
      <c r="F3966" s="156" t="s">
        <v>4865</v>
      </c>
      <c r="H3966" s="157">
        <v>4.99</v>
      </c>
      <c r="I3966" s="158"/>
      <c r="L3966" s="154"/>
      <c r="M3966" s="159"/>
      <c r="T3966" s="160"/>
      <c r="AT3966" s="155" t="s">
        <v>169</v>
      </c>
      <c r="AU3966" s="155" t="s">
        <v>88</v>
      </c>
      <c r="AV3966" s="13" t="s">
        <v>88</v>
      </c>
      <c r="AW3966" s="13" t="s">
        <v>40</v>
      </c>
      <c r="AX3966" s="13" t="s">
        <v>78</v>
      </c>
      <c r="AY3966" s="155" t="s">
        <v>156</v>
      </c>
    </row>
    <row r="3967" spans="2:65" s="15" customFormat="1" x14ac:dyDescent="0.2">
      <c r="B3967" s="168"/>
      <c r="D3967" s="148" t="s">
        <v>169</v>
      </c>
      <c r="E3967" s="169" t="s">
        <v>3</v>
      </c>
      <c r="F3967" s="170" t="s">
        <v>180</v>
      </c>
      <c r="H3967" s="171">
        <v>167.5</v>
      </c>
      <c r="I3967" s="172"/>
      <c r="L3967" s="168"/>
      <c r="M3967" s="173"/>
      <c r="T3967" s="174"/>
      <c r="AT3967" s="169" t="s">
        <v>169</v>
      </c>
      <c r="AU3967" s="169" t="s">
        <v>88</v>
      </c>
      <c r="AV3967" s="15" t="s">
        <v>157</v>
      </c>
      <c r="AW3967" s="15" t="s">
        <v>40</v>
      </c>
      <c r="AX3967" s="15" t="s">
        <v>78</v>
      </c>
      <c r="AY3967" s="169" t="s">
        <v>156</v>
      </c>
    </row>
    <row r="3968" spans="2:65" s="12" customFormat="1" x14ac:dyDescent="0.2">
      <c r="B3968" s="147"/>
      <c r="D3968" s="148" t="s">
        <v>169</v>
      </c>
      <c r="E3968" s="149" t="s">
        <v>3</v>
      </c>
      <c r="F3968" s="150" t="s">
        <v>3094</v>
      </c>
      <c r="H3968" s="149" t="s">
        <v>3</v>
      </c>
      <c r="I3968" s="151"/>
      <c r="L3968" s="147"/>
      <c r="M3968" s="152"/>
      <c r="T3968" s="153"/>
      <c r="AT3968" s="149" t="s">
        <v>169</v>
      </c>
      <c r="AU3968" s="149" t="s">
        <v>88</v>
      </c>
      <c r="AV3968" s="12" t="s">
        <v>86</v>
      </c>
      <c r="AW3968" s="12" t="s">
        <v>40</v>
      </c>
      <c r="AX3968" s="12" t="s">
        <v>78</v>
      </c>
      <c r="AY3968" s="149" t="s">
        <v>156</v>
      </c>
    </row>
    <row r="3969" spans="2:65" s="13" customFormat="1" x14ac:dyDescent="0.2">
      <c r="B3969" s="154"/>
      <c r="D3969" s="148" t="s">
        <v>169</v>
      </c>
      <c r="E3969" s="155" t="s">
        <v>3</v>
      </c>
      <c r="F3969" s="156" t="s">
        <v>4866</v>
      </c>
      <c r="H3969" s="157">
        <v>19.399999999999999</v>
      </c>
      <c r="I3969" s="158"/>
      <c r="L3969" s="154"/>
      <c r="M3969" s="159"/>
      <c r="T3969" s="160"/>
      <c r="AT3969" s="155" t="s">
        <v>169</v>
      </c>
      <c r="AU3969" s="155" t="s">
        <v>88</v>
      </c>
      <c r="AV3969" s="13" t="s">
        <v>88</v>
      </c>
      <c r="AW3969" s="13" t="s">
        <v>40</v>
      </c>
      <c r="AX3969" s="13" t="s">
        <v>78</v>
      </c>
      <c r="AY3969" s="155" t="s">
        <v>156</v>
      </c>
    </row>
    <row r="3970" spans="2:65" s="13" customFormat="1" x14ac:dyDescent="0.2">
      <c r="B3970" s="154"/>
      <c r="D3970" s="148" t="s">
        <v>169</v>
      </c>
      <c r="E3970" s="155" t="s">
        <v>3</v>
      </c>
      <c r="F3970" s="156" t="s">
        <v>4867</v>
      </c>
      <c r="H3970" s="157">
        <v>2.52</v>
      </c>
      <c r="I3970" s="158"/>
      <c r="L3970" s="154"/>
      <c r="M3970" s="159"/>
      <c r="T3970" s="160"/>
      <c r="AT3970" s="155" t="s">
        <v>169</v>
      </c>
      <c r="AU3970" s="155" t="s">
        <v>88</v>
      </c>
      <c r="AV3970" s="13" t="s">
        <v>88</v>
      </c>
      <c r="AW3970" s="13" t="s">
        <v>40</v>
      </c>
      <c r="AX3970" s="13" t="s">
        <v>78</v>
      </c>
      <c r="AY3970" s="155" t="s">
        <v>156</v>
      </c>
    </row>
    <row r="3971" spans="2:65" s="15" customFormat="1" x14ac:dyDescent="0.2">
      <c r="B3971" s="168"/>
      <c r="D3971" s="148" t="s">
        <v>169</v>
      </c>
      <c r="E3971" s="169" t="s">
        <v>3</v>
      </c>
      <c r="F3971" s="170" t="s">
        <v>180</v>
      </c>
      <c r="H3971" s="171">
        <v>21.92</v>
      </c>
      <c r="I3971" s="172"/>
      <c r="L3971" s="168"/>
      <c r="M3971" s="173"/>
      <c r="T3971" s="174"/>
      <c r="AT3971" s="169" t="s">
        <v>169</v>
      </c>
      <c r="AU3971" s="169" t="s">
        <v>88</v>
      </c>
      <c r="AV3971" s="15" t="s">
        <v>157</v>
      </c>
      <c r="AW3971" s="15" t="s">
        <v>40</v>
      </c>
      <c r="AX3971" s="15" t="s">
        <v>78</v>
      </c>
      <c r="AY3971" s="169" t="s">
        <v>156</v>
      </c>
    </row>
    <row r="3972" spans="2:65" s="12" customFormat="1" x14ac:dyDescent="0.2">
      <c r="B3972" s="147"/>
      <c r="D3972" s="148" t="s">
        <v>169</v>
      </c>
      <c r="E3972" s="149" t="s">
        <v>3</v>
      </c>
      <c r="F3972" s="150" t="s">
        <v>2434</v>
      </c>
      <c r="H3972" s="149" t="s">
        <v>3</v>
      </c>
      <c r="I3972" s="151"/>
      <c r="L3972" s="147"/>
      <c r="M3972" s="152"/>
      <c r="T3972" s="153"/>
      <c r="AT3972" s="149" t="s">
        <v>169</v>
      </c>
      <c r="AU3972" s="149" t="s">
        <v>88</v>
      </c>
      <c r="AV3972" s="12" t="s">
        <v>86</v>
      </c>
      <c r="AW3972" s="12" t="s">
        <v>40</v>
      </c>
      <c r="AX3972" s="12" t="s">
        <v>78</v>
      </c>
      <c r="AY3972" s="149" t="s">
        <v>156</v>
      </c>
    </row>
    <row r="3973" spans="2:65" s="13" customFormat="1" x14ac:dyDescent="0.2">
      <c r="B3973" s="154"/>
      <c r="D3973" s="148" t="s">
        <v>169</v>
      </c>
      <c r="E3973" s="155" t="s">
        <v>3</v>
      </c>
      <c r="F3973" s="156" t="s">
        <v>4868</v>
      </c>
      <c r="H3973" s="157">
        <v>3.6</v>
      </c>
      <c r="I3973" s="158"/>
      <c r="L3973" s="154"/>
      <c r="M3973" s="159"/>
      <c r="T3973" s="160"/>
      <c r="AT3973" s="155" t="s">
        <v>169</v>
      </c>
      <c r="AU3973" s="155" t="s">
        <v>88</v>
      </c>
      <c r="AV3973" s="13" t="s">
        <v>88</v>
      </c>
      <c r="AW3973" s="13" t="s">
        <v>40</v>
      </c>
      <c r="AX3973" s="13" t="s">
        <v>78</v>
      </c>
      <c r="AY3973" s="155" t="s">
        <v>156</v>
      </c>
    </row>
    <row r="3974" spans="2:65" s="15" customFormat="1" x14ac:dyDescent="0.2">
      <c r="B3974" s="168"/>
      <c r="D3974" s="148" t="s">
        <v>169</v>
      </c>
      <c r="E3974" s="169" t="s">
        <v>3</v>
      </c>
      <c r="F3974" s="170" t="s">
        <v>180</v>
      </c>
      <c r="H3974" s="171">
        <v>3.6</v>
      </c>
      <c r="I3974" s="172"/>
      <c r="L3974" s="168"/>
      <c r="M3974" s="173"/>
      <c r="T3974" s="174"/>
      <c r="AT3974" s="169" t="s">
        <v>169</v>
      </c>
      <c r="AU3974" s="169" t="s">
        <v>88</v>
      </c>
      <c r="AV3974" s="15" t="s">
        <v>157</v>
      </c>
      <c r="AW3974" s="15" t="s">
        <v>40</v>
      </c>
      <c r="AX3974" s="15" t="s">
        <v>78</v>
      </c>
      <c r="AY3974" s="169" t="s">
        <v>156</v>
      </c>
    </row>
    <row r="3975" spans="2:65" s="12" customFormat="1" x14ac:dyDescent="0.2">
      <c r="B3975" s="147"/>
      <c r="D3975" s="148" t="s">
        <v>169</v>
      </c>
      <c r="E3975" s="149" t="s">
        <v>3</v>
      </c>
      <c r="F3975" s="150" t="s">
        <v>3098</v>
      </c>
      <c r="H3975" s="149" t="s">
        <v>3</v>
      </c>
      <c r="I3975" s="151"/>
      <c r="L3975" s="147"/>
      <c r="M3975" s="152"/>
      <c r="T3975" s="153"/>
      <c r="AT3975" s="149" t="s">
        <v>169</v>
      </c>
      <c r="AU3975" s="149" t="s">
        <v>88</v>
      </c>
      <c r="AV3975" s="12" t="s">
        <v>86</v>
      </c>
      <c r="AW3975" s="12" t="s">
        <v>40</v>
      </c>
      <c r="AX3975" s="12" t="s">
        <v>78</v>
      </c>
      <c r="AY3975" s="149" t="s">
        <v>156</v>
      </c>
    </row>
    <row r="3976" spans="2:65" s="13" customFormat="1" x14ac:dyDescent="0.2">
      <c r="B3976" s="154"/>
      <c r="D3976" s="148" t="s">
        <v>169</v>
      </c>
      <c r="E3976" s="155" t="s">
        <v>3</v>
      </c>
      <c r="F3976" s="156" t="s">
        <v>4869</v>
      </c>
      <c r="H3976" s="157">
        <v>166</v>
      </c>
      <c r="I3976" s="158"/>
      <c r="L3976" s="154"/>
      <c r="M3976" s="159"/>
      <c r="T3976" s="160"/>
      <c r="AT3976" s="155" t="s">
        <v>169</v>
      </c>
      <c r="AU3976" s="155" t="s">
        <v>88</v>
      </c>
      <c r="AV3976" s="13" t="s">
        <v>88</v>
      </c>
      <c r="AW3976" s="13" t="s">
        <v>40</v>
      </c>
      <c r="AX3976" s="13" t="s">
        <v>78</v>
      </c>
      <c r="AY3976" s="155" t="s">
        <v>156</v>
      </c>
    </row>
    <row r="3977" spans="2:65" s="13" customFormat="1" x14ac:dyDescent="0.2">
      <c r="B3977" s="154"/>
      <c r="D3977" s="148" t="s">
        <v>169</v>
      </c>
      <c r="E3977" s="155" t="s">
        <v>3</v>
      </c>
      <c r="F3977" s="156" t="s">
        <v>3846</v>
      </c>
      <c r="H3977" s="157">
        <v>10.7</v>
      </c>
      <c r="I3977" s="158"/>
      <c r="L3977" s="154"/>
      <c r="M3977" s="159"/>
      <c r="T3977" s="160"/>
      <c r="AT3977" s="155" t="s">
        <v>169</v>
      </c>
      <c r="AU3977" s="155" t="s">
        <v>88</v>
      </c>
      <c r="AV3977" s="13" t="s">
        <v>88</v>
      </c>
      <c r="AW3977" s="13" t="s">
        <v>40</v>
      </c>
      <c r="AX3977" s="13" t="s">
        <v>78</v>
      </c>
      <c r="AY3977" s="155" t="s">
        <v>156</v>
      </c>
    </row>
    <row r="3978" spans="2:65" s="13" customFormat="1" x14ac:dyDescent="0.2">
      <c r="B3978" s="154"/>
      <c r="D3978" s="148" t="s">
        <v>169</v>
      </c>
      <c r="E3978" s="155" t="s">
        <v>3</v>
      </c>
      <c r="F3978" s="156" t="s">
        <v>4870</v>
      </c>
      <c r="H3978" s="157">
        <v>11.3</v>
      </c>
      <c r="I3978" s="158"/>
      <c r="L3978" s="154"/>
      <c r="M3978" s="159"/>
      <c r="T3978" s="160"/>
      <c r="AT3978" s="155" t="s">
        <v>169</v>
      </c>
      <c r="AU3978" s="155" t="s">
        <v>88</v>
      </c>
      <c r="AV3978" s="13" t="s">
        <v>88</v>
      </c>
      <c r="AW3978" s="13" t="s">
        <v>40</v>
      </c>
      <c r="AX3978" s="13" t="s">
        <v>78</v>
      </c>
      <c r="AY3978" s="155" t="s">
        <v>156</v>
      </c>
    </row>
    <row r="3979" spans="2:65" s="15" customFormat="1" x14ac:dyDescent="0.2">
      <c r="B3979" s="168"/>
      <c r="D3979" s="148" t="s">
        <v>169</v>
      </c>
      <c r="E3979" s="169" t="s">
        <v>3</v>
      </c>
      <c r="F3979" s="170" t="s">
        <v>180</v>
      </c>
      <c r="H3979" s="171">
        <v>188</v>
      </c>
      <c r="I3979" s="172"/>
      <c r="L3979" s="168"/>
      <c r="M3979" s="173"/>
      <c r="T3979" s="174"/>
      <c r="AT3979" s="169" t="s">
        <v>169</v>
      </c>
      <c r="AU3979" s="169" t="s">
        <v>88</v>
      </c>
      <c r="AV3979" s="15" t="s">
        <v>157</v>
      </c>
      <c r="AW3979" s="15" t="s">
        <v>40</v>
      </c>
      <c r="AX3979" s="15" t="s">
        <v>78</v>
      </c>
      <c r="AY3979" s="169" t="s">
        <v>156</v>
      </c>
    </row>
    <row r="3980" spans="2:65" s="14" customFormat="1" x14ac:dyDescent="0.2">
      <c r="B3980" s="161"/>
      <c r="D3980" s="148" t="s">
        <v>169</v>
      </c>
      <c r="E3980" s="162" t="s">
        <v>3</v>
      </c>
      <c r="F3980" s="163" t="s">
        <v>172</v>
      </c>
      <c r="H3980" s="164">
        <v>381.02</v>
      </c>
      <c r="I3980" s="165"/>
      <c r="L3980" s="161"/>
      <c r="M3980" s="166"/>
      <c r="T3980" s="167"/>
      <c r="AT3980" s="162" t="s">
        <v>169</v>
      </c>
      <c r="AU3980" s="162" t="s">
        <v>88</v>
      </c>
      <c r="AV3980" s="14" t="s">
        <v>165</v>
      </c>
      <c r="AW3980" s="14" t="s">
        <v>40</v>
      </c>
      <c r="AX3980" s="14" t="s">
        <v>86</v>
      </c>
      <c r="AY3980" s="162" t="s">
        <v>156</v>
      </c>
    </row>
    <row r="3981" spans="2:65" s="1" customFormat="1" ht="16.5" customHeight="1" x14ac:dyDescent="0.2">
      <c r="B3981" s="129"/>
      <c r="C3981" s="130" t="s">
        <v>4876</v>
      </c>
      <c r="D3981" s="130" t="s">
        <v>160</v>
      </c>
      <c r="E3981" s="131" t="s">
        <v>4877</v>
      </c>
      <c r="F3981" s="132" t="s">
        <v>4878</v>
      </c>
      <c r="G3981" s="133" t="s">
        <v>209</v>
      </c>
      <c r="H3981" s="134">
        <v>381.02</v>
      </c>
      <c r="I3981" s="135"/>
      <c r="J3981" s="136">
        <f>ROUND(I3981*H3981,2)</f>
        <v>0</v>
      </c>
      <c r="K3981" s="132" t="s">
        <v>164</v>
      </c>
      <c r="L3981" s="34"/>
      <c r="M3981" s="137" t="s">
        <v>3</v>
      </c>
      <c r="N3981" s="138" t="s">
        <v>49</v>
      </c>
      <c r="P3981" s="139">
        <f>O3981*H3981</f>
        <v>0</v>
      </c>
      <c r="Q3981" s="139">
        <v>6.583E-2</v>
      </c>
      <c r="R3981" s="139">
        <f>Q3981*H3981</f>
        <v>25.082546599999997</v>
      </c>
      <c r="S3981" s="139">
        <v>0</v>
      </c>
      <c r="T3981" s="140">
        <f>S3981*H3981</f>
        <v>0</v>
      </c>
      <c r="AR3981" s="141" t="s">
        <v>301</v>
      </c>
      <c r="AT3981" s="141" t="s">
        <v>160</v>
      </c>
      <c r="AU3981" s="141" t="s">
        <v>88</v>
      </c>
      <c r="AY3981" s="18" t="s">
        <v>156</v>
      </c>
      <c r="BE3981" s="142">
        <f>IF(N3981="základní",J3981,0)</f>
        <v>0</v>
      </c>
      <c r="BF3981" s="142">
        <f>IF(N3981="snížená",J3981,0)</f>
        <v>0</v>
      </c>
      <c r="BG3981" s="142">
        <f>IF(N3981="zákl. přenesená",J3981,0)</f>
        <v>0</v>
      </c>
      <c r="BH3981" s="142">
        <f>IF(N3981="sníž. přenesená",J3981,0)</f>
        <v>0</v>
      </c>
      <c r="BI3981" s="142">
        <f>IF(N3981="nulová",J3981,0)</f>
        <v>0</v>
      </c>
      <c r="BJ3981" s="18" t="s">
        <v>86</v>
      </c>
      <c r="BK3981" s="142">
        <f>ROUND(I3981*H3981,2)</f>
        <v>0</v>
      </c>
      <c r="BL3981" s="18" t="s">
        <v>301</v>
      </c>
      <c r="BM3981" s="141" t="s">
        <v>4879</v>
      </c>
    </row>
    <row r="3982" spans="2:65" s="1" customFormat="1" x14ac:dyDescent="0.2">
      <c r="B3982" s="34"/>
      <c r="D3982" s="143" t="s">
        <v>167</v>
      </c>
      <c r="F3982" s="144" t="s">
        <v>4880</v>
      </c>
      <c r="I3982" s="145"/>
      <c r="L3982" s="34"/>
      <c r="M3982" s="146"/>
      <c r="T3982" s="55"/>
      <c r="AT3982" s="18" t="s">
        <v>167</v>
      </c>
      <c r="AU3982" s="18" t="s">
        <v>88</v>
      </c>
    </row>
    <row r="3983" spans="2:65" s="1" customFormat="1" ht="19.5" x14ac:dyDescent="0.2">
      <c r="B3983" s="34"/>
      <c r="D3983" s="148" t="s">
        <v>761</v>
      </c>
      <c r="F3983" s="185" t="s">
        <v>4881</v>
      </c>
      <c r="I3983" s="145"/>
      <c r="L3983" s="34"/>
      <c r="M3983" s="146"/>
      <c r="T3983" s="55"/>
      <c r="AT3983" s="18" t="s">
        <v>761</v>
      </c>
      <c r="AU3983" s="18" t="s">
        <v>88</v>
      </c>
    </row>
    <row r="3984" spans="2:65" s="12" customFormat="1" x14ac:dyDescent="0.2">
      <c r="B3984" s="147"/>
      <c r="D3984" s="148" t="s">
        <v>169</v>
      </c>
      <c r="E3984" s="149" t="s">
        <v>3</v>
      </c>
      <c r="F3984" s="150" t="s">
        <v>3084</v>
      </c>
      <c r="H3984" s="149" t="s">
        <v>3</v>
      </c>
      <c r="I3984" s="151"/>
      <c r="L3984" s="147"/>
      <c r="M3984" s="152"/>
      <c r="T3984" s="153"/>
      <c r="AT3984" s="149" t="s">
        <v>169</v>
      </c>
      <c r="AU3984" s="149" t="s">
        <v>88</v>
      </c>
      <c r="AV3984" s="12" t="s">
        <v>86</v>
      </c>
      <c r="AW3984" s="12" t="s">
        <v>40</v>
      </c>
      <c r="AX3984" s="12" t="s">
        <v>78</v>
      </c>
      <c r="AY3984" s="149" t="s">
        <v>156</v>
      </c>
    </row>
    <row r="3985" spans="2:51" s="13" customFormat="1" x14ac:dyDescent="0.2">
      <c r="B3985" s="154"/>
      <c r="D3985" s="148" t="s">
        <v>169</v>
      </c>
      <c r="E3985" s="155" t="s">
        <v>3</v>
      </c>
      <c r="F3985" s="156" t="s">
        <v>4861</v>
      </c>
      <c r="H3985" s="157">
        <v>132.27000000000001</v>
      </c>
      <c r="I3985" s="158"/>
      <c r="L3985" s="154"/>
      <c r="M3985" s="159"/>
      <c r="T3985" s="160"/>
      <c r="AT3985" s="155" t="s">
        <v>169</v>
      </c>
      <c r="AU3985" s="155" t="s">
        <v>88</v>
      </c>
      <c r="AV3985" s="13" t="s">
        <v>88</v>
      </c>
      <c r="AW3985" s="13" t="s">
        <v>40</v>
      </c>
      <c r="AX3985" s="13" t="s">
        <v>78</v>
      </c>
      <c r="AY3985" s="155" t="s">
        <v>156</v>
      </c>
    </row>
    <row r="3986" spans="2:51" s="13" customFormat="1" x14ac:dyDescent="0.2">
      <c r="B3986" s="154"/>
      <c r="D3986" s="148" t="s">
        <v>169</v>
      </c>
      <c r="E3986" s="155" t="s">
        <v>3</v>
      </c>
      <c r="F3986" s="156" t="s">
        <v>4758</v>
      </c>
      <c r="H3986" s="157">
        <v>10.7</v>
      </c>
      <c r="I3986" s="158"/>
      <c r="L3986" s="154"/>
      <c r="M3986" s="159"/>
      <c r="T3986" s="160"/>
      <c r="AT3986" s="155" t="s">
        <v>169</v>
      </c>
      <c r="AU3986" s="155" t="s">
        <v>88</v>
      </c>
      <c r="AV3986" s="13" t="s">
        <v>88</v>
      </c>
      <c r="AW3986" s="13" t="s">
        <v>40</v>
      </c>
      <c r="AX3986" s="13" t="s">
        <v>78</v>
      </c>
      <c r="AY3986" s="155" t="s">
        <v>156</v>
      </c>
    </row>
    <row r="3987" spans="2:51" s="13" customFormat="1" x14ac:dyDescent="0.2">
      <c r="B3987" s="154"/>
      <c r="D3987" s="148" t="s">
        <v>169</v>
      </c>
      <c r="E3987" s="155" t="s">
        <v>3</v>
      </c>
      <c r="F3987" s="156" t="s">
        <v>4862</v>
      </c>
      <c r="H3987" s="157">
        <v>11.52</v>
      </c>
      <c r="I3987" s="158"/>
      <c r="L3987" s="154"/>
      <c r="M3987" s="159"/>
      <c r="T3987" s="160"/>
      <c r="AT3987" s="155" t="s">
        <v>169</v>
      </c>
      <c r="AU3987" s="155" t="s">
        <v>88</v>
      </c>
      <c r="AV3987" s="13" t="s">
        <v>88</v>
      </c>
      <c r="AW3987" s="13" t="s">
        <v>40</v>
      </c>
      <c r="AX3987" s="13" t="s">
        <v>78</v>
      </c>
      <c r="AY3987" s="155" t="s">
        <v>156</v>
      </c>
    </row>
    <row r="3988" spans="2:51" s="13" customFormat="1" x14ac:dyDescent="0.2">
      <c r="B3988" s="154"/>
      <c r="D3988" s="148" t="s">
        <v>169</v>
      </c>
      <c r="E3988" s="155" t="s">
        <v>3</v>
      </c>
      <c r="F3988" s="156" t="s">
        <v>4863</v>
      </c>
      <c r="H3988" s="157">
        <v>5.61</v>
      </c>
      <c r="I3988" s="158"/>
      <c r="L3988" s="154"/>
      <c r="M3988" s="159"/>
      <c r="T3988" s="160"/>
      <c r="AT3988" s="155" t="s">
        <v>169</v>
      </c>
      <c r="AU3988" s="155" t="s">
        <v>88</v>
      </c>
      <c r="AV3988" s="13" t="s">
        <v>88</v>
      </c>
      <c r="AW3988" s="13" t="s">
        <v>40</v>
      </c>
      <c r="AX3988" s="13" t="s">
        <v>78</v>
      </c>
      <c r="AY3988" s="155" t="s">
        <v>156</v>
      </c>
    </row>
    <row r="3989" spans="2:51" s="13" customFormat="1" x14ac:dyDescent="0.2">
      <c r="B3989" s="154"/>
      <c r="D3989" s="148" t="s">
        <v>169</v>
      </c>
      <c r="E3989" s="155" t="s">
        <v>3</v>
      </c>
      <c r="F3989" s="156" t="s">
        <v>4864</v>
      </c>
      <c r="H3989" s="157">
        <v>2.41</v>
      </c>
      <c r="I3989" s="158"/>
      <c r="L3989" s="154"/>
      <c r="M3989" s="159"/>
      <c r="T3989" s="160"/>
      <c r="AT3989" s="155" t="s">
        <v>169</v>
      </c>
      <c r="AU3989" s="155" t="s">
        <v>88</v>
      </c>
      <c r="AV3989" s="13" t="s">
        <v>88</v>
      </c>
      <c r="AW3989" s="13" t="s">
        <v>40</v>
      </c>
      <c r="AX3989" s="13" t="s">
        <v>78</v>
      </c>
      <c r="AY3989" s="155" t="s">
        <v>156</v>
      </c>
    </row>
    <row r="3990" spans="2:51" s="13" customFormat="1" x14ac:dyDescent="0.2">
      <c r="B3990" s="154"/>
      <c r="D3990" s="148" t="s">
        <v>169</v>
      </c>
      <c r="E3990" s="155" t="s">
        <v>3</v>
      </c>
      <c r="F3990" s="156" t="s">
        <v>4865</v>
      </c>
      <c r="H3990" s="157">
        <v>4.99</v>
      </c>
      <c r="I3990" s="158"/>
      <c r="L3990" s="154"/>
      <c r="M3990" s="159"/>
      <c r="T3990" s="160"/>
      <c r="AT3990" s="155" t="s">
        <v>169</v>
      </c>
      <c r="AU3990" s="155" t="s">
        <v>88</v>
      </c>
      <c r="AV3990" s="13" t="s">
        <v>88</v>
      </c>
      <c r="AW3990" s="13" t="s">
        <v>40</v>
      </c>
      <c r="AX3990" s="13" t="s">
        <v>78</v>
      </c>
      <c r="AY3990" s="155" t="s">
        <v>156</v>
      </c>
    </row>
    <row r="3991" spans="2:51" s="15" customFormat="1" x14ac:dyDescent="0.2">
      <c r="B3991" s="168"/>
      <c r="D3991" s="148" t="s">
        <v>169</v>
      </c>
      <c r="E3991" s="169" t="s">
        <v>3</v>
      </c>
      <c r="F3991" s="170" t="s">
        <v>180</v>
      </c>
      <c r="H3991" s="171">
        <v>167.5</v>
      </c>
      <c r="I3991" s="172"/>
      <c r="L3991" s="168"/>
      <c r="M3991" s="173"/>
      <c r="T3991" s="174"/>
      <c r="AT3991" s="169" t="s">
        <v>169</v>
      </c>
      <c r="AU3991" s="169" t="s">
        <v>88</v>
      </c>
      <c r="AV3991" s="15" t="s">
        <v>157</v>
      </c>
      <c r="AW3991" s="15" t="s">
        <v>40</v>
      </c>
      <c r="AX3991" s="15" t="s">
        <v>78</v>
      </c>
      <c r="AY3991" s="169" t="s">
        <v>156</v>
      </c>
    </row>
    <row r="3992" spans="2:51" s="12" customFormat="1" x14ac:dyDescent="0.2">
      <c r="B3992" s="147"/>
      <c r="D3992" s="148" t="s">
        <v>169</v>
      </c>
      <c r="E3992" s="149" t="s">
        <v>3</v>
      </c>
      <c r="F3992" s="150" t="s">
        <v>3094</v>
      </c>
      <c r="H3992" s="149" t="s">
        <v>3</v>
      </c>
      <c r="I3992" s="151"/>
      <c r="L3992" s="147"/>
      <c r="M3992" s="152"/>
      <c r="T3992" s="153"/>
      <c r="AT3992" s="149" t="s">
        <v>169</v>
      </c>
      <c r="AU3992" s="149" t="s">
        <v>88</v>
      </c>
      <c r="AV3992" s="12" t="s">
        <v>86</v>
      </c>
      <c r="AW3992" s="12" t="s">
        <v>40</v>
      </c>
      <c r="AX3992" s="12" t="s">
        <v>78</v>
      </c>
      <c r="AY3992" s="149" t="s">
        <v>156</v>
      </c>
    </row>
    <row r="3993" spans="2:51" s="13" customFormat="1" x14ac:dyDescent="0.2">
      <c r="B3993" s="154"/>
      <c r="D3993" s="148" t="s">
        <v>169</v>
      </c>
      <c r="E3993" s="155" t="s">
        <v>3</v>
      </c>
      <c r="F3993" s="156" t="s">
        <v>4866</v>
      </c>
      <c r="H3993" s="157">
        <v>19.399999999999999</v>
      </c>
      <c r="I3993" s="158"/>
      <c r="L3993" s="154"/>
      <c r="M3993" s="159"/>
      <c r="T3993" s="160"/>
      <c r="AT3993" s="155" t="s">
        <v>169</v>
      </c>
      <c r="AU3993" s="155" t="s">
        <v>88</v>
      </c>
      <c r="AV3993" s="13" t="s">
        <v>88</v>
      </c>
      <c r="AW3993" s="13" t="s">
        <v>40</v>
      </c>
      <c r="AX3993" s="13" t="s">
        <v>78</v>
      </c>
      <c r="AY3993" s="155" t="s">
        <v>156</v>
      </c>
    </row>
    <row r="3994" spans="2:51" s="13" customFormat="1" x14ac:dyDescent="0.2">
      <c r="B3994" s="154"/>
      <c r="D3994" s="148" t="s">
        <v>169</v>
      </c>
      <c r="E3994" s="155" t="s">
        <v>3</v>
      </c>
      <c r="F3994" s="156" t="s">
        <v>4867</v>
      </c>
      <c r="H3994" s="157">
        <v>2.52</v>
      </c>
      <c r="I3994" s="158"/>
      <c r="L3994" s="154"/>
      <c r="M3994" s="159"/>
      <c r="T3994" s="160"/>
      <c r="AT3994" s="155" t="s">
        <v>169</v>
      </c>
      <c r="AU3994" s="155" t="s">
        <v>88</v>
      </c>
      <c r="AV3994" s="13" t="s">
        <v>88</v>
      </c>
      <c r="AW3994" s="13" t="s">
        <v>40</v>
      </c>
      <c r="AX3994" s="13" t="s">
        <v>78</v>
      </c>
      <c r="AY3994" s="155" t="s">
        <v>156</v>
      </c>
    </row>
    <row r="3995" spans="2:51" s="15" customFormat="1" x14ac:dyDescent="0.2">
      <c r="B3995" s="168"/>
      <c r="D3995" s="148" t="s">
        <v>169</v>
      </c>
      <c r="E3995" s="169" t="s">
        <v>3</v>
      </c>
      <c r="F3995" s="170" t="s">
        <v>180</v>
      </c>
      <c r="H3995" s="171">
        <v>21.92</v>
      </c>
      <c r="I3995" s="172"/>
      <c r="L3995" s="168"/>
      <c r="M3995" s="173"/>
      <c r="T3995" s="174"/>
      <c r="AT3995" s="169" t="s">
        <v>169</v>
      </c>
      <c r="AU3995" s="169" t="s">
        <v>88</v>
      </c>
      <c r="AV3995" s="15" t="s">
        <v>157</v>
      </c>
      <c r="AW3995" s="15" t="s">
        <v>40</v>
      </c>
      <c r="AX3995" s="15" t="s">
        <v>78</v>
      </c>
      <c r="AY3995" s="169" t="s">
        <v>156</v>
      </c>
    </row>
    <row r="3996" spans="2:51" s="12" customFormat="1" x14ac:dyDescent="0.2">
      <c r="B3996" s="147"/>
      <c r="D3996" s="148" t="s">
        <v>169</v>
      </c>
      <c r="E3996" s="149" t="s">
        <v>3</v>
      </c>
      <c r="F3996" s="150" t="s">
        <v>2434</v>
      </c>
      <c r="H3996" s="149" t="s">
        <v>3</v>
      </c>
      <c r="I3996" s="151"/>
      <c r="L3996" s="147"/>
      <c r="M3996" s="152"/>
      <c r="T3996" s="153"/>
      <c r="AT3996" s="149" t="s">
        <v>169</v>
      </c>
      <c r="AU3996" s="149" t="s">
        <v>88</v>
      </c>
      <c r="AV3996" s="12" t="s">
        <v>86</v>
      </c>
      <c r="AW3996" s="12" t="s">
        <v>40</v>
      </c>
      <c r="AX3996" s="12" t="s">
        <v>78</v>
      </c>
      <c r="AY3996" s="149" t="s">
        <v>156</v>
      </c>
    </row>
    <row r="3997" spans="2:51" s="13" customFormat="1" x14ac:dyDescent="0.2">
      <c r="B3997" s="154"/>
      <c r="D3997" s="148" t="s">
        <v>169</v>
      </c>
      <c r="E3997" s="155" t="s">
        <v>3</v>
      </c>
      <c r="F3997" s="156" t="s">
        <v>4868</v>
      </c>
      <c r="H3997" s="157">
        <v>3.6</v>
      </c>
      <c r="I3997" s="158"/>
      <c r="L3997" s="154"/>
      <c r="M3997" s="159"/>
      <c r="T3997" s="160"/>
      <c r="AT3997" s="155" t="s">
        <v>169</v>
      </c>
      <c r="AU3997" s="155" t="s">
        <v>88</v>
      </c>
      <c r="AV3997" s="13" t="s">
        <v>88</v>
      </c>
      <c r="AW3997" s="13" t="s">
        <v>40</v>
      </c>
      <c r="AX3997" s="13" t="s">
        <v>78</v>
      </c>
      <c r="AY3997" s="155" t="s">
        <v>156</v>
      </c>
    </row>
    <row r="3998" spans="2:51" s="15" customFormat="1" x14ac:dyDescent="0.2">
      <c r="B3998" s="168"/>
      <c r="D3998" s="148" t="s">
        <v>169</v>
      </c>
      <c r="E3998" s="169" t="s">
        <v>3</v>
      </c>
      <c r="F3998" s="170" t="s">
        <v>180</v>
      </c>
      <c r="H3998" s="171">
        <v>3.6</v>
      </c>
      <c r="I3998" s="172"/>
      <c r="L3998" s="168"/>
      <c r="M3998" s="173"/>
      <c r="T3998" s="174"/>
      <c r="AT3998" s="169" t="s">
        <v>169</v>
      </c>
      <c r="AU3998" s="169" t="s">
        <v>88</v>
      </c>
      <c r="AV3998" s="15" t="s">
        <v>157</v>
      </c>
      <c r="AW3998" s="15" t="s">
        <v>40</v>
      </c>
      <c r="AX3998" s="15" t="s">
        <v>78</v>
      </c>
      <c r="AY3998" s="169" t="s">
        <v>156</v>
      </c>
    </row>
    <row r="3999" spans="2:51" s="12" customFormat="1" x14ac:dyDescent="0.2">
      <c r="B3999" s="147"/>
      <c r="D3999" s="148" t="s">
        <v>169</v>
      </c>
      <c r="E3999" s="149" t="s">
        <v>3</v>
      </c>
      <c r="F3999" s="150" t="s">
        <v>3098</v>
      </c>
      <c r="H3999" s="149" t="s">
        <v>3</v>
      </c>
      <c r="I3999" s="151"/>
      <c r="L3999" s="147"/>
      <c r="M3999" s="152"/>
      <c r="T3999" s="153"/>
      <c r="AT3999" s="149" t="s">
        <v>169</v>
      </c>
      <c r="AU3999" s="149" t="s">
        <v>88</v>
      </c>
      <c r="AV3999" s="12" t="s">
        <v>86</v>
      </c>
      <c r="AW3999" s="12" t="s">
        <v>40</v>
      </c>
      <c r="AX3999" s="12" t="s">
        <v>78</v>
      </c>
      <c r="AY3999" s="149" t="s">
        <v>156</v>
      </c>
    </row>
    <row r="4000" spans="2:51" s="13" customFormat="1" x14ac:dyDescent="0.2">
      <c r="B4000" s="154"/>
      <c r="D4000" s="148" t="s">
        <v>169</v>
      </c>
      <c r="E4000" s="155" t="s">
        <v>3</v>
      </c>
      <c r="F4000" s="156" t="s">
        <v>4869</v>
      </c>
      <c r="H4000" s="157">
        <v>166</v>
      </c>
      <c r="I4000" s="158"/>
      <c r="L4000" s="154"/>
      <c r="M4000" s="159"/>
      <c r="T4000" s="160"/>
      <c r="AT4000" s="155" t="s">
        <v>169</v>
      </c>
      <c r="AU4000" s="155" t="s">
        <v>88</v>
      </c>
      <c r="AV4000" s="13" t="s">
        <v>88</v>
      </c>
      <c r="AW4000" s="13" t="s">
        <v>40</v>
      </c>
      <c r="AX4000" s="13" t="s">
        <v>78</v>
      </c>
      <c r="AY4000" s="155" t="s">
        <v>156</v>
      </c>
    </row>
    <row r="4001" spans="2:65" s="13" customFormat="1" x14ac:dyDescent="0.2">
      <c r="B4001" s="154"/>
      <c r="D4001" s="148" t="s">
        <v>169</v>
      </c>
      <c r="E4001" s="155" t="s">
        <v>3</v>
      </c>
      <c r="F4001" s="156" t="s">
        <v>3846</v>
      </c>
      <c r="H4001" s="157">
        <v>10.7</v>
      </c>
      <c r="I4001" s="158"/>
      <c r="L4001" s="154"/>
      <c r="M4001" s="159"/>
      <c r="T4001" s="160"/>
      <c r="AT4001" s="155" t="s">
        <v>169</v>
      </c>
      <c r="AU4001" s="155" t="s">
        <v>88</v>
      </c>
      <c r="AV4001" s="13" t="s">
        <v>88</v>
      </c>
      <c r="AW4001" s="13" t="s">
        <v>40</v>
      </c>
      <c r="AX4001" s="13" t="s">
        <v>78</v>
      </c>
      <c r="AY4001" s="155" t="s">
        <v>156</v>
      </c>
    </row>
    <row r="4002" spans="2:65" s="13" customFormat="1" x14ac:dyDescent="0.2">
      <c r="B4002" s="154"/>
      <c r="D4002" s="148" t="s">
        <v>169</v>
      </c>
      <c r="E4002" s="155" t="s">
        <v>3</v>
      </c>
      <c r="F4002" s="156" t="s">
        <v>4870</v>
      </c>
      <c r="H4002" s="157">
        <v>11.3</v>
      </c>
      <c r="I4002" s="158"/>
      <c r="L4002" s="154"/>
      <c r="M4002" s="159"/>
      <c r="T4002" s="160"/>
      <c r="AT4002" s="155" t="s">
        <v>169</v>
      </c>
      <c r="AU4002" s="155" t="s">
        <v>88</v>
      </c>
      <c r="AV4002" s="13" t="s">
        <v>88</v>
      </c>
      <c r="AW4002" s="13" t="s">
        <v>40</v>
      </c>
      <c r="AX4002" s="13" t="s">
        <v>78</v>
      </c>
      <c r="AY4002" s="155" t="s">
        <v>156</v>
      </c>
    </row>
    <row r="4003" spans="2:65" s="15" customFormat="1" x14ac:dyDescent="0.2">
      <c r="B4003" s="168"/>
      <c r="D4003" s="148" t="s">
        <v>169</v>
      </c>
      <c r="E4003" s="169" t="s">
        <v>3</v>
      </c>
      <c r="F4003" s="170" t="s">
        <v>180</v>
      </c>
      <c r="H4003" s="171">
        <v>188</v>
      </c>
      <c r="I4003" s="172"/>
      <c r="L4003" s="168"/>
      <c r="M4003" s="173"/>
      <c r="T4003" s="174"/>
      <c r="AT4003" s="169" t="s">
        <v>169</v>
      </c>
      <c r="AU4003" s="169" t="s">
        <v>88</v>
      </c>
      <c r="AV4003" s="15" t="s">
        <v>157</v>
      </c>
      <c r="AW4003" s="15" t="s">
        <v>40</v>
      </c>
      <c r="AX4003" s="15" t="s">
        <v>78</v>
      </c>
      <c r="AY4003" s="169" t="s">
        <v>156</v>
      </c>
    </row>
    <row r="4004" spans="2:65" s="14" customFormat="1" x14ac:dyDescent="0.2">
      <c r="B4004" s="161"/>
      <c r="D4004" s="148" t="s">
        <v>169</v>
      </c>
      <c r="E4004" s="162" t="s">
        <v>3</v>
      </c>
      <c r="F4004" s="163" t="s">
        <v>172</v>
      </c>
      <c r="H4004" s="164">
        <v>381.02</v>
      </c>
      <c r="I4004" s="165"/>
      <c r="L4004" s="161"/>
      <c r="M4004" s="166"/>
      <c r="T4004" s="167"/>
      <c r="AT4004" s="162" t="s">
        <v>169</v>
      </c>
      <c r="AU4004" s="162" t="s">
        <v>88</v>
      </c>
      <c r="AV4004" s="14" t="s">
        <v>165</v>
      </c>
      <c r="AW4004" s="14" t="s">
        <v>40</v>
      </c>
      <c r="AX4004" s="14" t="s">
        <v>86</v>
      </c>
      <c r="AY4004" s="162" t="s">
        <v>156</v>
      </c>
    </row>
    <row r="4005" spans="2:65" s="1" customFormat="1" ht="21.75" customHeight="1" x14ac:dyDescent="0.2">
      <c r="B4005" s="129"/>
      <c r="C4005" s="130" t="s">
        <v>4882</v>
      </c>
      <c r="D4005" s="130" t="s">
        <v>160</v>
      </c>
      <c r="E4005" s="131" t="s">
        <v>4883</v>
      </c>
      <c r="F4005" s="132" t="s">
        <v>4884</v>
      </c>
      <c r="G4005" s="133" t="s">
        <v>209</v>
      </c>
      <c r="H4005" s="134">
        <v>762.04</v>
      </c>
      <c r="I4005" s="135"/>
      <c r="J4005" s="136">
        <f>ROUND(I4005*H4005,2)</f>
        <v>0</v>
      </c>
      <c r="K4005" s="132" t="s">
        <v>164</v>
      </c>
      <c r="L4005" s="34"/>
      <c r="M4005" s="137" t="s">
        <v>3</v>
      </c>
      <c r="N4005" s="138" t="s">
        <v>49</v>
      </c>
      <c r="P4005" s="139">
        <f>O4005*H4005</f>
        <v>0</v>
      </c>
      <c r="Q4005" s="139">
        <v>1.6740000000000001E-2</v>
      </c>
      <c r="R4005" s="139">
        <f>Q4005*H4005</f>
        <v>12.7565496</v>
      </c>
      <c r="S4005" s="139">
        <v>0</v>
      </c>
      <c r="T4005" s="140">
        <f>S4005*H4005</f>
        <v>0</v>
      </c>
      <c r="AR4005" s="141" t="s">
        <v>301</v>
      </c>
      <c r="AT4005" s="141" t="s">
        <v>160</v>
      </c>
      <c r="AU4005" s="141" t="s">
        <v>88</v>
      </c>
      <c r="AY4005" s="18" t="s">
        <v>156</v>
      </c>
      <c r="BE4005" s="142">
        <f>IF(N4005="základní",J4005,0)</f>
        <v>0</v>
      </c>
      <c r="BF4005" s="142">
        <f>IF(N4005="snížená",J4005,0)</f>
        <v>0</v>
      </c>
      <c r="BG4005" s="142">
        <f>IF(N4005="zákl. přenesená",J4005,0)</f>
        <v>0</v>
      </c>
      <c r="BH4005" s="142">
        <f>IF(N4005="sníž. přenesená",J4005,0)</f>
        <v>0</v>
      </c>
      <c r="BI4005" s="142">
        <f>IF(N4005="nulová",J4005,0)</f>
        <v>0</v>
      </c>
      <c r="BJ4005" s="18" t="s">
        <v>86</v>
      </c>
      <c r="BK4005" s="142">
        <f>ROUND(I4005*H4005,2)</f>
        <v>0</v>
      </c>
      <c r="BL4005" s="18" t="s">
        <v>301</v>
      </c>
      <c r="BM4005" s="141" t="s">
        <v>4885</v>
      </c>
    </row>
    <row r="4006" spans="2:65" s="1" customFormat="1" x14ac:dyDescent="0.2">
      <c r="B4006" s="34"/>
      <c r="D4006" s="143" t="s">
        <v>167</v>
      </c>
      <c r="F4006" s="144" t="s">
        <v>4886</v>
      </c>
      <c r="I4006" s="145"/>
      <c r="L4006" s="34"/>
      <c r="M4006" s="146"/>
      <c r="T4006" s="55"/>
      <c r="AT4006" s="18" t="s">
        <v>167</v>
      </c>
      <c r="AU4006" s="18" t="s">
        <v>88</v>
      </c>
    </row>
    <row r="4007" spans="2:65" s="12" customFormat="1" x14ac:dyDescent="0.2">
      <c r="B4007" s="147"/>
      <c r="D4007" s="148" t="s">
        <v>169</v>
      </c>
      <c r="E4007" s="149" t="s">
        <v>3</v>
      </c>
      <c r="F4007" s="150" t="s">
        <v>3084</v>
      </c>
      <c r="H4007" s="149" t="s">
        <v>3</v>
      </c>
      <c r="I4007" s="151"/>
      <c r="L4007" s="147"/>
      <c r="M4007" s="152"/>
      <c r="T4007" s="153"/>
      <c r="AT4007" s="149" t="s">
        <v>169</v>
      </c>
      <c r="AU4007" s="149" t="s">
        <v>88</v>
      </c>
      <c r="AV4007" s="12" t="s">
        <v>86</v>
      </c>
      <c r="AW4007" s="12" t="s">
        <v>40</v>
      </c>
      <c r="AX4007" s="12" t="s">
        <v>78</v>
      </c>
      <c r="AY4007" s="149" t="s">
        <v>156</v>
      </c>
    </row>
    <row r="4008" spans="2:65" s="12" customFormat="1" x14ac:dyDescent="0.2">
      <c r="B4008" s="147"/>
      <c r="D4008" s="148" t="s">
        <v>169</v>
      </c>
      <c r="E4008" s="149" t="s">
        <v>3</v>
      </c>
      <c r="F4008" s="150" t="s">
        <v>4887</v>
      </c>
      <c r="H4008" s="149" t="s">
        <v>3</v>
      </c>
      <c r="I4008" s="151"/>
      <c r="L4008" s="147"/>
      <c r="M4008" s="152"/>
      <c r="T4008" s="153"/>
      <c r="AT4008" s="149" t="s">
        <v>169</v>
      </c>
      <c r="AU4008" s="149" t="s">
        <v>88</v>
      </c>
      <c r="AV4008" s="12" t="s">
        <v>86</v>
      </c>
      <c r="AW4008" s="12" t="s">
        <v>40</v>
      </c>
      <c r="AX4008" s="12" t="s">
        <v>78</v>
      </c>
      <c r="AY4008" s="149" t="s">
        <v>156</v>
      </c>
    </row>
    <row r="4009" spans="2:65" s="13" customFormat="1" x14ac:dyDescent="0.2">
      <c r="B4009" s="154"/>
      <c r="D4009" s="148" t="s">
        <v>169</v>
      </c>
      <c r="E4009" s="155" t="s">
        <v>3</v>
      </c>
      <c r="F4009" s="156" t="s">
        <v>4888</v>
      </c>
      <c r="H4009" s="157">
        <v>264.54000000000002</v>
      </c>
      <c r="I4009" s="158"/>
      <c r="L4009" s="154"/>
      <c r="M4009" s="159"/>
      <c r="T4009" s="160"/>
      <c r="AT4009" s="155" t="s">
        <v>169</v>
      </c>
      <c r="AU4009" s="155" t="s">
        <v>88</v>
      </c>
      <c r="AV4009" s="13" t="s">
        <v>88</v>
      </c>
      <c r="AW4009" s="13" t="s">
        <v>40</v>
      </c>
      <c r="AX4009" s="13" t="s">
        <v>78</v>
      </c>
      <c r="AY4009" s="155" t="s">
        <v>156</v>
      </c>
    </row>
    <row r="4010" spans="2:65" s="13" customFormat="1" x14ac:dyDescent="0.2">
      <c r="B4010" s="154"/>
      <c r="D4010" s="148" t="s">
        <v>169</v>
      </c>
      <c r="E4010" s="155" t="s">
        <v>3</v>
      </c>
      <c r="F4010" s="156" t="s">
        <v>4889</v>
      </c>
      <c r="H4010" s="157">
        <v>21.4</v>
      </c>
      <c r="I4010" s="158"/>
      <c r="L4010" s="154"/>
      <c r="M4010" s="159"/>
      <c r="T4010" s="160"/>
      <c r="AT4010" s="155" t="s">
        <v>169</v>
      </c>
      <c r="AU4010" s="155" t="s">
        <v>88</v>
      </c>
      <c r="AV4010" s="13" t="s">
        <v>88</v>
      </c>
      <c r="AW4010" s="13" t="s">
        <v>40</v>
      </c>
      <c r="AX4010" s="13" t="s">
        <v>78</v>
      </c>
      <c r="AY4010" s="155" t="s">
        <v>156</v>
      </c>
    </row>
    <row r="4011" spans="2:65" s="13" customFormat="1" x14ac:dyDescent="0.2">
      <c r="B4011" s="154"/>
      <c r="D4011" s="148" t="s">
        <v>169</v>
      </c>
      <c r="E4011" s="155" t="s">
        <v>3</v>
      </c>
      <c r="F4011" s="156" t="s">
        <v>4890</v>
      </c>
      <c r="H4011" s="157">
        <v>23.04</v>
      </c>
      <c r="I4011" s="158"/>
      <c r="L4011" s="154"/>
      <c r="M4011" s="159"/>
      <c r="T4011" s="160"/>
      <c r="AT4011" s="155" t="s">
        <v>169</v>
      </c>
      <c r="AU4011" s="155" t="s">
        <v>88</v>
      </c>
      <c r="AV4011" s="13" t="s">
        <v>88</v>
      </c>
      <c r="AW4011" s="13" t="s">
        <v>40</v>
      </c>
      <c r="AX4011" s="13" t="s">
        <v>78</v>
      </c>
      <c r="AY4011" s="155" t="s">
        <v>156</v>
      </c>
    </row>
    <row r="4012" spans="2:65" s="13" customFormat="1" x14ac:dyDescent="0.2">
      <c r="B4012" s="154"/>
      <c r="D4012" s="148" t="s">
        <v>169</v>
      </c>
      <c r="E4012" s="155" t="s">
        <v>3</v>
      </c>
      <c r="F4012" s="156" t="s">
        <v>4891</v>
      </c>
      <c r="H4012" s="157">
        <v>11.22</v>
      </c>
      <c r="I4012" s="158"/>
      <c r="L4012" s="154"/>
      <c r="M4012" s="159"/>
      <c r="T4012" s="160"/>
      <c r="AT4012" s="155" t="s">
        <v>169</v>
      </c>
      <c r="AU4012" s="155" t="s">
        <v>88</v>
      </c>
      <c r="AV4012" s="13" t="s">
        <v>88</v>
      </c>
      <c r="AW4012" s="13" t="s">
        <v>40</v>
      </c>
      <c r="AX4012" s="13" t="s">
        <v>78</v>
      </c>
      <c r="AY4012" s="155" t="s">
        <v>156</v>
      </c>
    </row>
    <row r="4013" spans="2:65" s="13" customFormat="1" x14ac:dyDescent="0.2">
      <c r="B4013" s="154"/>
      <c r="D4013" s="148" t="s">
        <v>169</v>
      </c>
      <c r="E4013" s="155" t="s">
        <v>3</v>
      </c>
      <c r="F4013" s="156" t="s">
        <v>4892</v>
      </c>
      <c r="H4013" s="157">
        <v>4.82</v>
      </c>
      <c r="I4013" s="158"/>
      <c r="L4013" s="154"/>
      <c r="M4013" s="159"/>
      <c r="T4013" s="160"/>
      <c r="AT4013" s="155" t="s">
        <v>169</v>
      </c>
      <c r="AU4013" s="155" t="s">
        <v>88</v>
      </c>
      <c r="AV4013" s="13" t="s">
        <v>88</v>
      </c>
      <c r="AW4013" s="13" t="s">
        <v>40</v>
      </c>
      <c r="AX4013" s="13" t="s">
        <v>78</v>
      </c>
      <c r="AY4013" s="155" t="s">
        <v>156</v>
      </c>
    </row>
    <row r="4014" spans="2:65" s="13" customFormat="1" x14ac:dyDescent="0.2">
      <c r="B4014" s="154"/>
      <c r="D4014" s="148" t="s">
        <v>169</v>
      </c>
      <c r="E4014" s="155" t="s">
        <v>3</v>
      </c>
      <c r="F4014" s="156" t="s">
        <v>4893</v>
      </c>
      <c r="H4014" s="157">
        <v>9.98</v>
      </c>
      <c r="I4014" s="158"/>
      <c r="L4014" s="154"/>
      <c r="M4014" s="159"/>
      <c r="T4014" s="160"/>
      <c r="AT4014" s="155" t="s">
        <v>169</v>
      </c>
      <c r="AU4014" s="155" t="s">
        <v>88</v>
      </c>
      <c r="AV4014" s="13" t="s">
        <v>88</v>
      </c>
      <c r="AW4014" s="13" t="s">
        <v>40</v>
      </c>
      <c r="AX4014" s="13" t="s">
        <v>78</v>
      </c>
      <c r="AY4014" s="155" t="s">
        <v>156</v>
      </c>
    </row>
    <row r="4015" spans="2:65" s="15" customFormat="1" x14ac:dyDescent="0.2">
      <c r="B4015" s="168"/>
      <c r="D4015" s="148" t="s">
        <v>169</v>
      </c>
      <c r="E4015" s="169" t="s">
        <v>3</v>
      </c>
      <c r="F4015" s="170" t="s">
        <v>180</v>
      </c>
      <c r="H4015" s="171">
        <v>335</v>
      </c>
      <c r="I4015" s="172"/>
      <c r="L4015" s="168"/>
      <c r="M4015" s="173"/>
      <c r="T4015" s="174"/>
      <c r="AT4015" s="169" t="s">
        <v>169</v>
      </c>
      <c r="AU4015" s="169" t="s">
        <v>88</v>
      </c>
      <c r="AV4015" s="15" t="s">
        <v>157</v>
      </c>
      <c r="AW4015" s="15" t="s">
        <v>40</v>
      </c>
      <c r="AX4015" s="15" t="s">
        <v>78</v>
      </c>
      <c r="AY4015" s="169" t="s">
        <v>156</v>
      </c>
    </row>
    <row r="4016" spans="2:65" s="12" customFormat="1" x14ac:dyDescent="0.2">
      <c r="B4016" s="147"/>
      <c r="D4016" s="148" t="s">
        <v>169</v>
      </c>
      <c r="E4016" s="149" t="s">
        <v>3</v>
      </c>
      <c r="F4016" s="150" t="s">
        <v>3094</v>
      </c>
      <c r="H4016" s="149" t="s">
        <v>3</v>
      </c>
      <c r="I4016" s="151"/>
      <c r="L4016" s="147"/>
      <c r="M4016" s="152"/>
      <c r="T4016" s="153"/>
      <c r="AT4016" s="149" t="s">
        <v>169</v>
      </c>
      <c r="AU4016" s="149" t="s">
        <v>88</v>
      </c>
      <c r="AV4016" s="12" t="s">
        <v>86</v>
      </c>
      <c r="AW4016" s="12" t="s">
        <v>40</v>
      </c>
      <c r="AX4016" s="12" t="s">
        <v>78</v>
      </c>
      <c r="AY4016" s="149" t="s">
        <v>156</v>
      </c>
    </row>
    <row r="4017" spans="2:65" s="12" customFormat="1" x14ac:dyDescent="0.2">
      <c r="B4017" s="147"/>
      <c r="D4017" s="148" t="s">
        <v>169</v>
      </c>
      <c r="E4017" s="149" t="s">
        <v>3</v>
      </c>
      <c r="F4017" s="150" t="s">
        <v>4887</v>
      </c>
      <c r="H4017" s="149" t="s">
        <v>3</v>
      </c>
      <c r="I4017" s="151"/>
      <c r="L4017" s="147"/>
      <c r="M4017" s="152"/>
      <c r="T4017" s="153"/>
      <c r="AT4017" s="149" t="s">
        <v>169</v>
      </c>
      <c r="AU4017" s="149" t="s">
        <v>88</v>
      </c>
      <c r="AV4017" s="12" t="s">
        <v>86</v>
      </c>
      <c r="AW4017" s="12" t="s">
        <v>40</v>
      </c>
      <c r="AX4017" s="12" t="s">
        <v>78</v>
      </c>
      <c r="AY4017" s="149" t="s">
        <v>156</v>
      </c>
    </row>
    <row r="4018" spans="2:65" s="13" customFormat="1" x14ac:dyDescent="0.2">
      <c r="B4018" s="154"/>
      <c r="D4018" s="148" t="s">
        <v>169</v>
      </c>
      <c r="E4018" s="155" t="s">
        <v>3</v>
      </c>
      <c r="F4018" s="156" t="s">
        <v>4894</v>
      </c>
      <c r="H4018" s="157">
        <v>38.799999999999997</v>
      </c>
      <c r="I4018" s="158"/>
      <c r="L4018" s="154"/>
      <c r="M4018" s="159"/>
      <c r="T4018" s="160"/>
      <c r="AT4018" s="155" t="s">
        <v>169</v>
      </c>
      <c r="AU4018" s="155" t="s">
        <v>88</v>
      </c>
      <c r="AV4018" s="13" t="s">
        <v>88</v>
      </c>
      <c r="AW4018" s="13" t="s">
        <v>40</v>
      </c>
      <c r="AX4018" s="13" t="s">
        <v>78</v>
      </c>
      <c r="AY4018" s="155" t="s">
        <v>156</v>
      </c>
    </row>
    <row r="4019" spans="2:65" s="13" customFormat="1" x14ac:dyDescent="0.2">
      <c r="B4019" s="154"/>
      <c r="D4019" s="148" t="s">
        <v>169</v>
      </c>
      <c r="E4019" s="155" t="s">
        <v>3</v>
      </c>
      <c r="F4019" s="156" t="s">
        <v>4895</v>
      </c>
      <c r="H4019" s="157">
        <v>5.04</v>
      </c>
      <c r="I4019" s="158"/>
      <c r="L4019" s="154"/>
      <c r="M4019" s="159"/>
      <c r="T4019" s="160"/>
      <c r="AT4019" s="155" t="s">
        <v>169</v>
      </c>
      <c r="AU4019" s="155" t="s">
        <v>88</v>
      </c>
      <c r="AV4019" s="13" t="s">
        <v>88</v>
      </c>
      <c r="AW4019" s="13" t="s">
        <v>40</v>
      </c>
      <c r="AX4019" s="13" t="s">
        <v>78</v>
      </c>
      <c r="AY4019" s="155" t="s">
        <v>156</v>
      </c>
    </row>
    <row r="4020" spans="2:65" s="15" customFormat="1" x14ac:dyDescent="0.2">
      <c r="B4020" s="168"/>
      <c r="D4020" s="148" t="s">
        <v>169</v>
      </c>
      <c r="E4020" s="169" t="s">
        <v>3</v>
      </c>
      <c r="F4020" s="170" t="s">
        <v>180</v>
      </c>
      <c r="H4020" s="171">
        <v>43.84</v>
      </c>
      <c r="I4020" s="172"/>
      <c r="L4020" s="168"/>
      <c r="M4020" s="173"/>
      <c r="T4020" s="174"/>
      <c r="AT4020" s="169" t="s">
        <v>169</v>
      </c>
      <c r="AU4020" s="169" t="s">
        <v>88</v>
      </c>
      <c r="AV4020" s="15" t="s">
        <v>157</v>
      </c>
      <c r="AW4020" s="15" t="s">
        <v>40</v>
      </c>
      <c r="AX4020" s="15" t="s">
        <v>78</v>
      </c>
      <c r="AY4020" s="169" t="s">
        <v>156</v>
      </c>
    </row>
    <row r="4021" spans="2:65" s="12" customFormat="1" x14ac:dyDescent="0.2">
      <c r="B4021" s="147"/>
      <c r="D4021" s="148" t="s">
        <v>169</v>
      </c>
      <c r="E4021" s="149" t="s">
        <v>3</v>
      </c>
      <c r="F4021" s="150" t="s">
        <v>2434</v>
      </c>
      <c r="H4021" s="149" t="s">
        <v>3</v>
      </c>
      <c r="I4021" s="151"/>
      <c r="L4021" s="147"/>
      <c r="M4021" s="152"/>
      <c r="T4021" s="153"/>
      <c r="AT4021" s="149" t="s">
        <v>169</v>
      </c>
      <c r="AU4021" s="149" t="s">
        <v>88</v>
      </c>
      <c r="AV4021" s="12" t="s">
        <v>86</v>
      </c>
      <c r="AW4021" s="12" t="s">
        <v>40</v>
      </c>
      <c r="AX4021" s="12" t="s">
        <v>78</v>
      </c>
      <c r="AY4021" s="149" t="s">
        <v>156</v>
      </c>
    </row>
    <row r="4022" spans="2:65" s="12" customFormat="1" x14ac:dyDescent="0.2">
      <c r="B4022" s="147"/>
      <c r="D4022" s="148" t="s">
        <v>169</v>
      </c>
      <c r="E4022" s="149" t="s">
        <v>3</v>
      </c>
      <c r="F4022" s="150" t="s">
        <v>4887</v>
      </c>
      <c r="H4022" s="149" t="s">
        <v>3</v>
      </c>
      <c r="I4022" s="151"/>
      <c r="L4022" s="147"/>
      <c r="M4022" s="152"/>
      <c r="T4022" s="153"/>
      <c r="AT4022" s="149" t="s">
        <v>169</v>
      </c>
      <c r="AU4022" s="149" t="s">
        <v>88</v>
      </c>
      <c r="AV4022" s="12" t="s">
        <v>86</v>
      </c>
      <c r="AW4022" s="12" t="s">
        <v>40</v>
      </c>
      <c r="AX4022" s="12" t="s">
        <v>78</v>
      </c>
      <c r="AY4022" s="149" t="s">
        <v>156</v>
      </c>
    </row>
    <row r="4023" spans="2:65" s="13" customFormat="1" x14ac:dyDescent="0.2">
      <c r="B4023" s="154"/>
      <c r="D4023" s="148" t="s">
        <v>169</v>
      </c>
      <c r="E4023" s="155" t="s">
        <v>3</v>
      </c>
      <c r="F4023" s="156" t="s">
        <v>4896</v>
      </c>
      <c r="H4023" s="157">
        <v>7.2</v>
      </c>
      <c r="I4023" s="158"/>
      <c r="L4023" s="154"/>
      <c r="M4023" s="159"/>
      <c r="T4023" s="160"/>
      <c r="AT4023" s="155" t="s">
        <v>169</v>
      </c>
      <c r="AU4023" s="155" t="s">
        <v>88</v>
      </c>
      <c r="AV4023" s="13" t="s">
        <v>88</v>
      </c>
      <c r="AW4023" s="13" t="s">
        <v>40</v>
      </c>
      <c r="AX4023" s="13" t="s">
        <v>78</v>
      </c>
      <c r="AY4023" s="155" t="s">
        <v>156</v>
      </c>
    </row>
    <row r="4024" spans="2:65" s="15" customFormat="1" x14ac:dyDescent="0.2">
      <c r="B4024" s="168"/>
      <c r="D4024" s="148" t="s">
        <v>169</v>
      </c>
      <c r="E4024" s="169" t="s">
        <v>3</v>
      </c>
      <c r="F4024" s="170" t="s">
        <v>180</v>
      </c>
      <c r="H4024" s="171">
        <v>7.2</v>
      </c>
      <c r="I4024" s="172"/>
      <c r="L4024" s="168"/>
      <c r="M4024" s="173"/>
      <c r="T4024" s="174"/>
      <c r="AT4024" s="169" t="s">
        <v>169</v>
      </c>
      <c r="AU4024" s="169" t="s">
        <v>88</v>
      </c>
      <c r="AV4024" s="15" t="s">
        <v>157</v>
      </c>
      <c r="AW4024" s="15" t="s">
        <v>40</v>
      </c>
      <c r="AX4024" s="15" t="s">
        <v>78</v>
      </c>
      <c r="AY4024" s="169" t="s">
        <v>156</v>
      </c>
    </row>
    <row r="4025" spans="2:65" s="12" customFormat="1" x14ac:dyDescent="0.2">
      <c r="B4025" s="147"/>
      <c r="D4025" s="148" t="s">
        <v>169</v>
      </c>
      <c r="E4025" s="149" t="s">
        <v>3</v>
      </c>
      <c r="F4025" s="150" t="s">
        <v>2434</v>
      </c>
      <c r="H4025" s="149" t="s">
        <v>3</v>
      </c>
      <c r="I4025" s="151"/>
      <c r="L4025" s="147"/>
      <c r="M4025" s="152"/>
      <c r="T4025" s="153"/>
      <c r="AT4025" s="149" t="s">
        <v>169</v>
      </c>
      <c r="AU4025" s="149" t="s">
        <v>88</v>
      </c>
      <c r="AV4025" s="12" t="s">
        <v>86</v>
      </c>
      <c r="AW4025" s="12" t="s">
        <v>40</v>
      </c>
      <c r="AX4025" s="12" t="s">
        <v>78</v>
      </c>
      <c r="AY4025" s="149" t="s">
        <v>156</v>
      </c>
    </row>
    <row r="4026" spans="2:65" s="12" customFormat="1" x14ac:dyDescent="0.2">
      <c r="B4026" s="147"/>
      <c r="D4026" s="148" t="s">
        <v>169</v>
      </c>
      <c r="E4026" s="149" t="s">
        <v>3</v>
      </c>
      <c r="F4026" s="150" t="s">
        <v>4887</v>
      </c>
      <c r="H4026" s="149" t="s">
        <v>3</v>
      </c>
      <c r="I4026" s="151"/>
      <c r="L4026" s="147"/>
      <c r="M4026" s="152"/>
      <c r="T4026" s="153"/>
      <c r="AT4026" s="149" t="s">
        <v>169</v>
      </c>
      <c r="AU4026" s="149" t="s">
        <v>88</v>
      </c>
      <c r="AV4026" s="12" t="s">
        <v>86</v>
      </c>
      <c r="AW4026" s="12" t="s">
        <v>40</v>
      </c>
      <c r="AX4026" s="12" t="s">
        <v>78</v>
      </c>
      <c r="AY4026" s="149" t="s">
        <v>156</v>
      </c>
    </row>
    <row r="4027" spans="2:65" s="13" customFormat="1" x14ac:dyDescent="0.2">
      <c r="B4027" s="154"/>
      <c r="D4027" s="148" t="s">
        <v>169</v>
      </c>
      <c r="E4027" s="155" t="s">
        <v>3</v>
      </c>
      <c r="F4027" s="156" t="s">
        <v>4897</v>
      </c>
      <c r="H4027" s="157">
        <v>332</v>
      </c>
      <c r="I4027" s="158"/>
      <c r="L4027" s="154"/>
      <c r="M4027" s="159"/>
      <c r="T4027" s="160"/>
      <c r="AT4027" s="155" t="s">
        <v>169</v>
      </c>
      <c r="AU4027" s="155" t="s">
        <v>88</v>
      </c>
      <c r="AV4027" s="13" t="s">
        <v>88</v>
      </c>
      <c r="AW4027" s="13" t="s">
        <v>40</v>
      </c>
      <c r="AX4027" s="13" t="s">
        <v>78</v>
      </c>
      <c r="AY4027" s="155" t="s">
        <v>156</v>
      </c>
    </row>
    <row r="4028" spans="2:65" s="13" customFormat="1" x14ac:dyDescent="0.2">
      <c r="B4028" s="154"/>
      <c r="D4028" s="148" t="s">
        <v>169</v>
      </c>
      <c r="E4028" s="155" t="s">
        <v>3</v>
      </c>
      <c r="F4028" s="156" t="s">
        <v>4898</v>
      </c>
      <c r="H4028" s="157">
        <v>21.4</v>
      </c>
      <c r="I4028" s="158"/>
      <c r="L4028" s="154"/>
      <c r="M4028" s="159"/>
      <c r="T4028" s="160"/>
      <c r="AT4028" s="155" t="s">
        <v>169</v>
      </c>
      <c r="AU4028" s="155" t="s">
        <v>88</v>
      </c>
      <c r="AV4028" s="13" t="s">
        <v>88</v>
      </c>
      <c r="AW4028" s="13" t="s">
        <v>40</v>
      </c>
      <c r="AX4028" s="13" t="s">
        <v>78</v>
      </c>
      <c r="AY4028" s="155" t="s">
        <v>156</v>
      </c>
    </row>
    <row r="4029" spans="2:65" s="13" customFormat="1" x14ac:dyDescent="0.2">
      <c r="B4029" s="154"/>
      <c r="D4029" s="148" t="s">
        <v>169</v>
      </c>
      <c r="E4029" s="155" t="s">
        <v>3</v>
      </c>
      <c r="F4029" s="156" t="s">
        <v>4899</v>
      </c>
      <c r="H4029" s="157">
        <v>22.6</v>
      </c>
      <c r="I4029" s="158"/>
      <c r="L4029" s="154"/>
      <c r="M4029" s="159"/>
      <c r="T4029" s="160"/>
      <c r="AT4029" s="155" t="s">
        <v>169</v>
      </c>
      <c r="AU4029" s="155" t="s">
        <v>88</v>
      </c>
      <c r="AV4029" s="13" t="s">
        <v>88</v>
      </c>
      <c r="AW4029" s="13" t="s">
        <v>40</v>
      </c>
      <c r="AX4029" s="13" t="s">
        <v>78</v>
      </c>
      <c r="AY4029" s="155" t="s">
        <v>156</v>
      </c>
    </row>
    <row r="4030" spans="2:65" s="15" customFormat="1" x14ac:dyDescent="0.2">
      <c r="B4030" s="168"/>
      <c r="D4030" s="148" t="s">
        <v>169</v>
      </c>
      <c r="E4030" s="169" t="s">
        <v>3</v>
      </c>
      <c r="F4030" s="170" t="s">
        <v>180</v>
      </c>
      <c r="H4030" s="171">
        <v>376</v>
      </c>
      <c r="I4030" s="172"/>
      <c r="L4030" s="168"/>
      <c r="M4030" s="173"/>
      <c r="T4030" s="174"/>
      <c r="AT4030" s="169" t="s">
        <v>169</v>
      </c>
      <c r="AU4030" s="169" t="s">
        <v>88</v>
      </c>
      <c r="AV4030" s="15" t="s">
        <v>157</v>
      </c>
      <c r="AW4030" s="15" t="s">
        <v>40</v>
      </c>
      <c r="AX4030" s="15" t="s">
        <v>78</v>
      </c>
      <c r="AY4030" s="169" t="s">
        <v>156</v>
      </c>
    </row>
    <row r="4031" spans="2:65" s="14" customFormat="1" x14ac:dyDescent="0.2">
      <c r="B4031" s="161"/>
      <c r="D4031" s="148" t="s">
        <v>169</v>
      </c>
      <c r="E4031" s="162" t="s">
        <v>3</v>
      </c>
      <c r="F4031" s="163" t="s">
        <v>172</v>
      </c>
      <c r="H4031" s="164">
        <v>762.04</v>
      </c>
      <c r="I4031" s="165"/>
      <c r="L4031" s="161"/>
      <c r="M4031" s="166"/>
      <c r="T4031" s="167"/>
      <c r="AT4031" s="162" t="s">
        <v>169</v>
      </c>
      <c r="AU4031" s="162" t="s">
        <v>88</v>
      </c>
      <c r="AV4031" s="14" t="s">
        <v>165</v>
      </c>
      <c r="AW4031" s="14" t="s">
        <v>40</v>
      </c>
      <c r="AX4031" s="14" t="s">
        <v>86</v>
      </c>
      <c r="AY4031" s="162" t="s">
        <v>156</v>
      </c>
    </row>
    <row r="4032" spans="2:65" s="1" customFormat="1" ht="16.5" customHeight="1" x14ac:dyDescent="0.2">
      <c r="B4032" s="129"/>
      <c r="C4032" s="130" t="s">
        <v>4900</v>
      </c>
      <c r="D4032" s="130" t="s">
        <v>160</v>
      </c>
      <c r="E4032" s="131" t="s">
        <v>4901</v>
      </c>
      <c r="F4032" s="132" t="s">
        <v>4902</v>
      </c>
      <c r="G4032" s="133" t="s">
        <v>209</v>
      </c>
      <c r="H4032" s="134">
        <v>381.02</v>
      </c>
      <c r="I4032" s="135"/>
      <c r="J4032" s="136">
        <f>ROUND(I4032*H4032,2)</f>
        <v>0</v>
      </c>
      <c r="K4032" s="132" t="s">
        <v>164</v>
      </c>
      <c r="L4032" s="34"/>
      <c r="M4032" s="137" t="s">
        <v>3</v>
      </c>
      <c r="N4032" s="138" t="s">
        <v>49</v>
      </c>
      <c r="P4032" s="139">
        <f>O4032*H4032</f>
        <v>0</v>
      </c>
      <c r="Q4032" s="139">
        <v>0</v>
      </c>
      <c r="R4032" s="139">
        <f>Q4032*H4032</f>
        <v>0</v>
      </c>
      <c r="S4032" s="139">
        <v>0</v>
      </c>
      <c r="T4032" s="140">
        <f>S4032*H4032</f>
        <v>0</v>
      </c>
      <c r="AR4032" s="141" t="s">
        <v>301</v>
      </c>
      <c r="AT4032" s="141" t="s">
        <v>160</v>
      </c>
      <c r="AU4032" s="141" t="s">
        <v>88</v>
      </c>
      <c r="AY4032" s="18" t="s">
        <v>156</v>
      </c>
      <c r="BE4032" s="142">
        <f>IF(N4032="základní",J4032,0)</f>
        <v>0</v>
      </c>
      <c r="BF4032" s="142">
        <f>IF(N4032="snížená",J4032,0)</f>
        <v>0</v>
      </c>
      <c r="BG4032" s="142">
        <f>IF(N4032="zákl. přenesená",J4032,0)</f>
        <v>0</v>
      </c>
      <c r="BH4032" s="142">
        <f>IF(N4032="sníž. přenesená",J4032,0)</f>
        <v>0</v>
      </c>
      <c r="BI4032" s="142">
        <f>IF(N4032="nulová",J4032,0)</f>
        <v>0</v>
      </c>
      <c r="BJ4032" s="18" t="s">
        <v>86</v>
      </c>
      <c r="BK4032" s="142">
        <f>ROUND(I4032*H4032,2)</f>
        <v>0</v>
      </c>
      <c r="BL4032" s="18" t="s">
        <v>301</v>
      </c>
      <c r="BM4032" s="141" t="s">
        <v>4903</v>
      </c>
    </row>
    <row r="4033" spans="2:51" s="1" customFormat="1" x14ac:dyDescent="0.2">
      <c r="B4033" s="34"/>
      <c r="D4033" s="143" t="s">
        <v>167</v>
      </c>
      <c r="F4033" s="144" t="s">
        <v>4904</v>
      </c>
      <c r="I4033" s="145"/>
      <c r="L4033" s="34"/>
      <c r="M4033" s="146"/>
      <c r="T4033" s="55"/>
      <c r="AT4033" s="18" t="s">
        <v>167</v>
      </c>
      <c r="AU4033" s="18" t="s">
        <v>88</v>
      </c>
    </row>
    <row r="4034" spans="2:51" s="12" customFormat="1" x14ac:dyDescent="0.2">
      <c r="B4034" s="147"/>
      <c r="D4034" s="148" t="s">
        <v>169</v>
      </c>
      <c r="E4034" s="149" t="s">
        <v>3</v>
      </c>
      <c r="F4034" s="150" t="s">
        <v>3084</v>
      </c>
      <c r="H4034" s="149" t="s">
        <v>3</v>
      </c>
      <c r="I4034" s="151"/>
      <c r="L4034" s="147"/>
      <c r="M4034" s="152"/>
      <c r="T4034" s="153"/>
      <c r="AT4034" s="149" t="s">
        <v>169</v>
      </c>
      <c r="AU4034" s="149" t="s">
        <v>88</v>
      </c>
      <c r="AV4034" s="12" t="s">
        <v>86</v>
      </c>
      <c r="AW4034" s="12" t="s">
        <v>40</v>
      </c>
      <c r="AX4034" s="12" t="s">
        <v>78</v>
      </c>
      <c r="AY4034" s="149" t="s">
        <v>156</v>
      </c>
    </row>
    <row r="4035" spans="2:51" s="13" customFormat="1" x14ac:dyDescent="0.2">
      <c r="B4035" s="154"/>
      <c r="D4035" s="148" t="s">
        <v>169</v>
      </c>
      <c r="E4035" s="155" t="s">
        <v>3</v>
      </c>
      <c r="F4035" s="156" t="s">
        <v>4861</v>
      </c>
      <c r="H4035" s="157">
        <v>132.27000000000001</v>
      </c>
      <c r="I4035" s="158"/>
      <c r="L4035" s="154"/>
      <c r="M4035" s="159"/>
      <c r="T4035" s="160"/>
      <c r="AT4035" s="155" t="s">
        <v>169</v>
      </c>
      <c r="AU4035" s="155" t="s">
        <v>88</v>
      </c>
      <c r="AV4035" s="13" t="s">
        <v>88</v>
      </c>
      <c r="AW4035" s="13" t="s">
        <v>40</v>
      </c>
      <c r="AX4035" s="13" t="s">
        <v>78</v>
      </c>
      <c r="AY4035" s="155" t="s">
        <v>156</v>
      </c>
    </row>
    <row r="4036" spans="2:51" s="13" customFormat="1" x14ac:dyDescent="0.2">
      <c r="B4036" s="154"/>
      <c r="D4036" s="148" t="s">
        <v>169</v>
      </c>
      <c r="E4036" s="155" t="s">
        <v>3</v>
      </c>
      <c r="F4036" s="156" t="s">
        <v>4758</v>
      </c>
      <c r="H4036" s="157">
        <v>10.7</v>
      </c>
      <c r="I4036" s="158"/>
      <c r="L4036" s="154"/>
      <c r="M4036" s="159"/>
      <c r="T4036" s="160"/>
      <c r="AT4036" s="155" t="s">
        <v>169</v>
      </c>
      <c r="AU4036" s="155" t="s">
        <v>88</v>
      </c>
      <c r="AV4036" s="13" t="s">
        <v>88</v>
      </c>
      <c r="AW4036" s="13" t="s">
        <v>40</v>
      </c>
      <c r="AX4036" s="13" t="s">
        <v>78</v>
      </c>
      <c r="AY4036" s="155" t="s">
        <v>156</v>
      </c>
    </row>
    <row r="4037" spans="2:51" s="13" customFormat="1" x14ac:dyDescent="0.2">
      <c r="B4037" s="154"/>
      <c r="D4037" s="148" t="s">
        <v>169</v>
      </c>
      <c r="E4037" s="155" t="s">
        <v>3</v>
      </c>
      <c r="F4037" s="156" t="s">
        <v>4862</v>
      </c>
      <c r="H4037" s="157">
        <v>11.52</v>
      </c>
      <c r="I4037" s="158"/>
      <c r="L4037" s="154"/>
      <c r="M4037" s="159"/>
      <c r="T4037" s="160"/>
      <c r="AT4037" s="155" t="s">
        <v>169</v>
      </c>
      <c r="AU4037" s="155" t="s">
        <v>88</v>
      </c>
      <c r="AV4037" s="13" t="s">
        <v>88</v>
      </c>
      <c r="AW4037" s="13" t="s">
        <v>40</v>
      </c>
      <c r="AX4037" s="13" t="s">
        <v>78</v>
      </c>
      <c r="AY4037" s="155" t="s">
        <v>156</v>
      </c>
    </row>
    <row r="4038" spans="2:51" s="13" customFormat="1" x14ac:dyDescent="0.2">
      <c r="B4038" s="154"/>
      <c r="D4038" s="148" t="s">
        <v>169</v>
      </c>
      <c r="E4038" s="155" t="s">
        <v>3</v>
      </c>
      <c r="F4038" s="156" t="s">
        <v>4863</v>
      </c>
      <c r="H4038" s="157">
        <v>5.61</v>
      </c>
      <c r="I4038" s="158"/>
      <c r="L4038" s="154"/>
      <c r="M4038" s="159"/>
      <c r="T4038" s="160"/>
      <c r="AT4038" s="155" t="s">
        <v>169</v>
      </c>
      <c r="AU4038" s="155" t="s">
        <v>88</v>
      </c>
      <c r="AV4038" s="13" t="s">
        <v>88</v>
      </c>
      <c r="AW4038" s="13" t="s">
        <v>40</v>
      </c>
      <c r="AX4038" s="13" t="s">
        <v>78</v>
      </c>
      <c r="AY4038" s="155" t="s">
        <v>156</v>
      </c>
    </row>
    <row r="4039" spans="2:51" s="13" customFormat="1" x14ac:dyDescent="0.2">
      <c r="B4039" s="154"/>
      <c r="D4039" s="148" t="s">
        <v>169</v>
      </c>
      <c r="E4039" s="155" t="s">
        <v>3</v>
      </c>
      <c r="F4039" s="156" t="s">
        <v>4864</v>
      </c>
      <c r="H4039" s="157">
        <v>2.41</v>
      </c>
      <c r="I4039" s="158"/>
      <c r="L4039" s="154"/>
      <c r="M4039" s="159"/>
      <c r="T4039" s="160"/>
      <c r="AT4039" s="155" t="s">
        <v>169</v>
      </c>
      <c r="AU4039" s="155" t="s">
        <v>88</v>
      </c>
      <c r="AV4039" s="13" t="s">
        <v>88</v>
      </c>
      <c r="AW4039" s="13" t="s">
        <v>40</v>
      </c>
      <c r="AX4039" s="13" t="s">
        <v>78</v>
      </c>
      <c r="AY4039" s="155" t="s">
        <v>156</v>
      </c>
    </row>
    <row r="4040" spans="2:51" s="13" customFormat="1" x14ac:dyDescent="0.2">
      <c r="B4040" s="154"/>
      <c r="D4040" s="148" t="s">
        <v>169</v>
      </c>
      <c r="E4040" s="155" t="s">
        <v>3</v>
      </c>
      <c r="F4040" s="156" t="s">
        <v>4865</v>
      </c>
      <c r="H4040" s="157">
        <v>4.99</v>
      </c>
      <c r="I4040" s="158"/>
      <c r="L4040" s="154"/>
      <c r="M4040" s="159"/>
      <c r="T4040" s="160"/>
      <c r="AT4040" s="155" t="s">
        <v>169</v>
      </c>
      <c r="AU4040" s="155" t="s">
        <v>88</v>
      </c>
      <c r="AV4040" s="13" t="s">
        <v>88</v>
      </c>
      <c r="AW4040" s="13" t="s">
        <v>40</v>
      </c>
      <c r="AX4040" s="13" t="s">
        <v>78</v>
      </c>
      <c r="AY4040" s="155" t="s">
        <v>156</v>
      </c>
    </row>
    <row r="4041" spans="2:51" s="15" customFormat="1" x14ac:dyDescent="0.2">
      <c r="B4041" s="168"/>
      <c r="D4041" s="148" t="s">
        <v>169</v>
      </c>
      <c r="E4041" s="169" t="s">
        <v>3</v>
      </c>
      <c r="F4041" s="170" t="s">
        <v>180</v>
      </c>
      <c r="H4041" s="171">
        <v>167.5</v>
      </c>
      <c r="I4041" s="172"/>
      <c r="L4041" s="168"/>
      <c r="M4041" s="173"/>
      <c r="T4041" s="174"/>
      <c r="AT4041" s="169" t="s">
        <v>169</v>
      </c>
      <c r="AU4041" s="169" t="s">
        <v>88</v>
      </c>
      <c r="AV4041" s="15" t="s">
        <v>157</v>
      </c>
      <c r="AW4041" s="15" t="s">
        <v>40</v>
      </c>
      <c r="AX4041" s="15" t="s">
        <v>78</v>
      </c>
      <c r="AY4041" s="169" t="s">
        <v>156</v>
      </c>
    </row>
    <row r="4042" spans="2:51" s="12" customFormat="1" x14ac:dyDescent="0.2">
      <c r="B4042" s="147"/>
      <c r="D4042" s="148" t="s">
        <v>169</v>
      </c>
      <c r="E4042" s="149" t="s">
        <v>3</v>
      </c>
      <c r="F4042" s="150" t="s">
        <v>3094</v>
      </c>
      <c r="H4042" s="149" t="s">
        <v>3</v>
      </c>
      <c r="I4042" s="151"/>
      <c r="L4042" s="147"/>
      <c r="M4042" s="152"/>
      <c r="T4042" s="153"/>
      <c r="AT4042" s="149" t="s">
        <v>169</v>
      </c>
      <c r="AU4042" s="149" t="s">
        <v>88</v>
      </c>
      <c r="AV4042" s="12" t="s">
        <v>86</v>
      </c>
      <c r="AW4042" s="12" t="s">
        <v>40</v>
      </c>
      <c r="AX4042" s="12" t="s">
        <v>78</v>
      </c>
      <c r="AY4042" s="149" t="s">
        <v>156</v>
      </c>
    </row>
    <row r="4043" spans="2:51" s="13" customFormat="1" x14ac:dyDescent="0.2">
      <c r="B4043" s="154"/>
      <c r="D4043" s="148" t="s">
        <v>169</v>
      </c>
      <c r="E4043" s="155" t="s">
        <v>3</v>
      </c>
      <c r="F4043" s="156" t="s">
        <v>4866</v>
      </c>
      <c r="H4043" s="157">
        <v>19.399999999999999</v>
      </c>
      <c r="I4043" s="158"/>
      <c r="L4043" s="154"/>
      <c r="M4043" s="159"/>
      <c r="T4043" s="160"/>
      <c r="AT4043" s="155" t="s">
        <v>169</v>
      </c>
      <c r="AU4043" s="155" t="s">
        <v>88</v>
      </c>
      <c r="AV4043" s="13" t="s">
        <v>88</v>
      </c>
      <c r="AW4043" s="13" t="s">
        <v>40</v>
      </c>
      <c r="AX4043" s="13" t="s">
        <v>78</v>
      </c>
      <c r="AY4043" s="155" t="s">
        <v>156</v>
      </c>
    </row>
    <row r="4044" spans="2:51" s="13" customFormat="1" x14ac:dyDescent="0.2">
      <c r="B4044" s="154"/>
      <c r="D4044" s="148" t="s">
        <v>169</v>
      </c>
      <c r="E4044" s="155" t="s">
        <v>3</v>
      </c>
      <c r="F4044" s="156" t="s">
        <v>4867</v>
      </c>
      <c r="H4044" s="157">
        <v>2.52</v>
      </c>
      <c r="I4044" s="158"/>
      <c r="L4044" s="154"/>
      <c r="M4044" s="159"/>
      <c r="T4044" s="160"/>
      <c r="AT4044" s="155" t="s">
        <v>169</v>
      </c>
      <c r="AU4044" s="155" t="s">
        <v>88</v>
      </c>
      <c r="AV4044" s="13" t="s">
        <v>88</v>
      </c>
      <c r="AW4044" s="13" t="s">
        <v>40</v>
      </c>
      <c r="AX4044" s="13" t="s">
        <v>78</v>
      </c>
      <c r="AY4044" s="155" t="s">
        <v>156</v>
      </c>
    </row>
    <row r="4045" spans="2:51" s="15" customFormat="1" x14ac:dyDescent="0.2">
      <c r="B4045" s="168"/>
      <c r="D4045" s="148" t="s">
        <v>169</v>
      </c>
      <c r="E4045" s="169" t="s">
        <v>3</v>
      </c>
      <c r="F4045" s="170" t="s">
        <v>180</v>
      </c>
      <c r="H4045" s="171">
        <v>21.92</v>
      </c>
      <c r="I4045" s="172"/>
      <c r="L4045" s="168"/>
      <c r="M4045" s="173"/>
      <c r="T4045" s="174"/>
      <c r="AT4045" s="169" t="s">
        <v>169</v>
      </c>
      <c r="AU4045" s="169" t="s">
        <v>88</v>
      </c>
      <c r="AV4045" s="15" t="s">
        <v>157</v>
      </c>
      <c r="AW4045" s="15" t="s">
        <v>40</v>
      </c>
      <c r="AX4045" s="15" t="s">
        <v>78</v>
      </c>
      <c r="AY4045" s="169" t="s">
        <v>156</v>
      </c>
    </row>
    <row r="4046" spans="2:51" s="12" customFormat="1" x14ac:dyDescent="0.2">
      <c r="B4046" s="147"/>
      <c r="D4046" s="148" t="s">
        <v>169</v>
      </c>
      <c r="E4046" s="149" t="s">
        <v>3</v>
      </c>
      <c r="F4046" s="150" t="s">
        <v>2434</v>
      </c>
      <c r="H4046" s="149" t="s">
        <v>3</v>
      </c>
      <c r="I4046" s="151"/>
      <c r="L4046" s="147"/>
      <c r="M4046" s="152"/>
      <c r="T4046" s="153"/>
      <c r="AT4046" s="149" t="s">
        <v>169</v>
      </c>
      <c r="AU4046" s="149" t="s">
        <v>88</v>
      </c>
      <c r="AV4046" s="12" t="s">
        <v>86</v>
      </c>
      <c r="AW4046" s="12" t="s">
        <v>40</v>
      </c>
      <c r="AX4046" s="12" t="s">
        <v>78</v>
      </c>
      <c r="AY4046" s="149" t="s">
        <v>156</v>
      </c>
    </row>
    <row r="4047" spans="2:51" s="13" customFormat="1" x14ac:dyDescent="0.2">
      <c r="B4047" s="154"/>
      <c r="D4047" s="148" t="s">
        <v>169</v>
      </c>
      <c r="E4047" s="155" t="s">
        <v>3</v>
      </c>
      <c r="F4047" s="156" t="s">
        <v>4868</v>
      </c>
      <c r="H4047" s="157">
        <v>3.6</v>
      </c>
      <c r="I4047" s="158"/>
      <c r="L4047" s="154"/>
      <c r="M4047" s="159"/>
      <c r="T4047" s="160"/>
      <c r="AT4047" s="155" t="s">
        <v>169</v>
      </c>
      <c r="AU4047" s="155" t="s">
        <v>88</v>
      </c>
      <c r="AV4047" s="13" t="s">
        <v>88</v>
      </c>
      <c r="AW4047" s="13" t="s">
        <v>40</v>
      </c>
      <c r="AX4047" s="13" t="s">
        <v>78</v>
      </c>
      <c r="AY4047" s="155" t="s">
        <v>156</v>
      </c>
    </row>
    <row r="4048" spans="2:51" s="15" customFormat="1" x14ac:dyDescent="0.2">
      <c r="B4048" s="168"/>
      <c r="D4048" s="148" t="s">
        <v>169</v>
      </c>
      <c r="E4048" s="169" t="s">
        <v>3</v>
      </c>
      <c r="F4048" s="170" t="s">
        <v>180</v>
      </c>
      <c r="H4048" s="171">
        <v>3.6</v>
      </c>
      <c r="I4048" s="172"/>
      <c r="L4048" s="168"/>
      <c r="M4048" s="173"/>
      <c r="T4048" s="174"/>
      <c r="AT4048" s="169" t="s">
        <v>169</v>
      </c>
      <c r="AU4048" s="169" t="s">
        <v>88</v>
      </c>
      <c r="AV4048" s="15" t="s">
        <v>157</v>
      </c>
      <c r="AW4048" s="15" t="s">
        <v>40</v>
      </c>
      <c r="AX4048" s="15" t="s">
        <v>78</v>
      </c>
      <c r="AY4048" s="169" t="s">
        <v>156</v>
      </c>
    </row>
    <row r="4049" spans="2:65" s="12" customFormat="1" x14ac:dyDescent="0.2">
      <c r="B4049" s="147"/>
      <c r="D4049" s="148" t="s">
        <v>169</v>
      </c>
      <c r="E4049" s="149" t="s">
        <v>3</v>
      </c>
      <c r="F4049" s="150" t="s">
        <v>3098</v>
      </c>
      <c r="H4049" s="149" t="s">
        <v>3</v>
      </c>
      <c r="I4049" s="151"/>
      <c r="L4049" s="147"/>
      <c r="M4049" s="152"/>
      <c r="T4049" s="153"/>
      <c r="AT4049" s="149" t="s">
        <v>169</v>
      </c>
      <c r="AU4049" s="149" t="s">
        <v>88</v>
      </c>
      <c r="AV4049" s="12" t="s">
        <v>86</v>
      </c>
      <c r="AW4049" s="12" t="s">
        <v>40</v>
      </c>
      <c r="AX4049" s="12" t="s">
        <v>78</v>
      </c>
      <c r="AY4049" s="149" t="s">
        <v>156</v>
      </c>
    </row>
    <row r="4050" spans="2:65" s="13" customFormat="1" x14ac:dyDescent="0.2">
      <c r="B4050" s="154"/>
      <c r="D4050" s="148" t="s">
        <v>169</v>
      </c>
      <c r="E4050" s="155" t="s">
        <v>3</v>
      </c>
      <c r="F4050" s="156" t="s">
        <v>4869</v>
      </c>
      <c r="H4050" s="157">
        <v>166</v>
      </c>
      <c r="I4050" s="158"/>
      <c r="L4050" s="154"/>
      <c r="M4050" s="159"/>
      <c r="T4050" s="160"/>
      <c r="AT4050" s="155" t="s">
        <v>169</v>
      </c>
      <c r="AU4050" s="155" t="s">
        <v>88</v>
      </c>
      <c r="AV4050" s="13" t="s">
        <v>88</v>
      </c>
      <c r="AW4050" s="13" t="s">
        <v>40</v>
      </c>
      <c r="AX4050" s="13" t="s">
        <v>78</v>
      </c>
      <c r="AY4050" s="155" t="s">
        <v>156</v>
      </c>
    </row>
    <row r="4051" spans="2:65" s="13" customFormat="1" x14ac:dyDescent="0.2">
      <c r="B4051" s="154"/>
      <c r="D4051" s="148" t="s">
        <v>169</v>
      </c>
      <c r="E4051" s="155" t="s">
        <v>3</v>
      </c>
      <c r="F4051" s="156" t="s">
        <v>3846</v>
      </c>
      <c r="H4051" s="157">
        <v>10.7</v>
      </c>
      <c r="I4051" s="158"/>
      <c r="L4051" s="154"/>
      <c r="M4051" s="159"/>
      <c r="T4051" s="160"/>
      <c r="AT4051" s="155" t="s">
        <v>169</v>
      </c>
      <c r="AU4051" s="155" t="s">
        <v>88</v>
      </c>
      <c r="AV4051" s="13" t="s">
        <v>88</v>
      </c>
      <c r="AW4051" s="13" t="s">
        <v>40</v>
      </c>
      <c r="AX4051" s="13" t="s">
        <v>78</v>
      </c>
      <c r="AY4051" s="155" t="s">
        <v>156</v>
      </c>
    </row>
    <row r="4052" spans="2:65" s="13" customFormat="1" x14ac:dyDescent="0.2">
      <c r="B4052" s="154"/>
      <c r="D4052" s="148" t="s">
        <v>169</v>
      </c>
      <c r="E4052" s="155" t="s">
        <v>3</v>
      </c>
      <c r="F4052" s="156" t="s">
        <v>4870</v>
      </c>
      <c r="H4052" s="157">
        <v>11.3</v>
      </c>
      <c r="I4052" s="158"/>
      <c r="L4052" s="154"/>
      <c r="M4052" s="159"/>
      <c r="T4052" s="160"/>
      <c r="AT4052" s="155" t="s">
        <v>169</v>
      </c>
      <c r="AU4052" s="155" t="s">
        <v>88</v>
      </c>
      <c r="AV4052" s="13" t="s">
        <v>88</v>
      </c>
      <c r="AW4052" s="13" t="s">
        <v>40</v>
      </c>
      <c r="AX4052" s="13" t="s">
        <v>78</v>
      </c>
      <c r="AY4052" s="155" t="s">
        <v>156</v>
      </c>
    </row>
    <row r="4053" spans="2:65" s="15" customFormat="1" x14ac:dyDescent="0.2">
      <c r="B4053" s="168"/>
      <c r="D4053" s="148" t="s">
        <v>169</v>
      </c>
      <c r="E4053" s="169" t="s">
        <v>3</v>
      </c>
      <c r="F4053" s="170" t="s">
        <v>180</v>
      </c>
      <c r="H4053" s="171">
        <v>188</v>
      </c>
      <c r="I4053" s="172"/>
      <c r="L4053" s="168"/>
      <c r="M4053" s="173"/>
      <c r="T4053" s="174"/>
      <c r="AT4053" s="169" t="s">
        <v>169</v>
      </c>
      <c r="AU4053" s="169" t="s">
        <v>88</v>
      </c>
      <c r="AV4053" s="15" t="s">
        <v>157</v>
      </c>
      <c r="AW4053" s="15" t="s">
        <v>40</v>
      </c>
      <c r="AX4053" s="15" t="s">
        <v>78</v>
      </c>
      <c r="AY4053" s="169" t="s">
        <v>156</v>
      </c>
    </row>
    <row r="4054" spans="2:65" s="14" customFormat="1" x14ac:dyDescent="0.2">
      <c r="B4054" s="161"/>
      <c r="D4054" s="148" t="s">
        <v>169</v>
      </c>
      <c r="E4054" s="162" t="s">
        <v>3</v>
      </c>
      <c r="F4054" s="163" t="s">
        <v>172</v>
      </c>
      <c r="H4054" s="164">
        <v>381.02</v>
      </c>
      <c r="I4054" s="165"/>
      <c r="L4054" s="161"/>
      <c r="M4054" s="166"/>
      <c r="T4054" s="167"/>
      <c r="AT4054" s="162" t="s">
        <v>169</v>
      </c>
      <c r="AU4054" s="162" t="s">
        <v>88</v>
      </c>
      <c r="AV4054" s="14" t="s">
        <v>165</v>
      </c>
      <c r="AW4054" s="14" t="s">
        <v>40</v>
      </c>
      <c r="AX4054" s="14" t="s">
        <v>86</v>
      </c>
      <c r="AY4054" s="162" t="s">
        <v>156</v>
      </c>
    </row>
    <row r="4055" spans="2:65" s="1" customFormat="1" ht="16.5" customHeight="1" x14ac:dyDescent="0.2">
      <c r="B4055" s="129"/>
      <c r="C4055" s="130" t="s">
        <v>4905</v>
      </c>
      <c r="D4055" s="130" t="s">
        <v>160</v>
      </c>
      <c r="E4055" s="131" t="s">
        <v>4906</v>
      </c>
      <c r="F4055" s="132" t="s">
        <v>4907</v>
      </c>
      <c r="G4055" s="133" t="s">
        <v>209</v>
      </c>
      <c r="H4055" s="134">
        <v>13.52</v>
      </c>
      <c r="I4055" s="135"/>
      <c r="J4055" s="136">
        <f>ROUND(I4055*H4055,2)</f>
        <v>0</v>
      </c>
      <c r="K4055" s="132" t="s">
        <v>164</v>
      </c>
      <c r="L4055" s="34"/>
      <c r="M4055" s="137" t="s">
        <v>3</v>
      </c>
      <c r="N4055" s="138" t="s">
        <v>49</v>
      </c>
      <c r="P4055" s="139">
        <f>O4055*H4055</f>
        <v>0</v>
      </c>
      <c r="Q4055" s="139">
        <v>0</v>
      </c>
      <c r="R4055" s="139">
        <f>Q4055*H4055</f>
        <v>0</v>
      </c>
      <c r="S4055" s="139">
        <v>0</v>
      </c>
      <c r="T4055" s="140">
        <f>S4055*H4055</f>
        <v>0</v>
      </c>
      <c r="AR4055" s="141" t="s">
        <v>301</v>
      </c>
      <c r="AT4055" s="141" t="s">
        <v>160</v>
      </c>
      <c r="AU4055" s="141" t="s">
        <v>88</v>
      </c>
      <c r="AY4055" s="18" t="s">
        <v>156</v>
      </c>
      <c r="BE4055" s="142">
        <f>IF(N4055="základní",J4055,0)</f>
        <v>0</v>
      </c>
      <c r="BF4055" s="142">
        <f>IF(N4055="snížená",J4055,0)</f>
        <v>0</v>
      </c>
      <c r="BG4055" s="142">
        <f>IF(N4055="zákl. přenesená",J4055,0)</f>
        <v>0</v>
      </c>
      <c r="BH4055" s="142">
        <f>IF(N4055="sníž. přenesená",J4055,0)</f>
        <v>0</v>
      </c>
      <c r="BI4055" s="142">
        <f>IF(N4055="nulová",J4055,0)</f>
        <v>0</v>
      </c>
      <c r="BJ4055" s="18" t="s">
        <v>86</v>
      </c>
      <c r="BK4055" s="142">
        <f>ROUND(I4055*H4055,2)</f>
        <v>0</v>
      </c>
      <c r="BL4055" s="18" t="s">
        <v>301</v>
      </c>
      <c r="BM4055" s="141" t="s">
        <v>4908</v>
      </c>
    </row>
    <row r="4056" spans="2:65" s="1" customFormat="1" x14ac:dyDescent="0.2">
      <c r="B4056" s="34"/>
      <c r="D4056" s="143" t="s">
        <v>167</v>
      </c>
      <c r="F4056" s="144" t="s">
        <v>4909</v>
      </c>
      <c r="I4056" s="145"/>
      <c r="L4056" s="34"/>
      <c r="M4056" s="146"/>
      <c r="T4056" s="55"/>
      <c r="AT4056" s="18" t="s">
        <v>167</v>
      </c>
      <c r="AU4056" s="18" t="s">
        <v>88</v>
      </c>
    </row>
    <row r="4057" spans="2:65" s="12" customFormat="1" x14ac:dyDescent="0.2">
      <c r="B4057" s="147"/>
      <c r="D4057" s="148" t="s">
        <v>169</v>
      </c>
      <c r="E4057" s="149" t="s">
        <v>3</v>
      </c>
      <c r="F4057" s="150" t="s">
        <v>3084</v>
      </c>
      <c r="H4057" s="149" t="s">
        <v>3</v>
      </c>
      <c r="I4057" s="151"/>
      <c r="L4057" s="147"/>
      <c r="M4057" s="152"/>
      <c r="T4057" s="153"/>
      <c r="AT4057" s="149" t="s">
        <v>169</v>
      </c>
      <c r="AU4057" s="149" t="s">
        <v>88</v>
      </c>
      <c r="AV4057" s="12" t="s">
        <v>86</v>
      </c>
      <c r="AW4057" s="12" t="s">
        <v>40</v>
      </c>
      <c r="AX4057" s="12" t="s">
        <v>78</v>
      </c>
      <c r="AY4057" s="149" t="s">
        <v>156</v>
      </c>
    </row>
    <row r="4058" spans="2:65" s="13" customFormat="1" x14ac:dyDescent="0.2">
      <c r="B4058" s="154"/>
      <c r="D4058" s="148" t="s">
        <v>169</v>
      </c>
      <c r="E4058" s="155" t="s">
        <v>3</v>
      </c>
      <c r="F4058" s="156" t="s">
        <v>4864</v>
      </c>
      <c r="H4058" s="157">
        <v>2.41</v>
      </c>
      <c r="I4058" s="158"/>
      <c r="L4058" s="154"/>
      <c r="M4058" s="159"/>
      <c r="T4058" s="160"/>
      <c r="AT4058" s="155" t="s">
        <v>169</v>
      </c>
      <c r="AU4058" s="155" t="s">
        <v>88</v>
      </c>
      <c r="AV4058" s="13" t="s">
        <v>88</v>
      </c>
      <c r="AW4058" s="13" t="s">
        <v>40</v>
      </c>
      <c r="AX4058" s="13" t="s">
        <v>78</v>
      </c>
      <c r="AY4058" s="155" t="s">
        <v>156</v>
      </c>
    </row>
    <row r="4059" spans="2:65" s="13" customFormat="1" x14ac:dyDescent="0.2">
      <c r="B4059" s="154"/>
      <c r="D4059" s="148" t="s">
        <v>169</v>
      </c>
      <c r="E4059" s="155" t="s">
        <v>3</v>
      </c>
      <c r="F4059" s="156" t="s">
        <v>4865</v>
      </c>
      <c r="H4059" s="157">
        <v>4.99</v>
      </c>
      <c r="I4059" s="158"/>
      <c r="L4059" s="154"/>
      <c r="M4059" s="159"/>
      <c r="T4059" s="160"/>
      <c r="AT4059" s="155" t="s">
        <v>169</v>
      </c>
      <c r="AU4059" s="155" t="s">
        <v>88</v>
      </c>
      <c r="AV4059" s="13" t="s">
        <v>88</v>
      </c>
      <c r="AW4059" s="13" t="s">
        <v>40</v>
      </c>
      <c r="AX4059" s="13" t="s">
        <v>78</v>
      </c>
      <c r="AY4059" s="155" t="s">
        <v>156</v>
      </c>
    </row>
    <row r="4060" spans="2:65" s="15" customFormat="1" x14ac:dyDescent="0.2">
      <c r="B4060" s="168"/>
      <c r="D4060" s="148" t="s">
        <v>169</v>
      </c>
      <c r="E4060" s="169" t="s">
        <v>3</v>
      </c>
      <c r="F4060" s="170" t="s">
        <v>180</v>
      </c>
      <c r="H4060" s="171">
        <v>7.4</v>
      </c>
      <c r="I4060" s="172"/>
      <c r="L4060" s="168"/>
      <c r="M4060" s="173"/>
      <c r="T4060" s="174"/>
      <c r="AT4060" s="169" t="s">
        <v>169</v>
      </c>
      <c r="AU4060" s="169" t="s">
        <v>88</v>
      </c>
      <c r="AV4060" s="15" t="s">
        <v>157</v>
      </c>
      <c r="AW4060" s="15" t="s">
        <v>40</v>
      </c>
      <c r="AX4060" s="15" t="s">
        <v>78</v>
      </c>
      <c r="AY4060" s="169" t="s">
        <v>156</v>
      </c>
    </row>
    <row r="4061" spans="2:65" s="12" customFormat="1" x14ac:dyDescent="0.2">
      <c r="B4061" s="147"/>
      <c r="D4061" s="148" t="s">
        <v>169</v>
      </c>
      <c r="E4061" s="149" t="s">
        <v>3</v>
      </c>
      <c r="F4061" s="150" t="s">
        <v>3094</v>
      </c>
      <c r="H4061" s="149" t="s">
        <v>3</v>
      </c>
      <c r="I4061" s="151"/>
      <c r="L4061" s="147"/>
      <c r="M4061" s="152"/>
      <c r="T4061" s="153"/>
      <c r="AT4061" s="149" t="s">
        <v>169</v>
      </c>
      <c r="AU4061" s="149" t="s">
        <v>88</v>
      </c>
      <c r="AV4061" s="12" t="s">
        <v>86</v>
      </c>
      <c r="AW4061" s="12" t="s">
        <v>40</v>
      </c>
      <c r="AX4061" s="12" t="s">
        <v>78</v>
      </c>
      <c r="AY4061" s="149" t="s">
        <v>156</v>
      </c>
    </row>
    <row r="4062" spans="2:65" s="13" customFormat="1" x14ac:dyDescent="0.2">
      <c r="B4062" s="154"/>
      <c r="D4062" s="148" t="s">
        <v>169</v>
      </c>
      <c r="E4062" s="155" t="s">
        <v>3</v>
      </c>
      <c r="F4062" s="156" t="s">
        <v>4867</v>
      </c>
      <c r="H4062" s="157">
        <v>2.52</v>
      </c>
      <c r="I4062" s="158"/>
      <c r="L4062" s="154"/>
      <c r="M4062" s="159"/>
      <c r="T4062" s="160"/>
      <c r="AT4062" s="155" t="s">
        <v>169</v>
      </c>
      <c r="AU4062" s="155" t="s">
        <v>88</v>
      </c>
      <c r="AV4062" s="13" t="s">
        <v>88</v>
      </c>
      <c r="AW4062" s="13" t="s">
        <v>40</v>
      </c>
      <c r="AX4062" s="13" t="s">
        <v>78</v>
      </c>
      <c r="AY4062" s="155" t="s">
        <v>156</v>
      </c>
    </row>
    <row r="4063" spans="2:65" s="15" customFormat="1" x14ac:dyDescent="0.2">
      <c r="B4063" s="168"/>
      <c r="D4063" s="148" t="s">
        <v>169</v>
      </c>
      <c r="E4063" s="169" t="s">
        <v>3</v>
      </c>
      <c r="F4063" s="170" t="s">
        <v>180</v>
      </c>
      <c r="H4063" s="171">
        <v>2.52</v>
      </c>
      <c r="I4063" s="172"/>
      <c r="L4063" s="168"/>
      <c r="M4063" s="173"/>
      <c r="T4063" s="174"/>
      <c r="AT4063" s="169" t="s">
        <v>169</v>
      </c>
      <c r="AU4063" s="169" t="s">
        <v>88</v>
      </c>
      <c r="AV4063" s="15" t="s">
        <v>157</v>
      </c>
      <c r="AW4063" s="15" t="s">
        <v>40</v>
      </c>
      <c r="AX4063" s="15" t="s">
        <v>78</v>
      </c>
      <c r="AY4063" s="169" t="s">
        <v>156</v>
      </c>
    </row>
    <row r="4064" spans="2:65" s="12" customFormat="1" x14ac:dyDescent="0.2">
      <c r="B4064" s="147"/>
      <c r="D4064" s="148" t="s">
        <v>169</v>
      </c>
      <c r="E4064" s="149" t="s">
        <v>3</v>
      </c>
      <c r="F4064" s="150" t="s">
        <v>2434</v>
      </c>
      <c r="H4064" s="149" t="s">
        <v>3</v>
      </c>
      <c r="I4064" s="151"/>
      <c r="L4064" s="147"/>
      <c r="M4064" s="152"/>
      <c r="T4064" s="153"/>
      <c r="AT4064" s="149" t="s">
        <v>169</v>
      </c>
      <c r="AU4064" s="149" t="s">
        <v>88</v>
      </c>
      <c r="AV4064" s="12" t="s">
        <v>86</v>
      </c>
      <c r="AW4064" s="12" t="s">
        <v>40</v>
      </c>
      <c r="AX4064" s="12" t="s">
        <v>78</v>
      </c>
      <c r="AY4064" s="149" t="s">
        <v>156</v>
      </c>
    </row>
    <row r="4065" spans="2:65" s="13" customFormat="1" x14ac:dyDescent="0.2">
      <c r="B4065" s="154"/>
      <c r="D4065" s="148" t="s">
        <v>169</v>
      </c>
      <c r="E4065" s="155" t="s">
        <v>3</v>
      </c>
      <c r="F4065" s="156" t="s">
        <v>4868</v>
      </c>
      <c r="H4065" s="157">
        <v>3.6</v>
      </c>
      <c r="I4065" s="158"/>
      <c r="L4065" s="154"/>
      <c r="M4065" s="159"/>
      <c r="T4065" s="160"/>
      <c r="AT4065" s="155" t="s">
        <v>169</v>
      </c>
      <c r="AU4065" s="155" t="s">
        <v>88</v>
      </c>
      <c r="AV4065" s="13" t="s">
        <v>88</v>
      </c>
      <c r="AW4065" s="13" t="s">
        <v>40</v>
      </c>
      <c r="AX4065" s="13" t="s">
        <v>78</v>
      </c>
      <c r="AY4065" s="155" t="s">
        <v>156</v>
      </c>
    </row>
    <row r="4066" spans="2:65" s="15" customFormat="1" x14ac:dyDescent="0.2">
      <c r="B4066" s="168"/>
      <c r="D4066" s="148" t="s">
        <v>169</v>
      </c>
      <c r="E4066" s="169" t="s">
        <v>3</v>
      </c>
      <c r="F4066" s="170" t="s">
        <v>180</v>
      </c>
      <c r="H4066" s="171">
        <v>3.6</v>
      </c>
      <c r="I4066" s="172"/>
      <c r="L4066" s="168"/>
      <c r="M4066" s="173"/>
      <c r="T4066" s="174"/>
      <c r="AT4066" s="169" t="s">
        <v>169</v>
      </c>
      <c r="AU4066" s="169" t="s">
        <v>88</v>
      </c>
      <c r="AV4066" s="15" t="s">
        <v>157</v>
      </c>
      <c r="AW4066" s="15" t="s">
        <v>40</v>
      </c>
      <c r="AX4066" s="15" t="s">
        <v>78</v>
      </c>
      <c r="AY4066" s="169" t="s">
        <v>156</v>
      </c>
    </row>
    <row r="4067" spans="2:65" s="14" customFormat="1" x14ac:dyDescent="0.2">
      <c r="B4067" s="161"/>
      <c r="D4067" s="148" t="s">
        <v>169</v>
      </c>
      <c r="E4067" s="162" t="s">
        <v>3</v>
      </c>
      <c r="F4067" s="163" t="s">
        <v>172</v>
      </c>
      <c r="H4067" s="164">
        <v>13.52</v>
      </c>
      <c r="I4067" s="165"/>
      <c r="L4067" s="161"/>
      <c r="M4067" s="166"/>
      <c r="T4067" s="167"/>
      <c r="AT4067" s="162" t="s">
        <v>169</v>
      </c>
      <c r="AU4067" s="162" t="s">
        <v>88</v>
      </c>
      <c r="AV4067" s="14" t="s">
        <v>165</v>
      </c>
      <c r="AW4067" s="14" t="s">
        <v>40</v>
      </c>
      <c r="AX4067" s="14" t="s">
        <v>86</v>
      </c>
      <c r="AY4067" s="162" t="s">
        <v>156</v>
      </c>
    </row>
    <row r="4068" spans="2:65" s="1" customFormat="1" ht="24.2" customHeight="1" x14ac:dyDescent="0.2">
      <c r="B4068" s="129"/>
      <c r="C4068" s="130" t="s">
        <v>4910</v>
      </c>
      <c r="D4068" s="130" t="s">
        <v>160</v>
      </c>
      <c r="E4068" s="131" t="s">
        <v>4911</v>
      </c>
      <c r="F4068" s="132" t="s">
        <v>4912</v>
      </c>
      <c r="G4068" s="133" t="s">
        <v>356</v>
      </c>
      <c r="H4068" s="134">
        <v>135.93</v>
      </c>
      <c r="I4068" s="135"/>
      <c r="J4068" s="136">
        <f>ROUND(I4068*H4068,2)</f>
        <v>0</v>
      </c>
      <c r="K4068" s="132" t="s">
        <v>164</v>
      </c>
      <c r="L4068" s="34"/>
      <c r="M4068" s="137" t="s">
        <v>3</v>
      </c>
      <c r="N4068" s="138" t="s">
        <v>49</v>
      </c>
      <c r="P4068" s="139">
        <f>O4068*H4068</f>
        <v>0</v>
      </c>
      <c r="Q4068" s="139">
        <v>1.0000000000000001E-5</v>
      </c>
      <c r="R4068" s="139">
        <f>Q4068*H4068</f>
        <v>1.3593000000000001E-3</v>
      </c>
      <c r="S4068" s="139">
        <v>0</v>
      </c>
      <c r="T4068" s="140">
        <f>S4068*H4068</f>
        <v>0</v>
      </c>
      <c r="AR4068" s="141" t="s">
        <v>165</v>
      </c>
      <c r="AT4068" s="141" t="s">
        <v>160</v>
      </c>
      <c r="AU4068" s="141" t="s">
        <v>88</v>
      </c>
      <c r="AY4068" s="18" t="s">
        <v>156</v>
      </c>
      <c r="BE4068" s="142">
        <f>IF(N4068="základní",J4068,0)</f>
        <v>0</v>
      </c>
      <c r="BF4068" s="142">
        <f>IF(N4068="snížená",J4068,0)</f>
        <v>0</v>
      </c>
      <c r="BG4068" s="142">
        <f>IF(N4068="zákl. přenesená",J4068,0)</f>
        <v>0</v>
      </c>
      <c r="BH4068" s="142">
        <f>IF(N4068="sníž. přenesená",J4068,0)</f>
        <v>0</v>
      </c>
      <c r="BI4068" s="142">
        <f>IF(N4068="nulová",J4068,0)</f>
        <v>0</v>
      </c>
      <c r="BJ4068" s="18" t="s">
        <v>86</v>
      </c>
      <c r="BK4068" s="142">
        <f>ROUND(I4068*H4068,2)</f>
        <v>0</v>
      </c>
      <c r="BL4068" s="18" t="s">
        <v>165</v>
      </c>
      <c r="BM4068" s="141" t="s">
        <v>4913</v>
      </c>
    </row>
    <row r="4069" spans="2:65" s="1" customFormat="1" x14ac:dyDescent="0.2">
      <c r="B4069" s="34"/>
      <c r="D4069" s="143" t="s">
        <v>167</v>
      </c>
      <c r="F4069" s="144" t="s">
        <v>4914</v>
      </c>
      <c r="I4069" s="145"/>
      <c r="L4069" s="34"/>
      <c r="M4069" s="146"/>
      <c r="T4069" s="55"/>
      <c r="AT4069" s="18" t="s">
        <v>167</v>
      </c>
      <c r="AU4069" s="18" t="s">
        <v>88</v>
      </c>
    </row>
    <row r="4070" spans="2:65" s="12" customFormat="1" x14ac:dyDescent="0.2">
      <c r="B4070" s="147"/>
      <c r="D4070" s="148" t="s">
        <v>169</v>
      </c>
      <c r="E4070" s="149" t="s">
        <v>3</v>
      </c>
      <c r="F4070" s="150" t="s">
        <v>3084</v>
      </c>
      <c r="H4070" s="149" t="s">
        <v>3</v>
      </c>
      <c r="I4070" s="151"/>
      <c r="L4070" s="147"/>
      <c r="M4070" s="152"/>
      <c r="T4070" s="153"/>
      <c r="AT4070" s="149" t="s">
        <v>169</v>
      </c>
      <c r="AU4070" s="149" t="s">
        <v>88</v>
      </c>
      <c r="AV4070" s="12" t="s">
        <v>86</v>
      </c>
      <c r="AW4070" s="12" t="s">
        <v>40</v>
      </c>
      <c r="AX4070" s="12" t="s">
        <v>78</v>
      </c>
      <c r="AY4070" s="149" t="s">
        <v>156</v>
      </c>
    </row>
    <row r="4071" spans="2:65" s="13" customFormat="1" x14ac:dyDescent="0.2">
      <c r="B4071" s="154"/>
      <c r="D4071" s="148" t="s">
        <v>169</v>
      </c>
      <c r="E4071" s="155" t="s">
        <v>3</v>
      </c>
      <c r="F4071" s="156" t="s">
        <v>4915</v>
      </c>
      <c r="H4071" s="157">
        <v>49.14</v>
      </c>
      <c r="I4071" s="158"/>
      <c r="L4071" s="154"/>
      <c r="M4071" s="159"/>
      <c r="T4071" s="160"/>
      <c r="AT4071" s="155" t="s">
        <v>169</v>
      </c>
      <c r="AU4071" s="155" t="s">
        <v>88</v>
      </c>
      <c r="AV4071" s="13" t="s">
        <v>88</v>
      </c>
      <c r="AW4071" s="13" t="s">
        <v>40</v>
      </c>
      <c r="AX4071" s="13" t="s">
        <v>78</v>
      </c>
      <c r="AY4071" s="155" t="s">
        <v>156</v>
      </c>
    </row>
    <row r="4072" spans="2:65" s="13" customFormat="1" x14ac:dyDescent="0.2">
      <c r="B4072" s="154"/>
      <c r="D4072" s="148" t="s">
        <v>169</v>
      </c>
      <c r="E4072" s="155" t="s">
        <v>3</v>
      </c>
      <c r="F4072" s="156" t="s">
        <v>4916</v>
      </c>
      <c r="H4072" s="157">
        <v>3.5</v>
      </c>
      <c r="I4072" s="158"/>
      <c r="L4072" s="154"/>
      <c r="M4072" s="159"/>
      <c r="T4072" s="160"/>
      <c r="AT4072" s="155" t="s">
        <v>169</v>
      </c>
      <c r="AU4072" s="155" t="s">
        <v>88</v>
      </c>
      <c r="AV4072" s="13" t="s">
        <v>88</v>
      </c>
      <c r="AW4072" s="13" t="s">
        <v>40</v>
      </c>
      <c r="AX4072" s="13" t="s">
        <v>78</v>
      </c>
      <c r="AY4072" s="155" t="s">
        <v>156</v>
      </c>
    </row>
    <row r="4073" spans="2:65" s="13" customFormat="1" x14ac:dyDescent="0.2">
      <c r="B4073" s="154"/>
      <c r="D4073" s="148" t="s">
        <v>169</v>
      </c>
      <c r="E4073" s="155" t="s">
        <v>3</v>
      </c>
      <c r="F4073" s="156" t="s">
        <v>4917</v>
      </c>
      <c r="H4073" s="157">
        <v>3.9</v>
      </c>
      <c r="I4073" s="158"/>
      <c r="L4073" s="154"/>
      <c r="M4073" s="159"/>
      <c r="T4073" s="160"/>
      <c r="AT4073" s="155" t="s">
        <v>169</v>
      </c>
      <c r="AU4073" s="155" t="s">
        <v>88</v>
      </c>
      <c r="AV4073" s="13" t="s">
        <v>88</v>
      </c>
      <c r="AW4073" s="13" t="s">
        <v>40</v>
      </c>
      <c r="AX4073" s="13" t="s">
        <v>78</v>
      </c>
      <c r="AY4073" s="155" t="s">
        <v>156</v>
      </c>
    </row>
    <row r="4074" spans="2:65" s="13" customFormat="1" x14ac:dyDescent="0.2">
      <c r="B4074" s="154"/>
      <c r="D4074" s="148" t="s">
        <v>169</v>
      </c>
      <c r="E4074" s="155" t="s">
        <v>3</v>
      </c>
      <c r="F4074" s="156" t="s">
        <v>4918</v>
      </c>
      <c r="H4074" s="157">
        <v>0.9</v>
      </c>
      <c r="I4074" s="158"/>
      <c r="L4074" s="154"/>
      <c r="M4074" s="159"/>
      <c r="T4074" s="160"/>
      <c r="AT4074" s="155" t="s">
        <v>169</v>
      </c>
      <c r="AU4074" s="155" t="s">
        <v>88</v>
      </c>
      <c r="AV4074" s="13" t="s">
        <v>88</v>
      </c>
      <c r="AW4074" s="13" t="s">
        <v>40</v>
      </c>
      <c r="AX4074" s="13" t="s">
        <v>78</v>
      </c>
      <c r="AY4074" s="155" t="s">
        <v>156</v>
      </c>
    </row>
    <row r="4075" spans="2:65" s="13" customFormat="1" x14ac:dyDescent="0.2">
      <c r="B4075" s="154"/>
      <c r="D4075" s="148" t="s">
        <v>169</v>
      </c>
      <c r="E4075" s="155" t="s">
        <v>3</v>
      </c>
      <c r="F4075" s="156" t="s">
        <v>4919</v>
      </c>
      <c r="H4075" s="157">
        <v>0.8</v>
      </c>
      <c r="I4075" s="158"/>
      <c r="L4075" s="154"/>
      <c r="M4075" s="159"/>
      <c r="T4075" s="160"/>
      <c r="AT4075" s="155" t="s">
        <v>169</v>
      </c>
      <c r="AU4075" s="155" t="s">
        <v>88</v>
      </c>
      <c r="AV4075" s="13" t="s">
        <v>88</v>
      </c>
      <c r="AW4075" s="13" t="s">
        <v>40</v>
      </c>
      <c r="AX4075" s="13" t="s">
        <v>78</v>
      </c>
      <c r="AY4075" s="155" t="s">
        <v>156</v>
      </c>
    </row>
    <row r="4076" spans="2:65" s="13" customFormat="1" x14ac:dyDescent="0.2">
      <c r="B4076" s="154"/>
      <c r="D4076" s="148" t="s">
        <v>169</v>
      </c>
      <c r="E4076" s="155" t="s">
        <v>3</v>
      </c>
      <c r="F4076" s="156" t="s">
        <v>4920</v>
      </c>
      <c r="H4076" s="157">
        <v>1.6</v>
      </c>
      <c r="I4076" s="158"/>
      <c r="L4076" s="154"/>
      <c r="M4076" s="159"/>
      <c r="T4076" s="160"/>
      <c r="AT4076" s="155" t="s">
        <v>169</v>
      </c>
      <c r="AU4076" s="155" t="s">
        <v>88</v>
      </c>
      <c r="AV4076" s="13" t="s">
        <v>88</v>
      </c>
      <c r="AW4076" s="13" t="s">
        <v>40</v>
      </c>
      <c r="AX4076" s="13" t="s">
        <v>78</v>
      </c>
      <c r="AY4076" s="155" t="s">
        <v>156</v>
      </c>
    </row>
    <row r="4077" spans="2:65" s="15" customFormat="1" x14ac:dyDescent="0.2">
      <c r="B4077" s="168"/>
      <c r="D4077" s="148" t="s">
        <v>169</v>
      </c>
      <c r="E4077" s="169" t="s">
        <v>3</v>
      </c>
      <c r="F4077" s="170" t="s">
        <v>180</v>
      </c>
      <c r="H4077" s="171">
        <v>59.84</v>
      </c>
      <c r="I4077" s="172"/>
      <c r="L4077" s="168"/>
      <c r="M4077" s="173"/>
      <c r="T4077" s="174"/>
      <c r="AT4077" s="169" t="s">
        <v>169</v>
      </c>
      <c r="AU4077" s="169" t="s">
        <v>88</v>
      </c>
      <c r="AV4077" s="15" t="s">
        <v>157</v>
      </c>
      <c r="AW4077" s="15" t="s">
        <v>40</v>
      </c>
      <c r="AX4077" s="15" t="s">
        <v>78</v>
      </c>
      <c r="AY4077" s="169" t="s">
        <v>156</v>
      </c>
    </row>
    <row r="4078" spans="2:65" s="12" customFormat="1" x14ac:dyDescent="0.2">
      <c r="B4078" s="147"/>
      <c r="D4078" s="148" t="s">
        <v>169</v>
      </c>
      <c r="E4078" s="149" t="s">
        <v>3</v>
      </c>
      <c r="F4078" s="150" t="s">
        <v>3094</v>
      </c>
      <c r="H4078" s="149" t="s">
        <v>3</v>
      </c>
      <c r="I4078" s="151"/>
      <c r="L4078" s="147"/>
      <c r="M4078" s="152"/>
      <c r="T4078" s="153"/>
      <c r="AT4078" s="149" t="s">
        <v>169</v>
      </c>
      <c r="AU4078" s="149" t="s">
        <v>88</v>
      </c>
      <c r="AV4078" s="12" t="s">
        <v>86</v>
      </c>
      <c r="AW4078" s="12" t="s">
        <v>40</v>
      </c>
      <c r="AX4078" s="12" t="s">
        <v>78</v>
      </c>
      <c r="AY4078" s="149" t="s">
        <v>156</v>
      </c>
    </row>
    <row r="4079" spans="2:65" s="13" customFormat="1" x14ac:dyDescent="0.2">
      <c r="B4079" s="154"/>
      <c r="D4079" s="148" t="s">
        <v>169</v>
      </c>
      <c r="E4079" s="155" t="s">
        <v>3</v>
      </c>
      <c r="F4079" s="156" t="s">
        <v>4921</v>
      </c>
      <c r="H4079" s="157">
        <v>12.65</v>
      </c>
      <c r="I4079" s="158"/>
      <c r="L4079" s="154"/>
      <c r="M4079" s="159"/>
      <c r="T4079" s="160"/>
      <c r="AT4079" s="155" t="s">
        <v>169</v>
      </c>
      <c r="AU4079" s="155" t="s">
        <v>88</v>
      </c>
      <c r="AV4079" s="13" t="s">
        <v>88</v>
      </c>
      <c r="AW4079" s="13" t="s">
        <v>40</v>
      </c>
      <c r="AX4079" s="13" t="s">
        <v>78</v>
      </c>
      <c r="AY4079" s="155" t="s">
        <v>156</v>
      </c>
    </row>
    <row r="4080" spans="2:65" s="15" customFormat="1" x14ac:dyDescent="0.2">
      <c r="B4080" s="168"/>
      <c r="D4080" s="148" t="s">
        <v>169</v>
      </c>
      <c r="E4080" s="169" t="s">
        <v>3</v>
      </c>
      <c r="F4080" s="170" t="s">
        <v>180</v>
      </c>
      <c r="H4080" s="171">
        <v>12.65</v>
      </c>
      <c r="I4080" s="172"/>
      <c r="L4080" s="168"/>
      <c r="M4080" s="173"/>
      <c r="T4080" s="174"/>
      <c r="AT4080" s="169" t="s">
        <v>169</v>
      </c>
      <c r="AU4080" s="169" t="s">
        <v>88</v>
      </c>
      <c r="AV4080" s="15" t="s">
        <v>157</v>
      </c>
      <c r="AW4080" s="15" t="s">
        <v>40</v>
      </c>
      <c r="AX4080" s="15" t="s">
        <v>78</v>
      </c>
      <c r="AY4080" s="169" t="s">
        <v>156</v>
      </c>
    </row>
    <row r="4081" spans="2:65" s="12" customFormat="1" x14ac:dyDescent="0.2">
      <c r="B4081" s="147"/>
      <c r="D4081" s="148" t="s">
        <v>169</v>
      </c>
      <c r="E4081" s="149" t="s">
        <v>3</v>
      </c>
      <c r="F4081" s="150" t="s">
        <v>3098</v>
      </c>
      <c r="H4081" s="149" t="s">
        <v>3</v>
      </c>
      <c r="I4081" s="151"/>
      <c r="L4081" s="147"/>
      <c r="M4081" s="152"/>
      <c r="T4081" s="153"/>
      <c r="AT4081" s="149" t="s">
        <v>169</v>
      </c>
      <c r="AU4081" s="149" t="s">
        <v>88</v>
      </c>
      <c r="AV4081" s="12" t="s">
        <v>86</v>
      </c>
      <c r="AW4081" s="12" t="s">
        <v>40</v>
      </c>
      <c r="AX4081" s="12" t="s">
        <v>78</v>
      </c>
      <c r="AY4081" s="149" t="s">
        <v>156</v>
      </c>
    </row>
    <row r="4082" spans="2:65" s="13" customFormat="1" x14ac:dyDescent="0.2">
      <c r="B4082" s="154"/>
      <c r="D4082" s="148" t="s">
        <v>169</v>
      </c>
      <c r="E4082" s="155" t="s">
        <v>3</v>
      </c>
      <c r="F4082" s="156" t="s">
        <v>4922</v>
      </c>
      <c r="H4082" s="157">
        <v>56.04</v>
      </c>
      <c r="I4082" s="158"/>
      <c r="L4082" s="154"/>
      <c r="M4082" s="159"/>
      <c r="T4082" s="160"/>
      <c r="AT4082" s="155" t="s">
        <v>169</v>
      </c>
      <c r="AU4082" s="155" t="s">
        <v>88</v>
      </c>
      <c r="AV4082" s="13" t="s">
        <v>88</v>
      </c>
      <c r="AW4082" s="13" t="s">
        <v>40</v>
      </c>
      <c r="AX4082" s="13" t="s">
        <v>78</v>
      </c>
      <c r="AY4082" s="155" t="s">
        <v>156</v>
      </c>
    </row>
    <row r="4083" spans="2:65" s="13" customFormat="1" x14ac:dyDescent="0.2">
      <c r="B4083" s="154"/>
      <c r="D4083" s="148" t="s">
        <v>169</v>
      </c>
      <c r="E4083" s="155" t="s">
        <v>3</v>
      </c>
      <c r="F4083" s="156" t="s">
        <v>4923</v>
      </c>
      <c r="H4083" s="157">
        <v>3.65</v>
      </c>
      <c r="I4083" s="158"/>
      <c r="L4083" s="154"/>
      <c r="M4083" s="159"/>
      <c r="T4083" s="160"/>
      <c r="AT4083" s="155" t="s">
        <v>169</v>
      </c>
      <c r="AU4083" s="155" t="s">
        <v>88</v>
      </c>
      <c r="AV4083" s="13" t="s">
        <v>88</v>
      </c>
      <c r="AW4083" s="13" t="s">
        <v>40</v>
      </c>
      <c r="AX4083" s="13" t="s">
        <v>78</v>
      </c>
      <c r="AY4083" s="155" t="s">
        <v>156</v>
      </c>
    </row>
    <row r="4084" spans="2:65" s="13" customFormat="1" x14ac:dyDescent="0.2">
      <c r="B4084" s="154"/>
      <c r="D4084" s="148" t="s">
        <v>169</v>
      </c>
      <c r="E4084" s="155" t="s">
        <v>3</v>
      </c>
      <c r="F4084" s="156" t="s">
        <v>4924</v>
      </c>
      <c r="H4084" s="157">
        <v>3.75</v>
      </c>
      <c r="I4084" s="158"/>
      <c r="L4084" s="154"/>
      <c r="M4084" s="159"/>
      <c r="T4084" s="160"/>
      <c r="AT4084" s="155" t="s">
        <v>169</v>
      </c>
      <c r="AU4084" s="155" t="s">
        <v>88</v>
      </c>
      <c r="AV4084" s="13" t="s">
        <v>88</v>
      </c>
      <c r="AW4084" s="13" t="s">
        <v>40</v>
      </c>
      <c r="AX4084" s="13" t="s">
        <v>78</v>
      </c>
      <c r="AY4084" s="155" t="s">
        <v>156</v>
      </c>
    </row>
    <row r="4085" spans="2:65" s="15" customFormat="1" x14ac:dyDescent="0.2">
      <c r="B4085" s="168"/>
      <c r="D4085" s="148" t="s">
        <v>169</v>
      </c>
      <c r="E4085" s="169" t="s">
        <v>3</v>
      </c>
      <c r="F4085" s="170" t="s">
        <v>180</v>
      </c>
      <c r="H4085" s="171">
        <v>63.44</v>
      </c>
      <c r="I4085" s="172"/>
      <c r="L4085" s="168"/>
      <c r="M4085" s="173"/>
      <c r="T4085" s="174"/>
      <c r="AT4085" s="169" t="s">
        <v>169</v>
      </c>
      <c r="AU4085" s="169" t="s">
        <v>88</v>
      </c>
      <c r="AV4085" s="15" t="s">
        <v>157</v>
      </c>
      <c r="AW4085" s="15" t="s">
        <v>40</v>
      </c>
      <c r="AX4085" s="15" t="s">
        <v>78</v>
      </c>
      <c r="AY4085" s="169" t="s">
        <v>156</v>
      </c>
    </row>
    <row r="4086" spans="2:65" s="14" customFormat="1" x14ac:dyDescent="0.2">
      <c r="B4086" s="161"/>
      <c r="D4086" s="148" t="s">
        <v>169</v>
      </c>
      <c r="E4086" s="162" t="s">
        <v>3</v>
      </c>
      <c r="F4086" s="163" t="s">
        <v>172</v>
      </c>
      <c r="H4086" s="164">
        <v>135.93</v>
      </c>
      <c r="I4086" s="165"/>
      <c r="L4086" s="161"/>
      <c r="M4086" s="166"/>
      <c r="T4086" s="167"/>
      <c r="AT4086" s="162" t="s">
        <v>169</v>
      </c>
      <c r="AU4086" s="162" t="s">
        <v>88</v>
      </c>
      <c r="AV4086" s="14" t="s">
        <v>165</v>
      </c>
      <c r="AW4086" s="14" t="s">
        <v>40</v>
      </c>
      <c r="AX4086" s="14" t="s">
        <v>86</v>
      </c>
      <c r="AY4086" s="162" t="s">
        <v>156</v>
      </c>
    </row>
    <row r="4087" spans="2:65" s="1" customFormat="1" ht="21.75" customHeight="1" x14ac:dyDescent="0.2">
      <c r="B4087" s="129"/>
      <c r="C4087" s="130" t="s">
        <v>4925</v>
      </c>
      <c r="D4087" s="130" t="s">
        <v>160</v>
      </c>
      <c r="E4087" s="131" t="s">
        <v>4926</v>
      </c>
      <c r="F4087" s="132" t="s">
        <v>4927</v>
      </c>
      <c r="G4087" s="133" t="s">
        <v>356</v>
      </c>
      <c r="H4087" s="134">
        <v>135.93</v>
      </c>
      <c r="I4087" s="135"/>
      <c r="J4087" s="136">
        <f>ROUND(I4087*H4087,2)</f>
        <v>0</v>
      </c>
      <c r="K4087" s="132" t="s">
        <v>164</v>
      </c>
      <c r="L4087" s="34"/>
      <c r="M4087" s="137" t="s">
        <v>3</v>
      </c>
      <c r="N4087" s="138" t="s">
        <v>49</v>
      </c>
      <c r="P4087" s="139">
        <f>O4087*H4087</f>
        <v>0</v>
      </c>
      <c r="Q4087" s="139">
        <v>1.0000000000000001E-5</v>
      </c>
      <c r="R4087" s="139">
        <f>Q4087*H4087</f>
        <v>1.3593000000000001E-3</v>
      </c>
      <c r="S4087" s="139">
        <v>0</v>
      </c>
      <c r="T4087" s="140">
        <f>S4087*H4087</f>
        <v>0</v>
      </c>
      <c r="AR4087" s="141" t="s">
        <v>301</v>
      </c>
      <c r="AT4087" s="141" t="s">
        <v>160</v>
      </c>
      <c r="AU4087" s="141" t="s">
        <v>88</v>
      </c>
      <c r="AY4087" s="18" t="s">
        <v>156</v>
      </c>
      <c r="BE4087" s="142">
        <f>IF(N4087="základní",J4087,0)</f>
        <v>0</v>
      </c>
      <c r="BF4087" s="142">
        <f>IF(N4087="snížená",J4087,0)</f>
        <v>0</v>
      </c>
      <c r="BG4087" s="142">
        <f>IF(N4087="zákl. přenesená",J4087,0)</f>
        <v>0</v>
      </c>
      <c r="BH4087" s="142">
        <f>IF(N4087="sníž. přenesená",J4087,0)</f>
        <v>0</v>
      </c>
      <c r="BI4087" s="142">
        <f>IF(N4087="nulová",J4087,0)</f>
        <v>0</v>
      </c>
      <c r="BJ4087" s="18" t="s">
        <v>86</v>
      </c>
      <c r="BK4087" s="142">
        <f>ROUND(I4087*H4087,2)</f>
        <v>0</v>
      </c>
      <c r="BL4087" s="18" t="s">
        <v>301</v>
      </c>
      <c r="BM4087" s="141" t="s">
        <v>4928</v>
      </c>
    </row>
    <row r="4088" spans="2:65" s="1" customFormat="1" x14ac:dyDescent="0.2">
      <c r="B4088" s="34"/>
      <c r="D4088" s="143" t="s">
        <v>167</v>
      </c>
      <c r="F4088" s="144" t="s">
        <v>4929</v>
      </c>
      <c r="I4088" s="145"/>
      <c r="L4088" s="34"/>
      <c r="M4088" s="146"/>
      <c r="T4088" s="55"/>
      <c r="AT4088" s="18" t="s">
        <v>167</v>
      </c>
      <c r="AU4088" s="18" t="s">
        <v>88</v>
      </c>
    </row>
    <row r="4089" spans="2:65" s="12" customFormat="1" x14ac:dyDescent="0.2">
      <c r="B4089" s="147"/>
      <c r="D4089" s="148" t="s">
        <v>169</v>
      </c>
      <c r="E4089" s="149" t="s">
        <v>3</v>
      </c>
      <c r="F4089" s="150" t="s">
        <v>3084</v>
      </c>
      <c r="H4089" s="149" t="s">
        <v>3</v>
      </c>
      <c r="I4089" s="151"/>
      <c r="L4089" s="147"/>
      <c r="M4089" s="152"/>
      <c r="T4089" s="153"/>
      <c r="AT4089" s="149" t="s">
        <v>169</v>
      </c>
      <c r="AU4089" s="149" t="s">
        <v>88</v>
      </c>
      <c r="AV4089" s="12" t="s">
        <v>86</v>
      </c>
      <c r="AW4089" s="12" t="s">
        <v>40</v>
      </c>
      <c r="AX4089" s="12" t="s">
        <v>78</v>
      </c>
      <c r="AY4089" s="149" t="s">
        <v>156</v>
      </c>
    </row>
    <row r="4090" spans="2:65" s="13" customFormat="1" x14ac:dyDescent="0.2">
      <c r="B4090" s="154"/>
      <c r="D4090" s="148" t="s">
        <v>169</v>
      </c>
      <c r="E4090" s="155" t="s">
        <v>3</v>
      </c>
      <c r="F4090" s="156" t="s">
        <v>4915</v>
      </c>
      <c r="H4090" s="157">
        <v>49.14</v>
      </c>
      <c r="I4090" s="158"/>
      <c r="L4090" s="154"/>
      <c r="M4090" s="159"/>
      <c r="T4090" s="160"/>
      <c r="AT4090" s="155" t="s">
        <v>169</v>
      </c>
      <c r="AU4090" s="155" t="s">
        <v>88</v>
      </c>
      <c r="AV4090" s="13" t="s">
        <v>88</v>
      </c>
      <c r="AW4090" s="13" t="s">
        <v>40</v>
      </c>
      <c r="AX4090" s="13" t="s">
        <v>78</v>
      </c>
      <c r="AY4090" s="155" t="s">
        <v>156</v>
      </c>
    </row>
    <row r="4091" spans="2:65" s="13" customFormat="1" x14ac:dyDescent="0.2">
      <c r="B4091" s="154"/>
      <c r="D4091" s="148" t="s">
        <v>169</v>
      </c>
      <c r="E4091" s="155" t="s">
        <v>3</v>
      </c>
      <c r="F4091" s="156" t="s">
        <v>4916</v>
      </c>
      <c r="H4091" s="157">
        <v>3.5</v>
      </c>
      <c r="I4091" s="158"/>
      <c r="L4091" s="154"/>
      <c r="M4091" s="159"/>
      <c r="T4091" s="160"/>
      <c r="AT4091" s="155" t="s">
        <v>169</v>
      </c>
      <c r="AU4091" s="155" t="s">
        <v>88</v>
      </c>
      <c r="AV4091" s="13" t="s">
        <v>88</v>
      </c>
      <c r="AW4091" s="13" t="s">
        <v>40</v>
      </c>
      <c r="AX4091" s="13" t="s">
        <v>78</v>
      </c>
      <c r="AY4091" s="155" t="s">
        <v>156</v>
      </c>
    </row>
    <row r="4092" spans="2:65" s="13" customFormat="1" x14ac:dyDescent="0.2">
      <c r="B4092" s="154"/>
      <c r="D4092" s="148" t="s">
        <v>169</v>
      </c>
      <c r="E4092" s="155" t="s">
        <v>3</v>
      </c>
      <c r="F4092" s="156" t="s">
        <v>4917</v>
      </c>
      <c r="H4092" s="157">
        <v>3.9</v>
      </c>
      <c r="I4092" s="158"/>
      <c r="L4092" s="154"/>
      <c r="M4092" s="159"/>
      <c r="T4092" s="160"/>
      <c r="AT4092" s="155" t="s">
        <v>169</v>
      </c>
      <c r="AU4092" s="155" t="s">
        <v>88</v>
      </c>
      <c r="AV4092" s="13" t="s">
        <v>88</v>
      </c>
      <c r="AW4092" s="13" t="s">
        <v>40</v>
      </c>
      <c r="AX4092" s="13" t="s">
        <v>78</v>
      </c>
      <c r="AY4092" s="155" t="s">
        <v>156</v>
      </c>
    </row>
    <row r="4093" spans="2:65" s="13" customFormat="1" x14ac:dyDescent="0.2">
      <c r="B4093" s="154"/>
      <c r="D4093" s="148" t="s">
        <v>169</v>
      </c>
      <c r="E4093" s="155" t="s">
        <v>3</v>
      </c>
      <c r="F4093" s="156" t="s">
        <v>4918</v>
      </c>
      <c r="H4093" s="157">
        <v>0.9</v>
      </c>
      <c r="I4093" s="158"/>
      <c r="L4093" s="154"/>
      <c r="M4093" s="159"/>
      <c r="T4093" s="160"/>
      <c r="AT4093" s="155" t="s">
        <v>169</v>
      </c>
      <c r="AU4093" s="155" t="s">
        <v>88</v>
      </c>
      <c r="AV4093" s="13" t="s">
        <v>88</v>
      </c>
      <c r="AW4093" s="13" t="s">
        <v>40</v>
      </c>
      <c r="AX4093" s="13" t="s">
        <v>78</v>
      </c>
      <c r="AY4093" s="155" t="s">
        <v>156</v>
      </c>
    </row>
    <row r="4094" spans="2:65" s="13" customFormat="1" x14ac:dyDescent="0.2">
      <c r="B4094" s="154"/>
      <c r="D4094" s="148" t="s">
        <v>169</v>
      </c>
      <c r="E4094" s="155" t="s">
        <v>3</v>
      </c>
      <c r="F4094" s="156" t="s">
        <v>4919</v>
      </c>
      <c r="H4094" s="157">
        <v>0.8</v>
      </c>
      <c r="I4094" s="158"/>
      <c r="L4094" s="154"/>
      <c r="M4094" s="159"/>
      <c r="T4094" s="160"/>
      <c r="AT4094" s="155" t="s">
        <v>169</v>
      </c>
      <c r="AU4094" s="155" t="s">
        <v>88</v>
      </c>
      <c r="AV4094" s="13" t="s">
        <v>88</v>
      </c>
      <c r="AW4094" s="13" t="s">
        <v>40</v>
      </c>
      <c r="AX4094" s="13" t="s">
        <v>78</v>
      </c>
      <c r="AY4094" s="155" t="s">
        <v>156</v>
      </c>
    </row>
    <row r="4095" spans="2:65" s="13" customFormat="1" x14ac:dyDescent="0.2">
      <c r="B4095" s="154"/>
      <c r="D4095" s="148" t="s">
        <v>169</v>
      </c>
      <c r="E4095" s="155" t="s">
        <v>3</v>
      </c>
      <c r="F4095" s="156" t="s">
        <v>4920</v>
      </c>
      <c r="H4095" s="157">
        <v>1.6</v>
      </c>
      <c r="I4095" s="158"/>
      <c r="L4095" s="154"/>
      <c r="M4095" s="159"/>
      <c r="T4095" s="160"/>
      <c r="AT4095" s="155" t="s">
        <v>169</v>
      </c>
      <c r="AU4095" s="155" t="s">
        <v>88</v>
      </c>
      <c r="AV4095" s="13" t="s">
        <v>88</v>
      </c>
      <c r="AW4095" s="13" t="s">
        <v>40</v>
      </c>
      <c r="AX4095" s="13" t="s">
        <v>78</v>
      </c>
      <c r="AY4095" s="155" t="s">
        <v>156</v>
      </c>
    </row>
    <row r="4096" spans="2:65" s="15" customFormat="1" x14ac:dyDescent="0.2">
      <c r="B4096" s="168"/>
      <c r="D4096" s="148" t="s">
        <v>169</v>
      </c>
      <c r="E4096" s="169" t="s">
        <v>3</v>
      </c>
      <c r="F4096" s="170" t="s">
        <v>180</v>
      </c>
      <c r="H4096" s="171">
        <v>59.84</v>
      </c>
      <c r="I4096" s="172"/>
      <c r="L4096" s="168"/>
      <c r="M4096" s="173"/>
      <c r="T4096" s="174"/>
      <c r="AT4096" s="169" t="s">
        <v>169</v>
      </c>
      <c r="AU4096" s="169" t="s">
        <v>88</v>
      </c>
      <c r="AV4096" s="15" t="s">
        <v>157</v>
      </c>
      <c r="AW4096" s="15" t="s">
        <v>40</v>
      </c>
      <c r="AX4096" s="15" t="s">
        <v>78</v>
      </c>
      <c r="AY4096" s="169" t="s">
        <v>156</v>
      </c>
    </row>
    <row r="4097" spans="2:65" s="12" customFormat="1" x14ac:dyDescent="0.2">
      <c r="B4097" s="147"/>
      <c r="D4097" s="148" t="s">
        <v>169</v>
      </c>
      <c r="E4097" s="149" t="s">
        <v>3</v>
      </c>
      <c r="F4097" s="150" t="s">
        <v>3094</v>
      </c>
      <c r="H4097" s="149" t="s">
        <v>3</v>
      </c>
      <c r="I4097" s="151"/>
      <c r="L4097" s="147"/>
      <c r="M4097" s="152"/>
      <c r="T4097" s="153"/>
      <c r="AT4097" s="149" t="s">
        <v>169</v>
      </c>
      <c r="AU4097" s="149" t="s">
        <v>88</v>
      </c>
      <c r="AV4097" s="12" t="s">
        <v>86</v>
      </c>
      <c r="AW4097" s="12" t="s">
        <v>40</v>
      </c>
      <c r="AX4097" s="12" t="s">
        <v>78</v>
      </c>
      <c r="AY4097" s="149" t="s">
        <v>156</v>
      </c>
    </row>
    <row r="4098" spans="2:65" s="13" customFormat="1" x14ac:dyDescent="0.2">
      <c r="B4098" s="154"/>
      <c r="D4098" s="148" t="s">
        <v>169</v>
      </c>
      <c r="E4098" s="155" t="s">
        <v>3</v>
      </c>
      <c r="F4098" s="156" t="s">
        <v>4921</v>
      </c>
      <c r="H4098" s="157">
        <v>12.65</v>
      </c>
      <c r="I4098" s="158"/>
      <c r="L4098" s="154"/>
      <c r="M4098" s="159"/>
      <c r="T4098" s="160"/>
      <c r="AT4098" s="155" t="s">
        <v>169</v>
      </c>
      <c r="AU4098" s="155" t="s">
        <v>88</v>
      </c>
      <c r="AV4098" s="13" t="s">
        <v>88</v>
      </c>
      <c r="AW4098" s="13" t="s">
        <v>40</v>
      </c>
      <c r="AX4098" s="13" t="s">
        <v>78</v>
      </c>
      <c r="AY4098" s="155" t="s">
        <v>156</v>
      </c>
    </row>
    <row r="4099" spans="2:65" s="15" customFormat="1" x14ac:dyDescent="0.2">
      <c r="B4099" s="168"/>
      <c r="D4099" s="148" t="s">
        <v>169</v>
      </c>
      <c r="E4099" s="169" t="s">
        <v>3</v>
      </c>
      <c r="F4099" s="170" t="s">
        <v>180</v>
      </c>
      <c r="H4099" s="171">
        <v>12.65</v>
      </c>
      <c r="I4099" s="172"/>
      <c r="L4099" s="168"/>
      <c r="M4099" s="173"/>
      <c r="T4099" s="174"/>
      <c r="AT4099" s="169" t="s">
        <v>169</v>
      </c>
      <c r="AU4099" s="169" t="s">
        <v>88</v>
      </c>
      <c r="AV4099" s="15" t="s">
        <v>157</v>
      </c>
      <c r="AW4099" s="15" t="s">
        <v>40</v>
      </c>
      <c r="AX4099" s="15" t="s">
        <v>78</v>
      </c>
      <c r="AY4099" s="169" t="s">
        <v>156</v>
      </c>
    </row>
    <row r="4100" spans="2:65" s="12" customFormat="1" x14ac:dyDescent="0.2">
      <c r="B4100" s="147"/>
      <c r="D4100" s="148" t="s">
        <v>169</v>
      </c>
      <c r="E4100" s="149" t="s">
        <v>3</v>
      </c>
      <c r="F4100" s="150" t="s">
        <v>3098</v>
      </c>
      <c r="H4100" s="149" t="s">
        <v>3</v>
      </c>
      <c r="I4100" s="151"/>
      <c r="L4100" s="147"/>
      <c r="M4100" s="152"/>
      <c r="T4100" s="153"/>
      <c r="AT4100" s="149" t="s">
        <v>169</v>
      </c>
      <c r="AU4100" s="149" t="s">
        <v>88</v>
      </c>
      <c r="AV4100" s="12" t="s">
        <v>86</v>
      </c>
      <c r="AW4100" s="12" t="s">
        <v>40</v>
      </c>
      <c r="AX4100" s="12" t="s">
        <v>78</v>
      </c>
      <c r="AY4100" s="149" t="s">
        <v>156</v>
      </c>
    </row>
    <row r="4101" spans="2:65" s="13" customFormat="1" x14ac:dyDescent="0.2">
      <c r="B4101" s="154"/>
      <c r="D4101" s="148" t="s">
        <v>169</v>
      </c>
      <c r="E4101" s="155" t="s">
        <v>3</v>
      </c>
      <c r="F4101" s="156" t="s">
        <v>4922</v>
      </c>
      <c r="H4101" s="157">
        <v>56.04</v>
      </c>
      <c r="I4101" s="158"/>
      <c r="L4101" s="154"/>
      <c r="M4101" s="159"/>
      <c r="T4101" s="160"/>
      <c r="AT4101" s="155" t="s">
        <v>169</v>
      </c>
      <c r="AU4101" s="155" t="s">
        <v>88</v>
      </c>
      <c r="AV4101" s="13" t="s">
        <v>88</v>
      </c>
      <c r="AW4101" s="13" t="s">
        <v>40</v>
      </c>
      <c r="AX4101" s="13" t="s">
        <v>78</v>
      </c>
      <c r="AY4101" s="155" t="s">
        <v>156</v>
      </c>
    </row>
    <row r="4102" spans="2:65" s="13" customFormat="1" x14ac:dyDescent="0.2">
      <c r="B4102" s="154"/>
      <c r="D4102" s="148" t="s">
        <v>169</v>
      </c>
      <c r="E4102" s="155" t="s">
        <v>3</v>
      </c>
      <c r="F4102" s="156" t="s">
        <v>4923</v>
      </c>
      <c r="H4102" s="157">
        <v>3.65</v>
      </c>
      <c r="I4102" s="158"/>
      <c r="L4102" s="154"/>
      <c r="M4102" s="159"/>
      <c r="T4102" s="160"/>
      <c r="AT4102" s="155" t="s">
        <v>169</v>
      </c>
      <c r="AU4102" s="155" t="s">
        <v>88</v>
      </c>
      <c r="AV4102" s="13" t="s">
        <v>88</v>
      </c>
      <c r="AW4102" s="13" t="s">
        <v>40</v>
      </c>
      <c r="AX4102" s="13" t="s">
        <v>78</v>
      </c>
      <c r="AY4102" s="155" t="s">
        <v>156</v>
      </c>
    </row>
    <row r="4103" spans="2:65" s="13" customFormat="1" x14ac:dyDescent="0.2">
      <c r="B4103" s="154"/>
      <c r="D4103" s="148" t="s">
        <v>169</v>
      </c>
      <c r="E4103" s="155" t="s">
        <v>3</v>
      </c>
      <c r="F4103" s="156" t="s">
        <v>4924</v>
      </c>
      <c r="H4103" s="157">
        <v>3.75</v>
      </c>
      <c r="I4103" s="158"/>
      <c r="L4103" s="154"/>
      <c r="M4103" s="159"/>
      <c r="T4103" s="160"/>
      <c r="AT4103" s="155" t="s">
        <v>169</v>
      </c>
      <c r="AU4103" s="155" t="s">
        <v>88</v>
      </c>
      <c r="AV4103" s="13" t="s">
        <v>88</v>
      </c>
      <c r="AW4103" s="13" t="s">
        <v>40</v>
      </c>
      <c r="AX4103" s="13" t="s">
        <v>78</v>
      </c>
      <c r="AY4103" s="155" t="s">
        <v>156</v>
      </c>
    </row>
    <row r="4104" spans="2:65" s="15" customFormat="1" x14ac:dyDescent="0.2">
      <c r="B4104" s="168"/>
      <c r="D4104" s="148" t="s">
        <v>169</v>
      </c>
      <c r="E4104" s="169" t="s">
        <v>3</v>
      </c>
      <c r="F4104" s="170" t="s">
        <v>180</v>
      </c>
      <c r="H4104" s="171">
        <v>63.44</v>
      </c>
      <c r="I4104" s="172"/>
      <c r="L4104" s="168"/>
      <c r="M4104" s="173"/>
      <c r="T4104" s="174"/>
      <c r="AT4104" s="169" t="s">
        <v>169</v>
      </c>
      <c r="AU4104" s="169" t="s">
        <v>88</v>
      </c>
      <c r="AV4104" s="15" t="s">
        <v>157</v>
      </c>
      <c r="AW4104" s="15" t="s">
        <v>40</v>
      </c>
      <c r="AX4104" s="15" t="s">
        <v>78</v>
      </c>
      <c r="AY4104" s="169" t="s">
        <v>156</v>
      </c>
    </row>
    <row r="4105" spans="2:65" s="14" customFormat="1" x14ac:dyDescent="0.2">
      <c r="B4105" s="161"/>
      <c r="D4105" s="148" t="s">
        <v>169</v>
      </c>
      <c r="E4105" s="162" t="s">
        <v>3</v>
      </c>
      <c r="F4105" s="163" t="s">
        <v>172</v>
      </c>
      <c r="H4105" s="164">
        <v>135.93</v>
      </c>
      <c r="I4105" s="165"/>
      <c r="L4105" s="161"/>
      <c r="M4105" s="166"/>
      <c r="T4105" s="167"/>
      <c r="AT4105" s="162" t="s">
        <v>169</v>
      </c>
      <c r="AU4105" s="162" t="s">
        <v>88</v>
      </c>
      <c r="AV4105" s="14" t="s">
        <v>165</v>
      </c>
      <c r="AW4105" s="14" t="s">
        <v>40</v>
      </c>
      <c r="AX4105" s="14" t="s">
        <v>86</v>
      </c>
      <c r="AY4105" s="162" t="s">
        <v>156</v>
      </c>
    </row>
    <row r="4106" spans="2:65" s="1" customFormat="1" ht="16.5" customHeight="1" x14ac:dyDescent="0.2">
      <c r="B4106" s="129"/>
      <c r="C4106" s="175" t="s">
        <v>4930</v>
      </c>
      <c r="D4106" s="175" t="s">
        <v>306</v>
      </c>
      <c r="E4106" s="176" t="s">
        <v>4931</v>
      </c>
      <c r="F4106" s="177" t="s">
        <v>4932</v>
      </c>
      <c r="G4106" s="178" t="s">
        <v>356</v>
      </c>
      <c r="H4106" s="179">
        <v>142.727</v>
      </c>
      <c r="I4106" s="180"/>
      <c r="J4106" s="181">
        <f>ROUND(I4106*H4106,2)</f>
        <v>0</v>
      </c>
      <c r="K4106" s="177" t="s">
        <v>164</v>
      </c>
      <c r="L4106" s="182"/>
      <c r="M4106" s="183" t="s">
        <v>3</v>
      </c>
      <c r="N4106" s="184" t="s">
        <v>49</v>
      </c>
      <c r="P4106" s="139">
        <f>O4106*H4106</f>
        <v>0</v>
      </c>
      <c r="Q4106" s="139">
        <v>3.8000000000000002E-4</v>
      </c>
      <c r="R4106" s="139">
        <f>Q4106*H4106</f>
        <v>5.4236260000000001E-2</v>
      </c>
      <c r="S4106" s="139">
        <v>0</v>
      </c>
      <c r="T4106" s="140">
        <f>S4106*H4106</f>
        <v>0</v>
      </c>
      <c r="AR4106" s="141" t="s">
        <v>309</v>
      </c>
      <c r="AT4106" s="141" t="s">
        <v>306</v>
      </c>
      <c r="AU4106" s="141" t="s">
        <v>88</v>
      </c>
      <c r="AY4106" s="18" t="s">
        <v>156</v>
      </c>
      <c r="BE4106" s="142">
        <f>IF(N4106="základní",J4106,0)</f>
        <v>0</v>
      </c>
      <c r="BF4106" s="142">
        <f>IF(N4106="snížená",J4106,0)</f>
        <v>0</v>
      </c>
      <c r="BG4106" s="142">
        <f>IF(N4106="zákl. přenesená",J4106,0)</f>
        <v>0</v>
      </c>
      <c r="BH4106" s="142">
        <f>IF(N4106="sníž. přenesená",J4106,0)</f>
        <v>0</v>
      </c>
      <c r="BI4106" s="142">
        <f>IF(N4106="nulová",J4106,0)</f>
        <v>0</v>
      </c>
      <c r="BJ4106" s="18" t="s">
        <v>86</v>
      </c>
      <c r="BK4106" s="142">
        <f>ROUND(I4106*H4106,2)</f>
        <v>0</v>
      </c>
      <c r="BL4106" s="18" t="s">
        <v>301</v>
      </c>
      <c r="BM4106" s="141" t="s">
        <v>4933</v>
      </c>
    </row>
    <row r="4107" spans="2:65" s="13" customFormat="1" x14ac:dyDescent="0.2">
      <c r="B4107" s="154"/>
      <c r="D4107" s="148" t="s">
        <v>169</v>
      </c>
      <c r="F4107" s="156" t="s">
        <v>4934</v>
      </c>
      <c r="H4107" s="157">
        <v>142.727</v>
      </c>
      <c r="I4107" s="158"/>
      <c r="L4107" s="154"/>
      <c r="M4107" s="159"/>
      <c r="T4107" s="160"/>
      <c r="AT4107" s="155" t="s">
        <v>169</v>
      </c>
      <c r="AU4107" s="155" t="s">
        <v>88</v>
      </c>
      <c r="AV4107" s="13" t="s">
        <v>88</v>
      </c>
      <c r="AW4107" s="13" t="s">
        <v>4</v>
      </c>
      <c r="AX4107" s="13" t="s">
        <v>86</v>
      </c>
      <c r="AY4107" s="155" t="s">
        <v>156</v>
      </c>
    </row>
    <row r="4108" spans="2:65" s="1" customFormat="1" ht="16.5" customHeight="1" x14ac:dyDescent="0.2">
      <c r="B4108" s="129"/>
      <c r="C4108" s="130" t="s">
        <v>4935</v>
      </c>
      <c r="D4108" s="130" t="s">
        <v>160</v>
      </c>
      <c r="E4108" s="131" t="s">
        <v>4936</v>
      </c>
      <c r="F4108" s="132" t="s">
        <v>4937</v>
      </c>
      <c r="G4108" s="133" t="s">
        <v>356</v>
      </c>
      <c r="H4108" s="134">
        <v>253.35499999999999</v>
      </c>
      <c r="I4108" s="135"/>
      <c r="J4108" s="136">
        <f>ROUND(I4108*H4108,2)</f>
        <v>0</v>
      </c>
      <c r="K4108" s="132" t="s">
        <v>3</v>
      </c>
      <c r="L4108" s="34"/>
      <c r="M4108" s="137" t="s">
        <v>3</v>
      </c>
      <c r="N4108" s="138" t="s">
        <v>49</v>
      </c>
      <c r="P4108" s="139">
        <f>O4108*H4108</f>
        <v>0</v>
      </c>
      <c r="Q4108" s="139">
        <v>8.43E-3</v>
      </c>
      <c r="R4108" s="139">
        <f>Q4108*H4108</f>
        <v>2.1357826499999999</v>
      </c>
      <c r="S4108" s="139">
        <v>0</v>
      </c>
      <c r="T4108" s="140">
        <f>S4108*H4108</f>
        <v>0</v>
      </c>
      <c r="AR4108" s="141" t="s">
        <v>301</v>
      </c>
      <c r="AT4108" s="141" t="s">
        <v>160</v>
      </c>
      <c r="AU4108" s="141" t="s">
        <v>88</v>
      </c>
      <c r="AY4108" s="18" t="s">
        <v>156</v>
      </c>
      <c r="BE4108" s="142">
        <f>IF(N4108="základní",J4108,0)</f>
        <v>0</v>
      </c>
      <c r="BF4108" s="142">
        <f>IF(N4108="snížená",J4108,0)</f>
        <v>0</v>
      </c>
      <c r="BG4108" s="142">
        <f>IF(N4108="zákl. přenesená",J4108,0)</f>
        <v>0</v>
      </c>
      <c r="BH4108" s="142">
        <f>IF(N4108="sníž. přenesená",J4108,0)</f>
        <v>0</v>
      </c>
      <c r="BI4108" s="142">
        <f>IF(N4108="nulová",J4108,0)</f>
        <v>0</v>
      </c>
      <c r="BJ4108" s="18" t="s">
        <v>86</v>
      </c>
      <c r="BK4108" s="142">
        <f>ROUND(I4108*H4108,2)</f>
        <v>0</v>
      </c>
      <c r="BL4108" s="18" t="s">
        <v>301</v>
      </c>
      <c r="BM4108" s="141" t="s">
        <v>4938</v>
      </c>
    </row>
    <row r="4109" spans="2:65" s="12" customFormat="1" x14ac:dyDescent="0.2">
      <c r="B4109" s="147"/>
      <c r="D4109" s="148" t="s">
        <v>169</v>
      </c>
      <c r="E4109" s="149" t="s">
        <v>3</v>
      </c>
      <c r="F4109" s="150" t="s">
        <v>3084</v>
      </c>
      <c r="H4109" s="149" t="s">
        <v>3</v>
      </c>
      <c r="I4109" s="151"/>
      <c r="L4109" s="147"/>
      <c r="M4109" s="152"/>
      <c r="T4109" s="153"/>
      <c r="AT4109" s="149" t="s">
        <v>169</v>
      </c>
      <c r="AU4109" s="149" t="s">
        <v>88</v>
      </c>
      <c r="AV4109" s="12" t="s">
        <v>86</v>
      </c>
      <c r="AW4109" s="12" t="s">
        <v>40</v>
      </c>
      <c r="AX4109" s="12" t="s">
        <v>78</v>
      </c>
      <c r="AY4109" s="149" t="s">
        <v>156</v>
      </c>
    </row>
    <row r="4110" spans="2:65" s="13" customFormat="1" x14ac:dyDescent="0.2">
      <c r="B4110" s="154"/>
      <c r="D4110" s="148" t="s">
        <v>169</v>
      </c>
      <c r="E4110" s="155" t="s">
        <v>3</v>
      </c>
      <c r="F4110" s="156" t="s">
        <v>4939</v>
      </c>
      <c r="H4110" s="157">
        <v>119.48</v>
      </c>
      <c r="I4110" s="158"/>
      <c r="L4110" s="154"/>
      <c r="M4110" s="159"/>
      <c r="T4110" s="160"/>
      <c r="AT4110" s="155" t="s">
        <v>169</v>
      </c>
      <c r="AU4110" s="155" t="s">
        <v>88</v>
      </c>
      <c r="AV4110" s="13" t="s">
        <v>88</v>
      </c>
      <c r="AW4110" s="13" t="s">
        <v>40</v>
      </c>
      <c r="AX4110" s="13" t="s">
        <v>78</v>
      </c>
      <c r="AY4110" s="155" t="s">
        <v>156</v>
      </c>
    </row>
    <row r="4111" spans="2:65" s="15" customFormat="1" x14ac:dyDescent="0.2">
      <c r="B4111" s="168"/>
      <c r="D4111" s="148" t="s">
        <v>169</v>
      </c>
      <c r="E4111" s="169" t="s">
        <v>3</v>
      </c>
      <c r="F4111" s="170" t="s">
        <v>180</v>
      </c>
      <c r="H4111" s="171">
        <v>119.48</v>
      </c>
      <c r="I4111" s="172"/>
      <c r="L4111" s="168"/>
      <c r="M4111" s="173"/>
      <c r="T4111" s="174"/>
      <c r="AT4111" s="169" t="s">
        <v>169</v>
      </c>
      <c r="AU4111" s="169" t="s">
        <v>88</v>
      </c>
      <c r="AV4111" s="15" t="s">
        <v>157</v>
      </c>
      <c r="AW4111" s="15" t="s">
        <v>40</v>
      </c>
      <c r="AX4111" s="15" t="s">
        <v>78</v>
      </c>
      <c r="AY4111" s="169" t="s">
        <v>156</v>
      </c>
    </row>
    <row r="4112" spans="2:65" s="12" customFormat="1" x14ac:dyDescent="0.2">
      <c r="B4112" s="147"/>
      <c r="D4112" s="148" t="s">
        <v>169</v>
      </c>
      <c r="E4112" s="149" t="s">
        <v>3</v>
      </c>
      <c r="F4112" s="150" t="s">
        <v>3094</v>
      </c>
      <c r="H4112" s="149" t="s">
        <v>3</v>
      </c>
      <c r="I4112" s="151"/>
      <c r="L4112" s="147"/>
      <c r="M4112" s="152"/>
      <c r="T4112" s="153"/>
      <c r="AT4112" s="149" t="s">
        <v>169</v>
      </c>
      <c r="AU4112" s="149" t="s">
        <v>88</v>
      </c>
      <c r="AV4112" s="12" t="s">
        <v>86</v>
      </c>
      <c r="AW4112" s="12" t="s">
        <v>40</v>
      </c>
      <c r="AX4112" s="12" t="s">
        <v>78</v>
      </c>
      <c r="AY4112" s="149" t="s">
        <v>156</v>
      </c>
    </row>
    <row r="4113" spans="2:65" s="13" customFormat="1" x14ac:dyDescent="0.2">
      <c r="B4113" s="154"/>
      <c r="D4113" s="148" t="s">
        <v>169</v>
      </c>
      <c r="E4113" s="155" t="s">
        <v>3</v>
      </c>
      <c r="F4113" s="156" t="s">
        <v>4940</v>
      </c>
      <c r="H4113" s="157">
        <v>15.824999999999999</v>
      </c>
      <c r="I4113" s="158"/>
      <c r="L4113" s="154"/>
      <c r="M4113" s="159"/>
      <c r="T4113" s="160"/>
      <c r="AT4113" s="155" t="s">
        <v>169</v>
      </c>
      <c r="AU4113" s="155" t="s">
        <v>88</v>
      </c>
      <c r="AV4113" s="13" t="s">
        <v>88</v>
      </c>
      <c r="AW4113" s="13" t="s">
        <v>40</v>
      </c>
      <c r="AX4113" s="13" t="s">
        <v>78</v>
      </c>
      <c r="AY4113" s="155" t="s">
        <v>156</v>
      </c>
    </row>
    <row r="4114" spans="2:65" s="15" customFormat="1" x14ac:dyDescent="0.2">
      <c r="B4114" s="168"/>
      <c r="D4114" s="148" t="s">
        <v>169</v>
      </c>
      <c r="E4114" s="169" t="s">
        <v>3</v>
      </c>
      <c r="F4114" s="170" t="s">
        <v>180</v>
      </c>
      <c r="H4114" s="171">
        <v>15.824999999999999</v>
      </c>
      <c r="I4114" s="172"/>
      <c r="L4114" s="168"/>
      <c r="M4114" s="173"/>
      <c r="T4114" s="174"/>
      <c r="AT4114" s="169" t="s">
        <v>169</v>
      </c>
      <c r="AU4114" s="169" t="s">
        <v>88</v>
      </c>
      <c r="AV4114" s="15" t="s">
        <v>157</v>
      </c>
      <c r="AW4114" s="15" t="s">
        <v>40</v>
      </c>
      <c r="AX4114" s="15" t="s">
        <v>78</v>
      </c>
      <c r="AY4114" s="169" t="s">
        <v>156</v>
      </c>
    </row>
    <row r="4115" spans="2:65" s="12" customFormat="1" x14ac:dyDescent="0.2">
      <c r="B4115" s="147"/>
      <c r="D4115" s="148" t="s">
        <v>169</v>
      </c>
      <c r="E4115" s="149" t="s">
        <v>3</v>
      </c>
      <c r="F4115" s="150" t="s">
        <v>3098</v>
      </c>
      <c r="H4115" s="149" t="s">
        <v>3</v>
      </c>
      <c r="I4115" s="151"/>
      <c r="L4115" s="147"/>
      <c r="M4115" s="152"/>
      <c r="T4115" s="153"/>
      <c r="AT4115" s="149" t="s">
        <v>169</v>
      </c>
      <c r="AU4115" s="149" t="s">
        <v>88</v>
      </c>
      <c r="AV4115" s="12" t="s">
        <v>86</v>
      </c>
      <c r="AW4115" s="12" t="s">
        <v>40</v>
      </c>
      <c r="AX4115" s="12" t="s">
        <v>78</v>
      </c>
      <c r="AY4115" s="149" t="s">
        <v>156</v>
      </c>
    </row>
    <row r="4116" spans="2:65" s="13" customFormat="1" x14ac:dyDescent="0.2">
      <c r="B4116" s="154"/>
      <c r="D4116" s="148" t="s">
        <v>169</v>
      </c>
      <c r="E4116" s="155" t="s">
        <v>3</v>
      </c>
      <c r="F4116" s="156" t="s">
        <v>4941</v>
      </c>
      <c r="H4116" s="157">
        <v>118.05</v>
      </c>
      <c r="I4116" s="158"/>
      <c r="L4116" s="154"/>
      <c r="M4116" s="159"/>
      <c r="T4116" s="160"/>
      <c r="AT4116" s="155" t="s">
        <v>169</v>
      </c>
      <c r="AU4116" s="155" t="s">
        <v>88</v>
      </c>
      <c r="AV4116" s="13" t="s">
        <v>88</v>
      </c>
      <c r="AW4116" s="13" t="s">
        <v>40</v>
      </c>
      <c r="AX4116" s="13" t="s">
        <v>78</v>
      </c>
      <c r="AY4116" s="155" t="s">
        <v>156</v>
      </c>
    </row>
    <row r="4117" spans="2:65" s="15" customFormat="1" x14ac:dyDescent="0.2">
      <c r="B4117" s="168"/>
      <c r="D4117" s="148" t="s">
        <v>169</v>
      </c>
      <c r="E4117" s="169" t="s">
        <v>3</v>
      </c>
      <c r="F4117" s="170" t="s">
        <v>180</v>
      </c>
      <c r="H4117" s="171">
        <v>118.05</v>
      </c>
      <c r="I4117" s="172"/>
      <c r="L4117" s="168"/>
      <c r="M4117" s="173"/>
      <c r="T4117" s="174"/>
      <c r="AT4117" s="169" t="s">
        <v>169</v>
      </c>
      <c r="AU4117" s="169" t="s">
        <v>88</v>
      </c>
      <c r="AV4117" s="15" t="s">
        <v>157</v>
      </c>
      <c r="AW4117" s="15" t="s">
        <v>40</v>
      </c>
      <c r="AX4117" s="15" t="s">
        <v>78</v>
      </c>
      <c r="AY4117" s="169" t="s">
        <v>156</v>
      </c>
    </row>
    <row r="4118" spans="2:65" s="14" customFormat="1" x14ac:dyDescent="0.2">
      <c r="B4118" s="161"/>
      <c r="D4118" s="148" t="s">
        <v>169</v>
      </c>
      <c r="E4118" s="162" t="s">
        <v>3</v>
      </c>
      <c r="F4118" s="163" t="s">
        <v>172</v>
      </c>
      <c r="H4118" s="164">
        <v>253.35499999999999</v>
      </c>
      <c r="I4118" s="165"/>
      <c r="L4118" s="161"/>
      <c r="M4118" s="166"/>
      <c r="T4118" s="167"/>
      <c r="AT4118" s="162" t="s">
        <v>169</v>
      </c>
      <c r="AU4118" s="162" t="s">
        <v>88</v>
      </c>
      <c r="AV4118" s="14" t="s">
        <v>165</v>
      </c>
      <c r="AW4118" s="14" t="s">
        <v>40</v>
      </c>
      <c r="AX4118" s="14" t="s">
        <v>86</v>
      </c>
      <c r="AY4118" s="162" t="s">
        <v>156</v>
      </c>
    </row>
    <row r="4119" spans="2:65" s="1" customFormat="1" ht="16.5" customHeight="1" x14ac:dyDescent="0.2">
      <c r="B4119" s="129"/>
      <c r="C4119" s="130" t="s">
        <v>4942</v>
      </c>
      <c r="D4119" s="130" t="s">
        <v>160</v>
      </c>
      <c r="E4119" s="131" t="s">
        <v>4943</v>
      </c>
      <c r="F4119" s="132" t="s">
        <v>4944</v>
      </c>
      <c r="G4119" s="133" t="s">
        <v>356</v>
      </c>
      <c r="H4119" s="134">
        <v>34.799999999999997</v>
      </c>
      <c r="I4119" s="135"/>
      <c r="J4119" s="136">
        <f>ROUND(I4119*H4119,2)</f>
        <v>0</v>
      </c>
      <c r="K4119" s="132" t="s">
        <v>164</v>
      </c>
      <c r="L4119" s="34"/>
      <c r="M4119" s="137" t="s">
        <v>3</v>
      </c>
      <c r="N4119" s="138" t="s">
        <v>49</v>
      </c>
      <c r="P4119" s="139">
        <f>O4119*H4119</f>
        <v>0</v>
      </c>
      <c r="Q4119" s="139">
        <v>0</v>
      </c>
      <c r="R4119" s="139">
        <f>Q4119*H4119</f>
        <v>0</v>
      </c>
      <c r="S4119" s="139">
        <v>0</v>
      </c>
      <c r="T4119" s="140">
        <f>S4119*H4119</f>
        <v>0</v>
      </c>
      <c r="AR4119" s="141" t="s">
        <v>301</v>
      </c>
      <c r="AT4119" s="141" t="s">
        <v>160</v>
      </c>
      <c r="AU4119" s="141" t="s">
        <v>88</v>
      </c>
      <c r="AY4119" s="18" t="s">
        <v>156</v>
      </c>
      <c r="BE4119" s="142">
        <f>IF(N4119="základní",J4119,0)</f>
        <v>0</v>
      </c>
      <c r="BF4119" s="142">
        <f>IF(N4119="snížená",J4119,0)</f>
        <v>0</v>
      </c>
      <c r="BG4119" s="142">
        <f>IF(N4119="zákl. přenesená",J4119,0)</f>
        <v>0</v>
      </c>
      <c r="BH4119" s="142">
        <f>IF(N4119="sníž. přenesená",J4119,0)</f>
        <v>0</v>
      </c>
      <c r="BI4119" s="142">
        <f>IF(N4119="nulová",J4119,0)</f>
        <v>0</v>
      </c>
      <c r="BJ4119" s="18" t="s">
        <v>86</v>
      </c>
      <c r="BK4119" s="142">
        <f>ROUND(I4119*H4119,2)</f>
        <v>0</v>
      </c>
      <c r="BL4119" s="18" t="s">
        <v>301</v>
      </c>
      <c r="BM4119" s="141" t="s">
        <v>4945</v>
      </c>
    </row>
    <row r="4120" spans="2:65" s="1" customFormat="1" x14ac:dyDescent="0.2">
      <c r="B4120" s="34"/>
      <c r="D4120" s="143" t="s">
        <v>167</v>
      </c>
      <c r="F4120" s="144" t="s">
        <v>4946</v>
      </c>
      <c r="I4120" s="145"/>
      <c r="L4120" s="34"/>
      <c r="M4120" s="146"/>
      <c r="T4120" s="55"/>
      <c r="AT4120" s="18" t="s">
        <v>167</v>
      </c>
      <c r="AU4120" s="18" t="s">
        <v>88</v>
      </c>
    </row>
    <row r="4121" spans="2:65" s="12" customFormat="1" x14ac:dyDescent="0.2">
      <c r="B4121" s="147"/>
      <c r="D4121" s="148" t="s">
        <v>169</v>
      </c>
      <c r="E4121" s="149" t="s">
        <v>3</v>
      </c>
      <c r="F4121" s="150" t="s">
        <v>3084</v>
      </c>
      <c r="H4121" s="149" t="s">
        <v>3</v>
      </c>
      <c r="I4121" s="151"/>
      <c r="L4121" s="147"/>
      <c r="M4121" s="152"/>
      <c r="T4121" s="153"/>
      <c r="AT4121" s="149" t="s">
        <v>169</v>
      </c>
      <c r="AU4121" s="149" t="s">
        <v>88</v>
      </c>
      <c r="AV4121" s="12" t="s">
        <v>86</v>
      </c>
      <c r="AW4121" s="12" t="s">
        <v>40</v>
      </c>
      <c r="AX4121" s="12" t="s">
        <v>78</v>
      </c>
      <c r="AY4121" s="149" t="s">
        <v>156</v>
      </c>
    </row>
    <row r="4122" spans="2:65" s="13" customFormat="1" x14ac:dyDescent="0.2">
      <c r="B4122" s="154"/>
      <c r="D4122" s="148" t="s">
        <v>169</v>
      </c>
      <c r="E4122" s="155" t="s">
        <v>3</v>
      </c>
      <c r="F4122" s="156" t="s">
        <v>4947</v>
      </c>
      <c r="H4122" s="157">
        <v>0.7</v>
      </c>
      <c r="I4122" s="158"/>
      <c r="L4122" s="154"/>
      <c r="M4122" s="159"/>
      <c r="T4122" s="160"/>
      <c r="AT4122" s="155" t="s">
        <v>169</v>
      </c>
      <c r="AU4122" s="155" t="s">
        <v>88</v>
      </c>
      <c r="AV4122" s="13" t="s">
        <v>88</v>
      </c>
      <c r="AW4122" s="13" t="s">
        <v>40</v>
      </c>
      <c r="AX4122" s="13" t="s">
        <v>78</v>
      </c>
      <c r="AY4122" s="155" t="s">
        <v>156</v>
      </c>
    </row>
    <row r="4123" spans="2:65" s="13" customFormat="1" x14ac:dyDescent="0.2">
      <c r="B4123" s="154"/>
      <c r="D4123" s="148" t="s">
        <v>169</v>
      </c>
      <c r="E4123" s="155" t="s">
        <v>3</v>
      </c>
      <c r="F4123" s="156" t="s">
        <v>4948</v>
      </c>
      <c r="H4123" s="157">
        <v>16</v>
      </c>
      <c r="I4123" s="158"/>
      <c r="L4123" s="154"/>
      <c r="M4123" s="159"/>
      <c r="T4123" s="160"/>
      <c r="AT4123" s="155" t="s">
        <v>169</v>
      </c>
      <c r="AU4123" s="155" t="s">
        <v>88</v>
      </c>
      <c r="AV4123" s="13" t="s">
        <v>88</v>
      </c>
      <c r="AW4123" s="13" t="s">
        <v>40</v>
      </c>
      <c r="AX4123" s="13" t="s">
        <v>78</v>
      </c>
      <c r="AY4123" s="155" t="s">
        <v>156</v>
      </c>
    </row>
    <row r="4124" spans="2:65" s="13" customFormat="1" x14ac:dyDescent="0.2">
      <c r="B4124" s="154"/>
      <c r="D4124" s="148" t="s">
        <v>169</v>
      </c>
      <c r="E4124" s="155" t="s">
        <v>3</v>
      </c>
      <c r="F4124" s="156" t="s">
        <v>4949</v>
      </c>
      <c r="H4124" s="157">
        <v>0.9</v>
      </c>
      <c r="I4124" s="158"/>
      <c r="L4124" s="154"/>
      <c r="M4124" s="159"/>
      <c r="T4124" s="160"/>
      <c r="AT4124" s="155" t="s">
        <v>169</v>
      </c>
      <c r="AU4124" s="155" t="s">
        <v>88</v>
      </c>
      <c r="AV4124" s="13" t="s">
        <v>88</v>
      </c>
      <c r="AW4124" s="13" t="s">
        <v>40</v>
      </c>
      <c r="AX4124" s="13" t="s">
        <v>78</v>
      </c>
      <c r="AY4124" s="155" t="s">
        <v>156</v>
      </c>
    </row>
    <row r="4125" spans="2:65" s="15" customFormat="1" x14ac:dyDescent="0.2">
      <c r="B4125" s="168"/>
      <c r="D4125" s="148" t="s">
        <v>169</v>
      </c>
      <c r="E4125" s="169" t="s">
        <v>3</v>
      </c>
      <c r="F4125" s="170" t="s">
        <v>180</v>
      </c>
      <c r="H4125" s="171">
        <v>17.600000000000001</v>
      </c>
      <c r="I4125" s="172"/>
      <c r="L4125" s="168"/>
      <c r="M4125" s="173"/>
      <c r="T4125" s="174"/>
      <c r="AT4125" s="169" t="s">
        <v>169</v>
      </c>
      <c r="AU4125" s="169" t="s">
        <v>88</v>
      </c>
      <c r="AV4125" s="15" t="s">
        <v>157</v>
      </c>
      <c r="AW4125" s="15" t="s">
        <v>40</v>
      </c>
      <c r="AX4125" s="15" t="s">
        <v>78</v>
      </c>
      <c r="AY4125" s="169" t="s">
        <v>156</v>
      </c>
    </row>
    <row r="4126" spans="2:65" s="12" customFormat="1" x14ac:dyDescent="0.2">
      <c r="B4126" s="147"/>
      <c r="D4126" s="148" t="s">
        <v>169</v>
      </c>
      <c r="E4126" s="149" t="s">
        <v>3</v>
      </c>
      <c r="F4126" s="150" t="s">
        <v>3098</v>
      </c>
      <c r="H4126" s="149" t="s">
        <v>3</v>
      </c>
      <c r="I4126" s="151"/>
      <c r="L4126" s="147"/>
      <c r="M4126" s="152"/>
      <c r="T4126" s="153"/>
      <c r="AT4126" s="149" t="s">
        <v>169</v>
      </c>
      <c r="AU4126" s="149" t="s">
        <v>88</v>
      </c>
      <c r="AV4126" s="12" t="s">
        <v>86</v>
      </c>
      <c r="AW4126" s="12" t="s">
        <v>40</v>
      </c>
      <c r="AX4126" s="12" t="s">
        <v>78</v>
      </c>
      <c r="AY4126" s="149" t="s">
        <v>156</v>
      </c>
    </row>
    <row r="4127" spans="2:65" s="13" customFormat="1" x14ac:dyDescent="0.2">
      <c r="B4127" s="154"/>
      <c r="D4127" s="148" t="s">
        <v>169</v>
      </c>
      <c r="E4127" s="155" t="s">
        <v>3</v>
      </c>
      <c r="F4127" s="156" t="s">
        <v>4950</v>
      </c>
      <c r="H4127" s="157">
        <v>0.7</v>
      </c>
      <c r="I4127" s="158"/>
      <c r="L4127" s="154"/>
      <c r="M4127" s="159"/>
      <c r="T4127" s="160"/>
      <c r="AT4127" s="155" t="s">
        <v>169</v>
      </c>
      <c r="AU4127" s="155" t="s">
        <v>88</v>
      </c>
      <c r="AV4127" s="13" t="s">
        <v>88</v>
      </c>
      <c r="AW4127" s="13" t="s">
        <v>40</v>
      </c>
      <c r="AX4127" s="13" t="s">
        <v>78</v>
      </c>
      <c r="AY4127" s="155" t="s">
        <v>156</v>
      </c>
    </row>
    <row r="4128" spans="2:65" s="13" customFormat="1" x14ac:dyDescent="0.2">
      <c r="B4128" s="154"/>
      <c r="D4128" s="148" t="s">
        <v>169</v>
      </c>
      <c r="E4128" s="155" t="s">
        <v>3</v>
      </c>
      <c r="F4128" s="156" t="s">
        <v>4951</v>
      </c>
      <c r="H4128" s="157">
        <v>12</v>
      </c>
      <c r="I4128" s="158"/>
      <c r="L4128" s="154"/>
      <c r="M4128" s="159"/>
      <c r="T4128" s="160"/>
      <c r="AT4128" s="155" t="s">
        <v>169</v>
      </c>
      <c r="AU4128" s="155" t="s">
        <v>88</v>
      </c>
      <c r="AV4128" s="13" t="s">
        <v>88</v>
      </c>
      <c r="AW4128" s="13" t="s">
        <v>40</v>
      </c>
      <c r="AX4128" s="13" t="s">
        <v>78</v>
      </c>
      <c r="AY4128" s="155" t="s">
        <v>156</v>
      </c>
    </row>
    <row r="4129" spans="2:65" s="13" customFormat="1" x14ac:dyDescent="0.2">
      <c r="B4129" s="154"/>
      <c r="D4129" s="148" t="s">
        <v>169</v>
      </c>
      <c r="E4129" s="155" t="s">
        <v>3</v>
      </c>
      <c r="F4129" s="156" t="s">
        <v>4952</v>
      </c>
      <c r="H4129" s="157">
        <v>4.5</v>
      </c>
      <c r="I4129" s="158"/>
      <c r="L4129" s="154"/>
      <c r="M4129" s="159"/>
      <c r="T4129" s="160"/>
      <c r="AT4129" s="155" t="s">
        <v>169</v>
      </c>
      <c r="AU4129" s="155" t="s">
        <v>88</v>
      </c>
      <c r="AV4129" s="13" t="s">
        <v>88</v>
      </c>
      <c r="AW4129" s="13" t="s">
        <v>40</v>
      </c>
      <c r="AX4129" s="13" t="s">
        <v>78</v>
      </c>
      <c r="AY4129" s="155" t="s">
        <v>156</v>
      </c>
    </row>
    <row r="4130" spans="2:65" s="15" customFormat="1" x14ac:dyDescent="0.2">
      <c r="B4130" s="168"/>
      <c r="D4130" s="148" t="s">
        <v>169</v>
      </c>
      <c r="E4130" s="169" t="s">
        <v>3</v>
      </c>
      <c r="F4130" s="170" t="s">
        <v>180</v>
      </c>
      <c r="H4130" s="171">
        <v>17.2</v>
      </c>
      <c r="I4130" s="172"/>
      <c r="L4130" s="168"/>
      <c r="M4130" s="173"/>
      <c r="T4130" s="174"/>
      <c r="AT4130" s="169" t="s">
        <v>169</v>
      </c>
      <c r="AU4130" s="169" t="s">
        <v>88</v>
      </c>
      <c r="AV4130" s="15" t="s">
        <v>157</v>
      </c>
      <c r="AW4130" s="15" t="s">
        <v>40</v>
      </c>
      <c r="AX4130" s="15" t="s">
        <v>78</v>
      </c>
      <c r="AY4130" s="169" t="s">
        <v>156</v>
      </c>
    </row>
    <row r="4131" spans="2:65" s="14" customFormat="1" x14ac:dyDescent="0.2">
      <c r="B4131" s="161"/>
      <c r="D4131" s="148" t="s">
        <v>169</v>
      </c>
      <c r="E4131" s="162" t="s">
        <v>3</v>
      </c>
      <c r="F4131" s="163" t="s">
        <v>172</v>
      </c>
      <c r="H4131" s="164">
        <v>34.799999999999997</v>
      </c>
      <c r="I4131" s="165"/>
      <c r="L4131" s="161"/>
      <c r="M4131" s="166"/>
      <c r="T4131" s="167"/>
      <c r="AT4131" s="162" t="s">
        <v>169</v>
      </c>
      <c r="AU4131" s="162" t="s">
        <v>88</v>
      </c>
      <c r="AV4131" s="14" t="s">
        <v>165</v>
      </c>
      <c r="AW4131" s="14" t="s">
        <v>40</v>
      </c>
      <c r="AX4131" s="14" t="s">
        <v>86</v>
      </c>
      <c r="AY4131" s="162" t="s">
        <v>156</v>
      </c>
    </row>
    <row r="4132" spans="2:65" s="1" customFormat="1" ht="16.5" customHeight="1" x14ac:dyDescent="0.2">
      <c r="B4132" s="129"/>
      <c r="C4132" s="175" t="s">
        <v>4953</v>
      </c>
      <c r="D4132" s="175" t="s">
        <v>306</v>
      </c>
      <c r="E4132" s="176" t="s">
        <v>4954</v>
      </c>
      <c r="F4132" s="177" t="s">
        <v>4955</v>
      </c>
      <c r="G4132" s="178" t="s">
        <v>356</v>
      </c>
      <c r="H4132" s="179">
        <v>37.584000000000003</v>
      </c>
      <c r="I4132" s="180"/>
      <c r="J4132" s="181">
        <f>ROUND(I4132*H4132,2)</f>
        <v>0</v>
      </c>
      <c r="K4132" s="177" t="s">
        <v>164</v>
      </c>
      <c r="L4132" s="182"/>
      <c r="M4132" s="183" t="s">
        <v>3</v>
      </c>
      <c r="N4132" s="184" t="s">
        <v>49</v>
      </c>
      <c r="P4132" s="139">
        <f>O4132*H4132</f>
        <v>0</v>
      </c>
      <c r="Q4132" s="139">
        <v>2.1000000000000001E-4</v>
      </c>
      <c r="R4132" s="139">
        <f>Q4132*H4132</f>
        <v>7.8926400000000011E-3</v>
      </c>
      <c r="S4132" s="139">
        <v>0</v>
      </c>
      <c r="T4132" s="140">
        <f>S4132*H4132</f>
        <v>0</v>
      </c>
      <c r="AR4132" s="141" t="s">
        <v>309</v>
      </c>
      <c r="AT4132" s="141" t="s">
        <v>306</v>
      </c>
      <c r="AU4132" s="141" t="s">
        <v>88</v>
      </c>
      <c r="AY4132" s="18" t="s">
        <v>156</v>
      </c>
      <c r="BE4132" s="142">
        <f>IF(N4132="základní",J4132,0)</f>
        <v>0</v>
      </c>
      <c r="BF4132" s="142">
        <f>IF(N4132="snížená",J4132,0)</f>
        <v>0</v>
      </c>
      <c r="BG4132" s="142">
        <f>IF(N4132="zákl. přenesená",J4132,0)</f>
        <v>0</v>
      </c>
      <c r="BH4132" s="142">
        <f>IF(N4132="sníž. přenesená",J4132,0)</f>
        <v>0</v>
      </c>
      <c r="BI4132" s="142">
        <f>IF(N4132="nulová",J4132,0)</f>
        <v>0</v>
      </c>
      <c r="BJ4132" s="18" t="s">
        <v>86</v>
      </c>
      <c r="BK4132" s="142">
        <f>ROUND(I4132*H4132,2)</f>
        <v>0</v>
      </c>
      <c r="BL4132" s="18" t="s">
        <v>301</v>
      </c>
      <c r="BM4132" s="141" t="s">
        <v>4956</v>
      </c>
    </row>
    <row r="4133" spans="2:65" s="13" customFormat="1" x14ac:dyDescent="0.2">
      <c r="B4133" s="154"/>
      <c r="D4133" s="148" t="s">
        <v>169</v>
      </c>
      <c r="F4133" s="156" t="s">
        <v>4957</v>
      </c>
      <c r="H4133" s="157">
        <v>37.584000000000003</v>
      </c>
      <c r="I4133" s="158"/>
      <c r="L4133" s="154"/>
      <c r="M4133" s="159"/>
      <c r="T4133" s="160"/>
      <c r="AT4133" s="155" t="s">
        <v>169</v>
      </c>
      <c r="AU4133" s="155" t="s">
        <v>88</v>
      </c>
      <c r="AV4133" s="13" t="s">
        <v>88</v>
      </c>
      <c r="AW4133" s="13" t="s">
        <v>4</v>
      </c>
      <c r="AX4133" s="13" t="s">
        <v>86</v>
      </c>
      <c r="AY4133" s="155" t="s">
        <v>156</v>
      </c>
    </row>
    <row r="4134" spans="2:65" s="1" customFormat="1" ht="16.5" customHeight="1" x14ac:dyDescent="0.2">
      <c r="B4134" s="129"/>
      <c r="C4134" s="130" t="s">
        <v>4958</v>
      </c>
      <c r="D4134" s="130" t="s">
        <v>160</v>
      </c>
      <c r="E4134" s="131" t="s">
        <v>4832</v>
      </c>
      <c r="F4134" s="132" t="s">
        <v>4833</v>
      </c>
      <c r="G4134" s="133" t="s">
        <v>209</v>
      </c>
      <c r="H4134" s="134">
        <v>381.02</v>
      </c>
      <c r="I4134" s="135"/>
      <c r="J4134" s="136">
        <f>ROUND(I4134*H4134,2)</f>
        <v>0</v>
      </c>
      <c r="K4134" s="132" t="s">
        <v>164</v>
      </c>
      <c r="L4134" s="34"/>
      <c r="M4134" s="137" t="s">
        <v>3</v>
      </c>
      <c r="N4134" s="138" t="s">
        <v>49</v>
      </c>
      <c r="P4134" s="139">
        <f>O4134*H4134</f>
        <v>0</v>
      </c>
      <c r="Q4134" s="139">
        <v>8.0000000000000007E-5</v>
      </c>
      <c r="R4134" s="139">
        <f>Q4134*H4134</f>
        <v>3.0481600000000001E-2</v>
      </c>
      <c r="S4134" s="139">
        <v>0</v>
      </c>
      <c r="T4134" s="140">
        <f>S4134*H4134</f>
        <v>0</v>
      </c>
      <c r="AR4134" s="141" t="s">
        <v>301</v>
      </c>
      <c r="AT4134" s="141" t="s">
        <v>160</v>
      </c>
      <c r="AU4134" s="141" t="s">
        <v>88</v>
      </c>
      <c r="AY4134" s="18" t="s">
        <v>156</v>
      </c>
      <c r="BE4134" s="142">
        <f>IF(N4134="základní",J4134,0)</f>
        <v>0</v>
      </c>
      <c r="BF4134" s="142">
        <f>IF(N4134="snížená",J4134,0)</f>
        <v>0</v>
      </c>
      <c r="BG4134" s="142">
        <f>IF(N4134="zákl. přenesená",J4134,0)</f>
        <v>0</v>
      </c>
      <c r="BH4134" s="142">
        <f>IF(N4134="sníž. přenesená",J4134,0)</f>
        <v>0</v>
      </c>
      <c r="BI4134" s="142">
        <f>IF(N4134="nulová",J4134,0)</f>
        <v>0</v>
      </c>
      <c r="BJ4134" s="18" t="s">
        <v>86</v>
      </c>
      <c r="BK4134" s="142">
        <f>ROUND(I4134*H4134,2)</f>
        <v>0</v>
      </c>
      <c r="BL4134" s="18" t="s">
        <v>301</v>
      </c>
      <c r="BM4134" s="141" t="s">
        <v>4959</v>
      </c>
    </row>
    <row r="4135" spans="2:65" s="1" customFormat="1" x14ac:dyDescent="0.2">
      <c r="B4135" s="34"/>
      <c r="D4135" s="143" t="s">
        <v>167</v>
      </c>
      <c r="F4135" s="144" t="s">
        <v>4835</v>
      </c>
      <c r="I4135" s="145"/>
      <c r="L4135" s="34"/>
      <c r="M4135" s="146"/>
      <c r="T4135" s="55"/>
      <c r="AT4135" s="18" t="s">
        <v>167</v>
      </c>
      <c r="AU4135" s="18" t="s">
        <v>88</v>
      </c>
    </row>
    <row r="4136" spans="2:65" s="12" customFormat="1" x14ac:dyDescent="0.2">
      <c r="B4136" s="147"/>
      <c r="D4136" s="148" t="s">
        <v>169</v>
      </c>
      <c r="E4136" s="149" t="s">
        <v>3</v>
      </c>
      <c r="F4136" s="150" t="s">
        <v>3084</v>
      </c>
      <c r="H4136" s="149" t="s">
        <v>3</v>
      </c>
      <c r="I4136" s="151"/>
      <c r="L4136" s="147"/>
      <c r="M4136" s="152"/>
      <c r="T4136" s="153"/>
      <c r="AT4136" s="149" t="s">
        <v>169</v>
      </c>
      <c r="AU4136" s="149" t="s">
        <v>88</v>
      </c>
      <c r="AV4136" s="12" t="s">
        <v>86</v>
      </c>
      <c r="AW4136" s="12" t="s">
        <v>40</v>
      </c>
      <c r="AX4136" s="12" t="s">
        <v>78</v>
      </c>
      <c r="AY4136" s="149" t="s">
        <v>156</v>
      </c>
    </row>
    <row r="4137" spans="2:65" s="13" customFormat="1" x14ac:dyDescent="0.2">
      <c r="B4137" s="154"/>
      <c r="D4137" s="148" t="s">
        <v>169</v>
      </c>
      <c r="E4137" s="155" t="s">
        <v>3</v>
      </c>
      <c r="F4137" s="156" t="s">
        <v>4861</v>
      </c>
      <c r="H4137" s="157">
        <v>132.27000000000001</v>
      </c>
      <c r="I4137" s="158"/>
      <c r="L4137" s="154"/>
      <c r="M4137" s="159"/>
      <c r="T4137" s="160"/>
      <c r="AT4137" s="155" t="s">
        <v>169</v>
      </c>
      <c r="AU4137" s="155" t="s">
        <v>88</v>
      </c>
      <c r="AV4137" s="13" t="s">
        <v>88</v>
      </c>
      <c r="AW4137" s="13" t="s">
        <v>40</v>
      </c>
      <c r="AX4137" s="13" t="s">
        <v>78</v>
      </c>
      <c r="AY4137" s="155" t="s">
        <v>156</v>
      </c>
    </row>
    <row r="4138" spans="2:65" s="13" customFormat="1" x14ac:dyDescent="0.2">
      <c r="B4138" s="154"/>
      <c r="D4138" s="148" t="s">
        <v>169</v>
      </c>
      <c r="E4138" s="155" t="s">
        <v>3</v>
      </c>
      <c r="F4138" s="156" t="s">
        <v>4758</v>
      </c>
      <c r="H4138" s="157">
        <v>10.7</v>
      </c>
      <c r="I4138" s="158"/>
      <c r="L4138" s="154"/>
      <c r="M4138" s="159"/>
      <c r="T4138" s="160"/>
      <c r="AT4138" s="155" t="s">
        <v>169</v>
      </c>
      <c r="AU4138" s="155" t="s">
        <v>88</v>
      </c>
      <c r="AV4138" s="13" t="s">
        <v>88</v>
      </c>
      <c r="AW4138" s="13" t="s">
        <v>40</v>
      </c>
      <c r="AX4138" s="13" t="s">
        <v>78</v>
      </c>
      <c r="AY4138" s="155" t="s">
        <v>156</v>
      </c>
    </row>
    <row r="4139" spans="2:65" s="13" customFormat="1" x14ac:dyDescent="0.2">
      <c r="B4139" s="154"/>
      <c r="D4139" s="148" t="s">
        <v>169</v>
      </c>
      <c r="E4139" s="155" t="s">
        <v>3</v>
      </c>
      <c r="F4139" s="156" t="s">
        <v>4862</v>
      </c>
      <c r="H4139" s="157">
        <v>11.52</v>
      </c>
      <c r="I4139" s="158"/>
      <c r="L4139" s="154"/>
      <c r="M4139" s="159"/>
      <c r="T4139" s="160"/>
      <c r="AT4139" s="155" t="s">
        <v>169</v>
      </c>
      <c r="AU4139" s="155" t="s">
        <v>88</v>
      </c>
      <c r="AV4139" s="13" t="s">
        <v>88</v>
      </c>
      <c r="AW4139" s="13" t="s">
        <v>40</v>
      </c>
      <c r="AX4139" s="13" t="s">
        <v>78</v>
      </c>
      <c r="AY4139" s="155" t="s">
        <v>156</v>
      </c>
    </row>
    <row r="4140" spans="2:65" s="13" customFormat="1" x14ac:dyDescent="0.2">
      <c r="B4140" s="154"/>
      <c r="D4140" s="148" t="s">
        <v>169</v>
      </c>
      <c r="E4140" s="155" t="s">
        <v>3</v>
      </c>
      <c r="F4140" s="156" t="s">
        <v>4863</v>
      </c>
      <c r="H4140" s="157">
        <v>5.61</v>
      </c>
      <c r="I4140" s="158"/>
      <c r="L4140" s="154"/>
      <c r="M4140" s="159"/>
      <c r="T4140" s="160"/>
      <c r="AT4140" s="155" t="s">
        <v>169</v>
      </c>
      <c r="AU4140" s="155" t="s">
        <v>88</v>
      </c>
      <c r="AV4140" s="13" t="s">
        <v>88</v>
      </c>
      <c r="AW4140" s="13" t="s">
        <v>40</v>
      </c>
      <c r="AX4140" s="13" t="s">
        <v>78</v>
      </c>
      <c r="AY4140" s="155" t="s">
        <v>156</v>
      </c>
    </row>
    <row r="4141" spans="2:65" s="13" customFormat="1" x14ac:dyDescent="0.2">
      <c r="B4141" s="154"/>
      <c r="D4141" s="148" t="s">
        <v>169</v>
      </c>
      <c r="E4141" s="155" t="s">
        <v>3</v>
      </c>
      <c r="F4141" s="156" t="s">
        <v>4864</v>
      </c>
      <c r="H4141" s="157">
        <v>2.41</v>
      </c>
      <c r="I4141" s="158"/>
      <c r="L4141" s="154"/>
      <c r="M4141" s="159"/>
      <c r="T4141" s="160"/>
      <c r="AT4141" s="155" t="s">
        <v>169</v>
      </c>
      <c r="AU4141" s="155" t="s">
        <v>88</v>
      </c>
      <c r="AV4141" s="13" t="s">
        <v>88</v>
      </c>
      <c r="AW4141" s="13" t="s">
        <v>40</v>
      </c>
      <c r="AX4141" s="13" t="s">
        <v>78</v>
      </c>
      <c r="AY4141" s="155" t="s">
        <v>156</v>
      </c>
    </row>
    <row r="4142" spans="2:65" s="13" customFormat="1" x14ac:dyDescent="0.2">
      <c r="B4142" s="154"/>
      <c r="D4142" s="148" t="s">
        <v>169</v>
      </c>
      <c r="E4142" s="155" t="s">
        <v>3</v>
      </c>
      <c r="F4142" s="156" t="s">
        <v>4865</v>
      </c>
      <c r="H4142" s="157">
        <v>4.99</v>
      </c>
      <c r="I4142" s="158"/>
      <c r="L4142" s="154"/>
      <c r="M4142" s="159"/>
      <c r="T4142" s="160"/>
      <c r="AT4142" s="155" t="s">
        <v>169</v>
      </c>
      <c r="AU4142" s="155" t="s">
        <v>88</v>
      </c>
      <c r="AV4142" s="13" t="s">
        <v>88</v>
      </c>
      <c r="AW4142" s="13" t="s">
        <v>40</v>
      </c>
      <c r="AX4142" s="13" t="s">
        <v>78</v>
      </c>
      <c r="AY4142" s="155" t="s">
        <v>156</v>
      </c>
    </row>
    <row r="4143" spans="2:65" s="15" customFormat="1" x14ac:dyDescent="0.2">
      <c r="B4143" s="168"/>
      <c r="D4143" s="148" t="s">
        <v>169</v>
      </c>
      <c r="E4143" s="169" t="s">
        <v>3</v>
      </c>
      <c r="F4143" s="170" t="s">
        <v>180</v>
      </c>
      <c r="H4143" s="171">
        <v>167.5</v>
      </c>
      <c r="I4143" s="172"/>
      <c r="L4143" s="168"/>
      <c r="M4143" s="173"/>
      <c r="T4143" s="174"/>
      <c r="AT4143" s="169" t="s">
        <v>169</v>
      </c>
      <c r="AU4143" s="169" t="s">
        <v>88</v>
      </c>
      <c r="AV4143" s="15" t="s">
        <v>157</v>
      </c>
      <c r="AW4143" s="15" t="s">
        <v>40</v>
      </c>
      <c r="AX4143" s="15" t="s">
        <v>78</v>
      </c>
      <c r="AY4143" s="169" t="s">
        <v>156</v>
      </c>
    </row>
    <row r="4144" spans="2:65" s="12" customFormat="1" x14ac:dyDescent="0.2">
      <c r="B4144" s="147"/>
      <c r="D4144" s="148" t="s">
        <v>169</v>
      </c>
      <c r="E4144" s="149" t="s">
        <v>3</v>
      </c>
      <c r="F4144" s="150" t="s">
        <v>3094</v>
      </c>
      <c r="H4144" s="149" t="s">
        <v>3</v>
      </c>
      <c r="I4144" s="151"/>
      <c r="L4144" s="147"/>
      <c r="M4144" s="152"/>
      <c r="T4144" s="153"/>
      <c r="AT4144" s="149" t="s">
        <v>169</v>
      </c>
      <c r="AU4144" s="149" t="s">
        <v>88</v>
      </c>
      <c r="AV4144" s="12" t="s">
        <v>86</v>
      </c>
      <c r="AW4144" s="12" t="s">
        <v>40</v>
      </c>
      <c r="AX4144" s="12" t="s">
        <v>78</v>
      </c>
      <c r="AY4144" s="149" t="s">
        <v>156</v>
      </c>
    </row>
    <row r="4145" spans="2:65" s="13" customFormat="1" x14ac:dyDescent="0.2">
      <c r="B4145" s="154"/>
      <c r="D4145" s="148" t="s">
        <v>169</v>
      </c>
      <c r="E4145" s="155" t="s">
        <v>3</v>
      </c>
      <c r="F4145" s="156" t="s">
        <v>4866</v>
      </c>
      <c r="H4145" s="157">
        <v>19.399999999999999</v>
      </c>
      <c r="I4145" s="158"/>
      <c r="L4145" s="154"/>
      <c r="M4145" s="159"/>
      <c r="T4145" s="160"/>
      <c r="AT4145" s="155" t="s">
        <v>169</v>
      </c>
      <c r="AU4145" s="155" t="s">
        <v>88</v>
      </c>
      <c r="AV4145" s="13" t="s">
        <v>88</v>
      </c>
      <c r="AW4145" s="13" t="s">
        <v>40</v>
      </c>
      <c r="AX4145" s="13" t="s">
        <v>78</v>
      </c>
      <c r="AY4145" s="155" t="s">
        <v>156</v>
      </c>
    </row>
    <row r="4146" spans="2:65" s="13" customFormat="1" x14ac:dyDescent="0.2">
      <c r="B4146" s="154"/>
      <c r="D4146" s="148" t="s">
        <v>169</v>
      </c>
      <c r="E4146" s="155" t="s">
        <v>3</v>
      </c>
      <c r="F4146" s="156" t="s">
        <v>4867</v>
      </c>
      <c r="H4146" s="157">
        <v>2.52</v>
      </c>
      <c r="I4146" s="158"/>
      <c r="L4146" s="154"/>
      <c r="M4146" s="159"/>
      <c r="T4146" s="160"/>
      <c r="AT4146" s="155" t="s">
        <v>169</v>
      </c>
      <c r="AU4146" s="155" t="s">
        <v>88</v>
      </c>
      <c r="AV4146" s="13" t="s">
        <v>88</v>
      </c>
      <c r="AW4146" s="13" t="s">
        <v>40</v>
      </c>
      <c r="AX4146" s="13" t="s">
        <v>78</v>
      </c>
      <c r="AY4146" s="155" t="s">
        <v>156</v>
      </c>
    </row>
    <row r="4147" spans="2:65" s="15" customFormat="1" x14ac:dyDescent="0.2">
      <c r="B4147" s="168"/>
      <c r="D4147" s="148" t="s">
        <v>169</v>
      </c>
      <c r="E4147" s="169" t="s">
        <v>3</v>
      </c>
      <c r="F4147" s="170" t="s">
        <v>180</v>
      </c>
      <c r="H4147" s="171">
        <v>21.92</v>
      </c>
      <c r="I4147" s="172"/>
      <c r="L4147" s="168"/>
      <c r="M4147" s="173"/>
      <c r="T4147" s="174"/>
      <c r="AT4147" s="169" t="s">
        <v>169</v>
      </c>
      <c r="AU4147" s="169" t="s">
        <v>88</v>
      </c>
      <c r="AV4147" s="15" t="s">
        <v>157</v>
      </c>
      <c r="AW4147" s="15" t="s">
        <v>40</v>
      </c>
      <c r="AX4147" s="15" t="s">
        <v>78</v>
      </c>
      <c r="AY4147" s="169" t="s">
        <v>156</v>
      </c>
    </row>
    <row r="4148" spans="2:65" s="12" customFormat="1" x14ac:dyDescent="0.2">
      <c r="B4148" s="147"/>
      <c r="D4148" s="148" t="s">
        <v>169</v>
      </c>
      <c r="E4148" s="149" t="s">
        <v>3</v>
      </c>
      <c r="F4148" s="150" t="s">
        <v>2434</v>
      </c>
      <c r="H4148" s="149" t="s">
        <v>3</v>
      </c>
      <c r="I4148" s="151"/>
      <c r="L4148" s="147"/>
      <c r="M4148" s="152"/>
      <c r="T4148" s="153"/>
      <c r="AT4148" s="149" t="s">
        <v>169</v>
      </c>
      <c r="AU4148" s="149" t="s">
        <v>88</v>
      </c>
      <c r="AV4148" s="12" t="s">
        <v>86</v>
      </c>
      <c r="AW4148" s="12" t="s">
        <v>40</v>
      </c>
      <c r="AX4148" s="12" t="s">
        <v>78</v>
      </c>
      <c r="AY4148" s="149" t="s">
        <v>156</v>
      </c>
    </row>
    <row r="4149" spans="2:65" s="13" customFormat="1" x14ac:dyDescent="0.2">
      <c r="B4149" s="154"/>
      <c r="D4149" s="148" t="s">
        <v>169</v>
      </c>
      <c r="E4149" s="155" t="s">
        <v>3</v>
      </c>
      <c r="F4149" s="156" t="s">
        <v>4868</v>
      </c>
      <c r="H4149" s="157">
        <v>3.6</v>
      </c>
      <c r="I4149" s="158"/>
      <c r="L4149" s="154"/>
      <c r="M4149" s="159"/>
      <c r="T4149" s="160"/>
      <c r="AT4149" s="155" t="s">
        <v>169</v>
      </c>
      <c r="AU4149" s="155" t="s">
        <v>88</v>
      </c>
      <c r="AV4149" s="13" t="s">
        <v>88</v>
      </c>
      <c r="AW4149" s="13" t="s">
        <v>40</v>
      </c>
      <c r="AX4149" s="13" t="s">
        <v>78</v>
      </c>
      <c r="AY4149" s="155" t="s">
        <v>156</v>
      </c>
    </row>
    <row r="4150" spans="2:65" s="15" customFormat="1" x14ac:dyDescent="0.2">
      <c r="B4150" s="168"/>
      <c r="D4150" s="148" t="s">
        <v>169</v>
      </c>
      <c r="E4150" s="169" t="s">
        <v>3</v>
      </c>
      <c r="F4150" s="170" t="s">
        <v>180</v>
      </c>
      <c r="H4150" s="171">
        <v>3.6</v>
      </c>
      <c r="I4150" s="172"/>
      <c r="L4150" s="168"/>
      <c r="M4150" s="173"/>
      <c r="T4150" s="174"/>
      <c r="AT4150" s="169" t="s">
        <v>169</v>
      </c>
      <c r="AU4150" s="169" t="s">
        <v>88</v>
      </c>
      <c r="AV4150" s="15" t="s">
        <v>157</v>
      </c>
      <c r="AW4150" s="15" t="s">
        <v>40</v>
      </c>
      <c r="AX4150" s="15" t="s">
        <v>78</v>
      </c>
      <c r="AY4150" s="169" t="s">
        <v>156</v>
      </c>
    </row>
    <row r="4151" spans="2:65" s="12" customFormat="1" x14ac:dyDescent="0.2">
      <c r="B4151" s="147"/>
      <c r="D4151" s="148" t="s">
        <v>169</v>
      </c>
      <c r="E4151" s="149" t="s">
        <v>3</v>
      </c>
      <c r="F4151" s="150" t="s">
        <v>3098</v>
      </c>
      <c r="H4151" s="149" t="s">
        <v>3</v>
      </c>
      <c r="I4151" s="151"/>
      <c r="L4151" s="147"/>
      <c r="M4151" s="152"/>
      <c r="T4151" s="153"/>
      <c r="AT4151" s="149" t="s">
        <v>169</v>
      </c>
      <c r="AU4151" s="149" t="s">
        <v>88</v>
      </c>
      <c r="AV4151" s="12" t="s">
        <v>86</v>
      </c>
      <c r="AW4151" s="12" t="s">
        <v>40</v>
      </c>
      <c r="AX4151" s="12" t="s">
        <v>78</v>
      </c>
      <c r="AY4151" s="149" t="s">
        <v>156</v>
      </c>
    </row>
    <row r="4152" spans="2:65" s="13" customFormat="1" x14ac:dyDescent="0.2">
      <c r="B4152" s="154"/>
      <c r="D4152" s="148" t="s">
        <v>169</v>
      </c>
      <c r="E4152" s="155" t="s">
        <v>3</v>
      </c>
      <c r="F4152" s="156" t="s">
        <v>4869</v>
      </c>
      <c r="H4152" s="157">
        <v>166</v>
      </c>
      <c r="I4152" s="158"/>
      <c r="L4152" s="154"/>
      <c r="M4152" s="159"/>
      <c r="T4152" s="160"/>
      <c r="AT4152" s="155" t="s">
        <v>169</v>
      </c>
      <c r="AU4152" s="155" t="s">
        <v>88</v>
      </c>
      <c r="AV4152" s="13" t="s">
        <v>88</v>
      </c>
      <c r="AW4152" s="13" t="s">
        <v>40</v>
      </c>
      <c r="AX4152" s="13" t="s">
        <v>78</v>
      </c>
      <c r="AY4152" s="155" t="s">
        <v>156</v>
      </c>
    </row>
    <row r="4153" spans="2:65" s="13" customFormat="1" x14ac:dyDescent="0.2">
      <c r="B4153" s="154"/>
      <c r="D4153" s="148" t="s">
        <v>169</v>
      </c>
      <c r="E4153" s="155" t="s">
        <v>3</v>
      </c>
      <c r="F4153" s="156" t="s">
        <v>3846</v>
      </c>
      <c r="H4153" s="157">
        <v>10.7</v>
      </c>
      <c r="I4153" s="158"/>
      <c r="L4153" s="154"/>
      <c r="M4153" s="159"/>
      <c r="T4153" s="160"/>
      <c r="AT4153" s="155" t="s">
        <v>169</v>
      </c>
      <c r="AU4153" s="155" t="s">
        <v>88</v>
      </c>
      <c r="AV4153" s="13" t="s">
        <v>88</v>
      </c>
      <c r="AW4153" s="13" t="s">
        <v>40</v>
      </c>
      <c r="AX4153" s="13" t="s">
        <v>78</v>
      </c>
      <c r="AY4153" s="155" t="s">
        <v>156</v>
      </c>
    </row>
    <row r="4154" spans="2:65" s="13" customFormat="1" x14ac:dyDescent="0.2">
      <c r="B4154" s="154"/>
      <c r="D4154" s="148" t="s">
        <v>169</v>
      </c>
      <c r="E4154" s="155" t="s">
        <v>3</v>
      </c>
      <c r="F4154" s="156" t="s">
        <v>4870</v>
      </c>
      <c r="H4154" s="157">
        <v>11.3</v>
      </c>
      <c r="I4154" s="158"/>
      <c r="L4154" s="154"/>
      <c r="M4154" s="159"/>
      <c r="T4154" s="160"/>
      <c r="AT4154" s="155" t="s">
        <v>169</v>
      </c>
      <c r="AU4154" s="155" t="s">
        <v>88</v>
      </c>
      <c r="AV4154" s="13" t="s">
        <v>88</v>
      </c>
      <c r="AW4154" s="13" t="s">
        <v>40</v>
      </c>
      <c r="AX4154" s="13" t="s">
        <v>78</v>
      </c>
      <c r="AY4154" s="155" t="s">
        <v>156</v>
      </c>
    </row>
    <row r="4155" spans="2:65" s="15" customFormat="1" x14ac:dyDescent="0.2">
      <c r="B4155" s="168"/>
      <c r="D4155" s="148" t="s">
        <v>169</v>
      </c>
      <c r="E4155" s="169" t="s">
        <v>3</v>
      </c>
      <c r="F4155" s="170" t="s">
        <v>180</v>
      </c>
      <c r="H4155" s="171">
        <v>188</v>
      </c>
      <c r="I4155" s="172"/>
      <c r="L4155" s="168"/>
      <c r="M4155" s="173"/>
      <c r="T4155" s="174"/>
      <c r="AT4155" s="169" t="s">
        <v>169</v>
      </c>
      <c r="AU4155" s="169" t="s">
        <v>88</v>
      </c>
      <c r="AV4155" s="15" t="s">
        <v>157</v>
      </c>
      <c r="AW4155" s="15" t="s">
        <v>40</v>
      </c>
      <c r="AX4155" s="15" t="s">
        <v>78</v>
      </c>
      <c r="AY4155" s="169" t="s">
        <v>156</v>
      </c>
    </row>
    <row r="4156" spans="2:65" s="14" customFormat="1" x14ac:dyDescent="0.2">
      <c r="B4156" s="161"/>
      <c r="D4156" s="148" t="s">
        <v>169</v>
      </c>
      <c r="E4156" s="162" t="s">
        <v>3</v>
      </c>
      <c r="F4156" s="163" t="s">
        <v>172</v>
      </c>
      <c r="H4156" s="164">
        <v>381.02</v>
      </c>
      <c r="I4156" s="165"/>
      <c r="L4156" s="161"/>
      <c r="M4156" s="166"/>
      <c r="T4156" s="167"/>
      <c r="AT4156" s="162" t="s">
        <v>169</v>
      </c>
      <c r="AU4156" s="162" t="s">
        <v>88</v>
      </c>
      <c r="AV4156" s="14" t="s">
        <v>165</v>
      </c>
      <c r="AW4156" s="14" t="s">
        <v>40</v>
      </c>
      <c r="AX4156" s="14" t="s">
        <v>86</v>
      </c>
      <c r="AY4156" s="162" t="s">
        <v>156</v>
      </c>
    </row>
    <row r="4157" spans="2:65" s="1" customFormat="1" ht="24.2" customHeight="1" x14ac:dyDescent="0.2">
      <c r="B4157" s="129"/>
      <c r="C4157" s="130" t="s">
        <v>4960</v>
      </c>
      <c r="D4157" s="130" t="s">
        <v>160</v>
      </c>
      <c r="E4157" s="131" t="s">
        <v>4961</v>
      </c>
      <c r="F4157" s="132" t="s">
        <v>4962</v>
      </c>
      <c r="G4157" s="133" t="s">
        <v>193</v>
      </c>
      <c r="H4157" s="134">
        <v>40.164000000000001</v>
      </c>
      <c r="I4157" s="135"/>
      <c r="J4157" s="136">
        <f>ROUND(I4157*H4157,2)</f>
        <v>0</v>
      </c>
      <c r="K4157" s="132" t="s">
        <v>164</v>
      </c>
      <c r="L4157" s="34"/>
      <c r="M4157" s="137" t="s">
        <v>3</v>
      </c>
      <c r="N4157" s="138" t="s">
        <v>49</v>
      </c>
      <c r="P4157" s="139">
        <f>O4157*H4157</f>
        <v>0</v>
      </c>
      <c r="Q4157" s="139">
        <v>0</v>
      </c>
      <c r="R4157" s="139">
        <f>Q4157*H4157</f>
        <v>0</v>
      </c>
      <c r="S4157" s="139">
        <v>0</v>
      </c>
      <c r="T4157" s="140">
        <f>S4157*H4157</f>
        <v>0</v>
      </c>
      <c r="AR4157" s="141" t="s">
        <v>301</v>
      </c>
      <c r="AT4157" s="141" t="s">
        <v>160</v>
      </c>
      <c r="AU4157" s="141" t="s">
        <v>88</v>
      </c>
      <c r="AY4157" s="18" t="s">
        <v>156</v>
      </c>
      <c r="BE4157" s="142">
        <f>IF(N4157="základní",J4157,0)</f>
        <v>0</v>
      </c>
      <c r="BF4157" s="142">
        <f>IF(N4157="snížená",J4157,0)</f>
        <v>0</v>
      </c>
      <c r="BG4157" s="142">
        <f>IF(N4157="zákl. přenesená",J4157,0)</f>
        <v>0</v>
      </c>
      <c r="BH4157" s="142">
        <f>IF(N4157="sníž. přenesená",J4157,0)</f>
        <v>0</v>
      </c>
      <c r="BI4157" s="142">
        <f>IF(N4157="nulová",J4157,0)</f>
        <v>0</v>
      </c>
      <c r="BJ4157" s="18" t="s">
        <v>86</v>
      </c>
      <c r="BK4157" s="142">
        <f>ROUND(I4157*H4157,2)</f>
        <v>0</v>
      </c>
      <c r="BL4157" s="18" t="s">
        <v>301</v>
      </c>
      <c r="BM4157" s="141" t="s">
        <v>4963</v>
      </c>
    </row>
    <row r="4158" spans="2:65" s="1" customFormat="1" x14ac:dyDescent="0.2">
      <c r="B4158" s="34"/>
      <c r="D4158" s="143" t="s">
        <v>167</v>
      </c>
      <c r="F4158" s="144" t="s">
        <v>4964</v>
      </c>
      <c r="I4158" s="145"/>
      <c r="L4158" s="34"/>
      <c r="M4158" s="146"/>
      <c r="T4158" s="55"/>
      <c r="AT4158" s="18" t="s">
        <v>167</v>
      </c>
      <c r="AU4158" s="18" t="s">
        <v>88</v>
      </c>
    </row>
    <row r="4159" spans="2:65" s="11" customFormat="1" ht="22.9" customHeight="1" x14ac:dyDescent="0.2">
      <c r="B4159" s="117"/>
      <c r="D4159" s="118" t="s">
        <v>77</v>
      </c>
      <c r="E4159" s="127" t="s">
        <v>4965</v>
      </c>
      <c r="F4159" s="127" t="s">
        <v>4966</v>
      </c>
      <c r="I4159" s="120"/>
      <c r="J4159" s="128">
        <f>BK4159</f>
        <v>0</v>
      </c>
      <c r="L4159" s="117"/>
      <c r="M4159" s="122"/>
      <c r="P4159" s="123">
        <f>SUM(P4160:P4229)</f>
        <v>0</v>
      </c>
      <c r="R4159" s="123">
        <f>SUM(R4160:R4229)</f>
        <v>2.8349475999999996</v>
      </c>
      <c r="T4159" s="124">
        <f>SUM(T4160:T4229)</f>
        <v>0</v>
      </c>
      <c r="AR4159" s="118" t="s">
        <v>88</v>
      </c>
      <c r="AT4159" s="125" t="s">
        <v>77</v>
      </c>
      <c r="AU4159" s="125" t="s">
        <v>86</v>
      </c>
      <c r="AY4159" s="118" t="s">
        <v>156</v>
      </c>
      <c r="BK4159" s="126">
        <f>SUM(BK4160:BK4229)</f>
        <v>0</v>
      </c>
    </row>
    <row r="4160" spans="2:65" s="1" customFormat="1" ht="16.5" customHeight="1" x14ac:dyDescent="0.2">
      <c r="B4160" s="129"/>
      <c r="C4160" s="130" t="s">
        <v>4967</v>
      </c>
      <c r="D4160" s="130" t="s">
        <v>160</v>
      </c>
      <c r="E4160" s="131" t="s">
        <v>4968</v>
      </c>
      <c r="F4160" s="132" t="s">
        <v>4969</v>
      </c>
      <c r="G4160" s="133" t="s">
        <v>209</v>
      </c>
      <c r="H4160" s="134">
        <v>147.69999999999999</v>
      </c>
      <c r="I4160" s="135"/>
      <c r="J4160" s="136">
        <f>ROUND(I4160*H4160,2)</f>
        <v>0</v>
      </c>
      <c r="K4160" s="132" t="s">
        <v>164</v>
      </c>
      <c r="L4160" s="34"/>
      <c r="M4160" s="137" t="s">
        <v>3</v>
      </c>
      <c r="N4160" s="138" t="s">
        <v>49</v>
      </c>
      <c r="P4160" s="139">
        <f>O4160*H4160</f>
        <v>0</v>
      </c>
      <c r="Q4160" s="139">
        <v>0</v>
      </c>
      <c r="R4160" s="139">
        <f>Q4160*H4160</f>
        <v>0</v>
      </c>
      <c r="S4160" s="139">
        <v>0</v>
      </c>
      <c r="T4160" s="140">
        <f>S4160*H4160</f>
        <v>0</v>
      </c>
      <c r="AR4160" s="141" t="s">
        <v>301</v>
      </c>
      <c r="AT4160" s="141" t="s">
        <v>160</v>
      </c>
      <c r="AU4160" s="141" t="s">
        <v>88</v>
      </c>
      <c r="AY4160" s="18" t="s">
        <v>156</v>
      </c>
      <c r="BE4160" s="142">
        <f>IF(N4160="základní",J4160,0)</f>
        <v>0</v>
      </c>
      <c r="BF4160" s="142">
        <f>IF(N4160="snížená",J4160,0)</f>
        <v>0</v>
      </c>
      <c r="BG4160" s="142">
        <f>IF(N4160="zákl. přenesená",J4160,0)</f>
        <v>0</v>
      </c>
      <c r="BH4160" s="142">
        <f>IF(N4160="sníž. přenesená",J4160,0)</f>
        <v>0</v>
      </c>
      <c r="BI4160" s="142">
        <f>IF(N4160="nulová",J4160,0)</f>
        <v>0</v>
      </c>
      <c r="BJ4160" s="18" t="s">
        <v>86</v>
      </c>
      <c r="BK4160" s="142">
        <f>ROUND(I4160*H4160,2)</f>
        <v>0</v>
      </c>
      <c r="BL4160" s="18" t="s">
        <v>301</v>
      </c>
      <c r="BM4160" s="141" t="s">
        <v>4970</v>
      </c>
    </row>
    <row r="4161" spans="2:65" s="1" customFormat="1" x14ac:dyDescent="0.2">
      <c r="B4161" s="34"/>
      <c r="D4161" s="143" t="s">
        <v>167</v>
      </c>
      <c r="F4161" s="144" t="s">
        <v>4971</v>
      </c>
      <c r="I4161" s="145"/>
      <c r="L4161" s="34"/>
      <c r="M4161" s="146"/>
      <c r="T4161" s="55"/>
      <c r="AT4161" s="18" t="s">
        <v>167</v>
      </c>
      <c r="AU4161" s="18" t="s">
        <v>88</v>
      </c>
    </row>
    <row r="4162" spans="2:65" s="12" customFormat="1" x14ac:dyDescent="0.2">
      <c r="B4162" s="147"/>
      <c r="D4162" s="148" t="s">
        <v>169</v>
      </c>
      <c r="E4162" s="149" t="s">
        <v>3</v>
      </c>
      <c r="F4162" s="150" t="s">
        <v>3091</v>
      </c>
      <c r="H4162" s="149" t="s">
        <v>3</v>
      </c>
      <c r="I4162" s="151"/>
      <c r="L4162" s="147"/>
      <c r="M4162" s="152"/>
      <c r="T4162" s="153"/>
      <c r="AT4162" s="149" t="s">
        <v>169</v>
      </c>
      <c r="AU4162" s="149" t="s">
        <v>88</v>
      </c>
      <c r="AV4162" s="12" t="s">
        <v>86</v>
      </c>
      <c r="AW4162" s="12" t="s">
        <v>40</v>
      </c>
      <c r="AX4162" s="12" t="s">
        <v>78</v>
      </c>
      <c r="AY4162" s="149" t="s">
        <v>156</v>
      </c>
    </row>
    <row r="4163" spans="2:65" s="13" customFormat="1" x14ac:dyDescent="0.2">
      <c r="B4163" s="154"/>
      <c r="D4163" s="148" t="s">
        <v>169</v>
      </c>
      <c r="E4163" s="155" t="s">
        <v>3</v>
      </c>
      <c r="F4163" s="156" t="s">
        <v>4972</v>
      </c>
      <c r="H4163" s="157">
        <v>50.7</v>
      </c>
      <c r="I4163" s="158"/>
      <c r="L4163" s="154"/>
      <c r="M4163" s="159"/>
      <c r="T4163" s="160"/>
      <c r="AT4163" s="155" t="s">
        <v>169</v>
      </c>
      <c r="AU4163" s="155" t="s">
        <v>88</v>
      </c>
      <c r="AV4163" s="13" t="s">
        <v>88</v>
      </c>
      <c r="AW4163" s="13" t="s">
        <v>40</v>
      </c>
      <c r="AX4163" s="13" t="s">
        <v>78</v>
      </c>
      <c r="AY4163" s="155" t="s">
        <v>156</v>
      </c>
    </row>
    <row r="4164" spans="2:65" s="13" customFormat="1" x14ac:dyDescent="0.2">
      <c r="B4164" s="154"/>
      <c r="D4164" s="148" t="s">
        <v>169</v>
      </c>
      <c r="E4164" s="155" t="s">
        <v>3</v>
      </c>
      <c r="F4164" s="156" t="s">
        <v>4973</v>
      </c>
      <c r="H4164" s="157">
        <v>14.7</v>
      </c>
      <c r="I4164" s="158"/>
      <c r="L4164" s="154"/>
      <c r="M4164" s="159"/>
      <c r="T4164" s="160"/>
      <c r="AT4164" s="155" t="s">
        <v>169</v>
      </c>
      <c r="AU4164" s="155" t="s">
        <v>88</v>
      </c>
      <c r="AV4164" s="13" t="s">
        <v>88</v>
      </c>
      <c r="AW4164" s="13" t="s">
        <v>40</v>
      </c>
      <c r="AX4164" s="13" t="s">
        <v>78</v>
      </c>
      <c r="AY4164" s="155" t="s">
        <v>156</v>
      </c>
    </row>
    <row r="4165" spans="2:65" s="15" customFormat="1" x14ac:dyDescent="0.2">
      <c r="B4165" s="168"/>
      <c r="D4165" s="148" t="s">
        <v>169</v>
      </c>
      <c r="E4165" s="169" t="s">
        <v>3</v>
      </c>
      <c r="F4165" s="170" t="s">
        <v>180</v>
      </c>
      <c r="H4165" s="171">
        <v>65.400000000000006</v>
      </c>
      <c r="I4165" s="172"/>
      <c r="L4165" s="168"/>
      <c r="M4165" s="173"/>
      <c r="T4165" s="174"/>
      <c r="AT4165" s="169" t="s">
        <v>169</v>
      </c>
      <c r="AU4165" s="169" t="s">
        <v>88</v>
      </c>
      <c r="AV4165" s="15" t="s">
        <v>157</v>
      </c>
      <c r="AW4165" s="15" t="s">
        <v>40</v>
      </c>
      <c r="AX4165" s="15" t="s">
        <v>78</v>
      </c>
      <c r="AY4165" s="169" t="s">
        <v>156</v>
      </c>
    </row>
    <row r="4166" spans="2:65" s="12" customFormat="1" x14ac:dyDescent="0.2">
      <c r="B4166" s="147"/>
      <c r="D4166" s="148" t="s">
        <v>169</v>
      </c>
      <c r="E4166" s="149" t="s">
        <v>3</v>
      </c>
      <c r="F4166" s="150" t="s">
        <v>3096</v>
      </c>
      <c r="H4166" s="149" t="s">
        <v>3</v>
      </c>
      <c r="I4166" s="151"/>
      <c r="L4166" s="147"/>
      <c r="M4166" s="152"/>
      <c r="T4166" s="153"/>
      <c r="AT4166" s="149" t="s">
        <v>169</v>
      </c>
      <c r="AU4166" s="149" t="s">
        <v>88</v>
      </c>
      <c r="AV4166" s="12" t="s">
        <v>86</v>
      </c>
      <c r="AW4166" s="12" t="s">
        <v>40</v>
      </c>
      <c r="AX4166" s="12" t="s">
        <v>78</v>
      </c>
      <c r="AY4166" s="149" t="s">
        <v>156</v>
      </c>
    </row>
    <row r="4167" spans="2:65" s="13" customFormat="1" x14ac:dyDescent="0.2">
      <c r="B4167" s="154"/>
      <c r="D4167" s="148" t="s">
        <v>169</v>
      </c>
      <c r="E4167" s="155" t="s">
        <v>3</v>
      </c>
      <c r="F4167" s="156" t="s">
        <v>4974</v>
      </c>
      <c r="H4167" s="157">
        <v>48.9</v>
      </c>
      <c r="I4167" s="158"/>
      <c r="L4167" s="154"/>
      <c r="M4167" s="159"/>
      <c r="T4167" s="160"/>
      <c r="AT4167" s="155" t="s">
        <v>169</v>
      </c>
      <c r="AU4167" s="155" t="s">
        <v>88</v>
      </c>
      <c r="AV4167" s="13" t="s">
        <v>88</v>
      </c>
      <c r="AW4167" s="13" t="s">
        <v>40</v>
      </c>
      <c r="AX4167" s="13" t="s">
        <v>78</v>
      </c>
      <c r="AY4167" s="155" t="s">
        <v>156</v>
      </c>
    </row>
    <row r="4168" spans="2:65" s="15" customFormat="1" x14ac:dyDescent="0.2">
      <c r="B4168" s="168"/>
      <c r="D4168" s="148" t="s">
        <v>169</v>
      </c>
      <c r="E4168" s="169" t="s">
        <v>3</v>
      </c>
      <c r="F4168" s="170" t="s">
        <v>180</v>
      </c>
      <c r="H4168" s="171">
        <v>48.9</v>
      </c>
      <c r="I4168" s="172"/>
      <c r="L4168" s="168"/>
      <c r="M4168" s="173"/>
      <c r="T4168" s="174"/>
      <c r="AT4168" s="169" t="s">
        <v>169</v>
      </c>
      <c r="AU4168" s="169" t="s">
        <v>88</v>
      </c>
      <c r="AV4168" s="15" t="s">
        <v>157</v>
      </c>
      <c r="AW4168" s="15" t="s">
        <v>40</v>
      </c>
      <c r="AX4168" s="15" t="s">
        <v>78</v>
      </c>
      <c r="AY4168" s="169" t="s">
        <v>156</v>
      </c>
    </row>
    <row r="4169" spans="2:65" s="12" customFormat="1" x14ac:dyDescent="0.2">
      <c r="B4169" s="147"/>
      <c r="D4169" s="148" t="s">
        <v>169</v>
      </c>
      <c r="E4169" s="149" t="s">
        <v>3</v>
      </c>
      <c r="F4169" s="150" t="s">
        <v>3102</v>
      </c>
      <c r="H4169" s="149" t="s">
        <v>3</v>
      </c>
      <c r="I4169" s="151"/>
      <c r="L4169" s="147"/>
      <c r="M4169" s="152"/>
      <c r="T4169" s="153"/>
      <c r="AT4169" s="149" t="s">
        <v>169</v>
      </c>
      <c r="AU4169" s="149" t="s">
        <v>88</v>
      </c>
      <c r="AV4169" s="12" t="s">
        <v>86</v>
      </c>
      <c r="AW4169" s="12" t="s">
        <v>40</v>
      </c>
      <c r="AX4169" s="12" t="s">
        <v>78</v>
      </c>
      <c r="AY4169" s="149" t="s">
        <v>156</v>
      </c>
    </row>
    <row r="4170" spans="2:65" s="13" customFormat="1" x14ac:dyDescent="0.2">
      <c r="B4170" s="154"/>
      <c r="D4170" s="148" t="s">
        <v>169</v>
      </c>
      <c r="E4170" s="155" t="s">
        <v>3</v>
      </c>
      <c r="F4170" s="156" t="s">
        <v>4975</v>
      </c>
      <c r="H4170" s="157">
        <v>33.4</v>
      </c>
      <c r="I4170" s="158"/>
      <c r="L4170" s="154"/>
      <c r="M4170" s="159"/>
      <c r="T4170" s="160"/>
      <c r="AT4170" s="155" t="s">
        <v>169</v>
      </c>
      <c r="AU4170" s="155" t="s">
        <v>88</v>
      </c>
      <c r="AV4170" s="13" t="s">
        <v>88</v>
      </c>
      <c r="AW4170" s="13" t="s">
        <v>40</v>
      </c>
      <c r="AX4170" s="13" t="s">
        <v>78</v>
      </c>
      <c r="AY4170" s="155" t="s">
        <v>156</v>
      </c>
    </row>
    <row r="4171" spans="2:65" s="15" customFormat="1" x14ac:dyDescent="0.2">
      <c r="B4171" s="168"/>
      <c r="D4171" s="148" t="s">
        <v>169</v>
      </c>
      <c r="E4171" s="169" t="s">
        <v>3</v>
      </c>
      <c r="F4171" s="170" t="s">
        <v>180</v>
      </c>
      <c r="H4171" s="171">
        <v>33.4</v>
      </c>
      <c r="I4171" s="172"/>
      <c r="L4171" s="168"/>
      <c r="M4171" s="173"/>
      <c r="T4171" s="174"/>
      <c r="AT4171" s="169" t="s">
        <v>169</v>
      </c>
      <c r="AU4171" s="169" t="s">
        <v>88</v>
      </c>
      <c r="AV4171" s="15" t="s">
        <v>157</v>
      </c>
      <c r="AW4171" s="15" t="s">
        <v>40</v>
      </c>
      <c r="AX4171" s="15" t="s">
        <v>78</v>
      </c>
      <c r="AY4171" s="169" t="s">
        <v>156</v>
      </c>
    </row>
    <row r="4172" spans="2:65" s="14" customFormat="1" x14ac:dyDescent="0.2">
      <c r="B4172" s="161"/>
      <c r="D4172" s="148" t="s">
        <v>169</v>
      </c>
      <c r="E4172" s="162" t="s">
        <v>3</v>
      </c>
      <c r="F4172" s="163" t="s">
        <v>172</v>
      </c>
      <c r="H4172" s="164">
        <v>147.69999999999999</v>
      </c>
      <c r="I4172" s="165"/>
      <c r="L4172" s="161"/>
      <c r="M4172" s="166"/>
      <c r="T4172" s="167"/>
      <c r="AT4172" s="162" t="s">
        <v>169</v>
      </c>
      <c r="AU4172" s="162" t="s">
        <v>88</v>
      </c>
      <c r="AV4172" s="14" t="s">
        <v>165</v>
      </c>
      <c r="AW4172" s="14" t="s">
        <v>40</v>
      </c>
      <c r="AX4172" s="14" t="s">
        <v>86</v>
      </c>
      <c r="AY4172" s="162" t="s">
        <v>156</v>
      </c>
    </row>
    <row r="4173" spans="2:65" s="1" customFormat="1" ht="24.2" customHeight="1" x14ac:dyDescent="0.2">
      <c r="B4173" s="129"/>
      <c r="C4173" s="130" t="s">
        <v>4976</v>
      </c>
      <c r="D4173" s="130" t="s">
        <v>160</v>
      </c>
      <c r="E4173" s="131" t="s">
        <v>4977</v>
      </c>
      <c r="F4173" s="132" t="s">
        <v>4978</v>
      </c>
      <c r="G4173" s="133" t="s">
        <v>209</v>
      </c>
      <c r="H4173" s="134">
        <v>147.69999999999999</v>
      </c>
      <c r="I4173" s="135"/>
      <c r="J4173" s="136">
        <f>ROUND(I4173*H4173,2)</f>
        <v>0</v>
      </c>
      <c r="K4173" s="132" t="s">
        <v>164</v>
      </c>
      <c r="L4173" s="34"/>
      <c r="M4173" s="137" t="s">
        <v>3</v>
      </c>
      <c r="N4173" s="138" t="s">
        <v>49</v>
      </c>
      <c r="P4173" s="139">
        <f>O4173*H4173</f>
        <v>0</v>
      </c>
      <c r="Q4173" s="139">
        <v>3.0000000000000001E-5</v>
      </c>
      <c r="R4173" s="139">
        <f>Q4173*H4173</f>
        <v>4.431E-3</v>
      </c>
      <c r="S4173" s="139">
        <v>0</v>
      </c>
      <c r="T4173" s="140">
        <f>S4173*H4173</f>
        <v>0</v>
      </c>
      <c r="AR4173" s="141" t="s">
        <v>301</v>
      </c>
      <c r="AT4173" s="141" t="s">
        <v>160</v>
      </c>
      <c r="AU4173" s="141" t="s">
        <v>88</v>
      </c>
      <c r="AY4173" s="18" t="s">
        <v>156</v>
      </c>
      <c r="BE4173" s="142">
        <f>IF(N4173="základní",J4173,0)</f>
        <v>0</v>
      </c>
      <c r="BF4173" s="142">
        <f>IF(N4173="snížená",J4173,0)</f>
        <v>0</v>
      </c>
      <c r="BG4173" s="142">
        <f>IF(N4173="zákl. přenesená",J4173,0)</f>
        <v>0</v>
      </c>
      <c r="BH4173" s="142">
        <f>IF(N4173="sníž. přenesená",J4173,0)</f>
        <v>0</v>
      </c>
      <c r="BI4173" s="142">
        <f>IF(N4173="nulová",J4173,0)</f>
        <v>0</v>
      </c>
      <c r="BJ4173" s="18" t="s">
        <v>86</v>
      </c>
      <c r="BK4173" s="142">
        <f>ROUND(I4173*H4173,2)</f>
        <v>0</v>
      </c>
      <c r="BL4173" s="18" t="s">
        <v>301</v>
      </c>
      <c r="BM4173" s="141" t="s">
        <v>4979</v>
      </c>
    </row>
    <row r="4174" spans="2:65" s="1" customFormat="1" x14ac:dyDescent="0.2">
      <c r="B4174" s="34"/>
      <c r="D4174" s="143" t="s">
        <v>167</v>
      </c>
      <c r="F4174" s="144" t="s">
        <v>4980</v>
      </c>
      <c r="I4174" s="145"/>
      <c r="L4174" s="34"/>
      <c r="M4174" s="146"/>
      <c r="T4174" s="55"/>
      <c r="AT4174" s="18" t="s">
        <v>167</v>
      </c>
      <c r="AU4174" s="18" t="s">
        <v>88</v>
      </c>
    </row>
    <row r="4175" spans="2:65" s="12" customFormat="1" x14ac:dyDescent="0.2">
      <c r="B4175" s="147"/>
      <c r="D4175" s="148" t="s">
        <v>169</v>
      </c>
      <c r="E4175" s="149" t="s">
        <v>3</v>
      </c>
      <c r="F4175" s="150" t="s">
        <v>3091</v>
      </c>
      <c r="H4175" s="149" t="s">
        <v>3</v>
      </c>
      <c r="I4175" s="151"/>
      <c r="L4175" s="147"/>
      <c r="M4175" s="152"/>
      <c r="T4175" s="153"/>
      <c r="AT4175" s="149" t="s">
        <v>169</v>
      </c>
      <c r="AU4175" s="149" t="s">
        <v>88</v>
      </c>
      <c r="AV4175" s="12" t="s">
        <v>86</v>
      </c>
      <c r="AW4175" s="12" t="s">
        <v>40</v>
      </c>
      <c r="AX4175" s="12" t="s">
        <v>78</v>
      </c>
      <c r="AY4175" s="149" t="s">
        <v>156</v>
      </c>
    </row>
    <row r="4176" spans="2:65" s="13" customFormat="1" x14ac:dyDescent="0.2">
      <c r="B4176" s="154"/>
      <c r="D4176" s="148" t="s">
        <v>169</v>
      </c>
      <c r="E4176" s="155" t="s">
        <v>3</v>
      </c>
      <c r="F4176" s="156" t="s">
        <v>4972</v>
      </c>
      <c r="H4176" s="157">
        <v>50.7</v>
      </c>
      <c r="I4176" s="158"/>
      <c r="L4176" s="154"/>
      <c r="M4176" s="159"/>
      <c r="T4176" s="160"/>
      <c r="AT4176" s="155" t="s">
        <v>169</v>
      </c>
      <c r="AU4176" s="155" t="s">
        <v>88</v>
      </c>
      <c r="AV4176" s="13" t="s">
        <v>88</v>
      </c>
      <c r="AW4176" s="13" t="s">
        <v>40</v>
      </c>
      <c r="AX4176" s="13" t="s">
        <v>78</v>
      </c>
      <c r="AY4176" s="155" t="s">
        <v>156</v>
      </c>
    </row>
    <row r="4177" spans="2:65" s="13" customFormat="1" x14ac:dyDescent="0.2">
      <c r="B4177" s="154"/>
      <c r="D4177" s="148" t="s">
        <v>169</v>
      </c>
      <c r="E4177" s="155" t="s">
        <v>3</v>
      </c>
      <c r="F4177" s="156" t="s">
        <v>4973</v>
      </c>
      <c r="H4177" s="157">
        <v>14.7</v>
      </c>
      <c r="I4177" s="158"/>
      <c r="L4177" s="154"/>
      <c r="M4177" s="159"/>
      <c r="T4177" s="160"/>
      <c r="AT4177" s="155" t="s">
        <v>169</v>
      </c>
      <c r="AU4177" s="155" t="s">
        <v>88</v>
      </c>
      <c r="AV4177" s="13" t="s">
        <v>88</v>
      </c>
      <c r="AW4177" s="13" t="s">
        <v>40</v>
      </c>
      <c r="AX4177" s="13" t="s">
        <v>78</v>
      </c>
      <c r="AY4177" s="155" t="s">
        <v>156</v>
      </c>
    </row>
    <row r="4178" spans="2:65" s="15" customFormat="1" x14ac:dyDescent="0.2">
      <c r="B4178" s="168"/>
      <c r="D4178" s="148" t="s">
        <v>169</v>
      </c>
      <c r="E4178" s="169" t="s">
        <v>3</v>
      </c>
      <c r="F4178" s="170" t="s">
        <v>180</v>
      </c>
      <c r="H4178" s="171">
        <v>65.400000000000006</v>
      </c>
      <c r="I4178" s="172"/>
      <c r="L4178" s="168"/>
      <c r="M4178" s="173"/>
      <c r="T4178" s="174"/>
      <c r="AT4178" s="169" t="s">
        <v>169</v>
      </c>
      <c r="AU4178" s="169" t="s">
        <v>88</v>
      </c>
      <c r="AV4178" s="15" t="s">
        <v>157</v>
      </c>
      <c r="AW4178" s="15" t="s">
        <v>40</v>
      </c>
      <c r="AX4178" s="15" t="s">
        <v>78</v>
      </c>
      <c r="AY4178" s="169" t="s">
        <v>156</v>
      </c>
    </row>
    <row r="4179" spans="2:65" s="12" customFormat="1" x14ac:dyDescent="0.2">
      <c r="B4179" s="147"/>
      <c r="D4179" s="148" t="s">
        <v>169</v>
      </c>
      <c r="E4179" s="149" t="s">
        <v>3</v>
      </c>
      <c r="F4179" s="150" t="s">
        <v>3096</v>
      </c>
      <c r="H4179" s="149" t="s">
        <v>3</v>
      </c>
      <c r="I4179" s="151"/>
      <c r="L4179" s="147"/>
      <c r="M4179" s="152"/>
      <c r="T4179" s="153"/>
      <c r="AT4179" s="149" t="s">
        <v>169</v>
      </c>
      <c r="AU4179" s="149" t="s">
        <v>88</v>
      </c>
      <c r="AV4179" s="12" t="s">
        <v>86</v>
      </c>
      <c r="AW4179" s="12" t="s">
        <v>40</v>
      </c>
      <c r="AX4179" s="12" t="s">
        <v>78</v>
      </c>
      <c r="AY4179" s="149" t="s">
        <v>156</v>
      </c>
    </row>
    <row r="4180" spans="2:65" s="13" customFormat="1" x14ac:dyDescent="0.2">
      <c r="B4180" s="154"/>
      <c r="D4180" s="148" t="s">
        <v>169</v>
      </c>
      <c r="E4180" s="155" t="s">
        <v>3</v>
      </c>
      <c r="F4180" s="156" t="s">
        <v>4974</v>
      </c>
      <c r="H4180" s="157">
        <v>48.9</v>
      </c>
      <c r="I4180" s="158"/>
      <c r="L4180" s="154"/>
      <c r="M4180" s="159"/>
      <c r="T4180" s="160"/>
      <c r="AT4180" s="155" t="s">
        <v>169</v>
      </c>
      <c r="AU4180" s="155" t="s">
        <v>88</v>
      </c>
      <c r="AV4180" s="13" t="s">
        <v>88</v>
      </c>
      <c r="AW4180" s="13" t="s">
        <v>40</v>
      </c>
      <c r="AX4180" s="13" t="s">
        <v>78</v>
      </c>
      <c r="AY4180" s="155" t="s">
        <v>156</v>
      </c>
    </row>
    <row r="4181" spans="2:65" s="15" customFormat="1" x14ac:dyDescent="0.2">
      <c r="B4181" s="168"/>
      <c r="D4181" s="148" t="s">
        <v>169</v>
      </c>
      <c r="E4181" s="169" t="s">
        <v>3</v>
      </c>
      <c r="F4181" s="170" t="s">
        <v>180</v>
      </c>
      <c r="H4181" s="171">
        <v>48.9</v>
      </c>
      <c r="I4181" s="172"/>
      <c r="L4181" s="168"/>
      <c r="M4181" s="173"/>
      <c r="T4181" s="174"/>
      <c r="AT4181" s="169" t="s">
        <v>169</v>
      </c>
      <c r="AU4181" s="169" t="s">
        <v>88</v>
      </c>
      <c r="AV4181" s="15" t="s">
        <v>157</v>
      </c>
      <c r="AW4181" s="15" t="s">
        <v>40</v>
      </c>
      <c r="AX4181" s="15" t="s">
        <v>78</v>
      </c>
      <c r="AY4181" s="169" t="s">
        <v>156</v>
      </c>
    </row>
    <row r="4182" spans="2:65" s="12" customFormat="1" x14ac:dyDescent="0.2">
      <c r="B4182" s="147"/>
      <c r="D4182" s="148" t="s">
        <v>169</v>
      </c>
      <c r="E4182" s="149" t="s">
        <v>3</v>
      </c>
      <c r="F4182" s="150" t="s">
        <v>3102</v>
      </c>
      <c r="H4182" s="149" t="s">
        <v>3</v>
      </c>
      <c r="I4182" s="151"/>
      <c r="L4182" s="147"/>
      <c r="M4182" s="152"/>
      <c r="T4182" s="153"/>
      <c r="AT4182" s="149" t="s">
        <v>169</v>
      </c>
      <c r="AU4182" s="149" t="s">
        <v>88</v>
      </c>
      <c r="AV4182" s="12" t="s">
        <v>86</v>
      </c>
      <c r="AW4182" s="12" t="s">
        <v>40</v>
      </c>
      <c r="AX4182" s="12" t="s">
        <v>78</v>
      </c>
      <c r="AY4182" s="149" t="s">
        <v>156</v>
      </c>
    </row>
    <row r="4183" spans="2:65" s="13" customFormat="1" x14ac:dyDescent="0.2">
      <c r="B4183" s="154"/>
      <c r="D4183" s="148" t="s">
        <v>169</v>
      </c>
      <c r="E4183" s="155" t="s">
        <v>3</v>
      </c>
      <c r="F4183" s="156" t="s">
        <v>4975</v>
      </c>
      <c r="H4183" s="157">
        <v>33.4</v>
      </c>
      <c r="I4183" s="158"/>
      <c r="L4183" s="154"/>
      <c r="M4183" s="159"/>
      <c r="T4183" s="160"/>
      <c r="AT4183" s="155" t="s">
        <v>169</v>
      </c>
      <c r="AU4183" s="155" t="s">
        <v>88</v>
      </c>
      <c r="AV4183" s="13" t="s">
        <v>88</v>
      </c>
      <c r="AW4183" s="13" t="s">
        <v>40</v>
      </c>
      <c r="AX4183" s="13" t="s">
        <v>78</v>
      </c>
      <c r="AY4183" s="155" t="s">
        <v>156</v>
      </c>
    </row>
    <row r="4184" spans="2:65" s="15" customFormat="1" x14ac:dyDescent="0.2">
      <c r="B4184" s="168"/>
      <c r="D4184" s="148" t="s">
        <v>169</v>
      </c>
      <c r="E4184" s="169" t="s">
        <v>3</v>
      </c>
      <c r="F4184" s="170" t="s">
        <v>180</v>
      </c>
      <c r="H4184" s="171">
        <v>33.4</v>
      </c>
      <c r="I4184" s="172"/>
      <c r="L4184" s="168"/>
      <c r="M4184" s="173"/>
      <c r="T4184" s="174"/>
      <c r="AT4184" s="169" t="s">
        <v>169</v>
      </c>
      <c r="AU4184" s="169" t="s">
        <v>88</v>
      </c>
      <c r="AV4184" s="15" t="s">
        <v>157</v>
      </c>
      <c r="AW4184" s="15" t="s">
        <v>40</v>
      </c>
      <c r="AX4184" s="15" t="s">
        <v>78</v>
      </c>
      <c r="AY4184" s="169" t="s">
        <v>156</v>
      </c>
    </row>
    <row r="4185" spans="2:65" s="14" customFormat="1" x14ac:dyDescent="0.2">
      <c r="B4185" s="161"/>
      <c r="D4185" s="148" t="s">
        <v>169</v>
      </c>
      <c r="E4185" s="162" t="s">
        <v>3</v>
      </c>
      <c r="F4185" s="163" t="s">
        <v>172</v>
      </c>
      <c r="H4185" s="164">
        <v>147.69999999999999</v>
      </c>
      <c r="I4185" s="165"/>
      <c r="L4185" s="161"/>
      <c r="M4185" s="166"/>
      <c r="T4185" s="167"/>
      <c r="AT4185" s="162" t="s">
        <v>169</v>
      </c>
      <c r="AU4185" s="162" t="s">
        <v>88</v>
      </c>
      <c r="AV4185" s="14" t="s">
        <v>165</v>
      </c>
      <c r="AW4185" s="14" t="s">
        <v>40</v>
      </c>
      <c r="AX4185" s="14" t="s">
        <v>86</v>
      </c>
      <c r="AY4185" s="162" t="s">
        <v>156</v>
      </c>
    </row>
    <row r="4186" spans="2:65" s="1" customFormat="1" ht="33" customHeight="1" x14ac:dyDescent="0.2">
      <c r="B4186" s="129"/>
      <c r="C4186" s="130" t="s">
        <v>4981</v>
      </c>
      <c r="D4186" s="130" t="s">
        <v>160</v>
      </c>
      <c r="E4186" s="131" t="s">
        <v>4982</v>
      </c>
      <c r="F4186" s="132" t="s">
        <v>4983</v>
      </c>
      <c r="G4186" s="133" t="s">
        <v>209</v>
      </c>
      <c r="H4186" s="134">
        <v>147.69999999999999</v>
      </c>
      <c r="I4186" s="135"/>
      <c r="J4186" s="136">
        <f>ROUND(I4186*H4186,2)</f>
        <v>0</v>
      </c>
      <c r="K4186" s="132" t="s">
        <v>164</v>
      </c>
      <c r="L4186" s="34"/>
      <c r="M4186" s="137" t="s">
        <v>3</v>
      </c>
      <c r="N4186" s="138" t="s">
        <v>49</v>
      </c>
      <c r="P4186" s="139">
        <f>O4186*H4186</f>
        <v>0</v>
      </c>
      <c r="Q4186" s="139">
        <v>1.8929999999999999E-2</v>
      </c>
      <c r="R4186" s="139">
        <f>Q4186*H4186</f>
        <v>2.7959609999999997</v>
      </c>
      <c r="S4186" s="139">
        <v>0</v>
      </c>
      <c r="T4186" s="140">
        <f>S4186*H4186</f>
        <v>0</v>
      </c>
      <c r="AR4186" s="141" t="s">
        <v>301</v>
      </c>
      <c r="AT4186" s="141" t="s">
        <v>160</v>
      </c>
      <c r="AU4186" s="141" t="s">
        <v>88</v>
      </c>
      <c r="AY4186" s="18" t="s">
        <v>156</v>
      </c>
      <c r="BE4186" s="142">
        <f>IF(N4186="základní",J4186,0)</f>
        <v>0</v>
      </c>
      <c r="BF4186" s="142">
        <f>IF(N4186="snížená",J4186,0)</f>
        <v>0</v>
      </c>
      <c r="BG4186" s="142">
        <f>IF(N4186="zákl. přenesená",J4186,0)</f>
        <v>0</v>
      </c>
      <c r="BH4186" s="142">
        <f>IF(N4186="sníž. přenesená",J4186,0)</f>
        <v>0</v>
      </c>
      <c r="BI4186" s="142">
        <f>IF(N4186="nulová",J4186,0)</f>
        <v>0</v>
      </c>
      <c r="BJ4186" s="18" t="s">
        <v>86</v>
      </c>
      <c r="BK4186" s="142">
        <f>ROUND(I4186*H4186,2)</f>
        <v>0</v>
      </c>
      <c r="BL4186" s="18" t="s">
        <v>301</v>
      </c>
      <c r="BM4186" s="141" t="s">
        <v>4984</v>
      </c>
    </row>
    <row r="4187" spans="2:65" s="1" customFormat="1" x14ac:dyDescent="0.2">
      <c r="B4187" s="34"/>
      <c r="D4187" s="143" t="s">
        <v>167</v>
      </c>
      <c r="F4187" s="144" t="s">
        <v>4985</v>
      </c>
      <c r="I4187" s="145"/>
      <c r="L4187" s="34"/>
      <c r="M4187" s="146"/>
      <c r="T4187" s="55"/>
      <c r="AT4187" s="18" t="s">
        <v>167</v>
      </c>
      <c r="AU4187" s="18" t="s">
        <v>88</v>
      </c>
    </row>
    <row r="4188" spans="2:65" s="1" customFormat="1" ht="19.5" x14ac:dyDescent="0.2">
      <c r="B4188" s="34"/>
      <c r="D4188" s="148" t="s">
        <v>761</v>
      </c>
      <c r="F4188" s="185" t="s">
        <v>4986</v>
      </c>
      <c r="I4188" s="145"/>
      <c r="L4188" s="34"/>
      <c r="M4188" s="146"/>
      <c r="T4188" s="55"/>
      <c r="AT4188" s="18" t="s">
        <v>761</v>
      </c>
      <c r="AU4188" s="18" t="s">
        <v>88</v>
      </c>
    </row>
    <row r="4189" spans="2:65" s="12" customFormat="1" x14ac:dyDescent="0.2">
      <c r="B4189" s="147"/>
      <c r="D4189" s="148" t="s">
        <v>169</v>
      </c>
      <c r="E4189" s="149" t="s">
        <v>3</v>
      </c>
      <c r="F4189" s="150" t="s">
        <v>3091</v>
      </c>
      <c r="H4189" s="149" t="s">
        <v>3</v>
      </c>
      <c r="I4189" s="151"/>
      <c r="L4189" s="147"/>
      <c r="M4189" s="152"/>
      <c r="T4189" s="153"/>
      <c r="AT4189" s="149" t="s">
        <v>169</v>
      </c>
      <c r="AU4189" s="149" t="s">
        <v>88</v>
      </c>
      <c r="AV4189" s="12" t="s">
        <v>86</v>
      </c>
      <c r="AW4189" s="12" t="s">
        <v>40</v>
      </c>
      <c r="AX4189" s="12" t="s">
        <v>78</v>
      </c>
      <c r="AY4189" s="149" t="s">
        <v>156</v>
      </c>
    </row>
    <row r="4190" spans="2:65" s="13" customFormat="1" x14ac:dyDescent="0.2">
      <c r="B4190" s="154"/>
      <c r="D4190" s="148" t="s">
        <v>169</v>
      </c>
      <c r="E4190" s="155" t="s">
        <v>3</v>
      </c>
      <c r="F4190" s="156" t="s">
        <v>4972</v>
      </c>
      <c r="H4190" s="157">
        <v>50.7</v>
      </c>
      <c r="I4190" s="158"/>
      <c r="L4190" s="154"/>
      <c r="M4190" s="159"/>
      <c r="T4190" s="160"/>
      <c r="AT4190" s="155" t="s">
        <v>169</v>
      </c>
      <c r="AU4190" s="155" t="s">
        <v>88</v>
      </c>
      <c r="AV4190" s="13" t="s">
        <v>88</v>
      </c>
      <c r="AW4190" s="13" t="s">
        <v>40</v>
      </c>
      <c r="AX4190" s="13" t="s">
        <v>78</v>
      </c>
      <c r="AY4190" s="155" t="s">
        <v>156</v>
      </c>
    </row>
    <row r="4191" spans="2:65" s="13" customFormat="1" x14ac:dyDescent="0.2">
      <c r="B4191" s="154"/>
      <c r="D4191" s="148" t="s">
        <v>169</v>
      </c>
      <c r="E4191" s="155" t="s">
        <v>3</v>
      </c>
      <c r="F4191" s="156" t="s">
        <v>4973</v>
      </c>
      <c r="H4191" s="157">
        <v>14.7</v>
      </c>
      <c r="I4191" s="158"/>
      <c r="L4191" s="154"/>
      <c r="M4191" s="159"/>
      <c r="T4191" s="160"/>
      <c r="AT4191" s="155" t="s">
        <v>169</v>
      </c>
      <c r="AU4191" s="155" t="s">
        <v>88</v>
      </c>
      <c r="AV4191" s="13" t="s">
        <v>88</v>
      </c>
      <c r="AW4191" s="13" t="s">
        <v>40</v>
      </c>
      <c r="AX4191" s="13" t="s">
        <v>78</v>
      </c>
      <c r="AY4191" s="155" t="s">
        <v>156</v>
      </c>
    </row>
    <row r="4192" spans="2:65" s="15" customFormat="1" x14ac:dyDescent="0.2">
      <c r="B4192" s="168"/>
      <c r="D4192" s="148" t="s">
        <v>169</v>
      </c>
      <c r="E4192" s="169" t="s">
        <v>3</v>
      </c>
      <c r="F4192" s="170" t="s">
        <v>180</v>
      </c>
      <c r="H4192" s="171">
        <v>65.400000000000006</v>
      </c>
      <c r="I4192" s="172"/>
      <c r="L4192" s="168"/>
      <c r="M4192" s="173"/>
      <c r="T4192" s="174"/>
      <c r="AT4192" s="169" t="s">
        <v>169</v>
      </c>
      <c r="AU4192" s="169" t="s">
        <v>88</v>
      </c>
      <c r="AV4192" s="15" t="s">
        <v>157</v>
      </c>
      <c r="AW4192" s="15" t="s">
        <v>40</v>
      </c>
      <c r="AX4192" s="15" t="s">
        <v>78</v>
      </c>
      <c r="AY4192" s="169" t="s">
        <v>156</v>
      </c>
    </row>
    <row r="4193" spans="2:65" s="12" customFormat="1" x14ac:dyDescent="0.2">
      <c r="B4193" s="147"/>
      <c r="D4193" s="148" t="s">
        <v>169</v>
      </c>
      <c r="E4193" s="149" t="s">
        <v>3</v>
      </c>
      <c r="F4193" s="150" t="s">
        <v>3096</v>
      </c>
      <c r="H4193" s="149" t="s">
        <v>3</v>
      </c>
      <c r="I4193" s="151"/>
      <c r="L4193" s="147"/>
      <c r="M4193" s="152"/>
      <c r="T4193" s="153"/>
      <c r="AT4193" s="149" t="s">
        <v>169</v>
      </c>
      <c r="AU4193" s="149" t="s">
        <v>88</v>
      </c>
      <c r="AV4193" s="12" t="s">
        <v>86</v>
      </c>
      <c r="AW4193" s="12" t="s">
        <v>40</v>
      </c>
      <c r="AX4193" s="12" t="s">
        <v>78</v>
      </c>
      <c r="AY4193" s="149" t="s">
        <v>156</v>
      </c>
    </row>
    <row r="4194" spans="2:65" s="13" customFormat="1" x14ac:dyDescent="0.2">
      <c r="B4194" s="154"/>
      <c r="D4194" s="148" t="s">
        <v>169</v>
      </c>
      <c r="E4194" s="155" t="s">
        <v>3</v>
      </c>
      <c r="F4194" s="156" t="s">
        <v>4974</v>
      </c>
      <c r="H4194" s="157">
        <v>48.9</v>
      </c>
      <c r="I4194" s="158"/>
      <c r="L4194" s="154"/>
      <c r="M4194" s="159"/>
      <c r="T4194" s="160"/>
      <c r="AT4194" s="155" t="s">
        <v>169</v>
      </c>
      <c r="AU4194" s="155" t="s">
        <v>88</v>
      </c>
      <c r="AV4194" s="13" t="s">
        <v>88</v>
      </c>
      <c r="AW4194" s="13" t="s">
        <v>40</v>
      </c>
      <c r="AX4194" s="13" t="s">
        <v>78</v>
      </c>
      <c r="AY4194" s="155" t="s">
        <v>156</v>
      </c>
    </row>
    <row r="4195" spans="2:65" s="15" customFormat="1" x14ac:dyDescent="0.2">
      <c r="B4195" s="168"/>
      <c r="D4195" s="148" t="s">
        <v>169</v>
      </c>
      <c r="E4195" s="169" t="s">
        <v>3</v>
      </c>
      <c r="F4195" s="170" t="s">
        <v>180</v>
      </c>
      <c r="H4195" s="171">
        <v>48.9</v>
      </c>
      <c r="I4195" s="172"/>
      <c r="L4195" s="168"/>
      <c r="M4195" s="173"/>
      <c r="T4195" s="174"/>
      <c r="AT4195" s="169" t="s">
        <v>169</v>
      </c>
      <c r="AU4195" s="169" t="s">
        <v>88</v>
      </c>
      <c r="AV4195" s="15" t="s">
        <v>157</v>
      </c>
      <c r="AW4195" s="15" t="s">
        <v>40</v>
      </c>
      <c r="AX4195" s="15" t="s">
        <v>78</v>
      </c>
      <c r="AY4195" s="169" t="s">
        <v>156</v>
      </c>
    </row>
    <row r="4196" spans="2:65" s="12" customFormat="1" x14ac:dyDescent="0.2">
      <c r="B4196" s="147"/>
      <c r="D4196" s="148" t="s">
        <v>169</v>
      </c>
      <c r="E4196" s="149" t="s">
        <v>3</v>
      </c>
      <c r="F4196" s="150" t="s">
        <v>3102</v>
      </c>
      <c r="H4196" s="149" t="s">
        <v>3</v>
      </c>
      <c r="I4196" s="151"/>
      <c r="L4196" s="147"/>
      <c r="M4196" s="152"/>
      <c r="T4196" s="153"/>
      <c r="AT4196" s="149" t="s">
        <v>169</v>
      </c>
      <c r="AU4196" s="149" t="s">
        <v>88</v>
      </c>
      <c r="AV4196" s="12" t="s">
        <v>86</v>
      </c>
      <c r="AW4196" s="12" t="s">
        <v>40</v>
      </c>
      <c r="AX4196" s="12" t="s">
        <v>78</v>
      </c>
      <c r="AY4196" s="149" t="s">
        <v>156</v>
      </c>
    </row>
    <row r="4197" spans="2:65" s="13" customFormat="1" x14ac:dyDescent="0.2">
      <c r="B4197" s="154"/>
      <c r="D4197" s="148" t="s">
        <v>169</v>
      </c>
      <c r="E4197" s="155" t="s">
        <v>3</v>
      </c>
      <c r="F4197" s="156" t="s">
        <v>4975</v>
      </c>
      <c r="H4197" s="157">
        <v>33.4</v>
      </c>
      <c r="I4197" s="158"/>
      <c r="L4197" s="154"/>
      <c r="M4197" s="159"/>
      <c r="T4197" s="160"/>
      <c r="AT4197" s="155" t="s">
        <v>169</v>
      </c>
      <c r="AU4197" s="155" t="s">
        <v>88</v>
      </c>
      <c r="AV4197" s="13" t="s">
        <v>88</v>
      </c>
      <c r="AW4197" s="13" t="s">
        <v>40</v>
      </c>
      <c r="AX4197" s="13" t="s">
        <v>78</v>
      </c>
      <c r="AY4197" s="155" t="s">
        <v>156</v>
      </c>
    </row>
    <row r="4198" spans="2:65" s="15" customFormat="1" x14ac:dyDescent="0.2">
      <c r="B4198" s="168"/>
      <c r="D4198" s="148" t="s">
        <v>169</v>
      </c>
      <c r="E4198" s="169" t="s">
        <v>3</v>
      </c>
      <c r="F4198" s="170" t="s">
        <v>180</v>
      </c>
      <c r="H4198" s="171">
        <v>33.4</v>
      </c>
      <c r="I4198" s="172"/>
      <c r="L4198" s="168"/>
      <c r="M4198" s="173"/>
      <c r="T4198" s="174"/>
      <c r="AT4198" s="169" t="s">
        <v>169</v>
      </c>
      <c r="AU4198" s="169" t="s">
        <v>88</v>
      </c>
      <c r="AV4198" s="15" t="s">
        <v>157</v>
      </c>
      <c r="AW4198" s="15" t="s">
        <v>40</v>
      </c>
      <c r="AX4198" s="15" t="s">
        <v>78</v>
      </c>
      <c r="AY4198" s="169" t="s">
        <v>156</v>
      </c>
    </row>
    <row r="4199" spans="2:65" s="14" customFormat="1" x14ac:dyDescent="0.2">
      <c r="B4199" s="161"/>
      <c r="D4199" s="148" t="s">
        <v>169</v>
      </c>
      <c r="E4199" s="162" t="s">
        <v>3</v>
      </c>
      <c r="F4199" s="163" t="s">
        <v>172</v>
      </c>
      <c r="H4199" s="164">
        <v>147.69999999999999</v>
      </c>
      <c r="I4199" s="165"/>
      <c r="L4199" s="161"/>
      <c r="M4199" s="166"/>
      <c r="T4199" s="167"/>
      <c r="AT4199" s="162" t="s">
        <v>169</v>
      </c>
      <c r="AU4199" s="162" t="s">
        <v>88</v>
      </c>
      <c r="AV4199" s="14" t="s">
        <v>165</v>
      </c>
      <c r="AW4199" s="14" t="s">
        <v>40</v>
      </c>
      <c r="AX4199" s="14" t="s">
        <v>86</v>
      </c>
      <c r="AY4199" s="162" t="s">
        <v>156</v>
      </c>
    </row>
    <row r="4200" spans="2:65" s="1" customFormat="1" ht="16.5" customHeight="1" x14ac:dyDescent="0.2">
      <c r="B4200" s="129"/>
      <c r="C4200" s="130" t="s">
        <v>4987</v>
      </c>
      <c r="D4200" s="130" t="s">
        <v>160</v>
      </c>
      <c r="E4200" s="131" t="s">
        <v>4988</v>
      </c>
      <c r="F4200" s="132" t="s">
        <v>4989</v>
      </c>
      <c r="G4200" s="133" t="s">
        <v>356</v>
      </c>
      <c r="H4200" s="134">
        <v>91.6</v>
      </c>
      <c r="I4200" s="135"/>
      <c r="J4200" s="136">
        <f>ROUND(I4200*H4200,2)</f>
        <v>0</v>
      </c>
      <c r="K4200" s="132" t="s">
        <v>164</v>
      </c>
      <c r="L4200" s="34"/>
      <c r="M4200" s="137" t="s">
        <v>3</v>
      </c>
      <c r="N4200" s="138" t="s">
        <v>49</v>
      </c>
      <c r="P4200" s="139">
        <f>O4200*H4200</f>
        <v>0</v>
      </c>
      <c r="Q4200" s="139">
        <v>0</v>
      </c>
      <c r="R4200" s="139">
        <f>Q4200*H4200</f>
        <v>0</v>
      </c>
      <c r="S4200" s="139">
        <v>0</v>
      </c>
      <c r="T4200" s="140">
        <f>S4200*H4200</f>
        <v>0</v>
      </c>
      <c r="AR4200" s="141" t="s">
        <v>301</v>
      </c>
      <c r="AT4200" s="141" t="s">
        <v>160</v>
      </c>
      <c r="AU4200" s="141" t="s">
        <v>88</v>
      </c>
      <c r="AY4200" s="18" t="s">
        <v>156</v>
      </c>
      <c r="BE4200" s="142">
        <f>IF(N4200="základní",J4200,0)</f>
        <v>0</v>
      </c>
      <c r="BF4200" s="142">
        <f>IF(N4200="snížená",J4200,0)</f>
        <v>0</v>
      </c>
      <c r="BG4200" s="142">
        <f>IF(N4200="zákl. přenesená",J4200,0)</f>
        <v>0</v>
      </c>
      <c r="BH4200" s="142">
        <f>IF(N4200="sníž. přenesená",J4200,0)</f>
        <v>0</v>
      </c>
      <c r="BI4200" s="142">
        <f>IF(N4200="nulová",J4200,0)</f>
        <v>0</v>
      </c>
      <c r="BJ4200" s="18" t="s">
        <v>86</v>
      </c>
      <c r="BK4200" s="142">
        <f>ROUND(I4200*H4200,2)</f>
        <v>0</v>
      </c>
      <c r="BL4200" s="18" t="s">
        <v>301</v>
      </c>
      <c r="BM4200" s="141" t="s">
        <v>4990</v>
      </c>
    </row>
    <row r="4201" spans="2:65" s="1" customFormat="1" x14ac:dyDescent="0.2">
      <c r="B4201" s="34"/>
      <c r="D4201" s="143" t="s">
        <v>167</v>
      </c>
      <c r="F4201" s="144" t="s">
        <v>4991</v>
      </c>
      <c r="I4201" s="145"/>
      <c r="L4201" s="34"/>
      <c r="M4201" s="146"/>
      <c r="T4201" s="55"/>
      <c r="AT4201" s="18" t="s">
        <v>167</v>
      </c>
      <c r="AU4201" s="18" t="s">
        <v>88</v>
      </c>
    </row>
    <row r="4202" spans="2:65" s="12" customFormat="1" x14ac:dyDescent="0.2">
      <c r="B4202" s="147"/>
      <c r="D4202" s="148" t="s">
        <v>169</v>
      </c>
      <c r="E4202" s="149" t="s">
        <v>3</v>
      </c>
      <c r="F4202" s="150" t="s">
        <v>3091</v>
      </c>
      <c r="H4202" s="149" t="s">
        <v>3</v>
      </c>
      <c r="I4202" s="151"/>
      <c r="L4202" s="147"/>
      <c r="M4202" s="152"/>
      <c r="T4202" s="153"/>
      <c r="AT4202" s="149" t="s">
        <v>169</v>
      </c>
      <c r="AU4202" s="149" t="s">
        <v>88</v>
      </c>
      <c r="AV4202" s="12" t="s">
        <v>86</v>
      </c>
      <c r="AW4202" s="12" t="s">
        <v>40</v>
      </c>
      <c r="AX4202" s="12" t="s">
        <v>78</v>
      </c>
      <c r="AY4202" s="149" t="s">
        <v>156</v>
      </c>
    </row>
    <row r="4203" spans="2:65" s="13" customFormat="1" x14ac:dyDescent="0.2">
      <c r="B4203" s="154"/>
      <c r="D4203" s="148" t="s">
        <v>169</v>
      </c>
      <c r="E4203" s="155" t="s">
        <v>3</v>
      </c>
      <c r="F4203" s="156" t="s">
        <v>4992</v>
      </c>
      <c r="H4203" s="157">
        <v>26.8</v>
      </c>
      <c r="I4203" s="158"/>
      <c r="L4203" s="154"/>
      <c r="M4203" s="159"/>
      <c r="T4203" s="160"/>
      <c r="AT4203" s="155" t="s">
        <v>169</v>
      </c>
      <c r="AU4203" s="155" t="s">
        <v>88</v>
      </c>
      <c r="AV4203" s="13" t="s">
        <v>88</v>
      </c>
      <c r="AW4203" s="13" t="s">
        <v>40</v>
      </c>
      <c r="AX4203" s="13" t="s">
        <v>78</v>
      </c>
      <c r="AY4203" s="155" t="s">
        <v>156</v>
      </c>
    </row>
    <row r="4204" spans="2:65" s="13" customFormat="1" x14ac:dyDescent="0.2">
      <c r="B4204" s="154"/>
      <c r="D4204" s="148" t="s">
        <v>169</v>
      </c>
      <c r="E4204" s="155" t="s">
        <v>3</v>
      </c>
      <c r="F4204" s="156" t="s">
        <v>4993</v>
      </c>
      <c r="H4204" s="157">
        <v>13.7</v>
      </c>
      <c r="I4204" s="158"/>
      <c r="L4204" s="154"/>
      <c r="M4204" s="159"/>
      <c r="T4204" s="160"/>
      <c r="AT4204" s="155" t="s">
        <v>169</v>
      </c>
      <c r="AU4204" s="155" t="s">
        <v>88</v>
      </c>
      <c r="AV4204" s="13" t="s">
        <v>88</v>
      </c>
      <c r="AW4204" s="13" t="s">
        <v>40</v>
      </c>
      <c r="AX4204" s="13" t="s">
        <v>78</v>
      </c>
      <c r="AY4204" s="155" t="s">
        <v>156</v>
      </c>
    </row>
    <row r="4205" spans="2:65" s="15" customFormat="1" x14ac:dyDescent="0.2">
      <c r="B4205" s="168"/>
      <c r="D4205" s="148" t="s">
        <v>169</v>
      </c>
      <c r="E4205" s="169" t="s">
        <v>3</v>
      </c>
      <c r="F4205" s="170" t="s">
        <v>180</v>
      </c>
      <c r="H4205" s="171">
        <v>40.5</v>
      </c>
      <c r="I4205" s="172"/>
      <c r="L4205" s="168"/>
      <c r="M4205" s="173"/>
      <c r="T4205" s="174"/>
      <c r="AT4205" s="169" t="s">
        <v>169</v>
      </c>
      <c r="AU4205" s="169" t="s">
        <v>88</v>
      </c>
      <c r="AV4205" s="15" t="s">
        <v>157</v>
      </c>
      <c r="AW4205" s="15" t="s">
        <v>40</v>
      </c>
      <c r="AX4205" s="15" t="s">
        <v>78</v>
      </c>
      <c r="AY4205" s="169" t="s">
        <v>156</v>
      </c>
    </row>
    <row r="4206" spans="2:65" s="12" customFormat="1" x14ac:dyDescent="0.2">
      <c r="B4206" s="147"/>
      <c r="D4206" s="148" t="s">
        <v>169</v>
      </c>
      <c r="E4206" s="149" t="s">
        <v>3</v>
      </c>
      <c r="F4206" s="150" t="s">
        <v>3096</v>
      </c>
      <c r="H4206" s="149" t="s">
        <v>3</v>
      </c>
      <c r="I4206" s="151"/>
      <c r="L4206" s="147"/>
      <c r="M4206" s="152"/>
      <c r="T4206" s="153"/>
      <c r="AT4206" s="149" t="s">
        <v>169</v>
      </c>
      <c r="AU4206" s="149" t="s">
        <v>88</v>
      </c>
      <c r="AV4206" s="12" t="s">
        <v>86</v>
      </c>
      <c r="AW4206" s="12" t="s">
        <v>40</v>
      </c>
      <c r="AX4206" s="12" t="s">
        <v>78</v>
      </c>
      <c r="AY4206" s="149" t="s">
        <v>156</v>
      </c>
    </row>
    <row r="4207" spans="2:65" s="13" customFormat="1" x14ac:dyDescent="0.2">
      <c r="B4207" s="154"/>
      <c r="D4207" s="148" t="s">
        <v>169</v>
      </c>
      <c r="E4207" s="155" t="s">
        <v>3</v>
      </c>
      <c r="F4207" s="156" t="s">
        <v>4994</v>
      </c>
      <c r="H4207" s="157">
        <v>28.5</v>
      </c>
      <c r="I4207" s="158"/>
      <c r="L4207" s="154"/>
      <c r="M4207" s="159"/>
      <c r="T4207" s="160"/>
      <c r="AT4207" s="155" t="s">
        <v>169</v>
      </c>
      <c r="AU4207" s="155" t="s">
        <v>88</v>
      </c>
      <c r="AV4207" s="13" t="s">
        <v>88</v>
      </c>
      <c r="AW4207" s="13" t="s">
        <v>40</v>
      </c>
      <c r="AX4207" s="13" t="s">
        <v>78</v>
      </c>
      <c r="AY4207" s="155" t="s">
        <v>156</v>
      </c>
    </row>
    <row r="4208" spans="2:65" s="15" customFormat="1" x14ac:dyDescent="0.2">
      <c r="B4208" s="168"/>
      <c r="D4208" s="148" t="s">
        <v>169</v>
      </c>
      <c r="E4208" s="169" t="s">
        <v>3</v>
      </c>
      <c r="F4208" s="170" t="s">
        <v>180</v>
      </c>
      <c r="H4208" s="171">
        <v>28.5</v>
      </c>
      <c r="I4208" s="172"/>
      <c r="L4208" s="168"/>
      <c r="M4208" s="173"/>
      <c r="T4208" s="174"/>
      <c r="AT4208" s="169" t="s">
        <v>169</v>
      </c>
      <c r="AU4208" s="169" t="s">
        <v>88</v>
      </c>
      <c r="AV4208" s="15" t="s">
        <v>157</v>
      </c>
      <c r="AW4208" s="15" t="s">
        <v>40</v>
      </c>
      <c r="AX4208" s="15" t="s">
        <v>78</v>
      </c>
      <c r="AY4208" s="169" t="s">
        <v>156</v>
      </c>
    </row>
    <row r="4209" spans="2:65" s="12" customFormat="1" x14ac:dyDescent="0.2">
      <c r="B4209" s="147"/>
      <c r="D4209" s="148" t="s">
        <v>169</v>
      </c>
      <c r="E4209" s="149" t="s">
        <v>3</v>
      </c>
      <c r="F4209" s="150" t="s">
        <v>3102</v>
      </c>
      <c r="H4209" s="149" t="s">
        <v>3</v>
      </c>
      <c r="I4209" s="151"/>
      <c r="L4209" s="147"/>
      <c r="M4209" s="152"/>
      <c r="T4209" s="153"/>
      <c r="AT4209" s="149" t="s">
        <v>169</v>
      </c>
      <c r="AU4209" s="149" t="s">
        <v>88</v>
      </c>
      <c r="AV4209" s="12" t="s">
        <v>86</v>
      </c>
      <c r="AW4209" s="12" t="s">
        <v>40</v>
      </c>
      <c r="AX4209" s="12" t="s">
        <v>78</v>
      </c>
      <c r="AY4209" s="149" t="s">
        <v>156</v>
      </c>
    </row>
    <row r="4210" spans="2:65" s="13" customFormat="1" x14ac:dyDescent="0.2">
      <c r="B4210" s="154"/>
      <c r="D4210" s="148" t="s">
        <v>169</v>
      </c>
      <c r="E4210" s="155" t="s">
        <v>3</v>
      </c>
      <c r="F4210" s="156" t="s">
        <v>3103</v>
      </c>
      <c r="H4210" s="157">
        <v>22.6</v>
      </c>
      <c r="I4210" s="158"/>
      <c r="L4210" s="154"/>
      <c r="M4210" s="159"/>
      <c r="T4210" s="160"/>
      <c r="AT4210" s="155" t="s">
        <v>169</v>
      </c>
      <c r="AU4210" s="155" t="s">
        <v>88</v>
      </c>
      <c r="AV4210" s="13" t="s">
        <v>88</v>
      </c>
      <c r="AW4210" s="13" t="s">
        <v>40</v>
      </c>
      <c r="AX4210" s="13" t="s">
        <v>78</v>
      </c>
      <c r="AY4210" s="155" t="s">
        <v>156</v>
      </c>
    </row>
    <row r="4211" spans="2:65" s="15" customFormat="1" x14ac:dyDescent="0.2">
      <c r="B4211" s="168"/>
      <c r="D4211" s="148" t="s">
        <v>169</v>
      </c>
      <c r="E4211" s="169" t="s">
        <v>3</v>
      </c>
      <c r="F4211" s="170" t="s">
        <v>180</v>
      </c>
      <c r="H4211" s="171">
        <v>22.6</v>
      </c>
      <c r="I4211" s="172"/>
      <c r="L4211" s="168"/>
      <c r="M4211" s="173"/>
      <c r="T4211" s="174"/>
      <c r="AT4211" s="169" t="s">
        <v>169</v>
      </c>
      <c r="AU4211" s="169" t="s">
        <v>88</v>
      </c>
      <c r="AV4211" s="15" t="s">
        <v>157</v>
      </c>
      <c r="AW4211" s="15" t="s">
        <v>40</v>
      </c>
      <c r="AX4211" s="15" t="s">
        <v>78</v>
      </c>
      <c r="AY4211" s="169" t="s">
        <v>156</v>
      </c>
    </row>
    <row r="4212" spans="2:65" s="14" customFormat="1" x14ac:dyDescent="0.2">
      <c r="B4212" s="161"/>
      <c r="D4212" s="148" t="s">
        <v>169</v>
      </c>
      <c r="E4212" s="162" t="s">
        <v>3</v>
      </c>
      <c r="F4212" s="163" t="s">
        <v>172</v>
      </c>
      <c r="H4212" s="164">
        <v>91.6</v>
      </c>
      <c r="I4212" s="165"/>
      <c r="L4212" s="161"/>
      <c r="M4212" s="166"/>
      <c r="T4212" s="167"/>
      <c r="AT4212" s="162" t="s">
        <v>169</v>
      </c>
      <c r="AU4212" s="162" t="s">
        <v>88</v>
      </c>
      <c r="AV4212" s="14" t="s">
        <v>165</v>
      </c>
      <c r="AW4212" s="14" t="s">
        <v>40</v>
      </c>
      <c r="AX4212" s="14" t="s">
        <v>86</v>
      </c>
      <c r="AY4212" s="162" t="s">
        <v>156</v>
      </c>
    </row>
    <row r="4213" spans="2:65" s="1" customFormat="1" ht="16.5" customHeight="1" x14ac:dyDescent="0.2">
      <c r="B4213" s="129"/>
      <c r="C4213" s="175" t="s">
        <v>4995</v>
      </c>
      <c r="D4213" s="175" t="s">
        <v>306</v>
      </c>
      <c r="E4213" s="176" t="s">
        <v>4996</v>
      </c>
      <c r="F4213" s="177" t="s">
        <v>4997</v>
      </c>
      <c r="G4213" s="178" t="s">
        <v>356</v>
      </c>
      <c r="H4213" s="179">
        <v>98.927999999999997</v>
      </c>
      <c r="I4213" s="180"/>
      <c r="J4213" s="181">
        <f>ROUND(I4213*H4213,2)</f>
        <v>0</v>
      </c>
      <c r="K4213" s="177" t="s">
        <v>3</v>
      </c>
      <c r="L4213" s="182"/>
      <c r="M4213" s="183" t="s">
        <v>3</v>
      </c>
      <c r="N4213" s="184" t="s">
        <v>49</v>
      </c>
      <c r="P4213" s="139">
        <f>O4213*H4213</f>
        <v>0</v>
      </c>
      <c r="Q4213" s="139">
        <v>2.0000000000000001E-4</v>
      </c>
      <c r="R4213" s="139">
        <f>Q4213*H4213</f>
        <v>1.97856E-2</v>
      </c>
      <c r="S4213" s="139">
        <v>0</v>
      </c>
      <c r="T4213" s="140">
        <f>S4213*H4213</f>
        <v>0</v>
      </c>
      <c r="AR4213" s="141" t="s">
        <v>309</v>
      </c>
      <c r="AT4213" s="141" t="s">
        <v>306</v>
      </c>
      <c r="AU4213" s="141" t="s">
        <v>88</v>
      </c>
      <c r="AY4213" s="18" t="s">
        <v>156</v>
      </c>
      <c r="BE4213" s="142">
        <f>IF(N4213="základní",J4213,0)</f>
        <v>0</v>
      </c>
      <c r="BF4213" s="142">
        <f>IF(N4213="snížená",J4213,0)</f>
        <v>0</v>
      </c>
      <c r="BG4213" s="142">
        <f>IF(N4213="zákl. přenesená",J4213,0)</f>
        <v>0</v>
      </c>
      <c r="BH4213" s="142">
        <f>IF(N4213="sníž. přenesená",J4213,0)</f>
        <v>0</v>
      </c>
      <c r="BI4213" s="142">
        <f>IF(N4213="nulová",J4213,0)</f>
        <v>0</v>
      </c>
      <c r="BJ4213" s="18" t="s">
        <v>86</v>
      </c>
      <c r="BK4213" s="142">
        <f>ROUND(I4213*H4213,2)</f>
        <v>0</v>
      </c>
      <c r="BL4213" s="18" t="s">
        <v>301</v>
      </c>
      <c r="BM4213" s="141" t="s">
        <v>4998</v>
      </c>
    </row>
    <row r="4214" spans="2:65" s="13" customFormat="1" x14ac:dyDescent="0.2">
      <c r="B4214" s="154"/>
      <c r="D4214" s="148" t="s">
        <v>169</v>
      </c>
      <c r="F4214" s="156" t="s">
        <v>4999</v>
      </c>
      <c r="H4214" s="157">
        <v>98.927999999999997</v>
      </c>
      <c r="I4214" s="158"/>
      <c r="L4214" s="154"/>
      <c r="M4214" s="159"/>
      <c r="T4214" s="160"/>
      <c r="AT4214" s="155" t="s">
        <v>169</v>
      </c>
      <c r="AU4214" s="155" t="s">
        <v>88</v>
      </c>
      <c r="AV4214" s="13" t="s">
        <v>88</v>
      </c>
      <c r="AW4214" s="13" t="s">
        <v>4</v>
      </c>
      <c r="AX4214" s="13" t="s">
        <v>86</v>
      </c>
      <c r="AY4214" s="155" t="s">
        <v>156</v>
      </c>
    </row>
    <row r="4215" spans="2:65" s="1" customFormat="1" ht="16.5" customHeight="1" x14ac:dyDescent="0.2">
      <c r="B4215" s="129"/>
      <c r="C4215" s="130" t="s">
        <v>5000</v>
      </c>
      <c r="D4215" s="130" t="s">
        <v>160</v>
      </c>
      <c r="E4215" s="131" t="s">
        <v>5001</v>
      </c>
      <c r="F4215" s="132" t="s">
        <v>5002</v>
      </c>
      <c r="G4215" s="133" t="s">
        <v>209</v>
      </c>
      <c r="H4215" s="134">
        <v>147.69999999999999</v>
      </c>
      <c r="I4215" s="135"/>
      <c r="J4215" s="136">
        <f>ROUND(I4215*H4215,2)</f>
        <v>0</v>
      </c>
      <c r="K4215" s="132" t="s">
        <v>164</v>
      </c>
      <c r="L4215" s="34"/>
      <c r="M4215" s="137" t="s">
        <v>3</v>
      </c>
      <c r="N4215" s="138" t="s">
        <v>49</v>
      </c>
      <c r="P4215" s="139">
        <f>O4215*H4215</f>
        <v>0</v>
      </c>
      <c r="Q4215" s="139">
        <v>1E-4</v>
      </c>
      <c r="R4215" s="139">
        <f>Q4215*H4215</f>
        <v>1.477E-2</v>
      </c>
      <c r="S4215" s="139">
        <v>0</v>
      </c>
      <c r="T4215" s="140">
        <f>S4215*H4215</f>
        <v>0</v>
      </c>
      <c r="AR4215" s="141" t="s">
        <v>301</v>
      </c>
      <c r="AT4215" s="141" t="s">
        <v>160</v>
      </c>
      <c r="AU4215" s="141" t="s">
        <v>88</v>
      </c>
      <c r="AY4215" s="18" t="s">
        <v>156</v>
      </c>
      <c r="BE4215" s="142">
        <f>IF(N4215="základní",J4215,0)</f>
        <v>0</v>
      </c>
      <c r="BF4215" s="142">
        <f>IF(N4215="snížená",J4215,0)</f>
        <v>0</v>
      </c>
      <c r="BG4215" s="142">
        <f>IF(N4215="zákl. přenesená",J4215,0)</f>
        <v>0</v>
      </c>
      <c r="BH4215" s="142">
        <f>IF(N4215="sníž. přenesená",J4215,0)</f>
        <v>0</v>
      </c>
      <c r="BI4215" s="142">
        <f>IF(N4215="nulová",J4215,0)</f>
        <v>0</v>
      </c>
      <c r="BJ4215" s="18" t="s">
        <v>86</v>
      </c>
      <c r="BK4215" s="142">
        <f>ROUND(I4215*H4215,2)</f>
        <v>0</v>
      </c>
      <c r="BL4215" s="18" t="s">
        <v>301</v>
      </c>
      <c r="BM4215" s="141" t="s">
        <v>5003</v>
      </c>
    </row>
    <row r="4216" spans="2:65" s="1" customFormat="1" x14ac:dyDescent="0.2">
      <c r="B4216" s="34"/>
      <c r="D4216" s="143" t="s">
        <v>167</v>
      </c>
      <c r="F4216" s="144" t="s">
        <v>5004</v>
      </c>
      <c r="I4216" s="145"/>
      <c r="L4216" s="34"/>
      <c r="M4216" s="146"/>
      <c r="T4216" s="55"/>
      <c r="AT4216" s="18" t="s">
        <v>167</v>
      </c>
      <c r="AU4216" s="18" t="s">
        <v>88</v>
      </c>
    </row>
    <row r="4217" spans="2:65" s="12" customFormat="1" x14ac:dyDescent="0.2">
      <c r="B4217" s="147"/>
      <c r="D4217" s="148" t="s">
        <v>169</v>
      </c>
      <c r="E4217" s="149" t="s">
        <v>3</v>
      </c>
      <c r="F4217" s="150" t="s">
        <v>3091</v>
      </c>
      <c r="H4217" s="149" t="s">
        <v>3</v>
      </c>
      <c r="I4217" s="151"/>
      <c r="L4217" s="147"/>
      <c r="M4217" s="152"/>
      <c r="T4217" s="153"/>
      <c r="AT4217" s="149" t="s">
        <v>169</v>
      </c>
      <c r="AU4217" s="149" t="s">
        <v>88</v>
      </c>
      <c r="AV4217" s="12" t="s">
        <v>86</v>
      </c>
      <c r="AW4217" s="12" t="s">
        <v>40</v>
      </c>
      <c r="AX4217" s="12" t="s">
        <v>78</v>
      </c>
      <c r="AY4217" s="149" t="s">
        <v>156</v>
      </c>
    </row>
    <row r="4218" spans="2:65" s="13" customFormat="1" x14ac:dyDescent="0.2">
      <c r="B4218" s="154"/>
      <c r="D4218" s="148" t="s">
        <v>169</v>
      </c>
      <c r="E4218" s="155" t="s">
        <v>3</v>
      </c>
      <c r="F4218" s="156" t="s">
        <v>4972</v>
      </c>
      <c r="H4218" s="157">
        <v>50.7</v>
      </c>
      <c r="I4218" s="158"/>
      <c r="L4218" s="154"/>
      <c r="M4218" s="159"/>
      <c r="T4218" s="160"/>
      <c r="AT4218" s="155" t="s">
        <v>169</v>
      </c>
      <c r="AU4218" s="155" t="s">
        <v>88</v>
      </c>
      <c r="AV4218" s="13" t="s">
        <v>88</v>
      </c>
      <c r="AW4218" s="13" t="s">
        <v>40</v>
      </c>
      <c r="AX4218" s="13" t="s">
        <v>78</v>
      </c>
      <c r="AY4218" s="155" t="s">
        <v>156</v>
      </c>
    </row>
    <row r="4219" spans="2:65" s="13" customFormat="1" x14ac:dyDescent="0.2">
      <c r="B4219" s="154"/>
      <c r="D4219" s="148" t="s">
        <v>169</v>
      </c>
      <c r="E4219" s="155" t="s">
        <v>3</v>
      </c>
      <c r="F4219" s="156" t="s">
        <v>4973</v>
      </c>
      <c r="H4219" s="157">
        <v>14.7</v>
      </c>
      <c r="I4219" s="158"/>
      <c r="L4219" s="154"/>
      <c r="M4219" s="159"/>
      <c r="T4219" s="160"/>
      <c r="AT4219" s="155" t="s">
        <v>169</v>
      </c>
      <c r="AU4219" s="155" t="s">
        <v>88</v>
      </c>
      <c r="AV4219" s="13" t="s">
        <v>88</v>
      </c>
      <c r="AW4219" s="13" t="s">
        <v>40</v>
      </c>
      <c r="AX4219" s="13" t="s">
        <v>78</v>
      </c>
      <c r="AY4219" s="155" t="s">
        <v>156</v>
      </c>
    </row>
    <row r="4220" spans="2:65" s="15" customFormat="1" x14ac:dyDescent="0.2">
      <c r="B4220" s="168"/>
      <c r="D4220" s="148" t="s">
        <v>169</v>
      </c>
      <c r="E4220" s="169" t="s">
        <v>3</v>
      </c>
      <c r="F4220" s="170" t="s">
        <v>180</v>
      </c>
      <c r="H4220" s="171">
        <v>65.400000000000006</v>
      </c>
      <c r="I4220" s="172"/>
      <c r="L4220" s="168"/>
      <c r="M4220" s="173"/>
      <c r="T4220" s="174"/>
      <c r="AT4220" s="169" t="s">
        <v>169</v>
      </c>
      <c r="AU4220" s="169" t="s">
        <v>88</v>
      </c>
      <c r="AV4220" s="15" t="s">
        <v>157</v>
      </c>
      <c r="AW4220" s="15" t="s">
        <v>40</v>
      </c>
      <c r="AX4220" s="15" t="s">
        <v>78</v>
      </c>
      <c r="AY4220" s="169" t="s">
        <v>156</v>
      </c>
    </row>
    <row r="4221" spans="2:65" s="12" customFormat="1" x14ac:dyDescent="0.2">
      <c r="B4221" s="147"/>
      <c r="D4221" s="148" t="s">
        <v>169</v>
      </c>
      <c r="E4221" s="149" t="s">
        <v>3</v>
      </c>
      <c r="F4221" s="150" t="s">
        <v>3096</v>
      </c>
      <c r="H4221" s="149" t="s">
        <v>3</v>
      </c>
      <c r="I4221" s="151"/>
      <c r="L4221" s="147"/>
      <c r="M4221" s="152"/>
      <c r="T4221" s="153"/>
      <c r="AT4221" s="149" t="s">
        <v>169</v>
      </c>
      <c r="AU4221" s="149" t="s">
        <v>88</v>
      </c>
      <c r="AV4221" s="12" t="s">
        <v>86</v>
      </c>
      <c r="AW4221" s="12" t="s">
        <v>40</v>
      </c>
      <c r="AX4221" s="12" t="s">
        <v>78</v>
      </c>
      <c r="AY4221" s="149" t="s">
        <v>156</v>
      </c>
    </row>
    <row r="4222" spans="2:65" s="13" customFormat="1" x14ac:dyDescent="0.2">
      <c r="B4222" s="154"/>
      <c r="D4222" s="148" t="s">
        <v>169</v>
      </c>
      <c r="E4222" s="155" t="s">
        <v>3</v>
      </c>
      <c r="F4222" s="156" t="s">
        <v>4974</v>
      </c>
      <c r="H4222" s="157">
        <v>48.9</v>
      </c>
      <c r="I4222" s="158"/>
      <c r="L4222" s="154"/>
      <c r="M4222" s="159"/>
      <c r="T4222" s="160"/>
      <c r="AT4222" s="155" t="s">
        <v>169</v>
      </c>
      <c r="AU4222" s="155" t="s">
        <v>88</v>
      </c>
      <c r="AV4222" s="13" t="s">
        <v>88</v>
      </c>
      <c r="AW4222" s="13" t="s">
        <v>40</v>
      </c>
      <c r="AX4222" s="13" t="s">
        <v>78</v>
      </c>
      <c r="AY4222" s="155" t="s">
        <v>156</v>
      </c>
    </row>
    <row r="4223" spans="2:65" s="15" customFormat="1" x14ac:dyDescent="0.2">
      <c r="B4223" s="168"/>
      <c r="D4223" s="148" t="s">
        <v>169</v>
      </c>
      <c r="E4223" s="169" t="s">
        <v>3</v>
      </c>
      <c r="F4223" s="170" t="s">
        <v>180</v>
      </c>
      <c r="H4223" s="171">
        <v>48.9</v>
      </c>
      <c r="I4223" s="172"/>
      <c r="L4223" s="168"/>
      <c r="M4223" s="173"/>
      <c r="T4223" s="174"/>
      <c r="AT4223" s="169" t="s">
        <v>169</v>
      </c>
      <c r="AU4223" s="169" t="s">
        <v>88</v>
      </c>
      <c r="AV4223" s="15" t="s">
        <v>157</v>
      </c>
      <c r="AW4223" s="15" t="s">
        <v>40</v>
      </c>
      <c r="AX4223" s="15" t="s">
        <v>78</v>
      </c>
      <c r="AY4223" s="169" t="s">
        <v>156</v>
      </c>
    </row>
    <row r="4224" spans="2:65" s="12" customFormat="1" x14ac:dyDescent="0.2">
      <c r="B4224" s="147"/>
      <c r="D4224" s="148" t="s">
        <v>169</v>
      </c>
      <c r="E4224" s="149" t="s">
        <v>3</v>
      </c>
      <c r="F4224" s="150" t="s">
        <v>3102</v>
      </c>
      <c r="H4224" s="149" t="s">
        <v>3</v>
      </c>
      <c r="I4224" s="151"/>
      <c r="L4224" s="147"/>
      <c r="M4224" s="152"/>
      <c r="T4224" s="153"/>
      <c r="AT4224" s="149" t="s">
        <v>169</v>
      </c>
      <c r="AU4224" s="149" t="s">
        <v>88</v>
      </c>
      <c r="AV4224" s="12" t="s">
        <v>86</v>
      </c>
      <c r="AW4224" s="12" t="s">
        <v>40</v>
      </c>
      <c r="AX4224" s="12" t="s">
        <v>78</v>
      </c>
      <c r="AY4224" s="149" t="s">
        <v>156</v>
      </c>
    </row>
    <row r="4225" spans="2:65" s="13" customFormat="1" x14ac:dyDescent="0.2">
      <c r="B4225" s="154"/>
      <c r="D4225" s="148" t="s">
        <v>169</v>
      </c>
      <c r="E4225" s="155" t="s">
        <v>3</v>
      </c>
      <c r="F4225" s="156" t="s">
        <v>4975</v>
      </c>
      <c r="H4225" s="157">
        <v>33.4</v>
      </c>
      <c r="I4225" s="158"/>
      <c r="L4225" s="154"/>
      <c r="M4225" s="159"/>
      <c r="T4225" s="160"/>
      <c r="AT4225" s="155" t="s">
        <v>169</v>
      </c>
      <c r="AU4225" s="155" t="s">
        <v>88</v>
      </c>
      <c r="AV4225" s="13" t="s">
        <v>88</v>
      </c>
      <c r="AW4225" s="13" t="s">
        <v>40</v>
      </c>
      <c r="AX4225" s="13" t="s">
        <v>78</v>
      </c>
      <c r="AY4225" s="155" t="s">
        <v>156</v>
      </c>
    </row>
    <row r="4226" spans="2:65" s="15" customFormat="1" x14ac:dyDescent="0.2">
      <c r="B4226" s="168"/>
      <c r="D4226" s="148" t="s">
        <v>169</v>
      </c>
      <c r="E4226" s="169" t="s">
        <v>3</v>
      </c>
      <c r="F4226" s="170" t="s">
        <v>180</v>
      </c>
      <c r="H4226" s="171">
        <v>33.4</v>
      </c>
      <c r="I4226" s="172"/>
      <c r="L4226" s="168"/>
      <c r="M4226" s="173"/>
      <c r="T4226" s="174"/>
      <c r="AT4226" s="169" t="s">
        <v>169</v>
      </c>
      <c r="AU4226" s="169" t="s">
        <v>88</v>
      </c>
      <c r="AV4226" s="15" t="s">
        <v>157</v>
      </c>
      <c r="AW4226" s="15" t="s">
        <v>40</v>
      </c>
      <c r="AX4226" s="15" t="s">
        <v>78</v>
      </c>
      <c r="AY4226" s="169" t="s">
        <v>156</v>
      </c>
    </row>
    <row r="4227" spans="2:65" s="14" customFormat="1" x14ac:dyDescent="0.2">
      <c r="B4227" s="161"/>
      <c r="D4227" s="148" t="s">
        <v>169</v>
      </c>
      <c r="E4227" s="162" t="s">
        <v>3</v>
      </c>
      <c r="F4227" s="163" t="s">
        <v>172</v>
      </c>
      <c r="H4227" s="164">
        <v>147.69999999999999</v>
      </c>
      <c r="I4227" s="165"/>
      <c r="L4227" s="161"/>
      <c r="M4227" s="166"/>
      <c r="T4227" s="167"/>
      <c r="AT4227" s="162" t="s">
        <v>169</v>
      </c>
      <c r="AU4227" s="162" t="s">
        <v>88</v>
      </c>
      <c r="AV4227" s="14" t="s">
        <v>165</v>
      </c>
      <c r="AW4227" s="14" t="s">
        <v>40</v>
      </c>
      <c r="AX4227" s="14" t="s">
        <v>86</v>
      </c>
      <c r="AY4227" s="162" t="s">
        <v>156</v>
      </c>
    </row>
    <row r="4228" spans="2:65" s="1" customFormat="1" ht="24.2" customHeight="1" x14ac:dyDescent="0.2">
      <c r="B4228" s="129"/>
      <c r="C4228" s="130" t="s">
        <v>5005</v>
      </c>
      <c r="D4228" s="130" t="s">
        <v>160</v>
      </c>
      <c r="E4228" s="131" t="s">
        <v>5006</v>
      </c>
      <c r="F4228" s="132" t="s">
        <v>5007</v>
      </c>
      <c r="G4228" s="133" t="s">
        <v>193</v>
      </c>
      <c r="H4228" s="134">
        <v>2.835</v>
      </c>
      <c r="I4228" s="135"/>
      <c r="J4228" s="136">
        <f>ROUND(I4228*H4228,2)</f>
        <v>0</v>
      </c>
      <c r="K4228" s="132" t="s">
        <v>164</v>
      </c>
      <c r="L4228" s="34"/>
      <c r="M4228" s="137" t="s">
        <v>3</v>
      </c>
      <c r="N4228" s="138" t="s">
        <v>49</v>
      </c>
      <c r="P4228" s="139">
        <f>O4228*H4228</f>
        <v>0</v>
      </c>
      <c r="Q4228" s="139">
        <v>0</v>
      </c>
      <c r="R4228" s="139">
        <f>Q4228*H4228</f>
        <v>0</v>
      </c>
      <c r="S4228" s="139">
        <v>0</v>
      </c>
      <c r="T4228" s="140">
        <f>S4228*H4228</f>
        <v>0</v>
      </c>
      <c r="AR4228" s="141" t="s">
        <v>301</v>
      </c>
      <c r="AT4228" s="141" t="s">
        <v>160</v>
      </c>
      <c r="AU4228" s="141" t="s">
        <v>88</v>
      </c>
      <c r="AY4228" s="18" t="s">
        <v>156</v>
      </c>
      <c r="BE4228" s="142">
        <f>IF(N4228="základní",J4228,0)</f>
        <v>0</v>
      </c>
      <c r="BF4228" s="142">
        <f>IF(N4228="snížená",J4228,0)</f>
        <v>0</v>
      </c>
      <c r="BG4228" s="142">
        <f>IF(N4228="zákl. přenesená",J4228,0)</f>
        <v>0</v>
      </c>
      <c r="BH4228" s="142">
        <f>IF(N4228="sníž. přenesená",J4228,0)</f>
        <v>0</v>
      </c>
      <c r="BI4228" s="142">
        <f>IF(N4228="nulová",J4228,0)</f>
        <v>0</v>
      </c>
      <c r="BJ4228" s="18" t="s">
        <v>86</v>
      </c>
      <c r="BK4228" s="142">
        <f>ROUND(I4228*H4228,2)</f>
        <v>0</v>
      </c>
      <c r="BL4228" s="18" t="s">
        <v>301</v>
      </c>
      <c r="BM4228" s="141" t="s">
        <v>5008</v>
      </c>
    </row>
    <row r="4229" spans="2:65" s="1" customFormat="1" x14ac:dyDescent="0.2">
      <c r="B4229" s="34"/>
      <c r="D4229" s="143" t="s">
        <v>167</v>
      </c>
      <c r="F4229" s="144" t="s">
        <v>5009</v>
      </c>
      <c r="I4229" s="145"/>
      <c r="L4229" s="34"/>
      <c r="M4229" s="146"/>
      <c r="T4229" s="55"/>
      <c r="AT4229" s="18" t="s">
        <v>167</v>
      </c>
      <c r="AU4229" s="18" t="s">
        <v>88</v>
      </c>
    </row>
    <row r="4230" spans="2:65" s="11" customFormat="1" ht="22.9" customHeight="1" x14ac:dyDescent="0.2">
      <c r="B4230" s="117"/>
      <c r="D4230" s="118" t="s">
        <v>77</v>
      </c>
      <c r="E4230" s="127" t="s">
        <v>5010</v>
      </c>
      <c r="F4230" s="127" t="s">
        <v>5011</v>
      </c>
      <c r="I4230" s="120"/>
      <c r="J4230" s="128">
        <f>BK4230</f>
        <v>0</v>
      </c>
      <c r="L4230" s="117"/>
      <c r="M4230" s="122"/>
      <c r="P4230" s="123">
        <f>SUM(P4231:P4283)</f>
        <v>0</v>
      </c>
      <c r="R4230" s="123">
        <f>SUM(R4231:R4283)</f>
        <v>0.35768089999999997</v>
      </c>
      <c r="T4230" s="124">
        <f>SUM(T4231:T4283)</f>
        <v>1.39314</v>
      </c>
      <c r="AR4230" s="118" t="s">
        <v>88</v>
      </c>
      <c r="AT4230" s="125" t="s">
        <v>77</v>
      </c>
      <c r="AU4230" s="125" t="s">
        <v>86</v>
      </c>
      <c r="AY4230" s="118" t="s">
        <v>156</v>
      </c>
      <c r="BK4230" s="126">
        <f>SUM(BK4231:BK4283)</f>
        <v>0</v>
      </c>
    </row>
    <row r="4231" spans="2:65" s="1" customFormat="1" ht="16.5" customHeight="1" x14ac:dyDescent="0.2">
      <c r="B4231" s="129"/>
      <c r="C4231" s="130" t="s">
        <v>5012</v>
      </c>
      <c r="D4231" s="130" t="s">
        <v>160</v>
      </c>
      <c r="E4231" s="131" t="s">
        <v>5013</v>
      </c>
      <c r="F4231" s="132" t="s">
        <v>5014</v>
      </c>
      <c r="G4231" s="133" t="s">
        <v>209</v>
      </c>
      <c r="H4231" s="134">
        <v>412.48</v>
      </c>
      <c r="I4231" s="135"/>
      <c r="J4231" s="136">
        <f>ROUND(I4231*H4231,2)</f>
        <v>0</v>
      </c>
      <c r="K4231" s="132" t="s">
        <v>164</v>
      </c>
      <c r="L4231" s="34"/>
      <c r="M4231" s="137" t="s">
        <v>3</v>
      </c>
      <c r="N4231" s="138" t="s">
        <v>49</v>
      </c>
      <c r="P4231" s="139">
        <f>O4231*H4231</f>
        <v>0</v>
      </c>
      <c r="Q4231" s="139">
        <v>0</v>
      </c>
      <c r="R4231" s="139">
        <f>Q4231*H4231</f>
        <v>0</v>
      </c>
      <c r="S4231" s="139">
        <v>3.0000000000000001E-3</v>
      </c>
      <c r="T4231" s="140">
        <f>S4231*H4231</f>
        <v>1.2374400000000001</v>
      </c>
      <c r="AR4231" s="141" t="s">
        <v>301</v>
      </c>
      <c r="AT4231" s="141" t="s">
        <v>160</v>
      </c>
      <c r="AU4231" s="141" t="s">
        <v>88</v>
      </c>
      <c r="AY4231" s="18" t="s">
        <v>156</v>
      </c>
      <c r="BE4231" s="142">
        <f>IF(N4231="základní",J4231,0)</f>
        <v>0</v>
      </c>
      <c r="BF4231" s="142">
        <f>IF(N4231="snížená",J4231,0)</f>
        <v>0</v>
      </c>
      <c r="BG4231" s="142">
        <f>IF(N4231="zákl. přenesená",J4231,0)</f>
        <v>0</v>
      </c>
      <c r="BH4231" s="142">
        <f>IF(N4231="sníž. přenesená",J4231,0)</f>
        <v>0</v>
      </c>
      <c r="BI4231" s="142">
        <f>IF(N4231="nulová",J4231,0)</f>
        <v>0</v>
      </c>
      <c r="BJ4231" s="18" t="s">
        <v>86</v>
      </c>
      <c r="BK4231" s="142">
        <f>ROUND(I4231*H4231,2)</f>
        <v>0</v>
      </c>
      <c r="BL4231" s="18" t="s">
        <v>301</v>
      </c>
      <c r="BM4231" s="141" t="s">
        <v>5015</v>
      </c>
    </row>
    <row r="4232" spans="2:65" s="1" customFormat="1" x14ac:dyDescent="0.2">
      <c r="B4232" s="34"/>
      <c r="D4232" s="143" t="s">
        <v>167</v>
      </c>
      <c r="F4232" s="144" t="s">
        <v>5016</v>
      </c>
      <c r="I4232" s="145"/>
      <c r="L4232" s="34"/>
      <c r="M4232" s="146"/>
      <c r="T4232" s="55"/>
      <c r="AT4232" s="18" t="s">
        <v>167</v>
      </c>
      <c r="AU4232" s="18" t="s">
        <v>88</v>
      </c>
    </row>
    <row r="4233" spans="2:65" s="13" customFormat="1" x14ac:dyDescent="0.2">
      <c r="B4233" s="154"/>
      <c r="D4233" s="148" t="s">
        <v>169</v>
      </c>
      <c r="E4233" s="155" t="s">
        <v>3</v>
      </c>
      <c r="F4233" s="156" t="s">
        <v>3130</v>
      </c>
      <c r="H4233" s="157">
        <v>3.25</v>
      </c>
      <c r="I4233" s="158"/>
      <c r="L4233" s="154"/>
      <c r="M4233" s="159"/>
      <c r="T4233" s="160"/>
      <c r="AT4233" s="155" t="s">
        <v>169</v>
      </c>
      <c r="AU4233" s="155" t="s">
        <v>88</v>
      </c>
      <c r="AV4233" s="13" t="s">
        <v>88</v>
      </c>
      <c r="AW4233" s="13" t="s">
        <v>40</v>
      </c>
      <c r="AX4233" s="13" t="s">
        <v>78</v>
      </c>
      <c r="AY4233" s="155" t="s">
        <v>156</v>
      </c>
    </row>
    <row r="4234" spans="2:65" s="13" customFormat="1" x14ac:dyDescent="0.2">
      <c r="B4234" s="154"/>
      <c r="D4234" s="148" t="s">
        <v>169</v>
      </c>
      <c r="E4234" s="155" t="s">
        <v>3</v>
      </c>
      <c r="F4234" s="156" t="s">
        <v>3134</v>
      </c>
      <c r="H4234" s="157">
        <v>2.4</v>
      </c>
      <c r="I4234" s="158"/>
      <c r="L4234" s="154"/>
      <c r="M4234" s="159"/>
      <c r="T4234" s="160"/>
      <c r="AT4234" s="155" t="s">
        <v>169</v>
      </c>
      <c r="AU4234" s="155" t="s">
        <v>88</v>
      </c>
      <c r="AV4234" s="13" t="s">
        <v>88</v>
      </c>
      <c r="AW4234" s="13" t="s">
        <v>40</v>
      </c>
      <c r="AX4234" s="13" t="s">
        <v>78</v>
      </c>
      <c r="AY4234" s="155" t="s">
        <v>156</v>
      </c>
    </row>
    <row r="4235" spans="2:65" s="13" customFormat="1" x14ac:dyDescent="0.2">
      <c r="B4235" s="154"/>
      <c r="D4235" s="148" t="s">
        <v>169</v>
      </c>
      <c r="E4235" s="155" t="s">
        <v>3</v>
      </c>
      <c r="F4235" s="156" t="s">
        <v>3135</v>
      </c>
      <c r="H4235" s="157">
        <v>2.34</v>
      </c>
      <c r="I4235" s="158"/>
      <c r="L4235" s="154"/>
      <c r="M4235" s="159"/>
      <c r="T4235" s="160"/>
      <c r="AT4235" s="155" t="s">
        <v>169</v>
      </c>
      <c r="AU4235" s="155" t="s">
        <v>88</v>
      </c>
      <c r="AV4235" s="13" t="s">
        <v>88</v>
      </c>
      <c r="AW4235" s="13" t="s">
        <v>40</v>
      </c>
      <c r="AX4235" s="13" t="s">
        <v>78</v>
      </c>
      <c r="AY4235" s="155" t="s">
        <v>156</v>
      </c>
    </row>
    <row r="4236" spans="2:65" s="13" customFormat="1" x14ac:dyDescent="0.2">
      <c r="B4236" s="154"/>
      <c r="D4236" s="148" t="s">
        <v>169</v>
      </c>
      <c r="E4236" s="155" t="s">
        <v>3</v>
      </c>
      <c r="F4236" s="156" t="s">
        <v>5017</v>
      </c>
      <c r="H4236" s="157">
        <v>120.45</v>
      </c>
      <c r="I4236" s="158"/>
      <c r="L4236" s="154"/>
      <c r="M4236" s="159"/>
      <c r="T4236" s="160"/>
      <c r="AT4236" s="155" t="s">
        <v>169</v>
      </c>
      <c r="AU4236" s="155" t="s">
        <v>88</v>
      </c>
      <c r="AV4236" s="13" t="s">
        <v>88</v>
      </c>
      <c r="AW4236" s="13" t="s">
        <v>40</v>
      </c>
      <c r="AX4236" s="13" t="s">
        <v>78</v>
      </c>
      <c r="AY4236" s="155" t="s">
        <v>156</v>
      </c>
    </row>
    <row r="4237" spans="2:65" s="13" customFormat="1" x14ac:dyDescent="0.2">
      <c r="B4237" s="154"/>
      <c r="D4237" s="148" t="s">
        <v>169</v>
      </c>
      <c r="E4237" s="155" t="s">
        <v>3</v>
      </c>
      <c r="F4237" s="156" t="s">
        <v>5018</v>
      </c>
      <c r="H4237" s="157">
        <v>20.69</v>
      </c>
      <c r="I4237" s="158"/>
      <c r="L4237" s="154"/>
      <c r="M4237" s="159"/>
      <c r="T4237" s="160"/>
      <c r="AT4237" s="155" t="s">
        <v>169</v>
      </c>
      <c r="AU4237" s="155" t="s">
        <v>88</v>
      </c>
      <c r="AV4237" s="13" t="s">
        <v>88</v>
      </c>
      <c r="AW4237" s="13" t="s">
        <v>40</v>
      </c>
      <c r="AX4237" s="13" t="s">
        <v>78</v>
      </c>
      <c r="AY4237" s="155" t="s">
        <v>156</v>
      </c>
    </row>
    <row r="4238" spans="2:65" s="13" customFormat="1" x14ac:dyDescent="0.2">
      <c r="B4238" s="154"/>
      <c r="D4238" s="148" t="s">
        <v>169</v>
      </c>
      <c r="E4238" s="155" t="s">
        <v>3</v>
      </c>
      <c r="F4238" s="156" t="s">
        <v>5019</v>
      </c>
      <c r="H4238" s="157">
        <v>16</v>
      </c>
      <c r="I4238" s="158"/>
      <c r="L4238" s="154"/>
      <c r="M4238" s="159"/>
      <c r="T4238" s="160"/>
      <c r="AT4238" s="155" t="s">
        <v>169</v>
      </c>
      <c r="AU4238" s="155" t="s">
        <v>88</v>
      </c>
      <c r="AV4238" s="13" t="s">
        <v>88</v>
      </c>
      <c r="AW4238" s="13" t="s">
        <v>40</v>
      </c>
      <c r="AX4238" s="13" t="s">
        <v>78</v>
      </c>
      <c r="AY4238" s="155" t="s">
        <v>156</v>
      </c>
    </row>
    <row r="4239" spans="2:65" s="13" customFormat="1" x14ac:dyDescent="0.2">
      <c r="B4239" s="154"/>
      <c r="D4239" s="148" t="s">
        <v>169</v>
      </c>
      <c r="E4239" s="155" t="s">
        <v>3</v>
      </c>
      <c r="F4239" s="156" t="s">
        <v>5020</v>
      </c>
      <c r="H4239" s="157">
        <v>30.75</v>
      </c>
      <c r="I4239" s="158"/>
      <c r="L4239" s="154"/>
      <c r="M4239" s="159"/>
      <c r="T4239" s="160"/>
      <c r="AT4239" s="155" t="s">
        <v>169</v>
      </c>
      <c r="AU4239" s="155" t="s">
        <v>88</v>
      </c>
      <c r="AV4239" s="13" t="s">
        <v>88</v>
      </c>
      <c r="AW4239" s="13" t="s">
        <v>40</v>
      </c>
      <c r="AX4239" s="13" t="s">
        <v>78</v>
      </c>
      <c r="AY4239" s="155" t="s">
        <v>156</v>
      </c>
    </row>
    <row r="4240" spans="2:65" s="13" customFormat="1" x14ac:dyDescent="0.2">
      <c r="B4240" s="154"/>
      <c r="D4240" s="148" t="s">
        <v>169</v>
      </c>
      <c r="E4240" s="155" t="s">
        <v>3</v>
      </c>
      <c r="F4240" s="156" t="s">
        <v>5021</v>
      </c>
      <c r="H4240" s="157">
        <v>16.8</v>
      </c>
      <c r="I4240" s="158"/>
      <c r="L4240" s="154"/>
      <c r="M4240" s="159"/>
      <c r="T4240" s="160"/>
      <c r="AT4240" s="155" t="s">
        <v>169</v>
      </c>
      <c r="AU4240" s="155" t="s">
        <v>88</v>
      </c>
      <c r="AV4240" s="13" t="s">
        <v>88</v>
      </c>
      <c r="AW4240" s="13" t="s">
        <v>40</v>
      </c>
      <c r="AX4240" s="13" t="s">
        <v>78</v>
      </c>
      <c r="AY4240" s="155" t="s">
        <v>156</v>
      </c>
    </row>
    <row r="4241" spans="2:65" s="13" customFormat="1" x14ac:dyDescent="0.2">
      <c r="B4241" s="154"/>
      <c r="D4241" s="148" t="s">
        <v>169</v>
      </c>
      <c r="E4241" s="155" t="s">
        <v>3</v>
      </c>
      <c r="F4241" s="156" t="s">
        <v>5022</v>
      </c>
      <c r="H4241" s="157">
        <v>16.5</v>
      </c>
      <c r="I4241" s="158"/>
      <c r="L4241" s="154"/>
      <c r="M4241" s="159"/>
      <c r="T4241" s="160"/>
      <c r="AT4241" s="155" t="s">
        <v>169</v>
      </c>
      <c r="AU4241" s="155" t="s">
        <v>88</v>
      </c>
      <c r="AV4241" s="13" t="s">
        <v>88</v>
      </c>
      <c r="AW4241" s="13" t="s">
        <v>40</v>
      </c>
      <c r="AX4241" s="13" t="s">
        <v>78</v>
      </c>
      <c r="AY4241" s="155" t="s">
        <v>156</v>
      </c>
    </row>
    <row r="4242" spans="2:65" s="13" customFormat="1" x14ac:dyDescent="0.2">
      <c r="B4242" s="154"/>
      <c r="D4242" s="148" t="s">
        <v>169</v>
      </c>
      <c r="E4242" s="155" t="s">
        <v>3</v>
      </c>
      <c r="F4242" s="156" t="s">
        <v>5023</v>
      </c>
      <c r="H4242" s="157">
        <v>27.5</v>
      </c>
      <c r="I4242" s="158"/>
      <c r="L4242" s="154"/>
      <c r="M4242" s="159"/>
      <c r="T4242" s="160"/>
      <c r="AT4242" s="155" t="s">
        <v>169</v>
      </c>
      <c r="AU4242" s="155" t="s">
        <v>88</v>
      </c>
      <c r="AV4242" s="13" t="s">
        <v>88</v>
      </c>
      <c r="AW4242" s="13" t="s">
        <v>40</v>
      </c>
      <c r="AX4242" s="13" t="s">
        <v>78</v>
      </c>
      <c r="AY4242" s="155" t="s">
        <v>156</v>
      </c>
    </row>
    <row r="4243" spans="2:65" s="13" customFormat="1" x14ac:dyDescent="0.2">
      <c r="B4243" s="154"/>
      <c r="D4243" s="148" t="s">
        <v>169</v>
      </c>
      <c r="E4243" s="155" t="s">
        <v>3</v>
      </c>
      <c r="F4243" s="156" t="s">
        <v>5024</v>
      </c>
      <c r="H4243" s="157">
        <v>49.1</v>
      </c>
      <c r="I4243" s="158"/>
      <c r="L4243" s="154"/>
      <c r="M4243" s="159"/>
      <c r="T4243" s="160"/>
      <c r="AT4243" s="155" t="s">
        <v>169</v>
      </c>
      <c r="AU4243" s="155" t="s">
        <v>88</v>
      </c>
      <c r="AV4243" s="13" t="s">
        <v>88</v>
      </c>
      <c r="AW4243" s="13" t="s">
        <v>40</v>
      </c>
      <c r="AX4243" s="13" t="s">
        <v>78</v>
      </c>
      <c r="AY4243" s="155" t="s">
        <v>156</v>
      </c>
    </row>
    <row r="4244" spans="2:65" s="13" customFormat="1" x14ac:dyDescent="0.2">
      <c r="B4244" s="154"/>
      <c r="D4244" s="148" t="s">
        <v>169</v>
      </c>
      <c r="E4244" s="155" t="s">
        <v>3</v>
      </c>
      <c r="F4244" s="156" t="s">
        <v>3834</v>
      </c>
      <c r="H4244" s="157">
        <v>27.7</v>
      </c>
      <c r="I4244" s="158"/>
      <c r="L4244" s="154"/>
      <c r="M4244" s="159"/>
      <c r="T4244" s="160"/>
      <c r="AT4244" s="155" t="s">
        <v>169</v>
      </c>
      <c r="AU4244" s="155" t="s">
        <v>88</v>
      </c>
      <c r="AV4244" s="13" t="s">
        <v>88</v>
      </c>
      <c r="AW4244" s="13" t="s">
        <v>40</v>
      </c>
      <c r="AX4244" s="13" t="s">
        <v>78</v>
      </c>
      <c r="AY4244" s="155" t="s">
        <v>156</v>
      </c>
    </row>
    <row r="4245" spans="2:65" s="13" customFormat="1" x14ac:dyDescent="0.2">
      <c r="B4245" s="154"/>
      <c r="D4245" s="148" t="s">
        <v>169</v>
      </c>
      <c r="E4245" s="155" t="s">
        <v>3</v>
      </c>
      <c r="F4245" s="156" t="s">
        <v>3835</v>
      </c>
      <c r="H4245" s="157">
        <v>28.5</v>
      </c>
      <c r="I4245" s="158"/>
      <c r="L4245" s="154"/>
      <c r="M4245" s="159"/>
      <c r="T4245" s="160"/>
      <c r="AT4245" s="155" t="s">
        <v>169</v>
      </c>
      <c r="AU4245" s="155" t="s">
        <v>88</v>
      </c>
      <c r="AV4245" s="13" t="s">
        <v>88</v>
      </c>
      <c r="AW4245" s="13" t="s">
        <v>40</v>
      </c>
      <c r="AX4245" s="13" t="s">
        <v>78</v>
      </c>
      <c r="AY4245" s="155" t="s">
        <v>156</v>
      </c>
    </row>
    <row r="4246" spans="2:65" s="13" customFormat="1" x14ac:dyDescent="0.2">
      <c r="B4246" s="154"/>
      <c r="D4246" s="148" t="s">
        <v>169</v>
      </c>
      <c r="E4246" s="155" t="s">
        <v>3</v>
      </c>
      <c r="F4246" s="156" t="s">
        <v>5025</v>
      </c>
      <c r="H4246" s="157">
        <v>50.5</v>
      </c>
      <c r="I4246" s="158"/>
      <c r="L4246" s="154"/>
      <c r="M4246" s="159"/>
      <c r="T4246" s="160"/>
      <c r="AT4246" s="155" t="s">
        <v>169</v>
      </c>
      <c r="AU4246" s="155" t="s">
        <v>88</v>
      </c>
      <c r="AV4246" s="13" t="s">
        <v>88</v>
      </c>
      <c r="AW4246" s="13" t="s">
        <v>40</v>
      </c>
      <c r="AX4246" s="13" t="s">
        <v>78</v>
      </c>
      <c r="AY4246" s="155" t="s">
        <v>156</v>
      </c>
    </row>
    <row r="4247" spans="2:65" s="14" customFormat="1" x14ac:dyDescent="0.2">
      <c r="B4247" s="161"/>
      <c r="D4247" s="148" t="s">
        <v>169</v>
      </c>
      <c r="E4247" s="162" t="s">
        <v>3</v>
      </c>
      <c r="F4247" s="163" t="s">
        <v>172</v>
      </c>
      <c r="H4247" s="164">
        <v>412.48</v>
      </c>
      <c r="I4247" s="165"/>
      <c r="L4247" s="161"/>
      <c r="M4247" s="166"/>
      <c r="T4247" s="167"/>
      <c r="AT4247" s="162" t="s">
        <v>169</v>
      </c>
      <c r="AU4247" s="162" t="s">
        <v>88</v>
      </c>
      <c r="AV4247" s="14" t="s">
        <v>165</v>
      </c>
      <c r="AW4247" s="14" t="s">
        <v>40</v>
      </c>
      <c r="AX4247" s="14" t="s">
        <v>86</v>
      </c>
      <c r="AY4247" s="162" t="s">
        <v>156</v>
      </c>
    </row>
    <row r="4248" spans="2:65" s="1" customFormat="1" ht="16.5" customHeight="1" x14ac:dyDescent="0.2">
      <c r="B4248" s="129"/>
      <c r="C4248" s="130" t="s">
        <v>981</v>
      </c>
      <c r="D4248" s="130" t="s">
        <v>160</v>
      </c>
      <c r="E4248" s="131" t="s">
        <v>5026</v>
      </c>
      <c r="F4248" s="132" t="s">
        <v>5027</v>
      </c>
      <c r="G4248" s="133" t="s">
        <v>356</v>
      </c>
      <c r="H4248" s="134">
        <v>51.9</v>
      </c>
      <c r="I4248" s="135"/>
      <c r="J4248" s="136">
        <f>ROUND(I4248*H4248,2)</f>
        <v>0</v>
      </c>
      <c r="K4248" s="132" t="s">
        <v>164</v>
      </c>
      <c r="L4248" s="34"/>
      <c r="M4248" s="137" t="s">
        <v>3</v>
      </c>
      <c r="N4248" s="138" t="s">
        <v>49</v>
      </c>
      <c r="P4248" s="139">
        <f>O4248*H4248</f>
        <v>0</v>
      </c>
      <c r="Q4248" s="139">
        <v>0</v>
      </c>
      <c r="R4248" s="139">
        <f>Q4248*H4248</f>
        <v>0</v>
      </c>
      <c r="S4248" s="139">
        <v>3.0000000000000001E-3</v>
      </c>
      <c r="T4248" s="140">
        <f>S4248*H4248</f>
        <v>0.15570000000000001</v>
      </c>
      <c r="AR4248" s="141" t="s">
        <v>301</v>
      </c>
      <c r="AT4248" s="141" t="s">
        <v>160</v>
      </c>
      <c r="AU4248" s="141" t="s">
        <v>88</v>
      </c>
      <c r="AY4248" s="18" t="s">
        <v>156</v>
      </c>
      <c r="BE4248" s="142">
        <f>IF(N4248="základní",J4248,0)</f>
        <v>0</v>
      </c>
      <c r="BF4248" s="142">
        <f>IF(N4248="snížená",J4248,0)</f>
        <v>0</v>
      </c>
      <c r="BG4248" s="142">
        <f>IF(N4248="zákl. přenesená",J4248,0)</f>
        <v>0</v>
      </c>
      <c r="BH4248" s="142">
        <f>IF(N4248="sníž. přenesená",J4248,0)</f>
        <v>0</v>
      </c>
      <c r="BI4248" s="142">
        <f>IF(N4248="nulová",J4248,0)</f>
        <v>0</v>
      </c>
      <c r="BJ4248" s="18" t="s">
        <v>86</v>
      </c>
      <c r="BK4248" s="142">
        <f>ROUND(I4248*H4248,2)</f>
        <v>0</v>
      </c>
      <c r="BL4248" s="18" t="s">
        <v>301</v>
      </c>
      <c r="BM4248" s="141" t="s">
        <v>5028</v>
      </c>
    </row>
    <row r="4249" spans="2:65" s="1" customFormat="1" x14ac:dyDescent="0.2">
      <c r="B4249" s="34"/>
      <c r="D4249" s="143" t="s">
        <v>167</v>
      </c>
      <c r="F4249" s="144" t="s">
        <v>5029</v>
      </c>
      <c r="I4249" s="145"/>
      <c r="L4249" s="34"/>
      <c r="M4249" s="146"/>
      <c r="T4249" s="55"/>
      <c r="AT4249" s="18" t="s">
        <v>167</v>
      </c>
      <c r="AU4249" s="18" t="s">
        <v>88</v>
      </c>
    </row>
    <row r="4250" spans="2:65" s="13" customFormat="1" x14ac:dyDescent="0.2">
      <c r="B4250" s="154"/>
      <c r="D4250" s="148" t="s">
        <v>169</v>
      </c>
      <c r="E4250" s="155" t="s">
        <v>3</v>
      </c>
      <c r="F4250" s="156" t="s">
        <v>5030</v>
      </c>
      <c r="H4250" s="157">
        <v>23.2</v>
      </c>
      <c r="I4250" s="158"/>
      <c r="L4250" s="154"/>
      <c r="M4250" s="159"/>
      <c r="T4250" s="160"/>
      <c r="AT4250" s="155" t="s">
        <v>169</v>
      </c>
      <c r="AU4250" s="155" t="s">
        <v>88</v>
      </c>
      <c r="AV4250" s="13" t="s">
        <v>88</v>
      </c>
      <c r="AW4250" s="13" t="s">
        <v>40</v>
      </c>
      <c r="AX4250" s="13" t="s">
        <v>78</v>
      </c>
      <c r="AY4250" s="155" t="s">
        <v>156</v>
      </c>
    </row>
    <row r="4251" spans="2:65" s="13" customFormat="1" x14ac:dyDescent="0.2">
      <c r="B4251" s="154"/>
      <c r="D4251" s="148" t="s">
        <v>169</v>
      </c>
      <c r="E4251" s="155" t="s">
        <v>3</v>
      </c>
      <c r="F4251" s="156" t="s">
        <v>5031</v>
      </c>
      <c r="H4251" s="157">
        <v>2.6</v>
      </c>
      <c r="I4251" s="158"/>
      <c r="L4251" s="154"/>
      <c r="M4251" s="159"/>
      <c r="T4251" s="160"/>
      <c r="AT4251" s="155" t="s">
        <v>169</v>
      </c>
      <c r="AU4251" s="155" t="s">
        <v>88</v>
      </c>
      <c r="AV4251" s="13" t="s">
        <v>88</v>
      </c>
      <c r="AW4251" s="13" t="s">
        <v>40</v>
      </c>
      <c r="AX4251" s="13" t="s">
        <v>78</v>
      </c>
      <c r="AY4251" s="155" t="s">
        <v>156</v>
      </c>
    </row>
    <row r="4252" spans="2:65" s="13" customFormat="1" x14ac:dyDescent="0.2">
      <c r="B4252" s="154"/>
      <c r="D4252" s="148" t="s">
        <v>169</v>
      </c>
      <c r="E4252" s="155" t="s">
        <v>3</v>
      </c>
      <c r="F4252" s="156" t="s">
        <v>5032</v>
      </c>
      <c r="H4252" s="157">
        <v>26.1</v>
      </c>
      <c r="I4252" s="158"/>
      <c r="L4252" s="154"/>
      <c r="M4252" s="159"/>
      <c r="T4252" s="160"/>
      <c r="AT4252" s="155" t="s">
        <v>169</v>
      </c>
      <c r="AU4252" s="155" t="s">
        <v>88</v>
      </c>
      <c r="AV4252" s="13" t="s">
        <v>88</v>
      </c>
      <c r="AW4252" s="13" t="s">
        <v>40</v>
      </c>
      <c r="AX4252" s="13" t="s">
        <v>78</v>
      </c>
      <c r="AY4252" s="155" t="s">
        <v>156</v>
      </c>
    </row>
    <row r="4253" spans="2:65" s="14" customFormat="1" x14ac:dyDescent="0.2">
      <c r="B4253" s="161"/>
      <c r="D4253" s="148" t="s">
        <v>169</v>
      </c>
      <c r="E4253" s="162" t="s">
        <v>3</v>
      </c>
      <c r="F4253" s="163" t="s">
        <v>172</v>
      </c>
      <c r="H4253" s="164">
        <v>51.9</v>
      </c>
      <c r="I4253" s="165"/>
      <c r="L4253" s="161"/>
      <c r="M4253" s="166"/>
      <c r="T4253" s="167"/>
      <c r="AT4253" s="162" t="s">
        <v>169</v>
      </c>
      <c r="AU4253" s="162" t="s">
        <v>88</v>
      </c>
      <c r="AV4253" s="14" t="s">
        <v>165</v>
      </c>
      <c r="AW4253" s="14" t="s">
        <v>40</v>
      </c>
      <c r="AX4253" s="14" t="s">
        <v>86</v>
      </c>
      <c r="AY4253" s="162" t="s">
        <v>156</v>
      </c>
    </row>
    <row r="4254" spans="2:65" s="1" customFormat="1" ht="16.5" customHeight="1" x14ac:dyDescent="0.2">
      <c r="B4254" s="129"/>
      <c r="C4254" s="130" t="s">
        <v>987</v>
      </c>
      <c r="D4254" s="130" t="s">
        <v>160</v>
      </c>
      <c r="E4254" s="131" t="s">
        <v>5033</v>
      </c>
      <c r="F4254" s="132" t="s">
        <v>5034</v>
      </c>
      <c r="G4254" s="133" t="s">
        <v>209</v>
      </c>
      <c r="H4254" s="134">
        <v>184.44</v>
      </c>
      <c r="I4254" s="135"/>
      <c r="J4254" s="136">
        <f>ROUND(I4254*H4254,2)</f>
        <v>0</v>
      </c>
      <c r="K4254" s="132" t="s">
        <v>164</v>
      </c>
      <c r="L4254" s="34"/>
      <c r="M4254" s="137" t="s">
        <v>3</v>
      </c>
      <c r="N4254" s="138" t="s">
        <v>49</v>
      </c>
      <c r="P4254" s="139">
        <f>O4254*H4254</f>
        <v>0</v>
      </c>
      <c r="Q4254" s="139">
        <v>5.0000000000000001E-4</v>
      </c>
      <c r="R4254" s="139">
        <f>Q4254*H4254</f>
        <v>9.2219999999999996E-2</v>
      </c>
      <c r="S4254" s="139">
        <v>0</v>
      </c>
      <c r="T4254" s="140">
        <f>S4254*H4254</f>
        <v>0</v>
      </c>
      <c r="AR4254" s="141" t="s">
        <v>301</v>
      </c>
      <c r="AT4254" s="141" t="s">
        <v>160</v>
      </c>
      <c r="AU4254" s="141" t="s">
        <v>88</v>
      </c>
      <c r="AY4254" s="18" t="s">
        <v>156</v>
      </c>
      <c r="BE4254" s="142">
        <f>IF(N4254="základní",J4254,0)</f>
        <v>0</v>
      </c>
      <c r="BF4254" s="142">
        <f>IF(N4254="snížená",J4254,0)</f>
        <v>0</v>
      </c>
      <c r="BG4254" s="142">
        <f>IF(N4254="zákl. přenesená",J4254,0)</f>
        <v>0</v>
      </c>
      <c r="BH4254" s="142">
        <f>IF(N4254="sníž. přenesená",J4254,0)</f>
        <v>0</v>
      </c>
      <c r="BI4254" s="142">
        <f>IF(N4254="nulová",J4254,0)</f>
        <v>0</v>
      </c>
      <c r="BJ4254" s="18" t="s">
        <v>86</v>
      </c>
      <c r="BK4254" s="142">
        <f>ROUND(I4254*H4254,2)</f>
        <v>0</v>
      </c>
      <c r="BL4254" s="18" t="s">
        <v>301</v>
      </c>
      <c r="BM4254" s="141" t="s">
        <v>5035</v>
      </c>
    </row>
    <row r="4255" spans="2:65" s="1" customFormat="1" x14ac:dyDescent="0.2">
      <c r="B4255" s="34"/>
      <c r="D4255" s="143" t="s">
        <v>167</v>
      </c>
      <c r="F4255" s="144" t="s">
        <v>5036</v>
      </c>
      <c r="I4255" s="145"/>
      <c r="L4255" s="34"/>
      <c r="M4255" s="146"/>
      <c r="T4255" s="55"/>
      <c r="AT4255" s="18" t="s">
        <v>167</v>
      </c>
      <c r="AU4255" s="18" t="s">
        <v>88</v>
      </c>
    </row>
    <row r="4256" spans="2:65" s="12" customFormat="1" x14ac:dyDescent="0.2">
      <c r="B4256" s="147"/>
      <c r="D4256" s="148" t="s">
        <v>169</v>
      </c>
      <c r="E4256" s="149" t="s">
        <v>3</v>
      </c>
      <c r="F4256" s="150" t="s">
        <v>5037</v>
      </c>
      <c r="H4256" s="149" t="s">
        <v>3</v>
      </c>
      <c r="I4256" s="151"/>
      <c r="L4256" s="147"/>
      <c r="M4256" s="152"/>
      <c r="T4256" s="153"/>
      <c r="AT4256" s="149" t="s">
        <v>169</v>
      </c>
      <c r="AU4256" s="149" t="s">
        <v>88</v>
      </c>
      <c r="AV4256" s="12" t="s">
        <v>86</v>
      </c>
      <c r="AW4256" s="12" t="s">
        <v>40</v>
      </c>
      <c r="AX4256" s="12" t="s">
        <v>78</v>
      </c>
      <c r="AY4256" s="149" t="s">
        <v>156</v>
      </c>
    </row>
    <row r="4257" spans="2:65" s="13" customFormat="1" x14ac:dyDescent="0.2">
      <c r="B4257" s="154"/>
      <c r="D4257" s="148" t="s">
        <v>169</v>
      </c>
      <c r="E4257" s="155" t="s">
        <v>3</v>
      </c>
      <c r="F4257" s="156" t="s">
        <v>5018</v>
      </c>
      <c r="H4257" s="157">
        <v>20.69</v>
      </c>
      <c r="I4257" s="158"/>
      <c r="L4257" s="154"/>
      <c r="M4257" s="159"/>
      <c r="T4257" s="160"/>
      <c r="AT4257" s="155" t="s">
        <v>169</v>
      </c>
      <c r="AU4257" s="155" t="s">
        <v>88</v>
      </c>
      <c r="AV4257" s="13" t="s">
        <v>88</v>
      </c>
      <c r="AW4257" s="13" t="s">
        <v>40</v>
      </c>
      <c r="AX4257" s="13" t="s">
        <v>78</v>
      </c>
      <c r="AY4257" s="155" t="s">
        <v>156</v>
      </c>
    </row>
    <row r="4258" spans="2:65" s="13" customFormat="1" x14ac:dyDescent="0.2">
      <c r="B4258" s="154"/>
      <c r="D4258" s="148" t="s">
        <v>169</v>
      </c>
      <c r="E4258" s="155" t="s">
        <v>3</v>
      </c>
      <c r="F4258" s="156" t="s">
        <v>5019</v>
      </c>
      <c r="H4258" s="157">
        <v>16</v>
      </c>
      <c r="I4258" s="158"/>
      <c r="L4258" s="154"/>
      <c r="M4258" s="159"/>
      <c r="T4258" s="160"/>
      <c r="AT4258" s="155" t="s">
        <v>169</v>
      </c>
      <c r="AU4258" s="155" t="s">
        <v>88</v>
      </c>
      <c r="AV4258" s="13" t="s">
        <v>88</v>
      </c>
      <c r="AW4258" s="13" t="s">
        <v>40</v>
      </c>
      <c r="AX4258" s="13" t="s">
        <v>78</v>
      </c>
      <c r="AY4258" s="155" t="s">
        <v>156</v>
      </c>
    </row>
    <row r="4259" spans="2:65" s="13" customFormat="1" x14ac:dyDescent="0.2">
      <c r="B4259" s="154"/>
      <c r="D4259" s="148" t="s">
        <v>169</v>
      </c>
      <c r="E4259" s="155" t="s">
        <v>3</v>
      </c>
      <c r="F4259" s="156" t="s">
        <v>5020</v>
      </c>
      <c r="H4259" s="157">
        <v>30.75</v>
      </c>
      <c r="I4259" s="158"/>
      <c r="L4259" s="154"/>
      <c r="M4259" s="159"/>
      <c r="T4259" s="160"/>
      <c r="AT4259" s="155" t="s">
        <v>169</v>
      </c>
      <c r="AU4259" s="155" t="s">
        <v>88</v>
      </c>
      <c r="AV4259" s="13" t="s">
        <v>88</v>
      </c>
      <c r="AW4259" s="13" t="s">
        <v>40</v>
      </c>
      <c r="AX4259" s="13" t="s">
        <v>78</v>
      </c>
      <c r="AY4259" s="155" t="s">
        <v>156</v>
      </c>
    </row>
    <row r="4260" spans="2:65" s="13" customFormat="1" x14ac:dyDescent="0.2">
      <c r="B4260" s="154"/>
      <c r="D4260" s="148" t="s">
        <v>169</v>
      </c>
      <c r="E4260" s="155" t="s">
        <v>3</v>
      </c>
      <c r="F4260" s="156" t="s">
        <v>5021</v>
      </c>
      <c r="H4260" s="157">
        <v>16.8</v>
      </c>
      <c r="I4260" s="158"/>
      <c r="L4260" s="154"/>
      <c r="M4260" s="159"/>
      <c r="T4260" s="160"/>
      <c r="AT4260" s="155" t="s">
        <v>169</v>
      </c>
      <c r="AU4260" s="155" t="s">
        <v>88</v>
      </c>
      <c r="AV4260" s="13" t="s">
        <v>88</v>
      </c>
      <c r="AW4260" s="13" t="s">
        <v>40</v>
      </c>
      <c r="AX4260" s="13" t="s">
        <v>78</v>
      </c>
      <c r="AY4260" s="155" t="s">
        <v>156</v>
      </c>
    </row>
    <row r="4261" spans="2:65" s="13" customFormat="1" x14ac:dyDescent="0.2">
      <c r="B4261" s="154"/>
      <c r="D4261" s="148" t="s">
        <v>169</v>
      </c>
      <c r="E4261" s="155" t="s">
        <v>3</v>
      </c>
      <c r="F4261" s="156" t="s">
        <v>5022</v>
      </c>
      <c r="H4261" s="157">
        <v>16.5</v>
      </c>
      <c r="I4261" s="158"/>
      <c r="L4261" s="154"/>
      <c r="M4261" s="159"/>
      <c r="T4261" s="160"/>
      <c r="AT4261" s="155" t="s">
        <v>169</v>
      </c>
      <c r="AU4261" s="155" t="s">
        <v>88</v>
      </c>
      <c r="AV4261" s="13" t="s">
        <v>88</v>
      </c>
      <c r="AW4261" s="13" t="s">
        <v>40</v>
      </c>
      <c r="AX4261" s="13" t="s">
        <v>78</v>
      </c>
      <c r="AY4261" s="155" t="s">
        <v>156</v>
      </c>
    </row>
    <row r="4262" spans="2:65" s="13" customFormat="1" x14ac:dyDescent="0.2">
      <c r="B4262" s="154"/>
      <c r="D4262" s="148" t="s">
        <v>169</v>
      </c>
      <c r="E4262" s="155" t="s">
        <v>3</v>
      </c>
      <c r="F4262" s="156" t="s">
        <v>5023</v>
      </c>
      <c r="H4262" s="157">
        <v>27.5</v>
      </c>
      <c r="I4262" s="158"/>
      <c r="L4262" s="154"/>
      <c r="M4262" s="159"/>
      <c r="T4262" s="160"/>
      <c r="AT4262" s="155" t="s">
        <v>169</v>
      </c>
      <c r="AU4262" s="155" t="s">
        <v>88</v>
      </c>
      <c r="AV4262" s="13" t="s">
        <v>88</v>
      </c>
      <c r="AW4262" s="13" t="s">
        <v>40</v>
      </c>
      <c r="AX4262" s="13" t="s">
        <v>78</v>
      </c>
      <c r="AY4262" s="155" t="s">
        <v>156</v>
      </c>
    </row>
    <row r="4263" spans="2:65" s="13" customFormat="1" x14ac:dyDescent="0.2">
      <c r="B4263" s="154"/>
      <c r="D4263" s="148" t="s">
        <v>169</v>
      </c>
      <c r="E4263" s="155" t="s">
        <v>3</v>
      </c>
      <c r="F4263" s="156" t="s">
        <v>3834</v>
      </c>
      <c r="H4263" s="157">
        <v>27.7</v>
      </c>
      <c r="I4263" s="158"/>
      <c r="L4263" s="154"/>
      <c r="M4263" s="159"/>
      <c r="T4263" s="160"/>
      <c r="AT4263" s="155" t="s">
        <v>169</v>
      </c>
      <c r="AU4263" s="155" t="s">
        <v>88</v>
      </c>
      <c r="AV4263" s="13" t="s">
        <v>88</v>
      </c>
      <c r="AW4263" s="13" t="s">
        <v>40</v>
      </c>
      <c r="AX4263" s="13" t="s">
        <v>78</v>
      </c>
      <c r="AY4263" s="155" t="s">
        <v>156</v>
      </c>
    </row>
    <row r="4264" spans="2:65" s="13" customFormat="1" x14ac:dyDescent="0.2">
      <c r="B4264" s="154"/>
      <c r="D4264" s="148" t="s">
        <v>169</v>
      </c>
      <c r="E4264" s="155" t="s">
        <v>3</v>
      </c>
      <c r="F4264" s="156" t="s">
        <v>3835</v>
      </c>
      <c r="H4264" s="157">
        <v>28.5</v>
      </c>
      <c r="I4264" s="158"/>
      <c r="L4264" s="154"/>
      <c r="M4264" s="159"/>
      <c r="T4264" s="160"/>
      <c r="AT4264" s="155" t="s">
        <v>169</v>
      </c>
      <c r="AU4264" s="155" t="s">
        <v>88</v>
      </c>
      <c r="AV4264" s="13" t="s">
        <v>88</v>
      </c>
      <c r="AW4264" s="13" t="s">
        <v>40</v>
      </c>
      <c r="AX4264" s="13" t="s">
        <v>78</v>
      </c>
      <c r="AY4264" s="155" t="s">
        <v>156</v>
      </c>
    </row>
    <row r="4265" spans="2:65" s="14" customFormat="1" x14ac:dyDescent="0.2">
      <c r="B4265" s="161"/>
      <c r="D4265" s="148" t="s">
        <v>169</v>
      </c>
      <c r="E4265" s="162" t="s">
        <v>3</v>
      </c>
      <c r="F4265" s="163" t="s">
        <v>172</v>
      </c>
      <c r="H4265" s="164">
        <v>184.44</v>
      </c>
      <c r="I4265" s="165"/>
      <c r="L4265" s="161"/>
      <c r="M4265" s="166"/>
      <c r="T4265" s="167"/>
      <c r="AT4265" s="162" t="s">
        <v>169</v>
      </c>
      <c r="AU4265" s="162" t="s">
        <v>88</v>
      </c>
      <c r="AV4265" s="14" t="s">
        <v>165</v>
      </c>
      <c r="AW4265" s="14" t="s">
        <v>40</v>
      </c>
      <c r="AX4265" s="14" t="s">
        <v>86</v>
      </c>
      <c r="AY4265" s="162" t="s">
        <v>156</v>
      </c>
    </row>
    <row r="4266" spans="2:65" s="1" customFormat="1" ht="16.5" customHeight="1" x14ac:dyDescent="0.2">
      <c r="B4266" s="129"/>
      <c r="C4266" s="175" t="s">
        <v>993</v>
      </c>
      <c r="D4266" s="175" t="s">
        <v>306</v>
      </c>
      <c r="E4266" s="176" t="s">
        <v>5038</v>
      </c>
      <c r="F4266" s="177" t="s">
        <v>5039</v>
      </c>
      <c r="G4266" s="178" t="s">
        <v>209</v>
      </c>
      <c r="H4266" s="179">
        <v>202.88399999999999</v>
      </c>
      <c r="I4266" s="180"/>
      <c r="J4266" s="181">
        <f>ROUND(I4266*H4266,2)</f>
        <v>0</v>
      </c>
      <c r="K4266" s="177" t="s">
        <v>164</v>
      </c>
      <c r="L4266" s="182"/>
      <c r="M4266" s="183" t="s">
        <v>3</v>
      </c>
      <c r="N4266" s="184" t="s">
        <v>49</v>
      </c>
      <c r="P4266" s="139">
        <f>O4266*H4266</f>
        <v>0</v>
      </c>
      <c r="Q4266" s="139">
        <v>1.15E-3</v>
      </c>
      <c r="R4266" s="139">
        <f>Q4266*H4266</f>
        <v>0.23331659999999999</v>
      </c>
      <c r="S4266" s="139">
        <v>0</v>
      </c>
      <c r="T4266" s="140">
        <f>S4266*H4266</f>
        <v>0</v>
      </c>
      <c r="AR4266" s="141" t="s">
        <v>309</v>
      </c>
      <c r="AT4266" s="141" t="s">
        <v>306</v>
      </c>
      <c r="AU4266" s="141" t="s">
        <v>88</v>
      </c>
      <c r="AY4266" s="18" t="s">
        <v>156</v>
      </c>
      <c r="BE4266" s="142">
        <f>IF(N4266="základní",J4266,0)</f>
        <v>0</v>
      </c>
      <c r="BF4266" s="142">
        <f>IF(N4266="snížená",J4266,0)</f>
        <v>0</v>
      </c>
      <c r="BG4266" s="142">
        <f>IF(N4266="zákl. přenesená",J4266,0)</f>
        <v>0</v>
      </c>
      <c r="BH4266" s="142">
        <f>IF(N4266="sníž. přenesená",J4266,0)</f>
        <v>0</v>
      </c>
      <c r="BI4266" s="142">
        <f>IF(N4266="nulová",J4266,0)</f>
        <v>0</v>
      </c>
      <c r="BJ4266" s="18" t="s">
        <v>86</v>
      </c>
      <c r="BK4266" s="142">
        <f>ROUND(I4266*H4266,2)</f>
        <v>0</v>
      </c>
      <c r="BL4266" s="18" t="s">
        <v>301</v>
      </c>
      <c r="BM4266" s="141" t="s">
        <v>5040</v>
      </c>
    </row>
    <row r="4267" spans="2:65" s="13" customFormat="1" x14ac:dyDescent="0.2">
      <c r="B4267" s="154"/>
      <c r="D4267" s="148" t="s">
        <v>169</v>
      </c>
      <c r="F4267" s="156" t="s">
        <v>5041</v>
      </c>
      <c r="H4267" s="157">
        <v>202.88399999999999</v>
      </c>
      <c r="I4267" s="158"/>
      <c r="L4267" s="154"/>
      <c r="M4267" s="159"/>
      <c r="T4267" s="160"/>
      <c r="AT4267" s="155" t="s">
        <v>169</v>
      </c>
      <c r="AU4267" s="155" t="s">
        <v>88</v>
      </c>
      <c r="AV4267" s="13" t="s">
        <v>88</v>
      </c>
      <c r="AW4267" s="13" t="s">
        <v>4</v>
      </c>
      <c r="AX4267" s="13" t="s">
        <v>86</v>
      </c>
      <c r="AY4267" s="155" t="s">
        <v>156</v>
      </c>
    </row>
    <row r="4268" spans="2:65" s="1" customFormat="1" ht="16.5" customHeight="1" x14ac:dyDescent="0.2">
      <c r="B4268" s="129"/>
      <c r="C4268" s="130" t="s">
        <v>1000</v>
      </c>
      <c r="D4268" s="130" t="s">
        <v>160</v>
      </c>
      <c r="E4268" s="131" t="s">
        <v>5042</v>
      </c>
      <c r="F4268" s="132" t="s">
        <v>5043</v>
      </c>
      <c r="G4268" s="133" t="s">
        <v>356</v>
      </c>
      <c r="H4268" s="134">
        <v>146.11000000000001</v>
      </c>
      <c r="I4268" s="135"/>
      <c r="J4268" s="136">
        <f>ROUND(I4268*H4268,2)</f>
        <v>0</v>
      </c>
      <c r="K4268" s="132" t="s">
        <v>164</v>
      </c>
      <c r="L4268" s="34"/>
      <c r="M4268" s="137" t="s">
        <v>3</v>
      </c>
      <c r="N4268" s="138" t="s">
        <v>49</v>
      </c>
      <c r="P4268" s="139">
        <f>O4268*H4268</f>
        <v>0</v>
      </c>
      <c r="Q4268" s="139">
        <v>1.0000000000000001E-5</v>
      </c>
      <c r="R4268" s="139">
        <f>Q4268*H4268</f>
        <v>1.4611000000000003E-3</v>
      </c>
      <c r="S4268" s="139">
        <v>0</v>
      </c>
      <c r="T4268" s="140">
        <f>S4268*H4268</f>
        <v>0</v>
      </c>
      <c r="AR4268" s="141" t="s">
        <v>301</v>
      </c>
      <c r="AT4268" s="141" t="s">
        <v>160</v>
      </c>
      <c r="AU4268" s="141" t="s">
        <v>88</v>
      </c>
      <c r="AY4268" s="18" t="s">
        <v>156</v>
      </c>
      <c r="BE4268" s="142">
        <f>IF(N4268="základní",J4268,0)</f>
        <v>0</v>
      </c>
      <c r="BF4268" s="142">
        <f>IF(N4268="snížená",J4268,0)</f>
        <v>0</v>
      </c>
      <c r="BG4268" s="142">
        <f>IF(N4268="zákl. přenesená",J4268,0)</f>
        <v>0</v>
      </c>
      <c r="BH4268" s="142">
        <f>IF(N4268="sníž. přenesená",J4268,0)</f>
        <v>0</v>
      </c>
      <c r="BI4268" s="142">
        <f>IF(N4268="nulová",J4268,0)</f>
        <v>0</v>
      </c>
      <c r="BJ4268" s="18" t="s">
        <v>86</v>
      </c>
      <c r="BK4268" s="142">
        <f>ROUND(I4268*H4268,2)</f>
        <v>0</v>
      </c>
      <c r="BL4268" s="18" t="s">
        <v>301</v>
      </c>
      <c r="BM4268" s="141" t="s">
        <v>5044</v>
      </c>
    </row>
    <row r="4269" spans="2:65" s="1" customFormat="1" x14ac:dyDescent="0.2">
      <c r="B4269" s="34"/>
      <c r="D4269" s="143" t="s">
        <v>167</v>
      </c>
      <c r="F4269" s="144" t="s">
        <v>5045</v>
      </c>
      <c r="I4269" s="145"/>
      <c r="L4269" s="34"/>
      <c r="M4269" s="146"/>
      <c r="T4269" s="55"/>
      <c r="AT4269" s="18" t="s">
        <v>167</v>
      </c>
      <c r="AU4269" s="18" t="s">
        <v>88</v>
      </c>
    </row>
    <row r="4270" spans="2:65" s="12" customFormat="1" x14ac:dyDescent="0.2">
      <c r="B4270" s="147"/>
      <c r="D4270" s="148" t="s">
        <v>169</v>
      </c>
      <c r="E4270" s="149" t="s">
        <v>3</v>
      </c>
      <c r="F4270" s="150" t="s">
        <v>5037</v>
      </c>
      <c r="H4270" s="149" t="s">
        <v>3</v>
      </c>
      <c r="I4270" s="151"/>
      <c r="L4270" s="147"/>
      <c r="M4270" s="152"/>
      <c r="T4270" s="153"/>
      <c r="AT4270" s="149" t="s">
        <v>169</v>
      </c>
      <c r="AU4270" s="149" t="s">
        <v>88</v>
      </c>
      <c r="AV4270" s="12" t="s">
        <v>86</v>
      </c>
      <c r="AW4270" s="12" t="s">
        <v>40</v>
      </c>
      <c r="AX4270" s="12" t="s">
        <v>78</v>
      </c>
      <c r="AY4270" s="149" t="s">
        <v>156</v>
      </c>
    </row>
    <row r="4271" spans="2:65" s="13" customFormat="1" x14ac:dyDescent="0.2">
      <c r="B4271" s="154"/>
      <c r="D4271" s="148" t="s">
        <v>169</v>
      </c>
      <c r="E4271" s="155" t="s">
        <v>3</v>
      </c>
      <c r="F4271" s="156" t="s">
        <v>5046</v>
      </c>
      <c r="H4271" s="157">
        <v>18.55</v>
      </c>
      <c r="I4271" s="158"/>
      <c r="L4271" s="154"/>
      <c r="M4271" s="159"/>
      <c r="T4271" s="160"/>
      <c r="AT4271" s="155" t="s">
        <v>169</v>
      </c>
      <c r="AU4271" s="155" t="s">
        <v>88</v>
      </c>
      <c r="AV4271" s="13" t="s">
        <v>88</v>
      </c>
      <c r="AW4271" s="13" t="s">
        <v>40</v>
      </c>
      <c r="AX4271" s="13" t="s">
        <v>78</v>
      </c>
      <c r="AY4271" s="155" t="s">
        <v>156</v>
      </c>
    </row>
    <row r="4272" spans="2:65" s="13" customFormat="1" x14ac:dyDescent="0.2">
      <c r="B4272" s="154"/>
      <c r="D4272" s="148" t="s">
        <v>169</v>
      </c>
      <c r="E4272" s="155" t="s">
        <v>3</v>
      </c>
      <c r="F4272" s="156" t="s">
        <v>5047</v>
      </c>
      <c r="H4272" s="157">
        <v>15.33</v>
      </c>
      <c r="I4272" s="158"/>
      <c r="L4272" s="154"/>
      <c r="M4272" s="159"/>
      <c r="T4272" s="160"/>
      <c r="AT4272" s="155" t="s">
        <v>169</v>
      </c>
      <c r="AU4272" s="155" t="s">
        <v>88</v>
      </c>
      <c r="AV4272" s="13" t="s">
        <v>88</v>
      </c>
      <c r="AW4272" s="13" t="s">
        <v>40</v>
      </c>
      <c r="AX4272" s="13" t="s">
        <v>78</v>
      </c>
      <c r="AY4272" s="155" t="s">
        <v>156</v>
      </c>
    </row>
    <row r="4273" spans="2:65" s="13" customFormat="1" x14ac:dyDescent="0.2">
      <c r="B4273" s="154"/>
      <c r="D4273" s="148" t="s">
        <v>169</v>
      </c>
      <c r="E4273" s="155" t="s">
        <v>3</v>
      </c>
      <c r="F4273" s="156" t="s">
        <v>5048</v>
      </c>
      <c r="H4273" s="157">
        <v>20.43</v>
      </c>
      <c r="I4273" s="158"/>
      <c r="L4273" s="154"/>
      <c r="M4273" s="159"/>
      <c r="T4273" s="160"/>
      <c r="AT4273" s="155" t="s">
        <v>169</v>
      </c>
      <c r="AU4273" s="155" t="s">
        <v>88</v>
      </c>
      <c r="AV4273" s="13" t="s">
        <v>88</v>
      </c>
      <c r="AW4273" s="13" t="s">
        <v>40</v>
      </c>
      <c r="AX4273" s="13" t="s">
        <v>78</v>
      </c>
      <c r="AY4273" s="155" t="s">
        <v>156</v>
      </c>
    </row>
    <row r="4274" spans="2:65" s="13" customFormat="1" x14ac:dyDescent="0.2">
      <c r="B4274" s="154"/>
      <c r="D4274" s="148" t="s">
        <v>169</v>
      </c>
      <c r="E4274" s="155" t="s">
        <v>3</v>
      </c>
      <c r="F4274" s="156" t="s">
        <v>5049</v>
      </c>
      <c r="H4274" s="157">
        <v>16.25</v>
      </c>
      <c r="I4274" s="158"/>
      <c r="L4274" s="154"/>
      <c r="M4274" s="159"/>
      <c r="T4274" s="160"/>
      <c r="AT4274" s="155" t="s">
        <v>169</v>
      </c>
      <c r="AU4274" s="155" t="s">
        <v>88</v>
      </c>
      <c r="AV4274" s="13" t="s">
        <v>88</v>
      </c>
      <c r="AW4274" s="13" t="s">
        <v>40</v>
      </c>
      <c r="AX4274" s="13" t="s">
        <v>78</v>
      </c>
      <c r="AY4274" s="155" t="s">
        <v>156</v>
      </c>
    </row>
    <row r="4275" spans="2:65" s="13" customFormat="1" x14ac:dyDescent="0.2">
      <c r="B4275" s="154"/>
      <c r="D4275" s="148" t="s">
        <v>169</v>
      </c>
      <c r="E4275" s="155" t="s">
        <v>3</v>
      </c>
      <c r="F4275" s="156" t="s">
        <v>5050</v>
      </c>
      <c r="H4275" s="157">
        <v>16.149999999999999</v>
      </c>
      <c r="I4275" s="158"/>
      <c r="L4275" s="154"/>
      <c r="M4275" s="159"/>
      <c r="T4275" s="160"/>
      <c r="AT4275" s="155" t="s">
        <v>169</v>
      </c>
      <c r="AU4275" s="155" t="s">
        <v>88</v>
      </c>
      <c r="AV4275" s="13" t="s">
        <v>88</v>
      </c>
      <c r="AW4275" s="13" t="s">
        <v>40</v>
      </c>
      <c r="AX4275" s="13" t="s">
        <v>78</v>
      </c>
      <c r="AY4275" s="155" t="s">
        <v>156</v>
      </c>
    </row>
    <row r="4276" spans="2:65" s="13" customFormat="1" x14ac:dyDescent="0.2">
      <c r="B4276" s="154"/>
      <c r="D4276" s="148" t="s">
        <v>169</v>
      </c>
      <c r="E4276" s="155" t="s">
        <v>3</v>
      </c>
      <c r="F4276" s="156" t="s">
        <v>5051</v>
      </c>
      <c r="H4276" s="157">
        <v>20.399999999999999</v>
      </c>
      <c r="I4276" s="158"/>
      <c r="L4276" s="154"/>
      <c r="M4276" s="159"/>
      <c r="T4276" s="160"/>
      <c r="AT4276" s="155" t="s">
        <v>169</v>
      </c>
      <c r="AU4276" s="155" t="s">
        <v>88</v>
      </c>
      <c r="AV4276" s="13" t="s">
        <v>88</v>
      </c>
      <c r="AW4276" s="13" t="s">
        <v>40</v>
      </c>
      <c r="AX4276" s="13" t="s">
        <v>78</v>
      </c>
      <c r="AY4276" s="155" t="s">
        <v>156</v>
      </c>
    </row>
    <row r="4277" spans="2:65" s="13" customFormat="1" x14ac:dyDescent="0.2">
      <c r="B4277" s="154"/>
      <c r="D4277" s="148" t="s">
        <v>169</v>
      </c>
      <c r="E4277" s="155" t="s">
        <v>3</v>
      </c>
      <c r="F4277" s="156" t="s">
        <v>5052</v>
      </c>
      <c r="H4277" s="157">
        <v>18.649999999999999</v>
      </c>
      <c r="I4277" s="158"/>
      <c r="L4277" s="154"/>
      <c r="M4277" s="159"/>
      <c r="T4277" s="160"/>
      <c r="AT4277" s="155" t="s">
        <v>169</v>
      </c>
      <c r="AU4277" s="155" t="s">
        <v>88</v>
      </c>
      <c r="AV4277" s="13" t="s">
        <v>88</v>
      </c>
      <c r="AW4277" s="13" t="s">
        <v>40</v>
      </c>
      <c r="AX4277" s="13" t="s">
        <v>78</v>
      </c>
      <c r="AY4277" s="155" t="s">
        <v>156</v>
      </c>
    </row>
    <row r="4278" spans="2:65" s="13" customFormat="1" x14ac:dyDescent="0.2">
      <c r="B4278" s="154"/>
      <c r="D4278" s="148" t="s">
        <v>169</v>
      </c>
      <c r="E4278" s="155" t="s">
        <v>3</v>
      </c>
      <c r="F4278" s="156" t="s">
        <v>5053</v>
      </c>
      <c r="H4278" s="157">
        <v>20.350000000000001</v>
      </c>
      <c r="I4278" s="158"/>
      <c r="L4278" s="154"/>
      <c r="M4278" s="159"/>
      <c r="T4278" s="160"/>
      <c r="AT4278" s="155" t="s">
        <v>169</v>
      </c>
      <c r="AU4278" s="155" t="s">
        <v>88</v>
      </c>
      <c r="AV4278" s="13" t="s">
        <v>88</v>
      </c>
      <c r="AW4278" s="13" t="s">
        <v>40</v>
      </c>
      <c r="AX4278" s="13" t="s">
        <v>78</v>
      </c>
      <c r="AY4278" s="155" t="s">
        <v>156</v>
      </c>
    </row>
    <row r="4279" spans="2:65" s="14" customFormat="1" x14ac:dyDescent="0.2">
      <c r="B4279" s="161"/>
      <c r="D4279" s="148" t="s">
        <v>169</v>
      </c>
      <c r="E4279" s="162" t="s">
        <v>3</v>
      </c>
      <c r="F4279" s="163" t="s">
        <v>172</v>
      </c>
      <c r="H4279" s="164">
        <v>146.11000000000001</v>
      </c>
      <c r="I4279" s="165"/>
      <c r="L4279" s="161"/>
      <c r="M4279" s="166"/>
      <c r="T4279" s="167"/>
      <c r="AT4279" s="162" t="s">
        <v>169</v>
      </c>
      <c r="AU4279" s="162" t="s">
        <v>88</v>
      </c>
      <c r="AV4279" s="14" t="s">
        <v>165</v>
      </c>
      <c r="AW4279" s="14" t="s">
        <v>40</v>
      </c>
      <c r="AX4279" s="14" t="s">
        <v>86</v>
      </c>
      <c r="AY4279" s="162" t="s">
        <v>156</v>
      </c>
    </row>
    <row r="4280" spans="2:65" s="1" customFormat="1" ht="16.5" customHeight="1" x14ac:dyDescent="0.2">
      <c r="B4280" s="129"/>
      <c r="C4280" s="175" t="s">
        <v>1009</v>
      </c>
      <c r="D4280" s="175" t="s">
        <v>306</v>
      </c>
      <c r="E4280" s="176" t="s">
        <v>5054</v>
      </c>
      <c r="F4280" s="177" t="s">
        <v>5055</v>
      </c>
      <c r="G4280" s="178" t="s">
        <v>356</v>
      </c>
      <c r="H4280" s="179">
        <v>153.416</v>
      </c>
      <c r="I4280" s="180"/>
      <c r="J4280" s="181">
        <f>ROUND(I4280*H4280,2)</f>
        <v>0</v>
      </c>
      <c r="K4280" s="177" t="s">
        <v>164</v>
      </c>
      <c r="L4280" s="182"/>
      <c r="M4280" s="183" t="s">
        <v>3</v>
      </c>
      <c r="N4280" s="184" t="s">
        <v>49</v>
      </c>
      <c r="P4280" s="139">
        <f>O4280*H4280</f>
        <v>0</v>
      </c>
      <c r="Q4280" s="139">
        <v>2.0000000000000001E-4</v>
      </c>
      <c r="R4280" s="139">
        <f>Q4280*H4280</f>
        <v>3.0683200000000001E-2</v>
      </c>
      <c r="S4280" s="139">
        <v>0</v>
      </c>
      <c r="T4280" s="140">
        <f>S4280*H4280</f>
        <v>0</v>
      </c>
      <c r="AR4280" s="141" t="s">
        <v>309</v>
      </c>
      <c r="AT4280" s="141" t="s">
        <v>306</v>
      </c>
      <c r="AU4280" s="141" t="s">
        <v>88</v>
      </c>
      <c r="AY4280" s="18" t="s">
        <v>156</v>
      </c>
      <c r="BE4280" s="142">
        <f>IF(N4280="základní",J4280,0)</f>
        <v>0</v>
      </c>
      <c r="BF4280" s="142">
        <f>IF(N4280="snížená",J4280,0)</f>
        <v>0</v>
      </c>
      <c r="BG4280" s="142">
        <f>IF(N4280="zákl. přenesená",J4280,0)</f>
        <v>0</v>
      </c>
      <c r="BH4280" s="142">
        <f>IF(N4280="sníž. přenesená",J4280,0)</f>
        <v>0</v>
      </c>
      <c r="BI4280" s="142">
        <f>IF(N4280="nulová",J4280,0)</f>
        <v>0</v>
      </c>
      <c r="BJ4280" s="18" t="s">
        <v>86</v>
      </c>
      <c r="BK4280" s="142">
        <f>ROUND(I4280*H4280,2)</f>
        <v>0</v>
      </c>
      <c r="BL4280" s="18" t="s">
        <v>301</v>
      </c>
      <c r="BM4280" s="141" t="s">
        <v>5056</v>
      </c>
    </row>
    <row r="4281" spans="2:65" s="13" customFormat="1" x14ac:dyDescent="0.2">
      <c r="B4281" s="154"/>
      <c r="D4281" s="148" t="s">
        <v>169</v>
      </c>
      <c r="F4281" s="156" t="s">
        <v>5057</v>
      </c>
      <c r="H4281" s="157">
        <v>153.416</v>
      </c>
      <c r="I4281" s="158"/>
      <c r="L4281" s="154"/>
      <c r="M4281" s="159"/>
      <c r="T4281" s="160"/>
      <c r="AT4281" s="155" t="s">
        <v>169</v>
      </c>
      <c r="AU4281" s="155" t="s">
        <v>88</v>
      </c>
      <c r="AV4281" s="13" t="s">
        <v>88</v>
      </c>
      <c r="AW4281" s="13" t="s">
        <v>4</v>
      </c>
      <c r="AX4281" s="13" t="s">
        <v>86</v>
      </c>
      <c r="AY4281" s="155" t="s">
        <v>156</v>
      </c>
    </row>
    <row r="4282" spans="2:65" s="1" customFormat="1" ht="24.2" customHeight="1" x14ac:dyDescent="0.2">
      <c r="B4282" s="129"/>
      <c r="C4282" s="130" t="s">
        <v>5058</v>
      </c>
      <c r="D4282" s="130" t="s">
        <v>160</v>
      </c>
      <c r="E4282" s="131" t="s">
        <v>5059</v>
      </c>
      <c r="F4282" s="132" t="s">
        <v>5060</v>
      </c>
      <c r="G4282" s="133" t="s">
        <v>193</v>
      </c>
      <c r="H4282" s="134">
        <v>0.35799999999999998</v>
      </c>
      <c r="I4282" s="135"/>
      <c r="J4282" s="136">
        <f>ROUND(I4282*H4282,2)</f>
        <v>0</v>
      </c>
      <c r="K4282" s="132" t="s">
        <v>164</v>
      </c>
      <c r="L4282" s="34"/>
      <c r="M4282" s="137" t="s">
        <v>3</v>
      </c>
      <c r="N4282" s="138" t="s">
        <v>49</v>
      </c>
      <c r="P4282" s="139">
        <f>O4282*H4282</f>
        <v>0</v>
      </c>
      <c r="Q4282" s="139">
        <v>0</v>
      </c>
      <c r="R4282" s="139">
        <f>Q4282*H4282</f>
        <v>0</v>
      </c>
      <c r="S4282" s="139">
        <v>0</v>
      </c>
      <c r="T4282" s="140">
        <f>S4282*H4282</f>
        <v>0</v>
      </c>
      <c r="AR4282" s="141" t="s">
        <v>301</v>
      </c>
      <c r="AT4282" s="141" t="s">
        <v>160</v>
      </c>
      <c r="AU4282" s="141" t="s">
        <v>88</v>
      </c>
      <c r="AY4282" s="18" t="s">
        <v>156</v>
      </c>
      <c r="BE4282" s="142">
        <f>IF(N4282="základní",J4282,0)</f>
        <v>0</v>
      </c>
      <c r="BF4282" s="142">
        <f>IF(N4282="snížená",J4282,0)</f>
        <v>0</v>
      </c>
      <c r="BG4282" s="142">
        <f>IF(N4282="zákl. přenesená",J4282,0)</f>
        <v>0</v>
      </c>
      <c r="BH4282" s="142">
        <f>IF(N4282="sníž. přenesená",J4282,0)</f>
        <v>0</v>
      </c>
      <c r="BI4282" s="142">
        <f>IF(N4282="nulová",J4282,0)</f>
        <v>0</v>
      </c>
      <c r="BJ4282" s="18" t="s">
        <v>86</v>
      </c>
      <c r="BK4282" s="142">
        <f>ROUND(I4282*H4282,2)</f>
        <v>0</v>
      </c>
      <c r="BL4282" s="18" t="s">
        <v>301</v>
      </c>
      <c r="BM4282" s="141" t="s">
        <v>5061</v>
      </c>
    </row>
    <row r="4283" spans="2:65" s="1" customFormat="1" x14ac:dyDescent="0.2">
      <c r="B4283" s="34"/>
      <c r="D4283" s="143" t="s">
        <v>167</v>
      </c>
      <c r="F4283" s="144" t="s">
        <v>5062</v>
      </c>
      <c r="I4283" s="145"/>
      <c r="L4283" s="34"/>
      <c r="M4283" s="146"/>
      <c r="T4283" s="55"/>
      <c r="AT4283" s="18" t="s">
        <v>167</v>
      </c>
      <c r="AU4283" s="18" t="s">
        <v>88</v>
      </c>
    </row>
    <row r="4284" spans="2:65" s="11" customFormat="1" ht="22.9" customHeight="1" x14ac:dyDescent="0.2">
      <c r="B4284" s="117"/>
      <c r="D4284" s="118" t="s">
        <v>77</v>
      </c>
      <c r="E4284" s="127" t="s">
        <v>5063</v>
      </c>
      <c r="F4284" s="127" t="s">
        <v>5064</v>
      </c>
      <c r="I4284" s="120"/>
      <c r="J4284" s="128">
        <f>BK4284</f>
        <v>0</v>
      </c>
      <c r="L4284" s="117"/>
      <c r="M4284" s="122"/>
      <c r="P4284" s="123">
        <f>SUM(P4285:P4421)</f>
        <v>0</v>
      </c>
      <c r="R4284" s="123">
        <f>SUM(R4285:R4421)</f>
        <v>5.0188129500000001</v>
      </c>
      <c r="T4284" s="124">
        <f>SUM(T4285:T4421)</f>
        <v>0</v>
      </c>
      <c r="AR4284" s="118" t="s">
        <v>88</v>
      </c>
      <c r="AT4284" s="125" t="s">
        <v>77</v>
      </c>
      <c r="AU4284" s="125" t="s">
        <v>86</v>
      </c>
      <c r="AY4284" s="118" t="s">
        <v>156</v>
      </c>
      <c r="BK4284" s="126">
        <f>SUM(BK4285:BK4421)</f>
        <v>0</v>
      </c>
    </row>
    <row r="4285" spans="2:65" s="1" customFormat="1" ht="16.5" customHeight="1" x14ac:dyDescent="0.2">
      <c r="B4285" s="129"/>
      <c r="C4285" s="130" t="s">
        <v>5065</v>
      </c>
      <c r="D4285" s="130" t="s">
        <v>160</v>
      </c>
      <c r="E4285" s="131" t="s">
        <v>4857</v>
      </c>
      <c r="F4285" s="132" t="s">
        <v>4858</v>
      </c>
      <c r="G4285" s="133" t="s">
        <v>209</v>
      </c>
      <c r="H4285" s="134">
        <v>328.827</v>
      </c>
      <c r="I4285" s="135"/>
      <c r="J4285" s="136">
        <f>ROUND(I4285*H4285,2)</f>
        <v>0</v>
      </c>
      <c r="K4285" s="132" t="s">
        <v>164</v>
      </c>
      <c r="L4285" s="34"/>
      <c r="M4285" s="137" t="s">
        <v>3</v>
      </c>
      <c r="N4285" s="138" t="s">
        <v>49</v>
      </c>
      <c r="P4285" s="139">
        <f>O4285*H4285</f>
        <v>0</v>
      </c>
      <c r="Q4285" s="139">
        <v>0</v>
      </c>
      <c r="R4285" s="139">
        <f>Q4285*H4285</f>
        <v>0</v>
      </c>
      <c r="S4285" s="139">
        <v>0</v>
      </c>
      <c r="T4285" s="140">
        <f>S4285*H4285</f>
        <v>0</v>
      </c>
      <c r="AR4285" s="141" t="s">
        <v>301</v>
      </c>
      <c r="AT4285" s="141" t="s">
        <v>160</v>
      </c>
      <c r="AU4285" s="141" t="s">
        <v>88</v>
      </c>
      <c r="AY4285" s="18" t="s">
        <v>156</v>
      </c>
      <c r="BE4285" s="142">
        <f>IF(N4285="základní",J4285,0)</f>
        <v>0</v>
      </c>
      <c r="BF4285" s="142">
        <f>IF(N4285="snížená",J4285,0)</f>
        <v>0</v>
      </c>
      <c r="BG4285" s="142">
        <f>IF(N4285="zákl. přenesená",J4285,0)</f>
        <v>0</v>
      </c>
      <c r="BH4285" s="142">
        <f>IF(N4285="sníž. přenesená",J4285,0)</f>
        <v>0</v>
      </c>
      <c r="BI4285" s="142">
        <f>IF(N4285="nulová",J4285,0)</f>
        <v>0</v>
      </c>
      <c r="BJ4285" s="18" t="s">
        <v>86</v>
      </c>
      <c r="BK4285" s="142">
        <f>ROUND(I4285*H4285,2)</f>
        <v>0</v>
      </c>
      <c r="BL4285" s="18" t="s">
        <v>301</v>
      </c>
      <c r="BM4285" s="141" t="s">
        <v>5066</v>
      </c>
    </row>
    <row r="4286" spans="2:65" s="1" customFormat="1" x14ac:dyDescent="0.2">
      <c r="B4286" s="34"/>
      <c r="D4286" s="143" t="s">
        <v>167</v>
      </c>
      <c r="F4286" s="144" t="s">
        <v>4860</v>
      </c>
      <c r="I4286" s="145"/>
      <c r="L4286" s="34"/>
      <c r="M4286" s="146"/>
      <c r="T4286" s="55"/>
      <c r="AT4286" s="18" t="s">
        <v>167</v>
      </c>
      <c r="AU4286" s="18" t="s">
        <v>88</v>
      </c>
    </row>
    <row r="4287" spans="2:65" s="12" customFormat="1" x14ac:dyDescent="0.2">
      <c r="B4287" s="147"/>
      <c r="D4287" s="148" t="s">
        <v>169</v>
      </c>
      <c r="E4287" s="149" t="s">
        <v>3</v>
      </c>
      <c r="F4287" s="150" t="s">
        <v>2056</v>
      </c>
      <c r="H4287" s="149" t="s">
        <v>3</v>
      </c>
      <c r="I4287" s="151"/>
      <c r="L4287" s="147"/>
      <c r="M4287" s="152"/>
      <c r="T4287" s="153"/>
      <c r="AT4287" s="149" t="s">
        <v>169</v>
      </c>
      <c r="AU4287" s="149" t="s">
        <v>88</v>
      </c>
      <c r="AV4287" s="12" t="s">
        <v>86</v>
      </c>
      <c r="AW4287" s="12" t="s">
        <v>40</v>
      </c>
      <c r="AX4287" s="12" t="s">
        <v>78</v>
      </c>
      <c r="AY4287" s="149" t="s">
        <v>156</v>
      </c>
    </row>
    <row r="4288" spans="2:65" s="13" customFormat="1" x14ac:dyDescent="0.2">
      <c r="B4288" s="154"/>
      <c r="D4288" s="148" t="s">
        <v>169</v>
      </c>
      <c r="E4288" s="155" t="s">
        <v>3</v>
      </c>
      <c r="F4288" s="156" t="s">
        <v>2057</v>
      </c>
      <c r="H4288" s="157">
        <v>27.65</v>
      </c>
      <c r="I4288" s="158"/>
      <c r="L4288" s="154"/>
      <c r="M4288" s="159"/>
      <c r="T4288" s="160"/>
      <c r="AT4288" s="155" t="s">
        <v>169</v>
      </c>
      <c r="AU4288" s="155" t="s">
        <v>88</v>
      </c>
      <c r="AV4288" s="13" t="s">
        <v>88</v>
      </c>
      <c r="AW4288" s="13" t="s">
        <v>40</v>
      </c>
      <c r="AX4288" s="13" t="s">
        <v>78</v>
      </c>
      <c r="AY4288" s="155" t="s">
        <v>156</v>
      </c>
    </row>
    <row r="4289" spans="2:51" s="15" customFormat="1" x14ac:dyDescent="0.2">
      <c r="B4289" s="168"/>
      <c r="D4289" s="148" t="s">
        <v>169</v>
      </c>
      <c r="E4289" s="169" t="s">
        <v>3</v>
      </c>
      <c r="F4289" s="170" t="s">
        <v>180</v>
      </c>
      <c r="H4289" s="171">
        <v>27.65</v>
      </c>
      <c r="I4289" s="172"/>
      <c r="L4289" s="168"/>
      <c r="M4289" s="173"/>
      <c r="T4289" s="174"/>
      <c r="AT4289" s="169" t="s">
        <v>169</v>
      </c>
      <c r="AU4289" s="169" t="s">
        <v>88</v>
      </c>
      <c r="AV4289" s="15" t="s">
        <v>157</v>
      </c>
      <c r="AW4289" s="15" t="s">
        <v>40</v>
      </c>
      <c r="AX4289" s="15" t="s">
        <v>78</v>
      </c>
      <c r="AY4289" s="169" t="s">
        <v>156</v>
      </c>
    </row>
    <row r="4290" spans="2:51" s="12" customFormat="1" x14ac:dyDescent="0.2">
      <c r="B4290" s="147"/>
      <c r="D4290" s="148" t="s">
        <v>169</v>
      </c>
      <c r="E4290" s="149" t="s">
        <v>3</v>
      </c>
      <c r="F4290" s="150" t="s">
        <v>3057</v>
      </c>
      <c r="H4290" s="149" t="s">
        <v>3</v>
      </c>
      <c r="I4290" s="151"/>
      <c r="L4290" s="147"/>
      <c r="M4290" s="152"/>
      <c r="T4290" s="153"/>
      <c r="AT4290" s="149" t="s">
        <v>169</v>
      </c>
      <c r="AU4290" s="149" t="s">
        <v>88</v>
      </c>
      <c r="AV4290" s="12" t="s">
        <v>86</v>
      </c>
      <c r="AW4290" s="12" t="s">
        <v>40</v>
      </c>
      <c r="AX4290" s="12" t="s">
        <v>78</v>
      </c>
      <c r="AY4290" s="149" t="s">
        <v>156</v>
      </c>
    </row>
    <row r="4291" spans="2:51" s="13" customFormat="1" x14ac:dyDescent="0.2">
      <c r="B4291" s="154"/>
      <c r="D4291" s="148" t="s">
        <v>169</v>
      </c>
      <c r="E4291" s="155" t="s">
        <v>3</v>
      </c>
      <c r="F4291" s="156" t="s">
        <v>3970</v>
      </c>
      <c r="H4291" s="157">
        <v>10.44</v>
      </c>
      <c r="I4291" s="158"/>
      <c r="L4291" s="154"/>
      <c r="M4291" s="159"/>
      <c r="T4291" s="160"/>
      <c r="AT4291" s="155" t="s">
        <v>169</v>
      </c>
      <c r="AU4291" s="155" t="s">
        <v>88</v>
      </c>
      <c r="AV4291" s="13" t="s">
        <v>88</v>
      </c>
      <c r="AW4291" s="13" t="s">
        <v>40</v>
      </c>
      <c r="AX4291" s="13" t="s">
        <v>78</v>
      </c>
      <c r="AY4291" s="155" t="s">
        <v>156</v>
      </c>
    </row>
    <row r="4292" spans="2:51" s="13" customFormat="1" x14ac:dyDescent="0.2">
      <c r="B4292" s="154"/>
      <c r="D4292" s="148" t="s">
        <v>169</v>
      </c>
      <c r="E4292" s="155" t="s">
        <v>3</v>
      </c>
      <c r="F4292" s="156" t="s">
        <v>3971</v>
      </c>
      <c r="H4292" s="157">
        <v>9.4</v>
      </c>
      <c r="I4292" s="158"/>
      <c r="L4292" s="154"/>
      <c r="M4292" s="159"/>
      <c r="T4292" s="160"/>
      <c r="AT4292" s="155" t="s">
        <v>169</v>
      </c>
      <c r="AU4292" s="155" t="s">
        <v>88</v>
      </c>
      <c r="AV4292" s="13" t="s">
        <v>88</v>
      </c>
      <c r="AW4292" s="13" t="s">
        <v>40</v>
      </c>
      <c r="AX4292" s="13" t="s">
        <v>78</v>
      </c>
      <c r="AY4292" s="155" t="s">
        <v>156</v>
      </c>
    </row>
    <row r="4293" spans="2:51" s="13" customFormat="1" x14ac:dyDescent="0.2">
      <c r="B4293" s="154"/>
      <c r="D4293" s="148" t="s">
        <v>169</v>
      </c>
      <c r="E4293" s="155" t="s">
        <v>3</v>
      </c>
      <c r="F4293" s="156" t="s">
        <v>3972</v>
      </c>
      <c r="H4293" s="157">
        <v>9.3000000000000007</v>
      </c>
      <c r="I4293" s="158"/>
      <c r="L4293" s="154"/>
      <c r="M4293" s="159"/>
      <c r="T4293" s="160"/>
      <c r="AT4293" s="155" t="s">
        <v>169</v>
      </c>
      <c r="AU4293" s="155" t="s">
        <v>88</v>
      </c>
      <c r="AV4293" s="13" t="s">
        <v>88</v>
      </c>
      <c r="AW4293" s="13" t="s">
        <v>40</v>
      </c>
      <c r="AX4293" s="13" t="s">
        <v>78</v>
      </c>
      <c r="AY4293" s="155" t="s">
        <v>156</v>
      </c>
    </row>
    <row r="4294" spans="2:51" s="13" customFormat="1" x14ac:dyDescent="0.2">
      <c r="B4294" s="154"/>
      <c r="D4294" s="148" t="s">
        <v>169</v>
      </c>
      <c r="E4294" s="155" t="s">
        <v>3</v>
      </c>
      <c r="F4294" s="156" t="s">
        <v>3973</v>
      </c>
      <c r="H4294" s="157">
        <v>4.4000000000000004</v>
      </c>
      <c r="I4294" s="158"/>
      <c r="L4294" s="154"/>
      <c r="M4294" s="159"/>
      <c r="T4294" s="160"/>
      <c r="AT4294" s="155" t="s">
        <v>169</v>
      </c>
      <c r="AU4294" s="155" t="s">
        <v>88</v>
      </c>
      <c r="AV4294" s="13" t="s">
        <v>88</v>
      </c>
      <c r="AW4294" s="13" t="s">
        <v>40</v>
      </c>
      <c r="AX4294" s="13" t="s">
        <v>78</v>
      </c>
      <c r="AY4294" s="155" t="s">
        <v>156</v>
      </c>
    </row>
    <row r="4295" spans="2:51" s="13" customFormat="1" x14ac:dyDescent="0.2">
      <c r="B4295" s="154"/>
      <c r="D4295" s="148" t="s">
        <v>169</v>
      </c>
      <c r="E4295" s="155" t="s">
        <v>3</v>
      </c>
      <c r="F4295" s="156" t="s">
        <v>3974</v>
      </c>
      <c r="H4295" s="157">
        <v>12.8</v>
      </c>
      <c r="I4295" s="158"/>
      <c r="L4295" s="154"/>
      <c r="M4295" s="159"/>
      <c r="T4295" s="160"/>
      <c r="AT4295" s="155" t="s">
        <v>169</v>
      </c>
      <c r="AU4295" s="155" t="s">
        <v>88</v>
      </c>
      <c r="AV4295" s="13" t="s">
        <v>88</v>
      </c>
      <c r="AW4295" s="13" t="s">
        <v>40</v>
      </c>
      <c r="AX4295" s="13" t="s">
        <v>78</v>
      </c>
      <c r="AY4295" s="155" t="s">
        <v>156</v>
      </c>
    </row>
    <row r="4296" spans="2:51" s="13" customFormat="1" x14ac:dyDescent="0.2">
      <c r="B4296" s="154"/>
      <c r="D4296" s="148" t="s">
        <v>169</v>
      </c>
      <c r="E4296" s="155" t="s">
        <v>3</v>
      </c>
      <c r="F4296" s="156" t="s">
        <v>3975</v>
      </c>
      <c r="H4296" s="157">
        <v>17.399999999999999</v>
      </c>
      <c r="I4296" s="158"/>
      <c r="L4296" s="154"/>
      <c r="M4296" s="159"/>
      <c r="T4296" s="160"/>
      <c r="AT4296" s="155" t="s">
        <v>169</v>
      </c>
      <c r="AU4296" s="155" t="s">
        <v>88</v>
      </c>
      <c r="AV4296" s="13" t="s">
        <v>88</v>
      </c>
      <c r="AW4296" s="13" t="s">
        <v>40</v>
      </c>
      <c r="AX4296" s="13" t="s">
        <v>78</v>
      </c>
      <c r="AY4296" s="155" t="s">
        <v>156</v>
      </c>
    </row>
    <row r="4297" spans="2:51" s="13" customFormat="1" x14ac:dyDescent="0.2">
      <c r="B4297" s="154"/>
      <c r="D4297" s="148" t="s">
        <v>169</v>
      </c>
      <c r="E4297" s="155" t="s">
        <v>3</v>
      </c>
      <c r="F4297" s="156" t="s">
        <v>3976</v>
      </c>
      <c r="H4297" s="157">
        <v>30</v>
      </c>
      <c r="I4297" s="158"/>
      <c r="L4297" s="154"/>
      <c r="M4297" s="159"/>
      <c r="T4297" s="160"/>
      <c r="AT4297" s="155" t="s">
        <v>169</v>
      </c>
      <c r="AU4297" s="155" t="s">
        <v>88</v>
      </c>
      <c r="AV4297" s="13" t="s">
        <v>88</v>
      </c>
      <c r="AW4297" s="13" t="s">
        <v>40</v>
      </c>
      <c r="AX4297" s="13" t="s">
        <v>78</v>
      </c>
      <c r="AY4297" s="155" t="s">
        <v>156</v>
      </c>
    </row>
    <row r="4298" spans="2:51" s="15" customFormat="1" x14ac:dyDescent="0.2">
      <c r="B4298" s="168"/>
      <c r="D4298" s="148" t="s">
        <v>169</v>
      </c>
      <c r="E4298" s="169" t="s">
        <v>3</v>
      </c>
      <c r="F4298" s="170" t="s">
        <v>180</v>
      </c>
      <c r="H4298" s="171">
        <v>93.74</v>
      </c>
      <c r="I4298" s="172"/>
      <c r="L4298" s="168"/>
      <c r="M4298" s="173"/>
      <c r="T4298" s="174"/>
      <c r="AT4298" s="169" t="s">
        <v>169</v>
      </c>
      <c r="AU4298" s="169" t="s">
        <v>88</v>
      </c>
      <c r="AV4298" s="15" t="s">
        <v>157</v>
      </c>
      <c r="AW4298" s="15" t="s">
        <v>40</v>
      </c>
      <c r="AX4298" s="15" t="s">
        <v>78</v>
      </c>
      <c r="AY4298" s="169" t="s">
        <v>156</v>
      </c>
    </row>
    <row r="4299" spans="2:51" s="12" customFormat="1" x14ac:dyDescent="0.2">
      <c r="B4299" s="147"/>
      <c r="D4299" s="148" t="s">
        <v>169</v>
      </c>
      <c r="E4299" s="149" t="s">
        <v>3</v>
      </c>
      <c r="F4299" s="150" t="s">
        <v>3109</v>
      </c>
      <c r="H4299" s="149" t="s">
        <v>3</v>
      </c>
      <c r="I4299" s="151"/>
      <c r="L4299" s="147"/>
      <c r="M4299" s="152"/>
      <c r="T4299" s="153"/>
      <c r="AT4299" s="149" t="s">
        <v>169</v>
      </c>
      <c r="AU4299" s="149" t="s">
        <v>88</v>
      </c>
      <c r="AV4299" s="12" t="s">
        <v>86</v>
      </c>
      <c r="AW4299" s="12" t="s">
        <v>40</v>
      </c>
      <c r="AX4299" s="12" t="s">
        <v>78</v>
      </c>
      <c r="AY4299" s="149" t="s">
        <v>156</v>
      </c>
    </row>
    <row r="4300" spans="2:51" s="13" customFormat="1" x14ac:dyDescent="0.2">
      <c r="B4300" s="154"/>
      <c r="D4300" s="148" t="s">
        <v>169</v>
      </c>
      <c r="E4300" s="155" t="s">
        <v>3</v>
      </c>
      <c r="F4300" s="156" t="s">
        <v>3129</v>
      </c>
      <c r="H4300" s="157">
        <v>9.86</v>
      </c>
      <c r="I4300" s="158"/>
      <c r="L4300" s="154"/>
      <c r="M4300" s="159"/>
      <c r="T4300" s="160"/>
      <c r="AT4300" s="155" t="s">
        <v>169</v>
      </c>
      <c r="AU4300" s="155" t="s">
        <v>88</v>
      </c>
      <c r="AV4300" s="13" t="s">
        <v>88</v>
      </c>
      <c r="AW4300" s="13" t="s">
        <v>40</v>
      </c>
      <c r="AX4300" s="13" t="s">
        <v>78</v>
      </c>
      <c r="AY4300" s="155" t="s">
        <v>156</v>
      </c>
    </row>
    <row r="4301" spans="2:51" s="13" customFormat="1" x14ac:dyDescent="0.2">
      <c r="B4301" s="154"/>
      <c r="D4301" s="148" t="s">
        <v>169</v>
      </c>
      <c r="E4301" s="155" t="s">
        <v>3</v>
      </c>
      <c r="F4301" s="156" t="s">
        <v>3130</v>
      </c>
      <c r="H4301" s="157">
        <v>3.25</v>
      </c>
      <c r="I4301" s="158"/>
      <c r="L4301" s="154"/>
      <c r="M4301" s="159"/>
      <c r="T4301" s="160"/>
      <c r="AT4301" s="155" t="s">
        <v>169</v>
      </c>
      <c r="AU4301" s="155" t="s">
        <v>88</v>
      </c>
      <c r="AV4301" s="13" t="s">
        <v>88</v>
      </c>
      <c r="AW4301" s="13" t="s">
        <v>40</v>
      </c>
      <c r="AX4301" s="13" t="s">
        <v>78</v>
      </c>
      <c r="AY4301" s="155" t="s">
        <v>156</v>
      </c>
    </row>
    <row r="4302" spans="2:51" s="13" customFormat="1" x14ac:dyDescent="0.2">
      <c r="B4302" s="154"/>
      <c r="D4302" s="148" t="s">
        <v>169</v>
      </c>
      <c r="E4302" s="155" t="s">
        <v>3</v>
      </c>
      <c r="F4302" s="156" t="s">
        <v>3131</v>
      </c>
      <c r="H4302" s="157">
        <v>7.68</v>
      </c>
      <c r="I4302" s="158"/>
      <c r="L4302" s="154"/>
      <c r="M4302" s="159"/>
      <c r="T4302" s="160"/>
      <c r="AT4302" s="155" t="s">
        <v>169</v>
      </c>
      <c r="AU4302" s="155" t="s">
        <v>88</v>
      </c>
      <c r="AV4302" s="13" t="s">
        <v>88</v>
      </c>
      <c r="AW4302" s="13" t="s">
        <v>40</v>
      </c>
      <c r="AX4302" s="13" t="s">
        <v>78</v>
      </c>
      <c r="AY4302" s="155" t="s">
        <v>156</v>
      </c>
    </row>
    <row r="4303" spans="2:51" s="13" customFormat="1" x14ac:dyDescent="0.2">
      <c r="B4303" s="154"/>
      <c r="D4303" s="148" t="s">
        <v>169</v>
      </c>
      <c r="E4303" s="155" t="s">
        <v>3</v>
      </c>
      <c r="F4303" s="156" t="s">
        <v>3132</v>
      </c>
      <c r="H4303" s="157">
        <v>0.81899999999999995</v>
      </c>
      <c r="I4303" s="158"/>
      <c r="L4303" s="154"/>
      <c r="M4303" s="159"/>
      <c r="T4303" s="160"/>
      <c r="AT4303" s="155" t="s">
        <v>169</v>
      </c>
      <c r="AU4303" s="155" t="s">
        <v>88</v>
      </c>
      <c r="AV4303" s="13" t="s">
        <v>88</v>
      </c>
      <c r="AW4303" s="13" t="s">
        <v>40</v>
      </c>
      <c r="AX4303" s="13" t="s">
        <v>78</v>
      </c>
      <c r="AY4303" s="155" t="s">
        <v>156</v>
      </c>
    </row>
    <row r="4304" spans="2:51" s="13" customFormat="1" x14ac:dyDescent="0.2">
      <c r="B4304" s="154"/>
      <c r="D4304" s="148" t="s">
        <v>169</v>
      </c>
      <c r="E4304" s="155" t="s">
        <v>3</v>
      </c>
      <c r="F4304" s="156" t="s">
        <v>3133</v>
      </c>
      <c r="H4304" s="157">
        <v>11.6</v>
      </c>
      <c r="I4304" s="158"/>
      <c r="L4304" s="154"/>
      <c r="M4304" s="159"/>
      <c r="T4304" s="160"/>
      <c r="AT4304" s="155" t="s">
        <v>169</v>
      </c>
      <c r="AU4304" s="155" t="s">
        <v>88</v>
      </c>
      <c r="AV4304" s="13" t="s">
        <v>88</v>
      </c>
      <c r="AW4304" s="13" t="s">
        <v>40</v>
      </c>
      <c r="AX4304" s="13" t="s">
        <v>78</v>
      </c>
      <c r="AY4304" s="155" t="s">
        <v>156</v>
      </c>
    </row>
    <row r="4305" spans="2:51" s="13" customFormat="1" x14ac:dyDescent="0.2">
      <c r="B4305" s="154"/>
      <c r="D4305" s="148" t="s">
        <v>169</v>
      </c>
      <c r="E4305" s="155" t="s">
        <v>3</v>
      </c>
      <c r="F4305" s="156" t="s">
        <v>3134</v>
      </c>
      <c r="H4305" s="157">
        <v>2.4</v>
      </c>
      <c r="I4305" s="158"/>
      <c r="L4305" s="154"/>
      <c r="M4305" s="159"/>
      <c r="T4305" s="160"/>
      <c r="AT4305" s="155" t="s">
        <v>169</v>
      </c>
      <c r="AU4305" s="155" t="s">
        <v>88</v>
      </c>
      <c r="AV4305" s="13" t="s">
        <v>88</v>
      </c>
      <c r="AW4305" s="13" t="s">
        <v>40</v>
      </c>
      <c r="AX4305" s="13" t="s">
        <v>78</v>
      </c>
      <c r="AY4305" s="155" t="s">
        <v>156</v>
      </c>
    </row>
    <row r="4306" spans="2:51" s="13" customFormat="1" x14ac:dyDescent="0.2">
      <c r="B4306" s="154"/>
      <c r="D4306" s="148" t="s">
        <v>169</v>
      </c>
      <c r="E4306" s="155" t="s">
        <v>3</v>
      </c>
      <c r="F4306" s="156" t="s">
        <v>3135</v>
      </c>
      <c r="H4306" s="157">
        <v>2.34</v>
      </c>
      <c r="I4306" s="158"/>
      <c r="L4306" s="154"/>
      <c r="M4306" s="159"/>
      <c r="T4306" s="160"/>
      <c r="AT4306" s="155" t="s">
        <v>169</v>
      </c>
      <c r="AU4306" s="155" t="s">
        <v>88</v>
      </c>
      <c r="AV4306" s="13" t="s">
        <v>88</v>
      </c>
      <c r="AW4306" s="13" t="s">
        <v>40</v>
      </c>
      <c r="AX4306" s="13" t="s">
        <v>78</v>
      </c>
      <c r="AY4306" s="155" t="s">
        <v>156</v>
      </c>
    </row>
    <row r="4307" spans="2:51" s="15" customFormat="1" x14ac:dyDescent="0.2">
      <c r="B4307" s="168"/>
      <c r="D4307" s="148" t="s">
        <v>169</v>
      </c>
      <c r="E4307" s="169" t="s">
        <v>3</v>
      </c>
      <c r="F4307" s="170" t="s">
        <v>180</v>
      </c>
      <c r="H4307" s="171">
        <v>37.948999999999998</v>
      </c>
      <c r="I4307" s="172"/>
      <c r="L4307" s="168"/>
      <c r="M4307" s="173"/>
      <c r="T4307" s="174"/>
      <c r="AT4307" s="169" t="s">
        <v>169</v>
      </c>
      <c r="AU4307" s="169" t="s">
        <v>88</v>
      </c>
      <c r="AV4307" s="15" t="s">
        <v>157</v>
      </c>
      <c r="AW4307" s="15" t="s">
        <v>40</v>
      </c>
      <c r="AX4307" s="15" t="s">
        <v>78</v>
      </c>
      <c r="AY4307" s="169" t="s">
        <v>156</v>
      </c>
    </row>
    <row r="4308" spans="2:51" s="12" customFormat="1" x14ac:dyDescent="0.2">
      <c r="B4308" s="147"/>
      <c r="D4308" s="148" t="s">
        <v>169</v>
      </c>
      <c r="E4308" s="149" t="s">
        <v>3</v>
      </c>
      <c r="F4308" s="150" t="s">
        <v>2516</v>
      </c>
      <c r="H4308" s="149" t="s">
        <v>3</v>
      </c>
      <c r="I4308" s="151"/>
      <c r="L4308" s="147"/>
      <c r="M4308" s="152"/>
      <c r="T4308" s="153"/>
      <c r="AT4308" s="149" t="s">
        <v>169</v>
      </c>
      <c r="AU4308" s="149" t="s">
        <v>88</v>
      </c>
      <c r="AV4308" s="12" t="s">
        <v>86</v>
      </c>
      <c r="AW4308" s="12" t="s">
        <v>40</v>
      </c>
      <c r="AX4308" s="12" t="s">
        <v>78</v>
      </c>
      <c r="AY4308" s="149" t="s">
        <v>156</v>
      </c>
    </row>
    <row r="4309" spans="2:51" s="13" customFormat="1" x14ac:dyDescent="0.2">
      <c r="B4309" s="154"/>
      <c r="D4309" s="148" t="s">
        <v>169</v>
      </c>
      <c r="E4309" s="155" t="s">
        <v>3</v>
      </c>
      <c r="F4309" s="156" t="s">
        <v>5067</v>
      </c>
      <c r="H4309" s="157">
        <v>1.208</v>
      </c>
      <c r="I4309" s="158"/>
      <c r="L4309" s="154"/>
      <c r="M4309" s="159"/>
      <c r="T4309" s="160"/>
      <c r="AT4309" s="155" t="s">
        <v>169</v>
      </c>
      <c r="AU4309" s="155" t="s">
        <v>88</v>
      </c>
      <c r="AV4309" s="13" t="s">
        <v>88</v>
      </c>
      <c r="AW4309" s="13" t="s">
        <v>40</v>
      </c>
      <c r="AX4309" s="13" t="s">
        <v>78</v>
      </c>
      <c r="AY4309" s="155" t="s">
        <v>156</v>
      </c>
    </row>
    <row r="4310" spans="2:51" s="15" customFormat="1" x14ac:dyDescent="0.2">
      <c r="B4310" s="168"/>
      <c r="D4310" s="148" t="s">
        <v>169</v>
      </c>
      <c r="E4310" s="169" t="s">
        <v>3</v>
      </c>
      <c r="F4310" s="170" t="s">
        <v>180</v>
      </c>
      <c r="H4310" s="171">
        <v>1.208</v>
      </c>
      <c r="I4310" s="172"/>
      <c r="L4310" s="168"/>
      <c r="M4310" s="173"/>
      <c r="T4310" s="174"/>
      <c r="AT4310" s="169" t="s">
        <v>169</v>
      </c>
      <c r="AU4310" s="169" t="s">
        <v>88</v>
      </c>
      <c r="AV4310" s="15" t="s">
        <v>157</v>
      </c>
      <c r="AW4310" s="15" t="s">
        <v>40</v>
      </c>
      <c r="AX4310" s="15" t="s">
        <v>78</v>
      </c>
      <c r="AY4310" s="169" t="s">
        <v>156</v>
      </c>
    </row>
    <row r="4311" spans="2:51" s="12" customFormat="1" x14ac:dyDescent="0.2">
      <c r="B4311" s="147"/>
      <c r="D4311" s="148" t="s">
        <v>169</v>
      </c>
      <c r="E4311" s="149" t="s">
        <v>3</v>
      </c>
      <c r="F4311" s="150" t="s">
        <v>2058</v>
      </c>
      <c r="H4311" s="149" t="s">
        <v>3</v>
      </c>
      <c r="I4311" s="151"/>
      <c r="L4311" s="147"/>
      <c r="M4311" s="152"/>
      <c r="T4311" s="153"/>
      <c r="AT4311" s="149" t="s">
        <v>169</v>
      </c>
      <c r="AU4311" s="149" t="s">
        <v>88</v>
      </c>
      <c r="AV4311" s="12" t="s">
        <v>86</v>
      </c>
      <c r="AW4311" s="12" t="s">
        <v>40</v>
      </c>
      <c r="AX4311" s="12" t="s">
        <v>78</v>
      </c>
      <c r="AY4311" s="149" t="s">
        <v>156</v>
      </c>
    </row>
    <row r="4312" spans="2:51" s="13" customFormat="1" x14ac:dyDescent="0.2">
      <c r="B4312" s="154"/>
      <c r="D4312" s="148" t="s">
        <v>169</v>
      </c>
      <c r="E4312" s="155" t="s">
        <v>3</v>
      </c>
      <c r="F4312" s="156" t="s">
        <v>2059</v>
      </c>
      <c r="H4312" s="157">
        <v>0.78</v>
      </c>
      <c r="I4312" s="158"/>
      <c r="L4312" s="154"/>
      <c r="M4312" s="159"/>
      <c r="T4312" s="160"/>
      <c r="AT4312" s="155" t="s">
        <v>169</v>
      </c>
      <c r="AU4312" s="155" t="s">
        <v>88</v>
      </c>
      <c r="AV4312" s="13" t="s">
        <v>88</v>
      </c>
      <c r="AW4312" s="13" t="s">
        <v>40</v>
      </c>
      <c r="AX4312" s="13" t="s">
        <v>78</v>
      </c>
      <c r="AY4312" s="155" t="s">
        <v>156</v>
      </c>
    </row>
    <row r="4313" spans="2:51" s="15" customFormat="1" x14ac:dyDescent="0.2">
      <c r="B4313" s="168"/>
      <c r="D4313" s="148" t="s">
        <v>169</v>
      </c>
      <c r="E4313" s="169" t="s">
        <v>3</v>
      </c>
      <c r="F4313" s="170" t="s">
        <v>180</v>
      </c>
      <c r="H4313" s="171">
        <v>0.78</v>
      </c>
      <c r="I4313" s="172"/>
      <c r="L4313" s="168"/>
      <c r="M4313" s="173"/>
      <c r="T4313" s="174"/>
      <c r="AT4313" s="169" t="s">
        <v>169</v>
      </c>
      <c r="AU4313" s="169" t="s">
        <v>88</v>
      </c>
      <c r="AV4313" s="15" t="s">
        <v>157</v>
      </c>
      <c r="AW4313" s="15" t="s">
        <v>40</v>
      </c>
      <c r="AX4313" s="15" t="s">
        <v>78</v>
      </c>
      <c r="AY4313" s="169" t="s">
        <v>156</v>
      </c>
    </row>
    <row r="4314" spans="2:51" s="12" customFormat="1" x14ac:dyDescent="0.2">
      <c r="B4314" s="147"/>
      <c r="D4314" s="148" t="s">
        <v>169</v>
      </c>
      <c r="E4314" s="149" t="s">
        <v>3</v>
      </c>
      <c r="F4314" s="150" t="s">
        <v>3084</v>
      </c>
      <c r="H4314" s="149" t="s">
        <v>3</v>
      </c>
      <c r="I4314" s="151"/>
      <c r="L4314" s="147"/>
      <c r="M4314" s="152"/>
      <c r="T4314" s="153"/>
      <c r="AT4314" s="149" t="s">
        <v>169</v>
      </c>
      <c r="AU4314" s="149" t="s">
        <v>88</v>
      </c>
      <c r="AV4314" s="12" t="s">
        <v>86</v>
      </c>
      <c r="AW4314" s="12" t="s">
        <v>40</v>
      </c>
      <c r="AX4314" s="12" t="s">
        <v>78</v>
      </c>
      <c r="AY4314" s="149" t="s">
        <v>156</v>
      </c>
    </row>
    <row r="4315" spans="2:51" s="13" customFormat="1" x14ac:dyDescent="0.2">
      <c r="B4315" s="154"/>
      <c r="D4315" s="148" t="s">
        <v>169</v>
      </c>
      <c r="E4315" s="155" t="s">
        <v>3</v>
      </c>
      <c r="F4315" s="156" t="s">
        <v>4861</v>
      </c>
      <c r="H4315" s="157">
        <v>132.27000000000001</v>
      </c>
      <c r="I4315" s="158"/>
      <c r="L4315" s="154"/>
      <c r="M4315" s="159"/>
      <c r="T4315" s="160"/>
      <c r="AT4315" s="155" t="s">
        <v>169</v>
      </c>
      <c r="AU4315" s="155" t="s">
        <v>88</v>
      </c>
      <c r="AV4315" s="13" t="s">
        <v>88</v>
      </c>
      <c r="AW4315" s="13" t="s">
        <v>40</v>
      </c>
      <c r="AX4315" s="13" t="s">
        <v>78</v>
      </c>
      <c r="AY4315" s="155" t="s">
        <v>156</v>
      </c>
    </row>
    <row r="4316" spans="2:51" s="13" customFormat="1" x14ac:dyDescent="0.2">
      <c r="B4316" s="154"/>
      <c r="D4316" s="148" t="s">
        <v>169</v>
      </c>
      <c r="E4316" s="155" t="s">
        <v>3</v>
      </c>
      <c r="F4316" s="156" t="s">
        <v>4758</v>
      </c>
      <c r="H4316" s="157">
        <v>10.7</v>
      </c>
      <c r="I4316" s="158"/>
      <c r="L4316" s="154"/>
      <c r="M4316" s="159"/>
      <c r="T4316" s="160"/>
      <c r="AT4316" s="155" t="s">
        <v>169</v>
      </c>
      <c r="AU4316" s="155" t="s">
        <v>88</v>
      </c>
      <c r="AV4316" s="13" t="s">
        <v>88</v>
      </c>
      <c r="AW4316" s="13" t="s">
        <v>40</v>
      </c>
      <c r="AX4316" s="13" t="s">
        <v>78</v>
      </c>
      <c r="AY4316" s="155" t="s">
        <v>156</v>
      </c>
    </row>
    <row r="4317" spans="2:51" s="13" customFormat="1" x14ac:dyDescent="0.2">
      <c r="B4317" s="154"/>
      <c r="D4317" s="148" t="s">
        <v>169</v>
      </c>
      <c r="E4317" s="155" t="s">
        <v>3</v>
      </c>
      <c r="F4317" s="156" t="s">
        <v>4862</v>
      </c>
      <c r="H4317" s="157">
        <v>11.52</v>
      </c>
      <c r="I4317" s="158"/>
      <c r="L4317" s="154"/>
      <c r="M4317" s="159"/>
      <c r="T4317" s="160"/>
      <c r="AT4317" s="155" t="s">
        <v>169</v>
      </c>
      <c r="AU4317" s="155" t="s">
        <v>88</v>
      </c>
      <c r="AV4317" s="13" t="s">
        <v>88</v>
      </c>
      <c r="AW4317" s="13" t="s">
        <v>40</v>
      </c>
      <c r="AX4317" s="13" t="s">
        <v>78</v>
      </c>
      <c r="AY4317" s="155" t="s">
        <v>156</v>
      </c>
    </row>
    <row r="4318" spans="2:51" s="13" customFormat="1" x14ac:dyDescent="0.2">
      <c r="B4318" s="154"/>
      <c r="D4318" s="148" t="s">
        <v>169</v>
      </c>
      <c r="E4318" s="155" t="s">
        <v>3</v>
      </c>
      <c r="F4318" s="156" t="s">
        <v>4863</v>
      </c>
      <c r="H4318" s="157">
        <v>5.61</v>
      </c>
      <c r="I4318" s="158"/>
      <c r="L4318" s="154"/>
      <c r="M4318" s="159"/>
      <c r="T4318" s="160"/>
      <c r="AT4318" s="155" t="s">
        <v>169</v>
      </c>
      <c r="AU4318" s="155" t="s">
        <v>88</v>
      </c>
      <c r="AV4318" s="13" t="s">
        <v>88</v>
      </c>
      <c r="AW4318" s="13" t="s">
        <v>40</v>
      </c>
      <c r="AX4318" s="13" t="s">
        <v>78</v>
      </c>
      <c r="AY4318" s="155" t="s">
        <v>156</v>
      </c>
    </row>
    <row r="4319" spans="2:51" s="13" customFormat="1" x14ac:dyDescent="0.2">
      <c r="B4319" s="154"/>
      <c r="D4319" s="148" t="s">
        <v>169</v>
      </c>
      <c r="E4319" s="155" t="s">
        <v>3</v>
      </c>
      <c r="F4319" s="156" t="s">
        <v>4864</v>
      </c>
      <c r="H4319" s="157">
        <v>2.41</v>
      </c>
      <c r="I4319" s="158"/>
      <c r="L4319" s="154"/>
      <c r="M4319" s="159"/>
      <c r="T4319" s="160"/>
      <c r="AT4319" s="155" t="s">
        <v>169</v>
      </c>
      <c r="AU4319" s="155" t="s">
        <v>88</v>
      </c>
      <c r="AV4319" s="13" t="s">
        <v>88</v>
      </c>
      <c r="AW4319" s="13" t="s">
        <v>40</v>
      </c>
      <c r="AX4319" s="13" t="s">
        <v>78</v>
      </c>
      <c r="AY4319" s="155" t="s">
        <v>156</v>
      </c>
    </row>
    <row r="4320" spans="2:51" s="13" customFormat="1" x14ac:dyDescent="0.2">
      <c r="B4320" s="154"/>
      <c r="D4320" s="148" t="s">
        <v>169</v>
      </c>
      <c r="E4320" s="155" t="s">
        <v>3</v>
      </c>
      <c r="F4320" s="156" t="s">
        <v>4865</v>
      </c>
      <c r="H4320" s="157">
        <v>4.99</v>
      </c>
      <c r="I4320" s="158"/>
      <c r="L4320" s="154"/>
      <c r="M4320" s="159"/>
      <c r="T4320" s="160"/>
      <c r="AT4320" s="155" t="s">
        <v>169</v>
      </c>
      <c r="AU4320" s="155" t="s">
        <v>88</v>
      </c>
      <c r="AV4320" s="13" t="s">
        <v>88</v>
      </c>
      <c r="AW4320" s="13" t="s">
        <v>40</v>
      </c>
      <c r="AX4320" s="13" t="s">
        <v>78</v>
      </c>
      <c r="AY4320" s="155" t="s">
        <v>156</v>
      </c>
    </row>
    <row r="4321" spans="2:65" s="15" customFormat="1" x14ac:dyDescent="0.2">
      <c r="B4321" s="168"/>
      <c r="D4321" s="148" t="s">
        <v>169</v>
      </c>
      <c r="E4321" s="169" t="s">
        <v>3</v>
      </c>
      <c r="F4321" s="170" t="s">
        <v>180</v>
      </c>
      <c r="H4321" s="171">
        <v>167.5</v>
      </c>
      <c r="I4321" s="172"/>
      <c r="L4321" s="168"/>
      <c r="M4321" s="173"/>
      <c r="T4321" s="174"/>
      <c r="AT4321" s="169" t="s">
        <v>169</v>
      </c>
      <c r="AU4321" s="169" t="s">
        <v>88</v>
      </c>
      <c r="AV4321" s="15" t="s">
        <v>157</v>
      </c>
      <c r="AW4321" s="15" t="s">
        <v>40</v>
      </c>
      <c r="AX4321" s="15" t="s">
        <v>78</v>
      </c>
      <c r="AY4321" s="169" t="s">
        <v>156</v>
      </c>
    </row>
    <row r="4322" spans="2:65" s="14" customFormat="1" x14ac:dyDescent="0.2">
      <c r="B4322" s="161"/>
      <c r="D4322" s="148" t="s">
        <v>169</v>
      </c>
      <c r="E4322" s="162" t="s">
        <v>3</v>
      </c>
      <c r="F4322" s="163" t="s">
        <v>172</v>
      </c>
      <c r="H4322" s="164">
        <v>328.827</v>
      </c>
      <c r="I4322" s="165"/>
      <c r="L4322" s="161"/>
      <c r="M4322" s="166"/>
      <c r="T4322" s="167"/>
      <c r="AT4322" s="162" t="s">
        <v>169</v>
      </c>
      <c r="AU4322" s="162" t="s">
        <v>88</v>
      </c>
      <c r="AV4322" s="14" t="s">
        <v>165</v>
      </c>
      <c r="AW4322" s="14" t="s">
        <v>40</v>
      </c>
      <c r="AX4322" s="14" t="s">
        <v>86</v>
      </c>
      <c r="AY4322" s="162" t="s">
        <v>156</v>
      </c>
    </row>
    <row r="4323" spans="2:65" s="1" customFormat="1" ht="16.5" customHeight="1" x14ac:dyDescent="0.2">
      <c r="B4323" s="129"/>
      <c r="C4323" s="130" t="s">
        <v>5068</v>
      </c>
      <c r="D4323" s="130" t="s">
        <v>160</v>
      </c>
      <c r="E4323" s="131" t="s">
        <v>4872</v>
      </c>
      <c r="F4323" s="132" t="s">
        <v>4873</v>
      </c>
      <c r="G4323" s="133" t="s">
        <v>209</v>
      </c>
      <c r="H4323" s="134">
        <v>328.827</v>
      </c>
      <c r="I4323" s="135"/>
      <c r="J4323" s="136">
        <f>ROUND(I4323*H4323,2)</f>
        <v>0</v>
      </c>
      <c r="K4323" s="132" t="s">
        <v>164</v>
      </c>
      <c r="L4323" s="34"/>
      <c r="M4323" s="137" t="s">
        <v>3</v>
      </c>
      <c r="N4323" s="138" t="s">
        <v>49</v>
      </c>
      <c r="P4323" s="139">
        <f>O4323*H4323</f>
        <v>0</v>
      </c>
      <c r="Q4323" s="139">
        <v>2.5000000000000001E-4</v>
      </c>
      <c r="R4323" s="139">
        <f>Q4323*H4323</f>
        <v>8.2206749999999995E-2</v>
      </c>
      <c r="S4323" s="139">
        <v>0</v>
      </c>
      <c r="T4323" s="140">
        <f>S4323*H4323</f>
        <v>0</v>
      </c>
      <c r="AR4323" s="141" t="s">
        <v>301</v>
      </c>
      <c r="AT4323" s="141" t="s">
        <v>160</v>
      </c>
      <c r="AU4323" s="141" t="s">
        <v>88</v>
      </c>
      <c r="AY4323" s="18" t="s">
        <v>156</v>
      </c>
      <c r="BE4323" s="142">
        <f>IF(N4323="základní",J4323,0)</f>
        <v>0</v>
      </c>
      <c r="BF4323" s="142">
        <f>IF(N4323="snížená",J4323,0)</f>
        <v>0</v>
      </c>
      <c r="BG4323" s="142">
        <f>IF(N4323="zákl. přenesená",J4323,0)</f>
        <v>0</v>
      </c>
      <c r="BH4323" s="142">
        <f>IF(N4323="sníž. přenesená",J4323,0)</f>
        <v>0</v>
      </c>
      <c r="BI4323" s="142">
        <f>IF(N4323="nulová",J4323,0)</f>
        <v>0</v>
      </c>
      <c r="BJ4323" s="18" t="s">
        <v>86</v>
      </c>
      <c r="BK4323" s="142">
        <f>ROUND(I4323*H4323,2)</f>
        <v>0</v>
      </c>
      <c r="BL4323" s="18" t="s">
        <v>301</v>
      </c>
      <c r="BM4323" s="141" t="s">
        <v>5069</v>
      </c>
    </row>
    <row r="4324" spans="2:65" s="1" customFormat="1" x14ac:dyDescent="0.2">
      <c r="B4324" s="34"/>
      <c r="D4324" s="143" t="s">
        <v>167</v>
      </c>
      <c r="F4324" s="144" t="s">
        <v>4875</v>
      </c>
      <c r="I4324" s="145"/>
      <c r="L4324" s="34"/>
      <c r="M4324" s="146"/>
      <c r="T4324" s="55"/>
      <c r="AT4324" s="18" t="s">
        <v>167</v>
      </c>
      <c r="AU4324" s="18" t="s">
        <v>88</v>
      </c>
    </row>
    <row r="4325" spans="2:65" s="12" customFormat="1" x14ac:dyDescent="0.2">
      <c r="B4325" s="147"/>
      <c r="D4325" s="148" t="s">
        <v>169</v>
      </c>
      <c r="E4325" s="149" t="s">
        <v>3</v>
      </c>
      <c r="F4325" s="150" t="s">
        <v>2056</v>
      </c>
      <c r="H4325" s="149" t="s">
        <v>3</v>
      </c>
      <c r="I4325" s="151"/>
      <c r="L4325" s="147"/>
      <c r="M4325" s="152"/>
      <c r="T4325" s="153"/>
      <c r="AT4325" s="149" t="s">
        <v>169</v>
      </c>
      <c r="AU4325" s="149" t="s">
        <v>88</v>
      </c>
      <c r="AV4325" s="12" t="s">
        <v>86</v>
      </c>
      <c r="AW4325" s="12" t="s">
        <v>40</v>
      </c>
      <c r="AX4325" s="12" t="s">
        <v>78</v>
      </c>
      <c r="AY4325" s="149" t="s">
        <v>156</v>
      </c>
    </row>
    <row r="4326" spans="2:65" s="13" customFormat="1" x14ac:dyDescent="0.2">
      <c r="B4326" s="154"/>
      <c r="D4326" s="148" t="s">
        <v>169</v>
      </c>
      <c r="E4326" s="155" t="s">
        <v>3</v>
      </c>
      <c r="F4326" s="156" t="s">
        <v>2057</v>
      </c>
      <c r="H4326" s="157">
        <v>27.65</v>
      </c>
      <c r="I4326" s="158"/>
      <c r="L4326" s="154"/>
      <c r="M4326" s="159"/>
      <c r="T4326" s="160"/>
      <c r="AT4326" s="155" t="s">
        <v>169</v>
      </c>
      <c r="AU4326" s="155" t="s">
        <v>88</v>
      </c>
      <c r="AV4326" s="13" t="s">
        <v>88</v>
      </c>
      <c r="AW4326" s="13" t="s">
        <v>40</v>
      </c>
      <c r="AX4326" s="13" t="s">
        <v>78</v>
      </c>
      <c r="AY4326" s="155" t="s">
        <v>156</v>
      </c>
    </row>
    <row r="4327" spans="2:65" s="15" customFormat="1" x14ac:dyDescent="0.2">
      <c r="B4327" s="168"/>
      <c r="D4327" s="148" t="s">
        <v>169</v>
      </c>
      <c r="E4327" s="169" t="s">
        <v>3</v>
      </c>
      <c r="F4327" s="170" t="s">
        <v>180</v>
      </c>
      <c r="H4327" s="171">
        <v>27.65</v>
      </c>
      <c r="I4327" s="172"/>
      <c r="L4327" s="168"/>
      <c r="M4327" s="173"/>
      <c r="T4327" s="174"/>
      <c r="AT4327" s="169" t="s">
        <v>169</v>
      </c>
      <c r="AU4327" s="169" t="s">
        <v>88</v>
      </c>
      <c r="AV4327" s="15" t="s">
        <v>157</v>
      </c>
      <c r="AW4327" s="15" t="s">
        <v>40</v>
      </c>
      <c r="AX4327" s="15" t="s">
        <v>78</v>
      </c>
      <c r="AY4327" s="169" t="s">
        <v>156</v>
      </c>
    </row>
    <row r="4328" spans="2:65" s="12" customFormat="1" x14ac:dyDescent="0.2">
      <c r="B4328" s="147"/>
      <c r="D4328" s="148" t="s">
        <v>169</v>
      </c>
      <c r="E4328" s="149" t="s">
        <v>3</v>
      </c>
      <c r="F4328" s="150" t="s">
        <v>3057</v>
      </c>
      <c r="H4328" s="149" t="s">
        <v>3</v>
      </c>
      <c r="I4328" s="151"/>
      <c r="L4328" s="147"/>
      <c r="M4328" s="152"/>
      <c r="T4328" s="153"/>
      <c r="AT4328" s="149" t="s">
        <v>169</v>
      </c>
      <c r="AU4328" s="149" t="s">
        <v>88</v>
      </c>
      <c r="AV4328" s="12" t="s">
        <v>86</v>
      </c>
      <c r="AW4328" s="12" t="s">
        <v>40</v>
      </c>
      <c r="AX4328" s="12" t="s">
        <v>78</v>
      </c>
      <c r="AY4328" s="149" t="s">
        <v>156</v>
      </c>
    </row>
    <row r="4329" spans="2:65" s="13" customFormat="1" x14ac:dyDescent="0.2">
      <c r="B4329" s="154"/>
      <c r="D4329" s="148" t="s">
        <v>169</v>
      </c>
      <c r="E4329" s="155" t="s">
        <v>3</v>
      </c>
      <c r="F4329" s="156" t="s">
        <v>3970</v>
      </c>
      <c r="H4329" s="157">
        <v>10.44</v>
      </c>
      <c r="I4329" s="158"/>
      <c r="L4329" s="154"/>
      <c r="M4329" s="159"/>
      <c r="T4329" s="160"/>
      <c r="AT4329" s="155" t="s">
        <v>169</v>
      </c>
      <c r="AU4329" s="155" t="s">
        <v>88</v>
      </c>
      <c r="AV4329" s="13" t="s">
        <v>88</v>
      </c>
      <c r="AW4329" s="13" t="s">
        <v>40</v>
      </c>
      <c r="AX4329" s="13" t="s">
        <v>78</v>
      </c>
      <c r="AY4329" s="155" t="s">
        <v>156</v>
      </c>
    </row>
    <row r="4330" spans="2:65" s="13" customFormat="1" x14ac:dyDescent="0.2">
      <c r="B4330" s="154"/>
      <c r="D4330" s="148" t="s">
        <v>169</v>
      </c>
      <c r="E4330" s="155" t="s">
        <v>3</v>
      </c>
      <c r="F4330" s="156" t="s">
        <v>3971</v>
      </c>
      <c r="H4330" s="157">
        <v>9.4</v>
      </c>
      <c r="I4330" s="158"/>
      <c r="L4330" s="154"/>
      <c r="M4330" s="159"/>
      <c r="T4330" s="160"/>
      <c r="AT4330" s="155" t="s">
        <v>169</v>
      </c>
      <c r="AU4330" s="155" t="s">
        <v>88</v>
      </c>
      <c r="AV4330" s="13" t="s">
        <v>88</v>
      </c>
      <c r="AW4330" s="13" t="s">
        <v>40</v>
      </c>
      <c r="AX4330" s="13" t="s">
        <v>78</v>
      </c>
      <c r="AY4330" s="155" t="s">
        <v>156</v>
      </c>
    </row>
    <row r="4331" spans="2:65" s="13" customFormat="1" x14ac:dyDescent="0.2">
      <c r="B4331" s="154"/>
      <c r="D4331" s="148" t="s">
        <v>169</v>
      </c>
      <c r="E4331" s="155" t="s">
        <v>3</v>
      </c>
      <c r="F4331" s="156" t="s">
        <v>3972</v>
      </c>
      <c r="H4331" s="157">
        <v>9.3000000000000007</v>
      </c>
      <c r="I4331" s="158"/>
      <c r="L4331" s="154"/>
      <c r="M4331" s="159"/>
      <c r="T4331" s="160"/>
      <c r="AT4331" s="155" t="s">
        <v>169</v>
      </c>
      <c r="AU4331" s="155" t="s">
        <v>88</v>
      </c>
      <c r="AV4331" s="13" t="s">
        <v>88</v>
      </c>
      <c r="AW4331" s="13" t="s">
        <v>40</v>
      </c>
      <c r="AX4331" s="13" t="s">
        <v>78</v>
      </c>
      <c r="AY4331" s="155" t="s">
        <v>156</v>
      </c>
    </row>
    <row r="4332" spans="2:65" s="13" customFormat="1" x14ac:dyDescent="0.2">
      <c r="B4332" s="154"/>
      <c r="D4332" s="148" t="s">
        <v>169</v>
      </c>
      <c r="E4332" s="155" t="s">
        <v>3</v>
      </c>
      <c r="F4332" s="156" t="s">
        <v>3973</v>
      </c>
      <c r="H4332" s="157">
        <v>4.4000000000000004</v>
      </c>
      <c r="I4332" s="158"/>
      <c r="L4332" s="154"/>
      <c r="M4332" s="159"/>
      <c r="T4332" s="160"/>
      <c r="AT4332" s="155" t="s">
        <v>169</v>
      </c>
      <c r="AU4332" s="155" t="s">
        <v>88</v>
      </c>
      <c r="AV4332" s="13" t="s">
        <v>88</v>
      </c>
      <c r="AW4332" s="13" t="s">
        <v>40</v>
      </c>
      <c r="AX4332" s="13" t="s">
        <v>78</v>
      </c>
      <c r="AY4332" s="155" t="s">
        <v>156</v>
      </c>
    </row>
    <row r="4333" spans="2:65" s="13" customFormat="1" x14ac:dyDescent="0.2">
      <c r="B4333" s="154"/>
      <c r="D4333" s="148" t="s">
        <v>169</v>
      </c>
      <c r="E4333" s="155" t="s">
        <v>3</v>
      </c>
      <c r="F4333" s="156" t="s">
        <v>3974</v>
      </c>
      <c r="H4333" s="157">
        <v>12.8</v>
      </c>
      <c r="I4333" s="158"/>
      <c r="L4333" s="154"/>
      <c r="M4333" s="159"/>
      <c r="T4333" s="160"/>
      <c r="AT4333" s="155" t="s">
        <v>169</v>
      </c>
      <c r="AU4333" s="155" t="s">
        <v>88</v>
      </c>
      <c r="AV4333" s="13" t="s">
        <v>88</v>
      </c>
      <c r="AW4333" s="13" t="s">
        <v>40</v>
      </c>
      <c r="AX4333" s="13" t="s">
        <v>78</v>
      </c>
      <c r="AY4333" s="155" t="s">
        <v>156</v>
      </c>
    </row>
    <row r="4334" spans="2:65" s="13" customFormat="1" x14ac:dyDescent="0.2">
      <c r="B4334" s="154"/>
      <c r="D4334" s="148" t="s">
        <v>169</v>
      </c>
      <c r="E4334" s="155" t="s">
        <v>3</v>
      </c>
      <c r="F4334" s="156" t="s">
        <v>3975</v>
      </c>
      <c r="H4334" s="157">
        <v>17.399999999999999</v>
      </c>
      <c r="I4334" s="158"/>
      <c r="L4334" s="154"/>
      <c r="M4334" s="159"/>
      <c r="T4334" s="160"/>
      <c r="AT4334" s="155" t="s">
        <v>169</v>
      </c>
      <c r="AU4334" s="155" t="s">
        <v>88</v>
      </c>
      <c r="AV4334" s="13" t="s">
        <v>88</v>
      </c>
      <c r="AW4334" s="13" t="s">
        <v>40</v>
      </c>
      <c r="AX4334" s="13" t="s">
        <v>78</v>
      </c>
      <c r="AY4334" s="155" t="s">
        <v>156</v>
      </c>
    </row>
    <row r="4335" spans="2:65" s="13" customFormat="1" x14ac:dyDescent="0.2">
      <c r="B4335" s="154"/>
      <c r="D4335" s="148" t="s">
        <v>169</v>
      </c>
      <c r="E4335" s="155" t="s">
        <v>3</v>
      </c>
      <c r="F4335" s="156" t="s">
        <v>3976</v>
      </c>
      <c r="H4335" s="157">
        <v>30</v>
      </c>
      <c r="I4335" s="158"/>
      <c r="L4335" s="154"/>
      <c r="M4335" s="159"/>
      <c r="T4335" s="160"/>
      <c r="AT4335" s="155" t="s">
        <v>169</v>
      </c>
      <c r="AU4335" s="155" t="s">
        <v>88</v>
      </c>
      <c r="AV4335" s="13" t="s">
        <v>88</v>
      </c>
      <c r="AW4335" s="13" t="s">
        <v>40</v>
      </c>
      <c r="AX4335" s="13" t="s">
        <v>78</v>
      </c>
      <c r="AY4335" s="155" t="s">
        <v>156</v>
      </c>
    </row>
    <row r="4336" spans="2:65" s="15" customFormat="1" x14ac:dyDescent="0.2">
      <c r="B4336" s="168"/>
      <c r="D4336" s="148" t="s">
        <v>169</v>
      </c>
      <c r="E4336" s="169" t="s">
        <v>3</v>
      </c>
      <c r="F4336" s="170" t="s">
        <v>180</v>
      </c>
      <c r="H4336" s="171">
        <v>93.74</v>
      </c>
      <c r="I4336" s="172"/>
      <c r="L4336" s="168"/>
      <c r="M4336" s="173"/>
      <c r="T4336" s="174"/>
      <c r="AT4336" s="169" t="s">
        <v>169</v>
      </c>
      <c r="AU4336" s="169" t="s">
        <v>88</v>
      </c>
      <c r="AV4336" s="15" t="s">
        <v>157</v>
      </c>
      <c r="AW4336" s="15" t="s">
        <v>40</v>
      </c>
      <c r="AX4336" s="15" t="s">
        <v>78</v>
      </c>
      <c r="AY4336" s="169" t="s">
        <v>156</v>
      </c>
    </row>
    <row r="4337" spans="2:51" s="12" customFormat="1" x14ac:dyDescent="0.2">
      <c r="B4337" s="147"/>
      <c r="D4337" s="148" t="s">
        <v>169</v>
      </c>
      <c r="E4337" s="149" t="s">
        <v>3</v>
      </c>
      <c r="F4337" s="150" t="s">
        <v>3109</v>
      </c>
      <c r="H4337" s="149" t="s">
        <v>3</v>
      </c>
      <c r="I4337" s="151"/>
      <c r="L4337" s="147"/>
      <c r="M4337" s="152"/>
      <c r="T4337" s="153"/>
      <c r="AT4337" s="149" t="s">
        <v>169</v>
      </c>
      <c r="AU4337" s="149" t="s">
        <v>88</v>
      </c>
      <c r="AV4337" s="12" t="s">
        <v>86</v>
      </c>
      <c r="AW4337" s="12" t="s">
        <v>40</v>
      </c>
      <c r="AX4337" s="12" t="s">
        <v>78</v>
      </c>
      <c r="AY4337" s="149" t="s">
        <v>156</v>
      </c>
    </row>
    <row r="4338" spans="2:51" s="13" customFormat="1" x14ac:dyDescent="0.2">
      <c r="B4338" s="154"/>
      <c r="D4338" s="148" t="s">
        <v>169</v>
      </c>
      <c r="E4338" s="155" t="s">
        <v>3</v>
      </c>
      <c r="F4338" s="156" t="s">
        <v>3129</v>
      </c>
      <c r="H4338" s="157">
        <v>9.86</v>
      </c>
      <c r="I4338" s="158"/>
      <c r="L4338" s="154"/>
      <c r="M4338" s="159"/>
      <c r="T4338" s="160"/>
      <c r="AT4338" s="155" t="s">
        <v>169</v>
      </c>
      <c r="AU4338" s="155" t="s">
        <v>88</v>
      </c>
      <c r="AV4338" s="13" t="s">
        <v>88</v>
      </c>
      <c r="AW4338" s="13" t="s">
        <v>40</v>
      </c>
      <c r="AX4338" s="13" t="s">
        <v>78</v>
      </c>
      <c r="AY4338" s="155" t="s">
        <v>156</v>
      </c>
    </row>
    <row r="4339" spans="2:51" s="13" customFormat="1" x14ac:dyDescent="0.2">
      <c r="B4339" s="154"/>
      <c r="D4339" s="148" t="s">
        <v>169</v>
      </c>
      <c r="E4339" s="155" t="s">
        <v>3</v>
      </c>
      <c r="F4339" s="156" t="s">
        <v>3130</v>
      </c>
      <c r="H4339" s="157">
        <v>3.25</v>
      </c>
      <c r="I4339" s="158"/>
      <c r="L4339" s="154"/>
      <c r="M4339" s="159"/>
      <c r="T4339" s="160"/>
      <c r="AT4339" s="155" t="s">
        <v>169</v>
      </c>
      <c r="AU4339" s="155" t="s">
        <v>88</v>
      </c>
      <c r="AV4339" s="13" t="s">
        <v>88</v>
      </c>
      <c r="AW4339" s="13" t="s">
        <v>40</v>
      </c>
      <c r="AX4339" s="13" t="s">
        <v>78</v>
      </c>
      <c r="AY4339" s="155" t="s">
        <v>156</v>
      </c>
    </row>
    <row r="4340" spans="2:51" s="13" customFormat="1" x14ac:dyDescent="0.2">
      <c r="B4340" s="154"/>
      <c r="D4340" s="148" t="s">
        <v>169</v>
      </c>
      <c r="E4340" s="155" t="s">
        <v>3</v>
      </c>
      <c r="F4340" s="156" t="s">
        <v>3131</v>
      </c>
      <c r="H4340" s="157">
        <v>7.68</v>
      </c>
      <c r="I4340" s="158"/>
      <c r="L4340" s="154"/>
      <c r="M4340" s="159"/>
      <c r="T4340" s="160"/>
      <c r="AT4340" s="155" t="s">
        <v>169</v>
      </c>
      <c r="AU4340" s="155" t="s">
        <v>88</v>
      </c>
      <c r="AV4340" s="13" t="s">
        <v>88</v>
      </c>
      <c r="AW4340" s="13" t="s">
        <v>40</v>
      </c>
      <c r="AX4340" s="13" t="s">
        <v>78</v>
      </c>
      <c r="AY4340" s="155" t="s">
        <v>156</v>
      </c>
    </row>
    <row r="4341" spans="2:51" s="13" customFormat="1" x14ac:dyDescent="0.2">
      <c r="B4341" s="154"/>
      <c r="D4341" s="148" t="s">
        <v>169</v>
      </c>
      <c r="E4341" s="155" t="s">
        <v>3</v>
      </c>
      <c r="F4341" s="156" t="s">
        <v>3132</v>
      </c>
      <c r="H4341" s="157">
        <v>0.81899999999999995</v>
      </c>
      <c r="I4341" s="158"/>
      <c r="L4341" s="154"/>
      <c r="M4341" s="159"/>
      <c r="T4341" s="160"/>
      <c r="AT4341" s="155" t="s">
        <v>169</v>
      </c>
      <c r="AU4341" s="155" t="s">
        <v>88</v>
      </c>
      <c r="AV4341" s="13" t="s">
        <v>88</v>
      </c>
      <c r="AW4341" s="13" t="s">
        <v>40</v>
      </c>
      <c r="AX4341" s="13" t="s">
        <v>78</v>
      </c>
      <c r="AY4341" s="155" t="s">
        <v>156</v>
      </c>
    </row>
    <row r="4342" spans="2:51" s="13" customFormat="1" x14ac:dyDescent="0.2">
      <c r="B4342" s="154"/>
      <c r="D4342" s="148" t="s">
        <v>169</v>
      </c>
      <c r="E4342" s="155" t="s">
        <v>3</v>
      </c>
      <c r="F4342" s="156" t="s">
        <v>3133</v>
      </c>
      <c r="H4342" s="157">
        <v>11.6</v>
      </c>
      <c r="I4342" s="158"/>
      <c r="L4342" s="154"/>
      <c r="M4342" s="159"/>
      <c r="T4342" s="160"/>
      <c r="AT4342" s="155" t="s">
        <v>169</v>
      </c>
      <c r="AU4342" s="155" t="s">
        <v>88</v>
      </c>
      <c r="AV4342" s="13" t="s">
        <v>88</v>
      </c>
      <c r="AW4342" s="13" t="s">
        <v>40</v>
      </c>
      <c r="AX4342" s="13" t="s">
        <v>78</v>
      </c>
      <c r="AY4342" s="155" t="s">
        <v>156</v>
      </c>
    </row>
    <row r="4343" spans="2:51" s="13" customFormat="1" x14ac:dyDescent="0.2">
      <c r="B4343" s="154"/>
      <c r="D4343" s="148" t="s">
        <v>169</v>
      </c>
      <c r="E4343" s="155" t="s">
        <v>3</v>
      </c>
      <c r="F4343" s="156" t="s">
        <v>3134</v>
      </c>
      <c r="H4343" s="157">
        <v>2.4</v>
      </c>
      <c r="I4343" s="158"/>
      <c r="L4343" s="154"/>
      <c r="M4343" s="159"/>
      <c r="T4343" s="160"/>
      <c r="AT4343" s="155" t="s">
        <v>169</v>
      </c>
      <c r="AU4343" s="155" t="s">
        <v>88</v>
      </c>
      <c r="AV4343" s="13" t="s">
        <v>88</v>
      </c>
      <c r="AW4343" s="13" t="s">
        <v>40</v>
      </c>
      <c r="AX4343" s="13" t="s">
        <v>78</v>
      </c>
      <c r="AY4343" s="155" t="s">
        <v>156</v>
      </c>
    </row>
    <row r="4344" spans="2:51" s="13" customFormat="1" x14ac:dyDescent="0.2">
      <c r="B4344" s="154"/>
      <c r="D4344" s="148" t="s">
        <v>169</v>
      </c>
      <c r="E4344" s="155" t="s">
        <v>3</v>
      </c>
      <c r="F4344" s="156" t="s">
        <v>3135</v>
      </c>
      <c r="H4344" s="157">
        <v>2.34</v>
      </c>
      <c r="I4344" s="158"/>
      <c r="L4344" s="154"/>
      <c r="M4344" s="159"/>
      <c r="T4344" s="160"/>
      <c r="AT4344" s="155" t="s">
        <v>169</v>
      </c>
      <c r="AU4344" s="155" t="s">
        <v>88</v>
      </c>
      <c r="AV4344" s="13" t="s">
        <v>88</v>
      </c>
      <c r="AW4344" s="13" t="s">
        <v>40</v>
      </c>
      <c r="AX4344" s="13" t="s">
        <v>78</v>
      </c>
      <c r="AY4344" s="155" t="s">
        <v>156</v>
      </c>
    </row>
    <row r="4345" spans="2:51" s="15" customFormat="1" x14ac:dyDescent="0.2">
      <c r="B4345" s="168"/>
      <c r="D4345" s="148" t="s">
        <v>169</v>
      </c>
      <c r="E4345" s="169" t="s">
        <v>3</v>
      </c>
      <c r="F4345" s="170" t="s">
        <v>180</v>
      </c>
      <c r="H4345" s="171">
        <v>37.948999999999998</v>
      </c>
      <c r="I4345" s="172"/>
      <c r="L4345" s="168"/>
      <c r="M4345" s="173"/>
      <c r="T4345" s="174"/>
      <c r="AT4345" s="169" t="s">
        <v>169</v>
      </c>
      <c r="AU4345" s="169" t="s">
        <v>88</v>
      </c>
      <c r="AV4345" s="15" t="s">
        <v>157</v>
      </c>
      <c r="AW4345" s="15" t="s">
        <v>40</v>
      </c>
      <c r="AX4345" s="15" t="s">
        <v>78</v>
      </c>
      <c r="AY4345" s="169" t="s">
        <v>156</v>
      </c>
    </row>
    <row r="4346" spans="2:51" s="12" customFormat="1" x14ac:dyDescent="0.2">
      <c r="B4346" s="147"/>
      <c r="D4346" s="148" t="s">
        <v>169</v>
      </c>
      <c r="E4346" s="149" t="s">
        <v>3</v>
      </c>
      <c r="F4346" s="150" t="s">
        <v>2516</v>
      </c>
      <c r="H4346" s="149" t="s">
        <v>3</v>
      </c>
      <c r="I4346" s="151"/>
      <c r="L4346" s="147"/>
      <c r="M4346" s="152"/>
      <c r="T4346" s="153"/>
      <c r="AT4346" s="149" t="s">
        <v>169</v>
      </c>
      <c r="AU4346" s="149" t="s">
        <v>88</v>
      </c>
      <c r="AV4346" s="12" t="s">
        <v>86</v>
      </c>
      <c r="AW4346" s="12" t="s">
        <v>40</v>
      </c>
      <c r="AX4346" s="12" t="s">
        <v>78</v>
      </c>
      <c r="AY4346" s="149" t="s">
        <v>156</v>
      </c>
    </row>
    <row r="4347" spans="2:51" s="13" customFormat="1" x14ac:dyDescent="0.2">
      <c r="B4347" s="154"/>
      <c r="D4347" s="148" t="s">
        <v>169</v>
      </c>
      <c r="E4347" s="155" t="s">
        <v>3</v>
      </c>
      <c r="F4347" s="156" t="s">
        <v>5067</v>
      </c>
      <c r="H4347" s="157">
        <v>1.208</v>
      </c>
      <c r="I4347" s="158"/>
      <c r="L4347" s="154"/>
      <c r="M4347" s="159"/>
      <c r="T4347" s="160"/>
      <c r="AT4347" s="155" t="s">
        <v>169</v>
      </c>
      <c r="AU4347" s="155" t="s">
        <v>88</v>
      </c>
      <c r="AV4347" s="13" t="s">
        <v>88</v>
      </c>
      <c r="AW4347" s="13" t="s">
        <v>40</v>
      </c>
      <c r="AX4347" s="13" t="s">
        <v>78</v>
      </c>
      <c r="AY4347" s="155" t="s">
        <v>156</v>
      </c>
    </row>
    <row r="4348" spans="2:51" s="15" customFormat="1" x14ac:dyDescent="0.2">
      <c r="B4348" s="168"/>
      <c r="D4348" s="148" t="s">
        <v>169</v>
      </c>
      <c r="E4348" s="169" t="s">
        <v>3</v>
      </c>
      <c r="F4348" s="170" t="s">
        <v>180</v>
      </c>
      <c r="H4348" s="171">
        <v>1.208</v>
      </c>
      <c r="I4348" s="172"/>
      <c r="L4348" s="168"/>
      <c r="M4348" s="173"/>
      <c r="T4348" s="174"/>
      <c r="AT4348" s="169" t="s">
        <v>169</v>
      </c>
      <c r="AU4348" s="169" t="s">
        <v>88</v>
      </c>
      <c r="AV4348" s="15" t="s">
        <v>157</v>
      </c>
      <c r="AW4348" s="15" t="s">
        <v>40</v>
      </c>
      <c r="AX4348" s="15" t="s">
        <v>78</v>
      </c>
      <c r="AY4348" s="169" t="s">
        <v>156</v>
      </c>
    </row>
    <row r="4349" spans="2:51" s="12" customFormat="1" x14ac:dyDescent="0.2">
      <c r="B4349" s="147"/>
      <c r="D4349" s="148" t="s">
        <v>169</v>
      </c>
      <c r="E4349" s="149" t="s">
        <v>3</v>
      </c>
      <c r="F4349" s="150" t="s">
        <v>2058</v>
      </c>
      <c r="H4349" s="149" t="s">
        <v>3</v>
      </c>
      <c r="I4349" s="151"/>
      <c r="L4349" s="147"/>
      <c r="M4349" s="152"/>
      <c r="T4349" s="153"/>
      <c r="AT4349" s="149" t="s">
        <v>169</v>
      </c>
      <c r="AU4349" s="149" t="s">
        <v>88</v>
      </c>
      <c r="AV4349" s="12" t="s">
        <v>86</v>
      </c>
      <c r="AW4349" s="12" t="s">
        <v>40</v>
      </c>
      <c r="AX4349" s="12" t="s">
        <v>78</v>
      </c>
      <c r="AY4349" s="149" t="s">
        <v>156</v>
      </c>
    </row>
    <row r="4350" spans="2:51" s="13" customFormat="1" x14ac:dyDescent="0.2">
      <c r="B4350" s="154"/>
      <c r="D4350" s="148" t="s">
        <v>169</v>
      </c>
      <c r="E4350" s="155" t="s">
        <v>3</v>
      </c>
      <c r="F4350" s="156" t="s">
        <v>2059</v>
      </c>
      <c r="H4350" s="157">
        <v>0.78</v>
      </c>
      <c r="I4350" s="158"/>
      <c r="L4350" s="154"/>
      <c r="M4350" s="159"/>
      <c r="T4350" s="160"/>
      <c r="AT4350" s="155" t="s">
        <v>169</v>
      </c>
      <c r="AU4350" s="155" t="s">
        <v>88</v>
      </c>
      <c r="AV4350" s="13" t="s">
        <v>88</v>
      </c>
      <c r="AW4350" s="13" t="s">
        <v>40</v>
      </c>
      <c r="AX4350" s="13" t="s">
        <v>78</v>
      </c>
      <c r="AY4350" s="155" t="s">
        <v>156</v>
      </c>
    </row>
    <row r="4351" spans="2:51" s="15" customFormat="1" x14ac:dyDescent="0.2">
      <c r="B4351" s="168"/>
      <c r="D4351" s="148" t="s">
        <v>169</v>
      </c>
      <c r="E4351" s="169" t="s">
        <v>3</v>
      </c>
      <c r="F4351" s="170" t="s">
        <v>180</v>
      </c>
      <c r="H4351" s="171">
        <v>0.78</v>
      </c>
      <c r="I4351" s="172"/>
      <c r="L4351" s="168"/>
      <c r="M4351" s="173"/>
      <c r="T4351" s="174"/>
      <c r="AT4351" s="169" t="s">
        <v>169</v>
      </c>
      <c r="AU4351" s="169" t="s">
        <v>88</v>
      </c>
      <c r="AV4351" s="15" t="s">
        <v>157</v>
      </c>
      <c r="AW4351" s="15" t="s">
        <v>40</v>
      </c>
      <c r="AX4351" s="15" t="s">
        <v>78</v>
      </c>
      <c r="AY4351" s="169" t="s">
        <v>156</v>
      </c>
    </row>
    <row r="4352" spans="2:51" s="12" customFormat="1" x14ac:dyDescent="0.2">
      <c r="B4352" s="147"/>
      <c r="D4352" s="148" t="s">
        <v>169</v>
      </c>
      <c r="E4352" s="149" t="s">
        <v>3</v>
      </c>
      <c r="F4352" s="150" t="s">
        <v>3084</v>
      </c>
      <c r="H4352" s="149" t="s">
        <v>3</v>
      </c>
      <c r="I4352" s="151"/>
      <c r="L4352" s="147"/>
      <c r="M4352" s="152"/>
      <c r="T4352" s="153"/>
      <c r="AT4352" s="149" t="s">
        <v>169</v>
      </c>
      <c r="AU4352" s="149" t="s">
        <v>88</v>
      </c>
      <c r="AV4352" s="12" t="s">
        <v>86</v>
      </c>
      <c r="AW4352" s="12" t="s">
        <v>40</v>
      </c>
      <c r="AX4352" s="12" t="s">
        <v>78</v>
      </c>
      <c r="AY4352" s="149" t="s">
        <v>156</v>
      </c>
    </row>
    <row r="4353" spans="2:65" s="13" customFormat="1" x14ac:dyDescent="0.2">
      <c r="B4353" s="154"/>
      <c r="D4353" s="148" t="s">
        <v>169</v>
      </c>
      <c r="E4353" s="155" t="s">
        <v>3</v>
      </c>
      <c r="F4353" s="156" t="s">
        <v>4861</v>
      </c>
      <c r="H4353" s="157">
        <v>132.27000000000001</v>
      </c>
      <c r="I4353" s="158"/>
      <c r="L4353" s="154"/>
      <c r="M4353" s="159"/>
      <c r="T4353" s="160"/>
      <c r="AT4353" s="155" t="s">
        <v>169</v>
      </c>
      <c r="AU4353" s="155" t="s">
        <v>88</v>
      </c>
      <c r="AV4353" s="13" t="s">
        <v>88</v>
      </c>
      <c r="AW4353" s="13" t="s">
        <v>40</v>
      </c>
      <c r="AX4353" s="13" t="s">
        <v>78</v>
      </c>
      <c r="AY4353" s="155" t="s">
        <v>156</v>
      </c>
    </row>
    <row r="4354" spans="2:65" s="13" customFormat="1" x14ac:dyDescent="0.2">
      <c r="B4354" s="154"/>
      <c r="D4354" s="148" t="s">
        <v>169</v>
      </c>
      <c r="E4354" s="155" t="s">
        <v>3</v>
      </c>
      <c r="F4354" s="156" t="s">
        <v>4758</v>
      </c>
      <c r="H4354" s="157">
        <v>10.7</v>
      </c>
      <c r="I4354" s="158"/>
      <c r="L4354" s="154"/>
      <c r="M4354" s="159"/>
      <c r="T4354" s="160"/>
      <c r="AT4354" s="155" t="s">
        <v>169</v>
      </c>
      <c r="AU4354" s="155" t="s">
        <v>88</v>
      </c>
      <c r="AV4354" s="13" t="s">
        <v>88</v>
      </c>
      <c r="AW4354" s="13" t="s">
        <v>40</v>
      </c>
      <c r="AX4354" s="13" t="s">
        <v>78</v>
      </c>
      <c r="AY4354" s="155" t="s">
        <v>156</v>
      </c>
    </row>
    <row r="4355" spans="2:65" s="13" customFormat="1" x14ac:dyDescent="0.2">
      <c r="B4355" s="154"/>
      <c r="D4355" s="148" t="s">
        <v>169</v>
      </c>
      <c r="E4355" s="155" t="s">
        <v>3</v>
      </c>
      <c r="F4355" s="156" t="s">
        <v>4862</v>
      </c>
      <c r="H4355" s="157">
        <v>11.52</v>
      </c>
      <c r="I4355" s="158"/>
      <c r="L4355" s="154"/>
      <c r="M4355" s="159"/>
      <c r="T4355" s="160"/>
      <c r="AT4355" s="155" t="s">
        <v>169</v>
      </c>
      <c r="AU4355" s="155" t="s">
        <v>88</v>
      </c>
      <c r="AV4355" s="13" t="s">
        <v>88</v>
      </c>
      <c r="AW4355" s="13" t="s">
        <v>40</v>
      </c>
      <c r="AX4355" s="13" t="s">
        <v>78</v>
      </c>
      <c r="AY4355" s="155" t="s">
        <v>156</v>
      </c>
    </row>
    <row r="4356" spans="2:65" s="13" customFormat="1" x14ac:dyDescent="0.2">
      <c r="B4356" s="154"/>
      <c r="D4356" s="148" t="s">
        <v>169</v>
      </c>
      <c r="E4356" s="155" t="s">
        <v>3</v>
      </c>
      <c r="F4356" s="156" t="s">
        <v>4863</v>
      </c>
      <c r="H4356" s="157">
        <v>5.61</v>
      </c>
      <c r="I4356" s="158"/>
      <c r="L4356" s="154"/>
      <c r="M4356" s="159"/>
      <c r="T4356" s="160"/>
      <c r="AT4356" s="155" t="s">
        <v>169</v>
      </c>
      <c r="AU4356" s="155" t="s">
        <v>88</v>
      </c>
      <c r="AV4356" s="13" t="s">
        <v>88</v>
      </c>
      <c r="AW4356" s="13" t="s">
        <v>40</v>
      </c>
      <c r="AX4356" s="13" t="s">
        <v>78</v>
      </c>
      <c r="AY4356" s="155" t="s">
        <v>156</v>
      </c>
    </row>
    <row r="4357" spans="2:65" s="13" customFormat="1" x14ac:dyDescent="0.2">
      <c r="B4357" s="154"/>
      <c r="D4357" s="148" t="s">
        <v>169</v>
      </c>
      <c r="E4357" s="155" t="s">
        <v>3</v>
      </c>
      <c r="F4357" s="156" t="s">
        <v>4864</v>
      </c>
      <c r="H4357" s="157">
        <v>2.41</v>
      </c>
      <c r="I4357" s="158"/>
      <c r="L4357" s="154"/>
      <c r="M4357" s="159"/>
      <c r="T4357" s="160"/>
      <c r="AT4357" s="155" t="s">
        <v>169</v>
      </c>
      <c r="AU4357" s="155" t="s">
        <v>88</v>
      </c>
      <c r="AV4357" s="13" t="s">
        <v>88</v>
      </c>
      <c r="AW4357" s="13" t="s">
        <v>40</v>
      </c>
      <c r="AX4357" s="13" t="s">
        <v>78</v>
      </c>
      <c r="AY4357" s="155" t="s">
        <v>156</v>
      </c>
    </row>
    <row r="4358" spans="2:65" s="13" customFormat="1" x14ac:dyDescent="0.2">
      <c r="B4358" s="154"/>
      <c r="D4358" s="148" t="s">
        <v>169</v>
      </c>
      <c r="E4358" s="155" t="s">
        <v>3</v>
      </c>
      <c r="F4358" s="156" t="s">
        <v>4865</v>
      </c>
      <c r="H4358" s="157">
        <v>4.99</v>
      </c>
      <c r="I4358" s="158"/>
      <c r="L4358" s="154"/>
      <c r="M4358" s="159"/>
      <c r="T4358" s="160"/>
      <c r="AT4358" s="155" t="s">
        <v>169</v>
      </c>
      <c r="AU4358" s="155" t="s">
        <v>88</v>
      </c>
      <c r="AV4358" s="13" t="s">
        <v>88</v>
      </c>
      <c r="AW4358" s="13" t="s">
        <v>40</v>
      </c>
      <c r="AX4358" s="13" t="s">
        <v>78</v>
      </c>
      <c r="AY4358" s="155" t="s">
        <v>156</v>
      </c>
    </row>
    <row r="4359" spans="2:65" s="15" customFormat="1" x14ac:dyDescent="0.2">
      <c r="B4359" s="168"/>
      <c r="D4359" s="148" t="s">
        <v>169</v>
      </c>
      <c r="E4359" s="169" t="s">
        <v>3</v>
      </c>
      <c r="F4359" s="170" t="s">
        <v>180</v>
      </c>
      <c r="H4359" s="171">
        <v>167.5</v>
      </c>
      <c r="I4359" s="172"/>
      <c r="L4359" s="168"/>
      <c r="M4359" s="173"/>
      <c r="T4359" s="174"/>
      <c r="AT4359" s="169" t="s">
        <v>169</v>
      </c>
      <c r="AU4359" s="169" t="s">
        <v>88</v>
      </c>
      <c r="AV4359" s="15" t="s">
        <v>157</v>
      </c>
      <c r="AW4359" s="15" t="s">
        <v>40</v>
      </c>
      <c r="AX4359" s="15" t="s">
        <v>78</v>
      </c>
      <c r="AY4359" s="169" t="s">
        <v>156</v>
      </c>
    </row>
    <row r="4360" spans="2:65" s="14" customFormat="1" x14ac:dyDescent="0.2">
      <c r="B4360" s="161"/>
      <c r="D4360" s="148" t="s">
        <v>169</v>
      </c>
      <c r="E4360" s="162" t="s">
        <v>3</v>
      </c>
      <c r="F4360" s="163" t="s">
        <v>172</v>
      </c>
      <c r="H4360" s="164">
        <v>328.827</v>
      </c>
      <c r="I4360" s="165"/>
      <c r="L4360" s="161"/>
      <c r="M4360" s="166"/>
      <c r="T4360" s="167"/>
      <c r="AT4360" s="162" t="s">
        <v>169</v>
      </c>
      <c r="AU4360" s="162" t="s">
        <v>88</v>
      </c>
      <c r="AV4360" s="14" t="s">
        <v>165</v>
      </c>
      <c r="AW4360" s="14" t="s">
        <v>40</v>
      </c>
      <c r="AX4360" s="14" t="s">
        <v>86</v>
      </c>
      <c r="AY4360" s="162" t="s">
        <v>156</v>
      </c>
    </row>
    <row r="4361" spans="2:65" s="1" customFormat="1" ht="21.75" customHeight="1" x14ac:dyDescent="0.2">
      <c r="B4361" s="129"/>
      <c r="C4361" s="130" t="s">
        <v>5070</v>
      </c>
      <c r="D4361" s="130" t="s">
        <v>160</v>
      </c>
      <c r="E4361" s="131" t="s">
        <v>5071</v>
      </c>
      <c r="F4361" s="132" t="s">
        <v>5072</v>
      </c>
      <c r="G4361" s="133" t="s">
        <v>209</v>
      </c>
      <c r="H4361" s="134">
        <v>161.327</v>
      </c>
      <c r="I4361" s="135"/>
      <c r="J4361" s="136">
        <f>ROUND(I4361*H4361,2)</f>
        <v>0</v>
      </c>
      <c r="K4361" s="132" t="s">
        <v>3</v>
      </c>
      <c r="L4361" s="34"/>
      <c r="M4361" s="137" t="s">
        <v>3</v>
      </c>
      <c r="N4361" s="138" t="s">
        <v>49</v>
      </c>
      <c r="P4361" s="139">
        <f>O4361*H4361</f>
        <v>0</v>
      </c>
      <c r="Q4361" s="139">
        <v>3.0599999999999999E-2</v>
      </c>
      <c r="R4361" s="139">
        <f>Q4361*H4361</f>
        <v>4.9366061999999999</v>
      </c>
      <c r="S4361" s="139">
        <v>0</v>
      </c>
      <c r="T4361" s="140">
        <f>S4361*H4361</f>
        <v>0</v>
      </c>
      <c r="AR4361" s="141" t="s">
        <v>165</v>
      </c>
      <c r="AT4361" s="141" t="s">
        <v>160</v>
      </c>
      <c r="AU4361" s="141" t="s">
        <v>88</v>
      </c>
      <c r="AY4361" s="18" t="s">
        <v>156</v>
      </c>
      <c r="BE4361" s="142">
        <f>IF(N4361="základní",J4361,0)</f>
        <v>0</v>
      </c>
      <c r="BF4361" s="142">
        <f>IF(N4361="snížená",J4361,0)</f>
        <v>0</v>
      </c>
      <c r="BG4361" s="142">
        <f>IF(N4361="zákl. přenesená",J4361,0)</f>
        <v>0</v>
      </c>
      <c r="BH4361" s="142">
        <f>IF(N4361="sníž. přenesená",J4361,0)</f>
        <v>0</v>
      </c>
      <c r="BI4361" s="142">
        <f>IF(N4361="nulová",J4361,0)</f>
        <v>0</v>
      </c>
      <c r="BJ4361" s="18" t="s">
        <v>86</v>
      </c>
      <c r="BK4361" s="142">
        <f>ROUND(I4361*H4361,2)</f>
        <v>0</v>
      </c>
      <c r="BL4361" s="18" t="s">
        <v>165</v>
      </c>
      <c r="BM4361" s="141" t="s">
        <v>5073</v>
      </c>
    </row>
    <row r="4362" spans="2:65" s="12" customFormat="1" x14ac:dyDescent="0.2">
      <c r="B4362" s="147"/>
      <c r="D4362" s="148" t="s">
        <v>169</v>
      </c>
      <c r="E4362" s="149" t="s">
        <v>3</v>
      </c>
      <c r="F4362" s="150" t="s">
        <v>2056</v>
      </c>
      <c r="H4362" s="149" t="s">
        <v>3</v>
      </c>
      <c r="I4362" s="151"/>
      <c r="L4362" s="147"/>
      <c r="M4362" s="152"/>
      <c r="T4362" s="153"/>
      <c r="AT4362" s="149" t="s">
        <v>169</v>
      </c>
      <c r="AU4362" s="149" t="s">
        <v>88</v>
      </c>
      <c r="AV4362" s="12" t="s">
        <v>86</v>
      </c>
      <c r="AW4362" s="12" t="s">
        <v>40</v>
      </c>
      <c r="AX4362" s="12" t="s">
        <v>78</v>
      </c>
      <c r="AY4362" s="149" t="s">
        <v>156</v>
      </c>
    </row>
    <row r="4363" spans="2:65" s="13" customFormat="1" x14ac:dyDescent="0.2">
      <c r="B4363" s="154"/>
      <c r="D4363" s="148" t="s">
        <v>169</v>
      </c>
      <c r="E4363" s="155" t="s">
        <v>3</v>
      </c>
      <c r="F4363" s="156" t="s">
        <v>2057</v>
      </c>
      <c r="H4363" s="157">
        <v>27.65</v>
      </c>
      <c r="I4363" s="158"/>
      <c r="L4363" s="154"/>
      <c r="M4363" s="159"/>
      <c r="T4363" s="160"/>
      <c r="AT4363" s="155" t="s">
        <v>169</v>
      </c>
      <c r="AU4363" s="155" t="s">
        <v>88</v>
      </c>
      <c r="AV4363" s="13" t="s">
        <v>88</v>
      </c>
      <c r="AW4363" s="13" t="s">
        <v>40</v>
      </c>
      <c r="AX4363" s="13" t="s">
        <v>78</v>
      </c>
      <c r="AY4363" s="155" t="s">
        <v>156</v>
      </c>
    </row>
    <row r="4364" spans="2:65" s="15" customFormat="1" x14ac:dyDescent="0.2">
      <c r="B4364" s="168"/>
      <c r="D4364" s="148" t="s">
        <v>169</v>
      </c>
      <c r="E4364" s="169" t="s">
        <v>3</v>
      </c>
      <c r="F4364" s="170" t="s">
        <v>180</v>
      </c>
      <c r="H4364" s="171">
        <v>27.65</v>
      </c>
      <c r="I4364" s="172"/>
      <c r="L4364" s="168"/>
      <c r="M4364" s="173"/>
      <c r="T4364" s="174"/>
      <c r="AT4364" s="169" t="s">
        <v>169</v>
      </c>
      <c r="AU4364" s="169" t="s">
        <v>88</v>
      </c>
      <c r="AV4364" s="15" t="s">
        <v>157</v>
      </c>
      <c r="AW4364" s="15" t="s">
        <v>40</v>
      </c>
      <c r="AX4364" s="15" t="s">
        <v>78</v>
      </c>
      <c r="AY4364" s="169" t="s">
        <v>156</v>
      </c>
    </row>
    <row r="4365" spans="2:65" s="12" customFormat="1" x14ac:dyDescent="0.2">
      <c r="B4365" s="147"/>
      <c r="D4365" s="148" t="s">
        <v>169</v>
      </c>
      <c r="E4365" s="149" t="s">
        <v>3</v>
      </c>
      <c r="F4365" s="150" t="s">
        <v>3057</v>
      </c>
      <c r="H4365" s="149" t="s">
        <v>3</v>
      </c>
      <c r="I4365" s="151"/>
      <c r="L4365" s="147"/>
      <c r="M4365" s="152"/>
      <c r="T4365" s="153"/>
      <c r="AT4365" s="149" t="s">
        <v>169</v>
      </c>
      <c r="AU4365" s="149" t="s">
        <v>88</v>
      </c>
      <c r="AV4365" s="12" t="s">
        <v>86</v>
      </c>
      <c r="AW4365" s="12" t="s">
        <v>40</v>
      </c>
      <c r="AX4365" s="12" t="s">
        <v>78</v>
      </c>
      <c r="AY4365" s="149" t="s">
        <v>156</v>
      </c>
    </row>
    <row r="4366" spans="2:65" s="13" customFormat="1" x14ac:dyDescent="0.2">
      <c r="B4366" s="154"/>
      <c r="D4366" s="148" t="s">
        <v>169</v>
      </c>
      <c r="E4366" s="155" t="s">
        <v>3</v>
      </c>
      <c r="F4366" s="156" t="s">
        <v>3970</v>
      </c>
      <c r="H4366" s="157">
        <v>10.44</v>
      </c>
      <c r="I4366" s="158"/>
      <c r="L4366" s="154"/>
      <c r="M4366" s="159"/>
      <c r="T4366" s="160"/>
      <c r="AT4366" s="155" t="s">
        <v>169</v>
      </c>
      <c r="AU4366" s="155" t="s">
        <v>88</v>
      </c>
      <c r="AV4366" s="13" t="s">
        <v>88</v>
      </c>
      <c r="AW4366" s="13" t="s">
        <v>40</v>
      </c>
      <c r="AX4366" s="13" t="s">
        <v>78</v>
      </c>
      <c r="AY4366" s="155" t="s">
        <v>156</v>
      </c>
    </row>
    <row r="4367" spans="2:65" s="13" customFormat="1" x14ac:dyDescent="0.2">
      <c r="B4367" s="154"/>
      <c r="D4367" s="148" t="s">
        <v>169</v>
      </c>
      <c r="E4367" s="155" t="s">
        <v>3</v>
      </c>
      <c r="F4367" s="156" t="s">
        <v>3971</v>
      </c>
      <c r="H4367" s="157">
        <v>9.4</v>
      </c>
      <c r="I4367" s="158"/>
      <c r="L4367" s="154"/>
      <c r="M4367" s="159"/>
      <c r="T4367" s="160"/>
      <c r="AT4367" s="155" t="s">
        <v>169</v>
      </c>
      <c r="AU4367" s="155" t="s">
        <v>88</v>
      </c>
      <c r="AV4367" s="13" t="s">
        <v>88</v>
      </c>
      <c r="AW4367" s="13" t="s">
        <v>40</v>
      </c>
      <c r="AX4367" s="13" t="s">
        <v>78</v>
      </c>
      <c r="AY4367" s="155" t="s">
        <v>156</v>
      </c>
    </row>
    <row r="4368" spans="2:65" s="13" customFormat="1" x14ac:dyDescent="0.2">
      <c r="B4368" s="154"/>
      <c r="D4368" s="148" t="s">
        <v>169</v>
      </c>
      <c r="E4368" s="155" t="s">
        <v>3</v>
      </c>
      <c r="F4368" s="156" t="s">
        <v>3972</v>
      </c>
      <c r="H4368" s="157">
        <v>9.3000000000000007</v>
      </c>
      <c r="I4368" s="158"/>
      <c r="L4368" s="154"/>
      <c r="M4368" s="159"/>
      <c r="T4368" s="160"/>
      <c r="AT4368" s="155" t="s">
        <v>169</v>
      </c>
      <c r="AU4368" s="155" t="s">
        <v>88</v>
      </c>
      <c r="AV4368" s="13" t="s">
        <v>88</v>
      </c>
      <c r="AW4368" s="13" t="s">
        <v>40</v>
      </c>
      <c r="AX4368" s="13" t="s">
        <v>78</v>
      </c>
      <c r="AY4368" s="155" t="s">
        <v>156</v>
      </c>
    </row>
    <row r="4369" spans="2:51" s="13" customFormat="1" x14ac:dyDescent="0.2">
      <c r="B4369" s="154"/>
      <c r="D4369" s="148" t="s">
        <v>169</v>
      </c>
      <c r="E4369" s="155" t="s">
        <v>3</v>
      </c>
      <c r="F4369" s="156" t="s">
        <v>3973</v>
      </c>
      <c r="H4369" s="157">
        <v>4.4000000000000004</v>
      </c>
      <c r="I4369" s="158"/>
      <c r="L4369" s="154"/>
      <c r="M4369" s="159"/>
      <c r="T4369" s="160"/>
      <c r="AT4369" s="155" t="s">
        <v>169</v>
      </c>
      <c r="AU4369" s="155" t="s">
        <v>88</v>
      </c>
      <c r="AV4369" s="13" t="s">
        <v>88</v>
      </c>
      <c r="AW4369" s="13" t="s">
        <v>40</v>
      </c>
      <c r="AX4369" s="13" t="s">
        <v>78</v>
      </c>
      <c r="AY4369" s="155" t="s">
        <v>156</v>
      </c>
    </row>
    <row r="4370" spans="2:51" s="13" customFormat="1" x14ac:dyDescent="0.2">
      <c r="B4370" s="154"/>
      <c r="D4370" s="148" t="s">
        <v>169</v>
      </c>
      <c r="E4370" s="155" t="s">
        <v>3</v>
      </c>
      <c r="F4370" s="156" t="s">
        <v>3974</v>
      </c>
      <c r="H4370" s="157">
        <v>12.8</v>
      </c>
      <c r="I4370" s="158"/>
      <c r="L4370" s="154"/>
      <c r="M4370" s="159"/>
      <c r="T4370" s="160"/>
      <c r="AT4370" s="155" t="s">
        <v>169</v>
      </c>
      <c r="AU4370" s="155" t="s">
        <v>88</v>
      </c>
      <c r="AV4370" s="13" t="s">
        <v>88</v>
      </c>
      <c r="AW4370" s="13" t="s">
        <v>40</v>
      </c>
      <c r="AX4370" s="13" t="s">
        <v>78</v>
      </c>
      <c r="AY4370" s="155" t="s">
        <v>156</v>
      </c>
    </row>
    <row r="4371" spans="2:51" s="13" customFormat="1" x14ac:dyDescent="0.2">
      <c r="B4371" s="154"/>
      <c r="D4371" s="148" t="s">
        <v>169</v>
      </c>
      <c r="E4371" s="155" t="s">
        <v>3</v>
      </c>
      <c r="F4371" s="156" t="s">
        <v>3975</v>
      </c>
      <c r="H4371" s="157">
        <v>17.399999999999999</v>
      </c>
      <c r="I4371" s="158"/>
      <c r="L4371" s="154"/>
      <c r="M4371" s="159"/>
      <c r="T4371" s="160"/>
      <c r="AT4371" s="155" t="s">
        <v>169</v>
      </c>
      <c r="AU4371" s="155" t="s">
        <v>88</v>
      </c>
      <c r="AV4371" s="13" t="s">
        <v>88</v>
      </c>
      <c r="AW4371" s="13" t="s">
        <v>40</v>
      </c>
      <c r="AX4371" s="13" t="s">
        <v>78</v>
      </c>
      <c r="AY4371" s="155" t="s">
        <v>156</v>
      </c>
    </row>
    <row r="4372" spans="2:51" s="13" customFormat="1" x14ac:dyDescent="0.2">
      <c r="B4372" s="154"/>
      <c r="D4372" s="148" t="s">
        <v>169</v>
      </c>
      <c r="E4372" s="155" t="s">
        <v>3</v>
      </c>
      <c r="F4372" s="156" t="s">
        <v>3976</v>
      </c>
      <c r="H4372" s="157">
        <v>30</v>
      </c>
      <c r="I4372" s="158"/>
      <c r="L4372" s="154"/>
      <c r="M4372" s="159"/>
      <c r="T4372" s="160"/>
      <c r="AT4372" s="155" t="s">
        <v>169</v>
      </c>
      <c r="AU4372" s="155" t="s">
        <v>88</v>
      </c>
      <c r="AV4372" s="13" t="s">
        <v>88</v>
      </c>
      <c r="AW4372" s="13" t="s">
        <v>40</v>
      </c>
      <c r="AX4372" s="13" t="s">
        <v>78</v>
      </c>
      <c r="AY4372" s="155" t="s">
        <v>156</v>
      </c>
    </row>
    <row r="4373" spans="2:51" s="15" customFormat="1" x14ac:dyDescent="0.2">
      <c r="B4373" s="168"/>
      <c r="D4373" s="148" t="s">
        <v>169</v>
      </c>
      <c r="E4373" s="169" t="s">
        <v>3</v>
      </c>
      <c r="F4373" s="170" t="s">
        <v>180</v>
      </c>
      <c r="H4373" s="171">
        <v>93.74</v>
      </c>
      <c r="I4373" s="172"/>
      <c r="L4373" s="168"/>
      <c r="M4373" s="173"/>
      <c r="T4373" s="174"/>
      <c r="AT4373" s="169" t="s">
        <v>169</v>
      </c>
      <c r="AU4373" s="169" t="s">
        <v>88</v>
      </c>
      <c r="AV4373" s="15" t="s">
        <v>157</v>
      </c>
      <c r="AW4373" s="15" t="s">
        <v>40</v>
      </c>
      <c r="AX4373" s="15" t="s">
        <v>78</v>
      </c>
      <c r="AY4373" s="169" t="s">
        <v>156</v>
      </c>
    </row>
    <row r="4374" spans="2:51" s="12" customFormat="1" x14ac:dyDescent="0.2">
      <c r="B4374" s="147"/>
      <c r="D4374" s="148" t="s">
        <v>169</v>
      </c>
      <c r="E4374" s="149" t="s">
        <v>3</v>
      </c>
      <c r="F4374" s="150" t="s">
        <v>3109</v>
      </c>
      <c r="H4374" s="149" t="s">
        <v>3</v>
      </c>
      <c r="I4374" s="151"/>
      <c r="L4374" s="147"/>
      <c r="M4374" s="152"/>
      <c r="T4374" s="153"/>
      <c r="AT4374" s="149" t="s">
        <v>169</v>
      </c>
      <c r="AU4374" s="149" t="s">
        <v>88</v>
      </c>
      <c r="AV4374" s="12" t="s">
        <v>86</v>
      </c>
      <c r="AW4374" s="12" t="s">
        <v>40</v>
      </c>
      <c r="AX4374" s="12" t="s">
        <v>78</v>
      </c>
      <c r="AY4374" s="149" t="s">
        <v>156</v>
      </c>
    </row>
    <row r="4375" spans="2:51" s="13" customFormat="1" x14ac:dyDescent="0.2">
      <c r="B4375" s="154"/>
      <c r="D4375" s="148" t="s">
        <v>169</v>
      </c>
      <c r="E4375" s="155" t="s">
        <v>3</v>
      </c>
      <c r="F4375" s="156" t="s">
        <v>3129</v>
      </c>
      <c r="H4375" s="157">
        <v>9.86</v>
      </c>
      <c r="I4375" s="158"/>
      <c r="L4375" s="154"/>
      <c r="M4375" s="159"/>
      <c r="T4375" s="160"/>
      <c r="AT4375" s="155" t="s">
        <v>169</v>
      </c>
      <c r="AU4375" s="155" t="s">
        <v>88</v>
      </c>
      <c r="AV4375" s="13" t="s">
        <v>88</v>
      </c>
      <c r="AW4375" s="13" t="s">
        <v>40</v>
      </c>
      <c r="AX4375" s="13" t="s">
        <v>78</v>
      </c>
      <c r="AY4375" s="155" t="s">
        <v>156</v>
      </c>
    </row>
    <row r="4376" spans="2:51" s="13" customFormat="1" x14ac:dyDescent="0.2">
      <c r="B4376" s="154"/>
      <c r="D4376" s="148" t="s">
        <v>169</v>
      </c>
      <c r="E4376" s="155" t="s">
        <v>3</v>
      </c>
      <c r="F4376" s="156" t="s">
        <v>3130</v>
      </c>
      <c r="H4376" s="157">
        <v>3.25</v>
      </c>
      <c r="I4376" s="158"/>
      <c r="L4376" s="154"/>
      <c r="M4376" s="159"/>
      <c r="T4376" s="160"/>
      <c r="AT4376" s="155" t="s">
        <v>169</v>
      </c>
      <c r="AU4376" s="155" t="s">
        <v>88</v>
      </c>
      <c r="AV4376" s="13" t="s">
        <v>88</v>
      </c>
      <c r="AW4376" s="13" t="s">
        <v>40</v>
      </c>
      <c r="AX4376" s="13" t="s">
        <v>78</v>
      </c>
      <c r="AY4376" s="155" t="s">
        <v>156</v>
      </c>
    </row>
    <row r="4377" spans="2:51" s="13" customFormat="1" x14ac:dyDescent="0.2">
      <c r="B4377" s="154"/>
      <c r="D4377" s="148" t="s">
        <v>169</v>
      </c>
      <c r="E4377" s="155" t="s">
        <v>3</v>
      </c>
      <c r="F4377" s="156" t="s">
        <v>3131</v>
      </c>
      <c r="H4377" s="157">
        <v>7.68</v>
      </c>
      <c r="I4377" s="158"/>
      <c r="L4377" s="154"/>
      <c r="M4377" s="159"/>
      <c r="T4377" s="160"/>
      <c r="AT4377" s="155" t="s">
        <v>169</v>
      </c>
      <c r="AU4377" s="155" t="s">
        <v>88</v>
      </c>
      <c r="AV4377" s="13" t="s">
        <v>88</v>
      </c>
      <c r="AW4377" s="13" t="s">
        <v>40</v>
      </c>
      <c r="AX4377" s="13" t="s">
        <v>78</v>
      </c>
      <c r="AY4377" s="155" t="s">
        <v>156</v>
      </c>
    </row>
    <row r="4378" spans="2:51" s="13" customFormat="1" x14ac:dyDescent="0.2">
      <c r="B4378" s="154"/>
      <c r="D4378" s="148" t="s">
        <v>169</v>
      </c>
      <c r="E4378" s="155" t="s">
        <v>3</v>
      </c>
      <c r="F4378" s="156" t="s">
        <v>3132</v>
      </c>
      <c r="H4378" s="157">
        <v>0.81899999999999995</v>
      </c>
      <c r="I4378" s="158"/>
      <c r="L4378" s="154"/>
      <c r="M4378" s="159"/>
      <c r="T4378" s="160"/>
      <c r="AT4378" s="155" t="s">
        <v>169</v>
      </c>
      <c r="AU4378" s="155" t="s">
        <v>88</v>
      </c>
      <c r="AV4378" s="13" t="s">
        <v>88</v>
      </c>
      <c r="AW4378" s="13" t="s">
        <v>40</v>
      </c>
      <c r="AX4378" s="13" t="s">
        <v>78</v>
      </c>
      <c r="AY4378" s="155" t="s">
        <v>156</v>
      </c>
    </row>
    <row r="4379" spans="2:51" s="13" customFormat="1" x14ac:dyDescent="0.2">
      <c r="B4379" s="154"/>
      <c r="D4379" s="148" t="s">
        <v>169</v>
      </c>
      <c r="E4379" s="155" t="s">
        <v>3</v>
      </c>
      <c r="F4379" s="156" t="s">
        <v>3133</v>
      </c>
      <c r="H4379" s="157">
        <v>11.6</v>
      </c>
      <c r="I4379" s="158"/>
      <c r="L4379" s="154"/>
      <c r="M4379" s="159"/>
      <c r="T4379" s="160"/>
      <c r="AT4379" s="155" t="s">
        <v>169</v>
      </c>
      <c r="AU4379" s="155" t="s">
        <v>88</v>
      </c>
      <c r="AV4379" s="13" t="s">
        <v>88</v>
      </c>
      <c r="AW4379" s="13" t="s">
        <v>40</v>
      </c>
      <c r="AX4379" s="13" t="s">
        <v>78</v>
      </c>
      <c r="AY4379" s="155" t="s">
        <v>156</v>
      </c>
    </row>
    <row r="4380" spans="2:51" s="13" customFormat="1" x14ac:dyDescent="0.2">
      <c r="B4380" s="154"/>
      <c r="D4380" s="148" t="s">
        <v>169</v>
      </c>
      <c r="E4380" s="155" t="s">
        <v>3</v>
      </c>
      <c r="F4380" s="156" t="s">
        <v>3134</v>
      </c>
      <c r="H4380" s="157">
        <v>2.4</v>
      </c>
      <c r="I4380" s="158"/>
      <c r="L4380" s="154"/>
      <c r="M4380" s="159"/>
      <c r="T4380" s="160"/>
      <c r="AT4380" s="155" t="s">
        <v>169</v>
      </c>
      <c r="AU4380" s="155" t="s">
        <v>88</v>
      </c>
      <c r="AV4380" s="13" t="s">
        <v>88</v>
      </c>
      <c r="AW4380" s="13" t="s">
        <v>40</v>
      </c>
      <c r="AX4380" s="13" t="s">
        <v>78</v>
      </c>
      <c r="AY4380" s="155" t="s">
        <v>156</v>
      </c>
    </row>
    <row r="4381" spans="2:51" s="13" customFormat="1" x14ac:dyDescent="0.2">
      <c r="B4381" s="154"/>
      <c r="D4381" s="148" t="s">
        <v>169</v>
      </c>
      <c r="E4381" s="155" t="s">
        <v>3</v>
      </c>
      <c r="F4381" s="156" t="s">
        <v>3135</v>
      </c>
      <c r="H4381" s="157">
        <v>2.34</v>
      </c>
      <c r="I4381" s="158"/>
      <c r="L4381" s="154"/>
      <c r="M4381" s="159"/>
      <c r="T4381" s="160"/>
      <c r="AT4381" s="155" t="s">
        <v>169</v>
      </c>
      <c r="AU4381" s="155" t="s">
        <v>88</v>
      </c>
      <c r="AV4381" s="13" t="s">
        <v>88</v>
      </c>
      <c r="AW4381" s="13" t="s">
        <v>40</v>
      </c>
      <c r="AX4381" s="13" t="s">
        <v>78</v>
      </c>
      <c r="AY4381" s="155" t="s">
        <v>156</v>
      </c>
    </row>
    <row r="4382" spans="2:51" s="15" customFormat="1" x14ac:dyDescent="0.2">
      <c r="B4382" s="168"/>
      <c r="D4382" s="148" t="s">
        <v>169</v>
      </c>
      <c r="E4382" s="169" t="s">
        <v>3</v>
      </c>
      <c r="F4382" s="170" t="s">
        <v>180</v>
      </c>
      <c r="H4382" s="171">
        <v>37.948999999999998</v>
      </c>
      <c r="I4382" s="172"/>
      <c r="L4382" s="168"/>
      <c r="M4382" s="173"/>
      <c r="T4382" s="174"/>
      <c r="AT4382" s="169" t="s">
        <v>169</v>
      </c>
      <c r="AU4382" s="169" t="s">
        <v>88</v>
      </c>
      <c r="AV4382" s="15" t="s">
        <v>157</v>
      </c>
      <c r="AW4382" s="15" t="s">
        <v>40</v>
      </c>
      <c r="AX4382" s="15" t="s">
        <v>78</v>
      </c>
      <c r="AY4382" s="169" t="s">
        <v>156</v>
      </c>
    </row>
    <row r="4383" spans="2:51" s="12" customFormat="1" x14ac:dyDescent="0.2">
      <c r="B4383" s="147"/>
      <c r="D4383" s="148" t="s">
        <v>169</v>
      </c>
      <c r="E4383" s="149" t="s">
        <v>3</v>
      </c>
      <c r="F4383" s="150" t="s">
        <v>2516</v>
      </c>
      <c r="H4383" s="149" t="s">
        <v>3</v>
      </c>
      <c r="I4383" s="151"/>
      <c r="L4383" s="147"/>
      <c r="M4383" s="152"/>
      <c r="T4383" s="153"/>
      <c r="AT4383" s="149" t="s">
        <v>169</v>
      </c>
      <c r="AU4383" s="149" t="s">
        <v>88</v>
      </c>
      <c r="AV4383" s="12" t="s">
        <v>86</v>
      </c>
      <c r="AW4383" s="12" t="s">
        <v>40</v>
      </c>
      <c r="AX4383" s="12" t="s">
        <v>78</v>
      </c>
      <c r="AY4383" s="149" t="s">
        <v>156</v>
      </c>
    </row>
    <row r="4384" spans="2:51" s="13" customFormat="1" x14ac:dyDescent="0.2">
      <c r="B4384" s="154"/>
      <c r="D4384" s="148" t="s">
        <v>169</v>
      </c>
      <c r="E4384" s="155" t="s">
        <v>3</v>
      </c>
      <c r="F4384" s="156" t="s">
        <v>5067</v>
      </c>
      <c r="H4384" s="157">
        <v>1.208</v>
      </c>
      <c r="I4384" s="158"/>
      <c r="L4384" s="154"/>
      <c r="M4384" s="159"/>
      <c r="T4384" s="160"/>
      <c r="AT4384" s="155" t="s">
        <v>169</v>
      </c>
      <c r="AU4384" s="155" t="s">
        <v>88</v>
      </c>
      <c r="AV4384" s="13" t="s">
        <v>88</v>
      </c>
      <c r="AW4384" s="13" t="s">
        <v>40</v>
      </c>
      <c r="AX4384" s="13" t="s">
        <v>78</v>
      </c>
      <c r="AY4384" s="155" t="s">
        <v>156</v>
      </c>
    </row>
    <row r="4385" spans="2:65" s="15" customFormat="1" x14ac:dyDescent="0.2">
      <c r="B4385" s="168"/>
      <c r="D4385" s="148" t="s">
        <v>169</v>
      </c>
      <c r="E4385" s="169" t="s">
        <v>3</v>
      </c>
      <c r="F4385" s="170" t="s">
        <v>180</v>
      </c>
      <c r="H4385" s="171">
        <v>1.208</v>
      </c>
      <c r="I4385" s="172"/>
      <c r="L4385" s="168"/>
      <c r="M4385" s="173"/>
      <c r="T4385" s="174"/>
      <c r="AT4385" s="169" t="s">
        <v>169</v>
      </c>
      <c r="AU4385" s="169" t="s">
        <v>88</v>
      </c>
      <c r="AV4385" s="15" t="s">
        <v>157</v>
      </c>
      <c r="AW4385" s="15" t="s">
        <v>40</v>
      </c>
      <c r="AX4385" s="15" t="s">
        <v>78</v>
      </c>
      <c r="AY4385" s="169" t="s">
        <v>156</v>
      </c>
    </row>
    <row r="4386" spans="2:65" s="12" customFormat="1" x14ac:dyDescent="0.2">
      <c r="B4386" s="147"/>
      <c r="D4386" s="148" t="s">
        <v>169</v>
      </c>
      <c r="E4386" s="149" t="s">
        <v>3</v>
      </c>
      <c r="F4386" s="150" t="s">
        <v>2058</v>
      </c>
      <c r="H4386" s="149" t="s">
        <v>3</v>
      </c>
      <c r="I4386" s="151"/>
      <c r="L4386" s="147"/>
      <c r="M4386" s="152"/>
      <c r="T4386" s="153"/>
      <c r="AT4386" s="149" t="s">
        <v>169</v>
      </c>
      <c r="AU4386" s="149" t="s">
        <v>88</v>
      </c>
      <c r="AV4386" s="12" t="s">
        <v>86</v>
      </c>
      <c r="AW4386" s="12" t="s">
        <v>40</v>
      </c>
      <c r="AX4386" s="12" t="s">
        <v>78</v>
      </c>
      <c r="AY4386" s="149" t="s">
        <v>156</v>
      </c>
    </row>
    <row r="4387" spans="2:65" s="13" customFormat="1" x14ac:dyDescent="0.2">
      <c r="B4387" s="154"/>
      <c r="D4387" s="148" t="s">
        <v>169</v>
      </c>
      <c r="E4387" s="155" t="s">
        <v>3</v>
      </c>
      <c r="F4387" s="156" t="s">
        <v>2059</v>
      </c>
      <c r="H4387" s="157">
        <v>0.78</v>
      </c>
      <c r="I4387" s="158"/>
      <c r="L4387" s="154"/>
      <c r="M4387" s="159"/>
      <c r="T4387" s="160"/>
      <c r="AT4387" s="155" t="s">
        <v>169</v>
      </c>
      <c r="AU4387" s="155" t="s">
        <v>88</v>
      </c>
      <c r="AV4387" s="13" t="s">
        <v>88</v>
      </c>
      <c r="AW4387" s="13" t="s">
        <v>40</v>
      </c>
      <c r="AX4387" s="13" t="s">
        <v>78</v>
      </c>
      <c r="AY4387" s="155" t="s">
        <v>156</v>
      </c>
    </row>
    <row r="4388" spans="2:65" s="15" customFormat="1" x14ac:dyDescent="0.2">
      <c r="B4388" s="168"/>
      <c r="D4388" s="148" t="s">
        <v>169</v>
      </c>
      <c r="E4388" s="169" t="s">
        <v>3</v>
      </c>
      <c r="F4388" s="170" t="s">
        <v>180</v>
      </c>
      <c r="H4388" s="171">
        <v>0.78</v>
      </c>
      <c r="I4388" s="172"/>
      <c r="L4388" s="168"/>
      <c r="M4388" s="173"/>
      <c r="T4388" s="174"/>
      <c r="AT4388" s="169" t="s">
        <v>169</v>
      </c>
      <c r="AU4388" s="169" t="s">
        <v>88</v>
      </c>
      <c r="AV4388" s="15" t="s">
        <v>157</v>
      </c>
      <c r="AW4388" s="15" t="s">
        <v>40</v>
      </c>
      <c r="AX4388" s="15" t="s">
        <v>78</v>
      </c>
      <c r="AY4388" s="169" t="s">
        <v>156</v>
      </c>
    </row>
    <row r="4389" spans="2:65" s="14" customFormat="1" x14ac:dyDescent="0.2">
      <c r="B4389" s="161"/>
      <c r="D4389" s="148" t="s">
        <v>169</v>
      </c>
      <c r="E4389" s="162" t="s">
        <v>3</v>
      </c>
      <c r="F4389" s="163" t="s">
        <v>172</v>
      </c>
      <c r="H4389" s="164">
        <v>161.327</v>
      </c>
      <c r="I4389" s="165"/>
      <c r="L4389" s="161"/>
      <c r="M4389" s="166"/>
      <c r="T4389" s="167"/>
      <c r="AT4389" s="162" t="s">
        <v>169</v>
      </c>
      <c r="AU4389" s="162" t="s">
        <v>88</v>
      </c>
      <c r="AV4389" s="14" t="s">
        <v>165</v>
      </c>
      <c r="AW4389" s="14" t="s">
        <v>40</v>
      </c>
      <c r="AX4389" s="14" t="s">
        <v>86</v>
      </c>
      <c r="AY4389" s="162" t="s">
        <v>156</v>
      </c>
    </row>
    <row r="4390" spans="2:65" s="1" customFormat="1" ht="16.5" customHeight="1" x14ac:dyDescent="0.2">
      <c r="B4390" s="129"/>
      <c r="C4390" s="130" t="s">
        <v>1016</v>
      </c>
      <c r="D4390" s="130" t="s">
        <v>160</v>
      </c>
      <c r="E4390" s="131" t="s">
        <v>5074</v>
      </c>
      <c r="F4390" s="132" t="s">
        <v>5075</v>
      </c>
      <c r="G4390" s="133" t="s">
        <v>209</v>
      </c>
      <c r="H4390" s="134">
        <v>161.327</v>
      </c>
      <c r="I4390" s="135"/>
      <c r="J4390" s="136">
        <f>ROUND(I4390*H4390,2)</f>
        <v>0</v>
      </c>
      <c r="K4390" s="132" t="s">
        <v>164</v>
      </c>
      <c r="L4390" s="34"/>
      <c r="M4390" s="137" t="s">
        <v>3</v>
      </c>
      <c r="N4390" s="138" t="s">
        <v>49</v>
      </c>
      <c r="P4390" s="139">
        <f>O4390*H4390</f>
        <v>0</v>
      </c>
      <c r="Q4390" s="139">
        <v>0</v>
      </c>
      <c r="R4390" s="139">
        <f>Q4390*H4390</f>
        <v>0</v>
      </c>
      <c r="S4390" s="139">
        <v>0</v>
      </c>
      <c r="T4390" s="140">
        <f>S4390*H4390</f>
        <v>0</v>
      </c>
      <c r="AR4390" s="141" t="s">
        <v>165</v>
      </c>
      <c r="AT4390" s="141" t="s">
        <v>160</v>
      </c>
      <c r="AU4390" s="141" t="s">
        <v>88</v>
      </c>
      <c r="AY4390" s="18" t="s">
        <v>156</v>
      </c>
      <c r="BE4390" s="142">
        <f>IF(N4390="základní",J4390,0)</f>
        <v>0</v>
      </c>
      <c r="BF4390" s="142">
        <f>IF(N4390="snížená",J4390,0)</f>
        <v>0</v>
      </c>
      <c r="BG4390" s="142">
        <f>IF(N4390="zákl. přenesená",J4390,0)</f>
        <v>0</v>
      </c>
      <c r="BH4390" s="142">
        <f>IF(N4390="sníž. přenesená",J4390,0)</f>
        <v>0</v>
      </c>
      <c r="BI4390" s="142">
        <f>IF(N4390="nulová",J4390,0)</f>
        <v>0</v>
      </c>
      <c r="BJ4390" s="18" t="s">
        <v>86</v>
      </c>
      <c r="BK4390" s="142">
        <f>ROUND(I4390*H4390,2)</f>
        <v>0</v>
      </c>
      <c r="BL4390" s="18" t="s">
        <v>165</v>
      </c>
      <c r="BM4390" s="141" t="s">
        <v>5076</v>
      </c>
    </row>
    <row r="4391" spans="2:65" s="1" customFormat="1" x14ac:dyDescent="0.2">
      <c r="B4391" s="34"/>
      <c r="D4391" s="143" t="s">
        <v>167</v>
      </c>
      <c r="F4391" s="144" t="s">
        <v>5077</v>
      </c>
      <c r="I4391" s="145"/>
      <c r="L4391" s="34"/>
      <c r="M4391" s="146"/>
      <c r="T4391" s="55"/>
      <c r="AT4391" s="18" t="s">
        <v>167</v>
      </c>
      <c r="AU4391" s="18" t="s">
        <v>88</v>
      </c>
    </row>
    <row r="4392" spans="2:65" s="12" customFormat="1" x14ac:dyDescent="0.2">
      <c r="B4392" s="147"/>
      <c r="D4392" s="148" t="s">
        <v>169</v>
      </c>
      <c r="E4392" s="149" t="s">
        <v>3</v>
      </c>
      <c r="F4392" s="150" t="s">
        <v>2056</v>
      </c>
      <c r="H4392" s="149" t="s">
        <v>3</v>
      </c>
      <c r="I4392" s="151"/>
      <c r="L4392" s="147"/>
      <c r="M4392" s="152"/>
      <c r="T4392" s="153"/>
      <c r="AT4392" s="149" t="s">
        <v>169</v>
      </c>
      <c r="AU4392" s="149" t="s">
        <v>88</v>
      </c>
      <c r="AV4392" s="12" t="s">
        <v>86</v>
      </c>
      <c r="AW4392" s="12" t="s">
        <v>40</v>
      </c>
      <c r="AX4392" s="12" t="s">
        <v>78</v>
      </c>
      <c r="AY4392" s="149" t="s">
        <v>156</v>
      </c>
    </row>
    <row r="4393" spans="2:65" s="13" customFormat="1" x14ac:dyDescent="0.2">
      <c r="B4393" s="154"/>
      <c r="D4393" s="148" t="s">
        <v>169</v>
      </c>
      <c r="E4393" s="155" t="s">
        <v>3</v>
      </c>
      <c r="F4393" s="156" t="s">
        <v>2057</v>
      </c>
      <c r="H4393" s="157">
        <v>27.65</v>
      </c>
      <c r="I4393" s="158"/>
      <c r="L4393" s="154"/>
      <c r="M4393" s="159"/>
      <c r="T4393" s="160"/>
      <c r="AT4393" s="155" t="s">
        <v>169</v>
      </c>
      <c r="AU4393" s="155" t="s">
        <v>88</v>
      </c>
      <c r="AV4393" s="13" t="s">
        <v>88</v>
      </c>
      <c r="AW4393" s="13" t="s">
        <v>40</v>
      </c>
      <c r="AX4393" s="13" t="s">
        <v>78</v>
      </c>
      <c r="AY4393" s="155" t="s">
        <v>156</v>
      </c>
    </row>
    <row r="4394" spans="2:65" s="15" customFormat="1" x14ac:dyDescent="0.2">
      <c r="B4394" s="168"/>
      <c r="D4394" s="148" t="s">
        <v>169</v>
      </c>
      <c r="E4394" s="169" t="s">
        <v>3</v>
      </c>
      <c r="F4394" s="170" t="s">
        <v>180</v>
      </c>
      <c r="H4394" s="171">
        <v>27.65</v>
      </c>
      <c r="I4394" s="172"/>
      <c r="L4394" s="168"/>
      <c r="M4394" s="173"/>
      <c r="T4394" s="174"/>
      <c r="AT4394" s="169" t="s">
        <v>169</v>
      </c>
      <c r="AU4394" s="169" t="s">
        <v>88</v>
      </c>
      <c r="AV4394" s="15" t="s">
        <v>157</v>
      </c>
      <c r="AW4394" s="15" t="s">
        <v>40</v>
      </c>
      <c r="AX4394" s="15" t="s">
        <v>78</v>
      </c>
      <c r="AY4394" s="169" t="s">
        <v>156</v>
      </c>
    </row>
    <row r="4395" spans="2:65" s="12" customFormat="1" x14ac:dyDescent="0.2">
      <c r="B4395" s="147"/>
      <c r="D4395" s="148" t="s">
        <v>169</v>
      </c>
      <c r="E4395" s="149" t="s">
        <v>3</v>
      </c>
      <c r="F4395" s="150" t="s">
        <v>3057</v>
      </c>
      <c r="H4395" s="149" t="s">
        <v>3</v>
      </c>
      <c r="I4395" s="151"/>
      <c r="L4395" s="147"/>
      <c r="M4395" s="152"/>
      <c r="T4395" s="153"/>
      <c r="AT4395" s="149" t="s">
        <v>169</v>
      </c>
      <c r="AU4395" s="149" t="s">
        <v>88</v>
      </c>
      <c r="AV4395" s="12" t="s">
        <v>86</v>
      </c>
      <c r="AW4395" s="12" t="s">
        <v>40</v>
      </c>
      <c r="AX4395" s="12" t="s">
        <v>78</v>
      </c>
      <c r="AY4395" s="149" t="s">
        <v>156</v>
      </c>
    </row>
    <row r="4396" spans="2:65" s="13" customFormat="1" x14ac:dyDescent="0.2">
      <c r="B4396" s="154"/>
      <c r="D4396" s="148" t="s">
        <v>169</v>
      </c>
      <c r="E4396" s="155" t="s">
        <v>3</v>
      </c>
      <c r="F4396" s="156" t="s">
        <v>3970</v>
      </c>
      <c r="H4396" s="157">
        <v>10.44</v>
      </c>
      <c r="I4396" s="158"/>
      <c r="L4396" s="154"/>
      <c r="M4396" s="159"/>
      <c r="T4396" s="160"/>
      <c r="AT4396" s="155" t="s">
        <v>169</v>
      </c>
      <c r="AU4396" s="155" t="s">
        <v>88</v>
      </c>
      <c r="AV4396" s="13" t="s">
        <v>88</v>
      </c>
      <c r="AW4396" s="13" t="s">
        <v>40</v>
      </c>
      <c r="AX4396" s="13" t="s">
        <v>78</v>
      </c>
      <c r="AY4396" s="155" t="s">
        <v>156</v>
      </c>
    </row>
    <row r="4397" spans="2:65" s="13" customFormat="1" x14ac:dyDescent="0.2">
      <c r="B4397" s="154"/>
      <c r="D4397" s="148" t="s">
        <v>169</v>
      </c>
      <c r="E4397" s="155" t="s">
        <v>3</v>
      </c>
      <c r="F4397" s="156" t="s">
        <v>3971</v>
      </c>
      <c r="H4397" s="157">
        <v>9.4</v>
      </c>
      <c r="I4397" s="158"/>
      <c r="L4397" s="154"/>
      <c r="M4397" s="159"/>
      <c r="T4397" s="160"/>
      <c r="AT4397" s="155" t="s">
        <v>169</v>
      </c>
      <c r="AU4397" s="155" t="s">
        <v>88</v>
      </c>
      <c r="AV4397" s="13" t="s">
        <v>88</v>
      </c>
      <c r="AW4397" s="13" t="s">
        <v>40</v>
      </c>
      <c r="AX4397" s="13" t="s">
        <v>78</v>
      </c>
      <c r="AY4397" s="155" t="s">
        <v>156</v>
      </c>
    </row>
    <row r="4398" spans="2:65" s="13" customFormat="1" x14ac:dyDescent="0.2">
      <c r="B4398" s="154"/>
      <c r="D4398" s="148" t="s">
        <v>169</v>
      </c>
      <c r="E4398" s="155" t="s">
        <v>3</v>
      </c>
      <c r="F4398" s="156" t="s">
        <v>3972</v>
      </c>
      <c r="H4398" s="157">
        <v>9.3000000000000007</v>
      </c>
      <c r="I4398" s="158"/>
      <c r="L4398" s="154"/>
      <c r="M4398" s="159"/>
      <c r="T4398" s="160"/>
      <c r="AT4398" s="155" t="s">
        <v>169</v>
      </c>
      <c r="AU4398" s="155" t="s">
        <v>88</v>
      </c>
      <c r="AV4398" s="13" t="s">
        <v>88</v>
      </c>
      <c r="AW4398" s="13" t="s">
        <v>40</v>
      </c>
      <c r="AX4398" s="13" t="s">
        <v>78</v>
      </c>
      <c r="AY4398" s="155" t="s">
        <v>156</v>
      </c>
    </row>
    <row r="4399" spans="2:65" s="13" customFormat="1" x14ac:dyDescent="0.2">
      <c r="B4399" s="154"/>
      <c r="D4399" s="148" t="s">
        <v>169</v>
      </c>
      <c r="E4399" s="155" t="s">
        <v>3</v>
      </c>
      <c r="F4399" s="156" t="s">
        <v>3973</v>
      </c>
      <c r="H4399" s="157">
        <v>4.4000000000000004</v>
      </c>
      <c r="I4399" s="158"/>
      <c r="L4399" s="154"/>
      <c r="M4399" s="159"/>
      <c r="T4399" s="160"/>
      <c r="AT4399" s="155" t="s">
        <v>169</v>
      </c>
      <c r="AU4399" s="155" t="s">
        <v>88</v>
      </c>
      <c r="AV4399" s="13" t="s">
        <v>88</v>
      </c>
      <c r="AW4399" s="13" t="s">
        <v>40</v>
      </c>
      <c r="AX4399" s="13" t="s">
        <v>78</v>
      </c>
      <c r="AY4399" s="155" t="s">
        <v>156</v>
      </c>
    </row>
    <row r="4400" spans="2:65" s="13" customFormat="1" x14ac:dyDescent="0.2">
      <c r="B4400" s="154"/>
      <c r="D4400" s="148" t="s">
        <v>169</v>
      </c>
      <c r="E4400" s="155" t="s">
        <v>3</v>
      </c>
      <c r="F4400" s="156" t="s">
        <v>3974</v>
      </c>
      <c r="H4400" s="157">
        <v>12.8</v>
      </c>
      <c r="I4400" s="158"/>
      <c r="L4400" s="154"/>
      <c r="M4400" s="159"/>
      <c r="T4400" s="160"/>
      <c r="AT4400" s="155" t="s">
        <v>169</v>
      </c>
      <c r="AU4400" s="155" t="s">
        <v>88</v>
      </c>
      <c r="AV4400" s="13" t="s">
        <v>88</v>
      </c>
      <c r="AW4400" s="13" t="s">
        <v>40</v>
      </c>
      <c r="AX4400" s="13" t="s">
        <v>78</v>
      </c>
      <c r="AY4400" s="155" t="s">
        <v>156</v>
      </c>
    </row>
    <row r="4401" spans="2:51" s="13" customFormat="1" x14ac:dyDescent="0.2">
      <c r="B4401" s="154"/>
      <c r="D4401" s="148" t="s">
        <v>169</v>
      </c>
      <c r="E4401" s="155" t="s">
        <v>3</v>
      </c>
      <c r="F4401" s="156" t="s">
        <v>3975</v>
      </c>
      <c r="H4401" s="157">
        <v>17.399999999999999</v>
      </c>
      <c r="I4401" s="158"/>
      <c r="L4401" s="154"/>
      <c r="M4401" s="159"/>
      <c r="T4401" s="160"/>
      <c r="AT4401" s="155" t="s">
        <v>169</v>
      </c>
      <c r="AU4401" s="155" t="s">
        <v>88</v>
      </c>
      <c r="AV4401" s="13" t="s">
        <v>88</v>
      </c>
      <c r="AW4401" s="13" t="s">
        <v>40</v>
      </c>
      <c r="AX4401" s="13" t="s">
        <v>78</v>
      </c>
      <c r="AY4401" s="155" t="s">
        <v>156</v>
      </c>
    </row>
    <row r="4402" spans="2:51" s="13" customFormat="1" x14ac:dyDescent="0.2">
      <c r="B4402" s="154"/>
      <c r="D4402" s="148" t="s">
        <v>169</v>
      </c>
      <c r="E4402" s="155" t="s">
        <v>3</v>
      </c>
      <c r="F4402" s="156" t="s">
        <v>3976</v>
      </c>
      <c r="H4402" s="157">
        <v>30</v>
      </c>
      <c r="I4402" s="158"/>
      <c r="L4402" s="154"/>
      <c r="M4402" s="159"/>
      <c r="T4402" s="160"/>
      <c r="AT4402" s="155" t="s">
        <v>169</v>
      </c>
      <c r="AU4402" s="155" t="s">
        <v>88</v>
      </c>
      <c r="AV4402" s="13" t="s">
        <v>88</v>
      </c>
      <c r="AW4402" s="13" t="s">
        <v>40</v>
      </c>
      <c r="AX4402" s="13" t="s">
        <v>78</v>
      </c>
      <c r="AY4402" s="155" t="s">
        <v>156</v>
      </c>
    </row>
    <row r="4403" spans="2:51" s="15" customFormat="1" x14ac:dyDescent="0.2">
      <c r="B4403" s="168"/>
      <c r="D4403" s="148" t="s">
        <v>169</v>
      </c>
      <c r="E4403" s="169" t="s">
        <v>3</v>
      </c>
      <c r="F4403" s="170" t="s">
        <v>180</v>
      </c>
      <c r="H4403" s="171">
        <v>93.74</v>
      </c>
      <c r="I4403" s="172"/>
      <c r="L4403" s="168"/>
      <c r="M4403" s="173"/>
      <c r="T4403" s="174"/>
      <c r="AT4403" s="169" t="s">
        <v>169</v>
      </c>
      <c r="AU4403" s="169" t="s">
        <v>88</v>
      </c>
      <c r="AV4403" s="15" t="s">
        <v>157</v>
      </c>
      <c r="AW4403" s="15" t="s">
        <v>40</v>
      </c>
      <c r="AX4403" s="15" t="s">
        <v>78</v>
      </c>
      <c r="AY4403" s="169" t="s">
        <v>156</v>
      </c>
    </row>
    <row r="4404" spans="2:51" s="12" customFormat="1" x14ac:dyDescent="0.2">
      <c r="B4404" s="147"/>
      <c r="D4404" s="148" t="s">
        <v>169</v>
      </c>
      <c r="E4404" s="149" t="s">
        <v>3</v>
      </c>
      <c r="F4404" s="150" t="s">
        <v>3109</v>
      </c>
      <c r="H4404" s="149" t="s">
        <v>3</v>
      </c>
      <c r="I4404" s="151"/>
      <c r="L4404" s="147"/>
      <c r="M4404" s="152"/>
      <c r="T4404" s="153"/>
      <c r="AT4404" s="149" t="s">
        <v>169</v>
      </c>
      <c r="AU4404" s="149" t="s">
        <v>88</v>
      </c>
      <c r="AV4404" s="12" t="s">
        <v>86</v>
      </c>
      <c r="AW4404" s="12" t="s">
        <v>40</v>
      </c>
      <c r="AX4404" s="12" t="s">
        <v>78</v>
      </c>
      <c r="AY4404" s="149" t="s">
        <v>156</v>
      </c>
    </row>
    <row r="4405" spans="2:51" s="13" customFormat="1" x14ac:dyDescent="0.2">
      <c r="B4405" s="154"/>
      <c r="D4405" s="148" t="s">
        <v>169</v>
      </c>
      <c r="E4405" s="155" t="s">
        <v>3</v>
      </c>
      <c r="F4405" s="156" t="s">
        <v>3129</v>
      </c>
      <c r="H4405" s="157">
        <v>9.86</v>
      </c>
      <c r="I4405" s="158"/>
      <c r="L4405" s="154"/>
      <c r="M4405" s="159"/>
      <c r="T4405" s="160"/>
      <c r="AT4405" s="155" t="s">
        <v>169</v>
      </c>
      <c r="AU4405" s="155" t="s">
        <v>88</v>
      </c>
      <c r="AV4405" s="13" t="s">
        <v>88</v>
      </c>
      <c r="AW4405" s="13" t="s">
        <v>40</v>
      </c>
      <c r="AX4405" s="13" t="s">
        <v>78</v>
      </c>
      <c r="AY4405" s="155" t="s">
        <v>156</v>
      </c>
    </row>
    <row r="4406" spans="2:51" s="13" customFormat="1" x14ac:dyDescent="0.2">
      <c r="B4406" s="154"/>
      <c r="D4406" s="148" t="s">
        <v>169</v>
      </c>
      <c r="E4406" s="155" t="s">
        <v>3</v>
      </c>
      <c r="F4406" s="156" t="s">
        <v>3130</v>
      </c>
      <c r="H4406" s="157">
        <v>3.25</v>
      </c>
      <c r="I4406" s="158"/>
      <c r="L4406" s="154"/>
      <c r="M4406" s="159"/>
      <c r="T4406" s="160"/>
      <c r="AT4406" s="155" t="s">
        <v>169</v>
      </c>
      <c r="AU4406" s="155" t="s">
        <v>88</v>
      </c>
      <c r="AV4406" s="13" t="s">
        <v>88</v>
      </c>
      <c r="AW4406" s="13" t="s">
        <v>40</v>
      </c>
      <c r="AX4406" s="13" t="s">
        <v>78</v>
      </c>
      <c r="AY4406" s="155" t="s">
        <v>156</v>
      </c>
    </row>
    <row r="4407" spans="2:51" s="13" customFormat="1" x14ac:dyDescent="0.2">
      <c r="B4407" s="154"/>
      <c r="D4407" s="148" t="s">
        <v>169</v>
      </c>
      <c r="E4407" s="155" t="s">
        <v>3</v>
      </c>
      <c r="F4407" s="156" t="s">
        <v>3131</v>
      </c>
      <c r="H4407" s="157">
        <v>7.68</v>
      </c>
      <c r="I4407" s="158"/>
      <c r="L4407" s="154"/>
      <c r="M4407" s="159"/>
      <c r="T4407" s="160"/>
      <c r="AT4407" s="155" t="s">
        <v>169</v>
      </c>
      <c r="AU4407" s="155" t="s">
        <v>88</v>
      </c>
      <c r="AV4407" s="13" t="s">
        <v>88</v>
      </c>
      <c r="AW4407" s="13" t="s">
        <v>40</v>
      </c>
      <c r="AX4407" s="13" t="s">
        <v>78</v>
      </c>
      <c r="AY4407" s="155" t="s">
        <v>156</v>
      </c>
    </row>
    <row r="4408" spans="2:51" s="13" customFormat="1" x14ac:dyDescent="0.2">
      <c r="B4408" s="154"/>
      <c r="D4408" s="148" t="s">
        <v>169</v>
      </c>
      <c r="E4408" s="155" t="s">
        <v>3</v>
      </c>
      <c r="F4408" s="156" t="s">
        <v>3132</v>
      </c>
      <c r="H4408" s="157">
        <v>0.81899999999999995</v>
      </c>
      <c r="I4408" s="158"/>
      <c r="L4408" s="154"/>
      <c r="M4408" s="159"/>
      <c r="T4408" s="160"/>
      <c r="AT4408" s="155" t="s">
        <v>169</v>
      </c>
      <c r="AU4408" s="155" t="s">
        <v>88</v>
      </c>
      <c r="AV4408" s="13" t="s">
        <v>88</v>
      </c>
      <c r="AW4408" s="13" t="s">
        <v>40</v>
      </c>
      <c r="AX4408" s="13" t="s">
        <v>78</v>
      </c>
      <c r="AY4408" s="155" t="s">
        <v>156</v>
      </c>
    </row>
    <row r="4409" spans="2:51" s="13" customFormat="1" x14ac:dyDescent="0.2">
      <c r="B4409" s="154"/>
      <c r="D4409" s="148" t="s">
        <v>169</v>
      </c>
      <c r="E4409" s="155" t="s">
        <v>3</v>
      </c>
      <c r="F4409" s="156" t="s">
        <v>3133</v>
      </c>
      <c r="H4409" s="157">
        <v>11.6</v>
      </c>
      <c r="I4409" s="158"/>
      <c r="L4409" s="154"/>
      <c r="M4409" s="159"/>
      <c r="T4409" s="160"/>
      <c r="AT4409" s="155" t="s">
        <v>169</v>
      </c>
      <c r="AU4409" s="155" t="s">
        <v>88</v>
      </c>
      <c r="AV4409" s="13" t="s">
        <v>88</v>
      </c>
      <c r="AW4409" s="13" t="s">
        <v>40</v>
      </c>
      <c r="AX4409" s="13" t="s">
        <v>78</v>
      </c>
      <c r="AY4409" s="155" t="s">
        <v>156</v>
      </c>
    </row>
    <row r="4410" spans="2:51" s="13" customFormat="1" x14ac:dyDescent="0.2">
      <c r="B4410" s="154"/>
      <c r="D4410" s="148" t="s">
        <v>169</v>
      </c>
      <c r="E4410" s="155" t="s">
        <v>3</v>
      </c>
      <c r="F4410" s="156" t="s">
        <v>3134</v>
      </c>
      <c r="H4410" s="157">
        <v>2.4</v>
      </c>
      <c r="I4410" s="158"/>
      <c r="L4410" s="154"/>
      <c r="M4410" s="159"/>
      <c r="T4410" s="160"/>
      <c r="AT4410" s="155" t="s">
        <v>169</v>
      </c>
      <c r="AU4410" s="155" t="s">
        <v>88</v>
      </c>
      <c r="AV4410" s="13" t="s">
        <v>88</v>
      </c>
      <c r="AW4410" s="13" t="s">
        <v>40</v>
      </c>
      <c r="AX4410" s="13" t="s">
        <v>78</v>
      </c>
      <c r="AY4410" s="155" t="s">
        <v>156</v>
      </c>
    </row>
    <row r="4411" spans="2:51" s="13" customFormat="1" x14ac:dyDescent="0.2">
      <c r="B4411" s="154"/>
      <c r="D4411" s="148" t="s">
        <v>169</v>
      </c>
      <c r="E4411" s="155" t="s">
        <v>3</v>
      </c>
      <c r="F4411" s="156" t="s">
        <v>3135</v>
      </c>
      <c r="H4411" s="157">
        <v>2.34</v>
      </c>
      <c r="I4411" s="158"/>
      <c r="L4411" s="154"/>
      <c r="M4411" s="159"/>
      <c r="T4411" s="160"/>
      <c r="AT4411" s="155" t="s">
        <v>169</v>
      </c>
      <c r="AU4411" s="155" t="s">
        <v>88</v>
      </c>
      <c r="AV4411" s="13" t="s">
        <v>88</v>
      </c>
      <c r="AW4411" s="13" t="s">
        <v>40</v>
      </c>
      <c r="AX4411" s="13" t="s">
        <v>78</v>
      </c>
      <c r="AY4411" s="155" t="s">
        <v>156</v>
      </c>
    </row>
    <row r="4412" spans="2:51" s="15" customFormat="1" x14ac:dyDescent="0.2">
      <c r="B4412" s="168"/>
      <c r="D4412" s="148" t="s">
        <v>169</v>
      </c>
      <c r="E4412" s="169" t="s">
        <v>3</v>
      </c>
      <c r="F4412" s="170" t="s">
        <v>180</v>
      </c>
      <c r="H4412" s="171">
        <v>37.948999999999998</v>
      </c>
      <c r="I4412" s="172"/>
      <c r="L4412" s="168"/>
      <c r="M4412" s="173"/>
      <c r="T4412" s="174"/>
      <c r="AT4412" s="169" t="s">
        <v>169</v>
      </c>
      <c r="AU4412" s="169" t="s">
        <v>88</v>
      </c>
      <c r="AV4412" s="15" t="s">
        <v>157</v>
      </c>
      <c r="AW4412" s="15" t="s">
        <v>40</v>
      </c>
      <c r="AX4412" s="15" t="s">
        <v>78</v>
      </c>
      <c r="AY4412" s="169" t="s">
        <v>156</v>
      </c>
    </row>
    <row r="4413" spans="2:51" s="12" customFormat="1" x14ac:dyDescent="0.2">
      <c r="B4413" s="147"/>
      <c r="D4413" s="148" t="s">
        <v>169</v>
      </c>
      <c r="E4413" s="149" t="s">
        <v>3</v>
      </c>
      <c r="F4413" s="150" t="s">
        <v>2516</v>
      </c>
      <c r="H4413" s="149" t="s">
        <v>3</v>
      </c>
      <c r="I4413" s="151"/>
      <c r="L4413" s="147"/>
      <c r="M4413" s="152"/>
      <c r="T4413" s="153"/>
      <c r="AT4413" s="149" t="s">
        <v>169</v>
      </c>
      <c r="AU4413" s="149" t="s">
        <v>88</v>
      </c>
      <c r="AV4413" s="12" t="s">
        <v>86</v>
      </c>
      <c r="AW4413" s="12" t="s">
        <v>40</v>
      </c>
      <c r="AX4413" s="12" t="s">
        <v>78</v>
      </c>
      <c r="AY4413" s="149" t="s">
        <v>156</v>
      </c>
    </row>
    <row r="4414" spans="2:51" s="13" customFormat="1" x14ac:dyDescent="0.2">
      <c r="B4414" s="154"/>
      <c r="D4414" s="148" t="s">
        <v>169</v>
      </c>
      <c r="E4414" s="155" t="s">
        <v>3</v>
      </c>
      <c r="F4414" s="156" t="s">
        <v>5067</v>
      </c>
      <c r="H4414" s="157">
        <v>1.208</v>
      </c>
      <c r="I4414" s="158"/>
      <c r="L4414" s="154"/>
      <c r="M4414" s="159"/>
      <c r="T4414" s="160"/>
      <c r="AT4414" s="155" t="s">
        <v>169</v>
      </c>
      <c r="AU4414" s="155" t="s">
        <v>88</v>
      </c>
      <c r="AV4414" s="13" t="s">
        <v>88</v>
      </c>
      <c r="AW4414" s="13" t="s">
        <v>40</v>
      </c>
      <c r="AX4414" s="13" t="s">
        <v>78</v>
      </c>
      <c r="AY4414" s="155" t="s">
        <v>156</v>
      </c>
    </row>
    <row r="4415" spans="2:51" s="15" customFormat="1" x14ac:dyDescent="0.2">
      <c r="B4415" s="168"/>
      <c r="D4415" s="148" t="s">
        <v>169</v>
      </c>
      <c r="E4415" s="169" t="s">
        <v>3</v>
      </c>
      <c r="F4415" s="170" t="s">
        <v>180</v>
      </c>
      <c r="H4415" s="171">
        <v>1.208</v>
      </c>
      <c r="I4415" s="172"/>
      <c r="L4415" s="168"/>
      <c r="M4415" s="173"/>
      <c r="T4415" s="174"/>
      <c r="AT4415" s="169" t="s">
        <v>169</v>
      </c>
      <c r="AU4415" s="169" t="s">
        <v>88</v>
      </c>
      <c r="AV4415" s="15" t="s">
        <v>157</v>
      </c>
      <c r="AW4415" s="15" t="s">
        <v>40</v>
      </c>
      <c r="AX4415" s="15" t="s">
        <v>78</v>
      </c>
      <c r="AY4415" s="169" t="s">
        <v>156</v>
      </c>
    </row>
    <row r="4416" spans="2:51" s="12" customFormat="1" x14ac:dyDescent="0.2">
      <c r="B4416" s="147"/>
      <c r="D4416" s="148" t="s">
        <v>169</v>
      </c>
      <c r="E4416" s="149" t="s">
        <v>3</v>
      </c>
      <c r="F4416" s="150" t="s">
        <v>2058</v>
      </c>
      <c r="H4416" s="149" t="s">
        <v>3</v>
      </c>
      <c r="I4416" s="151"/>
      <c r="L4416" s="147"/>
      <c r="M4416" s="152"/>
      <c r="T4416" s="153"/>
      <c r="AT4416" s="149" t="s">
        <v>169</v>
      </c>
      <c r="AU4416" s="149" t="s">
        <v>88</v>
      </c>
      <c r="AV4416" s="12" t="s">
        <v>86</v>
      </c>
      <c r="AW4416" s="12" t="s">
        <v>40</v>
      </c>
      <c r="AX4416" s="12" t="s">
        <v>78</v>
      </c>
      <c r="AY4416" s="149" t="s">
        <v>156</v>
      </c>
    </row>
    <row r="4417" spans="2:65" s="13" customFormat="1" x14ac:dyDescent="0.2">
      <c r="B4417" s="154"/>
      <c r="D4417" s="148" t="s">
        <v>169</v>
      </c>
      <c r="E4417" s="155" t="s">
        <v>3</v>
      </c>
      <c r="F4417" s="156" t="s">
        <v>2059</v>
      </c>
      <c r="H4417" s="157">
        <v>0.78</v>
      </c>
      <c r="I4417" s="158"/>
      <c r="L4417" s="154"/>
      <c r="M4417" s="159"/>
      <c r="T4417" s="160"/>
      <c r="AT4417" s="155" t="s">
        <v>169</v>
      </c>
      <c r="AU4417" s="155" t="s">
        <v>88</v>
      </c>
      <c r="AV4417" s="13" t="s">
        <v>88</v>
      </c>
      <c r="AW4417" s="13" t="s">
        <v>40</v>
      </c>
      <c r="AX4417" s="13" t="s">
        <v>78</v>
      </c>
      <c r="AY4417" s="155" t="s">
        <v>156</v>
      </c>
    </row>
    <row r="4418" spans="2:65" s="15" customFormat="1" x14ac:dyDescent="0.2">
      <c r="B4418" s="168"/>
      <c r="D4418" s="148" t="s">
        <v>169</v>
      </c>
      <c r="E4418" s="169" t="s">
        <v>3</v>
      </c>
      <c r="F4418" s="170" t="s">
        <v>180</v>
      </c>
      <c r="H4418" s="171">
        <v>0.78</v>
      </c>
      <c r="I4418" s="172"/>
      <c r="L4418" s="168"/>
      <c r="M4418" s="173"/>
      <c r="T4418" s="174"/>
      <c r="AT4418" s="169" t="s">
        <v>169</v>
      </c>
      <c r="AU4418" s="169" t="s">
        <v>88</v>
      </c>
      <c r="AV4418" s="15" t="s">
        <v>157</v>
      </c>
      <c r="AW4418" s="15" t="s">
        <v>40</v>
      </c>
      <c r="AX4418" s="15" t="s">
        <v>78</v>
      </c>
      <c r="AY4418" s="169" t="s">
        <v>156</v>
      </c>
    </row>
    <row r="4419" spans="2:65" s="14" customFormat="1" x14ac:dyDescent="0.2">
      <c r="B4419" s="161"/>
      <c r="D4419" s="148" t="s">
        <v>169</v>
      </c>
      <c r="E4419" s="162" t="s">
        <v>3</v>
      </c>
      <c r="F4419" s="163" t="s">
        <v>172</v>
      </c>
      <c r="H4419" s="164">
        <v>161.327</v>
      </c>
      <c r="I4419" s="165"/>
      <c r="L4419" s="161"/>
      <c r="M4419" s="166"/>
      <c r="T4419" s="167"/>
      <c r="AT4419" s="162" t="s">
        <v>169</v>
      </c>
      <c r="AU4419" s="162" t="s">
        <v>88</v>
      </c>
      <c r="AV4419" s="14" t="s">
        <v>165</v>
      </c>
      <c r="AW4419" s="14" t="s">
        <v>40</v>
      </c>
      <c r="AX4419" s="14" t="s">
        <v>86</v>
      </c>
      <c r="AY4419" s="162" t="s">
        <v>156</v>
      </c>
    </row>
    <row r="4420" spans="2:65" s="1" customFormat="1" ht="24.2" customHeight="1" x14ac:dyDescent="0.2">
      <c r="B4420" s="129"/>
      <c r="C4420" s="130" t="s">
        <v>1025</v>
      </c>
      <c r="D4420" s="130" t="s">
        <v>160</v>
      </c>
      <c r="E4420" s="131" t="s">
        <v>5078</v>
      </c>
      <c r="F4420" s="132" t="s">
        <v>5079</v>
      </c>
      <c r="G4420" s="133" t="s">
        <v>193</v>
      </c>
      <c r="H4420" s="134">
        <v>8.2000000000000003E-2</v>
      </c>
      <c r="I4420" s="135"/>
      <c r="J4420" s="136">
        <f>ROUND(I4420*H4420,2)</f>
        <v>0</v>
      </c>
      <c r="K4420" s="132" t="s">
        <v>164</v>
      </c>
      <c r="L4420" s="34"/>
      <c r="M4420" s="137" t="s">
        <v>3</v>
      </c>
      <c r="N4420" s="138" t="s">
        <v>49</v>
      </c>
      <c r="P4420" s="139">
        <f>O4420*H4420</f>
        <v>0</v>
      </c>
      <c r="Q4420" s="139">
        <v>0</v>
      </c>
      <c r="R4420" s="139">
        <f>Q4420*H4420</f>
        <v>0</v>
      </c>
      <c r="S4420" s="139">
        <v>0</v>
      </c>
      <c r="T4420" s="140">
        <f>S4420*H4420</f>
        <v>0</v>
      </c>
      <c r="AR4420" s="141" t="s">
        <v>301</v>
      </c>
      <c r="AT4420" s="141" t="s">
        <v>160</v>
      </c>
      <c r="AU4420" s="141" t="s">
        <v>88</v>
      </c>
      <c r="AY4420" s="18" t="s">
        <v>156</v>
      </c>
      <c r="BE4420" s="142">
        <f>IF(N4420="základní",J4420,0)</f>
        <v>0</v>
      </c>
      <c r="BF4420" s="142">
        <f>IF(N4420="snížená",J4420,0)</f>
        <v>0</v>
      </c>
      <c r="BG4420" s="142">
        <f>IF(N4420="zákl. přenesená",J4420,0)</f>
        <v>0</v>
      </c>
      <c r="BH4420" s="142">
        <f>IF(N4420="sníž. přenesená",J4420,0)</f>
        <v>0</v>
      </c>
      <c r="BI4420" s="142">
        <f>IF(N4420="nulová",J4420,0)</f>
        <v>0</v>
      </c>
      <c r="BJ4420" s="18" t="s">
        <v>86</v>
      </c>
      <c r="BK4420" s="142">
        <f>ROUND(I4420*H4420,2)</f>
        <v>0</v>
      </c>
      <c r="BL4420" s="18" t="s">
        <v>301</v>
      </c>
      <c r="BM4420" s="141" t="s">
        <v>5080</v>
      </c>
    </row>
    <row r="4421" spans="2:65" s="1" customFormat="1" x14ac:dyDescent="0.2">
      <c r="B4421" s="34"/>
      <c r="D4421" s="143" t="s">
        <v>167</v>
      </c>
      <c r="F4421" s="144" t="s">
        <v>5081</v>
      </c>
      <c r="I4421" s="145"/>
      <c r="L4421" s="34"/>
      <c r="M4421" s="146"/>
      <c r="T4421" s="55"/>
      <c r="AT4421" s="18" t="s">
        <v>167</v>
      </c>
      <c r="AU4421" s="18" t="s">
        <v>88</v>
      </c>
    </row>
    <row r="4422" spans="2:65" s="11" customFormat="1" ht="22.9" customHeight="1" x14ac:dyDescent="0.2">
      <c r="B4422" s="117"/>
      <c r="D4422" s="118" t="s">
        <v>77</v>
      </c>
      <c r="E4422" s="127" t="s">
        <v>5082</v>
      </c>
      <c r="F4422" s="127" t="s">
        <v>5083</v>
      </c>
      <c r="I4422" s="120"/>
      <c r="J4422" s="128">
        <f>BK4422</f>
        <v>0</v>
      </c>
      <c r="L4422" s="117"/>
      <c r="M4422" s="122"/>
      <c r="P4422" s="123">
        <f>SUM(P4423:P4544)</f>
        <v>0</v>
      </c>
      <c r="R4422" s="123">
        <f>SUM(R4423:R4544)</f>
        <v>4.4795842099999996</v>
      </c>
      <c r="T4422" s="124">
        <f>SUM(T4423:T4544)</f>
        <v>4.4063999999999997</v>
      </c>
      <c r="AR4422" s="118" t="s">
        <v>88</v>
      </c>
      <c r="AT4422" s="125" t="s">
        <v>77</v>
      </c>
      <c r="AU4422" s="125" t="s">
        <v>86</v>
      </c>
      <c r="AY4422" s="118" t="s">
        <v>156</v>
      </c>
      <c r="BK4422" s="126">
        <f>SUM(BK4423:BK4544)</f>
        <v>0</v>
      </c>
    </row>
    <row r="4423" spans="2:65" s="1" customFormat="1" ht="16.5" customHeight="1" x14ac:dyDescent="0.2">
      <c r="B4423" s="129"/>
      <c r="C4423" s="130" t="s">
        <v>1050</v>
      </c>
      <c r="D4423" s="130" t="s">
        <v>160</v>
      </c>
      <c r="E4423" s="131" t="s">
        <v>5084</v>
      </c>
      <c r="F4423" s="132" t="s">
        <v>5085</v>
      </c>
      <c r="G4423" s="133" t="s">
        <v>209</v>
      </c>
      <c r="H4423" s="134">
        <v>162</v>
      </c>
      <c r="I4423" s="135"/>
      <c r="J4423" s="136">
        <f>ROUND(I4423*H4423,2)</f>
        <v>0</v>
      </c>
      <c r="K4423" s="132" t="s">
        <v>164</v>
      </c>
      <c r="L4423" s="34"/>
      <c r="M4423" s="137" t="s">
        <v>3</v>
      </c>
      <c r="N4423" s="138" t="s">
        <v>49</v>
      </c>
      <c r="P4423" s="139">
        <f>O4423*H4423</f>
        <v>0</v>
      </c>
      <c r="Q4423" s="139">
        <v>0</v>
      </c>
      <c r="R4423" s="139">
        <f>Q4423*H4423</f>
        <v>0</v>
      </c>
      <c r="S4423" s="139">
        <v>2.7199999999999998E-2</v>
      </c>
      <c r="T4423" s="140">
        <f>S4423*H4423</f>
        <v>4.4063999999999997</v>
      </c>
      <c r="AR4423" s="141" t="s">
        <v>301</v>
      </c>
      <c r="AT4423" s="141" t="s">
        <v>160</v>
      </c>
      <c r="AU4423" s="141" t="s">
        <v>88</v>
      </c>
      <c r="AY4423" s="18" t="s">
        <v>156</v>
      </c>
      <c r="BE4423" s="142">
        <f>IF(N4423="základní",J4423,0)</f>
        <v>0</v>
      </c>
      <c r="BF4423" s="142">
        <f>IF(N4423="snížená",J4423,0)</f>
        <v>0</v>
      </c>
      <c r="BG4423" s="142">
        <f>IF(N4423="zákl. přenesená",J4423,0)</f>
        <v>0</v>
      </c>
      <c r="BH4423" s="142">
        <f>IF(N4423="sníž. přenesená",J4423,0)</f>
        <v>0</v>
      </c>
      <c r="BI4423" s="142">
        <f>IF(N4423="nulová",J4423,0)</f>
        <v>0</v>
      </c>
      <c r="BJ4423" s="18" t="s">
        <v>86</v>
      </c>
      <c r="BK4423" s="142">
        <f>ROUND(I4423*H4423,2)</f>
        <v>0</v>
      </c>
      <c r="BL4423" s="18" t="s">
        <v>301</v>
      </c>
      <c r="BM4423" s="141" t="s">
        <v>5086</v>
      </c>
    </row>
    <row r="4424" spans="2:65" s="1" customFormat="1" x14ac:dyDescent="0.2">
      <c r="B4424" s="34"/>
      <c r="D4424" s="143" t="s">
        <v>167</v>
      </c>
      <c r="F4424" s="144" t="s">
        <v>5087</v>
      </c>
      <c r="I4424" s="145"/>
      <c r="L4424" s="34"/>
      <c r="M4424" s="146"/>
      <c r="T4424" s="55"/>
      <c r="AT4424" s="18" t="s">
        <v>167</v>
      </c>
      <c r="AU4424" s="18" t="s">
        <v>88</v>
      </c>
    </row>
    <row r="4425" spans="2:65" s="13" customFormat="1" x14ac:dyDescent="0.2">
      <c r="B4425" s="154"/>
      <c r="D4425" s="148" t="s">
        <v>169</v>
      </c>
      <c r="E4425" s="155" t="s">
        <v>3</v>
      </c>
      <c r="F4425" s="156" t="s">
        <v>5088</v>
      </c>
      <c r="H4425" s="157">
        <v>10.8</v>
      </c>
      <c r="I4425" s="158"/>
      <c r="L4425" s="154"/>
      <c r="M4425" s="159"/>
      <c r="T4425" s="160"/>
      <c r="AT4425" s="155" t="s">
        <v>169</v>
      </c>
      <c r="AU4425" s="155" t="s">
        <v>88</v>
      </c>
      <c r="AV4425" s="13" t="s">
        <v>88</v>
      </c>
      <c r="AW4425" s="13" t="s">
        <v>40</v>
      </c>
      <c r="AX4425" s="13" t="s">
        <v>78</v>
      </c>
      <c r="AY4425" s="155" t="s">
        <v>156</v>
      </c>
    </row>
    <row r="4426" spans="2:65" s="13" customFormat="1" x14ac:dyDescent="0.2">
      <c r="B4426" s="154"/>
      <c r="D4426" s="148" t="s">
        <v>169</v>
      </c>
      <c r="E4426" s="155" t="s">
        <v>3</v>
      </c>
      <c r="F4426" s="156" t="s">
        <v>5089</v>
      </c>
      <c r="H4426" s="157">
        <v>36</v>
      </c>
      <c r="I4426" s="158"/>
      <c r="L4426" s="154"/>
      <c r="M4426" s="159"/>
      <c r="T4426" s="160"/>
      <c r="AT4426" s="155" t="s">
        <v>169</v>
      </c>
      <c r="AU4426" s="155" t="s">
        <v>88</v>
      </c>
      <c r="AV4426" s="13" t="s">
        <v>88</v>
      </c>
      <c r="AW4426" s="13" t="s">
        <v>40</v>
      </c>
      <c r="AX4426" s="13" t="s">
        <v>78</v>
      </c>
      <c r="AY4426" s="155" t="s">
        <v>156</v>
      </c>
    </row>
    <row r="4427" spans="2:65" s="13" customFormat="1" x14ac:dyDescent="0.2">
      <c r="B4427" s="154"/>
      <c r="D4427" s="148" t="s">
        <v>169</v>
      </c>
      <c r="E4427" s="155" t="s">
        <v>3</v>
      </c>
      <c r="F4427" s="156" t="s">
        <v>5090</v>
      </c>
      <c r="H4427" s="157">
        <v>35.799999999999997</v>
      </c>
      <c r="I4427" s="158"/>
      <c r="L4427" s="154"/>
      <c r="M4427" s="159"/>
      <c r="T4427" s="160"/>
      <c r="AT4427" s="155" t="s">
        <v>169</v>
      </c>
      <c r="AU4427" s="155" t="s">
        <v>88</v>
      </c>
      <c r="AV4427" s="13" t="s">
        <v>88</v>
      </c>
      <c r="AW4427" s="13" t="s">
        <v>40</v>
      </c>
      <c r="AX4427" s="13" t="s">
        <v>78</v>
      </c>
      <c r="AY4427" s="155" t="s">
        <v>156</v>
      </c>
    </row>
    <row r="4428" spans="2:65" s="13" customFormat="1" x14ac:dyDescent="0.2">
      <c r="B4428" s="154"/>
      <c r="D4428" s="148" t="s">
        <v>169</v>
      </c>
      <c r="E4428" s="155" t="s">
        <v>3</v>
      </c>
      <c r="F4428" s="156" t="s">
        <v>5091</v>
      </c>
      <c r="H4428" s="157">
        <v>17</v>
      </c>
      <c r="I4428" s="158"/>
      <c r="L4428" s="154"/>
      <c r="M4428" s="159"/>
      <c r="T4428" s="160"/>
      <c r="AT4428" s="155" t="s">
        <v>169</v>
      </c>
      <c r="AU4428" s="155" t="s">
        <v>88</v>
      </c>
      <c r="AV4428" s="13" t="s">
        <v>88</v>
      </c>
      <c r="AW4428" s="13" t="s">
        <v>40</v>
      </c>
      <c r="AX4428" s="13" t="s">
        <v>78</v>
      </c>
      <c r="AY4428" s="155" t="s">
        <v>156</v>
      </c>
    </row>
    <row r="4429" spans="2:65" s="13" customFormat="1" x14ac:dyDescent="0.2">
      <c r="B4429" s="154"/>
      <c r="D4429" s="148" t="s">
        <v>169</v>
      </c>
      <c r="E4429" s="155" t="s">
        <v>3</v>
      </c>
      <c r="F4429" s="156" t="s">
        <v>5092</v>
      </c>
      <c r="H4429" s="157">
        <v>12</v>
      </c>
      <c r="I4429" s="158"/>
      <c r="L4429" s="154"/>
      <c r="M4429" s="159"/>
      <c r="T4429" s="160"/>
      <c r="AT4429" s="155" t="s">
        <v>169</v>
      </c>
      <c r="AU4429" s="155" t="s">
        <v>88</v>
      </c>
      <c r="AV4429" s="13" t="s">
        <v>88</v>
      </c>
      <c r="AW4429" s="13" t="s">
        <v>40</v>
      </c>
      <c r="AX4429" s="13" t="s">
        <v>78</v>
      </c>
      <c r="AY4429" s="155" t="s">
        <v>156</v>
      </c>
    </row>
    <row r="4430" spans="2:65" s="13" customFormat="1" x14ac:dyDescent="0.2">
      <c r="B4430" s="154"/>
      <c r="D4430" s="148" t="s">
        <v>169</v>
      </c>
      <c r="E4430" s="155" t="s">
        <v>3</v>
      </c>
      <c r="F4430" s="156" t="s">
        <v>5093</v>
      </c>
      <c r="H4430" s="157">
        <v>14.6</v>
      </c>
      <c r="I4430" s="158"/>
      <c r="L4430" s="154"/>
      <c r="M4430" s="159"/>
      <c r="T4430" s="160"/>
      <c r="AT4430" s="155" t="s">
        <v>169</v>
      </c>
      <c r="AU4430" s="155" t="s">
        <v>88</v>
      </c>
      <c r="AV4430" s="13" t="s">
        <v>88</v>
      </c>
      <c r="AW4430" s="13" t="s">
        <v>40</v>
      </c>
      <c r="AX4430" s="13" t="s">
        <v>78</v>
      </c>
      <c r="AY4430" s="155" t="s">
        <v>156</v>
      </c>
    </row>
    <row r="4431" spans="2:65" s="13" customFormat="1" x14ac:dyDescent="0.2">
      <c r="B4431" s="154"/>
      <c r="D4431" s="148" t="s">
        <v>169</v>
      </c>
      <c r="E4431" s="155" t="s">
        <v>3</v>
      </c>
      <c r="F4431" s="156" t="s">
        <v>5094</v>
      </c>
      <c r="H4431" s="157">
        <v>35.799999999999997</v>
      </c>
      <c r="I4431" s="158"/>
      <c r="L4431" s="154"/>
      <c r="M4431" s="159"/>
      <c r="T4431" s="160"/>
      <c r="AT4431" s="155" t="s">
        <v>169</v>
      </c>
      <c r="AU4431" s="155" t="s">
        <v>88</v>
      </c>
      <c r="AV4431" s="13" t="s">
        <v>88</v>
      </c>
      <c r="AW4431" s="13" t="s">
        <v>40</v>
      </c>
      <c r="AX4431" s="13" t="s">
        <v>78</v>
      </c>
      <c r="AY4431" s="155" t="s">
        <v>156</v>
      </c>
    </row>
    <row r="4432" spans="2:65" s="14" customFormat="1" x14ac:dyDescent="0.2">
      <c r="B4432" s="161"/>
      <c r="D4432" s="148" t="s">
        <v>169</v>
      </c>
      <c r="E4432" s="162" t="s">
        <v>3</v>
      </c>
      <c r="F4432" s="163" t="s">
        <v>172</v>
      </c>
      <c r="H4432" s="164">
        <v>162</v>
      </c>
      <c r="I4432" s="165"/>
      <c r="L4432" s="161"/>
      <c r="M4432" s="166"/>
      <c r="T4432" s="167"/>
      <c r="AT4432" s="162" t="s">
        <v>169</v>
      </c>
      <c r="AU4432" s="162" t="s">
        <v>88</v>
      </c>
      <c r="AV4432" s="14" t="s">
        <v>165</v>
      </c>
      <c r="AW4432" s="14" t="s">
        <v>40</v>
      </c>
      <c r="AX4432" s="14" t="s">
        <v>86</v>
      </c>
      <c r="AY4432" s="162" t="s">
        <v>156</v>
      </c>
    </row>
    <row r="4433" spans="2:65" s="1" customFormat="1" ht="16.5" customHeight="1" x14ac:dyDescent="0.2">
      <c r="B4433" s="129"/>
      <c r="C4433" s="130" t="s">
        <v>1056</v>
      </c>
      <c r="D4433" s="130" t="s">
        <v>160</v>
      </c>
      <c r="E4433" s="131" t="s">
        <v>5095</v>
      </c>
      <c r="F4433" s="132" t="s">
        <v>5096</v>
      </c>
      <c r="G4433" s="133" t="s">
        <v>209</v>
      </c>
      <c r="H4433" s="134">
        <v>168.72</v>
      </c>
      <c r="I4433" s="135"/>
      <c r="J4433" s="136">
        <f>ROUND(I4433*H4433,2)</f>
        <v>0</v>
      </c>
      <c r="K4433" s="132" t="s">
        <v>164</v>
      </c>
      <c r="L4433" s="34"/>
      <c r="M4433" s="137" t="s">
        <v>3</v>
      </c>
      <c r="N4433" s="138" t="s">
        <v>49</v>
      </c>
      <c r="P4433" s="139">
        <f>O4433*H4433</f>
        <v>0</v>
      </c>
      <c r="Q4433" s="139">
        <v>2.9999999999999997E-4</v>
      </c>
      <c r="R4433" s="139">
        <f>Q4433*H4433</f>
        <v>5.0615999999999994E-2</v>
      </c>
      <c r="S4433" s="139">
        <v>0</v>
      </c>
      <c r="T4433" s="140">
        <f>S4433*H4433</f>
        <v>0</v>
      </c>
      <c r="AR4433" s="141" t="s">
        <v>301</v>
      </c>
      <c r="AT4433" s="141" t="s">
        <v>160</v>
      </c>
      <c r="AU4433" s="141" t="s">
        <v>88</v>
      </c>
      <c r="AY4433" s="18" t="s">
        <v>156</v>
      </c>
      <c r="BE4433" s="142">
        <f>IF(N4433="základní",J4433,0)</f>
        <v>0</v>
      </c>
      <c r="BF4433" s="142">
        <f>IF(N4433="snížená",J4433,0)</f>
        <v>0</v>
      </c>
      <c r="BG4433" s="142">
        <f>IF(N4433="zákl. přenesená",J4433,0)</f>
        <v>0</v>
      </c>
      <c r="BH4433" s="142">
        <f>IF(N4433="sníž. přenesená",J4433,0)</f>
        <v>0</v>
      </c>
      <c r="BI4433" s="142">
        <f>IF(N4433="nulová",J4433,0)</f>
        <v>0</v>
      </c>
      <c r="BJ4433" s="18" t="s">
        <v>86</v>
      </c>
      <c r="BK4433" s="142">
        <f>ROUND(I4433*H4433,2)</f>
        <v>0</v>
      </c>
      <c r="BL4433" s="18" t="s">
        <v>301</v>
      </c>
      <c r="BM4433" s="141" t="s">
        <v>5097</v>
      </c>
    </row>
    <row r="4434" spans="2:65" s="1" customFormat="1" x14ac:dyDescent="0.2">
      <c r="B4434" s="34"/>
      <c r="D4434" s="143" t="s">
        <v>167</v>
      </c>
      <c r="F4434" s="144" t="s">
        <v>5098</v>
      </c>
      <c r="I4434" s="145"/>
      <c r="L4434" s="34"/>
      <c r="M4434" s="146"/>
      <c r="T4434" s="55"/>
      <c r="AT4434" s="18" t="s">
        <v>167</v>
      </c>
      <c r="AU4434" s="18" t="s">
        <v>88</v>
      </c>
    </row>
    <row r="4435" spans="2:65" s="12" customFormat="1" x14ac:dyDescent="0.2">
      <c r="B4435" s="147"/>
      <c r="D4435" s="148" t="s">
        <v>169</v>
      </c>
      <c r="E4435" s="149" t="s">
        <v>3</v>
      </c>
      <c r="F4435" s="150" t="s">
        <v>2805</v>
      </c>
      <c r="H4435" s="149" t="s">
        <v>3</v>
      </c>
      <c r="I4435" s="151"/>
      <c r="L4435" s="147"/>
      <c r="M4435" s="152"/>
      <c r="T4435" s="153"/>
      <c r="AT4435" s="149" t="s">
        <v>169</v>
      </c>
      <c r="AU4435" s="149" t="s">
        <v>88</v>
      </c>
      <c r="AV4435" s="12" t="s">
        <v>86</v>
      </c>
      <c r="AW4435" s="12" t="s">
        <v>40</v>
      </c>
      <c r="AX4435" s="12" t="s">
        <v>78</v>
      </c>
      <c r="AY4435" s="149" t="s">
        <v>156</v>
      </c>
    </row>
    <row r="4436" spans="2:65" s="13" customFormat="1" x14ac:dyDescent="0.2">
      <c r="B4436" s="154"/>
      <c r="D4436" s="148" t="s">
        <v>169</v>
      </c>
      <c r="E4436" s="155" t="s">
        <v>3</v>
      </c>
      <c r="F4436" s="156" t="s">
        <v>2806</v>
      </c>
      <c r="H4436" s="157">
        <v>13.805</v>
      </c>
      <c r="I4436" s="158"/>
      <c r="L4436" s="154"/>
      <c r="M4436" s="159"/>
      <c r="T4436" s="160"/>
      <c r="AT4436" s="155" t="s">
        <v>169</v>
      </c>
      <c r="AU4436" s="155" t="s">
        <v>88</v>
      </c>
      <c r="AV4436" s="13" t="s">
        <v>88</v>
      </c>
      <c r="AW4436" s="13" t="s">
        <v>40</v>
      </c>
      <c r="AX4436" s="13" t="s">
        <v>78</v>
      </c>
      <c r="AY4436" s="155" t="s">
        <v>156</v>
      </c>
    </row>
    <row r="4437" spans="2:65" s="13" customFormat="1" x14ac:dyDescent="0.2">
      <c r="B4437" s="154"/>
      <c r="D4437" s="148" t="s">
        <v>169</v>
      </c>
      <c r="E4437" s="155" t="s">
        <v>3</v>
      </c>
      <c r="F4437" s="156" t="s">
        <v>2807</v>
      </c>
      <c r="H4437" s="157">
        <v>6.92</v>
      </c>
      <c r="I4437" s="158"/>
      <c r="L4437" s="154"/>
      <c r="M4437" s="159"/>
      <c r="T4437" s="160"/>
      <c r="AT4437" s="155" t="s">
        <v>169</v>
      </c>
      <c r="AU4437" s="155" t="s">
        <v>88</v>
      </c>
      <c r="AV4437" s="13" t="s">
        <v>88</v>
      </c>
      <c r="AW4437" s="13" t="s">
        <v>40</v>
      </c>
      <c r="AX4437" s="13" t="s">
        <v>78</v>
      </c>
      <c r="AY4437" s="155" t="s">
        <v>156</v>
      </c>
    </row>
    <row r="4438" spans="2:65" s="13" customFormat="1" x14ac:dyDescent="0.2">
      <c r="B4438" s="154"/>
      <c r="D4438" s="148" t="s">
        <v>169</v>
      </c>
      <c r="E4438" s="155" t="s">
        <v>3</v>
      </c>
      <c r="F4438" s="156" t="s">
        <v>2808</v>
      </c>
      <c r="H4438" s="157">
        <v>6.88</v>
      </c>
      <c r="I4438" s="158"/>
      <c r="L4438" s="154"/>
      <c r="M4438" s="159"/>
      <c r="T4438" s="160"/>
      <c r="AT4438" s="155" t="s">
        <v>169</v>
      </c>
      <c r="AU4438" s="155" t="s">
        <v>88</v>
      </c>
      <c r="AV4438" s="13" t="s">
        <v>88</v>
      </c>
      <c r="AW4438" s="13" t="s">
        <v>40</v>
      </c>
      <c r="AX4438" s="13" t="s">
        <v>78</v>
      </c>
      <c r="AY4438" s="155" t="s">
        <v>156</v>
      </c>
    </row>
    <row r="4439" spans="2:65" s="13" customFormat="1" x14ac:dyDescent="0.2">
      <c r="B4439" s="154"/>
      <c r="D4439" s="148" t="s">
        <v>169</v>
      </c>
      <c r="E4439" s="155" t="s">
        <v>3</v>
      </c>
      <c r="F4439" s="156" t="s">
        <v>2809</v>
      </c>
      <c r="H4439" s="157">
        <v>7</v>
      </c>
      <c r="I4439" s="158"/>
      <c r="L4439" s="154"/>
      <c r="M4439" s="159"/>
      <c r="T4439" s="160"/>
      <c r="AT4439" s="155" t="s">
        <v>169</v>
      </c>
      <c r="AU4439" s="155" t="s">
        <v>88</v>
      </c>
      <c r="AV4439" s="13" t="s">
        <v>88</v>
      </c>
      <c r="AW4439" s="13" t="s">
        <v>40</v>
      </c>
      <c r="AX4439" s="13" t="s">
        <v>78</v>
      </c>
      <c r="AY4439" s="155" t="s">
        <v>156</v>
      </c>
    </row>
    <row r="4440" spans="2:65" s="13" customFormat="1" x14ac:dyDescent="0.2">
      <c r="B4440" s="154"/>
      <c r="D4440" s="148" t="s">
        <v>169</v>
      </c>
      <c r="E4440" s="155" t="s">
        <v>3</v>
      </c>
      <c r="F4440" s="156" t="s">
        <v>2810</v>
      </c>
      <c r="H4440" s="157">
        <v>13.404999999999999</v>
      </c>
      <c r="I4440" s="158"/>
      <c r="L4440" s="154"/>
      <c r="M4440" s="159"/>
      <c r="T4440" s="160"/>
      <c r="AT4440" s="155" t="s">
        <v>169</v>
      </c>
      <c r="AU4440" s="155" t="s">
        <v>88</v>
      </c>
      <c r="AV4440" s="13" t="s">
        <v>88</v>
      </c>
      <c r="AW4440" s="13" t="s">
        <v>40</v>
      </c>
      <c r="AX4440" s="13" t="s">
        <v>78</v>
      </c>
      <c r="AY4440" s="155" t="s">
        <v>156</v>
      </c>
    </row>
    <row r="4441" spans="2:65" s="13" customFormat="1" x14ac:dyDescent="0.2">
      <c r="B4441" s="154"/>
      <c r="D4441" s="148" t="s">
        <v>169</v>
      </c>
      <c r="E4441" s="155" t="s">
        <v>3</v>
      </c>
      <c r="F4441" s="156" t="s">
        <v>2811</v>
      </c>
      <c r="H4441" s="157">
        <v>6.92</v>
      </c>
      <c r="I4441" s="158"/>
      <c r="L4441" s="154"/>
      <c r="M4441" s="159"/>
      <c r="T4441" s="160"/>
      <c r="AT4441" s="155" t="s">
        <v>169</v>
      </c>
      <c r="AU4441" s="155" t="s">
        <v>88</v>
      </c>
      <c r="AV4441" s="13" t="s">
        <v>88</v>
      </c>
      <c r="AW4441" s="13" t="s">
        <v>40</v>
      </c>
      <c r="AX4441" s="13" t="s">
        <v>78</v>
      </c>
      <c r="AY4441" s="155" t="s">
        <v>156</v>
      </c>
    </row>
    <row r="4442" spans="2:65" s="13" customFormat="1" x14ac:dyDescent="0.2">
      <c r="B4442" s="154"/>
      <c r="D4442" s="148" t="s">
        <v>169</v>
      </c>
      <c r="E4442" s="155" t="s">
        <v>3</v>
      </c>
      <c r="F4442" s="156" t="s">
        <v>2812</v>
      </c>
      <c r="H4442" s="157">
        <v>6.88</v>
      </c>
      <c r="I4442" s="158"/>
      <c r="L4442" s="154"/>
      <c r="M4442" s="159"/>
      <c r="T4442" s="160"/>
      <c r="AT4442" s="155" t="s">
        <v>169</v>
      </c>
      <c r="AU4442" s="155" t="s">
        <v>88</v>
      </c>
      <c r="AV4442" s="13" t="s">
        <v>88</v>
      </c>
      <c r="AW4442" s="13" t="s">
        <v>40</v>
      </c>
      <c r="AX4442" s="13" t="s">
        <v>78</v>
      </c>
      <c r="AY4442" s="155" t="s">
        <v>156</v>
      </c>
    </row>
    <row r="4443" spans="2:65" s="13" customFormat="1" x14ac:dyDescent="0.2">
      <c r="B4443" s="154"/>
      <c r="D4443" s="148" t="s">
        <v>169</v>
      </c>
      <c r="E4443" s="155" t="s">
        <v>3</v>
      </c>
      <c r="F4443" s="156" t="s">
        <v>2813</v>
      </c>
      <c r="H4443" s="157">
        <v>7</v>
      </c>
      <c r="I4443" s="158"/>
      <c r="L4443" s="154"/>
      <c r="M4443" s="159"/>
      <c r="T4443" s="160"/>
      <c r="AT4443" s="155" t="s">
        <v>169</v>
      </c>
      <c r="AU4443" s="155" t="s">
        <v>88</v>
      </c>
      <c r="AV4443" s="13" t="s">
        <v>88</v>
      </c>
      <c r="AW4443" s="13" t="s">
        <v>40</v>
      </c>
      <c r="AX4443" s="13" t="s">
        <v>78</v>
      </c>
      <c r="AY4443" s="155" t="s">
        <v>156</v>
      </c>
    </row>
    <row r="4444" spans="2:65" s="13" customFormat="1" x14ac:dyDescent="0.2">
      <c r="B4444" s="154"/>
      <c r="D4444" s="148" t="s">
        <v>169</v>
      </c>
      <c r="E4444" s="155" t="s">
        <v>3</v>
      </c>
      <c r="F4444" s="156" t="s">
        <v>2814</v>
      </c>
      <c r="H4444" s="157">
        <v>8.4</v>
      </c>
      <c r="I4444" s="158"/>
      <c r="L4444" s="154"/>
      <c r="M4444" s="159"/>
      <c r="T4444" s="160"/>
      <c r="AT4444" s="155" t="s">
        <v>169</v>
      </c>
      <c r="AU4444" s="155" t="s">
        <v>88</v>
      </c>
      <c r="AV4444" s="13" t="s">
        <v>88</v>
      </c>
      <c r="AW4444" s="13" t="s">
        <v>40</v>
      </c>
      <c r="AX4444" s="13" t="s">
        <v>78</v>
      </c>
      <c r="AY4444" s="155" t="s">
        <v>156</v>
      </c>
    </row>
    <row r="4445" spans="2:65" s="13" customFormat="1" x14ac:dyDescent="0.2">
      <c r="B4445" s="154"/>
      <c r="D4445" s="148" t="s">
        <v>169</v>
      </c>
      <c r="E4445" s="155" t="s">
        <v>3</v>
      </c>
      <c r="F4445" s="156" t="s">
        <v>2815</v>
      </c>
      <c r="H4445" s="157">
        <v>12</v>
      </c>
      <c r="I4445" s="158"/>
      <c r="L4445" s="154"/>
      <c r="M4445" s="159"/>
      <c r="T4445" s="160"/>
      <c r="AT4445" s="155" t="s">
        <v>169</v>
      </c>
      <c r="AU4445" s="155" t="s">
        <v>88</v>
      </c>
      <c r="AV4445" s="13" t="s">
        <v>88</v>
      </c>
      <c r="AW4445" s="13" t="s">
        <v>40</v>
      </c>
      <c r="AX4445" s="13" t="s">
        <v>78</v>
      </c>
      <c r="AY4445" s="155" t="s">
        <v>156</v>
      </c>
    </row>
    <row r="4446" spans="2:65" s="13" customFormat="1" x14ac:dyDescent="0.2">
      <c r="B4446" s="154"/>
      <c r="D4446" s="148" t="s">
        <v>169</v>
      </c>
      <c r="E4446" s="155" t="s">
        <v>3</v>
      </c>
      <c r="F4446" s="156" t="s">
        <v>2816</v>
      </c>
      <c r="H4446" s="157">
        <v>5.2</v>
      </c>
      <c r="I4446" s="158"/>
      <c r="L4446" s="154"/>
      <c r="M4446" s="159"/>
      <c r="T4446" s="160"/>
      <c r="AT4446" s="155" t="s">
        <v>169</v>
      </c>
      <c r="AU4446" s="155" t="s">
        <v>88</v>
      </c>
      <c r="AV4446" s="13" t="s">
        <v>88</v>
      </c>
      <c r="AW4446" s="13" t="s">
        <v>40</v>
      </c>
      <c r="AX4446" s="13" t="s">
        <v>78</v>
      </c>
      <c r="AY4446" s="155" t="s">
        <v>156</v>
      </c>
    </row>
    <row r="4447" spans="2:65" s="13" customFormat="1" x14ac:dyDescent="0.2">
      <c r="B4447" s="154"/>
      <c r="D4447" s="148" t="s">
        <v>169</v>
      </c>
      <c r="E4447" s="155" t="s">
        <v>3</v>
      </c>
      <c r="F4447" s="156" t="s">
        <v>2817</v>
      </c>
      <c r="H4447" s="157">
        <v>5.9</v>
      </c>
      <c r="I4447" s="158"/>
      <c r="L4447" s="154"/>
      <c r="M4447" s="159"/>
      <c r="T4447" s="160"/>
      <c r="AT4447" s="155" t="s">
        <v>169</v>
      </c>
      <c r="AU4447" s="155" t="s">
        <v>88</v>
      </c>
      <c r="AV4447" s="13" t="s">
        <v>88</v>
      </c>
      <c r="AW4447" s="13" t="s">
        <v>40</v>
      </c>
      <c r="AX4447" s="13" t="s">
        <v>78</v>
      </c>
      <c r="AY4447" s="155" t="s">
        <v>156</v>
      </c>
    </row>
    <row r="4448" spans="2:65" s="13" customFormat="1" x14ac:dyDescent="0.2">
      <c r="B4448" s="154"/>
      <c r="D4448" s="148" t="s">
        <v>169</v>
      </c>
      <c r="E4448" s="155" t="s">
        <v>3</v>
      </c>
      <c r="F4448" s="156" t="s">
        <v>2818</v>
      </c>
      <c r="H4448" s="157">
        <v>13.404999999999999</v>
      </c>
      <c r="I4448" s="158"/>
      <c r="L4448" s="154"/>
      <c r="M4448" s="159"/>
      <c r="T4448" s="160"/>
      <c r="AT4448" s="155" t="s">
        <v>169</v>
      </c>
      <c r="AU4448" s="155" t="s">
        <v>88</v>
      </c>
      <c r="AV4448" s="13" t="s">
        <v>88</v>
      </c>
      <c r="AW4448" s="13" t="s">
        <v>40</v>
      </c>
      <c r="AX4448" s="13" t="s">
        <v>78</v>
      </c>
      <c r="AY4448" s="155" t="s">
        <v>156</v>
      </c>
    </row>
    <row r="4449" spans="2:65" s="13" customFormat="1" x14ac:dyDescent="0.2">
      <c r="B4449" s="154"/>
      <c r="D4449" s="148" t="s">
        <v>169</v>
      </c>
      <c r="E4449" s="155" t="s">
        <v>3</v>
      </c>
      <c r="F4449" s="156" t="s">
        <v>2819</v>
      </c>
      <c r="H4449" s="157">
        <v>6.92</v>
      </c>
      <c r="I4449" s="158"/>
      <c r="L4449" s="154"/>
      <c r="M4449" s="159"/>
      <c r="T4449" s="160"/>
      <c r="AT4449" s="155" t="s">
        <v>169</v>
      </c>
      <c r="AU4449" s="155" t="s">
        <v>88</v>
      </c>
      <c r="AV4449" s="13" t="s">
        <v>88</v>
      </c>
      <c r="AW4449" s="13" t="s">
        <v>40</v>
      </c>
      <c r="AX4449" s="13" t="s">
        <v>78</v>
      </c>
      <c r="AY4449" s="155" t="s">
        <v>156</v>
      </c>
    </row>
    <row r="4450" spans="2:65" s="13" customFormat="1" x14ac:dyDescent="0.2">
      <c r="B4450" s="154"/>
      <c r="D4450" s="148" t="s">
        <v>169</v>
      </c>
      <c r="E4450" s="155" t="s">
        <v>3</v>
      </c>
      <c r="F4450" s="156" t="s">
        <v>2820</v>
      </c>
      <c r="H4450" s="157">
        <v>6.88</v>
      </c>
      <c r="I4450" s="158"/>
      <c r="L4450" s="154"/>
      <c r="M4450" s="159"/>
      <c r="T4450" s="160"/>
      <c r="AT4450" s="155" t="s">
        <v>169</v>
      </c>
      <c r="AU4450" s="155" t="s">
        <v>88</v>
      </c>
      <c r="AV4450" s="13" t="s">
        <v>88</v>
      </c>
      <c r="AW4450" s="13" t="s">
        <v>40</v>
      </c>
      <c r="AX4450" s="13" t="s">
        <v>78</v>
      </c>
      <c r="AY4450" s="155" t="s">
        <v>156</v>
      </c>
    </row>
    <row r="4451" spans="2:65" s="13" customFormat="1" x14ac:dyDescent="0.2">
      <c r="B4451" s="154"/>
      <c r="D4451" s="148" t="s">
        <v>169</v>
      </c>
      <c r="E4451" s="155" t="s">
        <v>3</v>
      </c>
      <c r="F4451" s="156" t="s">
        <v>2821</v>
      </c>
      <c r="H4451" s="157">
        <v>7</v>
      </c>
      <c r="I4451" s="158"/>
      <c r="L4451" s="154"/>
      <c r="M4451" s="159"/>
      <c r="T4451" s="160"/>
      <c r="AT4451" s="155" t="s">
        <v>169</v>
      </c>
      <c r="AU4451" s="155" t="s">
        <v>88</v>
      </c>
      <c r="AV4451" s="13" t="s">
        <v>88</v>
      </c>
      <c r="AW4451" s="13" t="s">
        <v>40</v>
      </c>
      <c r="AX4451" s="13" t="s">
        <v>78</v>
      </c>
      <c r="AY4451" s="155" t="s">
        <v>156</v>
      </c>
    </row>
    <row r="4452" spans="2:65" s="13" customFormat="1" x14ac:dyDescent="0.2">
      <c r="B4452" s="154"/>
      <c r="D4452" s="148" t="s">
        <v>169</v>
      </c>
      <c r="E4452" s="155" t="s">
        <v>3</v>
      </c>
      <c r="F4452" s="156" t="s">
        <v>2822</v>
      </c>
      <c r="H4452" s="157">
        <v>13.404999999999999</v>
      </c>
      <c r="I4452" s="158"/>
      <c r="L4452" s="154"/>
      <c r="M4452" s="159"/>
      <c r="T4452" s="160"/>
      <c r="AT4452" s="155" t="s">
        <v>169</v>
      </c>
      <c r="AU4452" s="155" t="s">
        <v>88</v>
      </c>
      <c r="AV4452" s="13" t="s">
        <v>88</v>
      </c>
      <c r="AW4452" s="13" t="s">
        <v>40</v>
      </c>
      <c r="AX4452" s="13" t="s">
        <v>78</v>
      </c>
      <c r="AY4452" s="155" t="s">
        <v>156</v>
      </c>
    </row>
    <row r="4453" spans="2:65" s="13" customFormat="1" x14ac:dyDescent="0.2">
      <c r="B4453" s="154"/>
      <c r="D4453" s="148" t="s">
        <v>169</v>
      </c>
      <c r="E4453" s="155" t="s">
        <v>3</v>
      </c>
      <c r="F4453" s="156" t="s">
        <v>2823</v>
      </c>
      <c r="H4453" s="157">
        <v>6.92</v>
      </c>
      <c r="I4453" s="158"/>
      <c r="L4453" s="154"/>
      <c r="M4453" s="159"/>
      <c r="T4453" s="160"/>
      <c r="AT4453" s="155" t="s">
        <v>169</v>
      </c>
      <c r="AU4453" s="155" t="s">
        <v>88</v>
      </c>
      <c r="AV4453" s="13" t="s">
        <v>88</v>
      </c>
      <c r="AW4453" s="13" t="s">
        <v>40</v>
      </c>
      <c r="AX4453" s="13" t="s">
        <v>78</v>
      </c>
      <c r="AY4453" s="155" t="s">
        <v>156</v>
      </c>
    </row>
    <row r="4454" spans="2:65" s="13" customFormat="1" x14ac:dyDescent="0.2">
      <c r="B4454" s="154"/>
      <c r="D4454" s="148" t="s">
        <v>169</v>
      </c>
      <c r="E4454" s="155" t="s">
        <v>3</v>
      </c>
      <c r="F4454" s="156" t="s">
        <v>2824</v>
      </c>
      <c r="H4454" s="157">
        <v>6.88</v>
      </c>
      <c r="I4454" s="158"/>
      <c r="L4454" s="154"/>
      <c r="M4454" s="159"/>
      <c r="T4454" s="160"/>
      <c r="AT4454" s="155" t="s">
        <v>169</v>
      </c>
      <c r="AU4454" s="155" t="s">
        <v>88</v>
      </c>
      <c r="AV4454" s="13" t="s">
        <v>88</v>
      </c>
      <c r="AW4454" s="13" t="s">
        <v>40</v>
      </c>
      <c r="AX4454" s="13" t="s">
        <v>78</v>
      </c>
      <c r="AY4454" s="155" t="s">
        <v>156</v>
      </c>
    </row>
    <row r="4455" spans="2:65" s="13" customFormat="1" x14ac:dyDescent="0.2">
      <c r="B4455" s="154"/>
      <c r="D4455" s="148" t="s">
        <v>169</v>
      </c>
      <c r="E4455" s="155" t="s">
        <v>3</v>
      </c>
      <c r="F4455" s="156" t="s">
        <v>2825</v>
      </c>
      <c r="H4455" s="157">
        <v>7</v>
      </c>
      <c r="I4455" s="158"/>
      <c r="L4455" s="154"/>
      <c r="M4455" s="159"/>
      <c r="T4455" s="160"/>
      <c r="AT4455" s="155" t="s">
        <v>169</v>
      </c>
      <c r="AU4455" s="155" t="s">
        <v>88</v>
      </c>
      <c r="AV4455" s="13" t="s">
        <v>88</v>
      </c>
      <c r="AW4455" s="13" t="s">
        <v>40</v>
      </c>
      <c r="AX4455" s="13" t="s">
        <v>78</v>
      </c>
      <c r="AY4455" s="155" t="s">
        <v>156</v>
      </c>
    </row>
    <row r="4456" spans="2:65" s="14" customFormat="1" x14ac:dyDescent="0.2">
      <c r="B4456" s="161"/>
      <c r="D4456" s="148" t="s">
        <v>169</v>
      </c>
      <c r="E4456" s="162" t="s">
        <v>3</v>
      </c>
      <c r="F4456" s="163" t="s">
        <v>172</v>
      </c>
      <c r="H4456" s="164">
        <v>168.72</v>
      </c>
      <c r="I4456" s="165"/>
      <c r="L4456" s="161"/>
      <c r="M4456" s="166"/>
      <c r="T4456" s="167"/>
      <c r="AT4456" s="162" t="s">
        <v>169</v>
      </c>
      <c r="AU4456" s="162" t="s">
        <v>88</v>
      </c>
      <c r="AV4456" s="14" t="s">
        <v>165</v>
      </c>
      <c r="AW4456" s="14" t="s">
        <v>40</v>
      </c>
      <c r="AX4456" s="14" t="s">
        <v>86</v>
      </c>
      <c r="AY4456" s="162" t="s">
        <v>156</v>
      </c>
    </row>
    <row r="4457" spans="2:65" s="1" customFormat="1" ht="24.2" customHeight="1" x14ac:dyDescent="0.2">
      <c r="B4457" s="129"/>
      <c r="C4457" s="130" t="s">
        <v>1060</v>
      </c>
      <c r="D4457" s="130" t="s">
        <v>160</v>
      </c>
      <c r="E4457" s="131" t="s">
        <v>5099</v>
      </c>
      <c r="F4457" s="132" t="s">
        <v>5100</v>
      </c>
      <c r="G4457" s="133" t="s">
        <v>209</v>
      </c>
      <c r="H4457" s="134">
        <v>168.72</v>
      </c>
      <c r="I4457" s="135"/>
      <c r="J4457" s="136">
        <f>ROUND(I4457*H4457,2)</f>
        <v>0</v>
      </c>
      <c r="K4457" s="132" t="s">
        <v>1262</v>
      </c>
      <c r="L4457" s="34"/>
      <c r="M4457" s="137" t="s">
        <v>3</v>
      </c>
      <c r="N4457" s="138" t="s">
        <v>49</v>
      </c>
      <c r="P4457" s="139">
        <f>O4457*H4457</f>
        <v>0</v>
      </c>
      <c r="Q4457" s="139">
        <v>2.8E-3</v>
      </c>
      <c r="R4457" s="139">
        <f>Q4457*H4457</f>
        <v>0.472416</v>
      </c>
      <c r="S4457" s="139">
        <v>0</v>
      </c>
      <c r="T4457" s="140">
        <f>S4457*H4457</f>
        <v>0</v>
      </c>
      <c r="AR4457" s="141" t="s">
        <v>301</v>
      </c>
      <c r="AT4457" s="141" t="s">
        <v>160</v>
      </c>
      <c r="AU4457" s="141" t="s">
        <v>88</v>
      </c>
      <c r="AY4457" s="18" t="s">
        <v>156</v>
      </c>
      <c r="BE4457" s="142">
        <f>IF(N4457="základní",J4457,0)</f>
        <v>0</v>
      </c>
      <c r="BF4457" s="142">
        <f>IF(N4457="snížená",J4457,0)</f>
        <v>0</v>
      </c>
      <c r="BG4457" s="142">
        <f>IF(N4457="zákl. přenesená",J4457,0)</f>
        <v>0</v>
      </c>
      <c r="BH4457" s="142">
        <f>IF(N4457="sníž. přenesená",J4457,0)</f>
        <v>0</v>
      </c>
      <c r="BI4457" s="142">
        <f>IF(N4457="nulová",J4457,0)</f>
        <v>0</v>
      </c>
      <c r="BJ4457" s="18" t="s">
        <v>86</v>
      </c>
      <c r="BK4457" s="142">
        <f>ROUND(I4457*H4457,2)</f>
        <v>0</v>
      </c>
      <c r="BL4457" s="18" t="s">
        <v>301</v>
      </c>
      <c r="BM4457" s="141" t="s">
        <v>5101</v>
      </c>
    </row>
    <row r="4458" spans="2:65" s="1" customFormat="1" x14ac:dyDescent="0.2">
      <c r="B4458" s="34"/>
      <c r="D4458" s="143" t="s">
        <v>167</v>
      </c>
      <c r="F4458" s="144" t="s">
        <v>5102</v>
      </c>
      <c r="I4458" s="145"/>
      <c r="L4458" s="34"/>
      <c r="M4458" s="146"/>
      <c r="T4458" s="55"/>
      <c r="AT4458" s="18" t="s">
        <v>167</v>
      </c>
      <c r="AU4458" s="18" t="s">
        <v>88</v>
      </c>
    </row>
    <row r="4459" spans="2:65" s="12" customFormat="1" x14ac:dyDescent="0.2">
      <c r="B4459" s="147"/>
      <c r="D4459" s="148" t="s">
        <v>169</v>
      </c>
      <c r="E4459" s="149" t="s">
        <v>3</v>
      </c>
      <c r="F4459" s="150" t="s">
        <v>2805</v>
      </c>
      <c r="H4459" s="149" t="s">
        <v>3</v>
      </c>
      <c r="I4459" s="151"/>
      <c r="L4459" s="147"/>
      <c r="M4459" s="152"/>
      <c r="T4459" s="153"/>
      <c r="AT4459" s="149" t="s">
        <v>169</v>
      </c>
      <c r="AU4459" s="149" t="s">
        <v>88</v>
      </c>
      <c r="AV4459" s="12" t="s">
        <v>86</v>
      </c>
      <c r="AW4459" s="12" t="s">
        <v>40</v>
      </c>
      <c r="AX4459" s="12" t="s">
        <v>78</v>
      </c>
      <c r="AY4459" s="149" t="s">
        <v>156</v>
      </c>
    </row>
    <row r="4460" spans="2:65" s="13" customFormat="1" x14ac:dyDescent="0.2">
      <c r="B4460" s="154"/>
      <c r="D4460" s="148" t="s">
        <v>169</v>
      </c>
      <c r="E4460" s="155" t="s">
        <v>3</v>
      </c>
      <c r="F4460" s="156" t="s">
        <v>2806</v>
      </c>
      <c r="H4460" s="157">
        <v>13.805</v>
      </c>
      <c r="I4460" s="158"/>
      <c r="L4460" s="154"/>
      <c r="M4460" s="159"/>
      <c r="T4460" s="160"/>
      <c r="AT4460" s="155" t="s">
        <v>169</v>
      </c>
      <c r="AU4460" s="155" t="s">
        <v>88</v>
      </c>
      <c r="AV4460" s="13" t="s">
        <v>88</v>
      </c>
      <c r="AW4460" s="13" t="s">
        <v>40</v>
      </c>
      <c r="AX4460" s="13" t="s">
        <v>78</v>
      </c>
      <c r="AY4460" s="155" t="s">
        <v>156</v>
      </c>
    </row>
    <row r="4461" spans="2:65" s="13" customFormat="1" x14ac:dyDescent="0.2">
      <c r="B4461" s="154"/>
      <c r="D4461" s="148" t="s">
        <v>169</v>
      </c>
      <c r="E4461" s="155" t="s">
        <v>3</v>
      </c>
      <c r="F4461" s="156" t="s">
        <v>2807</v>
      </c>
      <c r="H4461" s="157">
        <v>6.92</v>
      </c>
      <c r="I4461" s="158"/>
      <c r="L4461" s="154"/>
      <c r="M4461" s="159"/>
      <c r="T4461" s="160"/>
      <c r="AT4461" s="155" t="s">
        <v>169</v>
      </c>
      <c r="AU4461" s="155" t="s">
        <v>88</v>
      </c>
      <c r="AV4461" s="13" t="s">
        <v>88</v>
      </c>
      <c r="AW4461" s="13" t="s">
        <v>40</v>
      </c>
      <c r="AX4461" s="13" t="s">
        <v>78</v>
      </c>
      <c r="AY4461" s="155" t="s">
        <v>156</v>
      </c>
    </row>
    <row r="4462" spans="2:65" s="13" customFormat="1" x14ac:dyDescent="0.2">
      <c r="B4462" s="154"/>
      <c r="D4462" s="148" t="s">
        <v>169</v>
      </c>
      <c r="E4462" s="155" t="s">
        <v>3</v>
      </c>
      <c r="F4462" s="156" t="s">
        <v>2808</v>
      </c>
      <c r="H4462" s="157">
        <v>6.88</v>
      </c>
      <c r="I4462" s="158"/>
      <c r="L4462" s="154"/>
      <c r="M4462" s="159"/>
      <c r="T4462" s="160"/>
      <c r="AT4462" s="155" t="s">
        <v>169</v>
      </c>
      <c r="AU4462" s="155" t="s">
        <v>88</v>
      </c>
      <c r="AV4462" s="13" t="s">
        <v>88</v>
      </c>
      <c r="AW4462" s="13" t="s">
        <v>40</v>
      </c>
      <c r="AX4462" s="13" t="s">
        <v>78</v>
      </c>
      <c r="AY4462" s="155" t="s">
        <v>156</v>
      </c>
    </row>
    <row r="4463" spans="2:65" s="13" customFormat="1" x14ac:dyDescent="0.2">
      <c r="B4463" s="154"/>
      <c r="D4463" s="148" t="s">
        <v>169</v>
      </c>
      <c r="E4463" s="155" t="s">
        <v>3</v>
      </c>
      <c r="F4463" s="156" t="s">
        <v>2809</v>
      </c>
      <c r="H4463" s="157">
        <v>7</v>
      </c>
      <c r="I4463" s="158"/>
      <c r="L4463" s="154"/>
      <c r="M4463" s="159"/>
      <c r="T4463" s="160"/>
      <c r="AT4463" s="155" t="s">
        <v>169</v>
      </c>
      <c r="AU4463" s="155" t="s">
        <v>88</v>
      </c>
      <c r="AV4463" s="13" t="s">
        <v>88</v>
      </c>
      <c r="AW4463" s="13" t="s">
        <v>40</v>
      </c>
      <c r="AX4463" s="13" t="s">
        <v>78</v>
      </c>
      <c r="AY4463" s="155" t="s">
        <v>156</v>
      </c>
    </row>
    <row r="4464" spans="2:65" s="13" customFormat="1" x14ac:dyDescent="0.2">
      <c r="B4464" s="154"/>
      <c r="D4464" s="148" t="s">
        <v>169</v>
      </c>
      <c r="E4464" s="155" t="s">
        <v>3</v>
      </c>
      <c r="F4464" s="156" t="s">
        <v>2810</v>
      </c>
      <c r="H4464" s="157">
        <v>13.404999999999999</v>
      </c>
      <c r="I4464" s="158"/>
      <c r="L4464" s="154"/>
      <c r="M4464" s="159"/>
      <c r="T4464" s="160"/>
      <c r="AT4464" s="155" t="s">
        <v>169</v>
      </c>
      <c r="AU4464" s="155" t="s">
        <v>88</v>
      </c>
      <c r="AV4464" s="13" t="s">
        <v>88</v>
      </c>
      <c r="AW4464" s="13" t="s">
        <v>40</v>
      </c>
      <c r="AX4464" s="13" t="s">
        <v>78</v>
      </c>
      <c r="AY4464" s="155" t="s">
        <v>156</v>
      </c>
    </row>
    <row r="4465" spans="2:51" s="13" customFormat="1" x14ac:dyDescent="0.2">
      <c r="B4465" s="154"/>
      <c r="D4465" s="148" t="s">
        <v>169</v>
      </c>
      <c r="E4465" s="155" t="s">
        <v>3</v>
      </c>
      <c r="F4465" s="156" t="s">
        <v>2811</v>
      </c>
      <c r="H4465" s="157">
        <v>6.92</v>
      </c>
      <c r="I4465" s="158"/>
      <c r="L4465" s="154"/>
      <c r="M4465" s="159"/>
      <c r="T4465" s="160"/>
      <c r="AT4465" s="155" t="s">
        <v>169</v>
      </c>
      <c r="AU4465" s="155" t="s">
        <v>88</v>
      </c>
      <c r="AV4465" s="13" t="s">
        <v>88</v>
      </c>
      <c r="AW4465" s="13" t="s">
        <v>40</v>
      </c>
      <c r="AX4465" s="13" t="s">
        <v>78</v>
      </c>
      <c r="AY4465" s="155" t="s">
        <v>156</v>
      </c>
    </row>
    <row r="4466" spans="2:51" s="13" customFormat="1" x14ac:dyDescent="0.2">
      <c r="B4466" s="154"/>
      <c r="D4466" s="148" t="s">
        <v>169</v>
      </c>
      <c r="E4466" s="155" t="s">
        <v>3</v>
      </c>
      <c r="F4466" s="156" t="s">
        <v>2812</v>
      </c>
      <c r="H4466" s="157">
        <v>6.88</v>
      </c>
      <c r="I4466" s="158"/>
      <c r="L4466" s="154"/>
      <c r="M4466" s="159"/>
      <c r="T4466" s="160"/>
      <c r="AT4466" s="155" t="s">
        <v>169</v>
      </c>
      <c r="AU4466" s="155" t="s">
        <v>88</v>
      </c>
      <c r="AV4466" s="13" t="s">
        <v>88</v>
      </c>
      <c r="AW4466" s="13" t="s">
        <v>40</v>
      </c>
      <c r="AX4466" s="13" t="s">
        <v>78</v>
      </c>
      <c r="AY4466" s="155" t="s">
        <v>156</v>
      </c>
    </row>
    <row r="4467" spans="2:51" s="13" customFormat="1" x14ac:dyDescent="0.2">
      <c r="B4467" s="154"/>
      <c r="D4467" s="148" t="s">
        <v>169</v>
      </c>
      <c r="E4467" s="155" t="s">
        <v>3</v>
      </c>
      <c r="F4467" s="156" t="s">
        <v>2813</v>
      </c>
      <c r="H4467" s="157">
        <v>7</v>
      </c>
      <c r="I4467" s="158"/>
      <c r="L4467" s="154"/>
      <c r="M4467" s="159"/>
      <c r="T4467" s="160"/>
      <c r="AT4467" s="155" t="s">
        <v>169</v>
      </c>
      <c r="AU4467" s="155" t="s">
        <v>88</v>
      </c>
      <c r="AV4467" s="13" t="s">
        <v>88</v>
      </c>
      <c r="AW4467" s="13" t="s">
        <v>40</v>
      </c>
      <c r="AX4467" s="13" t="s">
        <v>78</v>
      </c>
      <c r="AY4467" s="155" t="s">
        <v>156</v>
      </c>
    </row>
    <row r="4468" spans="2:51" s="13" customFormat="1" x14ac:dyDescent="0.2">
      <c r="B4468" s="154"/>
      <c r="D4468" s="148" t="s">
        <v>169</v>
      </c>
      <c r="E4468" s="155" t="s">
        <v>3</v>
      </c>
      <c r="F4468" s="156" t="s">
        <v>2814</v>
      </c>
      <c r="H4468" s="157">
        <v>8.4</v>
      </c>
      <c r="I4468" s="158"/>
      <c r="L4468" s="154"/>
      <c r="M4468" s="159"/>
      <c r="T4468" s="160"/>
      <c r="AT4468" s="155" t="s">
        <v>169</v>
      </c>
      <c r="AU4468" s="155" t="s">
        <v>88</v>
      </c>
      <c r="AV4468" s="13" t="s">
        <v>88</v>
      </c>
      <c r="AW4468" s="13" t="s">
        <v>40</v>
      </c>
      <c r="AX4468" s="13" t="s">
        <v>78</v>
      </c>
      <c r="AY4468" s="155" t="s">
        <v>156</v>
      </c>
    </row>
    <row r="4469" spans="2:51" s="13" customFormat="1" x14ac:dyDescent="0.2">
      <c r="B4469" s="154"/>
      <c r="D4469" s="148" t="s">
        <v>169</v>
      </c>
      <c r="E4469" s="155" t="s">
        <v>3</v>
      </c>
      <c r="F4469" s="156" t="s">
        <v>2815</v>
      </c>
      <c r="H4469" s="157">
        <v>12</v>
      </c>
      <c r="I4469" s="158"/>
      <c r="L4469" s="154"/>
      <c r="M4469" s="159"/>
      <c r="T4469" s="160"/>
      <c r="AT4469" s="155" t="s">
        <v>169</v>
      </c>
      <c r="AU4469" s="155" t="s">
        <v>88</v>
      </c>
      <c r="AV4469" s="13" t="s">
        <v>88</v>
      </c>
      <c r="AW4469" s="13" t="s">
        <v>40</v>
      </c>
      <c r="AX4469" s="13" t="s">
        <v>78</v>
      </c>
      <c r="AY4469" s="155" t="s">
        <v>156</v>
      </c>
    </row>
    <row r="4470" spans="2:51" s="13" customFormat="1" x14ac:dyDescent="0.2">
      <c r="B4470" s="154"/>
      <c r="D4470" s="148" t="s">
        <v>169</v>
      </c>
      <c r="E4470" s="155" t="s">
        <v>3</v>
      </c>
      <c r="F4470" s="156" t="s">
        <v>2816</v>
      </c>
      <c r="H4470" s="157">
        <v>5.2</v>
      </c>
      <c r="I4470" s="158"/>
      <c r="L4470" s="154"/>
      <c r="M4470" s="159"/>
      <c r="T4470" s="160"/>
      <c r="AT4470" s="155" t="s">
        <v>169</v>
      </c>
      <c r="AU4470" s="155" t="s">
        <v>88</v>
      </c>
      <c r="AV4470" s="13" t="s">
        <v>88</v>
      </c>
      <c r="AW4470" s="13" t="s">
        <v>40</v>
      </c>
      <c r="AX4470" s="13" t="s">
        <v>78</v>
      </c>
      <c r="AY4470" s="155" t="s">
        <v>156</v>
      </c>
    </row>
    <row r="4471" spans="2:51" s="13" customFormat="1" x14ac:dyDescent="0.2">
      <c r="B4471" s="154"/>
      <c r="D4471" s="148" t="s">
        <v>169</v>
      </c>
      <c r="E4471" s="155" t="s">
        <v>3</v>
      </c>
      <c r="F4471" s="156" t="s">
        <v>2817</v>
      </c>
      <c r="H4471" s="157">
        <v>5.9</v>
      </c>
      <c r="I4471" s="158"/>
      <c r="L4471" s="154"/>
      <c r="M4471" s="159"/>
      <c r="T4471" s="160"/>
      <c r="AT4471" s="155" t="s">
        <v>169</v>
      </c>
      <c r="AU4471" s="155" t="s">
        <v>88</v>
      </c>
      <c r="AV4471" s="13" t="s">
        <v>88</v>
      </c>
      <c r="AW4471" s="13" t="s">
        <v>40</v>
      </c>
      <c r="AX4471" s="13" t="s">
        <v>78</v>
      </c>
      <c r="AY4471" s="155" t="s">
        <v>156</v>
      </c>
    </row>
    <row r="4472" spans="2:51" s="13" customFormat="1" x14ac:dyDescent="0.2">
      <c r="B4472" s="154"/>
      <c r="D4472" s="148" t="s">
        <v>169</v>
      </c>
      <c r="E4472" s="155" t="s">
        <v>3</v>
      </c>
      <c r="F4472" s="156" t="s">
        <v>2818</v>
      </c>
      <c r="H4472" s="157">
        <v>13.404999999999999</v>
      </c>
      <c r="I4472" s="158"/>
      <c r="L4472" s="154"/>
      <c r="M4472" s="159"/>
      <c r="T4472" s="160"/>
      <c r="AT4472" s="155" t="s">
        <v>169</v>
      </c>
      <c r="AU4472" s="155" t="s">
        <v>88</v>
      </c>
      <c r="AV4472" s="13" t="s">
        <v>88</v>
      </c>
      <c r="AW4472" s="13" t="s">
        <v>40</v>
      </c>
      <c r="AX4472" s="13" t="s">
        <v>78</v>
      </c>
      <c r="AY4472" s="155" t="s">
        <v>156</v>
      </c>
    </row>
    <row r="4473" spans="2:51" s="13" customFormat="1" x14ac:dyDescent="0.2">
      <c r="B4473" s="154"/>
      <c r="D4473" s="148" t="s">
        <v>169</v>
      </c>
      <c r="E4473" s="155" t="s">
        <v>3</v>
      </c>
      <c r="F4473" s="156" t="s">
        <v>2819</v>
      </c>
      <c r="H4473" s="157">
        <v>6.92</v>
      </c>
      <c r="I4473" s="158"/>
      <c r="L4473" s="154"/>
      <c r="M4473" s="159"/>
      <c r="T4473" s="160"/>
      <c r="AT4473" s="155" t="s">
        <v>169</v>
      </c>
      <c r="AU4473" s="155" t="s">
        <v>88</v>
      </c>
      <c r="AV4473" s="13" t="s">
        <v>88</v>
      </c>
      <c r="AW4473" s="13" t="s">
        <v>40</v>
      </c>
      <c r="AX4473" s="13" t="s">
        <v>78</v>
      </c>
      <c r="AY4473" s="155" t="s">
        <v>156</v>
      </c>
    </row>
    <row r="4474" spans="2:51" s="13" customFormat="1" x14ac:dyDescent="0.2">
      <c r="B4474" s="154"/>
      <c r="D4474" s="148" t="s">
        <v>169</v>
      </c>
      <c r="E4474" s="155" t="s">
        <v>3</v>
      </c>
      <c r="F4474" s="156" t="s">
        <v>2820</v>
      </c>
      <c r="H4474" s="157">
        <v>6.88</v>
      </c>
      <c r="I4474" s="158"/>
      <c r="L4474" s="154"/>
      <c r="M4474" s="159"/>
      <c r="T4474" s="160"/>
      <c r="AT4474" s="155" t="s">
        <v>169</v>
      </c>
      <c r="AU4474" s="155" t="s">
        <v>88</v>
      </c>
      <c r="AV4474" s="13" t="s">
        <v>88</v>
      </c>
      <c r="AW4474" s="13" t="s">
        <v>40</v>
      </c>
      <c r="AX4474" s="13" t="s">
        <v>78</v>
      </c>
      <c r="AY4474" s="155" t="s">
        <v>156</v>
      </c>
    </row>
    <row r="4475" spans="2:51" s="13" customFormat="1" x14ac:dyDescent="0.2">
      <c r="B4475" s="154"/>
      <c r="D4475" s="148" t="s">
        <v>169</v>
      </c>
      <c r="E4475" s="155" t="s">
        <v>3</v>
      </c>
      <c r="F4475" s="156" t="s">
        <v>2821</v>
      </c>
      <c r="H4475" s="157">
        <v>7</v>
      </c>
      <c r="I4475" s="158"/>
      <c r="L4475" s="154"/>
      <c r="M4475" s="159"/>
      <c r="T4475" s="160"/>
      <c r="AT4475" s="155" t="s">
        <v>169</v>
      </c>
      <c r="AU4475" s="155" t="s">
        <v>88</v>
      </c>
      <c r="AV4475" s="13" t="s">
        <v>88</v>
      </c>
      <c r="AW4475" s="13" t="s">
        <v>40</v>
      </c>
      <c r="AX4475" s="13" t="s">
        <v>78</v>
      </c>
      <c r="AY4475" s="155" t="s">
        <v>156</v>
      </c>
    </row>
    <row r="4476" spans="2:51" s="13" customFormat="1" x14ac:dyDescent="0.2">
      <c r="B4476" s="154"/>
      <c r="D4476" s="148" t="s">
        <v>169</v>
      </c>
      <c r="E4476" s="155" t="s">
        <v>3</v>
      </c>
      <c r="F4476" s="156" t="s">
        <v>2822</v>
      </c>
      <c r="H4476" s="157">
        <v>13.404999999999999</v>
      </c>
      <c r="I4476" s="158"/>
      <c r="L4476" s="154"/>
      <c r="M4476" s="159"/>
      <c r="T4476" s="160"/>
      <c r="AT4476" s="155" t="s">
        <v>169</v>
      </c>
      <c r="AU4476" s="155" t="s">
        <v>88</v>
      </c>
      <c r="AV4476" s="13" t="s">
        <v>88</v>
      </c>
      <c r="AW4476" s="13" t="s">
        <v>40</v>
      </c>
      <c r="AX4476" s="13" t="s">
        <v>78</v>
      </c>
      <c r="AY4476" s="155" t="s">
        <v>156</v>
      </c>
    </row>
    <row r="4477" spans="2:51" s="13" customFormat="1" x14ac:dyDescent="0.2">
      <c r="B4477" s="154"/>
      <c r="D4477" s="148" t="s">
        <v>169</v>
      </c>
      <c r="E4477" s="155" t="s">
        <v>3</v>
      </c>
      <c r="F4477" s="156" t="s">
        <v>2823</v>
      </c>
      <c r="H4477" s="157">
        <v>6.92</v>
      </c>
      <c r="I4477" s="158"/>
      <c r="L4477" s="154"/>
      <c r="M4477" s="159"/>
      <c r="T4477" s="160"/>
      <c r="AT4477" s="155" t="s">
        <v>169</v>
      </c>
      <c r="AU4477" s="155" t="s">
        <v>88</v>
      </c>
      <c r="AV4477" s="13" t="s">
        <v>88</v>
      </c>
      <c r="AW4477" s="13" t="s">
        <v>40</v>
      </c>
      <c r="AX4477" s="13" t="s">
        <v>78</v>
      </c>
      <c r="AY4477" s="155" t="s">
        <v>156</v>
      </c>
    </row>
    <row r="4478" spans="2:51" s="13" customFormat="1" x14ac:dyDescent="0.2">
      <c r="B4478" s="154"/>
      <c r="D4478" s="148" t="s">
        <v>169</v>
      </c>
      <c r="E4478" s="155" t="s">
        <v>3</v>
      </c>
      <c r="F4478" s="156" t="s">
        <v>2824</v>
      </c>
      <c r="H4478" s="157">
        <v>6.88</v>
      </c>
      <c r="I4478" s="158"/>
      <c r="L4478" s="154"/>
      <c r="M4478" s="159"/>
      <c r="T4478" s="160"/>
      <c r="AT4478" s="155" t="s">
        <v>169</v>
      </c>
      <c r="AU4478" s="155" t="s">
        <v>88</v>
      </c>
      <c r="AV4478" s="13" t="s">
        <v>88</v>
      </c>
      <c r="AW4478" s="13" t="s">
        <v>40</v>
      </c>
      <c r="AX4478" s="13" t="s">
        <v>78</v>
      </c>
      <c r="AY4478" s="155" t="s">
        <v>156</v>
      </c>
    </row>
    <row r="4479" spans="2:51" s="13" customFormat="1" x14ac:dyDescent="0.2">
      <c r="B4479" s="154"/>
      <c r="D4479" s="148" t="s">
        <v>169</v>
      </c>
      <c r="E4479" s="155" t="s">
        <v>3</v>
      </c>
      <c r="F4479" s="156" t="s">
        <v>2825</v>
      </c>
      <c r="H4479" s="157">
        <v>7</v>
      </c>
      <c r="I4479" s="158"/>
      <c r="L4479" s="154"/>
      <c r="M4479" s="159"/>
      <c r="T4479" s="160"/>
      <c r="AT4479" s="155" t="s">
        <v>169</v>
      </c>
      <c r="AU4479" s="155" t="s">
        <v>88</v>
      </c>
      <c r="AV4479" s="13" t="s">
        <v>88</v>
      </c>
      <c r="AW4479" s="13" t="s">
        <v>40</v>
      </c>
      <c r="AX4479" s="13" t="s">
        <v>78</v>
      </c>
      <c r="AY4479" s="155" t="s">
        <v>156</v>
      </c>
    </row>
    <row r="4480" spans="2:51" s="14" customFormat="1" x14ac:dyDescent="0.2">
      <c r="B4480" s="161"/>
      <c r="D4480" s="148" t="s">
        <v>169</v>
      </c>
      <c r="E4480" s="162" t="s">
        <v>3</v>
      </c>
      <c r="F4480" s="163" t="s">
        <v>172</v>
      </c>
      <c r="H4480" s="164">
        <v>168.72</v>
      </c>
      <c r="I4480" s="165"/>
      <c r="L4480" s="161"/>
      <c r="M4480" s="166"/>
      <c r="T4480" s="167"/>
      <c r="AT4480" s="162" t="s">
        <v>169</v>
      </c>
      <c r="AU4480" s="162" t="s">
        <v>88</v>
      </c>
      <c r="AV4480" s="14" t="s">
        <v>165</v>
      </c>
      <c r="AW4480" s="14" t="s">
        <v>40</v>
      </c>
      <c r="AX4480" s="14" t="s">
        <v>86</v>
      </c>
      <c r="AY4480" s="162" t="s">
        <v>156</v>
      </c>
    </row>
    <row r="4481" spans="2:65" s="1" customFormat="1" ht="16.5" customHeight="1" x14ac:dyDescent="0.2">
      <c r="B4481" s="129"/>
      <c r="C4481" s="175" t="s">
        <v>1068</v>
      </c>
      <c r="D4481" s="175" t="s">
        <v>306</v>
      </c>
      <c r="E4481" s="176" t="s">
        <v>5103</v>
      </c>
      <c r="F4481" s="177" t="s">
        <v>5104</v>
      </c>
      <c r="G4481" s="178" t="s">
        <v>201</v>
      </c>
      <c r="H4481" s="179">
        <v>2062.1329999999998</v>
      </c>
      <c r="I4481" s="180"/>
      <c r="J4481" s="181">
        <f>ROUND(I4481*H4481,2)</f>
        <v>0</v>
      </c>
      <c r="K4481" s="177" t="s">
        <v>1262</v>
      </c>
      <c r="L4481" s="182"/>
      <c r="M4481" s="183" t="s">
        <v>3</v>
      </c>
      <c r="N4481" s="184" t="s">
        <v>49</v>
      </c>
      <c r="P4481" s="139">
        <f>O4481*H4481</f>
        <v>0</v>
      </c>
      <c r="Q4481" s="139">
        <v>1.8699999999999999E-3</v>
      </c>
      <c r="R4481" s="139">
        <f>Q4481*H4481</f>
        <v>3.8561887099999996</v>
      </c>
      <c r="S4481" s="139">
        <v>0</v>
      </c>
      <c r="T4481" s="140">
        <f>S4481*H4481</f>
        <v>0</v>
      </c>
      <c r="AR4481" s="141" t="s">
        <v>309</v>
      </c>
      <c r="AT4481" s="141" t="s">
        <v>306</v>
      </c>
      <c r="AU4481" s="141" t="s">
        <v>88</v>
      </c>
      <c r="AY4481" s="18" t="s">
        <v>156</v>
      </c>
      <c r="BE4481" s="142">
        <f>IF(N4481="základní",J4481,0)</f>
        <v>0</v>
      </c>
      <c r="BF4481" s="142">
        <f>IF(N4481="snížená",J4481,0)</f>
        <v>0</v>
      </c>
      <c r="BG4481" s="142">
        <f>IF(N4481="zákl. přenesená",J4481,0)</f>
        <v>0</v>
      </c>
      <c r="BH4481" s="142">
        <f>IF(N4481="sníž. přenesená",J4481,0)</f>
        <v>0</v>
      </c>
      <c r="BI4481" s="142">
        <f>IF(N4481="nulová",J4481,0)</f>
        <v>0</v>
      </c>
      <c r="BJ4481" s="18" t="s">
        <v>86</v>
      </c>
      <c r="BK4481" s="142">
        <f>ROUND(I4481*H4481,2)</f>
        <v>0</v>
      </c>
      <c r="BL4481" s="18" t="s">
        <v>301</v>
      </c>
      <c r="BM4481" s="141" t="s">
        <v>5105</v>
      </c>
    </row>
    <row r="4482" spans="2:65" s="13" customFormat="1" x14ac:dyDescent="0.2">
      <c r="B4482" s="154"/>
      <c r="D4482" s="148" t="s">
        <v>169</v>
      </c>
      <c r="F4482" s="156" t="s">
        <v>5106</v>
      </c>
      <c r="H4482" s="157">
        <v>2062.1329999999998</v>
      </c>
      <c r="I4482" s="158"/>
      <c r="L4482" s="154"/>
      <c r="M4482" s="159"/>
      <c r="T4482" s="160"/>
      <c r="AT4482" s="155" t="s">
        <v>169</v>
      </c>
      <c r="AU4482" s="155" t="s">
        <v>88</v>
      </c>
      <c r="AV4482" s="13" t="s">
        <v>88</v>
      </c>
      <c r="AW4482" s="13" t="s">
        <v>4</v>
      </c>
      <c r="AX4482" s="13" t="s">
        <v>86</v>
      </c>
      <c r="AY4482" s="155" t="s">
        <v>156</v>
      </c>
    </row>
    <row r="4483" spans="2:65" s="1" customFormat="1" ht="24.2" customHeight="1" x14ac:dyDescent="0.2">
      <c r="B4483" s="129"/>
      <c r="C4483" s="130" t="s">
        <v>1073</v>
      </c>
      <c r="D4483" s="130" t="s">
        <v>160</v>
      </c>
      <c r="E4483" s="131" t="s">
        <v>5107</v>
      </c>
      <c r="F4483" s="132" t="s">
        <v>5108</v>
      </c>
      <c r="G4483" s="133" t="s">
        <v>209</v>
      </c>
      <c r="H4483" s="134">
        <v>102.7</v>
      </c>
      <c r="I4483" s="135"/>
      <c r="J4483" s="136">
        <f>ROUND(I4483*H4483,2)</f>
        <v>0</v>
      </c>
      <c r="K4483" s="132" t="s">
        <v>164</v>
      </c>
      <c r="L4483" s="34"/>
      <c r="M4483" s="137" t="s">
        <v>3</v>
      </c>
      <c r="N4483" s="138" t="s">
        <v>49</v>
      </c>
      <c r="P4483" s="139">
        <f>O4483*H4483</f>
        <v>0</v>
      </c>
      <c r="Q4483" s="139">
        <v>0</v>
      </c>
      <c r="R4483" s="139">
        <f>Q4483*H4483</f>
        <v>0</v>
      </c>
      <c r="S4483" s="139">
        <v>0</v>
      </c>
      <c r="T4483" s="140">
        <f>S4483*H4483</f>
        <v>0</v>
      </c>
      <c r="AR4483" s="141" t="s">
        <v>301</v>
      </c>
      <c r="AT4483" s="141" t="s">
        <v>160</v>
      </c>
      <c r="AU4483" s="141" t="s">
        <v>88</v>
      </c>
      <c r="AY4483" s="18" t="s">
        <v>156</v>
      </c>
      <c r="BE4483" s="142">
        <f>IF(N4483="základní",J4483,0)</f>
        <v>0</v>
      </c>
      <c r="BF4483" s="142">
        <f>IF(N4483="snížená",J4483,0)</f>
        <v>0</v>
      </c>
      <c r="BG4483" s="142">
        <f>IF(N4483="zákl. přenesená",J4483,0)</f>
        <v>0</v>
      </c>
      <c r="BH4483" s="142">
        <f>IF(N4483="sníž. přenesená",J4483,0)</f>
        <v>0</v>
      </c>
      <c r="BI4483" s="142">
        <f>IF(N4483="nulová",J4483,0)</f>
        <v>0</v>
      </c>
      <c r="BJ4483" s="18" t="s">
        <v>86</v>
      </c>
      <c r="BK4483" s="142">
        <f>ROUND(I4483*H4483,2)</f>
        <v>0</v>
      </c>
      <c r="BL4483" s="18" t="s">
        <v>301</v>
      </c>
      <c r="BM4483" s="141" t="s">
        <v>5109</v>
      </c>
    </row>
    <row r="4484" spans="2:65" s="1" customFormat="1" x14ac:dyDescent="0.2">
      <c r="B4484" s="34"/>
      <c r="D4484" s="143" t="s">
        <v>167</v>
      </c>
      <c r="F4484" s="144" t="s">
        <v>5110</v>
      </c>
      <c r="I4484" s="145"/>
      <c r="L4484" s="34"/>
      <c r="M4484" s="146"/>
      <c r="T4484" s="55"/>
      <c r="AT4484" s="18" t="s">
        <v>167</v>
      </c>
      <c r="AU4484" s="18" t="s">
        <v>88</v>
      </c>
    </row>
    <row r="4485" spans="2:65" s="12" customFormat="1" x14ac:dyDescent="0.2">
      <c r="B4485" s="147"/>
      <c r="D4485" s="148" t="s">
        <v>169</v>
      </c>
      <c r="E4485" s="149" t="s">
        <v>3</v>
      </c>
      <c r="F4485" s="150" t="s">
        <v>2805</v>
      </c>
      <c r="H4485" s="149" t="s">
        <v>3</v>
      </c>
      <c r="I4485" s="151"/>
      <c r="L4485" s="147"/>
      <c r="M4485" s="152"/>
      <c r="T4485" s="153"/>
      <c r="AT4485" s="149" t="s">
        <v>169</v>
      </c>
      <c r="AU4485" s="149" t="s">
        <v>88</v>
      </c>
      <c r="AV4485" s="12" t="s">
        <v>86</v>
      </c>
      <c r="AW4485" s="12" t="s">
        <v>40</v>
      </c>
      <c r="AX4485" s="12" t="s">
        <v>78</v>
      </c>
      <c r="AY4485" s="149" t="s">
        <v>156</v>
      </c>
    </row>
    <row r="4486" spans="2:65" s="13" customFormat="1" x14ac:dyDescent="0.2">
      <c r="B4486" s="154"/>
      <c r="D4486" s="148" t="s">
        <v>169</v>
      </c>
      <c r="E4486" s="155" t="s">
        <v>3</v>
      </c>
      <c r="F4486" s="156" t="s">
        <v>2807</v>
      </c>
      <c r="H4486" s="157">
        <v>6.92</v>
      </c>
      <c r="I4486" s="158"/>
      <c r="L4486" s="154"/>
      <c r="M4486" s="159"/>
      <c r="T4486" s="160"/>
      <c r="AT4486" s="155" t="s">
        <v>169</v>
      </c>
      <c r="AU4486" s="155" t="s">
        <v>88</v>
      </c>
      <c r="AV4486" s="13" t="s">
        <v>88</v>
      </c>
      <c r="AW4486" s="13" t="s">
        <v>40</v>
      </c>
      <c r="AX4486" s="13" t="s">
        <v>78</v>
      </c>
      <c r="AY4486" s="155" t="s">
        <v>156</v>
      </c>
    </row>
    <row r="4487" spans="2:65" s="13" customFormat="1" x14ac:dyDescent="0.2">
      <c r="B4487" s="154"/>
      <c r="D4487" s="148" t="s">
        <v>169</v>
      </c>
      <c r="E4487" s="155" t="s">
        <v>3</v>
      </c>
      <c r="F4487" s="156" t="s">
        <v>2808</v>
      </c>
      <c r="H4487" s="157">
        <v>6.88</v>
      </c>
      <c r="I4487" s="158"/>
      <c r="L4487" s="154"/>
      <c r="M4487" s="159"/>
      <c r="T4487" s="160"/>
      <c r="AT4487" s="155" t="s">
        <v>169</v>
      </c>
      <c r="AU4487" s="155" t="s">
        <v>88</v>
      </c>
      <c r="AV4487" s="13" t="s">
        <v>88</v>
      </c>
      <c r="AW4487" s="13" t="s">
        <v>40</v>
      </c>
      <c r="AX4487" s="13" t="s">
        <v>78</v>
      </c>
      <c r="AY4487" s="155" t="s">
        <v>156</v>
      </c>
    </row>
    <row r="4488" spans="2:65" s="13" customFormat="1" x14ac:dyDescent="0.2">
      <c r="B4488" s="154"/>
      <c r="D4488" s="148" t="s">
        <v>169</v>
      </c>
      <c r="E4488" s="155" t="s">
        <v>3</v>
      </c>
      <c r="F4488" s="156" t="s">
        <v>2809</v>
      </c>
      <c r="H4488" s="157">
        <v>7</v>
      </c>
      <c r="I4488" s="158"/>
      <c r="L4488" s="154"/>
      <c r="M4488" s="159"/>
      <c r="T4488" s="160"/>
      <c r="AT4488" s="155" t="s">
        <v>169</v>
      </c>
      <c r="AU4488" s="155" t="s">
        <v>88</v>
      </c>
      <c r="AV4488" s="13" t="s">
        <v>88</v>
      </c>
      <c r="AW4488" s="13" t="s">
        <v>40</v>
      </c>
      <c r="AX4488" s="13" t="s">
        <v>78</v>
      </c>
      <c r="AY4488" s="155" t="s">
        <v>156</v>
      </c>
    </row>
    <row r="4489" spans="2:65" s="13" customFormat="1" x14ac:dyDescent="0.2">
      <c r="B4489" s="154"/>
      <c r="D4489" s="148" t="s">
        <v>169</v>
      </c>
      <c r="E4489" s="155" t="s">
        <v>3</v>
      </c>
      <c r="F4489" s="156" t="s">
        <v>2811</v>
      </c>
      <c r="H4489" s="157">
        <v>6.92</v>
      </c>
      <c r="I4489" s="158"/>
      <c r="L4489" s="154"/>
      <c r="M4489" s="159"/>
      <c r="T4489" s="160"/>
      <c r="AT4489" s="155" t="s">
        <v>169</v>
      </c>
      <c r="AU4489" s="155" t="s">
        <v>88</v>
      </c>
      <c r="AV4489" s="13" t="s">
        <v>88</v>
      </c>
      <c r="AW4489" s="13" t="s">
        <v>40</v>
      </c>
      <c r="AX4489" s="13" t="s">
        <v>78</v>
      </c>
      <c r="AY4489" s="155" t="s">
        <v>156</v>
      </c>
    </row>
    <row r="4490" spans="2:65" s="13" customFormat="1" x14ac:dyDescent="0.2">
      <c r="B4490" s="154"/>
      <c r="D4490" s="148" t="s">
        <v>169</v>
      </c>
      <c r="E4490" s="155" t="s">
        <v>3</v>
      </c>
      <c r="F4490" s="156" t="s">
        <v>2812</v>
      </c>
      <c r="H4490" s="157">
        <v>6.88</v>
      </c>
      <c r="I4490" s="158"/>
      <c r="L4490" s="154"/>
      <c r="M4490" s="159"/>
      <c r="T4490" s="160"/>
      <c r="AT4490" s="155" t="s">
        <v>169</v>
      </c>
      <c r="AU4490" s="155" t="s">
        <v>88</v>
      </c>
      <c r="AV4490" s="13" t="s">
        <v>88</v>
      </c>
      <c r="AW4490" s="13" t="s">
        <v>40</v>
      </c>
      <c r="AX4490" s="13" t="s">
        <v>78</v>
      </c>
      <c r="AY4490" s="155" t="s">
        <v>156</v>
      </c>
    </row>
    <row r="4491" spans="2:65" s="13" customFormat="1" x14ac:dyDescent="0.2">
      <c r="B4491" s="154"/>
      <c r="D4491" s="148" t="s">
        <v>169</v>
      </c>
      <c r="E4491" s="155" t="s">
        <v>3</v>
      </c>
      <c r="F4491" s="156" t="s">
        <v>2813</v>
      </c>
      <c r="H4491" s="157">
        <v>7</v>
      </c>
      <c r="I4491" s="158"/>
      <c r="L4491" s="154"/>
      <c r="M4491" s="159"/>
      <c r="T4491" s="160"/>
      <c r="AT4491" s="155" t="s">
        <v>169</v>
      </c>
      <c r="AU4491" s="155" t="s">
        <v>88</v>
      </c>
      <c r="AV4491" s="13" t="s">
        <v>88</v>
      </c>
      <c r="AW4491" s="13" t="s">
        <v>40</v>
      </c>
      <c r="AX4491" s="13" t="s">
        <v>78</v>
      </c>
      <c r="AY4491" s="155" t="s">
        <v>156</v>
      </c>
    </row>
    <row r="4492" spans="2:65" s="13" customFormat="1" x14ac:dyDescent="0.2">
      <c r="B4492" s="154"/>
      <c r="D4492" s="148" t="s">
        <v>169</v>
      </c>
      <c r="E4492" s="155" t="s">
        <v>3</v>
      </c>
      <c r="F4492" s="156" t="s">
        <v>2814</v>
      </c>
      <c r="H4492" s="157">
        <v>8.4</v>
      </c>
      <c r="I4492" s="158"/>
      <c r="L4492" s="154"/>
      <c r="M4492" s="159"/>
      <c r="T4492" s="160"/>
      <c r="AT4492" s="155" t="s">
        <v>169</v>
      </c>
      <c r="AU4492" s="155" t="s">
        <v>88</v>
      </c>
      <c r="AV4492" s="13" t="s">
        <v>88</v>
      </c>
      <c r="AW4492" s="13" t="s">
        <v>40</v>
      </c>
      <c r="AX4492" s="13" t="s">
        <v>78</v>
      </c>
      <c r="AY4492" s="155" t="s">
        <v>156</v>
      </c>
    </row>
    <row r="4493" spans="2:65" s="13" customFormat="1" x14ac:dyDescent="0.2">
      <c r="B4493" s="154"/>
      <c r="D4493" s="148" t="s">
        <v>169</v>
      </c>
      <c r="E4493" s="155" t="s">
        <v>3</v>
      </c>
      <c r="F4493" s="156" t="s">
        <v>2816</v>
      </c>
      <c r="H4493" s="157">
        <v>5.2</v>
      </c>
      <c r="I4493" s="158"/>
      <c r="L4493" s="154"/>
      <c r="M4493" s="159"/>
      <c r="T4493" s="160"/>
      <c r="AT4493" s="155" t="s">
        <v>169</v>
      </c>
      <c r="AU4493" s="155" t="s">
        <v>88</v>
      </c>
      <c r="AV4493" s="13" t="s">
        <v>88</v>
      </c>
      <c r="AW4493" s="13" t="s">
        <v>40</v>
      </c>
      <c r="AX4493" s="13" t="s">
        <v>78</v>
      </c>
      <c r="AY4493" s="155" t="s">
        <v>156</v>
      </c>
    </row>
    <row r="4494" spans="2:65" s="13" customFormat="1" x14ac:dyDescent="0.2">
      <c r="B4494" s="154"/>
      <c r="D4494" s="148" t="s">
        <v>169</v>
      </c>
      <c r="E4494" s="155" t="s">
        <v>3</v>
      </c>
      <c r="F4494" s="156" t="s">
        <v>2817</v>
      </c>
      <c r="H4494" s="157">
        <v>5.9</v>
      </c>
      <c r="I4494" s="158"/>
      <c r="L4494" s="154"/>
      <c r="M4494" s="159"/>
      <c r="T4494" s="160"/>
      <c r="AT4494" s="155" t="s">
        <v>169</v>
      </c>
      <c r="AU4494" s="155" t="s">
        <v>88</v>
      </c>
      <c r="AV4494" s="13" t="s">
        <v>88</v>
      </c>
      <c r="AW4494" s="13" t="s">
        <v>40</v>
      </c>
      <c r="AX4494" s="13" t="s">
        <v>78</v>
      </c>
      <c r="AY4494" s="155" t="s">
        <v>156</v>
      </c>
    </row>
    <row r="4495" spans="2:65" s="13" customFormat="1" x14ac:dyDescent="0.2">
      <c r="B4495" s="154"/>
      <c r="D4495" s="148" t="s">
        <v>169</v>
      </c>
      <c r="E4495" s="155" t="s">
        <v>3</v>
      </c>
      <c r="F4495" s="156" t="s">
        <v>2819</v>
      </c>
      <c r="H4495" s="157">
        <v>6.92</v>
      </c>
      <c r="I4495" s="158"/>
      <c r="L4495" s="154"/>
      <c r="M4495" s="159"/>
      <c r="T4495" s="160"/>
      <c r="AT4495" s="155" t="s">
        <v>169</v>
      </c>
      <c r="AU4495" s="155" t="s">
        <v>88</v>
      </c>
      <c r="AV4495" s="13" t="s">
        <v>88</v>
      </c>
      <c r="AW4495" s="13" t="s">
        <v>40</v>
      </c>
      <c r="AX4495" s="13" t="s">
        <v>78</v>
      </c>
      <c r="AY4495" s="155" t="s">
        <v>156</v>
      </c>
    </row>
    <row r="4496" spans="2:65" s="13" customFormat="1" x14ac:dyDescent="0.2">
      <c r="B4496" s="154"/>
      <c r="D4496" s="148" t="s">
        <v>169</v>
      </c>
      <c r="E4496" s="155" t="s">
        <v>3</v>
      </c>
      <c r="F4496" s="156" t="s">
        <v>2820</v>
      </c>
      <c r="H4496" s="157">
        <v>6.88</v>
      </c>
      <c r="I4496" s="158"/>
      <c r="L4496" s="154"/>
      <c r="M4496" s="159"/>
      <c r="T4496" s="160"/>
      <c r="AT4496" s="155" t="s">
        <v>169</v>
      </c>
      <c r="AU4496" s="155" t="s">
        <v>88</v>
      </c>
      <c r="AV4496" s="13" t="s">
        <v>88</v>
      </c>
      <c r="AW4496" s="13" t="s">
        <v>40</v>
      </c>
      <c r="AX4496" s="13" t="s">
        <v>78</v>
      </c>
      <c r="AY4496" s="155" t="s">
        <v>156</v>
      </c>
    </row>
    <row r="4497" spans="2:65" s="13" customFormat="1" x14ac:dyDescent="0.2">
      <c r="B4497" s="154"/>
      <c r="D4497" s="148" t="s">
        <v>169</v>
      </c>
      <c r="E4497" s="155" t="s">
        <v>3</v>
      </c>
      <c r="F4497" s="156" t="s">
        <v>2821</v>
      </c>
      <c r="H4497" s="157">
        <v>7</v>
      </c>
      <c r="I4497" s="158"/>
      <c r="L4497" s="154"/>
      <c r="M4497" s="159"/>
      <c r="T4497" s="160"/>
      <c r="AT4497" s="155" t="s">
        <v>169</v>
      </c>
      <c r="AU4497" s="155" t="s">
        <v>88</v>
      </c>
      <c r="AV4497" s="13" t="s">
        <v>88</v>
      </c>
      <c r="AW4497" s="13" t="s">
        <v>40</v>
      </c>
      <c r="AX4497" s="13" t="s">
        <v>78</v>
      </c>
      <c r="AY4497" s="155" t="s">
        <v>156</v>
      </c>
    </row>
    <row r="4498" spans="2:65" s="13" customFormat="1" x14ac:dyDescent="0.2">
      <c r="B4498" s="154"/>
      <c r="D4498" s="148" t="s">
        <v>169</v>
      </c>
      <c r="E4498" s="155" t="s">
        <v>3</v>
      </c>
      <c r="F4498" s="156" t="s">
        <v>2823</v>
      </c>
      <c r="H4498" s="157">
        <v>6.92</v>
      </c>
      <c r="I4498" s="158"/>
      <c r="L4498" s="154"/>
      <c r="M4498" s="159"/>
      <c r="T4498" s="160"/>
      <c r="AT4498" s="155" t="s">
        <v>169</v>
      </c>
      <c r="AU4498" s="155" t="s">
        <v>88</v>
      </c>
      <c r="AV4498" s="13" t="s">
        <v>88</v>
      </c>
      <c r="AW4498" s="13" t="s">
        <v>40</v>
      </c>
      <c r="AX4498" s="13" t="s">
        <v>78</v>
      </c>
      <c r="AY4498" s="155" t="s">
        <v>156</v>
      </c>
    </row>
    <row r="4499" spans="2:65" s="13" customFormat="1" x14ac:dyDescent="0.2">
      <c r="B4499" s="154"/>
      <c r="D4499" s="148" t="s">
        <v>169</v>
      </c>
      <c r="E4499" s="155" t="s">
        <v>3</v>
      </c>
      <c r="F4499" s="156" t="s">
        <v>2824</v>
      </c>
      <c r="H4499" s="157">
        <v>6.88</v>
      </c>
      <c r="I4499" s="158"/>
      <c r="L4499" s="154"/>
      <c r="M4499" s="159"/>
      <c r="T4499" s="160"/>
      <c r="AT4499" s="155" t="s">
        <v>169</v>
      </c>
      <c r="AU4499" s="155" t="s">
        <v>88</v>
      </c>
      <c r="AV4499" s="13" t="s">
        <v>88</v>
      </c>
      <c r="AW4499" s="13" t="s">
        <v>40</v>
      </c>
      <c r="AX4499" s="13" t="s">
        <v>78</v>
      </c>
      <c r="AY4499" s="155" t="s">
        <v>156</v>
      </c>
    </row>
    <row r="4500" spans="2:65" s="13" customFormat="1" x14ac:dyDescent="0.2">
      <c r="B4500" s="154"/>
      <c r="D4500" s="148" t="s">
        <v>169</v>
      </c>
      <c r="E4500" s="155" t="s">
        <v>3</v>
      </c>
      <c r="F4500" s="156" t="s">
        <v>2825</v>
      </c>
      <c r="H4500" s="157">
        <v>7</v>
      </c>
      <c r="I4500" s="158"/>
      <c r="L4500" s="154"/>
      <c r="M4500" s="159"/>
      <c r="T4500" s="160"/>
      <c r="AT4500" s="155" t="s">
        <v>169</v>
      </c>
      <c r="AU4500" s="155" t="s">
        <v>88</v>
      </c>
      <c r="AV4500" s="13" t="s">
        <v>88</v>
      </c>
      <c r="AW4500" s="13" t="s">
        <v>40</v>
      </c>
      <c r="AX4500" s="13" t="s">
        <v>78</v>
      </c>
      <c r="AY4500" s="155" t="s">
        <v>156</v>
      </c>
    </row>
    <row r="4501" spans="2:65" s="14" customFormat="1" x14ac:dyDescent="0.2">
      <c r="B4501" s="161"/>
      <c r="D4501" s="148" t="s">
        <v>169</v>
      </c>
      <c r="E4501" s="162" t="s">
        <v>3</v>
      </c>
      <c r="F4501" s="163" t="s">
        <v>172</v>
      </c>
      <c r="H4501" s="164">
        <v>102.7</v>
      </c>
      <c r="I4501" s="165"/>
      <c r="L4501" s="161"/>
      <c r="M4501" s="166"/>
      <c r="T4501" s="167"/>
      <c r="AT4501" s="162" t="s">
        <v>169</v>
      </c>
      <c r="AU4501" s="162" t="s">
        <v>88</v>
      </c>
      <c r="AV4501" s="14" t="s">
        <v>165</v>
      </c>
      <c r="AW4501" s="14" t="s">
        <v>40</v>
      </c>
      <c r="AX4501" s="14" t="s">
        <v>86</v>
      </c>
      <c r="AY4501" s="162" t="s">
        <v>156</v>
      </c>
    </row>
    <row r="4502" spans="2:65" s="1" customFormat="1" ht="16.5" customHeight="1" x14ac:dyDescent="0.2">
      <c r="B4502" s="129"/>
      <c r="C4502" s="130" t="s">
        <v>1079</v>
      </c>
      <c r="D4502" s="130" t="s">
        <v>160</v>
      </c>
      <c r="E4502" s="131" t="s">
        <v>5111</v>
      </c>
      <c r="F4502" s="132" t="s">
        <v>5112</v>
      </c>
      <c r="G4502" s="133" t="s">
        <v>356</v>
      </c>
      <c r="H4502" s="134">
        <v>128</v>
      </c>
      <c r="I4502" s="135"/>
      <c r="J4502" s="136">
        <f>ROUND(I4502*H4502,2)</f>
        <v>0</v>
      </c>
      <c r="K4502" s="132" t="s">
        <v>1262</v>
      </c>
      <c r="L4502" s="34"/>
      <c r="M4502" s="137" t="s">
        <v>3</v>
      </c>
      <c r="N4502" s="138" t="s">
        <v>49</v>
      </c>
      <c r="P4502" s="139">
        <f>O4502*H4502</f>
        <v>0</v>
      </c>
      <c r="Q4502" s="139">
        <v>5.0000000000000001E-4</v>
      </c>
      <c r="R4502" s="139">
        <f>Q4502*H4502</f>
        <v>6.4000000000000001E-2</v>
      </c>
      <c r="S4502" s="139">
        <v>0</v>
      </c>
      <c r="T4502" s="140">
        <f>S4502*H4502</f>
        <v>0</v>
      </c>
      <c r="AR4502" s="141" t="s">
        <v>301</v>
      </c>
      <c r="AT4502" s="141" t="s">
        <v>160</v>
      </c>
      <c r="AU4502" s="141" t="s">
        <v>88</v>
      </c>
      <c r="AY4502" s="18" t="s">
        <v>156</v>
      </c>
      <c r="BE4502" s="142">
        <f>IF(N4502="základní",J4502,0)</f>
        <v>0</v>
      </c>
      <c r="BF4502" s="142">
        <f>IF(N4502="snížená",J4502,0)</f>
        <v>0</v>
      </c>
      <c r="BG4502" s="142">
        <f>IF(N4502="zákl. přenesená",J4502,0)</f>
        <v>0</v>
      </c>
      <c r="BH4502" s="142">
        <f>IF(N4502="sníž. přenesená",J4502,0)</f>
        <v>0</v>
      </c>
      <c r="BI4502" s="142">
        <f>IF(N4502="nulová",J4502,0)</f>
        <v>0</v>
      </c>
      <c r="BJ4502" s="18" t="s">
        <v>86</v>
      </c>
      <c r="BK4502" s="142">
        <f>ROUND(I4502*H4502,2)</f>
        <v>0</v>
      </c>
      <c r="BL4502" s="18" t="s">
        <v>301</v>
      </c>
      <c r="BM4502" s="141" t="s">
        <v>5113</v>
      </c>
    </row>
    <row r="4503" spans="2:65" s="1" customFormat="1" x14ac:dyDescent="0.2">
      <c r="B4503" s="34"/>
      <c r="D4503" s="143" t="s">
        <v>167</v>
      </c>
      <c r="F4503" s="144" t="s">
        <v>5114</v>
      </c>
      <c r="I4503" s="145"/>
      <c r="L4503" s="34"/>
      <c r="M4503" s="146"/>
      <c r="T4503" s="55"/>
      <c r="AT4503" s="18" t="s">
        <v>167</v>
      </c>
      <c r="AU4503" s="18" t="s">
        <v>88</v>
      </c>
    </row>
    <row r="4504" spans="2:65" s="12" customFormat="1" x14ac:dyDescent="0.2">
      <c r="B4504" s="147"/>
      <c r="D4504" s="148" t="s">
        <v>169</v>
      </c>
      <c r="E4504" s="149" t="s">
        <v>3</v>
      </c>
      <c r="F4504" s="150" t="s">
        <v>2805</v>
      </c>
      <c r="H4504" s="149" t="s">
        <v>3</v>
      </c>
      <c r="I4504" s="151"/>
      <c r="L4504" s="147"/>
      <c r="M4504" s="152"/>
      <c r="T4504" s="153"/>
      <c r="AT4504" s="149" t="s">
        <v>169</v>
      </c>
      <c r="AU4504" s="149" t="s">
        <v>88</v>
      </c>
      <c r="AV4504" s="12" t="s">
        <v>86</v>
      </c>
      <c r="AW4504" s="12" t="s">
        <v>40</v>
      </c>
      <c r="AX4504" s="12" t="s">
        <v>78</v>
      </c>
      <c r="AY4504" s="149" t="s">
        <v>156</v>
      </c>
    </row>
    <row r="4505" spans="2:65" s="13" customFormat="1" x14ac:dyDescent="0.2">
      <c r="B4505" s="154"/>
      <c r="D4505" s="148" t="s">
        <v>169</v>
      </c>
      <c r="E4505" s="155" t="s">
        <v>3</v>
      </c>
      <c r="F4505" s="156" t="s">
        <v>5115</v>
      </c>
      <c r="H4505" s="157">
        <v>28</v>
      </c>
      <c r="I4505" s="158"/>
      <c r="L4505" s="154"/>
      <c r="M4505" s="159"/>
      <c r="T4505" s="160"/>
      <c r="AT4505" s="155" t="s">
        <v>169</v>
      </c>
      <c r="AU4505" s="155" t="s">
        <v>88</v>
      </c>
      <c r="AV4505" s="13" t="s">
        <v>88</v>
      </c>
      <c r="AW4505" s="13" t="s">
        <v>40</v>
      </c>
      <c r="AX4505" s="13" t="s">
        <v>78</v>
      </c>
      <c r="AY4505" s="155" t="s">
        <v>156</v>
      </c>
    </row>
    <row r="4506" spans="2:65" s="13" customFormat="1" x14ac:dyDescent="0.2">
      <c r="B4506" s="154"/>
      <c r="D4506" s="148" t="s">
        <v>169</v>
      </c>
      <c r="E4506" s="155" t="s">
        <v>3</v>
      </c>
      <c r="F4506" s="156" t="s">
        <v>5116</v>
      </c>
      <c r="H4506" s="157">
        <v>28</v>
      </c>
      <c r="I4506" s="158"/>
      <c r="L4506" s="154"/>
      <c r="M4506" s="159"/>
      <c r="T4506" s="160"/>
      <c r="AT4506" s="155" t="s">
        <v>169</v>
      </c>
      <c r="AU4506" s="155" t="s">
        <v>88</v>
      </c>
      <c r="AV4506" s="13" t="s">
        <v>88</v>
      </c>
      <c r="AW4506" s="13" t="s">
        <v>40</v>
      </c>
      <c r="AX4506" s="13" t="s">
        <v>78</v>
      </c>
      <c r="AY4506" s="155" t="s">
        <v>156</v>
      </c>
    </row>
    <row r="4507" spans="2:65" s="13" customFormat="1" x14ac:dyDescent="0.2">
      <c r="B4507" s="154"/>
      <c r="D4507" s="148" t="s">
        <v>169</v>
      </c>
      <c r="E4507" s="155" t="s">
        <v>3</v>
      </c>
      <c r="F4507" s="156" t="s">
        <v>5117</v>
      </c>
      <c r="H4507" s="157">
        <v>4</v>
      </c>
      <c r="I4507" s="158"/>
      <c r="L4507" s="154"/>
      <c r="M4507" s="159"/>
      <c r="T4507" s="160"/>
      <c r="AT4507" s="155" t="s">
        <v>169</v>
      </c>
      <c r="AU4507" s="155" t="s">
        <v>88</v>
      </c>
      <c r="AV4507" s="13" t="s">
        <v>88</v>
      </c>
      <c r="AW4507" s="13" t="s">
        <v>40</v>
      </c>
      <c r="AX4507" s="13" t="s">
        <v>78</v>
      </c>
      <c r="AY4507" s="155" t="s">
        <v>156</v>
      </c>
    </row>
    <row r="4508" spans="2:65" s="13" customFormat="1" x14ac:dyDescent="0.2">
      <c r="B4508" s="154"/>
      <c r="D4508" s="148" t="s">
        <v>169</v>
      </c>
      <c r="E4508" s="155" t="s">
        <v>3</v>
      </c>
      <c r="F4508" s="156" t="s">
        <v>5118</v>
      </c>
      <c r="H4508" s="157">
        <v>4</v>
      </c>
      <c r="I4508" s="158"/>
      <c r="L4508" s="154"/>
      <c r="M4508" s="159"/>
      <c r="T4508" s="160"/>
      <c r="AT4508" s="155" t="s">
        <v>169</v>
      </c>
      <c r="AU4508" s="155" t="s">
        <v>88</v>
      </c>
      <c r="AV4508" s="13" t="s">
        <v>88</v>
      </c>
      <c r="AW4508" s="13" t="s">
        <v>40</v>
      </c>
      <c r="AX4508" s="13" t="s">
        <v>78</v>
      </c>
      <c r="AY4508" s="155" t="s">
        <v>156</v>
      </c>
    </row>
    <row r="4509" spans="2:65" s="13" customFormat="1" x14ac:dyDescent="0.2">
      <c r="B4509" s="154"/>
      <c r="D4509" s="148" t="s">
        <v>169</v>
      </c>
      <c r="E4509" s="155" t="s">
        <v>3</v>
      </c>
      <c r="F4509" s="156" t="s">
        <v>5119</v>
      </c>
      <c r="H4509" s="157">
        <v>8</v>
      </c>
      <c r="I4509" s="158"/>
      <c r="L4509" s="154"/>
      <c r="M4509" s="159"/>
      <c r="T4509" s="160"/>
      <c r="AT4509" s="155" t="s">
        <v>169</v>
      </c>
      <c r="AU4509" s="155" t="s">
        <v>88</v>
      </c>
      <c r="AV4509" s="13" t="s">
        <v>88</v>
      </c>
      <c r="AW4509" s="13" t="s">
        <v>40</v>
      </c>
      <c r="AX4509" s="13" t="s">
        <v>78</v>
      </c>
      <c r="AY4509" s="155" t="s">
        <v>156</v>
      </c>
    </row>
    <row r="4510" spans="2:65" s="13" customFormat="1" x14ac:dyDescent="0.2">
      <c r="B4510" s="154"/>
      <c r="D4510" s="148" t="s">
        <v>169</v>
      </c>
      <c r="E4510" s="155" t="s">
        <v>3</v>
      </c>
      <c r="F4510" s="156" t="s">
        <v>5120</v>
      </c>
      <c r="H4510" s="157">
        <v>28</v>
      </c>
      <c r="I4510" s="158"/>
      <c r="L4510" s="154"/>
      <c r="M4510" s="159"/>
      <c r="T4510" s="160"/>
      <c r="AT4510" s="155" t="s">
        <v>169</v>
      </c>
      <c r="AU4510" s="155" t="s">
        <v>88</v>
      </c>
      <c r="AV4510" s="13" t="s">
        <v>88</v>
      </c>
      <c r="AW4510" s="13" t="s">
        <v>40</v>
      </c>
      <c r="AX4510" s="13" t="s">
        <v>78</v>
      </c>
      <c r="AY4510" s="155" t="s">
        <v>156</v>
      </c>
    </row>
    <row r="4511" spans="2:65" s="13" customFormat="1" x14ac:dyDescent="0.2">
      <c r="B4511" s="154"/>
      <c r="D4511" s="148" t="s">
        <v>169</v>
      </c>
      <c r="E4511" s="155" t="s">
        <v>3</v>
      </c>
      <c r="F4511" s="156" t="s">
        <v>5121</v>
      </c>
      <c r="H4511" s="157">
        <v>28</v>
      </c>
      <c r="I4511" s="158"/>
      <c r="L4511" s="154"/>
      <c r="M4511" s="159"/>
      <c r="T4511" s="160"/>
      <c r="AT4511" s="155" t="s">
        <v>169</v>
      </c>
      <c r="AU4511" s="155" t="s">
        <v>88</v>
      </c>
      <c r="AV4511" s="13" t="s">
        <v>88</v>
      </c>
      <c r="AW4511" s="13" t="s">
        <v>40</v>
      </c>
      <c r="AX4511" s="13" t="s">
        <v>78</v>
      </c>
      <c r="AY4511" s="155" t="s">
        <v>156</v>
      </c>
    </row>
    <row r="4512" spans="2:65" s="14" customFormat="1" x14ac:dyDescent="0.2">
      <c r="B4512" s="161"/>
      <c r="D4512" s="148" t="s">
        <v>169</v>
      </c>
      <c r="E4512" s="162" t="s">
        <v>3</v>
      </c>
      <c r="F4512" s="163" t="s">
        <v>172</v>
      </c>
      <c r="H4512" s="164">
        <v>128</v>
      </c>
      <c r="I4512" s="165"/>
      <c r="L4512" s="161"/>
      <c r="M4512" s="166"/>
      <c r="T4512" s="167"/>
      <c r="AT4512" s="162" t="s">
        <v>169</v>
      </c>
      <c r="AU4512" s="162" t="s">
        <v>88</v>
      </c>
      <c r="AV4512" s="14" t="s">
        <v>165</v>
      </c>
      <c r="AW4512" s="14" t="s">
        <v>40</v>
      </c>
      <c r="AX4512" s="14" t="s">
        <v>86</v>
      </c>
      <c r="AY4512" s="162" t="s">
        <v>156</v>
      </c>
    </row>
    <row r="4513" spans="2:65" s="1" customFormat="1" ht="16.5" customHeight="1" x14ac:dyDescent="0.2">
      <c r="B4513" s="129"/>
      <c r="C4513" s="130" t="s">
        <v>1086</v>
      </c>
      <c r="D4513" s="130" t="s">
        <v>160</v>
      </c>
      <c r="E4513" s="131" t="s">
        <v>5122</v>
      </c>
      <c r="F4513" s="132" t="s">
        <v>5123</v>
      </c>
      <c r="G4513" s="133" t="s">
        <v>356</v>
      </c>
      <c r="H4513" s="134">
        <v>26</v>
      </c>
      <c r="I4513" s="135"/>
      <c r="J4513" s="136">
        <f>ROUND(I4513*H4513,2)</f>
        <v>0</v>
      </c>
      <c r="K4513" s="132" t="s">
        <v>1262</v>
      </c>
      <c r="L4513" s="34"/>
      <c r="M4513" s="137" t="s">
        <v>3</v>
      </c>
      <c r="N4513" s="138" t="s">
        <v>49</v>
      </c>
      <c r="P4513" s="139">
        <f>O4513*H4513</f>
        <v>0</v>
      </c>
      <c r="Q4513" s="139">
        <v>5.5000000000000003E-4</v>
      </c>
      <c r="R4513" s="139">
        <f>Q4513*H4513</f>
        <v>1.43E-2</v>
      </c>
      <c r="S4513" s="139">
        <v>0</v>
      </c>
      <c r="T4513" s="140">
        <f>S4513*H4513</f>
        <v>0</v>
      </c>
      <c r="AR4513" s="141" t="s">
        <v>301</v>
      </c>
      <c r="AT4513" s="141" t="s">
        <v>160</v>
      </c>
      <c r="AU4513" s="141" t="s">
        <v>88</v>
      </c>
      <c r="AY4513" s="18" t="s">
        <v>156</v>
      </c>
      <c r="BE4513" s="142">
        <f>IF(N4513="základní",J4513,0)</f>
        <v>0</v>
      </c>
      <c r="BF4513" s="142">
        <f>IF(N4513="snížená",J4513,0)</f>
        <v>0</v>
      </c>
      <c r="BG4513" s="142">
        <f>IF(N4513="zákl. přenesená",J4513,0)</f>
        <v>0</v>
      </c>
      <c r="BH4513" s="142">
        <f>IF(N4513="sníž. přenesená",J4513,0)</f>
        <v>0</v>
      </c>
      <c r="BI4513" s="142">
        <f>IF(N4513="nulová",J4513,0)</f>
        <v>0</v>
      </c>
      <c r="BJ4513" s="18" t="s">
        <v>86</v>
      </c>
      <c r="BK4513" s="142">
        <f>ROUND(I4513*H4513,2)</f>
        <v>0</v>
      </c>
      <c r="BL4513" s="18" t="s">
        <v>301</v>
      </c>
      <c r="BM4513" s="141" t="s">
        <v>5124</v>
      </c>
    </row>
    <row r="4514" spans="2:65" s="1" customFormat="1" x14ac:dyDescent="0.2">
      <c r="B4514" s="34"/>
      <c r="D4514" s="143" t="s">
        <v>167</v>
      </c>
      <c r="F4514" s="144" t="s">
        <v>5125</v>
      </c>
      <c r="I4514" s="145"/>
      <c r="L4514" s="34"/>
      <c r="M4514" s="146"/>
      <c r="T4514" s="55"/>
      <c r="AT4514" s="18" t="s">
        <v>167</v>
      </c>
      <c r="AU4514" s="18" t="s">
        <v>88</v>
      </c>
    </row>
    <row r="4515" spans="2:65" s="12" customFormat="1" x14ac:dyDescent="0.2">
      <c r="B4515" s="147"/>
      <c r="D4515" s="148" t="s">
        <v>169</v>
      </c>
      <c r="E4515" s="149" t="s">
        <v>3</v>
      </c>
      <c r="F4515" s="150" t="s">
        <v>2805</v>
      </c>
      <c r="H4515" s="149" t="s">
        <v>3</v>
      </c>
      <c r="I4515" s="151"/>
      <c r="L4515" s="147"/>
      <c r="M4515" s="152"/>
      <c r="T4515" s="153"/>
      <c r="AT4515" s="149" t="s">
        <v>169</v>
      </c>
      <c r="AU4515" s="149" t="s">
        <v>88</v>
      </c>
      <c r="AV4515" s="12" t="s">
        <v>86</v>
      </c>
      <c r="AW4515" s="12" t="s">
        <v>40</v>
      </c>
      <c r="AX4515" s="12" t="s">
        <v>78</v>
      </c>
      <c r="AY4515" s="149" t="s">
        <v>156</v>
      </c>
    </row>
    <row r="4516" spans="2:65" s="13" customFormat="1" x14ac:dyDescent="0.2">
      <c r="B4516" s="154"/>
      <c r="D4516" s="148" t="s">
        <v>169</v>
      </c>
      <c r="E4516" s="155" t="s">
        <v>3</v>
      </c>
      <c r="F4516" s="156" t="s">
        <v>5126</v>
      </c>
      <c r="H4516" s="157">
        <v>2</v>
      </c>
      <c r="I4516" s="158"/>
      <c r="L4516" s="154"/>
      <c r="M4516" s="159"/>
      <c r="T4516" s="160"/>
      <c r="AT4516" s="155" t="s">
        <v>169</v>
      </c>
      <c r="AU4516" s="155" t="s">
        <v>88</v>
      </c>
      <c r="AV4516" s="13" t="s">
        <v>88</v>
      </c>
      <c r="AW4516" s="13" t="s">
        <v>40</v>
      </c>
      <c r="AX4516" s="13" t="s">
        <v>78</v>
      </c>
      <c r="AY4516" s="155" t="s">
        <v>156</v>
      </c>
    </row>
    <row r="4517" spans="2:65" s="13" customFormat="1" x14ac:dyDescent="0.2">
      <c r="B4517" s="154"/>
      <c r="D4517" s="148" t="s">
        <v>169</v>
      </c>
      <c r="E4517" s="155" t="s">
        <v>3</v>
      </c>
      <c r="F4517" s="156" t="s">
        <v>5127</v>
      </c>
      <c r="H4517" s="157">
        <v>4</v>
      </c>
      <c r="I4517" s="158"/>
      <c r="L4517" s="154"/>
      <c r="M4517" s="159"/>
      <c r="T4517" s="160"/>
      <c r="AT4517" s="155" t="s">
        <v>169</v>
      </c>
      <c r="AU4517" s="155" t="s">
        <v>88</v>
      </c>
      <c r="AV4517" s="13" t="s">
        <v>88</v>
      </c>
      <c r="AW4517" s="13" t="s">
        <v>40</v>
      </c>
      <c r="AX4517" s="13" t="s">
        <v>78</v>
      </c>
      <c r="AY4517" s="155" t="s">
        <v>156</v>
      </c>
    </row>
    <row r="4518" spans="2:65" s="13" customFormat="1" x14ac:dyDescent="0.2">
      <c r="B4518" s="154"/>
      <c r="D4518" s="148" t="s">
        <v>169</v>
      </c>
      <c r="E4518" s="155" t="s">
        <v>3</v>
      </c>
      <c r="F4518" s="156" t="s">
        <v>5128</v>
      </c>
      <c r="H4518" s="157">
        <v>2</v>
      </c>
      <c r="I4518" s="158"/>
      <c r="L4518" s="154"/>
      <c r="M4518" s="159"/>
      <c r="T4518" s="160"/>
      <c r="AT4518" s="155" t="s">
        <v>169</v>
      </c>
      <c r="AU4518" s="155" t="s">
        <v>88</v>
      </c>
      <c r="AV4518" s="13" t="s">
        <v>88</v>
      </c>
      <c r="AW4518" s="13" t="s">
        <v>40</v>
      </c>
      <c r="AX4518" s="13" t="s">
        <v>78</v>
      </c>
      <c r="AY4518" s="155" t="s">
        <v>156</v>
      </c>
    </row>
    <row r="4519" spans="2:65" s="13" customFormat="1" x14ac:dyDescent="0.2">
      <c r="B4519" s="154"/>
      <c r="D4519" s="148" t="s">
        <v>169</v>
      </c>
      <c r="E4519" s="155" t="s">
        <v>3</v>
      </c>
      <c r="F4519" s="156" t="s">
        <v>5129</v>
      </c>
      <c r="H4519" s="157">
        <v>4</v>
      </c>
      <c r="I4519" s="158"/>
      <c r="L4519" s="154"/>
      <c r="M4519" s="159"/>
      <c r="T4519" s="160"/>
      <c r="AT4519" s="155" t="s">
        <v>169</v>
      </c>
      <c r="AU4519" s="155" t="s">
        <v>88</v>
      </c>
      <c r="AV4519" s="13" t="s">
        <v>88</v>
      </c>
      <c r="AW4519" s="13" t="s">
        <v>40</v>
      </c>
      <c r="AX4519" s="13" t="s">
        <v>78</v>
      </c>
      <c r="AY4519" s="155" t="s">
        <v>156</v>
      </c>
    </row>
    <row r="4520" spans="2:65" s="13" customFormat="1" x14ac:dyDescent="0.2">
      <c r="B4520" s="154"/>
      <c r="D4520" s="148" t="s">
        <v>169</v>
      </c>
      <c r="E4520" s="155" t="s">
        <v>3</v>
      </c>
      <c r="F4520" s="156" t="s">
        <v>5130</v>
      </c>
      <c r="H4520" s="157">
        <v>4</v>
      </c>
      <c r="I4520" s="158"/>
      <c r="L4520" s="154"/>
      <c r="M4520" s="159"/>
      <c r="T4520" s="160"/>
      <c r="AT4520" s="155" t="s">
        <v>169</v>
      </c>
      <c r="AU4520" s="155" t="s">
        <v>88</v>
      </c>
      <c r="AV4520" s="13" t="s">
        <v>88</v>
      </c>
      <c r="AW4520" s="13" t="s">
        <v>40</v>
      </c>
      <c r="AX4520" s="13" t="s">
        <v>78</v>
      </c>
      <c r="AY4520" s="155" t="s">
        <v>156</v>
      </c>
    </row>
    <row r="4521" spans="2:65" s="13" customFormat="1" x14ac:dyDescent="0.2">
      <c r="B4521" s="154"/>
      <c r="D4521" s="148" t="s">
        <v>169</v>
      </c>
      <c r="E4521" s="155" t="s">
        <v>3</v>
      </c>
      <c r="F4521" s="156" t="s">
        <v>5131</v>
      </c>
      <c r="H4521" s="157">
        <v>4</v>
      </c>
      <c r="I4521" s="158"/>
      <c r="L4521" s="154"/>
      <c r="M4521" s="159"/>
      <c r="T4521" s="160"/>
      <c r="AT4521" s="155" t="s">
        <v>169</v>
      </c>
      <c r="AU4521" s="155" t="s">
        <v>88</v>
      </c>
      <c r="AV4521" s="13" t="s">
        <v>88</v>
      </c>
      <c r="AW4521" s="13" t="s">
        <v>40</v>
      </c>
      <c r="AX4521" s="13" t="s">
        <v>78</v>
      </c>
      <c r="AY4521" s="155" t="s">
        <v>156</v>
      </c>
    </row>
    <row r="4522" spans="2:65" s="13" customFormat="1" x14ac:dyDescent="0.2">
      <c r="B4522" s="154"/>
      <c r="D4522" s="148" t="s">
        <v>169</v>
      </c>
      <c r="E4522" s="155" t="s">
        <v>3</v>
      </c>
      <c r="F4522" s="156" t="s">
        <v>5132</v>
      </c>
      <c r="H4522" s="157">
        <v>2</v>
      </c>
      <c r="I4522" s="158"/>
      <c r="L4522" s="154"/>
      <c r="M4522" s="159"/>
      <c r="T4522" s="160"/>
      <c r="AT4522" s="155" t="s">
        <v>169</v>
      </c>
      <c r="AU4522" s="155" t="s">
        <v>88</v>
      </c>
      <c r="AV4522" s="13" t="s">
        <v>88</v>
      </c>
      <c r="AW4522" s="13" t="s">
        <v>40</v>
      </c>
      <c r="AX4522" s="13" t="s">
        <v>78</v>
      </c>
      <c r="AY4522" s="155" t="s">
        <v>156</v>
      </c>
    </row>
    <row r="4523" spans="2:65" s="13" customFormat="1" x14ac:dyDescent="0.2">
      <c r="B4523" s="154"/>
      <c r="D4523" s="148" t="s">
        <v>169</v>
      </c>
      <c r="E4523" s="155" t="s">
        <v>3</v>
      </c>
      <c r="F4523" s="156" t="s">
        <v>5133</v>
      </c>
      <c r="H4523" s="157">
        <v>4</v>
      </c>
      <c r="I4523" s="158"/>
      <c r="L4523" s="154"/>
      <c r="M4523" s="159"/>
      <c r="T4523" s="160"/>
      <c r="AT4523" s="155" t="s">
        <v>169</v>
      </c>
      <c r="AU4523" s="155" t="s">
        <v>88</v>
      </c>
      <c r="AV4523" s="13" t="s">
        <v>88</v>
      </c>
      <c r="AW4523" s="13" t="s">
        <v>40</v>
      </c>
      <c r="AX4523" s="13" t="s">
        <v>78</v>
      </c>
      <c r="AY4523" s="155" t="s">
        <v>156</v>
      </c>
    </row>
    <row r="4524" spans="2:65" s="14" customFormat="1" x14ac:dyDescent="0.2">
      <c r="B4524" s="161"/>
      <c r="D4524" s="148" t="s">
        <v>169</v>
      </c>
      <c r="E4524" s="162" t="s">
        <v>3</v>
      </c>
      <c r="F4524" s="163" t="s">
        <v>172</v>
      </c>
      <c r="H4524" s="164">
        <v>26</v>
      </c>
      <c r="I4524" s="165"/>
      <c r="L4524" s="161"/>
      <c r="M4524" s="166"/>
      <c r="T4524" s="167"/>
      <c r="AT4524" s="162" t="s">
        <v>169</v>
      </c>
      <c r="AU4524" s="162" t="s">
        <v>88</v>
      </c>
      <c r="AV4524" s="14" t="s">
        <v>165</v>
      </c>
      <c r="AW4524" s="14" t="s">
        <v>40</v>
      </c>
      <c r="AX4524" s="14" t="s">
        <v>86</v>
      </c>
      <c r="AY4524" s="162" t="s">
        <v>156</v>
      </c>
    </row>
    <row r="4525" spans="2:65" s="1" customFormat="1" ht="16.5" customHeight="1" x14ac:dyDescent="0.2">
      <c r="B4525" s="129"/>
      <c r="C4525" s="130" t="s">
        <v>1091</v>
      </c>
      <c r="D4525" s="130" t="s">
        <v>160</v>
      </c>
      <c r="E4525" s="131" t="s">
        <v>5134</v>
      </c>
      <c r="F4525" s="132" t="s">
        <v>5135</v>
      </c>
      <c r="G4525" s="133" t="s">
        <v>356</v>
      </c>
      <c r="H4525" s="134">
        <v>245.15</v>
      </c>
      <c r="I4525" s="135"/>
      <c r="J4525" s="136">
        <f>ROUND(I4525*H4525,2)</f>
        <v>0</v>
      </c>
      <c r="K4525" s="132" t="s">
        <v>164</v>
      </c>
      <c r="L4525" s="34"/>
      <c r="M4525" s="137" t="s">
        <v>3</v>
      </c>
      <c r="N4525" s="138" t="s">
        <v>49</v>
      </c>
      <c r="P4525" s="139">
        <f>O4525*H4525</f>
        <v>0</v>
      </c>
      <c r="Q4525" s="139">
        <v>9.0000000000000006E-5</v>
      </c>
      <c r="R4525" s="139">
        <f>Q4525*H4525</f>
        <v>2.2063500000000003E-2</v>
      </c>
      <c r="S4525" s="139">
        <v>0</v>
      </c>
      <c r="T4525" s="140">
        <f>S4525*H4525</f>
        <v>0</v>
      </c>
      <c r="AR4525" s="141" t="s">
        <v>301</v>
      </c>
      <c r="AT4525" s="141" t="s">
        <v>160</v>
      </c>
      <c r="AU4525" s="141" t="s">
        <v>88</v>
      </c>
      <c r="AY4525" s="18" t="s">
        <v>156</v>
      </c>
      <c r="BE4525" s="142">
        <f>IF(N4525="základní",J4525,0)</f>
        <v>0</v>
      </c>
      <c r="BF4525" s="142">
        <f>IF(N4525="snížená",J4525,0)</f>
        <v>0</v>
      </c>
      <c r="BG4525" s="142">
        <f>IF(N4525="zákl. přenesená",J4525,0)</f>
        <v>0</v>
      </c>
      <c r="BH4525" s="142">
        <f>IF(N4525="sníž. přenesená",J4525,0)</f>
        <v>0</v>
      </c>
      <c r="BI4525" s="142">
        <f>IF(N4525="nulová",J4525,0)</f>
        <v>0</v>
      </c>
      <c r="BJ4525" s="18" t="s">
        <v>86</v>
      </c>
      <c r="BK4525" s="142">
        <f>ROUND(I4525*H4525,2)</f>
        <v>0</v>
      </c>
      <c r="BL4525" s="18" t="s">
        <v>301</v>
      </c>
      <c r="BM4525" s="141" t="s">
        <v>5136</v>
      </c>
    </row>
    <row r="4526" spans="2:65" s="1" customFormat="1" x14ac:dyDescent="0.2">
      <c r="B4526" s="34"/>
      <c r="D4526" s="143" t="s">
        <v>167</v>
      </c>
      <c r="F4526" s="144" t="s">
        <v>5137</v>
      </c>
      <c r="I4526" s="145"/>
      <c r="L4526" s="34"/>
      <c r="M4526" s="146"/>
      <c r="T4526" s="55"/>
      <c r="AT4526" s="18" t="s">
        <v>167</v>
      </c>
      <c r="AU4526" s="18" t="s">
        <v>88</v>
      </c>
    </row>
    <row r="4527" spans="2:65" s="12" customFormat="1" x14ac:dyDescent="0.2">
      <c r="B4527" s="147"/>
      <c r="D4527" s="148" t="s">
        <v>169</v>
      </c>
      <c r="E4527" s="149" t="s">
        <v>3</v>
      </c>
      <c r="F4527" s="150" t="s">
        <v>2805</v>
      </c>
      <c r="H4527" s="149" t="s">
        <v>3</v>
      </c>
      <c r="I4527" s="151"/>
      <c r="L4527" s="147"/>
      <c r="M4527" s="152"/>
      <c r="T4527" s="153"/>
      <c r="AT4527" s="149" t="s">
        <v>169</v>
      </c>
      <c r="AU4527" s="149" t="s">
        <v>88</v>
      </c>
      <c r="AV4527" s="12" t="s">
        <v>86</v>
      </c>
      <c r="AW4527" s="12" t="s">
        <v>40</v>
      </c>
      <c r="AX4527" s="12" t="s">
        <v>78</v>
      </c>
      <c r="AY4527" s="149" t="s">
        <v>156</v>
      </c>
    </row>
    <row r="4528" spans="2:65" s="13" customFormat="1" x14ac:dyDescent="0.2">
      <c r="B4528" s="154"/>
      <c r="D4528" s="148" t="s">
        <v>169</v>
      </c>
      <c r="E4528" s="155" t="s">
        <v>3</v>
      </c>
      <c r="F4528" s="156" t="s">
        <v>5138</v>
      </c>
      <c r="H4528" s="157">
        <v>36</v>
      </c>
      <c r="I4528" s="158"/>
      <c r="L4528" s="154"/>
      <c r="M4528" s="159"/>
      <c r="T4528" s="160"/>
      <c r="AT4528" s="155" t="s">
        <v>169</v>
      </c>
      <c r="AU4528" s="155" t="s">
        <v>88</v>
      </c>
      <c r="AV4528" s="13" t="s">
        <v>88</v>
      </c>
      <c r="AW4528" s="13" t="s">
        <v>40</v>
      </c>
      <c r="AX4528" s="13" t="s">
        <v>78</v>
      </c>
      <c r="AY4528" s="155" t="s">
        <v>156</v>
      </c>
    </row>
    <row r="4529" spans="2:65" s="13" customFormat="1" x14ac:dyDescent="0.2">
      <c r="B4529" s="154"/>
      <c r="D4529" s="148" t="s">
        <v>169</v>
      </c>
      <c r="E4529" s="155" t="s">
        <v>3</v>
      </c>
      <c r="F4529" s="156" t="s">
        <v>5139</v>
      </c>
      <c r="H4529" s="157">
        <v>18</v>
      </c>
      <c r="I4529" s="158"/>
      <c r="L4529" s="154"/>
      <c r="M4529" s="159"/>
      <c r="T4529" s="160"/>
      <c r="AT4529" s="155" t="s">
        <v>169</v>
      </c>
      <c r="AU4529" s="155" t="s">
        <v>88</v>
      </c>
      <c r="AV4529" s="13" t="s">
        <v>88</v>
      </c>
      <c r="AW4529" s="13" t="s">
        <v>40</v>
      </c>
      <c r="AX4529" s="13" t="s">
        <v>78</v>
      </c>
      <c r="AY4529" s="155" t="s">
        <v>156</v>
      </c>
    </row>
    <row r="4530" spans="2:65" s="13" customFormat="1" x14ac:dyDescent="0.2">
      <c r="B4530" s="154"/>
      <c r="D4530" s="148" t="s">
        <v>169</v>
      </c>
      <c r="E4530" s="155" t="s">
        <v>3</v>
      </c>
      <c r="F4530" s="156" t="s">
        <v>5140</v>
      </c>
      <c r="H4530" s="157">
        <v>34</v>
      </c>
      <c r="I4530" s="158"/>
      <c r="L4530" s="154"/>
      <c r="M4530" s="159"/>
      <c r="T4530" s="160"/>
      <c r="AT4530" s="155" t="s">
        <v>169</v>
      </c>
      <c r="AU4530" s="155" t="s">
        <v>88</v>
      </c>
      <c r="AV4530" s="13" t="s">
        <v>88</v>
      </c>
      <c r="AW4530" s="13" t="s">
        <v>40</v>
      </c>
      <c r="AX4530" s="13" t="s">
        <v>78</v>
      </c>
      <c r="AY4530" s="155" t="s">
        <v>156</v>
      </c>
    </row>
    <row r="4531" spans="2:65" s="13" customFormat="1" x14ac:dyDescent="0.2">
      <c r="B4531" s="154"/>
      <c r="D4531" s="148" t="s">
        <v>169</v>
      </c>
      <c r="E4531" s="155" t="s">
        <v>3</v>
      </c>
      <c r="F4531" s="156" t="s">
        <v>5141</v>
      </c>
      <c r="H4531" s="157">
        <v>17.8</v>
      </c>
      <c r="I4531" s="158"/>
      <c r="L4531" s="154"/>
      <c r="M4531" s="159"/>
      <c r="T4531" s="160"/>
      <c r="AT4531" s="155" t="s">
        <v>169</v>
      </c>
      <c r="AU4531" s="155" t="s">
        <v>88</v>
      </c>
      <c r="AV4531" s="13" t="s">
        <v>88</v>
      </c>
      <c r="AW4531" s="13" t="s">
        <v>40</v>
      </c>
      <c r="AX4531" s="13" t="s">
        <v>78</v>
      </c>
      <c r="AY4531" s="155" t="s">
        <v>156</v>
      </c>
    </row>
    <row r="4532" spans="2:65" s="13" customFormat="1" x14ac:dyDescent="0.2">
      <c r="B4532" s="154"/>
      <c r="D4532" s="148" t="s">
        <v>169</v>
      </c>
      <c r="E4532" s="155" t="s">
        <v>3</v>
      </c>
      <c r="F4532" s="156" t="s">
        <v>5142</v>
      </c>
      <c r="H4532" s="157">
        <v>4</v>
      </c>
      <c r="I4532" s="158"/>
      <c r="L4532" s="154"/>
      <c r="M4532" s="159"/>
      <c r="T4532" s="160"/>
      <c r="AT4532" s="155" t="s">
        <v>169</v>
      </c>
      <c r="AU4532" s="155" t="s">
        <v>88</v>
      </c>
      <c r="AV4532" s="13" t="s">
        <v>88</v>
      </c>
      <c r="AW4532" s="13" t="s">
        <v>40</v>
      </c>
      <c r="AX4532" s="13" t="s">
        <v>78</v>
      </c>
      <c r="AY4532" s="155" t="s">
        <v>156</v>
      </c>
    </row>
    <row r="4533" spans="2:65" s="13" customFormat="1" x14ac:dyDescent="0.2">
      <c r="B4533" s="154"/>
      <c r="D4533" s="148" t="s">
        <v>169</v>
      </c>
      <c r="E4533" s="155" t="s">
        <v>3</v>
      </c>
      <c r="F4533" s="156" t="s">
        <v>5143</v>
      </c>
      <c r="H4533" s="157">
        <v>4.2</v>
      </c>
      <c r="I4533" s="158"/>
      <c r="L4533" s="154"/>
      <c r="M4533" s="159"/>
      <c r="T4533" s="160"/>
      <c r="AT4533" s="155" t="s">
        <v>169</v>
      </c>
      <c r="AU4533" s="155" t="s">
        <v>88</v>
      </c>
      <c r="AV4533" s="13" t="s">
        <v>88</v>
      </c>
      <c r="AW4533" s="13" t="s">
        <v>40</v>
      </c>
      <c r="AX4533" s="13" t="s">
        <v>78</v>
      </c>
      <c r="AY4533" s="155" t="s">
        <v>156</v>
      </c>
    </row>
    <row r="4534" spans="2:65" s="13" customFormat="1" x14ac:dyDescent="0.2">
      <c r="B4534" s="154"/>
      <c r="D4534" s="148" t="s">
        <v>169</v>
      </c>
      <c r="E4534" s="155" t="s">
        <v>3</v>
      </c>
      <c r="F4534" s="156" t="s">
        <v>5144</v>
      </c>
      <c r="H4534" s="157">
        <v>8</v>
      </c>
      <c r="I4534" s="158"/>
      <c r="L4534" s="154"/>
      <c r="M4534" s="159"/>
      <c r="T4534" s="160"/>
      <c r="AT4534" s="155" t="s">
        <v>169</v>
      </c>
      <c r="AU4534" s="155" t="s">
        <v>88</v>
      </c>
      <c r="AV4534" s="13" t="s">
        <v>88</v>
      </c>
      <c r="AW4534" s="13" t="s">
        <v>40</v>
      </c>
      <c r="AX4534" s="13" t="s">
        <v>78</v>
      </c>
      <c r="AY4534" s="155" t="s">
        <v>156</v>
      </c>
    </row>
    <row r="4535" spans="2:65" s="13" customFormat="1" x14ac:dyDescent="0.2">
      <c r="B4535" s="154"/>
      <c r="D4535" s="148" t="s">
        <v>169</v>
      </c>
      <c r="E4535" s="155" t="s">
        <v>3</v>
      </c>
      <c r="F4535" s="156" t="s">
        <v>5145</v>
      </c>
      <c r="H4535" s="157">
        <v>6</v>
      </c>
      <c r="I4535" s="158"/>
      <c r="L4535" s="154"/>
      <c r="M4535" s="159"/>
      <c r="T4535" s="160"/>
      <c r="AT4535" s="155" t="s">
        <v>169</v>
      </c>
      <c r="AU4535" s="155" t="s">
        <v>88</v>
      </c>
      <c r="AV4535" s="13" t="s">
        <v>88</v>
      </c>
      <c r="AW4535" s="13" t="s">
        <v>40</v>
      </c>
      <c r="AX4535" s="13" t="s">
        <v>78</v>
      </c>
      <c r="AY4535" s="155" t="s">
        <v>156</v>
      </c>
    </row>
    <row r="4536" spans="2:65" s="13" customFormat="1" x14ac:dyDescent="0.2">
      <c r="B4536" s="154"/>
      <c r="D4536" s="148" t="s">
        <v>169</v>
      </c>
      <c r="E4536" s="155" t="s">
        <v>3</v>
      </c>
      <c r="F4536" s="156" t="s">
        <v>5146</v>
      </c>
      <c r="H4536" s="157">
        <v>8</v>
      </c>
      <c r="I4536" s="158"/>
      <c r="L4536" s="154"/>
      <c r="M4536" s="159"/>
      <c r="T4536" s="160"/>
      <c r="AT4536" s="155" t="s">
        <v>169</v>
      </c>
      <c r="AU4536" s="155" t="s">
        <v>88</v>
      </c>
      <c r="AV4536" s="13" t="s">
        <v>88</v>
      </c>
      <c r="AW4536" s="13" t="s">
        <v>40</v>
      </c>
      <c r="AX4536" s="13" t="s">
        <v>78</v>
      </c>
      <c r="AY4536" s="155" t="s">
        <v>156</v>
      </c>
    </row>
    <row r="4537" spans="2:65" s="13" customFormat="1" x14ac:dyDescent="0.2">
      <c r="B4537" s="154"/>
      <c r="D4537" s="148" t="s">
        <v>169</v>
      </c>
      <c r="E4537" s="155" t="s">
        <v>3</v>
      </c>
      <c r="F4537" s="156" t="s">
        <v>5147</v>
      </c>
      <c r="H4537" s="157">
        <v>5.55</v>
      </c>
      <c r="I4537" s="158"/>
      <c r="L4537" s="154"/>
      <c r="M4537" s="159"/>
      <c r="T4537" s="160"/>
      <c r="AT4537" s="155" t="s">
        <v>169</v>
      </c>
      <c r="AU4537" s="155" t="s">
        <v>88</v>
      </c>
      <c r="AV4537" s="13" t="s">
        <v>88</v>
      </c>
      <c r="AW4537" s="13" t="s">
        <v>40</v>
      </c>
      <c r="AX4537" s="13" t="s">
        <v>78</v>
      </c>
      <c r="AY4537" s="155" t="s">
        <v>156</v>
      </c>
    </row>
    <row r="4538" spans="2:65" s="13" customFormat="1" x14ac:dyDescent="0.2">
      <c r="B4538" s="154"/>
      <c r="D4538" s="148" t="s">
        <v>169</v>
      </c>
      <c r="E4538" s="155" t="s">
        <v>3</v>
      </c>
      <c r="F4538" s="156" t="s">
        <v>5148</v>
      </c>
      <c r="H4538" s="157">
        <v>34</v>
      </c>
      <c r="I4538" s="158"/>
      <c r="L4538" s="154"/>
      <c r="M4538" s="159"/>
      <c r="T4538" s="160"/>
      <c r="AT4538" s="155" t="s">
        <v>169</v>
      </c>
      <c r="AU4538" s="155" t="s">
        <v>88</v>
      </c>
      <c r="AV4538" s="13" t="s">
        <v>88</v>
      </c>
      <c r="AW4538" s="13" t="s">
        <v>40</v>
      </c>
      <c r="AX4538" s="13" t="s">
        <v>78</v>
      </c>
      <c r="AY4538" s="155" t="s">
        <v>156</v>
      </c>
    </row>
    <row r="4539" spans="2:65" s="13" customFormat="1" x14ac:dyDescent="0.2">
      <c r="B4539" s="154"/>
      <c r="D4539" s="148" t="s">
        <v>169</v>
      </c>
      <c r="E4539" s="155" t="s">
        <v>3</v>
      </c>
      <c r="F4539" s="156" t="s">
        <v>5149</v>
      </c>
      <c r="H4539" s="157">
        <v>17.8</v>
      </c>
      <c r="I4539" s="158"/>
      <c r="L4539" s="154"/>
      <c r="M4539" s="159"/>
      <c r="T4539" s="160"/>
      <c r="AT4539" s="155" t="s">
        <v>169</v>
      </c>
      <c r="AU4539" s="155" t="s">
        <v>88</v>
      </c>
      <c r="AV4539" s="13" t="s">
        <v>88</v>
      </c>
      <c r="AW4539" s="13" t="s">
        <v>40</v>
      </c>
      <c r="AX4539" s="13" t="s">
        <v>78</v>
      </c>
      <c r="AY4539" s="155" t="s">
        <v>156</v>
      </c>
    </row>
    <row r="4540" spans="2:65" s="13" customFormat="1" x14ac:dyDescent="0.2">
      <c r="B4540" s="154"/>
      <c r="D4540" s="148" t="s">
        <v>169</v>
      </c>
      <c r="E4540" s="155" t="s">
        <v>3</v>
      </c>
      <c r="F4540" s="156" t="s">
        <v>5148</v>
      </c>
      <c r="H4540" s="157">
        <v>34</v>
      </c>
      <c r="I4540" s="158"/>
      <c r="L4540" s="154"/>
      <c r="M4540" s="159"/>
      <c r="T4540" s="160"/>
      <c r="AT4540" s="155" t="s">
        <v>169</v>
      </c>
      <c r="AU4540" s="155" t="s">
        <v>88</v>
      </c>
      <c r="AV4540" s="13" t="s">
        <v>88</v>
      </c>
      <c r="AW4540" s="13" t="s">
        <v>40</v>
      </c>
      <c r="AX4540" s="13" t="s">
        <v>78</v>
      </c>
      <c r="AY4540" s="155" t="s">
        <v>156</v>
      </c>
    </row>
    <row r="4541" spans="2:65" s="13" customFormat="1" x14ac:dyDescent="0.2">
      <c r="B4541" s="154"/>
      <c r="D4541" s="148" t="s">
        <v>169</v>
      </c>
      <c r="E4541" s="155" t="s">
        <v>3</v>
      </c>
      <c r="F4541" s="156" t="s">
        <v>5149</v>
      </c>
      <c r="H4541" s="157">
        <v>17.8</v>
      </c>
      <c r="I4541" s="158"/>
      <c r="L4541" s="154"/>
      <c r="M4541" s="159"/>
      <c r="T4541" s="160"/>
      <c r="AT4541" s="155" t="s">
        <v>169</v>
      </c>
      <c r="AU4541" s="155" t="s">
        <v>88</v>
      </c>
      <c r="AV4541" s="13" t="s">
        <v>88</v>
      </c>
      <c r="AW4541" s="13" t="s">
        <v>40</v>
      </c>
      <c r="AX4541" s="13" t="s">
        <v>78</v>
      </c>
      <c r="AY4541" s="155" t="s">
        <v>156</v>
      </c>
    </row>
    <row r="4542" spans="2:65" s="14" customFormat="1" x14ac:dyDescent="0.2">
      <c r="B4542" s="161"/>
      <c r="D4542" s="148" t="s">
        <v>169</v>
      </c>
      <c r="E4542" s="162" t="s">
        <v>3</v>
      </c>
      <c r="F4542" s="163" t="s">
        <v>172</v>
      </c>
      <c r="H4542" s="164">
        <v>245.15</v>
      </c>
      <c r="I4542" s="165"/>
      <c r="L4542" s="161"/>
      <c r="M4542" s="166"/>
      <c r="T4542" s="167"/>
      <c r="AT4542" s="162" t="s">
        <v>169</v>
      </c>
      <c r="AU4542" s="162" t="s">
        <v>88</v>
      </c>
      <c r="AV4542" s="14" t="s">
        <v>165</v>
      </c>
      <c r="AW4542" s="14" t="s">
        <v>40</v>
      </c>
      <c r="AX4542" s="14" t="s">
        <v>86</v>
      </c>
      <c r="AY4542" s="162" t="s">
        <v>156</v>
      </c>
    </row>
    <row r="4543" spans="2:65" s="1" customFormat="1" ht="24.2" customHeight="1" x14ac:dyDescent="0.2">
      <c r="B4543" s="129"/>
      <c r="C4543" s="130" t="s">
        <v>1097</v>
      </c>
      <c r="D4543" s="130" t="s">
        <v>160</v>
      </c>
      <c r="E4543" s="131" t="s">
        <v>5150</v>
      </c>
      <c r="F4543" s="132" t="s">
        <v>5151</v>
      </c>
      <c r="G4543" s="133" t="s">
        <v>193</v>
      </c>
      <c r="H4543" s="134">
        <v>4.4800000000000004</v>
      </c>
      <c r="I4543" s="135"/>
      <c r="J4543" s="136">
        <f>ROUND(I4543*H4543,2)</f>
        <v>0</v>
      </c>
      <c r="K4543" s="132" t="s">
        <v>164</v>
      </c>
      <c r="L4543" s="34"/>
      <c r="M4543" s="137" t="s">
        <v>3</v>
      </c>
      <c r="N4543" s="138" t="s">
        <v>49</v>
      </c>
      <c r="P4543" s="139">
        <f>O4543*H4543</f>
        <v>0</v>
      </c>
      <c r="Q4543" s="139">
        <v>0</v>
      </c>
      <c r="R4543" s="139">
        <f>Q4543*H4543</f>
        <v>0</v>
      </c>
      <c r="S4543" s="139">
        <v>0</v>
      </c>
      <c r="T4543" s="140">
        <f>S4543*H4543</f>
        <v>0</v>
      </c>
      <c r="AR4543" s="141" t="s">
        <v>301</v>
      </c>
      <c r="AT4543" s="141" t="s">
        <v>160</v>
      </c>
      <c r="AU4543" s="141" t="s">
        <v>88</v>
      </c>
      <c r="AY4543" s="18" t="s">
        <v>156</v>
      </c>
      <c r="BE4543" s="142">
        <f>IF(N4543="základní",J4543,0)</f>
        <v>0</v>
      </c>
      <c r="BF4543" s="142">
        <f>IF(N4543="snížená",J4543,0)</f>
        <v>0</v>
      </c>
      <c r="BG4543" s="142">
        <f>IF(N4543="zákl. přenesená",J4543,0)</f>
        <v>0</v>
      </c>
      <c r="BH4543" s="142">
        <f>IF(N4543="sníž. přenesená",J4543,0)</f>
        <v>0</v>
      </c>
      <c r="BI4543" s="142">
        <f>IF(N4543="nulová",J4543,0)</f>
        <v>0</v>
      </c>
      <c r="BJ4543" s="18" t="s">
        <v>86</v>
      </c>
      <c r="BK4543" s="142">
        <f>ROUND(I4543*H4543,2)</f>
        <v>0</v>
      </c>
      <c r="BL4543" s="18" t="s">
        <v>301</v>
      </c>
      <c r="BM4543" s="141" t="s">
        <v>5152</v>
      </c>
    </row>
    <row r="4544" spans="2:65" s="1" customFormat="1" x14ac:dyDescent="0.2">
      <c r="B4544" s="34"/>
      <c r="D4544" s="143" t="s">
        <v>167</v>
      </c>
      <c r="F4544" s="144" t="s">
        <v>5153</v>
      </c>
      <c r="I4544" s="145"/>
      <c r="L4544" s="34"/>
      <c r="M4544" s="146"/>
      <c r="T4544" s="55"/>
      <c r="AT4544" s="18" t="s">
        <v>167</v>
      </c>
      <c r="AU4544" s="18" t="s">
        <v>88</v>
      </c>
    </row>
    <row r="4545" spans="2:65" s="11" customFormat="1" ht="22.9" customHeight="1" x14ac:dyDescent="0.2">
      <c r="B4545" s="117"/>
      <c r="D4545" s="118" t="s">
        <v>77</v>
      </c>
      <c r="E4545" s="127" t="s">
        <v>1316</v>
      </c>
      <c r="F4545" s="127" t="s">
        <v>1317</v>
      </c>
      <c r="I4545" s="120"/>
      <c r="J4545" s="128">
        <f>BK4545</f>
        <v>0</v>
      </c>
      <c r="L4545" s="117"/>
      <c r="M4545" s="122"/>
      <c r="P4545" s="123">
        <f>SUM(P4546:P4623)</f>
        <v>0</v>
      </c>
      <c r="R4545" s="123">
        <f>SUM(R4546:R4623)</f>
        <v>9.3803590000000006E-2</v>
      </c>
      <c r="T4545" s="124">
        <f>SUM(T4546:T4623)</f>
        <v>0</v>
      </c>
      <c r="AR4545" s="118" t="s">
        <v>88</v>
      </c>
      <c r="AT4545" s="125" t="s">
        <v>77</v>
      </c>
      <c r="AU4545" s="125" t="s">
        <v>86</v>
      </c>
      <c r="AY4545" s="118" t="s">
        <v>156</v>
      </c>
      <c r="BK4545" s="126">
        <f>SUM(BK4546:BK4623)</f>
        <v>0</v>
      </c>
    </row>
    <row r="4546" spans="2:65" s="1" customFormat="1" ht="16.5" customHeight="1" x14ac:dyDescent="0.2">
      <c r="B4546" s="129"/>
      <c r="C4546" s="130" t="s">
        <v>1103</v>
      </c>
      <c r="D4546" s="130" t="s">
        <v>160</v>
      </c>
      <c r="E4546" s="131" t="s">
        <v>1319</v>
      </c>
      <c r="F4546" s="132" t="s">
        <v>1320</v>
      </c>
      <c r="G4546" s="133" t="s">
        <v>209</v>
      </c>
      <c r="H4546" s="134">
        <v>172.8</v>
      </c>
      <c r="I4546" s="135"/>
      <c r="J4546" s="136">
        <f>ROUND(I4546*H4546,2)</f>
        <v>0</v>
      </c>
      <c r="K4546" s="132" t="s">
        <v>164</v>
      </c>
      <c r="L4546" s="34"/>
      <c r="M4546" s="137" t="s">
        <v>3</v>
      </c>
      <c r="N4546" s="138" t="s">
        <v>49</v>
      </c>
      <c r="P4546" s="139">
        <f>O4546*H4546</f>
        <v>0</v>
      </c>
      <c r="Q4546" s="139">
        <v>1.7000000000000001E-4</v>
      </c>
      <c r="R4546" s="139">
        <f>Q4546*H4546</f>
        <v>2.9376000000000003E-2</v>
      </c>
      <c r="S4546" s="139">
        <v>0</v>
      </c>
      <c r="T4546" s="140">
        <f>S4546*H4546</f>
        <v>0</v>
      </c>
      <c r="AR4546" s="141" t="s">
        <v>301</v>
      </c>
      <c r="AT4546" s="141" t="s">
        <v>160</v>
      </c>
      <c r="AU4546" s="141" t="s">
        <v>88</v>
      </c>
      <c r="AY4546" s="18" t="s">
        <v>156</v>
      </c>
      <c r="BE4546" s="142">
        <f>IF(N4546="základní",J4546,0)</f>
        <v>0</v>
      </c>
      <c r="BF4546" s="142">
        <f>IF(N4546="snížená",J4546,0)</f>
        <v>0</v>
      </c>
      <c r="BG4546" s="142">
        <f>IF(N4546="zákl. přenesená",J4546,0)</f>
        <v>0</v>
      </c>
      <c r="BH4546" s="142">
        <f>IF(N4546="sníž. přenesená",J4546,0)</f>
        <v>0</v>
      </c>
      <c r="BI4546" s="142">
        <f>IF(N4546="nulová",J4546,0)</f>
        <v>0</v>
      </c>
      <c r="BJ4546" s="18" t="s">
        <v>86</v>
      </c>
      <c r="BK4546" s="142">
        <f>ROUND(I4546*H4546,2)</f>
        <v>0</v>
      </c>
      <c r="BL4546" s="18" t="s">
        <v>301</v>
      </c>
      <c r="BM4546" s="141" t="s">
        <v>1919</v>
      </c>
    </row>
    <row r="4547" spans="2:65" s="1" customFormat="1" x14ac:dyDescent="0.2">
      <c r="B4547" s="34"/>
      <c r="D4547" s="143" t="s">
        <v>167</v>
      </c>
      <c r="F4547" s="144" t="s">
        <v>1322</v>
      </c>
      <c r="I4547" s="145"/>
      <c r="L4547" s="34"/>
      <c r="M4547" s="146"/>
      <c r="T4547" s="55"/>
      <c r="AT4547" s="18" t="s">
        <v>167</v>
      </c>
      <c r="AU4547" s="18" t="s">
        <v>88</v>
      </c>
    </row>
    <row r="4548" spans="2:65" s="12" customFormat="1" x14ac:dyDescent="0.2">
      <c r="B4548" s="147"/>
      <c r="D4548" s="148" t="s">
        <v>169</v>
      </c>
      <c r="E4548" s="149" t="s">
        <v>3</v>
      </c>
      <c r="F4548" s="150" t="s">
        <v>2332</v>
      </c>
      <c r="H4548" s="149" t="s">
        <v>3</v>
      </c>
      <c r="I4548" s="151"/>
      <c r="L4548" s="147"/>
      <c r="M4548" s="152"/>
      <c r="T4548" s="153"/>
      <c r="AT4548" s="149" t="s">
        <v>169</v>
      </c>
      <c r="AU4548" s="149" t="s">
        <v>88</v>
      </c>
      <c r="AV4548" s="12" t="s">
        <v>86</v>
      </c>
      <c r="AW4548" s="12" t="s">
        <v>40</v>
      </c>
      <c r="AX4548" s="12" t="s">
        <v>78</v>
      </c>
      <c r="AY4548" s="149" t="s">
        <v>156</v>
      </c>
    </row>
    <row r="4549" spans="2:65" s="13" customFormat="1" x14ac:dyDescent="0.2">
      <c r="B4549" s="154"/>
      <c r="D4549" s="148" t="s">
        <v>169</v>
      </c>
      <c r="E4549" s="155" t="s">
        <v>3</v>
      </c>
      <c r="F4549" s="156" t="s">
        <v>5154</v>
      </c>
      <c r="H4549" s="157">
        <v>17.614999999999998</v>
      </c>
      <c r="I4549" s="158"/>
      <c r="L4549" s="154"/>
      <c r="M4549" s="159"/>
      <c r="T4549" s="160"/>
      <c r="AT4549" s="155" t="s">
        <v>169</v>
      </c>
      <c r="AU4549" s="155" t="s">
        <v>88</v>
      </c>
      <c r="AV4549" s="13" t="s">
        <v>88</v>
      </c>
      <c r="AW4549" s="13" t="s">
        <v>40</v>
      </c>
      <c r="AX4549" s="13" t="s">
        <v>78</v>
      </c>
      <c r="AY4549" s="155" t="s">
        <v>156</v>
      </c>
    </row>
    <row r="4550" spans="2:65" s="13" customFormat="1" x14ac:dyDescent="0.2">
      <c r="B4550" s="154"/>
      <c r="D4550" s="148" t="s">
        <v>169</v>
      </c>
      <c r="E4550" s="155" t="s">
        <v>3</v>
      </c>
      <c r="F4550" s="156" t="s">
        <v>5155</v>
      </c>
      <c r="H4550" s="157">
        <v>11.707000000000001</v>
      </c>
      <c r="I4550" s="158"/>
      <c r="L4550" s="154"/>
      <c r="M4550" s="159"/>
      <c r="T4550" s="160"/>
      <c r="AT4550" s="155" t="s">
        <v>169</v>
      </c>
      <c r="AU4550" s="155" t="s">
        <v>88</v>
      </c>
      <c r="AV4550" s="13" t="s">
        <v>88</v>
      </c>
      <c r="AW4550" s="13" t="s">
        <v>40</v>
      </c>
      <c r="AX4550" s="13" t="s">
        <v>78</v>
      </c>
      <c r="AY4550" s="155" t="s">
        <v>156</v>
      </c>
    </row>
    <row r="4551" spans="2:65" s="15" customFormat="1" x14ac:dyDescent="0.2">
      <c r="B4551" s="168"/>
      <c r="D4551" s="148" t="s">
        <v>169</v>
      </c>
      <c r="E4551" s="169" t="s">
        <v>3</v>
      </c>
      <c r="F4551" s="170" t="s">
        <v>180</v>
      </c>
      <c r="H4551" s="171">
        <v>29.321999999999999</v>
      </c>
      <c r="I4551" s="172"/>
      <c r="L4551" s="168"/>
      <c r="M4551" s="173"/>
      <c r="T4551" s="174"/>
      <c r="AT4551" s="169" t="s">
        <v>169</v>
      </c>
      <c r="AU4551" s="169" t="s">
        <v>88</v>
      </c>
      <c r="AV4551" s="15" t="s">
        <v>157</v>
      </c>
      <c r="AW4551" s="15" t="s">
        <v>40</v>
      </c>
      <c r="AX4551" s="15" t="s">
        <v>78</v>
      </c>
      <c r="AY4551" s="169" t="s">
        <v>156</v>
      </c>
    </row>
    <row r="4552" spans="2:65" s="12" customFormat="1" x14ac:dyDescent="0.2">
      <c r="B4552" s="147"/>
      <c r="D4552" s="148" t="s">
        <v>169</v>
      </c>
      <c r="E4552" s="149" t="s">
        <v>3</v>
      </c>
      <c r="F4552" s="150" t="s">
        <v>2100</v>
      </c>
      <c r="H4552" s="149" t="s">
        <v>3</v>
      </c>
      <c r="I4552" s="151"/>
      <c r="L4552" s="147"/>
      <c r="M4552" s="152"/>
      <c r="T4552" s="153"/>
      <c r="AT4552" s="149" t="s">
        <v>169</v>
      </c>
      <c r="AU4552" s="149" t="s">
        <v>88</v>
      </c>
      <c r="AV4552" s="12" t="s">
        <v>86</v>
      </c>
      <c r="AW4552" s="12" t="s">
        <v>40</v>
      </c>
      <c r="AX4552" s="12" t="s">
        <v>78</v>
      </c>
      <c r="AY4552" s="149" t="s">
        <v>156</v>
      </c>
    </row>
    <row r="4553" spans="2:65" s="13" customFormat="1" x14ac:dyDescent="0.2">
      <c r="B4553" s="154"/>
      <c r="D4553" s="148" t="s">
        <v>169</v>
      </c>
      <c r="E4553" s="155" t="s">
        <v>3</v>
      </c>
      <c r="F4553" s="156" t="s">
        <v>5156</v>
      </c>
      <c r="H4553" s="157">
        <v>23.98</v>
      </c>
      <c r="I4553" s="158"/>
      <c r="L4553" s="154"/>
      <c r="M4553" s="159"/>
      <c r="T4553" s="160"/>
      <c r="AT4553" s="155" t="s">
        <v>169</v>
      </c>
      <c r="AU4553" s="155" t="s">
        <v>88</v>
      </c>
      <c r="AV4553" s="13" t="s">
        <v>88</v>
      </c>
      <c r="AW4553" s="13" t="s">
        <v>40</v>
      </c>
      <c r="AX4553" s="13" t="s">
        <v>78</v>
      </c>
      <c r="AY4553" s="155" t="s">
        <v>156</v>
      </c>
    </row>
    <row r="4554" spans="2:65" s="13" customFormat="1" x14ac:dyDescent="0.2">
      <c r="B4554" s="154"/>
      <c r="D4554" s="148" t="s">
        <v>169</v>
      </c>
      <c r="E4554" s="155" t="s">
        <v>3</v>
      </c>
      <c r="F4554" s="156" t="s">
        <v>5157</v>
      </c>
      <c r="H4554" s="157">
        <v>1.98</v>
      </c>
      <c r="I4554" s="158"/>
      <c r="L4554" s="154"/>
      <c r="M4554" s="159"/>
      <c r="T4554" s="160"/>
      <c r="AT4554" s="155" t="s">
        <v>169</v>
      </c>
      <c r="AU4554" s="155" t="s">
        <v>88</v>
      </c>
      <c r="AV4554" s="13" t="s">
        <v>88</v>
      </c>
      <c r="AW4554" s="13" t="s">
        <v>40</v>
      </c>
      <c r="AX4554" s="13" t="s">
        <v>78</v>
      </c>
      <c r="AY4554" s="155" t="s">
        <v>156</v>
      </c>
    </row>
    <row r="4555" spans="2:65" s="13" customFormat="1" x14ac:dyDescent="0.2">
      <c r="B4555" s="154"/>
      <c r="D4555" s="148" t="s">
        <v>169</v>
      </c>
      <c r="E4555" s="155" t="s">
        <v>3</v>
      </c>
      <c r="F4555" s="156" t="s">
        <v>5158</v>
      </c>
      <c r="H4555" s="157">
        <v>0.88200000000000001</v>
      </c>
      <c r="I4555" s="158"/>
      <c r="L4555" s="154"/>
      <c r="M4555" s="159"/>
      <c r="T4555" s="160"/>
      <c r="AT4555" s="155" t="s">
        <v>169</v>
      </c>
      <c r="AU4555" s="155" t="s">
        <v>88</v>
      </c>
      <c r="AV4555" s="13" t="s">
        <v>88</v>
      </c>
      <c r="AW4555" s="13" t="s">
        <v>40</v>
      </c>
      <c r="AX4555" s="13" t="s">
        <v>78</v>
      </c>
      <c r="AY4555" s="155" t="s">
        <v>156</v>
      </c>
    </row>
    <row r="4556" spans="2:65" s="13" customFormat="1" x14ac:dyDescent="0.2">
      <c r="B4556" s="154"/>
      <c r="D4556" s="148" t="s">
        <v>169</v>
      </c>
      <c r="E4556" s="155" t="s">
        <v>3</v>
      </c>
      <c r="F4556" s="156" t="s">
        <v>5159</v>
      </c>
      <c r="H4556" s="157">
        <v>0.76200000000000001</v>
      </c>
      <c r="I4556" s="158"/>
      <c r="L4556" s="154"/>
      <c r="M4556" s="159"/>
      <c r="T4556" s="160"/>
      <c r="AT4556" s="155" t="s">
        <v>169</v>
      </c>
      <c r="AU4556" s="155" t="s">
        <v>88</v>
      </c>
      <c r="AV4556" s="13" t="s">
        <v>88</v>
      </c>
      <c r="AW4556" s="13" t="s">
        <v>40</v>
      </c>
      <c r="AX4556" s="13" t="s">
        <v>78</v>
      </c>
      <c r="AY4556" s="155" t="s">
        <v>156</v>
      </c>
    </row>
    <row r="4557" spans="2:65" s="13" customFormat="1" x14ac:dyDescent="0.2">
      <c r="B4557" s="154"/>
      <c r="D4557" s="148" t="s">
        <v>169</v>
      </c>
      <c r="E4557" s="155" t="s">
        <v>3</v>
      </c>
      <c r="F4557" s="156" t="s">
        <v>5160</v>
      </c>
      <c r="H4557" s="157">
        <v>0.93600000000000005</v>
      </c>
      <c r="I4557" s="158"/>
      <c r="L4557" s="154"/>
      <c r="M4557" s="159"/>
      <c r="T4557" s="160"/>
      <c r="AT4557" s="155" t="s">
        <v>169</v>
      </c>
      <c r="AU4557" s="155" t="s">
        <v>88</v>
      </c>
      <c r="AV4557" s="13" t="s">
        <v>88</v>
      </c>
      <c r="AW4557" s="13" t="s">
        <v>40</v>
      </c>
      <c r="AX4557" s="13" t="s">
        <v>78</v>
      </c>
      <c r="AY4557" s="155" t="s">
        <v>156</v>
      </c>
    </row>
    <row r="4558" spans="2:65" s="13" customFormat="1" x14ac:dyDescent="0.2">
      <c r="B4558" s="154"/>
      <c r="D4558" s="148" t="s">
        <v>169</v>
      </c>
      <c r="E4558" s="155" t="s">
        <v>3</v>
      </c>
      <c r="F4558" s="156" t="s">
        <v>5161</v>
      </c>
      <c r="H4558" s="157">
        <v>1.2</v>
      </c>
      <c r="I4558" s="158"/>
      <c r="L4558" s="154"/>
      <c r="M4558" s="159"/>
      <c r="T4558" s="160"/>
      <c r="AT4558" s="155" t="s">
        <v>169</v>
      </c>
      <c r="AU4558" s="155" t="s">
        <v>88</v>
      </c>
      <c r="AV4558" s="13" t="s">
        <v>88</v>
      </c>
      <c r="AW4558" s="13" t="s">
        <v>40</v>
      </c>
      <c r="AX4558" s="13" t="s">
        <v>78</v>
      </c>
      <c r="AY4558" s="155" t="s">
        <v>156</v>
      </c>
    </row>
    <row r="4559" spans="2:65" s="13" customFormat="1" x14ac:dyDescent="0.2">
      <c r="B4559" s="154"/>
      <c r="D4559" s="148" t="s">
        <v>169</v>
      </c>
      <c r="E4559" s="155" t="s">
        <v>3</v>
      </c>
      <c r="F4559" s="156" t="s">
        <v>5162</v>
      </c>
      <c r="H4559" s="157">
        <v>4.4610000000000003</v>
      </c>
      <c r="I4559" s="158"/>
      <c r="L4559" s="154"/>
      <c r="M4559" s="159"/>
      <c r="T4559" s="160"/>
      <c r="AT4559" s="155" t="s">
        <v>169</v>
      </c>
      <c r="AU4559" s="155" t="s">
        <v>88</v>
      </c>
      <c r="AV4559" s="13" t="s">
        <v>88</v>
      </c>
      <c r="AW4559" s="13" t="s">
        <v>40</v>
      </c>
      <c r="AX4559" s="13" t="s">
        <v>78</v>
      </c>
      <c r="AY4559" s="155" t="s">
        <v>156</v>
      </c>
    </row>
    <row r="4560" spans="2:65" s="13" customFormat="1" x14ac:dyDescent="0.2">
      <c r="B4560" s="154"/>
      <c r="D4560" s="148" t="s">
        <v>169</v>
      </c>
      <c r="E4560" s="155" t="s">
        <v>3</v>
      </c>
      <c r="F4560" s="156" t="s">
        <v>5163</v>
      </c>
      <c r="H4560" s="157">
        <v>16.367999999999999</v>
      </c>
      <c r="I4560" s="158"/>
      <c r="L4560" s="154"/>
      <c r="M4560" s="159"/>
      <c r="T4560" s="160"/>
      <c r="AT4560" s="155" t="s">
        <v>169</v>
      </c>
      <c r="AU4560" s="155" t="s">
        <v>88</v>
      </c>
      <c r="AV4560" s="13" t="s">
        <v>88</v>
      </c>
      <c r="AW4560" s="13" t="s">
        <v>40</v>
      </c>
      <c r="AX4560" s="13" t="s">
        <v>78</v>
      </c>
      <c r="AY4560" s="155" t="s">
        <v>156</v>
      </c>
    </row>
    <row r="4561" spans="2:51" s="13" customFormat="1" x14ac:dyDescent="0.2">
      <c r="B4561" s="154"/>
      <c r="D4561" s="148" t="s">
        <v>169</v>
      </c>
      <c r="E4561" s="155" t="s">
        <v>3</v>
      </c>
      <c r="F4561" s="156" t="s">
        <v>5164</v>
      </c>
      <c r="H4561" s="157">
        <v>1.5840000000000001</v>
      </c>
      <c r="I4561" s="158"/>
      <c r="L4561" s="154"/>
      <c r="M4561" s="159"/>
      <c r="T4561" s="160"/>
      <c r="AT4561" s="155" t="s">
        <v>169</v>
      </c>
      <c r="AU4561" s="155" t="s">
        <v>88</v>
      </c>
      <c r="AV4561" s="13" t="s">
        <v>88</v>
      </c>
      <c r="AW4561" s="13" t="s">
        <v>40</v>
      </c>
      <c r="AX4561" s="13" t="s">
        <v>78</v>
      </c>
      <c r="AY4561" s="155" t="s">
        <v>156</v>
      </c>
    </row>
    <row r="4562" spans="2:51" s="13" customFormat="1" x14ac:dyDescent="0.2">
      <c r="B4562" s="154"/>
      <c r="D4562" s="148" t="s">
        <v>169</v>
      </c>
      <c r="E4562" s="155" t="s">
        <v>3</v>
      </c>
      <c r="F4562" s="156" t="s">
        <v>5165</v>
      </c>
      <c r="H4562" s="157">
        <v>0.54400000000000004</v>
      </c>
      <c r="I4562" s="158"/>
      <c r="L4562" s="154"/>
      <c r="M4562" s="159"/>
      <c r="T4562" s="160"/>
      <c r="AT4562" s="155" t="s">
        <v>169</v>
      </c>
      <c r="AU4562" s="155" t="s">
        <v>88</v>
      </c>
      <c r="AV4562" s="13" t="s">
        <v>88</v>
      </c>
      <c r="AW4562" s="13" t="s">
        <v>40</v>
      </c>
      <c r="AX4562" s="13" t="s">
        <v>78</v>
      </c>
      <c r="AY4562" s="155" t="s">
        <v>156</v>
      </c>
    </row>
    <row r="4563" spans="2:51" s="13" customFormat="1" x14ac:dyDescent="0.2">
      <c r="B4563" s="154"/>
      <c r="D4563" s="148" t="s">
        <v>169</v>
      </c>
      <c r="E4563" s="155" t="s">
        <v>3</v>
      </c>
      <c r="F4563" s="156" t="s">
        <v>5166</v>
      </c>
      <c r="H4563" s="157">
        <v>0.32</v>
      </c>
      <c r="I4563" s="158"/>
      <c r="L4563" s="154"/>
      <c r="M4563" s="159"/>
      <c r="T4563" s="160"/>
      <c r="AT4563" s="155" t="s">
        <v>169</v>
      </c>
      <c r="AU4563" s="155" t="s">
        <v>88</v>
      </c>
      <c r="AV4563" s="13" t="s">
        <v>88</v>
      </c>
      <c r="AW4563" s="13" t="s">
        <v>40</v>
      </c>
      <c r="AX4563" s="13" t="s">
        <v>78</v>
      </c>
      <c r="AY4563" s="155" t="s">
        <v>156</v>
      </c>
    </row>
    <row r="4564" spans="2:51" s="13" customFormat="1" x14ac:dyDescent="0.2">
      <c r="B4564" s="154"/>
      <c r="D4564" s="148" t="s">
        <v>169</v>
      </c>
      <c r="E4564" s="155" t="s">
        <v>3</v>
      </c>
      <c r="F4564" s="156" t="s">
        <v>5167</v>
      </c>
      <c r="H4564" s="157">
        <v>0.52900000000000003</v>
      </c>
      <c r="I4564" s="158"/>
      <c r="L4564" s="154"/>
      <c r="M4564" s="159"/>
      <c r="T4564" s="160"/>
      <c r="AT4564" s="155" t="s">
        <v>169</v>
      </c>
      <c r="AU4564" s="155" t="s">
        <v>88</v>
      </c>
      <c r="AV4564" s="13" t="s">
        <v>88</v>
      </c>
      <c r="AW4564" s="13" t="s">
        <v>40</v>
      </c>
      <c r="AX4564" s="13" t="s">
        <v>78</v>
      </c>
      <c r="AY4564" s="155" t="s">
        <v>156</v>
      </c>
    </row>
    <row r="4565" spans="2:51" s="13" customFormat="1" x14ac:dyDescent="0.2">
      <c r="B4565" s="154"/>
      <c r="D4565" s="148" t="s">
        <v>169</v>
      </c>
      <c r="E4565" s="155" t="s">
        <v>3</v>
      </c>
      <c r="F4565" s="156" t="s">
        <v>5167</v>
      </c>
      <c r="H4565" s="157">
        <v>0.52900000000000003</v>
      </c>
      <c r="I4565" s="158"/>
      <c r="L4565" s="154"/>
      <c r="M4565" s="159"/>
      <c r="T4565" s="160"/>
      <c r="AT4565" s="155" t="s">
        <v>169</v>
      </c>
      <c r="AU4565" s="155" t="s">
        <v>88</v>
      </c>
      <c r="AV4565" s="13" t="s">
        <v>88</v>
      </c>
      <c r="AW4565" s="13" t="s">
        <v>40</v>
      </c>
      <c r="AX4565" s="13" t="s">
        <v>78</v>
      </c>
      <c r="AY4565" s="155" t="s">
        <v>156</v>
      </c>
    </row>
    <row r="4566" spans="2:51" s="13" customFormat="1" x14ac:dyDescent="0.2">
      <c r="B4566" s="154"/>
      <c r="D4566" s="148" t="s">
        <v>169</v>
      </c>
      <c r="E4566" s="155" t="s">
        <v>3</v>
      </c>
      <c r="F4566" s="156" t="s">
        <v>5168</v>
      </c>
      <c r="H4566" s="157">
        <v>0.53400000000000003</v>
      </c>
      <c r="I4566" s="158"/>
      <c r="L4566" s="154"/>
      <c r="M4566" s="159"/>
      <c r="T4566" s="160"/>
      <c r="AT4566" s="155" t="s">
        <v>169</v>
      </c>
      <c r="AU4566" s="155" t="s">
        <v>88</v>
      </c>
      <c r="AV4566" s="13" t="s">
        <v>88</v>
      </c>
      <c r="AW4566" s="13" t="s">
        <v>40</v>
      </c>
      <c r="AX4566" s="13" t="s">
        <v>78</v>
      </c>
      <c r="AY4566" s="155" t="s">
        <v>156</v>
      </c>
    </row>
    <row r="4567" spans="2:51" s="13" customFormat="1" x14ac:dyDescent="0.2">
      <c r="B4567" s="154"/>
      <c r="D4567" s="148" t="s">
        <v>169</v>
      </c>
      <c r="E4567" s="155" t="s">
        <v>3</v>
      </c>
      <c r="F4567" s="156" t="s">
        <v>5169</v>
      </c>
      <c r="H4567" s="157">
        <v>3.0609999999999999</v>
      </c>
      <c r="I4567" s="158"/>
      <c r="L4567" s="154"/>
      <c r="M4567" s="159"/>
      <c r="T4567" s="160"/>
      <c r="AT4567" s="155" t="s">
        <v>169</v>
      </c>
      <c r="AU4567" s="155" t="s">
        <v>88</v>
      </c>
      <c r="AV4567" s="13" t="s">
        <v>88</v>
      </c>
      <c r="AW4567" s="13" t="s">
        <v>40</v>
      </c>
      <c r="AX4567" s="13" t="s">
        <v>78</v>
      </c>
      <c r="AY4567" s="155" t="s">
        <v>156</v>
      </c>
    </row>
    <row r="4568" spans="2:51" s="15" customFormat="1" x14ac:dyDescent="0.2">
      <c r="B4568" s="168"/>
      <c r="D4568" s="148" t="s">
        <v>169</v>
      </c>
      <c r="E4568" s="169" t="s">
        <v>3</v>
      </c>
      <c r="F4568" s="170" t="s">
        <v>180</v>
      </c>
      <c r="H4568" s="171">
        <v>57.67</v>
      </c>
      <c r="I4568" s="172"/>
      <c r="L4568" s="168"/>
      <c r="M4568" s="173"/>
      <c r="T4568" s="174"/>
      <c r="AT4568" s="169" t="s">
        <v>169</v>
      </c>
      <c r="AU4568" s="169" t="s">
        <v>88</v>
      </c>
      <c r="AV4568" s="15" t="s">
        <v>157</v>
      </c>
      <c r="AW4568" s="15" t="s">
        <v>40</v>
      </c>
      <c r="AX4568" s="15" t="s">
        <v>78</v>
      </c>
      <c r="AY4568" s="169" t="s">
        <v>156</v>
      </c>
    </row>
    <row r="4569" spans="2:51" s="12" customFormat="1" x14ac:dyDescent="0.2">
      <c r="B4569" s="147"/>
      <c r="D4569" s="148" t="s">
        <v>169</v>
      </c>
      <c r="E4569" s="149" t="s">
        <v>3</v>
      </c>
      <c r="F4569" s="150" t="s">
        <v>1300</v>
      </c>
      <c r="H4569" s="149" t="s">
        <v>3</v>
      </c>
      <c r="I4569" s="151"/>
      <c r="L4569" s="147"/>
      <c r="M4569" s="152"/>
      <c r="T4569" s="153"/>
      <c r="AT4569" s="149" t="s">
        <v>169</v>
      </c>
      <c r="AU4569" s="149" t="s">
        <v>88</v>
      </c>
      <c r="AV4569" s="12" t="s">
        <v>86</v>
      </c>
      <c r="AW4569" s="12" t="s">
        <v>40</v>
      </c>
      <c r="AX4569" s="12" t="s">
        <v>78</v>
      </c>
      <c r="AY4569" s="149" t="s">
        <v>156</v>
      </c>
    </row>
    <row r="4570" spans="2:51" s="13" customFormat="1" x14ac:dyDescent="0.2">
      <c r="B4570" s="154"/>
      <c r="D4570" s="148" t="s">
        <v>169</v>
      </c>
      <c r="E4570" s="155" t="s">
        <v>3</v>
      </c>
      <c r="F4570" s="156" t="s">
        <v>5170</v>
      </c>
      <c r="H4570" s="157">
        <v>51.351999999999997</v>
      </c>
      <c r="I4570" s="158"/>
      <c r="L4570" s="154"/>
      <c r="M4570" s="159"/>
      <c r="T4570" s="160"/>
      <c r="AT4570" s="155" t="s">
        <v>169</v>
      </c>
      <c r="AU4570" s="155" t="s">
        <v>88</v>
      </c>
      <c r="AV4570" s="13" t="s">
        <v>88</v>
      </c>
      <c r="AW4570" s="13" t="s">
        <v>40</v>
      </c>
      <c r="AX4570" s="13" t="s">
        <v>78</v>
      </c>
      <c r="AY4570" s="155" t="s">
        <v>156</v>
      </c>
    </row>
    <row r="4571" spans="2:51" s="15" customFormat="1" x14ac:dyDescent="0.2">
      <c r="B4571" s="168"/>
      <c r="D4571" s="148" t="s">
        <v>169</v>
      </c>
      <c r="E4571" s="169" t="s">
        <v>3</v>
      </c>
      <c r="F4571" s="170" t="s">
        <v>180</v>
      </c>
      <c r="H4571" s="171">
        <v>51.351999999999997</v>
      </c>
      <c r="I4571" s="172"/>
      <c r="L4571" s="168"/>
      <c r="M4571" s="173"/>
      <c r="T4571" s="174"/>
      <c r="AT4571" s="169" t="s">
        <v>169</v>
      </c>
      <c r="AU4571" s="169" t="s">
        <v>88</v>
      </c>
      <c r="AV4571" s="15" t="s">
        <v>157</v>
      </c>
      <c r="AW4571" s="15" t="s">
        <v>40</v>
      </c>
      <c r="AX4571" s="15" t="s">
        <v>78</v>
      </c>
      <c r="AY4571" s="169" t="s">
        <v>156</v>
      </c>
    </row>
    <row r="4572" spans="2:51" s="12" customFormat="1" x14ac:dyDescent="0.2">
      <c r="B4572" s="147"/>
      <c r="D4572" s="148" t="s">
        <v>169</v>
      </c>
      <c r="E4572" s="149" t="s">
        <v>3</v>
      </c>
      <c r="F4572" s="150" t="s">
        <v>2247</v>
      </c>
      <c r="H4572" s="149" t="s">
        <v>3</v>
      </c>
      <c r="I4572" s="151"/>
      <c r="L4572" s="147"/>
      <c r="M4572" s="152"/>
      <c r="T4572" s="153"/>
      <c r="AT4572" s="149" t="s">
        <v>169</v>
      </c>
      <c r="AU4572" s="149" t="s">
        <v>88</v>
      </c>
      <c r="AV4572" s="12" t="s">
        <v>86</v>
      </c>
      <c r="AW4572" s="12" t="s">
        <v>40</v>
      </c>
      <c r="AX4572" s="12" t="s">
        <v>78</v>
      </c>
      <c r="AY4572" s="149" t="s">
        <v>156</v>
      </c>
    </row>
    <row r="4573" spans="2:51" s="13" customFormat="1" x14ac:dyDescent="0.2">
      <c r="B4573" s="154"/>
      <c r="D4573" s="148" t="s">
        <v>169</v>
      </c>
      <c r="E4573" s="155" t="s">
        <v>3</v>
      </c>
      <c r="F4573" s="156" t="s">
        <v>5171</v>
      </c>
      <c r="H4573" s="157">
        <v>5.58</v>
      </c>
      <c r="I4573" s="158"/>
      <c r="L4573" s="154"/>
      <c r="M4573" s="159"/>
      <c r="T4573" s="160"/>
      <c r="AT4573" s="155" t="s">
        <v>169</v>
      </c>
      <c r="AU4573" s="155" t="s">
        <v>88</v>
      </c>
      <c r="AV4573" s="13" t="s">
        <v>88</v>
      </c>
      <c r="AW4573" s="13" t="s">
        <v>40</v>
      </c>
      <c r="AX4573" s="13" t="s">
        <v>78</v>
      </c>
      <c r="AY4573" s="155" t="s">
        <v>156</v>
      </c>
    </row>
    <row r="4574" spans="2:51" s="13" customFormat="1" x14ac:dyDescent="0.2">
      <c r="B4574" s="154"/>
      <c r="D4574" s="148" t="s">
        <v>169</v>
      </c>
      <c r="E4574" s="155" t="s">
        <v>3</v>
      </c>
      <c r="F4574" s="156" t="s">
        <v>5172</v>
      </c>
      <c r="H4574" s="157">
        <v>2.17</v>
      </c>
      <c r="I4574" s="158"/>
      <c r="L4574" s="154"/>
      <c r="M4574" s="159"/>
      <c r="T4574" s="160"/>
      <c r="AT4574" s="155" t="s">
        <v>169</v>
      </c>
      <c r="AU4574" s="155" t="s">
        <v>88</v>
      </c>
      <c r="AV4574" s="13" t="s">
        <v>88</v>
      </c>
      <c r="AW4574" s="13" t="s">
        <v>40</v>
      </c>
      <c r="AX4574" s="13" t="s">
        <v>78</v>
      </c>
      <c r="AY4574" s="155" t="s">
        <v>156</v>
      </c>
    </row>
    <row r="4575" spans="2:51" s="13" customFormat="1" x14ac:dyDescent="0.2">
      <c r="B4575" s="154"/>
      <c r="D4575" s="148" t="s">
        <v>169</v>
      </c>
      <c r="E4575" s="155" t="s">
        <v>3</v>
      </c>
      <c r="F4575" s="156" t="s">
        <v>5173</v>
      </c>
      <c r="H4575" s="157">
        <v>2.484</v>
      </c>
      <c r="I4575" s="158"/>
      <c r="L4575" s="154"/>
      <c r="M4575" s="159"/>
      <c r="T4575" s="160"/>
      <c r="AT4575" s="155" t="s">
        <v>169</v>
      </c>
      <c r="AU4575" s="155" t="s">
        <v>88</v>
      </c>
      <c r="AV4575" s="13" t="s">
        <v>88</v>
      </c>
      <c r="AW4575" s="13" t="s">
        <v>40</v>
      </c>
      <c r="AX4575" s="13" t="s">
        <v>78</v>
      </c>
      <c r="AY4575" s="155" t="s">
        <v>156</v>
      </c>
    </row>
    <row r="4576" spans="2:51" s="13" customFormat="1" x14ac:dyDescent="0.2">
      <c r="B4576" s="154"/>
      <c r="D4576" s="148" t="s">
        <v>169</v>
      </c>
      <c r="E4576" s="155" t="s">
        <v>3</v>
      </c>
      <c r="F4576" s="156" t="s">
        <v>5174</v>
      </c>
      <c r="H4576" s="157">
        <v>5.27</v>
      </c>
      <c r="I4576" s="158"/>
      <c r="L4576" s="154"/>
      <c r="M4576" s="159"/>
      <c r="T4576" s="160"/>
      <c r="AT4576" s="155" t="s">
        <v>169</v>
      </c>
      <c r="AU4576" s="155" t="s">
        <v>88</v>
      </c>
      <c r="AV4576" s="13" t="s">
        <v>88</v>
      </c>
      <c r="AW4576" s="13" t="s">
        <v>40</v>
      </c>
      <c r="AX4576" s="13" t="s">
        <v>78</v>
      </c>
      <c r="AY4576" s="155" t="s">
        <v>156</v>
      </c>
    </row>
    <row r="4577" spans="2:65" s="13" customFormat="1" x14ac:dyDescent="0.2">
      <c r="B4577" s="154"/>
      <c r="D4577" s="148" t="s">
        <v>169</v>
      </c>
      <c r="E4577" s="155" t="s">
        <v>3</v>
      </c>
      <c r="F4577" s="156" t="s">
        <v>5175</v>
      </c>
      <c r="H4577" s="157">
        <v>6.51</v>
      </c>
      <c r="I4577" s="158"/>
      <c r="L4577" s="154"/>
      <c r="M4577" s="159"/>
      <c r="T4577" s="160"/>
      <c r="AT4577" s="155" t="s">
        <v>169</v>
      </c>
      <c r="AU4577" s="155" t="s">
        <v>88</v>
      </c>
      <c r="AV4577" s="13" t="s">
        <v>88</v>
      </c>
      <c r="AW4577" s="13" t="s">
        <v>40</v>
      </c>
      <c r="AX4577" s="13" t="s">
        <v>78</v>
      </c>
      <c r="AY4577" s="155" t="s">
        <v>156</v>
      </c>
    </row>
    <row r="4578" spans="2:65" s="13" customFormat="1" x14ac:dyDescent="0.2">
      <c r="B4578" s="154"/>
      <c r="D4578" s="148" t="s">
        <v>169</v>
      </c>
      <c r="E4578" s="155" t="s">
        <v>3</v>
      </c>
      <c r="F4578" s="156" t="s">
        <v>5176</v>
      </c>
      <c r="H4578" s="157">
        <v>0.96099999999999997</v>
      </c>
      <c r="I4578" s="158"/>
      <c r="L4578" s="154"/>
      <c r="M4578" s="159"/>
      <c r="T4578" s="160"/>
      <c r="AT4578" s="155" t="s">
        <v>169</v>
      </c>
      <c r="AU4578" s="155" t="s">
        <v>88</v>
      </c>
      <c r="AV4578" s="13" t="s">
        <v>88</v>
      </c>
      <c r="AW4578" s="13" t="s">
        <v>40</v>
      </c>
      <c r="AX4578" s="13" t="s">
        <v>78</v>
      </c>
      <c r="AY4578" s="155" t="s">
        <v>156</v>
      </c>
    </row>
    <row r="4579" spans="2:65" s="13" customFormat="1" x14ac:dyDescent="0.2">
      <c r="B4579" s="154"/>
      <c r="D4579" s="148" t="s">
        <v>169</v>
      </c>
      <c r="E4579" s="155" t="s">
        <v>3</v>
      </c>
      <c r="F4579" s="156" t="s">
        <v>5177</v>
      </c>
      <c r="H4579" s="157">
        <v>1.0389999999999999</v>
      </c>
      <c r="I4579" s="158"/>
      <c r="L4579" s="154"/>
      <c r="M4579" s="159"/>
      <c r="T4579" s="160"/>
      <c r="AT4579" s="155" t="s">
        <v>169</v>
      </c>
      <c r="AU4579" s="155" t="s">
        <v>88</v>
      </c>
      <c r="AV4579" s="13" t="s">
        <v>88</v>
      </c>
      <c r="AW4579" s="13" t="s">
        <v>40</v>
      </c>
      <c r="AX4579" s="13" t="s">
        <v>78</v>
      </c>
      <c r="AY4579" s="155" t="s">
        <v>156</v>
      </c>
    </row>
    <row r="4580" spans="2:65" s="13" customFormat="1" x14ac:dyDescent="0.2">
      <c r="B4580" s="154"/>
      <c r="D4580" s="148" t="s">
        <v>169</v>
      </c>
      <c r="E4580" s="155" t="s">
        <v>3</v>
      </c>
      <c r="F4580" s="156" t="s">
        <v>5178</v>
      </c>
      <c r="H4580" s="157">
        <v>4.34</v>
      </c>
      <c r="I4580" s="158"/>
      <c r="L4580" s="154"/>
      <c r="M4580" s="159"/>
      <c r="T4580" s="160"/>
      <c r="AT4580" s="155" t="s">
        <v>169</v>
      </c>
      <c r="AU4580" s="155" t="s">
        <v>88</v>
      </c>
      <c r="AV4580" s="13" t="s">
        <v>88</v>
      </c>
      <c r="AW4580" s="13" t="s">
        <v>40</v>
      </c>
      <c r="AX4580" s="13" t="s">
        <v>78</v>
      </c>
      <c r="AY4580" s="155" t="s">
        <v>156</v>
      </c>
    </row>
    <row r="4581" spans="2:65" s="13" customFormat="1" x14ac:dyDescent="0.2">
      <c r="B4581" s="154"/>
      <c r="D4581" s="148" t="s">
        <v>169</v>
      </c>
      <c r="E4581" s="155" t="s">
        <v>3</v>
      </c>
      <c r="F4581" s="156" t="s">
        <v>5179</v>
      </c>
      <c r="H4581" s="157">
        <v>1.3069999999999999</v>
      </c>
      <c r="I4581" s="158"/>
      <c r="L4581" s="154"/>
      <c r="M4581" s="159"/>
      <c r="T4581" s="160"/>
      <c r="AT4581" s="155" t="s">
        <v>169</v>
      </c>
      <c r="AU4581" s="155" t="s">
        <v>88</v>
      </c>
      <c r="AV4581" s="13" t="s">
        <v>88</v>
      </c>
      <c r="AW4581" s="13" t="s">
        <v>40</v>
      </c>
      <c r="AX4581" s="13" t="s">
        <v>78</v>
      </c>
      <c r="AY4581" s="155" t="s">
        <v>156</v>
      </c>
    </row>
    <row r="4582" spans="2:65" s="13" customFormat="1" x14ac:dyDescent="0.2">
      <c r="B4582" s="154"/>
      <c r="D4582" s="148" t="s">
        <v>169</v>
      </c>
      <c r="E4582" s="155" t="s">
        <v>3</v>
      </c>
      <c r="F4582" s="156" t="s">
        <v>5180</v>
      </c>
      <c r="H4582" s="157">
        <v>1.843</v>
      </c>
      <c r="I4582" s="158"/>
      <c r="L4582" s="154"/>
      <c r="M4582" s="159"/>
      <c r="T4582" s="160"/>
      <c r="AT4582" s="155" t="s">
        <v>169</v>
      </c>
      <c r="AU4582" s="155" t="s">
        <v>88</v>
      </c>
      <c r="AV4582" s="13" t="s">
        <v>88</v>
      </c>
      <c r="AW4582" s="13" t="s">
        <v>40</v>
      </c>
      <c r="AX4582" s="13" t="s">
        <v>78</v>
      </c>
      <c r="AY4582" s="155" t="s">
        <v>156</v>
      </c>
    </row>
    <row r="4583" spans="2:65" s="13" customFormat="1" x14ac:dyDescent="0.2">
      <c r="B4583" s="154"/>
      <c r="D4583" s="148" t="s">
        <v>169</v>
      </c>
      <c r="E4583" s="155" t="s">
        <v>3</v>
      </c>
      <c r="F4583" s="156" t="s">
        <v>5181</v>
      </c>
      <c r="H4583" s="157">
        <v>2.952</v>
      </c>
      <c r="I4583" s="158"/>
      <c r="L4583" s="154"/>
      <c r="M4583" s="159"/>
      <c r="T4583" s="160"/>
      <c r="AT4583" s="155" t="s">
        <v>169</v>
      </c>
      <c r="AU4583" s="155" t="s">
        <v>88</v>
      </c>
      <c r="AV4583" s="13" t="s">
        <v>88</v>
      </c>
      <c r="AW4583" s="13" t="s">
        <v>40</v>
      </c>
      <c r="AX4583" s="13" t="s">
        <v>78</v>
      </c>
      <c r="AY4583" s="155" t="s">
        <v>156</v>
      </c>
    </row>
    <row r="4584" spans="2:65" s="15" customFormat="1" x14ac:dyDescent="0.2">
      <c r="B4584" s="168"/>
      <c r="D4584" s="148" t="s">
        <v>169</v>
      </c>
      <c r="E4584" s="169" t="s">
        <v>3</v>
      </c>
      <c r="F4584" s="170" t="s">
        <v>180</v>
      </c>
      <c r="H4584" s="171">
        <v>34.456000000000003</v>
      </c>
      <c r="I4584" s="172"/>
      <c r="L4584" s="168"/>
      <c r="M4584" s="173"/>
      <c r="T4584" s="174"/>
      <c r="AT4584" s="169" t="s">
        <v>169</v>
      </c>
      <c r="AU4584" s="169" t="s">
        <v>88</v>
      </c>
      <c r="AV4584" s="15" t="s">
        <v>157</v>
      </c>
      <c r="AW4584" s="15" t="s">
        <v>40</v>
      </c>
      <c r="AX4584" s="15" t="s">
        <v>78</v>
      </c>
      <c r="AY4584" s="169" t="s">
        <v>156</v>
      </c>
    </row>
    <row r="4585" spans="2:65" s="14" customFormat="1" x14ac:dyDescent="0.2">
      <c r="B4585" s="161"/>
      <c r="D4585" s="148" t="s">
        <v>169</v>
      </c>
      <c r="E4585" s="162" t="s">
        <v>3</v>
      </c>
      <c r="F4585" s="163" t="s">
        <v>172</v>
      </c>
      <c r="H4585" s="164">
        <v>172.8</v>
      </c>
      <c r="I4585" s="165"/>
      <c r="L4585" s="161"/>
      <c r="M4585" s="166"/>
      <c r="T4585" s="167"/>
      <c r="AT4585" s="162" t="s">
        <v>169</v>
      </c>
      <c r="AU4585" s="162" t="s">
        <v>88</v>
      </c>
      <c r="AV4585" s="14" t="s">
        <v>165</v>
      </c>
      <c r="AW4585" s="14" t="s">
        <v>40</v>
      </c>
      <c r="AX4585" s="14" t="s">
        <v>86</v>
      </c>
      <c r="AY4585" s="162" t="s">
        <v>156</v>
      </c>
    </row>
    <row r="4586" spans="2:65" s="1" customFormat="1" ht="16.5" customHeight="1" x14ac:dyDescent="0.2">
      <c r="B4586" s="129"/>
      <c r="C4586" s="130" t="s">
        <v>1108</v>
      </c>
      <c r="D4586" s="130" t="s">
        <v>160</v>
      </c>
      <c r="E4586" s="131" t="s">
        <v>5182</v>
      </c>
      <c r="F4586" s="132" t="s">
        <v>5183</v>
      </c>
      <c r="G4586" s="133" t="s">
        <v>209</v>
      </c>
      <c r="H4586" s="134">
        <v>166.66300000000001</v>
      </c>
      <c r="I4586" s="135"/>
      <c r="J4586" s="136">
        <f>ROUND(I4586*H4586,2)</f>
        <v>0</v>
      </c>
      <c r="K4586" s="132" t="s">
        <v>164</v>
      </c>
      <c r="L4586" s="34"/>
      <c r="M4586" s="137" t="s">
        <v>3</v>
      </c>
      <c r="N4586" s="138" t="s">
        <v>49</v>
      </c>
      <c r="P4586" s="139">
        <f>O4586*H4586</f>
        <v>0</v>
      </c>
      <c r="Q4586" s="139">
        <v>3.8000000000000002E-4</v>
      </c>
      <c r="R4586" s="139">
        <f>Q4586*H4586</f>
        <v>6.3331940000000003E-2</v>
      </c>
      <c r="S4586" s="139">
        <v>0</v>
      </c>
      <c r="T4586" s="140">
        <f>S4586*H4586</f>
        <v>0</v>
      </c>
      <c r="AR4586" s="141" t="s">
        <v>301</v>
      </c>
      <c r="AT4586" s="141" t="s">
        <v>160</v>
      </c>
      <c r="AU4586" s="141" t="s">
        <v>88</v>
      </c>
      <c r="AY4586" s="18" t="s">
        <v>156</v>
      </c>
      <c r="BE4586" s="142">
        <f>IF(N4586="základní",J4586,0)</f>
        <v>0</v>
      </c>
      <c r="BF4586" s="142">
        <f>IF(N4586="snížená",J4586,0)</f>
        <v>0</v>
      </c>
      <c r="BG4586" s="142">
        <f>IF(N4586="zákl. přenesená",J4586,0)</f>
        <v>0</v>
      </c>
      <c r="BH4586" s="142">
        <f>IF(N4586="sníž. přenesená",J4586,0)</f>
        <v>0</v>
      </c>
      <c r="BI4586" s="142">
        <f>IF(N4586="nulová",J4586,0)</f>
        <v>0</v>
      </c>
      <c r="BJ4586" s="18" t="s">
        <v>86</v>
      </c>
      <c r="BK4586" s="142">
        <f>ROUND(I4586*H4586,2)</f>
        <v>0</v>
      </c>
      <c r="BL4586" s="18" t="s">
        <v>301</v>
      </c>
      <c r="BM4586" s="141" t="s">
        <v>5184</v>
      </c>
    </row>
    <row r="4587" spans="2:65" s="1" customFormat="1" x14ac:dyDescent="0.2">
      <c r="B4587" s="34"/>
      <c r="D4587" s="143" t="s">
        <v>167</v>
      </c>
      <c r="F4587" s="144" t="s">
        <v>5185</v>
      </c>
      <c r="I4587" s="145"/>
      <c r="L4587" s="34"/>
      <c r="M4587" s="146"/>
      <c r="T4587" s="55"/>
      <c r="AT4587" s="18" t="s">
        <v>167</v>
      </c>
      <c r="AU4587" s="18" t="s">
        <v>88</v>
      </c>
    </row>
    <row r="4588" spans="2:65" s="12" customFormat="1" x14ac:dyDescent="0.2">
      <c r="B4588" s="147"/>
      <c r="D4588" s="148" t="s">
        <v>169</v>
      </c>
      <c r="E4588" s="149" t="s">
        <v>3</v>
      </c>
      <c r="F4588" s="150" t="s">
        <v>2056</v>
      </c>
      <c r="H4588" s="149" t="s">
        <v>3</v>
      </c>
      <c r="I4588" s="151"/>
      <c r="L4588" s="147"/>
      <c r="M4588" s="152"/>
      <c r="T4588" s="153"/>
      <c r="AT4588" s="149" t="s">
        <v>169</v>
      </c>
      <c r="AU4588" s="149" t="s">
        <v>88</v>
      </c>
      <c r="AV4588" s="12" t="s">
        <v>86</v>
      </c>
      <c r="AW4588" s="12" t="s">
        <v>40</v>
      </c>
      <c r="AX4588" s="12" t="s">
        <v>78</v>
      </c>
      <c r="AY4588" s="149" t="s">
        <v>156</v>
      </c>
    </row>
    <row r="4589" spans="2:65" s="13" customFormat="1" x14ac:dyDescent="0.2">
      <c r="B4589" s="154"/>
      <c r="D4589" s="148" t="s">
        <v>169</v>
      </c>
      <c r="E4589" s="155" t="s">
        <v>3</v>
      </c>
      <c r="F4589" s="156" t="s">
        <v>2057</v>
      </c>
      <c r="H4589" s="157">
        <v>27.65</v>
      </c>
      <c r="I4589" s="158"/>
      <c r="L4589" s="154"/>
      <c r="M4589" s="159"/>
      <c r="T4589" s="160"/>
      <c r="AT4589" s="155" t="s">
        <v>169</v>
      </c>
      <c r="AU4589" s="155" t="s">
        <v>88</v>
      </c>
      <c r="AV4589" s="13" t="s">
        <v>88</v>
      </c>
      <c r="AW4589" s="13" t="s">
        <v>40</v>
      </c>
      <c r="AX4589" s="13" t="s">
        <v>78</v>
      </c>
      <c r="AY4589" s="155" t="s">
        <v>156</v>
      </c>
    </row>
    <row r="4590" spans="2:65" s="15" customFormat="1" x14ac:dyDescent="0.2">
      <c r="B4590" s="168"/>
      <c r="D4590" s="148" t="s">
        <v>169</v>
      </c>
      <c r="E4590" s="169" t="s">
        <v>3</v>
      </c>
      <c r="F4590" s="170" t="s">
        <v>180</v>
      </c>
      <c r="H4590" s="171">
        <v>27.65</v>
      </c>
      <c r="I4590" s="172"/>
      <c r="L4590" s="168"/>
      <c r="M4590" s="173"/>
      <c r="T4590" s="174"/>
      <c r="AT4590" s="169" t="s">
        <v>169</v>
      </c>
      <c r="AU4590" s="169" t="s">
        <v>88</v>
      </c>
      <c r="AV4590" s="15" t="s">
        <v>157</v>
      </c>
      <c r="AW4590" s="15" t="s">
        <v>40</v>
      </c>
      <c r="AX4590" s="15" t="s">
        <v>78</v>
      </c>
      <c r="AY4590" s="169" t="s">
        <v>156</v>
      </c>
    </row>
    <row r="4591" spans="2:65" s="12" customFormat="1" x14ac:dyDescent="0.2">
      <c r="B4591" s="147"/>
      <c r="D4591" s="148" t="s">
        <v>169</v>
      </c>
      <c r="E4591" s="149" t="s">
        <v>3</v>
      </c>
      <c r="F4591" s="150" t="s">
        <v>3057</v>
      </c>
      <c r="H4591" s="149" t="s">
        <v>3</v>
      </c>
      <c r="I4591" s="151"/>
      <c r="L4591" s="147"/>
      <c r="M4591" s="152"/>
      <c r="T4591" s="153"/>
      <c r="AT4591" s="149" t="s">
        <v>169</v>
      </c>
      <c r="AU4591" s="149" t="s">
        <v>88</v>
      </c>
      <c r="AV4591" s="12" t="s">
        <v>86</v>
      </c>
      <c r="AW4591" s="12" t="s">
        <v>40</v>
      </c>
      <c r="AX4591" s="12" t="s">
        <v>78</v>
      </c>
      <c r="AY4591" s="149" t="s">
        <v>156</v>
      </c>
    </row>
    <row r="4592" spans="2:65" s="13" customFormat="1" x14ac:dyDescent="0.2">
      <c r="B4592" s="154"/>
      <c r="D4592" s="148" t="s">
        <v>169</v>
      </c>
      <c r="E4592" s="155" t="s">
        <v>3</v>
      </c>
      <c r="F4592" s="156" t="s">
        <v>3970</v>
      </c>
      <c r="H4592" s="157">
        <v>10.44</v>
      </c>
      <c r="I4592" s="158"/>
      <c r="L4592" s="154"/>
      <c r="M4592" s="159"/>
      <c r="T4592" s="160"/>
      <c r="AT4592" s="155" t="s">
        <v>169</v>
      </c>
      <c r="AU4592" s="155" t="s">
        <v>88</v>
      </c>
      <c r="AV4592" s="13" t="s">
        <v>88</v>
      </c>
      <c r="AW4592" s="13" t="s">
        <v>40</v>
      </c>
      <c r="AX4592" s="13" t="s">
        <v>78</v>
      </c>
      <c r="AY4592" s="155" t="s">
        <v>156</v>
      </c>
    </row>
    <row r="4593" spans="2:51" s="13" customFormat="1" x14ac:dyDescent="0.2">
      <c r="B4593" s="154"/>
      <c r="D4593" s="148" t="s">
        <v>169</v>
      </c>
      <c r="E4593" s="155" t="s">
        <v>3</v>
      </c>
      <c r="F4593" s="156" t="s">
        <v>3971</v>
      </c>
      <c r="H4593" s="157">
        <v>9.4</v>
      </c>
      <c r="I4593" s="158"/>
      <c r="L4593" s="154"/>
      <c r="M4593" s="159"/>
      <c r="T4593" s="160"/>
      <c r="AT4593" s="155" t="s">
        <v>169</v>
      </c>
      <c r="AU4593" s="155" t="s">
        <v>88</v>
      </c>
      <c r="AV4593" s="13" t="s">
        <v>88</v>
      </c>
      <c r="AW4593" s="13" t="s">
        <v>40</v>
      </c>
      <c r="AX4593" s="13" t="s">
        <v>78</v>
      </c>
      <c r="AY4593" s="155" t="s">
        <v>156</v>
      </c>
    </row>
    <row r="4594" spans="2:51" s="13" customFormat="1" x14ac:dyDescent="0.2">
      <c r="B4594" s="154"/>
      <c r="D4594" s="148" t="s">
        <v>169</v>
      </c>
      <c r="E4594" s="155" t="s">
        <v>3</v>
      </c>
      <c r="F4594" s="156" t="s">
        <v>3972</v>
      </c>
      <c r="H4594" s="157">
        <v>9.3000000000000007</v>
      </c>
      <c r="I4594" s="158"/>
      <c r="L4594" s="154"/>
      <c r="M4594" s="159"/>
      <c r="T4594" s="160"/>
      <c r="AT4594" s="155" t="s">
        <v>169</v>
      </c>
      <c r="AU4594" s="155" t="s">
        <v>88</v>
      </c>
      <c r="AV4594" s="13" t="s">
        <v>88</v>
      </c>
      <c r="AW4594" s="13" t="s">
        <v>40</v>
      </c>
      <c r="AX4594" s="13" t="s">
        <v>78</v>
      </c>
      <c r="AY4594" s="155" t="s">
        <v>156</v>
      </c>
    </row>
    <row r="4595" spans="2:51" s="13" customFormat="1" x14ac:dyDescent="0.2">
      <c r="B4595" s="154"/>
      <c r="D4595" s="148" t="s">
        <v>169</v>
      </c>
      <c r="E4595" s="155" t="s">
        <v>3</v>
      </c>
      <c r="F4595" s="156" t="s">
        <v>3973</v>
      </c>
      <c r="H4595" s="157">
        <v>4.4000000000000004</v>
      </c>
      <c r="I4595" s="158"/>
      <c r="L4595" s="154"/>
      <c r="M4595" s="159"/>
      <c r="T4595" s="160"/>
      <c r="AT4595" s="155" t="s">
        <v>169</v>
      </c>
      <c r="AU4595" s="155" t="s">
        <v>88</v>
      </c>
      <c r="AV4595" s="13" t="s">
        <v>88</v>
      </c>
      <c r="AW4595" s="13" t="s">
        <v>40</v>
      </c>
      <c r="AX4595" s="13" t="s">
        <v>78</v>
      </c>
      <c r="AY4595" s="155" t="s">
        <v>156</v>
      </c>
    </row>
    <row r="4596" spans="2:51" s="13" customFormat="1" x14ac:dyDescent="0.2">
      <c r="B4596" s="154"/>
      <c r="D4596" s="148" t="s">
        <v>169</v>
      </c>
      <c r="E4596" s="155" t="s">
        <v>3</v>
      </c>
      <c r="F4596" s="156" t="s">
        <v>3974</v>
      </c>
      <c r="H4596" s="157">
        <v>12.8</v>
      </c>
      <c r="I4596" s="158"/>
      <c r="L4596" s="154"/>
      <c r="M4596" s="159"/>
      <c r="T4596" s="160"/>
      <c r="AT4596" s="155" t="s">
        <v>169</v>
      </c>
      <c r="AU4596" s="155" t="s">
        <v>88</v>
      </c>
      <c r="AV4596" s="13" t="s">
        <v>88</v>
      </c>
      <c r="AW4596" s="13" t="s">
        <v>40</v>
      </c>
      <c r="AX4596" s="13" t="s">
        <v>78</v>
      </c>
      <c r="AY4596" s="155" t="s">
        <v>156</v>
      </c>
    </row>
    <row r="4597" spans="2:51" s="13" customFormat="1" x14ac:dyDescent="0.2">
      <c r="B4597" s="154"/>
      <c r="D4597" s="148" t="s">
        <v>169</v>
      </c>
      <c r="E4597" s="155" t="s">
        <v>3</v>
      </c>
      <c r="F4597" s="156" t="s">
        <v>3975</v>
      </c>
      <c r="H4597" s="157">
        <v>17.399999999999999</v>
      </c>
      <c r="I4597" s="158"/>
      <c r="L4597" s="154"/>
      <c r="M4597" s="159"/>
      <c r="T4597" s="160"/>
      <c r="AT4597" s="155" t="s">
        <v>169</v>
      </c>
      <c r="AU4597" s="155" t="s">
        <v>88</v>
      </c>
      <c r="AV4597" s="13" t="s">
        <v>88</v>
      </c>
      <c r="AW4597" s="13" t="s">
        <v>40</v>
      </c>
      <c r="AX4597" s="13" t="s">
        <v>78</v>
      </c>
      <c r="AY4597" s="155" t="s">
        <v>156</v>
      </c>
    </row>
    <row r="4598" spans="2:51" s="13" customFormat="1" x14ac:dyDescent="0.2">
      <c r="B4598" s="154"/>
      <c r="D4598" s="148" t="s">
        <v>169</v>
      </c>
      <c r="E4598" s="155" t="s">
        <v>3</v>
      </c>
      <c r="F4598" s="156" t="s">
        <v>3976</v>
      </c>
      <c r="H4598" s="157">
        <v>30</v>
      </c>
      <c r="I4598" s="158"/>
      <c r="L4598" s="154"/>
      <c r="M4598" s="159"/>
      <c r="T4598" s="160"/>
      <c r="AT4598" s="155" t="s">
        <v>169</v>
      </c>
      <c r="AU4598" s="155" t="s">
        <v>88</v>
      </c>
      <c r="AV4598" s="13" t="s">
        <v>88</v>
      </c>
      <c r="AW4598" s="13" t="s">
        <v>40</v>
      </c>
      <c r="AX4598" s="13" t="s">
        <v>78</v>
      </c>
      <c r="AY4598" s="155" t="s">
        <v>156</v>
      </c>
    </row>
    <row r="4599" spans="2:51" s="15" customFormat="1" x14ac:dyDescent="0.2">
      <c r="B4599" s="168"/>
      <c r="D4599" s="148" t="s">
        <v>169</v>
      </c>
      <c r="E4599" s="169" t="s">
        <v>3</v>
      </c>
      <c r="F4599" s="170" t="s">
        <v>180</v>
      </c>
      <c r="H4599" s="171">
        <v>93.74</v>
      </c>
      <c r="I4599" s="172"/>
      <c r="L4599" s="168"/>
      <c r="M4599" s="173"/>
      <c r="T4599" s="174"/>
      <c r="AT4599" s="169" t="s">
        <v>169</v>
      </c>
      <c r="AU4599" s="169" t="s">
        <v>88</v>
      </c>
      <c r="AV4599" s="15" t="s">
        <v>157</v>
      </c>
      <c r="AW4599" s="15" t="s">
        <v>40</v>
      </c>
      <c r="AX4599" s="15" t="s">
        <v>78</v>
      </c>
      <c r="AY4599" s="169" t="s">
        <v>156</v>
      </c>
    </row>
    <row r="4600" spans="2:51" s="12" customFormat="1" x14ac:dyDescent="0.2">
      <c r="B4600" s="147"/>
      <c r="D4600" s="148" t="s">
        <v>169</v>
      </c>
      <c r="E4600" s="149" t="s">
        <v>3</v>
      </c>
      <c r="F4600" s="150" t="s">
        <v>3109</v>
      </c>
      <c r="H4600" s="149" t="s">
        <v>3</v>
      </c>
      <c r="I4600" s="151"/>
      <c r="L4600" s="147"/>
      <c r="M4600" s="152"/>
      <c r="T4600" s="153"/>
      <c r="AT4600" s="149" t="s">
        <v>169</v>
      </c>
      <c r="AU4600" s="149" t="s">
        <v>88</v>
      </c>
      <c r="AV4600" s="12" t="s">
        <v>86</v>
      </c>
      <c r="AW4600" s="12" t="s">
        <v>40</v>
      </c>
      <c r="AX4600" s="12" t="s">
        <v>78</v>
      </c>
      <c r="AY4600" s="149" t="s">
        <v>156</v>
      </c>
    </row>
    <row r="4601" spans="2:51" s="13" customFormat="1" x14ac:dyDescent="0.2">
      <c r="B4601" s="154"/>
      <c r="D4601" s="148" t="s">
        <v>169</v>
      </c>
      <c r="E4601" s="155" t="s">
        <v>3</v>
      </c>
      <c r="F4601" s="156" t="s">
        <v>3129</v>
      </c>
      <c r="H4601" s="157">
        <v>9.86</v>
      </c>
      <c r="I4601" s="158"/>
      <c r="L4601" s="154"/>
      <c r="M4601" s="159"/>
      <c r="T4601" s="160"/>
      <c r="AT4601" s="155" t="s">
        <v>169</v>
      </c>
      <c r="AU4601" s="155" t="s">
        <v>88</v>
      </c>
      <c r="AV4601" s="13" t="s">
        <v>88</v>
      </c>
      <c r="AW4601" s="13" t="s">
        <v>40</v>
      </c>
      <c r="AX4601" s="13" t="s">
        <v>78</v>
      </c>
      <c r="AY4601" s="155" t="s">
        <v>156</v>
      </c>
    </row>
    <row r="4602" spans="2:51" s="13" customFormat="1" x14ac:dyDescent="0.2">
      <c r="B4602" s="154"/>
      <c r="D4602" s="148" t="s">
        <v>169</v>
      </c>
      <c r="E4602" s="155" t="s">
        <v>3</v>
      </c>
      <c r="F4602" s="156" t="s">
        <v>3130</v>
      </c>
      <c r="H4602" s="157">
        <v>3.25</v>
      </c>
      <c r="I4602" s="158"/>
      <c r="L4602" s="154"/>
      <c r="M4602" s="159"/>
      <c r="T4602" s="160"/>
      <c r="AT4602" s="155" t="s">
        <v>169</v>
      </c>
      <c r="AU4602" s="155" t="s">
        <v>88</v>
      </c>
      <c r="AV4602" s="13" t="s">
        <v>88</v>
      </c>
      <c r="AW4602" s="13" t="s">
        <v>40</v>
      </c>
      <c r="AX4602" s="13" t="s">
        <v>78</v>
      </c>
      <c r="AY4602" s="155" t="s">
        <v>156</v>
      </c>
    </row>
    <row r="4603" spans="2:51" s="13" customFormat="1" x14ac:dyDescent="0.2">
      <c r="B4603" s="154"/>
      <c r="D4603" s="148" t="s">
        <v>169</v>
      </c>
      <c r="E4603" s="155" t="s">
        <v>3</v>
      </c>
      <c r="F4603" s="156" t="s">
        <v>3131</v>
      </c>
      <c r="H4603" s="157">
        <v>7.68</v>
      </c>
      <c r="I4603" s="158"/>
      <c r="L4603" s="154"/>
      <c r="M4603" s="159"/>
      <c r="T4603" s="160"/>
      <c r="AT4603" s="155" t="s">
        <v>169</v>
      </c>
      <c r="AU4603" s="155" t="s">
        <v>88</v>
      </c>
      <c r="AV4603" s="13" t="s">
        <v>88</v>
      </c>
      <c r="AW4603" s="13" t="s">
        <v>40</v>
      </c>
      <c r="AX4603" s="13" t="s">
        <v>78</v>
      </c>
      <c r="AY4603" s="155" t="s">
        <v>156</v>
      </c>
    </row>
    <row r="4604" spans="2:51" s="13" customFormat="1" x14ac:dyDescent="0.2">
      <c r="B4604" s="154"/>
      <c r="D4604" s="148" t="s">
        <v>169</v>
      </c>
      <c r="E4604" s="155" t="s">
        <v>3</v>
      </c>
      <c r="F4604" s="156" t="s">
        <v>3132</v>
      </c>
      <c r="H4604" s="157">
        <v>0.81899999999999995</v>
      </c>
      <c r="I4604" s="158"/>
      <c r="L4604" s="154"/>
      <c r="M4604" s="159"/>
      <c r="T4604" s="160"/>
      <c r="AT4604" s="155" t="s">
        <v>169</v>
      </c>
      <c r="AU4604" s="155" t="s">
        <v>88</v>
      </c>
      <c r="AV4604" s="13" t="s">
        <v>88</v>
      </c>
      <c r="AW4604" s="13" t="s">
        <v>40</v>
      </c>
      <c r="AX4604" s="13" t="s">
        <v>78</v>
      </c>
      <c r="AY4604" s="155" t="s">
        <v>156</v>
      </c>
    </row>
    <row r="4605" spans="2:51" s="13" customFormat="1" x14ac:dyDescent="0.2">
      <c r="B4605" s="154"/>
      <c r="D4605" s="148" t="s">
        <v>169</v>
      </c>
      <c r="E4605" s="155" t="s">
        <v>3</v>
      </c>
      <c r="F4605" s="156" t="s">
        <v>3133</v>
      </c>
      <c r="H4605" s="157">
        <v>11.6</v>
      </c>
      <c r="I4605" s="158"/>
      <c r="L4605" s="154"/>
      <c r="M4605" s="159"/>
      <c r="T4605" s="160"/>
      <c r="AT4605" s="155" t="s">
        <v>169</v>
      </c>
      <c r="AU4605" s="155" t="s">
        <v>88</v>
      </c>
      <c r="AV4605" s="13" t="s">
        <v>88</v>
      </c>
      <c r="AW4605" s="13" t="s">
        <v>40</v>
      </c>
      <c r="AX4605" s="13" t="s">
        <v>78</v>
      </c>
      <c r="AY4605" s="155" t="s">
        <v>156</v>
      </c>
    </row>
    <row r="4606" spans="2:51" s="13" customFormat="1" x14ac:dyDescent="0.2">
      <c r="B4606" s="154"/>
      <c r="D4606" s="148" t="s">
        <v>169</v>
      </c>
      <c r="E4606" s="155" t="s">
        <v>3</v>
      </c>
      <c r="F4606" s="156" t="s">
        <v>3134</v>
      </c>
      <c r="H4606" s="157">
        <v>2.4</v>
      </c>
      <c r="I4606" s="158"/>
      <c r="L4606" s="154"/>
      <c r="M4606" s="159"/>
      <c r="T4606" s="160"/>
      <c r="AT4606" s="155" t="s">
        <v>169</v>
      </c>
      <c r="AU4606" s="155" t="s">
        <v>88</v>
      </c>
      <c r="AV4606" s="13" t="s">
        <v>88</v>
      </c>
      <c r="AW4606" s="13" t="s">
        <v>40</v>
      </c>
      <c r="AX4606" s="13" t="s">
        <v>78</v>
      </c>
      <c r="AY4606" s="155" t="s">
        <v>156</v>
      </c>
    </row>
    <row r="4607" spans="2:51" s="13" customFormat="1" x14ac:dyDescent="0.2">
      <c r="B4607" s="154"/>
      <c r="D4607" s="148" t="s">
        <v>169</v>
      </c>
      <c r="E4607" s="155" t="s">
        <v>3</v>
      </c>
      <c r="F4607" s="156" t="s">
        <v>3135</v>
      </c>
      <c r="H4607" s="157">
        <v>2.34</v>
      </c>
      <c r="I4607" s="158"/>
      <c r="L4607" s="154"/>
      <c r="M4607" s="159"/>
      <c r="T4607" s="160"/>
      <c r="AT4607" s="155" t="s">
        <v>169</v>
      </c>
      <c r="AU4607" s="155" t="s">
        <v>88</v>
      </c>
      <c r="AV4607" s="13" t="s">
        <v>88</v>
      </c>
      <c r="AW4607" s="13" t="s">
        <v>40</v>
      </c>
      <c r="AX4607" s="13" t="s">
        <v>78</v>
      </c>
      <c r="AY4607" s="155" t="s">
        <v>156</v>
      </c>
    </row>
    <row r="4608" spans="2:51" s="15" customFormat="1" x14ac:dyDescent="0.2">
      <c r="B4608" s="168"/>
      <c r="D4608" s="148" t="s">
        <v>169</v>
      </c>
      <c r="E4608" s="169" t="s">
        <v>3</v>
      </c>
      <c r="F4608" s="170" t="s">
        <v>180</v>
      </c>
      <c r="H4608" s="171">
        <v>37.948999999999998</v>
      </c>
      <c r="I4608" s="172"/>
      <c r="L4608" s="168"/>
      <c r="M4608" s="173"/>
      <c r="T4608" s="174"/>
      <c r="AT4608" s="169" t="s">
        <v>169</v>
      </c>
      <c r="AU4608" s="169" t="s">
        <v>88</v>
      </c>
      <c r="AV4608" s="15" t="s">
        <v>157</v>
      </c>
      <c r="AW4608" s="15" t="s">
        <v>40</v>
      </c>
      <c r="AX4608" s="15" t="s">
        <v>78</v>
      </c>
      <c r="AY4608" s="169" t="s">
        <v>156</v>
      </c>
    </row>
    <row r="4609" spans="2:65" s="12" customFormat="1" x14ac:dyDescent="0.2">
      <c r="B4609" s="147"/>
      <c r="D4609" s="148" t="s">
        <v>169</v>
      </c>
      <c r="E4609" s="149" t="s">
        <v>3</v>
      </c>
      <c r="F4609" s="150" t="s">
        <v>2516</v>
      </c>
      <c r="H4609" s="149" t="s">
        <v>3</v>
      </c>
      <c r="I4609" s="151"/>
      <c r="L4609" s="147"/>
      <c r="M4609" s="152"/>
      <c r="T4609" s="153"/>
      <c r="AT4609" s="149" t="s">
        <v>169</v>
      </c>
      <c r="AU4609" s="149" t="s">
        <v>88</v>
      </c>
      <c r="AV4609" s="12" t="s">
        <v>86</v>
      </c>
      <c r="AW4609" s="12" t="s">
        <v>40</v>
      </c>
      <c r="AX4609" s="12" t="s">
        <v>78</v>
      </c>
      <c r="AY4609" s="149" t="s">
        <v>156</v>
      </c>
    </row>
    <row r="4610" spans="2:65" s="13" customFormat="1" x14ac:dyDescent="0.2">
      <c r="B4610" s="154"/>
      <c r="D4610" s="148" t="s">
        <v>169</v>
      </c>
      <c r="E4610" s="155" t="s">
        <v>3</v>
      </c>
      <c r="F4610" s="156" t="s">
        <v>5067</v>
      </c>
      <c r="H4610" s="157">
        <v>1.208</v>
      </c>
      <c r="I4610" s="158"/>
      <c r="L4610" s="154"/>
      <c r="M4610" s="159"/>
      <c r="T4610" s="160"/>
      <c r="AT4610" s="155" t="s">
        <v>169</v>
      </c>
      <c r="AU4610" s="155" t="s">
        <v>88</v>
      </c>
      <c r="AV4610" s="13" t="s">
        <v>88</v>
      </c>
      <c r="AW4610" s="13" t="s">
        <v>40</v>
      </c>
      <c r="AX4610" s="13" t="s">
        <v>78</v>
      </c>
      <c r="AY4610" s="155" t="s">
        <v>156</v>
      </c>
    </row>
    <row r="4611" spans="2:65" s="15" customFormat="1" x14ac:dyDescent="0.2">
      <c r="B4611" s="168"/>
      <c r="D4611" s="148" t="s">
        <v>169</v>
      </c>
      <c r="E4611" s="169" t="s">
        <v>3</v>
      </c>
      <c r="F4611" s="170" t="s">
        <v>180</v>
      </c>
      <c r="H4611" s="171">
        <v>1.208</v>
      </c>
      <c r="I4611" s="172"/>
      <c r="L4611" s="168"/>
      <c r="M4611" s="173"/>
      <c r="T4611" s="174"/>
      <c r="AT4611" s="169" t="s">
        <v>169</v>
      </c>
      <c r="AU4611" s="169" t="s">
        <v>88</v>
      </c>
      <c r="AV4611" s="15" t="s">
        <v>157</v>
      </c>
      <c r="AW4611" s="15" t="s">
        <v>40</v>
      </c>
      <c r="AX4611" s="15" t="s">
        <v>78</v>
      </c>
      <c r="AY4611" s="169" t="s">
        <v>156</v>
      </c>
    </row>
    <row r="4612" spans="2:65" s="12" customFormat="1" x14ac:dyDescent="0.2">
      <c r="B4612" s="147"/>
      <c r="D4612" s="148" t="s">
        <v>169</v>
      </c>
      <c r="E4612" s="149" t="s">
        <v>3</v>
      </c>
      <c r="F4612" s="150" t="s">
        <v>2058</v>
      </c>
      <c r="H4612" s="149" t="s">
        <v>3</v>
      </c>
      <c r="I4612" s="151"/>
      <c r="L4612" s="147"/>
      <c r="M4612" s="152"/>
      <c r="T4612" s="153"/>
      <c r="AT4612" s="149" t="s">
        <v>169</v>
      </c>
      <c r="AU4612" s="149" t="s">
        <v>88</v>
      </c>
      <c r="AV4612" s="12" t="s">
        <v>86</v>
      </c>
      <c r="AW4612" s="12" t="s">
        <v>40</v>
      </c>
      <c r="AX4612" s="12" t="s">
        <v>78</v>
      </c>
      <c r="AY4612" s="149" t="s">
        <v>156</v>
      </c>
    </row>
    <row r="4613" spans="2:65" s="13" customFormat="1" x14ac:dyDescent="0.2">
      <c r="B4613" s="154"/>
      <c r="D4613" s="148" t="s">
        <v>169</v>
      </c>
      <c r="E4613" s="155" t="s">
        <v>3</v>
      </c>
      <c r="F4613" s="156" t="s">
        <v>2059</v>
      </c>
      <c r="H4613" s="157">
        <v>0.78</v>
      </c>
      <c r="I4613" s="158"/>
      <c r="L4613" s="154"/>
      <c r="M4613" s="159"/>
      <c r="T4613" s="160"/>
      <c r="AT4613" s="155" t="s">
        <v>169</v>
      </c>
      <c r="AU4613" s="155" t="s">
        <v>88</v>
      </c>
      <c r="AV4613" s="13" t="s">
        <v>88</v>
      </c>
      <c r="AW4613" s="13" t="s">
        <v>40</v>
      </c>
      <c r="AX4613" s="13" t="s">
        <v>78</v>
      </c>
      <c r="AY4613" s="155" t="s">
        <v>156</v>
      </c>
    </row>
    <row r="4614" spans="2:65" s="15" customFormat="1" x14ac:dyDescent="0.2">
      <c r="B4614" s="168"/>
      <c r="D4614" s="148" t="s">
        <v>169</v>
      </c>
      <c r="E4614" s="169" t="s">
        <v>3</v>
      </c>
      <c r="F4614" s="170" t="s">
        <v>180</v>
      </c>
      <c r="H4614" s="171">
        <v>0.78</v>
      </c>
      <c r="I4614" s="172"/>
      <c r="L4614" s="168"/>
      <c r="M4614" s="173"/>
      <c r="T4614" s="174"/>
      <c r="AT4614" s="169" t="s">
        <v>169</v>
      </c>
      <c r="AU4614" s="169" t="s">
        <v>88</v>
      </c>
      <c r="AV4614" s="15" t="s">
        <v>157</v>
      </c>
      <c r="AW4614" s="15" t="s">
        <v>40</v>
      </c>
      <c r="AX4614" s="15" t="s">
        <v>78</v>
      </c>
      <c r="AY4614" s="169" t="s">
        <v>156</v>
      </c>
    </row>
    <row r="4615" spans="2:65" s="12" customFormat="1" x14ac:dyDescent="0.2">
      <c r="B4615" s="147"/>
      <c r="D4615" s="148" t="s">
        <v>169</v>
      </c>
      <c r="E4615" s="149" t="s">
        <v>3</v>
      </c>
      <c r="F4615" s="150" t="s">
        <v>2010</v>
      </c>
      <c r="H4615" s="149" t="s">
        <v>3</v>
      </c>
      <c r="I4615" s="151"/>
      <c r="L4615" s="147"/>
      <c r="M4615" s="152"/>
      <c r="T4615" s="153"/>
      <c r="AT4615" s="149" t="s">
        <v>169</v>
      </c>
      <c r="AU4615" s="149" t="s">
        <v>88</v>
      </c>
      <c r="AV4615" s="12" t="s">
        <v>86</v>
      </c>
      <c r="AW4615" s="12" t="s">
        <v>40</v>
      </c>
      <c r="AX4615" s="12" t="s">
        <v>78</v>
      </c>
      <c r="AY4615" s="149" t="s">
        <v>156</v>
      </c>
    </row>
    <row r="4616" spans="2:65" s="13" customFormat="1" x14ac:dyDescent="0.2">
      <c r="B4616" s="154"/>
      <c r="D4616" s="148" t="s">
        <v>169</v>
      </c>
      <c r="E4616" s="155" t="s">
        <v>3</v>
      </c>
      <c r="F4616" s="156" t="s">
        <v>5186</v>
      </c>
      <c r="H4616" s="157">
        <v>5.3360000000000003</v>
      </c>
      <c r="I4616" s="158"/>
      <c r="L4616" s="154"/>
      <c r="M4616" s="159"/>
      <c r="T4616" s="160"/>
      <c r="AT4616" s="155" t="s">
        <v>169</v>
      </c>
      <c r="AU4616" s="155" t="s">
        <v>88</v>
      </c>
      <c r="AV4616" s="13" t="s">
        <v>88</v>
      </c>
      <c r="AW4616" s="13" t="s">
        <v>40</v>
      </c>
      <c r="AX4616" s="13" t="s">
        <v>78</v>
      </c>
      <c r="AY4616" s="155" t="s">
        <v>156</v>
      </c>
    </row>
    <row r="4617" spans="2:65" s="15" customFormat="1" x14ac:dyDescent="0.2">
      <c r="B4617" s="168"/>
      <c r="D4617" s="148" t="s">
        <v>169</v>
      </c>
      <c r="E4617" s="169" t="s">
        <v>3</v>
      </c>
      <c r="F4617" s="170" t="s">
        <v>180</v>
      </c>
      <c r="H4617" s="171">
        <v>5.3360000000000003</v>
      </c>
      <c r="I4617" s="172"/>
      <c r="L4617" s="168"/>
      <c r="M4617" s="173"/>
      <c r="T4617" s="174"/>
      <c r="AT4617" s="169" t="s">
        <v>169</v>
      </c>
      <c r="AU4617" s="169" t="s">
        <v>88</v>
      </c>
      <c r="AV4617" s="15" t="s">
        <v>157</v>
      </c>
      <c r="AW4617" s="15" t="s">
        <v>40</v>
      </c>
      <c r="AX4617" s="15" t="s">
        <v>78</v>
      </c>
      <c r="AY4617" s="169" t="s">
        <v>156</v>
      </c>
    </row>
    <row r="4618" spans="2:65" s="14" customFormat="1" x14ac:dyDescent="0.2">
      <c r="B4618" s="161"/>
      <c r="D4618" s="148" t="s">
        <v>169</v>
      </c>
      <c r="E4618" s="162" t="s">
        <v>3</v>
      </c>
      <c r="F4618" s="163" t="s">
        <v>172</v>
      </c>
      <c r="H4618" s="164">
        <v>166.66300000000001</v>
      </c>
      <c r="I4618" s="165"/>
      <c r="L4618" s="161"/>
      <c r="M4618" s="166"/>
      <c r="T4618" s="167"/>
      <c r="AT4618" s="162" t="s">
        <v>169</v>
      </c>
      <c r="AU4618" s="162" t="s">
        <v>88</v>
      </c>
      <c r="AV4618" s="14" t="s">
        <v>165</v>
      </c>
      <c r="AW4618" s="14" t="s">
        <v>40</v>
      </c>
      <c r="AX4618" s="14" t="s">
        <v>86</v>
      </c>
      <c r="AY4618" s="162" t="s">
        <v>156</v>
      </c>
    </row>
    <row r="4619" spans="2:65" s="1" customFormat="1" ht="24.2" customHeight="1" x14ac:dyDescent="0.2">
      <c r="B4619" s="129"/>
      <c r="C4619" s="130" t="s">
        <v>1116</v>
      </c>
      <c r="D4619" s="130" t="s">
        <v>160</v>
      </c>
      <c r="E4619" s="131" t="s">
        <v>5187</v>
      </c>
      <c r="F4619" s="132" t="s">
        <v>5188</v>
      </c>
      <c r="G4619" s="133" t="s">
        <v>209</v>
      </c>
      <c r="H4619" s="134">
        <v>6.4450000000000003</v>
      </c>
      <c r="I4619" s="135"/>
      <c r="J4619" s="136">
        <f>ROUND(I4619*H4619,2)</f>
        <v>0</v>
      </c>
      <c r="K4619" s="132" t="s">
        <v>164</v>
      </c>
      <c r="L4619" s="34"/>
      <c r="M4619" s="137" t="s">
        <v>3</v>
      </c>
      <c r="N4619" s="138" t="s">
        <v>49</v>
      </c>
      <c r="P4619" s="139">
        <f>O4619*H4619</f>
        <v>0</v>
      </c>
      <c r="Q4619" s="139">
        <v>1.7000000000000001E-4</v>
      </c>
      <c r="R4619" s="139">
        <f>Q4619*H4619</f>
        <v>1.0956500000000001E-3</v>
      </c>
      <c r="S4619" s="139">
        <v>0</v>
      </c>
      <c r="T4619" s="140">
        <f>S4619*H4619</f>
        <v>0</v>
      </c>
      <c r="AR4619" s="141" t="s">
        <v>301</v>
      </c>
      <c r="AT4619" s="141" t="s">
        <v>160</v>
      </c>
      <c r="AU4619" s="141" t="s">
        <v>88</v>
      </c>
      <c r="AY4619" s="18" t="s">
        <v>156</v>
      </c>
      <c r="BE4619" s="142">
        <f>IF(N4619="základní",J4619,0)</f>
        <v>0</v>
      </c>
      <c r="BF4619" s="142">
        <f>IF(N4619="snížená",J4619,0)</f>
        <v>0</v>
      </c>
      <c r="BG4619" s="142">
        <f>IF(N4619="zákl. přenesená",J4619,0)</f>
        <v>0</v>
      </c>
      <c r="BH4619" s="142">
        <f>IF(N4619="sníž. přenesená",J4619,0)</f>
        <v>0</v>
      </c>
      <c r="BI4619" s="142">
        <f>IF(N4619="nulová",J4619,0)</f>
        <v>0</v>
      </c>
      <c r="BJ4619" s="18" t="s">
        <v>86</v>
      </c>
      <c r="BK4619" s="142">
        <f>ROUND(I4619*H4619,2)</f>
        <v>0</v>
      </c>
      <c r="BL4619" s="18" t="s">
        <v>301</v>
      </c>
      <c r="BM4619" s="141" t="s">
        <v>5189</v>
      </c>
    </row>
    <row r="4620" spans="2:65" s="1" customFormat="1" x14ac:dyDescent="0.2">
      <c r="B4620" s="34"/>
      <c r="D4620" s="143" t="s">
        <v>167</v>
      </c>
      <c r="F4620" s="144" t="s">
        <v>5190</v>
      </c>
      <c r="I4620" s="145"/>
      <c r="L4620" s="34"/>
      <c r="M4620" s="146"/>
      <c r="T4620" s="55"/>
      <c r="AT4620" s="18" t="s">
        <v>167</v>
      </c>
      <c r="AU4620" s="18" t="s">
        <v>88</v>
      </c>
    </row>
    <row r="4621" spans="2:65" s="12" customFormat="1" x14ac:dyDescent="0.2">
      <c r="B4621" s="147"/>
      <c r="D4621" s="148" t="s">
        <v>169</v>
      </c>
      <c r="E4621" s="149" t="s">
        <v>3</v>
      </c>
      <c r="F4621" s="150" t="s">
        <v>2010</v>
      </c>
      <c r="H4621" s="149" t="s">
        <v>3</v>
      </c>
      <c r="I4621" s="151"/>
      <c r="L4621" s="147"/>
      <c r="M4621" s="152"/>
      <c r="T4621" s="153"/>
      <c r="AT4621" s="149" t="s">
        <v>169</v>
      </c>
      <c r="AU4621" s="149" t="s">
        <v>88</v>
      </c>
      <c r="AV4621" s="12" t="s">
        <v>86</v>
      </c>
      <c r="AW4621" s="12" t="s">
        <v>40</v>
      </c>
      <c r="AX4621" s="12" t="s">
        <v>78</v>
      </c>
      <c r="AY4621" s="149" t="s">
        <v>156</v>
      </c>
    </row>
    <row r="4622" spans="2:65" s="13" customFormat="1" x14ac:dyDescent="0.2">
      <c r="B4622" s="154"/>
      <c r="D4622" s="148" t="s">
        <v>169</v>
      </c>
      <c r="E4622" s="155" t="s">
        <v>3</v>
      </c>
      <c r="F4622" s="156" t="s">
        <v>5191</v>
      </c>
      <c r="H4622" s="157">
        <v>6.4450000000000003</v>
      </c>
      <c r="I4622" s="158"/>
      <c r="L4622" s="154"/>
      <c r="M4622" s="159"/>
      <c r="T4622" s="160"/>
      <c r="AT4622" s="155" t="s">
        <v>169</v>
      </c>
      <c r="AU4622" s="155" t="s">
        <v>88</v>
      </c>
      <c r="AV4622" s="13" t="s">
        <v>88</v>
      </c>
      <c r="AW4622" s="13" t="s">
        <v>40</v>
      </c>
      <c r="AX4622" s="13" t="s">
        <v>78</v>
      </c>
      <c r="AY4622" s="155" t="s">
        <v>156</v>
      </c>
    </row>
    <row r="4623" spans="2:65" s="14" customFormat="1" x14ac:dyDescent="0.2">
      <c r="B4623" s="161"/>
      <c r="D4623" s="148" t="s">
        <v>169</v>
      </c>
      <c r="E4623" s="162" t="s">
        <v>3</v>
      </c>
      <c r="F4623" s="163" t="s">
        <v>172</v>
      </c>
      <c r="H4623" s="164">
        <v>6.4450000000000003</v>
      </c>
      <c r="I4623" s="165"/>
      <c r="L4623" s="161"/>
      <c r="M4623" s="166"/>
      <c r="T4623" s="167"/>
      <c r="AT4623" s="162" t="s">
        <v>169</v>
      </c>
      <c r="AU4623" s="162" t="s">
        <v>88</v>
      </c>
      <c r="AV4623" s="14" t="s">
        <v>165</v>
      </c>
      <c r="AW4623" s="14" t="s">
        <v>40</v>
      </c>
      <c r="AX4623" s="14" t="s">
        <v>86</v>
      </c>
      <c r="AY4623" s="162" t="s">
        <v>156</v>
      </c>
    </row>
    <row r="4624" spans="2:65" s="11" customFormat="1" ht="22.9" customHeight="1" x14ac:dyDescent="0.2">
      <c r="B4624" s="117"/>
      <c r="D4624" s="118" t="s">
        <v>77</v>
      </c>
      <c r="E4624" s="127" t="s">
        <v>5192</v>
      </c>
      <c r="F4624" s="127" t="s">
        <v>5193</v>
      </c>
      <c r="I4624" s="120"/>
      <c r="J4624" s="128">
        <f>BK4624</f>
        <v>0</v>
      </c>
      <c r="L4624" s="117"/>
      <c r="M4624" s="122"/>
      <c r="P4624" s="123">
        <f>SUM(P4625:P5545)</f>
        <v>0</v>
      </c>
      <c r="R4624" s="123">
        <f>SUM(R4625:R5545)</f>
        <v>5.0193420900000003</v>
      </c>
      <c r="T4624" s="124">
        <f>SUM(T4625:T5545)</f>
        <v>0.95429067000000001</v>
      </c>
      <c r="AR4624" s="118" t="s">
        <v>88</v>
      </c>
      <c r="AT4624" s="125" t="s">
        <v>77</v>
      </c>
      <c r="AU4624" s="125" t="s">
        <v>86</v>
      </c>
      <c r="AY4624" s="118" t="s">
        <v>156</v>
      </c>
      <c r="BK4624" s="126">
        <f>SUM(BK4625:BK5545)</f>
        <v>0</v>
      </c>
    </row>
    <row r="4625" spans="2:65" s="1" customFormat="1" ht="16.5" customHeight="1" x14ac:dyDescent="0.2">
      <c r="B4625" s="129"/>
      <c r="C4625" s="130" t="s">
        <v>1122</v>
      </c>
      <c r="D4625" s="130" t="s">
        <v>160</v>
      </c>
      <c r="E4625" s="131" t="s">
        <v>5194</v>
      </c>
      <c r="F4625" s="132" t="s">
        <v>5195</v>
      </c>
      <c r="G4625" s="133" t="s">
        <v>209</v>
      </c>
      <c r="H4625" s="134">
        <v>3078.357</v>
      </c>
      <c r="I4625" s="135"/>
      <c r="J4625" s="136">
        <f>ROUND(I4625*H4625,2)</f>
        <v>0</v>
      </c>
      <c r="K4625" s="132" t="s">
        <v>164</v>
      </c>
      <c r="L4625" s="34"/>
      <c r="M4625" s="137" t="s">
        <v>3</v>
      </c>
      <c r="N4625" s="138" t="s">
        <v>49</v>
      </c>
      <c r="P4625" s="139">
        <f>O4625*H4625</f>
        <v>0</v>
      </c>
      <c r="Q4625" s="139">
        <v>1E-3</v>
      </c>
      <c r="R4625" s="139">
        <f>Q4625*H4625</f>
        <v>3.078357</v>
      </c>
      <c r="S4625" s="139">
        <v>3.1E-4</v>
      </c>
      <c r="T4625" s="140">
        <f>S4625*H4625</f>
        <v>0.95429067000000001</v>
      </c>
      <c r="AR4625" s="141" t="s">
        <v>301</v>
      </c>
      <c r="AT4625" s="141" t="s">
        <v>160</v>
      </c>
      <c r="AU4625" s="141" t="s">
        <v>88</v>
      </c>
      <c r="AY4625" s="18" t="s">
        <v>156</v>
      </c>
      <c r="BE4625" s="142">
        <f>IF(N4625="základní",J4625,0)</f>
        <v>0</v>
      </c>
      <c r="BF4625" s="142">
        <f>IF(N4625="snížená",J4625,0)</f>
        <v>0</v>
      </c>
      <c r="BG4625" s="142">
        <f>IF(N4625="zákl. přenesená",J4625,0)</f>
        <v>0</v>
      </c>
      <c r="BH4625" s="142">
        <f>IF(N4625="sníž. přenesená",J4625,0)</f>
        <v>0</v>
      </c>
      <c r="BI4625" s="142">
        <f>IF(N4625="nulová",J4625,0)</f>
        <v>0</v>
      </c>
      <c r="BJ4625" s="18" t="s">
        <v>86</v>
      </c>
      <c r="BK4625" s="142">
        <f>ROUND(I4625*H4625,2)</f>
        <v>0</v>
      </c>
      <c r="BL4625" s="18" t="s">
        <v>301</v>
      </c>
      <c r="BM4625" s="141" t="s">
        <v>5196</v>
      </c>
    </row>
    <row r="4626" spans="2:65" s="1" customFormat="1" x14ac:dyDescent="0.2">
      <c r="B4626" s="34"/>
      <c r="D4626" s="143" t="s">
        <v>167</v>
      </c>
      <c r="F4626" s="144" t="s">
        <v>5197</v>
      </c>
      <c r="I4626" s="145"/>
      <c r="L4626" s="34"/>
      <c r="M4626" s="146"/>
      <c r="T4626" s="55"/>
      <c r="AT4626" s="18" t="s">
        <v>167</v>
      </c>
      <c r="AU4626" s="18" t="s">
        <v>88</v>
      </c>
    </row>
    <row r="4627" spans="2:65" s="12" customFormat="1" x14ac:dyDescent="0.2">
      <c r="B4627" s="147"/>
      <c r="D4627" s="148" t="s">
        <v>169</v>
      </c>
      <c r="E4627" s="149" t="s">
        <v>3</v>
      </c>
      <c r="F4627" s="150" t="s">
        <v>2830</v>
      </c>
      <c r="H4627" s="149" t="s">
        <v>3</v>
      </c>
      <c r="I4627" s="151"/>
      <c r="L4627" s="147"/>
      <c r="M4627" s="152"/>
      <c r="T4627" s="153"/>
      <c r="AT4627" s="149" t="s">
        <v>169</v>
      </c>
      <c r="AU4627" s="149" t="s">
        <v>88</v>
      </c>
      <c r="AV4627" s="12" t="s">
        <v>86</v>
      </c>
      <c r="AW4627" s="12" t="s">
        <v>40</v>
      </c>
      <c r="AX4627" s="12" t="s">
        <v>78</v>
      </c>
      <c r="AY4627" s="149" t="s">
        <v>156</v>
      </c>
    </row>
    <row r="4628" spans="2:65" s="13" customFormat="1" x14ac:dyDescent="0.2">
      <c r="B4628" s="154"/>
      <c r="D4628" s="148" t="s">
        <v>169</v>
      </c>
      <c r="E4628" s="155" t="s">
        <v>3</v>
      </c>
      <c r="F4628" s="156" t="s">
        <v>2831</v>
      </c>
      <c r="H4628" s="157">
        <v>7.6050000000000004</v>
      </c>
      <c r="I4628" s="158"/>
      <c r="L4628" s="154"/>
      <c r="M4628" s="159"/>
      <c r="T4628" s="160"/>
      <c r="AT4628" s="155" t="s">
        <v>169</v>
      </c>
      <c r="AU4628" s="155" t="s">
        <v>88</v>
      </c>
      <c r="AV4628" s="13" t="s">
        <v>88</v>
      </c>
      <c r="AW4628" s="13" t="s">
        <v>40</v>
      </c>
      <c r="AX4628" s="13" t="s">
        <v>78</v>
      </c>
      <c r="AY4628" s="155" t="s">
        <v>156</v>
      </c>
    </row>
    <row r="4629" spans="2:65" s="13" customFormat="1" x14ac:dyDescent="0.2">
      <c r="B4629" s="154"/>
      <c r="D4629" s="148" t="s">
        <v>169</v>
      </c>
      <c r="E4629" s="155" t="s">
        <v>3</v>
      </c>
      <c r="F4629" s="156" t="s">
        <v>2832</v>
      </c>
      <c r="H4629" s="157">
        <v>3.1949999999999998</v>
      </c>
      <c r="I4629" s="158"/>
      <c r="L4629" s="154"/>
      <c r="M4629" s="159"/>
      <c r="T4629" s="160"/>
      <c r="AT4629" s="155" t="s">
        <v>169</v>
      </c>
      <c r="AU4629" s="155" t="s">
        <v>88</v>
      </c>
      <c r="AV4629" s="13" t="s">
        <v>88</v>
      </c>
      <c r="AW4629" s="13" t="s">
        <v>40</v>
      </c>
      <c r="AX4629" s="13" t="s">
        <v>78</v>
      </c>
      <c r="AY4629" s="155" t="s">
        <v>156</v>
      </c>
    </row>
    <row r="4630" spans="2:65" s="13" customFormat="1" x14ac:dyDescent="0.2">
      <c r="B4630" s="154"/>
      <c r="D4630" s="148" t="s">
        <v>169</v>
      </c>
      <c r="E4630" s="155" t="s">
        <v>3</v>
      </c>
      <c r="F4630" s="156" t="s">
        <v>2833</v>
      </c>
      <c r="H4630" s="157">
        <v>3.18</v>
      </c>
      <c r="I4630" s="158"/>
      <c r="L4630" s="154"/>
      <c r="M4630" s="159"/>
      <c r="T4630" s="160"/>
      <c r="AT4630" s="155" t="s">
        <v>169</v>
      </c>
      <c r="AU4630" s="155" t="s">
        <v>88</v>
      </c>
      <c r="AV4630" s="13" t="s">
        <v>88</v>
      </c>
      <c r="AW4630" s="13" t="s">
        <v>40</v>
      </c>
      <c r="AX4630" s="13" t="s">
        <v>78</v>
      </c>
      <c r="AY4630" s="155" t="s">
        <v>156</v>
      </c>
    </row>
    <row r="4631" spans="2:65" s="13" customFormat="1" x14ac:dyDescent="0.2">
      <c r="B4631" s="154"/>
      <c r="D4631" s="148" t="s">
        <v>169</v>
      </c>
      <c r="E4631" s="155" t="s">
        <v>3</v>
      </c>
      <c r="F4631" s="156" t="s">
        <v>2834</v>
      </c>
      <c r="H4631" s="157">
        <v>3.2250000000000001</v>
      </c>
      <c r="I4631" s="158"/>
      <c r="L4631" s="154"/>
      <c r="M4631" s="159"/>
      <c r="T4631" s="160"/>
      <c r="AT4631" s="155" t="s">
        <v>169</v>
      </c>
      <c r="AU4631" s="155" t="s">
        <v>88</v>
      </c>
      <c r="AV4631" s="13" t="s">
        <v>88</v>
      </c>
      <c r="AW4631" s="13" t="s">
        <v>40</v>
      </c>
      <c r="AX4631" s="13" t="s">
        <v>78</v>
      </c>
      <c r="AY4631" s="155" t="s">
        <v>156</v>
      </c>
    </row>
    <row r="4632" spans="2:65" s="13" customFormat="1" x14ac:dyDescent="0.2">
      <c r="B4632" s="154"/>
      <c r="D4632" s="148" t="s">
        <v>169</v>
      </c>
      <c r="E4632" s="155" t="s">
        <v>3</v>
      </c>
      <c r="F4632" s="156" t="s">
        <v>2835</v>
      </c>
      <c r="H4632" s="157">
        <v>7.6050000000000004</v>
      </c>
      <c r="I4632" s="158"/>
      <c r="L4632" s="154"/>
      <c r="M4632" s="159"/>
      <c r="T4632" s="160"/>
      <c r="AT4632" s="155" t="s">
        <v>169</v>
      </c>
      <c r="AU4632" s="155" t="s">
        <v>88</v>
      </c>
      <c r="AV4632" s="13" t="s">
        <v>88</v>
      </c>
      <c r="AW4632" s="13" t="s">
        <v>40</v>
      </c>
      <c r="AX4632" s="13" t="s">
        <v>78</v>
      </c>
      <c r="AY4632" s="155" t="s">
        <v>156</v>
      </c>
    </row>
    <row r="4633" spans="2:65" s="13" customFormat="1" x14ac:dyDescent="0.2">
      <c r="B4633" s="154"/>
      <c r="D4633" s="148" t="s">
        <v>169</v>
      </c>
      <c r="E4633" s="155" t="s">
        <v>3</v>
      </c>
      <c r="F4633" s="156" t="s">
        <v>2836</v>
      </c>
      <c r="H4633" s="157">
        <v>3.1949999999999998</v>
      </c>
      <c r="I4633" s="158"/>
      <c r="L4633" s="154"/>
      <c r="M4633" s="159"/>
      <c r="T4633" s="160"/>
      <c r="AT4633" s="155" t="s">
        <v>169</v>
      </c>
      <c r="AU4633" s="155" t="s">
        <v>88</v>
      </c>
      <c r="AV4633" s="13" t="s">
        <v>88</v>
      </c>
      <c r="AW4633" s="13" t="s">
        <v>40</v>
      </c>
      <c r="AX4633" s="13" t="s">
        <v>78</v>
      </c>
      <c r="AY4633" s="155" t="s">
        <v>156</v>
      </c>
    </row>
    <row r="4634" spans="2:65" s="13" customFormat="1" x14ac:dyDescent="0.2">
      <c r="B4634" s="154"/>
      <c r="D4634" s="148" t="s">
        <v>169</v>
      </c>
      <c r="E4634" s="155" t="s">
        <v>3</v>
      </c>
      <c r="F4634" s="156" t="s">
        <v>2837</v>
      </c>
      <c r="H4634" s="157">
        <v>3.18</v>
      </c>
      <c r="I4634" s="158"/>
      <c r="L4634" s="154"/>
      <c r="M4634" s="159"/>
      <c r="T4634" s="160"/>
      <c r="AT4634" s="155" t="s">
        <v>169</v>
      </c>
      <c r="AU4634" s="155" t="s">
        <v>88</v>
      </c>
      <c r="AV4634" s="13" t="s">
        <v>88</v>
      </c>
      <c r="AW4634" s="13" t="s">
        <v>40</v>
      </c>
      <c r="AX4634" s="13" t="s">
        <v>78</v>
      </c>
      <c r="AY4634" s="155" t="s">
        <v>156</v>
      </c>
    </row>
    <row r="4635" spans="2:65" s="13" customFormat="1" x14ac:dyDescent="0.2">
      <c r="B4635" s="154"/>
      <c r="D4635" s="148" t="s">
        <v>169</v>
      </c>
      <c r="E4635" s="155" t="s">
        <v>3</v>
      </c>
      <c r="F4635" s="156" t="s">
        <v>2838</v>
      </c>
      <c r="H4635" s="157">
        <v>3.2250000000000001</v>
      </c>
      <c r="I4635" s="158"/>
      <c r="L4635" s="154"/>
      <c r="M4635" s="159"/>
      <c r="T4635" s="160"/>
      <c r="AT4635" s="155" t="s">
        <v>169</v>
      </c>
      <c r="AU4635" s="155" t="s">
        <v>88</v>
      </c>
      <c r="AV4635" s="13" t="s">
        <v>88</v>
      </c>
      <c r="AW4635" s="13" t="s">
        <v>40</v>
      </c>
      <c r="AX4635" s="13" t="s">
        <v>78</v>
      </c>
      <c r="AY4635" s="155" t="s">
        <v>156</v>
      </c>
    </row>
    <row r="4636" spans="2:65" s="13" customFormat="1" x14ac:dyDescent="0.2">
      <c r="B4636" s="154"/>
      <c r="D4636" s="148" t="s">
        <v>169</v>
      </c>
      <c r="E4636" s="155" t="s">
        <v>3</v>
      </c>
      <c r="F4636" s="156" t="s">
        <v>2839</v>
      </c>
      <c r="H4636" s="157">
        <v>3.15</v>
      </c>
      <c r="I4636" s="158"/>
      <c r="L4636" s="154"/>
      <c r="M4636" s="159"/>
      <c r="T4636" s="160"/>
      <c r="AT4636" s="155" t="s">
        <v>169</v>
      </c>
      <c r="AU4636" s="155" t="s">
        <v>88</v>
      </c>
      <c r="AV4636" s="13" t="s">
        <v>88</v>
      </c>
      <c r="AW4636" s="13" t="s">
        <v>40</v>
      </c>
      <c r="AX4636" s="13" t="s">
        <v>78</v>
      </c>
      <c r="AY4636" s="155" t="s">
        <v>156</v>
      </c>
    </row>
    <row r="4637" spans="2:65" s="13" customFormat="1" x14ac:dyDescent="0.2">
      <c r="B4637" s="154"/>
      <c r="D4637" s="148" t="s">
        <v>169</v>
      </c>
      <c r="E4637" s="155" t="s">
        <v>3</v>
      </c>
      <c r="F4637" s="156" t="s">
        <v>2840</v>
      </c>
      <c r="H4637" s="157">
        <v>10.19</v>
      </c>
      <c r="I4637" s="158"/>
      <c r="L4637" s="154"/>
      <c r="M4637" s="159"/>
      <c r="T4637" s="160"/>
      <c r="AT4637" s="155" t="s">
        <v>169</v>
      </c>
      <c r="AU4637" s="155" t="s">
        <v>88</v>
      </c>
      <c r="AV4637" s="13" t="s">
        <v>88</v>
      </c>
      <c r="AW4637" s="13" t="s">
        <v>40</v>
      </c>
      <c r="AX4637" s="13" t="s">
        <v>78</v>
      </c>
      <c r="AY4637" s="155" t="s">
        <v>156</v>
      </c>
    </row>
    <row r="4638" spans="2:65" s="13" customFormat="1" x14ac:dyDescent="0.2">
      <c r="B4638" s="154"/>
      <c r="D4638" s="148" t="s">
        <v>169</v>
      </c>
      <c r="E4638" s="155" t="s">
        <v>3</v>
      </c>
      <c r="F4638" s="156" t="s">
        <v>2841</v>
      </c>
      <c r="H4638" s="157">
        <v>5.0999999999999996</v>
      </c>
      <c r="I4638" s="158"/>
      <c r="L4638" s="154"/>
      <c r="M4638" s="159"/>
      <c r="T4638" s="160"/>
      <c r="AT4638" s="155" t="s">
        <v>169</v>
      </c>
      <c r="AU4638" s="155" t="s">
        <v>88</v>
      </c>
      <c r="AV4638" s="13" t="s">
        <v>88</v>
      </c>
      <c r="AW4638" s="13" t="s">
        <v>40</v>
      </c>
      <c r="AX4638" s="13" t="s">
        <v>78</v>
      </c>
      <c r="AY4638" s="155" t="s">
        <v>156</v>
      </c>
    </row>
    <row r="4639" spans="2:65" s="13" customFormat="1" x14ac:dyDescent="0.2">
      <c r="B4639" s="154"/>
      <c r="D4639" s="148" t="s">
        <v>169</v>
      </c>
      <c r="E4639" s="155" t="s">
        <v>3</v>
      </c>
      <c r="F4639" s="156" t="s">
        <v>2842</v>
      </c>
      <c r="H4639" s="157">
        <v>1.95</v>
      </c>
      <c r="I4639" s="158"/>
      <c r="L4639" s="154"/>
      <c r="M4639" s="159"/>
      <c r="T4639" s="160"/>
      <c r="AT4639" s="155" t="s">
        <v>169</v>
      </c>
      <c r="AU4639" s="155" t="s">
        <v>88</v>
      </c>
      <c r="AV4639" s="13" t="s">
        <v>88</v>
      </c>
      <c r="AW4639" s="13" t="s">
        <v>40</v>
      </c>
      <c r="AX4639" s="13" t="s">
        <v>78</v>
      </c>
      <c r="AY4639" s="155" t="s">
        <v>156</v>
      </c>
    </row>
    <row r="4640" spans="2:65" s="13" customFormat="1" x14ac:dyDescent="0.2">
      <c r="B4640" s="154"/>
      <c r="D4640" s="148" t="s">
        <v>169</v>
      </c>
      <c r="E4640" s="155" t="s">
        <v>3</v>
      </c>
      <c r="F4640" s="156" t="s">
        <v>2843</v>
      </c>
      <c r="H4640" s="157">
        <v>2.2130000000000001</v>
      </c>
      <c r="I4640" s="158"/>
      <c r="L4640" s="154"/>
      <c r="M4640" s="159"/>
      <c r="T4640" s="160"/>
      <c r="AT4640" s="155" t="s">
        <v>169</v>
      </c>
      <c r="AU4640" s="155" t="s">
        <v>88</v>
      </c>
      <c r="AV4640" s="13" t="s">
        <v>88</v>
      </c>
      <c r="AW4640" s="13" t="s">
        <v>40</v>
      </c>
      <c r="AX4640" s="13" t="s">
        <v>78</v>
      </c>
      <c r="AY4640" s="155" t="s">
        <v>156</v>
      </c>
    </row>
    <row r="4641" spans="2:51" s="13" customFormat="1" x14ac:dyDescent="0.2">
      <c r="B4641" s="154"/>
      <c r="D4641" s="148" t="s">
        <v>169</v>
      </c>
      <c r="E4641" s="155" t="s">
        <v>3</v>
      </c>
      <c r="F4641" s="156" t="s">
        <v>2844</v>
      </c>
      <c r="H4641" s="157">
        <v>11.324999999999999</v>
      </c>
      <c r="I4641" s="158"/>
      <c r="L4641" s="154"/>
      <c r="M4641" s="159"/>
      <c r="T4641" s="160"/>
      <c r="AT4641" s="155" t="s">
        <v>169</v>
      </c>
      <c r="AU4641" s="155" t="s">
        <v>88</v>
      </c>
      <c r="AV4641" s="13" t="s">
        <v>88</v>
      </c>
      <c r="AW4641" s="13" t="s">
        <v>40</v>
      </c>
      <c r="AX4641" s="13" t="s">
        <v>78</v>
      </c>
      <c r="AY4641" s="155" t="s">
        <v>156</v>
      </c>
    </row>
    <row r="4642" spans="2:51" s="13" customFormat="1" x14ac:dyDescent="0.2">
      <c r="B4642" s="154"/>
      <c r="D4642" s="148" t="s">
        <v>169</v>
      </c>
      <c r="E4642" s="155" t="s">
        <v>3</v>
      </c>
      <c r="F4642" s="156" t="s">
        <v>2845</v>
      </c>
      <c r="H4642" s="157">
        <v>4.0880000000000001</v>
      </c>
      <c r="I4642" s="158"/>
      <c r="L4642" s="154"/>
      <c r="M4642" s="159"/>
      <c r="T4642" s="160"/>
      <c r="AT4642" s="155" t="s">
        <v>169</v>
      </c>
      <c r="AU4642" s="155" t="s">
        <v>88</v>
      </c>
      <c r="AV4642" s="13" t="s">
        <v>88</v>
      </c>
      <c r="AW4642" s="13" t="s">
        <v>40</v>
      </c>
      <c r="AX4642" s="13" t="s">
        <v>78</v>
      </c>
      <c r="AY4642" s="155" t="s">
        <v>156</v>
      </c>
    </row>
    <row r="4643" spans="2:51" s="13" customFormat="1" x14ac:dyDescent="0.2">
      <c r="B4643" s="154"/>
      <c r="D4643" s="148" t="s">
        <v>169</v>
      </c>
      <c r="E4643" s="155" t="s">
        <v>3</v>
      </c>
      <c r="F4643" s="156" t="s">
        <v>2846</v>
      </c>
      <c r="H4643" s="157">
        <v>7.4550000000000001</v>
      </c>
      <c r="I4643" s="158"/>
      <c r="L4643" s="154"/>
      <c r="M4643" s="159"/>
      <c r="T4643" s="160"/>
      <c r="AT4643" s="155" t="s">
        <v>169</v>
      </c>
      <c r="AU4643" s="155" t="s">
        <v>88</v>
      </c>
      <c r="AV4643" s="13" t="s">
        <v>88</v>
      </c>
      <c r="AW4643" s="13" t="s">
        <v>40</v>
      </c>
      <c r="AX4643" s="13" t="s">
        <v>78</v>
      </c>
      <c r="AY4643" s="155" t="s">
        <v>156</v>
      </c>
    </row>
    <row r="4644" spans="2:51" s="13" customFormat="1" x14ac:dyDescent="0.2">
      <c r="B4644" s="154"/>
      <c r="D4644" s="148" t="s">
        <v>169</v>
      </c>
      <c r="E4644" s="155" t="s">
        <v>3</v>
      </c>
      <c r="F4644" s="156" t="s">
        <v>2847</v>
      </c>
      <c r="H4644" s="157">
        <v>3.1949999999999998</v>
      </c>
      <c r="I4644" s="158"/>
      <c r="L4644" s="154"/>
      <c r="M4644" s="159"/>
      <c r="T4644" s="160"/>
      <c r="AT4644" s="155" t="s">
        <v>169</v>
      </c>
      <c r="AU4644" s="155" t="s">
        <v>88</v>
      </c>
      <c r="AV4644" s="13" t="s">
        <v>88</v>
      </c>
      <c r="AW4644" s="13" t="s">
        <v>40</v>
      </c>
      <c r="AX4644" s="13" t="s">
        <v>78</v>
      </c>
      <c r="AY4644" s="155" t="s">
        <v>156</v>
      </c>
    </row>
    <row r="4645" spans="2:51" s="13" customFormat="1" x14ac:dyDescent="0.2">
      <c r="B4645" s="154"/>
      <c r="D4645" s="148" t="s">
        <v>169</v>
      </c>
      <c r="E4645" s="155" t="s">
        <v>3</v>
      </c>
      <c r="F4645" s="156" t="s">
        <v>2848</v>
      </c>
      <c r="H4645" s="157">
        <v>3.18</v>
      </c>
      <c r="I4645" s="158"/>
      <c r="L4645" s="154"/>
      <c r="M4645" s="159"/>
      <c r="T4645" s="160"/>
      <c r="AT4645" s="155" t="s">
        <v>169</v>
      </c>
      <c r="AU4645" s="155" t="s">
        <v>88</v>
      </c>
      <c r="AV4645" s="13" t="s">
        <v>88</v>
      </c>
      <c r="AW4645" s="13" t="s">
        <v>40</v>
      </c>
      <c r="AX4645" s="13" t="s">
        <v>78</v>
      </c>
      <c r="AY4645" s="155" t="s">
        <v>156</v>
      </c>
    </row>
    <row r="4646" spans="2:51" s="13" customFormat="1" x14ac:dyDescent="0.2">
      <c r="B4646" s="154"/>
      <c r="D4646" s="148" t="s">
        <v>169</v>
      </c>
      <c r="E4646" s="155" t="s">
        <v>3</v>
      </c>
      <c r="F4646" s="156" t="s">
        <v>2849</v>
      </c>
      <c r="H4646" s="157">
        <v>3.2250000000000001</v>
      </c>
      <c r="I4646" s="158"/>
      <c r="L4646" s="154"/>
      <c r="M4646" s="159"/>
      <c r="T4646" s="160"/>
      <c r="AT4646" s="155" t="s">
        <v>169</v>
      </c>
      <c r="AU4646" s="155" t="s">
        <v>88</v>
      </c>
      <c r="AV4646" s="13" t="s">
        <v>88</v>
      </c>
      <c r="AW4646" s="13" t="s">
        <v>40</v>
      </c>
      <c r="AX4646" s="13" t="s">
        <v>78</v>
      </c>
      <c r="AY4646" s="155" t="s">
        <v>156</v>
      </c>
    </row>
    <row r="4647" spans="2:51" s="13" customFormat="1" x14ac:dyDescent="0.2">
      <c r="B4647" s="154"/>
      <c r="D4647" s="148" t="s">
        <v>169</v>
      </c>
      <c r="E4647" s="155" t="s">
        <v>3</v>
      </c>
      <c r="F4647" s="156" t="s">
        <v>2850</v>
      </c>
      <c r="H4647" s="157">
        <v>7.6050000000000004</v>
      </c>
      <c r="I4647" s="158"/>
      <c r="L4647" s="154"/>
      <c r="M4647" s="159"/>
      <c r="T4647" s="160"/>
      <c r="AT4647" s="155" t="s">
        <v>169</v>
      </c>
      <c r="AU4647" s="155" t="s">
        <v>88</v>
      </c>
      <c r="AV4647" s="13" t="s">
        <v>88</v>
      </c>
      <c r="AW4647" s="13" t="s">
        <v>40</v>
      </c>
      <c r="AX4647" s="13" t="s">
        <v>78</v>
      </c>
      <c r="AY4647" s="155" t="s">
        <v>156</v>
      </c>
    </row>
    <row r="4648" spans="2:51" s="13" customFormat="1" x14ac:dyDescent="0.2">
      <c r="B4648" s="154"/>
      <c r="D4648" s="148" t="s">
        <v>169</v>
      </c>
      <c r="E4648" s="155" t="s">
        <v>3</v>
      </c>
      <c r="F4648" s="156" t="s">
        <v>2851</v>
      </c>
      <c r="H4648" s="157">
        <v>3.1949999999999998</v>
      </c>
      <c r="I4648" s="158"/>
      <c r="L4648" s="154"/>
      <c r="M4648" s="159"/>
      <c r="T4648" s="160"/>
      <c r="AT4648" s="155" t="s">
        <v>169</v>
      </c>
      <c r="AU4648" s="155" t="s">
        <v>88</v>
      </c>
      <c r="AV4648" s="13" t="s">
        <v>88</v>
      </c>
      <c r="AW4648" s="13" t="s">
        <v>40</v>
      </c>
      <c r="AX4648" s="13" t="s">
        <v>78</v>
      </c>
      <c r="AY4648" s="155" t="s">
        <v>156</v>
      </c>
    </row>
    <row r="4649" spans="2:51" s="13" customFormat="1" x14ac:dyDescent="0.2">
      <c r="B4649" s="154"/>
      <c r="D4649" s="148" t="s">
        <v>169</v>
      </c>
      <c r="E4649" s="155" t="s">
        <v>3</v>
      </c>
      <c r="F4649" s="156" t="s">
        <v>2852</v>
      </c>
      <c r="H4649" s="157">
        <v>3.18</v>
      </c>
      <c r="I4649" s="158"/>
      <c r="L4649" s="154"/>
      <c r="M4649" s="159"/>
      <c r="T4649" s="160"/>
      <c r="AT4649" s="155" t="s">
        <v>169</v>
      </c>
      <c r="AU4649" s="155" t="s">
        <v>88</v>
      </c>
      <c r="AV4649" s="13" t="s">
        <v>88</v>
      </c>
      <c r="AW4649" s="13" t="s">
        <v>40</v>
      </c>
      <c r="AX4649" s="13" t="s">
        <v>78</v>
      </c>
      <c r="AY4649" s="155" t="s">
        <v>156</v>
      </c>
    </row>
    <row r="4650" spans="2:51" s="13" customFormat="1" x14ac:dyDescent="0.2">
      <c r="B4650" s="154"/>
      <c r="D4650" s="148" t="s">
        <v>169</v>
      </c>
      <c r="E4650" s="155" t="s">
        <v>3</v>
      </c>
      <c r="F4650" s="156" t="s">
        <v>2853</v>
      </c>
      <c r="H4650" s="157">
        <v>3.2250000000000001</v>
      </c>
      <c r="I4650" s="158"/>
      <c r="L4650" s="154"/>
      <c r="M4650" s="159"/>
      <c r="T4650" s="160"/>
      <c r="AT4650" s="155" t="s">
        <v>169</v>
      </c>
      <c r="AU4650" s="155" t="s">
        <v>88</v>
      </c>
      <c r="AV4650" s="13" t="s">
        <v>88</v>
      </c>
      <c r="AW4650" s="13" t="s">
        <v>40</v>
      </c>
      <c r="AX4650" s="13" t="s">
        <v>78</v>
      </c>
      <c r="AY4650" s="155" t="s">
        <v>156</v>
      </c>
    </row>
    <row r="4651" spans="2:51" s="13" customFormat="1" x14ac:dyDescent="0.2">
      <c r="B4651" s="154"/>
      <c r="D4651" s="148" t="s">
        <v>169</v>
      </c>
      <c r="E4651" s="155" t="s">
        <v>3</v>
      </c>
      <c r="F4651" s="156" t="s">
        <v>2854</v>
      </c>
      <c r="H4651" s="157">
        <v>-25.1</v>
      </c>
      <c r="I4651" s="158"/>
      <c r="L4651" s="154"/>
      <c r="M4651" s="159"/>
      <c r="T4651" s="160"/>
      <c r="AT4651" s="155" t="s">
        <v>169</v>
      </c>
      <c r="AU4651" s="155" t="s">
        <v>88</v>
      </c>
      <c r="AV4651" s="13" t="s">
        <v>88</v>
      </c>
      <c r="AW4651" s="13" t="s">
        <v>40</v>
      </c>
      <c r="AX4651" s="13" t="s">
        <v>78</v>
      </c>
      <c r="AY4651" s="155" t="s">
        <v>156</v>
      </c>
    </row>
    <row r="4652" spans="2:51" s="15" customFormat="1" x14ac:dyDescent="0.2">
      <c r="B4652" s="168"/>
      <c r="D4652" s="148" t="s">
        <v>169</v>
      </c>
      <c r="E4652" s="169" t="s">
        <v>3</v>
      </c>
      <c r="F4652" s="170" t="s">
        <v>180</v>
      </c>
      <c r="H4652" s="171">
        <v>81.585999999999999</v>
      </c>
      <c r="I4652" s="172"/>
      <c r="L4652" s="168"/>
      <c r="M4652" s="173"/>
      <c r="T4652" s="174"/>
      <c r="AT4652" s="169" t="s">
        <v>169</v>
      </c>
      <c r="AU4652" s="169" t="s">
        <v>88</v>
      </c>
      <c r="AV4652" s="15" t="s">
        <v>157</v>
      </c>
      <c r="AW4652" s="15" t="s">
        <v>40</v>
      </c>
      <c r="AX4652" s="15" t="s">
        <v>78</v>
      </c>
      <c r="AY4652" s="169" t="s">
        <v>156</v>
      </c>
    </row>
    <row r="4653" spans="2:51" s="12" customFormat="1" x14ac:dyDescent="0.2">
      <c r="B4653" s="147"/>
      <c r="D4653" s="148" t="s">
        <v>169</v>
      </c>
      <c r="E4653" s="149" t="s">
        <v>3</v>
      </c>
      <c r="F4653" s="150" t="s">
        <v>2594</v>
      </c>
      <c r="H4653" s="149" t="s">
        <v>3</v>
      </c>
      <c r="I4653" s="151"/>
      <c r="L4653" s="147"/>
      <c r="M4653" s="152"/>
      <c r="T4653" s="153"/>
      <c r="AT4653" s="149" t="s">
        <v>169</v>
      </c>
      <c r="AU4653" s="149" t="s">
        <v>88</v>
      </c>
      <c r="AV4653" s="12" t="s">
        <v>86</v>
      </c>
      <c r="AW4653" s="12" t="s">
        <v>40</v>
      </c>
      <c r="AX4653" s="12" t="s">
        <v>78</v>
      </c>
      <c r="AY4653" s="149" t="s">
        <v>156</v>
      </c>
    </row>
    <row r="4654" spans="2:51" s="13" customFormat="1" x14ac:dyDescent="0.2">
      <c r="B4654" s="154"/>
      <c r="D4654" s="148" t="s">
        <v>169</v>
      </c>
      <c r="E4654" s="155" t="s">
        <v>3</v>
      </c>
      <c r="F4654" s="156" t="s">
        <v>2644</v>
      </c>
      <c r="H4654" s="157">
        <v>71.31</v>
      </c>
      <c r="I4654" s="158"/>
      <c r="L4654" s="154"/>
      <c r="M4654" s="159"/>
      <c r="T4654" s="160"/>
      <c r="AT4654" s="155" t="s">
        <v>169</v>
      </c>
      <c r="AU4654" s="155" t="s">
        <v>88</v>
      </c>
      <c r="AV4654" s="13" t="s">
        <v>88</v>
      </c>
      <c r="AW4654" s="13" t="s">
        <v>40</v>
      </c>
      <c r="AX4654" s="13" t="s">
        <v>78</v>
      </c>
      <c r="AY4654" s="155" t="s">
        <v>156</v>
      </c>
    </row>
    <row r="4655" spans="2:51" s="13" customFormat="1" x14ac:dyDescent="0.2">
      <c r="B4655" s="154"/>
      <c r="D4655" s="148" t="s">
        <v>169</v>
      </c>
      <c r="E4655" s="155" t="s">
        <v>3</v>
      </c>
      <c r="F4655" s="156" t="s">
        <v>2645</v>
      </c>
      <c r="H4655" s="157">
        <v>7.44</v>
      </c>
      <c r="I4655" s="158"/>
      <c r="L4655" s="154"/>
      <c r="M4655" s="159"/>
      <c r="T4655" s="160"/>
      <c r="AT4655" s="155" t="s">
        <v>169</v>
      </c>
      <c r="AU4655" s="155" t="s">
        <v>88</v>
      </c>
      <c r="AV4655" s="13" t="s">
        <v>88</v>
      </c>
      <c r="AW4655" s="13" t="s">
        <v>40</v>
      </c>
      <c r="AX4655" s="13" t="s">
        <v>78</v>
      </c>
      <c r="AY4655" s="155" t="s">
        <v>156</v>
      </c>
    </row>
    <row r="4656" spans="2:51" s="13" customFormat="1" x14ac:dyDescent="0.2">
      <c r="B4656" s="154"/>
      <c r="D4656" s="148" t="s">
        <v>169</v>
      </c>
      <c r="E4656" s="155" t="s">
        <v>3</v>
      </c>
      <c r="F4656" s="156" t="s">
        <v>2595</v>
      </c>
      <c r="H4656" s="157">
        <v>50.45</v>
      </c>
      <c r="I4656" s="158"/>
      <c r="L4656" s="154"/>
      <c r="M4656" s="159"/>
      <c r="T4656" s="160"/>
      <c r="AT4656" s="155" t="s">
        <v>169</v>
      </c>
      <c r="AU4656" s="155" t="s">
        <v>88</v>
      </c>
      <c r="AV4656" s="13" t="s">
        <v>88</v>
      </c>
      <c r="AW4656" s="13" t="s">
        <v>40</v>
      </c>
      <c r="AX4656" s="13" t="s">
        <v>78</v>
      </c>
      <c r="AY4656" s="155" t="s">
        <v>156</v>
      </c>
    </row>
    <row r="4657" spans="2:51" s="15" customFormat="1" x14ac:dyDescent="0.2">
      <c r="B4657" s="168"/>
      <c r="D4657" s="148" t="s">
        <v>169</v>
      </c>
      <c r="E4657" s="169" t="s">
        <v>3</v>
      </c>
      <c r="F4657" s="170" t="s">
        <v>180</v>
      </c>
      <c r="H4657" s="171">
        <v>129.19999999999999</v>
      </c>
      <c r="I4657" s="172"/>
      <c r="L4657" s="168"/>
      <c r="M4657" s="173"/>
      <c r="T4657" s="174"/>
      <c r="AT4657" s="169" t="s">
        <v>169</v>
      </c>
      <c r="AU4657" s="169" t="s">
        <v>88</v>
      </c>
      <c r="AV4657" s="15" t="s">
        <v>157</v>
      </c>
      <c r="AW4657" s="15" t="s">
        <v>40</v>
      </c>
      <c r="AX4657" s="15" t="s">
        <v>78</v>
      </c>
      <c r="AY4657" s="169" t="s">
        <v>156</v>
      </c>
    </row>
    <row r="4658" spans="2:51" s="12" customFormat="1" x14ac:dyDescent="0.2">
      <c r="B4658" s="147"/>
      <c r="D4658" s="148" t="s">
        <v>169</v>
      </c>
      <c r="E4658" s="149" t="s">
        <v>3</v>
      </c>
      <c r="F4658" s="150" t="s">
        <v>2548</v>
      </c>
      <c r="H4658" s="149" t="s">
        <v>3</v>
      </c>
      <c r="I4658" s="151"/>
      <c r="L4658" s="147"/>
      <c r="M4658" s="152"/>
      <c r="T4658" s="153"/>
      <c r="AT4658" s="149" t="s">
        <v>169</v>
      </c>
      <c r="AU4658" s="149" t="s">
        <v>88</v>
      </c>
      <c r="AV4658" s="12" t="s">
        <v>86</v>
      </c>
      <c r="AW4658" s="12" t="s">
        <v>40</v>
      </c>
      <c r="AX4658" s="12" t="s">
        <v>78</v>
      </c>
      <c r="AY4658" s="149" t="s">
        <v>156</v>
      </c>
    </row>
    <row r="4659" spans="2:51" s="12" customFormat="1" x14ac:dyDescent="0.2">
      <c r="B4659" s="147"/>
      <c r="D4659" s="148" t="s">
        <v>169</v>
      </c>
      <c r="E4659" s="149" t="s">
        <v>3</v>
      </c>
      <c r="F4659" s="150" t="s">
        <v>2678</v>
      </c>
      <c r="H4659" s="149" t="s">
        <v>3</v>
      </c>
      <c r="I4659" s="151"/>
      <c r="L4659" s="147"/>
      <c r="M4659" s="152"/>
      <c r="T4659" s="153"/>
      <c r="AT4659" s="149" t="s">
        <v>169</v>
      </c>
      <c r="AU4659" s="149" t="s">
        <v>88</v>
      </c>
      <c r="AV4659" s="12" t="s">
        <v>86</v>
      </c>
      <c r="AW4659" s="12" t="s">
        <v>40</v>
      </c>
      <c r="AX4659" s="12" t="s">
        <v>78</v>
      </c>
      <c r="AY4659" s="149" t="s">
        <v>156</v>
      </c>
    </row>
    <row r="4660" spans="2:51" s="13" customFormat="1" x14ac:dyDescent="0.2">
      <c r="B4660" s="154"/>
      <c r="D4660" s="148" t="s">
        <v>169</v>
      </c>
      <c r="E4660" s="155" t="s">
        <v>3</v>
      </c>
      <c r="F4660" s="156" t="s">
        <v>2679</v>
      </c>
      <c r="H4660" s="157">
        <v>12.685</v>
      </c>
      <c r="I4660" s="158"/>
      <c r="L4660" s="154"/>
      <c r="M4660" s="159"/>
      <c r="T4660" s="160"/>
      <c r="AT4660" s="155" t="s">
        <v>169</v>
      </c>
      <c r="AU4660" s="155" t="s">
        <v>88</v>
      </c>
      <c r="AV4660" s="13" t="s">
        <v>88</v>
      </c>
      <c r="AW4660" s="13" t="s">
        <v>40</v>
      </c>
      <c r="AX4660" s="13" t="s">
        <v>78</v>
      </c>
      <c r="AY4660" s="155" t="s">
        <v>156</v>
      </c>
    </row>
    <row r="4661" spans="2:51" s="13" customFormat="1" x14ac:dyDescent="0.2">
      <c r="B4661" s="154"/>
      <c r="D4661" s="148" t="s">
        <v>169</v>
      </c>
      <c r="E4661" s="155" t="s">
        <v>3</v>
      </c>
      <c r="F4661" s="156" t="s">
        <v>2680</v>
      </c>
      <c r="H4661" s="157">
        <v>16.164999999999999</v>
      </c>
      <c r="I4661" s="158"/>
      <c r="L4661" s="154"/>
      <c r="M4661" s="159"/>
      <c r="T4661" s="160"/>
      <c r="AT4661" s="155" t="s">
        <v>169</v>
      </c>
      <c r="AU4661" s="155" t="s">
        <v>88</v>
      </c>
      <c r="AV4661" s="13" t="s">
        <v>88</v>
      </c>
      <c r="AW4661" s="13" t="s">
        <v>40</v>
      </c>
      <c r="AX4661" s="13" t="s">
        <v>78</v>
      </c>
      <c r="AY4661" s="155" t="s">
        <v>156</v>
      </c>
    </row>
    <row r="4662" spans="2:51" s="13" customFormat="1" x14ac:dyDescent="0.2">
      <c r="B4662" s="154"/>
      <c r="D4662" s="148" t="s">
        <v>169</v>
      </c>
      <c r="E4662" s="155" t="s">
        <v>3</v>
      </c>
      <c r="F4662" s="156" t="s">
        <v>2681</v>
      </c>
      <c r="H4662" s="157">
        <v>9.7349999999999994</v>
      </c>
      <c r="I4662" s="158"/>
      <c r="L4662" s="154"/>
      <c r="M4662" s="159"/>
      <c r="T4662" s="160"/>
      <c r="AT4662" s="155" t="s">
        <v>169</v>
      </c>
      <c r="AU4662" s="155" t="s">
        <v>88</v>
      </c>
      <c r="AV4662" s="13" t="s">
        <v>88</v>
      </c>
      <c r="AW4662" s="13" t="s">
        <v>40</v>
      </c>
      <c r="AX4662" s="13" t="s">
        <v>78</v>
      </c>
      <c r="AY4662" s="155" t="s">
        <v>156</v>
      </c>
    </row>
    <row r="4663" spans="2:51" s="13" customFormat="1" x14ac:dyDescent="0.2">
      <c r="B4663" s="154"/>
      <c r="D4663" s="148" t="s">
        <v>169</v>
      </c>
      <c r="E4663" s="155" t="s">
        <v>3</v>
      </c>
      <c r="F4663" s="156" t="s">
        <v>2682</v>
      </c>
      <c r="H4663" s="157">
        <v>4.3499999999999996</v>
      </c>
      <c r="I4663" s="158"/>
      <c r="L4663" s="154"/>
      <c r="M4663" s="159"/>
      <c r="T4663" s="160"/>
      <c r="AT4663" s="155" t="s">
        <v>169</v>
      </c>
      <c r="AU4663" s="155" t="s">
        <v>88</v>
      </c>
      <c r="AV4663" s="13" t="s">
        <v>88</v>
      </c>
      <c r="AW4663" s="13" t="s">
        <v>40</v>
      </c>
      <c r="AX4663" s="13" t="s">
        <v>78</v>
      </c>
      <c r="AY4663" s="155" t="s">
        <v>156</v>
      </c>
    </row>
    <row r="4664" spans="2:51" s="13" customFormat="1" x14ac:dyDescent="0.2">
      <c r="B4664" s="154"/>
      <c r="D4664" s="148" t="s">
        <v>169</v>
      </c>
      <c r="E4664" s="155" t="s">
        <v>3</v>
      </c>
      <c r="F4664" s="156" t="s">
        <v>2683</v>
      </c>
      <c r="H4664" s="157">
        <v>20.99</v>
      </c>
      <c r="I4664" s="158"/>
      <c r="L4664" s="154"/>
      <c r="M4664" s="159"/>
      <c r="T4664" s="160"/>
      <c r="AT4664" s="155" t="s">
        <v>169</v>
      </c>
      <c r="AU4664" s="155" t="s">
        <v>88</v>
      </c>
      <c r="AV4664" s="13" t="s">
        <v>88</v>
      </c>
      <c r="AW4664" s="13" t="s">
        <v>40</v>
      </c>
      <c r="AX4664" s="13" t="s">
        <v>78</v>
      </c>
      <c r="AY4664" s="155" t="s">
        <v>156</v>
      </c>
    </row>
    <row r="4665" spans="2:51" s="13" customFormat="1" x14ac:dyDescent="0.2">
      <c r="B4665" s="154"/>
      <c r="D4665" s="148" t="s">
        <v>169</v>
      </c>
      <c r="E4665" s="155" t="s">
        <v>3</v>
      </c>
      <c r="F4665" s="156" t="s">
        <v>2684</v>
      </c>
      <c r="H4665" s="157">
        <v>21.12</v>
      </c>
      <c r="I4665" s="158"/>
      <c r="L4665" s="154"/>
      <c r="M4665" s="159"/>
      <c r="T4665" s="160"/>
      <c r="AT4665" s="155" t="s">
        <v>169</v>
      </c>
      <c r="AU4665" s="155" t="s">
        <v>88</v>
      </c>
      <c r="AV4665" s="13" t="s">
        <v>88</v>
      </c>
      <c r="AW4665" s="13" t="s">
        <v>40</v>
      </c>
      <c r="AX4665" s="13" t="s">
        <v>78</v>
      </c>
      <c r="AY4665" s="155" t="s">
        <v>156</v>
      </c>
    </row>
    <row r="4666" spans="2:51" s="13" customFormat="1" x14ac:dyDescent="0.2">
      <c r="B4666" s="154"/>
      <c r="D4666" s="148" t="s">
        <v>169</v>
      </c>
      <c r="E4666" s="155" t="s">
        <v>3</v>
      </c>
      <c r="F4666" s="156" t="s">
        <v>2685</v>
      </c>
      <c r="H4666" s="157">
        <v>2.4940000000000002</v>
      </c>
      <c r="I4666" s="158"/>
      <c r="L4666" s="154"/>
      <c r="M4666" s="159"/>
      <c r="T4666" s="160"/>
      <c r="AT4666" s="155" t="s">
        <v>169</v>
      </c>
      <c r="AU4666" s="155" t="s">
        <v>88</v>
      </c>
      <c r="AV4666" s="13" t="s">
        <v>88</v>
      </c>
      <c r="AW4666" s="13" t="s">
        <v>40</v>
      </c>
      <c r="AX4666" s="13" t="s">
        <v>78</v>
      </c>
      <c r="AY4666" s="155" t="s">
        <v>156</v>
      </c>
    </row>
    <row r="4667" spans="2:51" s="13" customFormat="1" x14ac:dyDescent="0.2">
      <c r="B4667" s="154"/>
      <c r="D4667" s="148" t="s">
        <v>169</v>
      </c>
      <c r="E4667" s="155" t="s">
        <v>3</v>
      </c>
      <c r="F4667" s="156" t="s">
        <v>2686</v>
      </c>
      <c r="H4667" s="157">
        <v>3.444</v>
      </c>
      <c r="I4667" s="158"/>
      <c r="L4667" s="154"/>
      <c r="M4667" s="159"/>
      <c r="T4667" s="160"/>
      <c r="AT4667" s="155" t="s">
        <v>169</v>
      </c>
      <c r="AU4667" s="155" t="s">
        <v>88</v>
      </c>
      <c r="AV4667" s="13" t="s">
        <v>88</v>
      </c>
      <c r="AW4667" s="13" t="s">
        <v>40</v>
      </c>
      <c r="AX4667" s="13" t="s">
        <v>78</v>
      </c>
      <c r="AY4667" s="155" t="s">
        <v>156</v>
      </c>
    </row>
    <row r="4668" spans="2:51" s="13" customFormat="1" x14ac:dyDescent="0.2">
      <c r="B4668" s="154"/>
      <c r="D4668" s="148" t="s">
        <v>169</v>
      </c>
      <c r="E4668" s="155" t="s">
        <v>3</v>
      </c>
      <c r="F4668" s="156" t="s">
        <v>2687</v>
      </c>
      <c r="H4668" s="157">
        <v>14.4</v>
      </c>
      <c r="I4668" s="158"/>
      <c r="L4668" s="154"/>
      <c r="M4668" s="159"/>
      <c r="T4668" s="160"/>
      <c r="AT4668" s="155" t="s">
        <v>169</v>
      </c>
      <c r="AU4668" s="155" t="s">
        <v>88</v>
      </c>
      <c r="AV4668" s="13" t="s">
        <v>88</v>
      </c>
      <c r="AW4668" s="13" t="s">
        <v>40</v>
      </c>
      <c r="AX4668" s="13" t="s">
        <v>78</v>
      </c>
      <c r="AY4668" s="155" t="s">
        <v>156</v>
      </c>
    </row>
    <row r="4669" spans="2:51" s="13" customFormat="1" x14ac:dyDescent="0.2">
      <c r="B4669" s="154"/>
      <c r="D4669" s="148" t="s">
        <v>169</v>
      </c>
      <c r="E4669" s="155" t="s">
        <v>3</v>
      </c>
      <c r="F4669" s="156" t="s">
        <v>2688</v>
      </c>
      <c r="H4669" s="157">
        <v>12</v>
      </c>
      <c r="I4669" s="158"/>
      <c r="L4669" s="154"/>
      <c r="M4669" s="159"/>
      <c r="T4669" s="160"/>
      <c r="AT4669" s="155" t="s">
        <v>169</v>
      </c>
      <c r="AU4669" s="155" t="s">
        <v>88</v>
      </c>
      <c r="AV4669" s="13" t="s">
        <v>88</v>
      </c>
      <c r="AW4669" s="13" t="s">
        <v>40</v>
      </c>
      <c r="AX4669" s="13" t="s">
        <v>78</v>
      </c>
      <c r="AY4669" s="155" t="s">
        <v>156</v>
      </c>
    </row>
    <row r="4670" spans="2:51" s="13" customFormat="1" x14ac:dyDescent="0.2">
      <c r="B4670" s="154"/>
      <c r="D4670" s="148" t="s">
        <v>169</v>
      </c>
      <c r="E4670" s="155" t="s">
        <v>3</v>
      </c>
      <c r="F4670" s="156" t="s">
        <v>2689</v>
      </c>
      <c r="H4670" s="157">
        <v>3.3410000000000002</v>
      </c>
      <c r="I4670" s="158"/>
      <c r="L4670" s="154"/>
      <c r="M4670" s="159"/>
      <c r="T4670" s="160"/>
      <c r="AT4670" s="155" t="s">
        <v>169</v>
      </c>
      <c r="AU4670" s="155" t="s">
        <v>88</v>
      </c>
      <c r="AV4670" s="13" t="s">
        <v>88</v>
      </c>
      <c r="AW4670" s="13" t="s">
        <v>40</v>
      </c>
      <c r="AX4670" s="13" t="s">
        <v>78</v>
      </c>
      <c r="AY4670" s="155" t="s">
        <v>156</v>
      </c>
    </row>
    <row r="4671" spans="2:51" s="13" customFormat="1" x14ac:dyDescent="0.2">
      <c r="B4671" s="154"/>
      <c r="D4671" s="148" t="s">
        <v>169</v>
      </c>
      <c r="E4671" s="155" t="s">
        <v>3</v>
      </c>
      <c r="F4671" s="156" t="s">
        <v>2690</v>
      </c>
      <c r="H4671" s="157">
        <v>3.3410000000000002</v>
      </c>
      <c r="I4671" s="158"/>
      <c r="L4671" s="154"/>
      <c r="M4671" s="159"/>
      <c r="T4671" s="160"/>
      <c r="AT4671" s="155" t="s">
        <v>169</v>
      </c>
      <c r="AU4671" s="155" t="s">
        <v>88</v>
      </c>
      <c r="AV4671" s="13" t="s">
        <v>88</v>
      </c>
      <c r="AW4671" s="13" t="s">
        <v>40</v>
      </c>
      <c r="AX4671" s="13" t="s">
        <v>78</v>
      </c>
      <c r="AY4671" s="155" t="s">
        <v>156</v>
      </c>
    </row>
    <row r="4672" spans="2:51" s="13" customFormat="1" x14ac:dyDescent="0.2">
      <c r="B4672" s="154"/>
      <c r="D4672" s="148" t="s">
        <v>169</v>
      </c>
      <c r="E4672" s="155" t="s">
        <v>3</v>
      </c>
      <c r="F4672" s="156" t="s">
        <v>2691</v>
      </c>
      <c r="H4672" s="157">
        <v>20.8</v>
      </c>
      <c r="I4672" s="158"/>
      <c r="L4672" s="154"/>
      <c r="M4672" s="159"/>
      <c r="T4672" s="160"/>
      <c r="AT4672" s="155" t="s">
        <v>169</v>
      </c>
      <c r="AU4672" s="155" t="s">
        <v>88</v>
      </c>
      <c r="AV4672" s="13" t="s">
        <v>88</v>
      </c>
      <c r="AW4672" s="13" t="s">
        <v>40</v>
      </c>
      <c r="AX4672" s="13" t="s">
        <v>78</v>
      </c>
      <c r="AY4672" s="155" t="s">
        <v>156</v>
      </c>
    </row>
    <row r="4673" spans="2:51" s="13" customFormat="1" x14ac:dyDescent="0.2">
      <c r="B4673" s="154"/>
      <c r="D4673" s="148" t="s">
        <v>169</v>
      </c>
      <c r="E4673" s="155" t="s">
        <v>3</v>
      </c>
      <c r="F4673" s="156" t="s">
        <v>2692</v>
      </c>
      <c r="H4673" s="157">
        <v>3.1019999999999999</v>
      </c>
      <c r="I4673" s="158"/>
      <c r="L4673" s="154"/>
      <c r="M4673" s="159"/>
      <c r="T4673" s="160"/>
      <c r="AT4673" s="155" t="s">
        <v>169</v>
      </c>
      <c r="AU4673" s="155" t="s">
        <v>88</v>
      </c>
      <c r="AV4673" s="13" t="s">
        <v>88</v>
      </c>
      <c r="AW4673" s="13" t="s">
        <v>40</v>
      </c>
      <c r="AX4673" s="13" t="s">
        <v>78</v>
      </c>
      <c r="AY4673" s="155" t="s">
        <v>156</v>
      </c>
    </row>
    <row r="4674" spans="2:51" s="13" customFormat="1" x14ac:dyDescent="0.2">
      <c r="B4674" s="154"/>
      <c r="D4674" s="148" t="s">
        <v>169</v>
      </c>
      <c r="E4674" s="155" t="s">
        <v>3</v>
      </c>
      <c r="F4674" s="156" t="s">
        <v>2693</v>
      </c>
      <c r="H4674" s="157">
        <v>2.0630000000000002</v>
      </c>
      <c r="I4674" s="158"/>
      <c r="L4674" s="154"/>
      <c r="M4674" s="159"/>
      <c r="T4674" s="160"/>
      <c r="AT4674" s="155" t="s">
        <v>169</v>
      </c>
      <c r="AU4674" s="155" t="s">
        <v>88</v>
      </c>
      <c r="AV4674" s="13" t="s">
        <v>88</v>
      </c>
      <c r="AW4674" s="13" t="s">
        <v>40</v>
      </c>
      <c r="AX4674" s="13" t="s">
        <v>78</v>
      </c>
      <c r="AY4674" s="155" t="s">
        <v>156</v>
      </c>
    </row>
    <row r="4675" spans="2:51" s="13" customFormat="1" x14ac:dyDescent="0.2">
      <c r="B4675" s="154"/>
      <c r="D4675" s="148" t="s">
        <v>169</v>
      </c>
      <c r="E4675" s="155" t="s">
        <v>3</v>
      </c>
      <c r="F4675" s="156" t="s">
        <v>2694</v>
      </c>
      <c r="H4675" s="157">
        <v>29.907</v>
      </c>
      <c r="I4675" s="158"/>
      <c r="L4675" s="154"/>
      <c r="M4675" s="159"/>
      <c r="T4675" s="160"/>
      <c r="AT4675" s="155" t="s">
        <v>169</v>
      </c>
      <c r="AU4675" s="155" t="s">
        <v>88</v>
      </c>
      <c r="AV4675" s="13" t="s">
        <v>88</v>
      </c>
      <c r="AW4675" s="13" t="s">
        <v>40</v>
      </c>
      <c r="AX4675" s="13" t="s">
        <v>78</v>
      </c>
      <c r="AY4675" s="155" t="s">
        <v>156</v>
      </c>
    </row>
    <row r="4676" spans="2:51" s="13" customFormat="1" x14ac:dyDescent="0.2">
      <c r="B4676" s="154"/>
      <c r="D4676" s="148" t="s">
        <v>169</v>
      </c>
      <c r="E4676" s="155" t="s">
        <v>3</v>
      </c>
      <c r="F4676" s="156" t="s">
        <v>2695</v>
      </c>
      <c r="H4676" s="157">
        <v>29.27</v>
      </c>
      <c r="I4676" s="158"/>
      <c r="L4676" s="154"/>
      <c r="M4676" s="159"/>
      <c r="T4676" s="160"/>
      <c r="AT4676" s="155" t="s">
        <v>169</v>
      </c>
      <c r="AU4676" s="155" t="s">
        <v>88</v>
      </c>
      <c r="AV4676" s="13" t="s">
        <v>88</v>
      </c>
      <c r="AW4676" s="13" t="s">
        <v>40</v>
      </c>
      <c r="AX4676" s="13" t="s">
        <v>78</v>
      </c>
      <c r="AY4676" s="155" t="s">
        <v>156</v>
      </c>
    </row>
    <row r="4677" spans="2:51" s="13" customFormat="1" x14ac:dyDescent="0.2">
      <c r="B4677" s="154"/>
      <c r="D4677" s="148" t="s">
        <v>169</v>
      </c>
      <c r="E4677" s="155" t="s">
        <v>3</v>
      </c>
      <c r="F4677" s="156" t="s">
        <v>2696</v>
      </c>
      <c r="H4677" s="157">
        <v>18.998000000000001</v>
      </c>
      <c r="I4677" s="158"/>
      <c r="L4677" s="154"/>
      <c r="M4677" s="159"/>
      <c r="T4677" s="160"/>
      <c r="AT4677" s="155" t="s">
        <v>169</v>
      </c>
      <c r="AU4677" s="155" t="s">
        <v>88</v>
      </c>
      <c r="AV4677" s="13" t="s">
        <v>88</v>
      </c>
      <c r="AW4677" s="13" t="s">
        <v>40</v>
      </c>
      <c r="AX4677" s="13" t="s">
        <v>78</v>
      </c>
      <c r="AY4677" s="155" t="s">
        <v>156</v>
      </c>
    </row>
    <row r="4678" spans="2:51" s="13" customFormat="1" x14ac:dyDescent="0.2">
      <c r="B4678" s="154"/>
      <c r="D4678" s="148" t="s">
        <v>169</v>
      </c>
      <c r="E4678" s="155" t="s">
        <v>3</v>
      </c>
      <c r="F4678" s="156" t="s">
        <v>2697</v>
      </c>
      <c r="H4678" s="157">
        <v>12.878</v>
      </c>
      <c r="I4678" s="158"/>
      <c r="L4678" s="154"/>
      <c r="M4678" s="159"/>
      <c r="T4678" s="160"/>
      <c r="AT4678" s="155" t="s">
        <v>169</v>
      </c>
      <c r="AU4678" s="155" t="s">
        <v>88</v>
      </c>
      <c r="AV4678" s="13" t="s">
        <v>88</v>
      </c>
      <c r="AW4678" s="13" t="s">
        <v>40</v>
      </c>
      <c r="AX4678" s="13" t="s">
        <v>78</v>
      </c>
      <c r="AY4678" s="155" t="s">
        <v>156</v>
      </c>
    </row>
    <row r="4679" spans="2:51" s="13" customFormat="1" x14ac:dyDescent="0.2">
      <c r="B4679" s="154"/>
      <c r="D4679" s="148" t="s">
        <v>169</v>
      </c>
      <c r="E4679" s="155" t="s">
        <v>3</v>
      </c>
      <c r="F4679" s="156" t="s">
        <v>2698</v>
      </c>
      <c r="H4679" s="157">
        <v>24.428000000000001</v>
      </c>
      <c r="I4679" s="158"/>
      <c r="L4679" s="154"/>
      <c r="M4679" s="159"/>
      <c r="T4679" s="160"/>
      <c r="AT4679" s="155" t="s">
        <v>169</v>
      </c>
      <c r="AU4679" s="155" t="s">
        <v>88</v>
      </c>
      <c r="AV4679" s="13" t="s">
        <v>88</v>
      </c>
      <c r="AW4679" s="13" t="s">
        <v>40</v>
      </c>
      <c r="AX4679" s="13" t="s">
        <v>78</v>
      </c>
      <c r="AY4679" s="155" t="s">
        <v>156</v>
      </c>
    </row>
    <row r="4680" spans="2:51" s="13" customFormat="1" x14ac:dyDescent="0.2">
      <c r="B4680" s="154"/>
      <c r="D4680" s="148" t="s">
        <v>169</v>
      </c>
      <c r="E4680" s="155" t="s">
        <v>3</v>
      </c>
      <c r="F4680" s="156" t="s">
        <v>2699</v>
      </c>
      <c r="H4680" s="157">
        <v>50.61</v>
      </c>
      <c r="I4680" s="158"/>
      <c r="L4680" s="154"/>
      <c r="M4680" s="159"/>
      <c r="T4680" s="160"/>
      <c r="AT4680" s="155" t="s">
        <v>169</v>
      </c>
      <c r="AU4680" s="155" t="s">
        <v>88</v>
      </c>
      <c r="AV4680" s="13" t="s">
        <v>88</v>
      </c>
      <c r="AW4680" s="13" t="s">
        <v>40</v>
      </c>
      <c r="AX4680" s="13" t="s">
        <v>78</v>
      </c>
      <c r="AY4680" s="155" t="s">
        <v>156</v>
      </c>
    </row>
    <row r="4681" spans="2:51" s="13" customFormat="1" x14ac:dyDescent="0.2">
      <c r="B4681" s="154"/>
      <c r="D4681" s="148" t="s">
        <v>169</v>
      </c>
      <c r="E4681" s="155" t="s">
        <v>3</v>
      </c>
      <c r="F4681" s="156" t="s">
        <v>2700</v>
      </c>
      <c r="H4681" s="157">
        <v>55.7</v>
      </c>
      <c r="I4681" s="158"/>
      <c r="L4681" s="154"/>
      <c r="M4681" s="159"/>
      <c r="T4681" s="160"/>
      <c r="AT4681" s="155" t="s">
        <v>169</v>
      </c>
      <c r="AU4681" s="155" t="s">
        <v>88</v>
      </c>
      <c r="AV4681" s="13" t="s">
        <v>88</v>
      </c>
      <c r="AW4681" s="13" t="s">
        <v>40</v>
      </c>
      <c r="AX4681" s="13" t="s">
        <v>78</v>
      </c>
      <c r="AY4681" s="155" t="s">
        <v>156</v>
      </c>
    </row>
    <row r="4682" spans="2:51" s="13" customFormat="1" x14ac:dyDescent="0.2">
      <c r="B4682" s="154"/>
      <c r="D4682" s="148" t="s">
        <v>169</v>
      </c>
      <c r="E4682" s="155" t="s">
        <v>3</v>
      </c>
      <c r="F4682" s="156" t="s">
        <v>2701</v>
      </c>
      <c r="H4682" s="157">
        <v>42.395000000000003</v>
      </c>
      <c r="I4682" s="158"/>
      <c r="L4682" s="154"/>
      <c r="M4682" s="159"/>
      <c r="T4682" s="160"/>
      <c r="AT4682" s="155" t="s">
        <v>169</v>
      </c>
      <c r="AU4682" s="155" t="s">
        <v>88</v>
      </c>
      <c r="AV4682" s="13" t="s">
        <v>88</v>
      </c>
      <c r="AW4682" s="13" t="s">
        <v>40</v>
      </c>
      <c r="AX4682" s="13" t="s">
        <v>78</v>
      </c>
      <c r="AY4682" s="155" t="s">
        <v>156</v>
      </c>
    </row>
    <row r="4683" spans="2:51" s="13" customFormat="1" x14ac:dyDescent="0.2">
      <c r="B4683" s="154"/>
      <c r="D4683" s="148" t="s">
        <v>169</v>
      </c>
      <c r="E4683" s="155" t="s">
        <v>3</v>
      </c>
      <c r="F4683" s="156" t="s">
        <v>2702</v>
      </c>
      <c r="H4683" s="157">
        <v>8</v>
      </c>
      <c r="I4683" s="158"/>
      <c r="L4683" s="154"/>
      <c r="M4683" s="159"/>
      <c r="T4683" s="160"/>
      <c r="AT4683" s="155" t="s">
        <v>169</v>
      </c>
      <c r="AU4683" s="155" t="s">
        <v>88</v>
      </c>
      <c r="AV4683" s="13" t="s">
        <v>88</v>
      </c>
      <c r="AW4683" s="13" t="s">
        <v>40</v>
      </c>
      <c r="AX4683" s="13" t="s">
        <v>78</v>
      </c>
      <c r="AY4683" s="155" t="s">
        <v>156</v>
      </c>
    </row>
    <row r="4684" spans="2:51" s="13" customFormat="1" x14ac:dyDescent="0.2">
      <c r="B4684" s="154"/>
      <c r="D4684" s="148" t="s">
        <v>169</v>
      </c>
      <c r="E4684" s="155" t="s">
        <v>3</v>
      </c>
      <c r="F4684" s="156" t="s">
        <v>2703</v>
      </c>
      <c r="H4684" s="157">
        <v>0.60499999999999998</v>
      </c>
      <c r="I4684" s="158"/>
      <c r="L4684" s="154"/>
      <c r="M4684" s="159"/>
      <c r="T4684" s="160"/>
      <c r="AT4684" s="155" t="s">
        <v>169</v>
      </c>
      <c r="AU4684" s="155" t="s">
        <v>88</v>
      </c>
      <c r="AV4684" s="13" t="s">
        <v>88</v>
      </c>
      <c r="AW4684" s="13" t="s">
        <v>40</v>
      </c>
      <c r="AX4684" s="13" t="s">
        <v>78</v>
      </c>
      <c r="AY4684" s="155" t="s">
        <v>156</v>
      </c>
    </row>
    <row r="4685" spans="2:51" s="13" customFormat="1" x14ac:dyDescent="0.2">
      <c r="B4685" s="154"/>
      <c r="D4685" s="148" t="s">
        <v>169</v>
      </c>
      <c r="E4685" s="155" t="s">
        <v>3</v>
      </c>
      <c r="F4685" s="156" t="s">
        <v>2704</v>
      </c>
      <c r="H4685" s="157">
        <v>42.24</v>
      </c>
      <c r="I4685" s="158"/>
      <c r="L4685" s="154"/>
      <c r="M4685" s="159"/>
      <c r="T4685" s="160"/>
      <c r="AT4685" s="155" t="s">
        <v>169</v>
      </c>
      <c r="AU4685" s="155" t="s">
        <v>88</v>
      </c>
      <c r="AV4685" s="13" t="s">
        <v>88</v>
      </c>
      <c r="AW4685" s="13" t="s">
        <v>40</v>
      </c>
      <c r="AX4685" s="13" t="s">
        <v>78</v>
      </c>
      <c r="AY4685" s="155" t="s">
        <v>156</v>
      </c>
    </row>
    <row r="4686" spans="2:51" s="13" customFormat="1" x14ac:dyDescent="0.2">
      <c r="B4686" s="154"/>
      <c r="D4686" s="148" t="s">
        <v>169</v>
      </c>
      <c r="E4686" s="155" t="s">
        <v>3</v>
      </c>
      <c r="F4686" s="156" t="s">
        <v>2705</v>
      </c>
      <c r="H4686" s="157">
        <v>36.902999999999999</v>
      </c>
      <c r="I4686" s="158"/>
      <c r="L4686" s="154"/>
      <c r="M4686" s="159"/>
      <c r="T4686" s="160"/>
      <c r="AT4686" s="155" t="s">
        <v>169</v>
      </c>
      <c r="AU4686" s="155" t="s">
        <v>88</v>
      </c>
      <c r="AV4686" s="13" t="s">
        <v>88</v>
      </c>
      <c r="AW4686" s="13" t="s">
        <v>40</v>
      </c>
      <c r="AX4686" s="13" t="s">
        <v>78</v>
      </c>
      <c r="AY4686" s="155" t="s">
        <v>156</v>
      </c>
    </row>
    <row r="4687" spans="2:51" s="13" customFormat="1" x14ac:dyDescent="0.2">
      <c r="B4687" s="154"/>
      <c r="D4687" s="148" t="s">
        <v>169</v>
      </c>
      <c r="E4687" s="155" t="s">
        <v>3</v>
      </c>
      <c r="F4687" s="156" t="s">
        <v>2706</v>
      </c>
      <c r="H4687" s="157">
        <v>3.26</v>
      </c>
      <c r="I4687" s="158"/>
      <c r="L4687" s="154"/>
      <c r="M4687" s="159"/>
      <c r="T4687" s="160"/>
      <c r="AT4687" s="155" t="s">
        <v>169</v>
      </c>
      <c r="AU4687" s="155" t="s">
        <v>88</v>
      </c>
      <c r="AV4687" s="13" t="s">
        <v>88</v>
      </c>
      <c r="AW4687" s="13" t="s">
        <v>40</v>
      </c>
      <c r="AX4687" s="13" t="s">
        <v>78</v>
      </c>
      <c r="AY4687" s="155" t="s">
        <v>156</v>
      </c>
    </row>
    <row r="4688" spans="2:51" s="13" customFormat="1" x14ac:dyDescent="0.2">
      <c r="B4688" s="154"/>
      <c r="D4688" s="148" t="s">
        <v>169</v>
      </c>
      <c r="E4688" s="155" t="s">
        <v>3</v>
      </c>
      <c r="F4688" s="156" t="s">
        <v>2707</v>
      </c>
      <c r="H4688" s="157">
        <v>0.628</v>
      </c>
      <c r="I4688" s="158"/>
      <c r="L4688" s="154"/>
      <c r="M4688" s="159"/>
      <c r="T4688" s="160"/>
      <c r="AT4688" s="155" t="s">
        <v>169</v>
      </c>
      <c r="AU4688" s="155" t="s">
        <v>88</v>
      </c>
      <c r="AV4688" s="13" t="s">
        <v>88</v>
      </c>
      <c r="AW4688" s="13" t="s">
        <v>40</v>
      </c>
      <c r="AX4688" s="13" t="s">
        <v>78</v>
      </c>
      <c r="AY4688" s="155" t="s">
        <v>156</v>
      </c>
    </row>
    <row r="4689" spans="2:51" s="13" customFormat="1" x14ac:dyDescent="0.2">
      <c r="B4689" s="154"/>
      <c r="D4689" s="148" t="s">
        <v>169</v>
      </c>
      <c r="E4689" s="155" t="s">
        <v>3</v>
      </c>
      <c r="F4689" s="156" t="s">
        <v>2708</v>
      </c>
      <c r="H4689" s="157">
        <v>24.08</v>
      </c>
      <c r="I4689" s="158"/>
      <c r="L4689" s="154"/>
      <c r="M4689" s="159"/>
      <c r="T4689" s="160"/>
      <c r="AT4689" s="155" t="s">
        <v>169</v>
      </c>
      <c r="AU4689" s="155" t="s">
        <v>88</v>
      </c>
      <c r="AV4689" s="13" t="s">
        <v>88</v>
      </c>
      <c r="AW4689" s="13" t="s">
        <v>40</v>
      </c>
      <c r="AX4689" s="13" t="s">
        <v>78</v>
      </c>
      <c r="AY4689" s="155" t="s">
        <v>156</v>
      </c>
    </row>
    <row r="4690" spans="2:51" s="13" customFormat="1" x14ac:dyDescent="0.2">
      <c r="B4690" s="154"/>
      <c r="D4690" s="148" t="s">
        <v>169</v>
      </c>
      <c r="E4690" s="155" t="s">
        <v>3</v>
      </c>
      <c r="F4690" s="156" t="s">
        <v>2709</v>
      </c>
      <c r="H4690" s="157">
        <v>7</v>
      </c>
      <c r="I4690" s="158"/>
      <c r="L4690" s="154"/>
      <c r="M4690" s="159"/>
      <c r="T4690" s="160"/>
      <c r="AT4690" s="155" t="s">
        <v>169</v>
      </c>
      <c r="AU4690" s="155" t="s">
        <v>88</v>
      </c>
      <c r="AV4690" s="13" t="s">
        <v>88</v>
      </c>
      <c r="AW4690" s="13" t="s">
        <v>40</v>
      </c>
      <c r="AX4690" s="13" t="s">
        <v>78</v>
      </c>
      <c r="AY4690" s="155" t="s">
        <v>156</v>
      </c>
    </row>
    <row r="4691" spans="2:51" s="13" customFormat="1" x14ac:dyDescent="0.2">
      <c r="B4691" s="154"/>
      <c r="D4691" s="148" t="s">
        <v>169</v>
      </c>
      <c r="E4691" s="155" t="s">
        <v>3</v>
      </c>
      <c r="F4691" s="156" t="s">
        <v>2710</v>
      </c>
      <c r="H4691" s="157">
        <v>35.51</v>
      </c>
      <c r="I4691" s="158"/>
      <c r="L4691" s="154"/>
      <c r="M4691" s="159"/>
      <c r="T4691" s="160"/>
      <c r="AT4691" s="155" t="s">
        <v>169</v>
      </c>
      <c r="AU4691" s="155" t="s">
        <v>88</v>
      </c>
      <c r="AV4691" s="13" t="s">
        <v>88</v>
      </c>
      <c r="AW4691" s="13" t="s">
        <v>40</v>
      </c>
      <c r="AX4691" s="13" t="s">
        <v>78</v>
      </c>
      <c r="AY4691" s="155" t="s">
        <v>156</v>
      </c>
    </row>
    <row r="4692" spans="2:51" s="13" customFormat="1" x14ac:dyDescent="0.2">
      <c r="B4692" s="154"/>
      <c r="D4692" s="148" t="s">
        <v>169</v>
      </c>
      <c r="E4692" s="155" t="s">
        <v>3</v>
      </c>
      <c r="F4692" s="156" t="s">
        <v>2711</v>
      </c>
      <c r="H4692" s="157">
        <v>1.22</v>
      </c>
      <c r="I4692" s="158"/>
      <c r="L4692" s="154"/>
      <c r="M4692" s="159"/>
      <c r="T4692" s="160"/>
      <c r="AT4692" s="155" t="s">
        <v>169</v>
      </c>
      <c r="AU4692" s="155" t="s">
        <v>88</v>
      </c>
      <c r="AV4692" s="13" t="s">
        <v>88</v>
      </c>
      <c r="AW4692" s="13" t="s">
        <v>40</v>
      </c>
      <c r="AX4692" s="13" t="s">
        <v>78</v>
      </c>
      <c r="AY4692" s="155" t="s">
        <v>156</v>
      </c>
    </row>
    <row r="4693" spans="2:51" s="13" customFormat="1" x14ac:dyDescent="0.2">
      <c r="B4693" s="154"/>
      <c r="D4693" s="148" t="s">
        <v>169</v>
      </c>
      <c r="E4693" s="155" t="s">
        <v>3</v>
      </c>
      <c r="F4693" s="156" t="s">
        <v>2712</v>
      </c>
      <c r="H4693" s="157">
        <v>2.34</v>
      </c>
      <c r="I4693" s="158"/>
      <c r="L4693" s="154"/>
      <c r="M4693" s="159"/>
      <c r="T4693" s="160"/>
      <c r="AT4693" s="155" t="s">
        <v>169</v>
      </c>
      <c r="AU4693" s="155" t="s">
        <v>88</v>
      </c>
      <c r="AV4693" s="13" t="s">
        <v>88</v>
      </c>
      <c r="AW4693" s="13" t="s">
        <v>40</v>
      </c>
      <c r="AX4693" s="13" t="s">
        <v>78</v>
      </c>
      <c r="AY4693" s="155" t="s">
        <v>156</v>
      </c>
    </row>
    <row r="4694" spans="2:51" s="13" customFormat="1" x14ac:dyDescent="0.2">
      <c r="B4694" s="154"/>
      <c r="D4694" s="148" t="s">
        <v>169</v>
      </c>
      <c r="E4694" s="155" t="s">
        <v>3</v>
      </c>
      <c r="F4694" s="156" t="s">
        <v>2713</v>
      </c>
      <c r="H4694" s="157">
        <v>1.1000000000000001</v>
      </c>
      <c r="I4694" s="158"/>
      <c r="L4694" s="154"/>
      <c r="M4694" s="159"/>
      <c r="T4694" s="160"/>
      <c r="AT4694" s="155" t="s">
        <v>169</v>
      </c>
      <c r="AU4694" s="155" t="s">
        <v>88</v>
      </c>
      <c r="AV4694" s="13" t="s">
        <v>88</v>
      </c>
      <c r="AW4694" s="13" t="s">
        <v>40</v>
      </c>
      <c r="AX4694" s="13" t="s">
        <v>78</v>
      </c>
      <c r="AY4694" s="155" t="s">
        <v>156</v>
      </c>
    </row>
    <row r="4695" spans="2:51" s="13" customFormat="1" x14ac:dyDescent="0.2">
      <c r="B4695" s="154"/>
      <c r="D4695" s="148" t="s">
        <v>169</v>
      </c>
      <c r="E4695" s="155" t="s">
        <v>3</v>
      </c>
      <c r="F4695" s="156" t="s">
        <v>2714</v>
      </c>
      <c r="H4695" s="157">
        <v>4.38</v>
      </c>
      <c r="I4695" s="158"/>
      <c r="L4695" s="154"/>
      <c r="M4695" s="159"/>
      <c r="T4695" s="160"/>
      <c r="AT4695" s="155" t="s">
        <v>169</v>
      </c>
      <c r="AU4695" s="155" t="s">
        <v>88</v>
      </c>
      <c r="AV4695" s="13" t="s">
        <v>88</v>
      </c>
      <c r="AW4695" s="13" t="s">
        <v>40</v>
      </c>
      <c r="AX4695" s="13" t="s">
        <v>78</v>
      </c>
      <c r="AY4695" s="155" t="s">
        <v>156</v>
      </c>
    </row>
    <row r="4696" spans="2:51" s="13" customFormat="1" x14ac:dyDescent="0.2">
      <c r="B4696" s="154"/>
      <c r="D4696" s="148" t="s">
        <v>169</v>
      </c>
      <c r="E4696" s="155" t="s">
        <v>3</v>
      </c>
      <c r="F4696" s="156" t="s">
        <v>2715</v>
      </c>
      <c r="H4696" s="157">
        <v>8.5050000000000008</v>
      </c>
      <c r="I4696" s="158"/>
      <c r="L4696" s="154"/>
      <c r="M4696" s="159"/>
      <c r="T4696" s="160"/>
      <c r="AT4696" s="155" t="s">
        <v>169</v>
      </c>
      <c r="AU4696" s="155" t="s">
        <v>88</v>
      </c>
      <c r="AV4696" s="13" t="s">
        <v>88</v>
      </c>
      <c r="AW4696" s="13" t="s">
        <v>40</v>
      </c>
      <c r="AX4696" s="13" t="s">
        <v>78</v>
      </c>
      <c r="AY4696" s="155" t="s">
        <v>156</v>
      </c>
    </row>
    <row r="4697" spans="2:51" s="13" customFormat="1" x14ac:dyDescent="0.2">
      <c r="B4697" s="154"/>
      <c r="D4697" s="148" t="s">
        <v>169</v>
      </c>
      <c r="E4697" s="155" t="s">
        <v>3</v>
      </c>
      <c r="F4697" s="156" t="s">
        <v>2716</v>
      </c>
      <c r="H4697" s="157">
        <v>9.9</v>
      </c>
      <c r="I4697" s="158"/>
      <c r="L4697" s="154"/>
      <c r="M4697" s="159"/>
      <c r="T4697" s="160"/>
      <c r="AT4697" s="155" t="s">
        <v>169</v>
      </c>
      <c r="AU4697" s="155" t="s">
        <v>88</v>
      </c>
      <c r="AV4697" s="13" t="s">
        <v>88</v>
      </c>
      <c r="AW4697" s="13" t="s">
        <v>40</v>
      </c>
      <c r="AX4697" s="13" t="s">
        <v>78</v>
      </c>
      <c r="AY4697" s="155" t="s">
        <v>156</v>
      </c>
    </row>
    <row r="4698" spans="2:51" s="13" customFormat="1" x14ac:dyDescent="0.2">
      <c r="B4698" s="154"/>
      <c r="D4698" s="148" t="s">
        <v>169</v>
      </c>
      <c r="E4698" s="155" t="s">
        <v>3</v>
      </c>
      <c r="F4698" s="156" t="s">
        <v>2717</v>
      </c>
      <c r="H4698" s="157">
        <v>20.414999999999999</v>
      </c>
      <c r="I4698" s="158"/>
      <c r="L4698" s="154"/>
      <c r="M4698" s="159"/>
      <c r="T4698" s="160"/>
      <c r="AT4698" s="155" t="s">
        <v>169</v>
      </c>
      <c r="AU4698" s="155" t="s">
        <v>88</v>
      </c>
      <c r="AV4698" s="13" t="s">
        <v>88</v>
      </c>
      <c r="AW4698" s="13" t="s">
        <v>40</v>
      </c>
      <c r="AX4698" s="13" t="s">
        <v>78</v>
      </c>
      <c r="AY4698" s="155" t="s">
        <v>156</v>
      </c>
    </row>
    <row r="4699" spans="2:51" s="13" customFormat="1" x14ac:dyDescent="0.2">
      <c r="B4699" s="154"/>
      <c r="D4699" s="148" t="s">
        <v>169</v>
      </c>
      <c r="E4699" s="155" t="s">
        <v>3</v>
      </c>
      <c r="F4699" s="156" t="s">
        <v>2718</v>
      </c>
      <c r="H4699" s="157">
        <v>4.883</v>
      </c>
      <c r="I4699" s="158"/>
      <c r="L4699" s="154"/>
      <c r="M4699" s="159"/>
      <c r="T4699" s="160"/>
      <c r="AT4699" s="155" t="s">
        <v>169</v>
      </c>
      <c r="AU4699" s="155" t="s">
        <v>88</v>
      </c>
      <c r="AV4699" s="13" t="s">
        <v>88</v>
      </c>
      <c r="AW4699" s="13" t="s">
        <v>40</v>
      </c>
      <c r="AX4699" s="13" t="s">
        <v>78</v>
      </c>
      <c r="AY4699" s="155" t="s">
        <v>156</v>
      </c>
    </row>
    <row r="4700" spans="2:51" s="13" customFormat="1" x14ac:dyDescent="0.2">
      <c r="B4700" s="154"/>
      <c r="D4700" s="148" t="s">
        <v>169</v>
      </c>
      <c r="E4700" s="155" t="s">
        <v>3</v>
      </c>
      <c r="F4700" s="156" t="s">
        <v>2719</v>
      </c>
      <c r="H4700" s="157">
        <v>9.6080000000000005</v>
      </c>
      <c r="I4700" s="158"/>
      <c r="L4700" s="154"/>
      <c r="M4700" s="159"/>
      <c r="T4700" s="160"/>
      <c r="AT4700" s="155" t="s">
        <v>169</v>
      </c>
      <c r="AU4700" s="155" t="s">
        <v>88</v>
      </c>
      <c r="AV4700" s="13" t="s">
        <v>88</v>
      </c>
      <c r="AW4700" s="13" t="s">
        <v>40</v>
      </c>
      <c r="AX4700" s="13" t="s">
        <v>78</v>
      </c>
      <c r="AY4700" s="155" t="s">
        <v>156</v>
      </c>
    </row>
    <row r="4701" spans="2:51" s="13" customFormat="1" x14ac:dyDescent="0.2">
      <c r="B4701" s="154"/>
      <c r="D4701" s="148" t="s">
        <v>169</v>
      </c>
      <c r="E4701" s="155" t="s">
        <v>3</v>
      </c>
      <c r="F4701" s="156" t="s">
        <v>2720</v>
      </c>
      <c r="H4701" s="157">
        <v>4.22</v>
      </c>
      <c r="I4701" s="158"/>
      <c r="L4701" s="154"/>
      <c r="M4701" s="159"/>
      <c r="T4701" s="160"/>
      <c r="AT4701" s="155" t="s">
        <v>169</v>
      </c>
      <c r="AU4701" s="155" t="s">
        <v>88</v>
      </c>
      <c r="AV4701" s="13" t="s">
        <v>88</v>
      </c>
      <c r="AW4701" s="13" t="s">
        <v>40</v>
      </c>
      <c r="AX4701" s="13" t="s">
        <v>78</v>
      </c>
      <c r="AY4701" s="155" t="s">
        <v>156</v>
      </c>
    </row>
    <row r="4702" spans="2:51" s="13" customFormat="1" x14ac:dyDescent="0.2">
      <c r="B4702" s="154"/>
      <c r="D4702" s="148" t="s">
        <v>169</v>
      </c>
      <c r="E4702" s="155" t="s">
        <v>3</v>
      </c>
      <c r="F4702" s="156" t="s">
        <v>2721</v>
      </c>
      <c r="H4702" s="157">
        <v>4.22</v>
      </c>
      <c r="I4702" s="158"/>
      <c r="L4702" s="154"/>
      <c r="M4702" s="159"/>
      <c r="T4702" s="160"/>
      <c r="AT4702" s="155" t="s">
        <v>169</v>
      </c>
      <c r="AU4702" s="155" t="s">
        <v>88</v>
      </c>
      <c r="AV4702" s="13" t="s">
        <v>88</v>
      </c>
      <c r="AW4702" s="13" t="s">
        <v>40</v>
      </c>
      <c r="AX4702" s="13" t="s">
        <v>78</v>
      </c>
      <c r="AY4702" s="155" t="s">
        <v>156</v>
      </c>
    </row>
    <row r="4703" spans="2:51" s="13" customFormat="1" x14ac:dyDescent="0.2">
      <c r="B4703" s="154"/>
      <c r="D4703" s="148" t="s">
        <v>169</v>
      </c>
      <c r="E4703" s="155" t="s">
        <v>3</v>
      </c>
      <c r="F4703" s="156" t="s">
        <v>2722</v>
      </c>
      <c r="H4703" s="157">
        <v>15.555</v>
      </c>
      <c r="I4703" s="158"/>
      <c r="L4703" s="154"/>
      <c r="M4703" s="159"/>
      <c r="T4703" s="160"/>
      <c r="AT4703" s="155" t="s">
        <v>169</v>
      </c>
      <c r="AU4703" s="155" t="s">
        <v>88</v>
      </c>
      <c r="AV4703" s="13" t="s">
        <v>88</v>
      </c>
      <c r="AW4703" s="13" t="s">
        <v>40</v>
      </c>
      <c r="AX4703" s="13" t="s">
        <v>78</v>
      </c>
      <c r="AY4703" s="155" t="s">
        <v>156</v>
      </c>
    </row>
    <row r="4704" spans="2:51" s="13" customFormat="1" ht="22.5" x14ac:dyDescent="0.2">
      <c r="B4704" s="154"/>
      <c r="D4704" s="148" t="s">
        <v>169</v>
      </c>
      <c r="E4704" s="155" t="s">
        <v>3</v>
      </c>
      <c r="F4704" s="156" t="s">
        <v>2723</v>
      </c>
      <c r="H4704" s="157">
        <v>121.423</v>
      </c>
      <c r="I4704" s="158"/>
      <c r="L4704" s="154"/>
      <c r="M4704" s="159"/>
      <c r="T4704" s="160"/>
      <c r="AT4704" s="155" t="s">
        <v>169</v>
      </c>
      <c r="AU4704" s="155" t="s">
        <v>88</v>
      </c>
      <c r="AV4704" s="13" t="s">
        <v>88</v>
      </c>
      <c r="AW4704" s="13" t="s">
        <v>40</v>
      </c>
      <c r="AX4704" s="13" t="s">
        <v>78</v>
      </c>
      <c r="AY4704" s="155" t="s">
        <v>156</v>
      </c>
    </row>
    <row r="4705" spans="2:51" s="13" customFormat="1" x14ac:dyDescent="0.2">
      <c r="B4705" s="154"/>
      <c r="D4705" s="148" t="s">
        <v>169</v>
      </c>
      <c r="E4705" s="155" t="s">
        <v>3</v>
      </c>
      <c r="F4705" s="156" t="s">
        <v>2724</v>
      </c>
      <c r="H4705" s="157">
        <v>27.585000000000001</v>
      </c>
      <c r="I4705" s="158"/>
      <c r="L4705" s="154"/>
      <c r="M4705" s="159"/>
      <c r="T4705" s="160"/>
      <c r="AT4705" s="155" t="s">
        <v>169</v>
      </c>
      <c r="AU4705" s="155" t="s">
        <v>88</v>
      </c>
      <c r="AV4705" s="13" t="s">
        <v>88</v>
      </c>
      <c r="AW4705" s="13" t="s">
        <v>40</v>
      </c>
      <c r="AX4705" s="13" t="s">
        <v>78</v>
      </c>
      <c r="AY4705" s="155" t="s">
        <v>156</v>
      </c>
    </row>
    <row r="4706" spans="2:51" s="13" customFormat="1" x14ac:dyDescent="0.2">
      <c r="B4706" s="154"/>
      <c r="D4706" s="148" t="s">
        <v>169</v>
      </c>
      <c r="E4706" s="155" t="s">
        <v>3</v>
      </c>
      <c r="F4706" s="156" t="s">
        <v>2725</v>
      </c>
      <c r="H4706" s="157">
        <v>22.13</v>
      </c>
      <c r="I4706" s="158"/>
      <c r="L4706" s="154"/>
      <c r="M4706" s="159"/>
      <c r="T4706" s="160"/>
      <c r="AT4706" s="155" t="s">
        <v>169</v>
      </c>
      <c r="AU4706" s="155" t="s">
        <v>88</v>
      </c>
      <c r="AV4706" s="13" t="s">
        <v>88</v>
      </c>
      <c r="AW4706" s="13" t="s">
        <v>40</v>
      </c>
      <c r="AX4706" s="13" t="s">
        <v>78</v>
      </c>
      <c r="AY4706" s="155" t="s">
        <v>156</v>
      </c>
    </row>
    <row r="4707" spans="2:51" s="13" customFormat="1" x14ac:dyDescent="0.2">
      <c r="B4707" s="154"/>
      <c r="D4707" s="148" t="s">
        <v>169</v>
      </c>
      <c r="E4707" s="155" t="s">
        <v>3</v>
      </c>
      <c r="F4707" s="156" t="s">
        <v>2726</v>
      </c>
      <c r="H4707" s="157">
        <v>64.12</v>
      </c>
      <c r="I4707" s="158"/>
      <c r="L4707" s="154"/>
      <c r="M4707" s="159"/>
      <c r="T4707" s="160"/>
      <c r="AT4707" s="155" t="s">
        <v>169</v>
      </c>
      <c r="AU4707" s="155" t="s">
        <v>88</v>
      </c>
      <c r="AV4707" s="13" t="s">
        <v>88</v>
      </c>
      <c r="AW4707" s="13" t="s">
        <v>40</v>
      </c>
      <c r="AX4707" s="13" t="s">
        <v>78</v>
      </c>
      <c r="AY4707" s="155" t="s">
        <v>156</v>
      </c>
    </row>
    <row r="4708" spans="2:51" s="13" customFormat="1" x14ac:dyDescent="0.2">
      <c r="B4708" s="154"/>
      <c r="D4708" s="148" t="s">
        <v>169</v>
      </c>
      <c r="E4708" s="155" t="s">
        <v>3</v>
      </c>
      <c r="F4708" s="156" t="s">
        <v>2727</v>
      </c>
      <c r="H4708" s="157">
        <v>36.11</v>
      </c>
      <c r="I4708" s="158"/>
      <c r="L4708" s="154"/>
      <c r="M4708" s="159"/>
      <c r="T4708" s="160"/>
      <c r="AT4708" s="155" t="s">
        <v>169</v>
      </c>
      <c r="AU4708" s="155" t="s">
        <v>88</v>
      </c>
      <c r="AV4708" s="13" t="s">
        <v>88</v>
      </c>
      <c r="AW4708" s="13" t="s">
        <v>40</v>
      </c>
      <c r="AX4708" s="13" t="s">
        <v>78</v>
      </c>
      <c r="AY4708" s="155" t="s">
        <v>156</v>
      </c>
    </row>
    <row r="4709" spans="2:51" s="13" customFormat="1" x14ac:dyDescent="0.2">
      <c r="B4709" s="154"/>
      <c r="D4709" s="148" t="s">
        <v>169</v>
      </c>
      <c r="E4709" s="155" t="s">
        <v>3</v>
      </c>
      <c r="F4709" s="156" t="s">
        <v>2728</v>
      </c>
      <c r="H4709" s="157">
        <v>70.715000000000003</v>
      </c>
      <c r="I4709" s="158"/>
      <c r="L4709" s="154"/>
      <c r="M4709" s="159"/>
      <c r="T4709" s="160"/>
      <c r="AT4709" s="155" t="s">
        <v>169</v>
      </c>
      <c r="AU4709" s="155" t="s">
        <v>88</v>
      </c>
      <c r="AV4709" s="13" t="s">
        <v>88</v>
      </c>
      <c r="AW4709" s="13" t="s">
        <v>40</v>
      </c>
      <c r="AX4709" s="13" t="s">
        <v>78</v>
      </c>
      <c r="AY4709" s="155" t="s">
        <v>156</v>
      </c>
    </row>
    <row r="4710" spans="2:51" s="13" customFormat="1" x14ac:dyDescent="0.2">
      <c r="B4710" s="154"/>
      <c r="D4710" s="148" t="s">
        <v>169</v>
      </c>
      <c r="E4710" s="155" t="s">
        <v>3</v>
      </c>
      <c r="F4710" s="156" t="s">
        <v>2729</v>
      </c>
      <c r="H4710" s="157">
        <v>16.04</v>
      </c>
      <c r="I4710" s="158"/>
      <c r="L4710" s="154"/>
      <c r="M4710" s="159"/>
      <c r="T4710" s="160"/>
      <c r="AT4710" s="155" t="s">
        <v>169</v>
      </c>
      <c r="AU4710" s="155" t="s">
        <v>88</v>
      </c>
      <c r="AV4710" s="13" t="s">
        <v>88</v>
      </c>
      <c r="AW4710" s="13" t="s">
        <v>40</v>
      </c>
      <c r="AX4710" s="13" t="s">
        <v>78</v>
      </c>
      <c r="AY4710" s="155" t="s">
        <v>156</v>
      </c>
    </row>
    <row r="4711" spans="2:51" s="13" customFormat="1" x14ac:dyDescent="0.2">
      <c r="B4711" s="154"/>
      <c r="D4711" s="148" t="s">
        <v>169</v>
      </c>
      <c r="E4711" s="155" t="s">
        <v>3</v>
      </c>
      <c r="F4711" s="156" t="s">
        <v>2730</v>
      </c>
      <c r="H4711" s="157">
        <v>59.530999999999999</v>
      </c>
      <c r="I4711" s="158"/>
      <c r="L4711" s="154"/>
      <c r="M4711" s="159"/>
      <c r="T4711" s="160"/>
      <c r="AT4711" s="155" t="s">
        <v>169</v>
      </c>
      <c r="AU4711" s="155" t="s">
        <v>88</v>
      </c>
      <c r="AV4711" s="13" t="s">
        <v>88</v>
      </c>
      <c r="AW4711" s="13" t="s">
        <v>40</v>
      </c>
      <c r="AX4711" s="13" t="s">
        <v>78</v>
      </c>
      <c r="AY4711" s="155" t="s">
        <v>156</v>
      </c>
    </row>
    <row r="4712" spans="2:51" s="13" customFormat="1" x14ac:dyDescent="0.2">
      <c r="B4712" s="154"/>
      <c r="D4712" s="148" t="s">
        <v>169</v>
      </c>
      <c r="E4712" s="155" t="s">
        <v>3</v>
      </c>
      <c r="F4712" s="156" t="s">
        <v>2731</v>
      </c>
      <c r="H4712" s="157">
        <v>43.511000000000003</v>
      </c>
      <c r="I4712" s="158"/>
      <c r="L4712" s="154"/>
      <c r="M4712" s="159"/>
      <c r="T4712" s="160"/>
      <c r="AT4712" s="155" t="s">
        <v>169</v>
      </c>
      <c r="AU4712" s="155" t="s">
        <v>88</v>
      </c>
      <c r="AV4712" s="13" t="s">
        <v>88</v>
      </c>
      <c r="AW4712" s="13" t="s">
        <v>40</v>
      </c>
      <c r="AX4712" s="13" t="s">
        <v>78</v>
      </c>
      <c r="AY4712" s="155" t="s">
        <v>156</v>
      </c>
    </row>
    <row r="4713" spans="2:51" s="13" customFormat="1" x14ac:dyDescent="0.2">
      <c r="B4713" s="154"/>
      <c r="D4713" s="148" t="s">
        <v>169</v>
      </c>
      <c r="E4713" s="155" t="s">
        <v>3</v>
      </c>
      <c r="F4713" s="156" t="s">
        <v>2732</v>
      </c>
      <c r="H4713" s="157">
        <v>48.555</v>
      </c>
      <c r="I4713" s="158"/>
      <c r="L4713" s="154"/>
      <c r="M4713" s="159"/>
      <c r="T4713" s="160"/>
      <c r="AT4713" s="155" t="s">
        <v>169</v>
      </c>
      <c r="AU4713" s="155" t="s">
        <v>88</v>
      </c>
      <c r="AV4713" s="13" t="s">
        <v>88</v>
      </c>
      <c r="AW4713" s="13" t="s">
        <v>40</v>
      </c>
      <c r="AX4713" s="13" t="s">
        <v>78</v>
      </c>
      <c r="AY4713" s="155" t="s">
        <v>156</v>
      </c>
    </row>
    <row r="4714" spans="2:51" s="13" customFormat="1" x14ac:dyDescent="0.2">
      <c r="B4714" s="154"/>
      <c r="D4714" s="148" t="s">
        <v>169</v>
      </c>
      <c r="E4714" s="155" t="s">
        <v>3</v>
      </c>
      <c r="F4714" s="156" t="s">
        <v>2733</v>
      </c>
      <c r="H4714" s="157">
        <v>57.783000000000001</v>
      </c>
      <c r="I4714" s="158"/>
      <c r="L4714" s="154"/>
      <c r="M4714" s="159"/>
      <c r="T4714" s="160"/>
      <c r="AT4714" s="155" t="s">
        <v>169</v>
      </c>
      <c r="AU4714" s="155" t="s">
        <v>88</v>
      </c>
      <c r="AV4714" s="13" t="s">
        <v>88</v>
      </c>
      <c r="AW4714" s="13" t="s">
        <v>40</v>
      </c>
      <c r="AX4714" s="13" t="s">
        <v>78</v>
      </c>
      <c r="AY4714" s="155" t="s">
        <v>156</v>
      </c>
    </row>
    <row r="4715" spans="2:51" s="13" customFormat="1" x14ac:dyDescent="0.2">
      <c r="B4715" s="154"/>
      <c r="D4715" s="148" t="s">
        <v>169</v>
      </c>
      <c r="E4715" s="155" t="s">
        <v>3</v>
      </c>
      <c r="F4715" s="156" t="s">
        <v>2734</v>
      </c>
      <c r="H4715" s="157">
        <v>80.924999999999997</v>
      </c>
      <c r="I4715" s="158"/>
      <c r="L4715" s="154"/>
      <c r="M4715" s="159"/>
      <c r="T4715" s="160"/>
      <c r="AT4715" s="155" t="s">
        <v>169</v>
      </c>
      <c r="AU4715" s="155" t="s">
        <v>88</v>
      </c>
      <c r="AV4715" s="13" t="s">
        <v>88</v>
      </c>
      <c r="AW4715" s="13" t="s">
        <v>40</v>
      </c>
      <c r="AX4715" s="13" t="s">
        <v>78</v>
      </c>
      <c r="AY4715" s="155" t="s">
        <v>156</v>
      </c>
    </row>
    <row r="4716" spans="2:51" s="13" customFormat="1" x14ac:dyDescent="0.2">
      <c r="B4716" s="154"/>
      <c r="D4716" s="148" t="s">
        <v>169</v>
      </c>
      <c r="E4716" s="155" t="s">
        <v>3</v>
      </c>
      <c r="F4716" s="156" t="s">
        <v>2735</v>
      </c>
      <c r="H4716" s="157">
        <v>59.75</v>
      </c>
      <c r="I4716" s="158"/>
      <c r="L4716" s="154"/>
      <c r="M4716" s="159"/>
      <c r="T4716" s="160"/>
      <c r="AT4716" s="155" t="s">
        <v>169</v>
      </c>
      <c r="AU4716" s="155" t="s">
        <v>88</v>
      </c>
      <c r="AV4716" s="13" t="s">
        <v>88</v>
      </c>
      <c r="AW4716" s="13" t="s">
        <v>40</v>
      </c>
      <c r="AX4716" s="13" t="s">
        <v>78</v>
      </c>
      <c r="AY4716" s="155" t="s">
        <v>156</v>
      </c>
    </row>
    <row r="4717" spans="2:51" s="13" customFormat="1" x14ac:dyDescent="0.2">
      <c r="B4717" s="154"/>
      <c r="D4717" s="148" t="s">
        <v>169</v>
      </c>
      <c r="E4717" s="155" t="s">
        <v>3</v>
      </c>
      <c r="F4717" s="156" t="s">
        <v>2736</v>
      </c>
      <c r="H4717" s="157">
        <v>53.482999999999997</v>
      </c>
      <c r="I4717" s="158"/>
      <c r="L4717" s="154"/>
      <c r="M4717" s="159"/>
      <c r="T4717" s="160"/>
      <c r="AT4717" s="155" t="s">
        <v>169</v>
      </c>
      <c r="AU4717" s="155" t="s">
        <v>88</v>
      </c>
      <c r="AV4717" s="13" t="s">
        <v>88</v>
      </c>
      <c r="AW4717" s="13" t="s">
        <v>40</v>
      </c>
      <c r="AX4717" s="13" t="s">
        <v>78</v>
      </c>
      <c r="AY4717" s="155" t="s">
        <v>156</v>
      </c>
    </row>
    <row r="4718" spans="2:51" s="13" customFormat="1" x14ac:dyDescent="0.2">
      <c r="B4718" s="154"/>
      <c r="D4718" s="148" t="s">
        <v>169</v>
      </c>
      <c r="E4718" s="155" t="s">
        <v>3</v>
      </c>
      <c r="F4718" s="156" t="s">
        <v>2737</v>
      </c>
      <c r="H4718" s="157">
        <v>43.83</v>
      </c>
      <c r="I4718" s="158"/>
      <c r="L4718" s="154"/>
      <c r="M4718" s="159"/>
      <c r="T4718" s="160"/>
      <c r="AT4718" s="155" t="s">
        <v>169</v>
      </c>
      <c r="AU4718" s="155" t="s">
        <v>88</v>
      </c>
      <c r="AV4718" s="13" t="s">
        <v>88</v>
      </c>
      <c r="AW4718" s="13" t="s">
        <v>40</v>
      </c>
      <c r="AX4718" s="13" t="s">
        <v>78</v>
      </c>
      <c r="AY4718" s="155" t="s">
        <v>156</v>
      </c>
    </row>
    <row r="4719" spans="2:51" s="13" customFormat="1" x14ac:dyDescent="0.2">
      <c r="B4719" s="154"/>
      <c r="D4719" s="148" t="s">
        <v>169</v>
      </c>
      <c r="E4719" s="155" t="s">
        <v>3</v>
      </c>
      <c r="F4719" s="156" t="s">
        <v>2738</v>
      </c>
      <c r="H4719" s="157">
        <v>7.44</v>
      </c>
      <c r="I4719" s="158"/>
      <c r="L4719" s="154"/>
      <c r="M4719" s="159"/>
      <c r="T4719" s="160"/>
      <c r="AT4719" s="155" t="s">
        <v>169</v>
      </c>
      <c r="AU4719" s="155" t="s">
        <v>88</v>
      </c>
      <c r="AV4719" s="13" t="s">
        <v>88</v>
      </c>
      <c r="AW4719" s="13" t="s">
        <v>40</v>
      </c>
      <c r="AX4719" s="13" t="s">
        <v>78</v>
      </c>
      <c r="AY4719" s="155" t="s">
        <v>156</v>
      </c>
    </row>
    <row r="4720" spans="2:51" s="13" customFormat="1" x14ac:dyDescent="0.2">
      <c r="B4720" s="154"/>
      <c r="D4720" s="148" t="s">
        <v>169</v>
      </c>
      <c r="E4720" s="155" t="s">
        <v>3</v>
      </c>
      <c r="F4720" s="156" t="s">
        <v>2739</v>
      </c>
      <c r="H4720" s="157">
        <v>4.6980000000000004</v>
      </c>
      <c r="I4720" s="158"/>
      <c r="L4720" s="154"/>
      <c r="M4720" s="159"/>
      <c r="T4720" s="160"/>
      <c r="AT4720" s="155" t="s">
        <v>169</v>
      </c>
      <c r="AU4720" s="155" t="s">
        <v>88</v>
      </c>
      <c r="AV4720" s="13" t="s">
        <v>88</v>
      </c>
      <c r="AW4720" s="13" t="s">
        <v>40</v>
      </c>
      <c r="AX4720" s="13" t="s">
        <v>78</v>
      </c>
      <c r="AY4720" s="155" t="s">
        <v>156</v>
      </c>
    </row>
    <row r="4721" spans="2:51" s="13" customFormat="1" x14ac:dyDescent="0.2">
      <c r="B4721" s="154"/>
      <c r="D4721" s="148" t="s">
        <v>169</v>
      </c>
      <c r="E4721" s="155" t="s">
        <v>3</v>
      </c>
      <c r="F4721" s="156" t="s">
        <v>2740</v>
      </c>
      <c r="H4721" s="157">
        <v>9.34</v>
      </c>
      <c r="I4721" s="158"/>
      <c r="L4721" s="154"/>
      <c r="M4721" s="159"/>
      <c r="T4721" s="160"/>
      <c r="AT4721" s="155" t="s">
        <v>169</v>
      </c>
      <c r="AU4721" s="155" t="s">
        <v>88</v>
      </c>
      <c r="AV4721" s="13" t="s">
        <v>88</v>
      </c>
      <c r="AW4721" s="13" t="s">
        <v>40</v>
      </c>
      <c r="AX4721" s="13" t="s">
        <v>78</v>
      </c>
      <c r="AY4721" s="155" t="s">
        <v>156</v>
      </c>
    </row>
    <row r="4722" spans="2:51" s="13" customFormat="1" x14ac:dyDescent="0.2">
      <c r="B4722" s="154"/>
      <c r="D4722" s="148" t="s">
        <v>169</v>
      </c>
      <c r="E4722" s="155" t="s">
        <v>3</v>
      </c>
      <c r="F4722" s="156" t="s">
        <v>2741</v>
      </c>
      <c r="H4722" s="157">
        <v>2.4</v>
      </c>
      <c r="I4722" s="158"/>
      <c r="L4722" s="154"/>
      <c r="M4722" s="159"/>
      <c r="T4722" s="160"/>
      <c r="AT4722" s="155" t="s">
        <v>169</v>
      </c>
      <c r="AU4722" s="155" t="s">
        <v>88</v>
      </c>
      <c r="AV4722" s="13" t="s">
        <v>88</v>
      </c>
      <c r="AW4722" s="13" t="s">
        <v>40</v>
      </c>
      <c r="AX4722" s="13" t="s">
        <v>78</v>
      </c>
      <c r="AY4722" s="155" t="s">
        <v>156</v>
      </c>
    </row>
    <row r="4723" spans="2:51" s="13" customFormat="1" x14ac:dyDescent="0.2">
      <c r="B4723" s="154"/>
      <c r="D4723" s="148" t="s">
        <v>169</v>
      </c>
      <c r="E4723" s="155" t="s">
        <v>3</v>
      </c>
      <c r="F4723" s="156" t="s">
        <v>2742</v>
      </c>
      <c r="H4723" s="157">
        <v>46.935000000000002</v>
      </c>
      <c r="I4723" s="158"/>
      <c r="L4723" s="154"/>
      <c r="M4723" s="159"/>
      <c r="T4723" s="160"/>
      <c r="AT4723" s="155" t="s">
        <v>169</v>
      </c>
      <c r="AU4723" s="155" t="s">
        <v>88</v>
      </c>
      <c r="AV4723" s="13" t="s">
        <v>88</v>
      </c>
      <c r="AW4723" s="13" t="s">
        <v>40</v>
      </c>
      <c r="AX4723" s="13" t="s">
        <v>78</v>
      </c>
      <c r="AY4723" s="155" t="s">
        <v>156</v>
      </c>
    </row>
    <row r="4724" spans="2:51" s="13" customFormat="1" x14ac:dyDescent="0.2">
      <c r="B4724" s="154"/>
      <c r="D4724" s="148" t="s">
        <v>169</v>
      </c>
      <c r="E4724" s="155" t="s">
        <v>3</v>
      </c>
      <c r="F4724" s="156" t="s">
        <v>2743</v>
      </c>
      <c r="H4724" s="157">
        <v>29.484999999999999</v>
      </c>
      <c r="I4724" s="158"/>
      <c r="L4724" s="154"/>
      <c r="M4724" s="159"/>
      <c r="T4724" s="160"/>
      <c r="AT4724" s="155" t="s">
        <v>169</v>
      </c>
      <c r="AU4724" s="155" t="s">
        <v>88</v>
      </c>
      <c r="AV4724" s="13" t="s">
        <v>88</v>
      </c>
      <c r="AW4724" s="13" t="s">
        <v>40</v>
      </c>
      <c r="AX4724" s="13" t="s">
        <v>78</v>
      </c>
      <c r="AY4724" s="155" t="s">
        <v>156</v>
      </c>
    </row>
    <row r="4725" spans="2:51" s="13" customFormat="1" ht="22.5" x14ac:dyDescent="0.2">
      <c r="B4725" s="154"/>
      <c r="D4725" s="148" t="s">
        <v>169</v>
      </c>
      <c r="E4725" s="155" t="s">
        <v>3</v>
      </c>
      <c r="F4725" s="156" t="s">
        <v>2744</v>
      </c>
      <c r="H4725" s="157">
        <v>103.788</v>
      </c>
      <c r="I4725" s="158"/>
      <c r="L4725" s="154"/>
      <c r="M4725" s="159"/>
      <c r="T4725" s="160"/>
      <c r="AT4725" s="155" t="s">
        <v>169</v>
      </c>
      <c r="AU4725" s="155" t="s">
        <v>88</v>
      </c>
      <c r="AV4725" s="13" t="s">
        <v>88</v>
      </c>
      <c r="AW4725" s="13" t="s">
        <v>40</v>
      </c>
      <c r="AX4725" s="13" t="s">
        <v>78</v>
      </c>
      <c r="AY4725" s="155" t="s">
        <v>156</v>
      </c>
    </row>
    <row r="4726" spans="2:51" s="13" customFormat="1" x14ac:dyDescent="0.2">
      <c r="B4726" s="154"/>
      <c r="D4726" s="148" t="s">
        <v>169</v>
      </c>
      <c r="E4726" s="155" t="s">
        <v>3</v>
      </c>
      <c r="F4726" s="156" t="s">
        <v>2745</v>
      </c>
      <c r="H4726" s="157">
        <v>66.260000000000005</v>
      </c>
      <c r="I4726" s="158"/>
      <c r="L4726" s="154"/>
      <c r="M4726" s="159"/>
      <c r="T4726" s="160"/>
      <c r="AT4726" s="155" t="s">
        <v>169</v>
      </c>
      <c r="AU4726" s="155" t="s">
        <v>88</v>
      </c>
      <c r="AV4726" s="13" t="s">
        <v>88</v>
      </c>
      <c r="AW4726" s="13" t="s">
        <v>40</v>
      </c>
      <c r="AX4726" s="13" t="s">
        <v>78</v>
      </c>
      <c r="AY4726" s="155" t="s">
        <v>156</v>
      </c>
    </row>
    <row r="4727" spans="2:51" s="13" customFormat="1" ht="22.5" x14ac:dyDescent="0.2">
      <c r="B4727" s="154"/>
      <c r="D4727" s="148" t="s">
        <v>169</v>
      </c>
      <c r="E4727" s="155" t="s">
        <v>3</v>
      </c>
      <c r="F4727" s="156" t="s">
        <v>2746</v>
      </c>
      <c r="H4727" s="157">
        <v>165.995</v>
      </c>
      <c r="I4727" s="158"/>
      <c r="L4727" s="154"/>
      <c r="M4727" s="159"/>
      <c r="T4727" s="160"/>
      <c r="AT4727" s="155" t="s">
        <v>169</v>
      </c>
      <c r="AU4727" s="155" t="s">
        <v>88</v>
      </c>
      <c r="AV4727" s="13" t="s">
        <v>88</v>
      </c>
      <c r="AW4727" s="13" t="s">
        <v>40</v>
      </c>
      <c r="AX4727" s="13" t="s">
        <v>78</v>
      </c>
      <c r="AY4727" s="155" t="s">
        <v>156</v>
      </c>
    </row>
    <row r="4728" spans="2:51" s="13" customFormat="1" x14ac:dyDescent="0.2">
      <c r="B4728" s="154"/>
      <c r="D4728" s="148" t="s">
        <v>169</v>
      </c>
      <c r="E4728" s="155" t="s">
        <v>3</v>
      </c>
      <c r="F4728" s="156" t="s">
        <v>2747</v>
      </c>
      <c r="H4728" s="157">
        <v>65.694999999999993</v>
      </c>
      <c r="I4728" s="158"/>
      <c r="L4728" s="154"/>
      <c r="M4728" s="159"/>
      <c r="T4728" s="160"/>
      <c r="AT4728" s="155" t="s">
        <v>169</v>
      </c>
      <c r="AU4728" s="155" t="s">
        <v>88</v>
      </c>
      <c r="AV4728" s="13" t="s">
        <v>88</v>
      </c>
      <c r="AW4728" s="13" t="s">
        <v>40</v>
      </c>
      <c r="AX4728" s="13" t="s">
        <v>78</v>
      </c>
      <c r="AY4728" s="155" t="s">
        <v>156</v>
      </c>
    </row>
    <row r="4729" spans="2:51" s="13" customFormat="1" x14ac:dyDescent="0.2">
      <c r="B4729" s="154"/>
      <c r="D4729" s="148" t="s">
        <v>169</v>
      </c>
      <c r="E4729" s="155" t="s">
        <v>3</v>
      </c>
      <c r="F4729" s="156" t="s">
        <v>2748</v>
      </c>
      <c r="H4729" s="157">
        <v>9.86</v>
      </c>
      <c r="I4729" s="158"/>
      <c r="L4729" s="154"/>
      <c r="M4729" s="159"/>
      <c r="T4729" s="160"/>
      <c r="AT4729" s="155" t="s">
        <v>169</v>
      </c>
      <c r="AU4729" s="155" t="s">
        <v>88</v>
      </c>
      <c r="AV4729" s="13" t="s">
        <v>88</v>
      </c>
      <c r="AW4729" s="13" t="s">
        <v>40</v>
      </c>
      <c r="AX4729" s="13" t="s">
        <v>78</v>
      </c>
      <c r="AY4729" s="155" t="s">
        <v>156</v>
      </c>
    </row>
    <row r="4730" spans="2:51" s="13" customFormat="1" x14ac:dyDescent="0.2">
      <c r="B4730" s="154"/>
      <c r="D4730" s="148" t="s">
        <v>169</v>
      </c>
      <c r="E4730" s="155" t="s">
        <v>3</v>
      </c>
      <c r="F4730" s="156" t="s">
        <v>2749</v>
      </c>
      <c r="H4730" s="157">
        <v>2.581</v>
      </c>
      <c r="I4730" s="158"/>
      <c r="L4730" s="154"/>
      <c r="M4730" s="159"/>
      <c r="T4730" s="160"/>
      <c r="AT4730" s="155" t="s">
        <v>169</v>
      </c>
      <c r="AU4730" s="155" t="s">
        <v>88</v>
      </c>
      <c r="AV4730" s="13" t="s">
        <v>88</v>
      </c>
      <c r="AW4730" s="13" t="s">
        <v>40</v>
      </c>
      <c r="AX4730" s="13" t="s">
        <v>78</v>
      </c>
      <c r="AY4730" s="155" t="s">
        <v>156</v>
      </c>
    </row>
    <row r="4731" spans="2:51" s="12" customFormat="1" x14ac:dyDescent="0.2">
      <c r="B4731" s="147"/>
      <c r="D4731" s="148" t="s">
        <v>169</v>
      </c>
      <c r="E4731" s="149" t="s">
        <v>3</v>
      </c>
      <c r="F4731" s="150" t="s">
        <v>2750</v>
      </c>
      <c r="H4731" s="149" t="s">
        <v>3</v>
      </c>
      <c r="I4731" s="151"/>
      <c r="L4731" s="147"/>
      <c r="M4731" s="152"/>
      <c r="T4731" s="153"/>
      <c r="AT4731" s="149" t="s">
        <v>169</v>
      </c>
      <c r="AU4731" s="149" t="s">
        <v>88</v>
      </c>
      <c r="AV4731" s="12" t="s">
        <v>86</v>
      </c>
      <c r="AW4731" s="12" t="s">
        <v>40</v>
      </c>
      <c r="AX4731" s="12" t="s">
        <v>78</v>
      </c>
      <c r="AY4731" s="149" t="s">
        <v>156</v>
      </c>
    </row>
    <row r="4732" spans="2:51" s="13" customFormat="1" x14ac:dyDescent="0.2">
      <c r="B4732" s="154"/>
      <c r="D4732" s="148" t="s">
        <v>169</v>
      </c>
      <c r="E4732" s="155" t="s">
        <v>3</v>
      </c>
      <c r="F4732" s="156" t="s">
        <v>2751</v>
      </c>
      <c r="H4732" s="157">
        <v>5.31</v>
      </c>
      <c r="I4732" s="158"/>
      <c r="L4732" s="154"/>
      <c r="M4732" s="159"/>
      <c r="T4732" s="160"/>
      <c r="AT4732" s="155" t="s">
        <v>169</v>
      </c>
      <c r="AU4732" s="155" t="s">
        <v>88</v>
      </c>
      <c r="AV4732" s="13" t="s">
        <v>88</v>
      </c>
      <c r="AW4732" s="13" t="s">
        <v>40</v>
      </c>
      <c r="AX4732" s="13" t="s">
        <v>78</v>
      </c>
      <c r="AY4732" s="155" t="s">
        <v>156</v>
      </c>
    </row>
    <row r="4733" spans="2:51" s="13" customFormat="1" x14ac:dyDescent="0.2">
      <c r="B4733" s="154"/>
      <c r="D4733" s="148" t="s">
        <v>169</v>
      </c>
      <c r="E4733" s="155" t="s">
        <v>3</v>
      </c>
      <c r="F4733" s="156" t="s">
        <v>2752</v>
      </c>
      <c r="H4733" s="157">
        <v>2.2050000000000001</v>
      </c>
      <c r="I4733" s="158"/>
      <c r="L4733" s="154"/>
      <c r="M4733" s="159"/>
      <c r="T4733" s="160"/>
      <c r="AT4733" s="155" t="s">
        <v>169</v>
      </c>
      <c r="AU4733" s="155" t="s">
        <v>88</v>
      </c>
      <c r="AV4733" s="13" t="s">
        <v>88</v>
      </c>
      <c r="AW4733" s="13" t="s">
        <v>40</v>
      </c>
      <c r="AX4733" s="13" t="s">
        <v>78</v>
      </c>
      <c r="AY4733" s="155" t="s">
        <v>156</v>
      </c>
    </row>
    <row r="4734" spans="2:51" s="13" customFormat="1" x14ac:dyDescent="0.2">
      <c r="B4734" s="154"/>
      <c r="D4734" s="148" t="s">
        <v>169</v>
      </c>
      <c r="E4734" s="155" t="s">
        <v>3</v>
      </c>
      <c r="F4734" s="156" t="s">
        <v>2753</v>
      </c>
      <c r="H4734" s="157">
        <v>2.2050000000000001</v>
      </c>
      <c r="I4734" s="158"/>
      <c r="L4734" s="154"/>
      <c r="M4734" s="159"/>
      <c r="T4734" s="160"/>
      <c r="AT4734" s="155" t="s">
        <v>169</v>
      </c>
      <c r="AU4734" s="155" t="s">
        <v>88</v>
      </c>
      <c r="AV4734" s="13" t="s">
        <v>88</v>
      </c>
      <c r="AW4734" s="13" t="s">
        <v>40</v>
      </c>
      <c r="AX4734" s="13" t="s">
        <v>78</v>
      </c>
      <c r="AY4734" s="155" t="s">
        <v>156</v>
      </c>
    </row>
    <row r="4735" spans="2:51" s="13" customFormat="1" x14ac:dyDescent="0.2">
      <c r="B4735" s="154"/>
      <c r="D4735" s="148" t="s">
        <v>169</v>
      </c>
      <c r="E4735" s="155" t="s">
        <v>3</v>
      </c>
      <c r="F4735" s="156" t="s">
        <v>2754</v>
      </c>
      <c r="H4735" s="157">
        <v>3.24</v>
      </c>
      <c r="I4735" s="158"/>
      <c r="L4735" s="154"/>
      <c r="M4735" s="159"/>
      <c r="T4735" s="160"/>
      <c r="AT4735" s="155" t="s">
        <v>169</v>
      </c>
      <c r="AU4735" s="155" t="s">
        <v>88</v>
      </c>
      <c r="AV4735" s="13" t="s">
        <v>88</v>
      </c>
      <c r="AW4735" s="13" t="s">
        <v>40</v>
      </c>
      <c r="AX4735" s="13" t="s">
        <v>78</v>
      </c>
      <c r="AY4735" s="155" t="s">
        <v>156</v>
      </c>
    </row>
    <row r="4736" spans="2:51" s="13" customFormat="1" x14ac:dyDescent="0.2">
      <c r="B4736" s="154"/>
      <c r="D4736" s="148" t="s">
        <v>169</v>
      </c>
      <c r="E4736" s="155" t="s">
        <v>3</v>
      </c>
      <c r="F4736" s="156" t="s">
        <v>2755</v>
      </c>
      <c r="H4736" s="157">
        <v>3.24</v>
      </c>
      <c r="I4736" s="158"/>
      <c r="L4736" s="154"/>
      <c r="M4736" s="159"/>
      <c r="T4736" s="160"/>
      <c r="AT4736" s="155" t="s">
        <v>169</v>
      </c>
      <c r="AU4736" s="155" t="s">
        <v>88</v>
      </c>
      <c r="AV4736" s="13" t="s">
        <v>88</v>
      </c>
      <c r="AW4736" s="13" t="s">
        <v>40</v>
      </c>
      <c r="AX4736" s="13" t="s">
        <v>78</v>
      </c>
      <c r="AY4736" s="155" t="s">
        <v>156</v>
      </c>
    </row>
    <row r="4737" spans="2:51" s="13" customFormat="1" x14ac:dyDescent="0.2">
      <c r="B4737" s="154"/>
      <c r="D4737" s="148" t="s">
        <v>169</v>
      </c>
      <c r="E4737" s="155" t="s">
        <v>3</v>
      </c>
      <c r="F4737" s="156" t="s">
        <v>2756</v>
      </c>
      <c r="H4737" s="157">
        <v>2.246</v>
      </c>
      <c r="I4737" s="158"/>
      <c r="L4737" s="154"/>
      <c r="M4737" s="159"/>
      <c r="T4737" s="160"/>
      <c r="AT4737" s="155" t="s">
        <v>169</v>
      </c>
      <c r="AU4737" s="155" t="s">
        <v>88</v>
      </c>
      <c r="AV4737" s="13" t="s">
        <v>88</v>
      </c>
      <c r="AW4737" s="13" t="s">
        <v>40</v>
      </c>
      <c r="AX4737" s="13" t="s">
        <v>78</v>
      </c>
      <c r="AY4737" s="155" t="s">
        <v>156</v>
      </c>
    </row>
    <row r="4738" spans="2:51" s="13" customFormat="1" x14ac:dyDescent="0.2">
      <c r="B4738" s="154"/>
      <c r="D4738" s="148" t="s">
        <v>169</v>
      </c>
      <c r="E4738" s="155" t="s">
        <v>3</v>
      </c>
      <c r="F4738" s="156" t="s">
        <v>2757</v>
      </c>
      <c r="H4738" s="157">
        <v>2.246</v>
      </c>
      <c r="I4738" s="158"/>
      <c r="L4738" s="154"/>
      <c r="M4738" s="159"/>
      <c r="T4738" s="160"/>
      <c r="AT4738" s="155" t="s">
        <v>169</v>
      </c>
      <c r="AU4738" s="155" t="s">
        <v>88</v>
      </c>
      <c r="AV4738" s="13" t="s">
        <v>88</v>
      </c>
      <c r="AW4738" s="13" t="s">
        <v>40</v>
      </c>
      <c r="AX4738" s="13" t="s">
        <v>78</v>
      </c>
      <c r="AY4738" s="155" t="s">
        <v>156</v>
      </c>
    </row>
    <row r="4739" spans="2:51" s="13" customFormat="1" x14ac:dyDescent="0.2">
      <c r="B4739" s="154"/>
      <c r="D4739" s="148" t="s">
        <v>169</v>
      </c>
      <c r="E4739" s="155" t="s">
        <v>3</v>
      </c>
      <c r="F4739" s="156" t="s">
        <v>2758</v>
      </c>
      <c r="H4739" s="157">
        <v>3.24</v>
      </c>
      <c r="I4739" s="158"/>
      <c r="L4739" s="154"/>
      <c r="M4739" s="159"/>
      <c r="T4739" s="160"/>
      <c r="AT4739" s="155" t="s">
        <v>169</v>
      </c>
      <c r="AU4739" s="155" t="s">
        <v>88</v>
      </c>
      <c r="AV4739" s="13" t="s">
        <v>88</v>
      </c>
      <c r="AW4739" s="13" t="s">
        <v>40</v>
      </c>
      <c r="AX4739" s="13" t="s">
        <v>78</v>
      </c>
      <c r="AY4739" s="155" t="s">
        <v>156</v>
      </c>
    </row>
    <row r="4740" spans="2:51" s="13" customFormat="1" x14ac:dyDescent="0.2">
      <c r="B4740" s="154"/>
      <c r="D4740" s="148" t="s">
        <v>169</v>
      </c>
      <c r="E4740" s="155" t="s">
        <v>3</v>
      </c>
      <c r="F4740" s="156" t="s">
        <v>2759</v>
      </c>
      <c r="H4740" s="157">
        <v>2.625</v>
      </c>
      <c r="I4740" s="158"/>
      <c r="L4740" s="154"/>
      <c r="M4740" s="159"/>
      <c r="T4740" s="160"/>
      <c r="AT4740" s="155" t="s">
        <v>169</v>
      </c>
      <c r="AU4740" s="155" t="s">
        <v>88</v>
      </c>
      <c r="AV4740" s="13" t="s">
        <v>88</v>
      </c>
      <c r="AW4740" s="13" t="s">
        <v>40</v>
      </c>
      <c r="AX4740" s="13" t="s">
        <v>78</v>
      </c>
      <c r="AY4740" s="155" t="s">
        <v>156</v>
      </c>
    </row>
    <row r="4741" spans="2:51" s="13" customFormat="1" x14ac:dyDescent="0.2">
      <c r="B4741" s="154"/>
      <c r="D4741" s="148" t="s">
        <v>169</v>
      </c>
      <c r="E4741" s="155" t="s">
        <v>3</v>
      </c>
      <c r="F4741" s="156" t="s">
        <v>2760</v>
      </c>
      <c r="H4741" s="157">
        <v>1.05</v>
      </c>
      <c r="I4741" s="158"/>
      <c r="L4741" s="154"/>
      <c r="M4741" s="159"/>
      <c r="T4741" s="160"/>
      <c r="AT4741" s="155" t="s">
        <v>169</v>
      </c>
      <c r="AU4741" s="155" t="s">
        <v>88</v>
      </c>
      <c r="AV4741" s="13" t="s">
        <v>88</v>
      </c>
      <c r="AW4741" s="13" t="s">
        <v>40</v>
      </c>
      <c r="AX4741" s="13" t="s">
        <v>78</v>
      </c>
      <c r="AY4741" s="155" t="s">
        <v>156</v>
      </c>
    </row>
    <row r="4742" spans="2:51" s="13" customFormat="1" x14ac:dyDescent="0.2">
      <c r="B4742" s="154"/>
      <c r="D4742" s="148" t="s">
        <v>169</v>
      </c>
      <c r="E4742" s="155" t="s">
        <v>3</v>
      </c>
      <c r="F4742" s="156" t="s">
        <v>2761</v>
      </c>
      <c r="H4742" s="157">
        <v>1.7549999999999999</v>
      </c>
      <c r="I4742" s="158"/>
      <c r="L4742" s="154"/>
      <c r="M4742" s="159"/>
      <c r="T4742" s="160"/>
      <c r="AT4742" s="155" t="s">
        <v>169</v>
      </c>
      <c r="AU4742" s="155" t="s">
        <v>88</v>
      </c>
      <c r="AV4742" s="13" t="s">
        <v>88</v>
      </c>
      <c r="AW4742" s="13" t="s">
        <v>40</v>
      </c>
      <c r="AX4742" s="13" t="s">
        <v>78</v>
      </c>
      <c r="AY4742" s="155" t="s">
        <v>156</v>
      </c>
    </row>
    <row r="4743" spans="2:51" s="13" customFormat="1" x14ac:dyDescent="0.2">
      <c r="B4743" s="154"/>
      <c r="D4743" s="148" t="s">
        <v>169</v>
      </c>
      <c r="E4743" s="155" t="s">
        <v>3</v>
      </c>
      <c r="F4743" s="156" t="s">
        <v>2762</v>
      </c>
      <c r="H4743" s="157">
        <v>1.02</v>
      </c>
      <c r="I4743" s="158"/>
      <c r="L4743" s="154"/>
      <c r="M4743" s="159"/>
      <c r="T4743" s="160"/>
      <c r="AT4743" s="155" t="s">
        <v>169</v>
      </c>
      <c r="AU4743" s="155" t="s">
        <v>88</v>
      </c>
      <c r="AV4743" s="13" t="s">
        <v>88</v>
      </c>
      <c r="AW4743" s="13" t="s">
        <v>40</v>
      </c>
      <c r="AX4743" s="13" t="s">
        <v>78</v>
      </c>
      <c r="AY4743" s="155" t="s">
        <v>156</v>
      </c>
    </row>
    <row r="4744" spans="2:51" s="13" customFormat="1" x14ac:dyDescent="0.2">
      <c r="B4744" s="154"/>
      <c r="D4744" s="148" t="s">
        <v>169</v>
      </c>
      <c r="E4744" s="155" t="s">
        <v>3</v>
      </c>
      <c r="F4744" s="156" t="s">
        <v>2763</v>
      </c>
      <c r="H4744" s="157">
        <v>4.3680000000000003</v>
      </c>
      <c r="I4744" s="158"/>
      <c r="L4744" s="154"/>
      <c r="M4744" s="159"/>
      <c r="T4744" s="160"/>
      <c r="AT4744" s="155" t="s">
        <v>169</v>
      </c>
      <c r="AU4744" s="155" t="s">
        <v>88</v>
      </c>
      <c r="AV4744" s="13" t="s">
        <v>88</v>
      </c>
      <c r="AW4744" s="13" t="s">
        <v>40</v>
      </c>
      <c r="AX4744" s="13" t="s">
        <v>78</v>
      </c>
      <c r="AY4744" s="155" t="s">
        <v>156</v>
      </c>
    </row>
    <row r="4745" spans="2:51" s="13" customFormat="1" x14ac:dyDescent="0.2">
      <c r="B4745" s="154"/>
      <c r="D4745" s="148" t="s">
        <v>169</v>
      </c>
      <c r="E4745" s="155" t="s">
        <v>3</v>
      </c>
      <c r="F4745" s="156" t="s">
        <v>2764</v>
      </c>
      <c r="H4745" s="157">
        <v>2.3460000000000001</v>
      </c>
      <c r="I4745" s="158"/>
      <c r="L4745" s="154"/>
      <c r="M4745" s="159"/>
      <c r="T4745" s="160"/>
      <c r="AT4745" s="155" t="s">
        <v>169</v>
      </c>
      <c r="AU4745" s="155" t="s">
        <v>88</v>
      </c>
      <c r="AV4745" s="13" t="s">
        <v>88</v>
      </c>
      <c r="AW4745" s="13" t="s">
        <v>40</v>
      </c>
      <c r="AX4745" s="13" t="s">
        <v>78</v>
      </c>
      <c r="AY4745" s="155" t="s">
        <v>156</v>
      </c>
    </row>
    <row r="4746" spans="2:51" s="13" customFormat="1" x14ac:dyDescent="0.2">
      <c r="B4746" s="154"/>
      <c r="D4746" s="148" t="s">
        <v>169</v>
      </c>
      <c r="E4746" s="155" t="s">
        <v>3</v>
      </c>
      <c r="F4746" s="156" t="s">
        <v>2765</v>
      </c>
      <c r="H4746" s="157">
        <v>2.9929999999999999</v>
      </c>
      <c r="I4746" s="158"/>
      <c r="L4746" s="154"/>
      <c r="M4746" s="159"/>
      <c r="T4746" s="160"/>
      <c r="AT4746" s="155" t="s">
        <v>169</v>
      </c>
      <c r="AU4746" s="155" t="s">
        <v>88</v>
      </c>
      <c r="AV4746" s="13" t="s">
        <v>88</v>
      </c>
      <c r="AW4746" s="13" t="s">
        <v>40</v>
      </c>
      <c r="AX4746" s="13" t="s">
        <v>78</v>
      </c>
      <c r="AY4746" s="155" t="s">
        <v>156</v>
      </c>
    </row>
    <row r="4747" spans="2:51" s="13" customFormat="1" x14ac:dyDescent="0.2">
      <c r="B4747" s="154"/>
      <c r="D4747" s="148" t="s">
        <v>169</v>
      </c>
      <c r="E4747" s="155" t="s">
        <v>3</v>
      </c>
      <c r="F4747" s="156" t="s">
        <v>2766</v>
      </c>
      <c r="H4747" s="157">
        <v>4.03</v>
      </c>
      <c r="I4747" s="158"/>
      <c r="L4747" s="154"/>
      <c r="M4747" s="159"/>
      <c r="T4747" s="160"/>
      <c r="AT4747" s="155" t="s">
        <v>169</v>
      </c>
      <c r="AU4747" s="155" t="s">
        <v>88</v>
      </c>
      <c r="AV4747" s="13" t="s">
        <v>88</v>
      </c>
      <c r="AW4747" s="13" t="s">
        <v>40</v>
      </c>
      <c r="AX4747" s="13" t="s">
        <v>78</v>
      </c>
      <c r="AY4747" s="155" t="s">
        <v>156</v>
      </c>
    </row>
    <row r="4748" spans="2:51" s="13" customFormat="1" x14ac:dyDescent="0.2">
      <c r="B4748" s="154"/>
      <c r="D4748" s="148" t="s">
        <v>169</v>
      </c>
      <c r="E4748" s="155" t="s">
        <v>3</v>
      </c>
      <c r="F4748" s="156" t="s">
        <v>2767</v>
      </c>
      <c r="H4748" s="157">
        <v>2.79</v>
      </c>
      <c r="I4748" s="158"/>
      <c r="L4748" s="154"/>
      <c r="M4748" s="159"/>
      <c r="T4748" s="160"/>
      <c r="AT4748" s="155" t="s">
        <v>169</v>
      </c>
      <c r="AU4748" s="155" t="s">
        <v>88</v>
      </c>
      <c r="AV4748" s="13" t="s">
        <v>88</v>
      </c>
      <c r="AW4748" s="13" t="s">
        <v>40</v>
      </c>
      <c r="AX4748" s="13" t="s">
        <v>78</v>
      </c>
      <c r="AY4748" s="155" t="s">
        <v>156</v>
      </c>
    </row>
    <row r="4749" spans="2:51" s="13" customFormat="1" x14ac:dyDescent="0.2">
      <c r="B4749" s="154"/>
      <c r="D4749" s="148" t="s">
        <v>169</v>
      </c>
      <c r="E4749" s="155" t="s">
        <v>3</v>
      </c>
      <c r="F4749" s="156" t="s">
        <v>2768</v>
      </c>
      <c r="H4749" s="157">
        <v>3.05</v>
      </c>
      <c r="I4749" s="158"/>
      <c r="L4749" s="154"/>
      <c r="M4749" s="159"/>
      <c r="T4749" s="160"/>
      <c r="AT4749" s="155" t="s">
        <v>169</v>
      </c>
      <c r="AU4749" s="155" t="s">
        <v>88</v>
      </c>
      <c r="AV4749" s="13" t="s">
        <v>88</v>
      </c>
      <c r="AW4749" s="13" t="s">
        <v>40</v>
      </c>
      <c r="AX4749" s="13" t="s">
        <v>78</v>
      </c>
      <c r="AY4749" s="155" t="s">
        <v>156</v>
      </c>
    </row>
    <row r="4750" spans="2:51" s="13" customFormat="1" x14ac:dyDescent="0.2">
      <c r="B4750" s="154"/>
      <c r="D4750" s="148" t="s">
        <v>169</v>
      </c>
      <c r="E4750" s="155" t="s">
        <v>3</v>
      </c>
      <c r="F4750" s="156" t="s">
        <v>2769</v>
      </c>
      <c r="H4750" s="157">
        <v>6.4050000000000002</v>
      </c>
      <c r="I4750" s="158"/>
      <c r="L4750" s="154"/>
      <c r="M4750" s="159"/>
      <c r="T4750" s="160"/>
      <c r="AT4750" s="155" t="s">
        <v>169</v>
      </c>
      <c r="AU4750" s="155" t="s">
        <v>88</v>
      </c>
      <c r="AV4750" s="13" t="s">
        <v>88</v>
      </c>
      <c r="AW4750" s="13" t="s">
        <v>40</v>
      </c>
      <c r="AX4750" s="13" t="s">
        <v>78</v>
      </c>
      <c r="AY4750" s="155" t="s">
        <v>156</v>
      </c>
    </row>
    <row r="4751" spans="2:51" s="13" customFormat="1" x14ac:dyDescent="0.2">
      <c r="B4751" s="154"/>
      <c r="D4751" s="148" t="s">
        <v>169</v>
      </c>
      <c r="E4751" s="155" t="s">
        <v>3</v>
      </c>
      <c r="F4751" s="156" t="s">
        <v>2770</v>
      </c>
      <c r="H4751" s="157">
        <v>2.1</v>
      </c>
      <c r="I4751" s="158"/>
      <c r="L4751" s="154"/>
      <c r="M4751" s="159"/>
      <c r="T4751" s="160"/>
      <c r="AT4751" s="155" t="s">
        <v>169</v>
      </c>
      <c r="AU4751" s="155" t="s">
        <v>88</v>
      </c>
      <c r="AV4751" s="13" t="s">
        <v>88</v>
      </c>
      <c r="AW4751" s="13" t="s">
        <v>40</v>
      </c>
      <c r="AX4751" s="13" t="s">
        <v>78</v>
      </c>
      <c r="AY4751" s="155" t="s">
        <v>156</v>
      </c>
    </row>
    <row r="4752" spans="2:51" s="13" customFormat="1" x14ac:dyDescent="0.2">
      <c r="B4752" s="154"/>
      <c r="D4752" s="148" t="s">
        <v>169</v>
      </c>
      <c r="E4752" s="155" t="s">
        <v>3</v>
      </c>
      <c r="F4752" s="156" t="s">
        <v>2771</v>
      </c>
      <c r="H4752" s="157">
        <v>3.81</v>
      </c>
      <c r="I4752" s="158"/>
      <c r="L4752" s="154"/>
      <c r="M4752" s="159"/>
      <c r="T4752" s="160"/>
      <c r="AT4752" s="155" t="s">
        <v>169</v>
      </c>
      <c r="AU4752" s="155" t="s">
        <v>88</v>
      </c>
      <c r="AV4752" s="13" t="s">
        <v>88</v>
      </c>
      <c r="AW4752" s="13" t="s">
        <v>40</v>
      </c>
      <c r="AX4752" s="13" t="s">
        <v>78</v>
      </c>
      <c r="AY4752" s="155" t="s">
        <v>156</v>
      </c>
    </row>
    <row r="4753" spans="2:51" s="13" customFormat="1" x14ac:dyDescent="0.2">
      <c r="B4753" s="154"/>
      <c r="D4753" s="148" t="s">
        <v>169</v>
      </c>
      <c r="E4753" s="155" t="s">
        <v>3</v>
      </c>
      <c r="F4753" s="156" t="s">
        <v>2772</v>
      </c>
      <c r="H4753" s="157">
        <v>3.81</v>
      </c>
      <c r="I4753" s="158"/>
      <c r="L4753" s="154"/>
      <c r="M4753" s="159"/>
      <c r="T4753" s="160"/>
      <c r="AT4753" s="155" t="s">
        <v>169</v>
      </c>
      <c r="AU4753" s="155" t="s">
        <v>88</v>
      </c>
      <c r="AV4753" s="13" t="s">
        <v>88</v>
      </c>
      <c r="AW4753" s="13" t="s">
        <v>40</v>
      </c>
      <c r="AX4753" s="13" t="s">
        <v>78</v>
      </c>
      <c r="AY4753" s="155" t="s">
        <v>156</v>
      </c>
    </row>
    <row r="4754" spans="2:51" s="13" customFormat="1" x14ac:dyDescent="0.2">
      <c r="B4754" s="154"/>
      <c r="D4754" s="148" t="s">
        <v>169</v>
      </c>
      <c r="E4754" s="155" t="s">
        <v>3</v>
      </c>
      <c r="F4754" s="156" t="s">
        <v>2773</v>
      </c>
      <c r="H4754" s="157">
        <v>2.2050000000000001</v>
      </c>
      <c r="I4754" s="158"/>
      <c r="L4754" s="154"/>
      <c r="M4754" s="159"/>
      <c r="T4754" s="160"/>
      <c r="AT4754" s="155" t="s">
        <v>169</v>
      </c>
      <c r="AU4754" s="155" t="s">
        <v>88</v>
      </c>
      <c r="AV4754" s="13" t="s">
        <v>88</v>
      </c>
      <c r="AW4754" s="13" t="s">
        <v>40</v>
      </c>
      <c r="AX4754" s="13" t="s">
        <v>78</v>
      </c>
      <c r="AY4754" s="155" t="s">
        <v>156</v>
      </c>
    </row>
    <row r="4755" spans="2:51" s="13" customFormat="1" x14ac:dyDescent="0.2">
      <c r="B4755" s="154"/>
      <c r="D4755" s="148" t="s">
        <v>169</v>
      </c>
      <c r="E4755" s="155" t="s">
        <v>3</v>
      </c>
      <c r="F4755" s="156" t="s">
        <v>2774</v>
      </c>
      <c r="H4755" s="157">
        <v>2.1349999999999998</v>
      </c>
      <c r="I4755" s="158"/>
      <c r="L4755" s="154"/>
      <c r="M4755" s="159"/>
      <c r="T4755" s="160"/>
      <c r="AT4755" s="155" t="s">
        <v>169</v>
      </c>
      <c r="AU4755" s="155" t="s">
        <v>88</v>
      </c>
      <c r="AV4755" s="13" t="s">
        <v>88</v>
      </c>
      <c r="AW4755" s="13" t="s">
        <v>40</v>
      </c>
      <c r="AX4755" s="13" t="s">
        <v>78</v>
      </c>
      <c r="AY4755" s="155" t="s">
        <v>156</v>
      </c>
    </row>
    <row r="4756" spans="2:51" s="13" customFormat="1" x14ac:dyDescent="0.2">
      <c r="B4756" s="154"/>
      <c r="D4756" s="148" t="s">
        <v>169</v>
      </c>
      <c r="E4756" s="155" t="s">
        <v>3</v>
      </c>
      <c r="F4756" s="156" t="s">
        <v>2775</v>
      </c>
      <c r="H4756" s="157">
        <v>4.5380000000000003</v>
      </c>
      <c r="I4756" s="158"/>
      <c r="L4756" s="154"/>
      <c r="M4756" s="159"/>
      <c r="T4756" s="160"/>
      <c r="AT4756" s="155" t="s">
        <v>169</v>
      </c>
      <c r="AU4756" s="155" t="s">
        <v>88</v>
      </c>
      <c r="AV4756" s="13" t="s">
        <v>88</v>
      </c>
      <c r="AW4756" s="13" t="s">
        <v>40</v>
      </c>
      <c r="AX4756" s="13" t="s">
        <v>78</v>
      </c>
      <c r="AY4756" s="155" t="s">
        <v>156</v>
      </c>
    </row>
    <row r="4757" spans="2:51" s="13" customFormat="1" x14ac:dyDescent="0.2">
      <c r="B4757" s="154"/>
      <c r="D4757" s="148" t="s">
        <v>169</v>
      </c>
      <c r="E4757" s="155" t="s">
        <v>3</v>
      </c>
      <c r="F4757" s="156" t="s">
        <v>2776</v>
      </c>
      <c r="H4757" s="157">
        <v>5.96</v>
      </c>
      <c r="I4757" s="158"/>
      <c r="L4757" s="154"/>
      <c r="M4757" s="159"/>
      <c r="T4757" s="160"/>
      <c r="AT4757" s="155" t="s">
        <v>169</v>
      </c>
      <c r="AU4757" s="155" t="s">
        <v>88</v>
      </c>
      <c r="AV4757" s="13" t="s">
        <v>88</v>
      </c>
      <c r="AW4757" s="13" t="s">
        <v>40</v>
      </c>
      <c r="AX4757" s="13" t="s">
        <v>78</v>
      </c>
      <c r="AY4757" s="155" t="s">
        <v>156</v>
      </c>
    </row>
    <row r="4758" spans="2:51" s="13" customFormat="1" x14ac:dyDescent="0.2">
      <c r="B4758" s="154"/>
      <c r="D4758" s="148" t="s">
        <v>169</v>
      </c>
      <c r="E4758" s="155" t="s">
        <v>3</v>
      </c>
      <c r="F4758" s="156" t="s">
        <v>2777</v>
      </c>
      <c r="H4758" s="157">
        <v>3.1</v>
      </c>
      <c r="I4758" s="158"/>
      <c r="L4758" s="154"/>
      <c r="M4758" s="159"/>
      <c r="T4758" s="160"/>
      <c r="AT4758" s="155" t="s">
        <v>169</v>
      </c>
      <c r="AU4758" s="155" t="s">
        <v>88</v>
      </c>
      <c r="AV4758" s="13" t="s">
        <v>88</v>
      </c>
      <c r="AW4758" s="13" t="s">
        <v>40</v>
      </c>
      <c r="AX4758" s="13" t="s">
        <v>78</v>
      </c>
      <c r="AY4758" s="155" t="s">
        <v>156</v>
      </c>
    </row>
    <row r="4759" spans="2:51" s="13" customFormat="1" x14ac:dyDescent="0.2">
      <c r="B4759" s="154"/>
      <c r="D4759" s="148" t="s">
        <v>169</v>
      </c>
      <c r="E4759" s="155" t="s">
        <v>3</v>
      </c>
      <c r="F4759" s="156" t="s">
        <v>2778</v>
      </c>
      <c r="H4759" s="157">
        <v>3.05</v>
      </c>
      <c r="I4759" s="158"/>
      <c r="L4759" s="154"/>
      <c r="M4759" s="159"/>
      <c r="T4759" s="160"/>
      <c r="AT4759" s="155" t="s">
        <v>169</v>
      </c>
      <c r="AU4759" s="155" t="s">
        <v>88</v>
      </c>
      <c r="AV4759" s="13" t="s">
        <v>88</v>
      </c>
      <c r="AW4759" s="13" t="s">
        <v>40</v>
      </c>
      <c r="AX4759" s="13" t="s">
        <v>78</v>
      </c>
      <c r="AY4759" s="155" t="s">
        <v>156</v>
      </c>
    </row>
    <row r="4760" spans="2:51" s="13" customFormat="1" x14ac:dyDescent="0.2">
      <c r="B4760" s="154"/>
      <c r="D4760" s="148" t="s">
        <v>169</v>
      </c>
      <c r="E4760" s="155" t="s">
        <v>3</v>
      </c>
      <c r="F4760" s="156" t="s">
        <v>2779</v>
      </c>
      <c r="H4760" s="157">
        <v>3.605</v>
      </c>
      <c r="I4760" s="158"/>
      <c r="L4760" s="154"/>
      <c r="M4760" s="159"/>
      <c r="T4760" s="160"/>
      <c r="AT4760" s="155" t="s">
        <v>169</v>
      </c>
      <c r="AU4760" s="155" t="s">
        <v>88</v>
      </c>
      <c r="AV4760" s="13" t="s">
        <v>88</v>
      </c>
      <c r="AW4760" s="13" t="s">
        <v>40</v>
      </c>
      <c r="AX4760" s="13" t="s">
        <v>78</v>
      </c>
      <c r="AY4760" s="155" t="s">
        <v>156</v>
      </c>
    </row>
    <row r="4761" spans="2:51" s="13" customFormat="1" x14ac:dyDescent="0.2">
      <c r="B4761" s="154"/>
      <c r="D4761" s="148" t="s">
        <v>169</v>
      </c>
      <c r="E4761" s="155" t="s">
        <v>3</v>
      </c>
      <c r="F4761" s="156" t="s">
        <v>2780</v>
      </c>
      <c r="H4761" s="157">
        <v>4.03</v>
      </c>
      <c r="I4761" s="158"/>
      <c r="L4761" s="154"/>
      <c r="M4761" s="159"/>
      <c r="T4761" s="160"/>
      <c r="AT4761" s="155" t="s">
        <v>169</v>
      </c>
      <c r="AU4761" s="155" t="s">
        <v>88</v>
      </c>
      <c r="AV4761" s="13" t="s">
        <v>88</v>
      </c>
      <c r="AW4761" s="13" t="s">
        <v>40</v>
      </c>
      <c r="AX4761" s="13" t="s">
        <v>78</v>
      </c>
      <c r="AY4761" s="155" t="s">
        <v>156</v>
      </c>
    </row>
    <row r="4762" spans="2:51" s="13" customFormat="1" x14ac:dyDescent="0.2">
      <c r="B4762" s="154"/>
      <c r="D4762" s="148" t="s">
        <v>169</v>
      </c>
      <c r="E4762" s="155" t="s">
        <v>3</v>
      </c>
      <c r="F4762" s="156" t="s">
        <v>2781</v>
      </c>
      <c r="H4762" s="157">
        <v>3.9329999999999998</v>
      </c>
      <c r="I4762" s="158"/>
      <c r="L4762" s="154"/>
      <c r="M4762" s="159"/>
      <c r="T4762" s="160"/>
      <c r="AT4762" s="155" t="s">
        <v>169</v>
      </c>
      <c r="AU4762" s="155" t="s">
        <v>88</v>
      </c>
      <c r="AV4762" s="13" t="s">
        <v>88</v>
      </c>
      <c r="AW4762" s="13" t="s">
        <v>40</v>
      </c>
      <c r="AX4762" s="13" t="s">
        <v>78</v>
      </c>
      <c r="AY4762" s="155" t="s">
        <v>156</v>
      </c>
    </row>
    <row r="4763" spans="2:51" s="13" customFormat="1" x14ac:dyDescent="0.2">
      <c r="B4763" s="154"/>
      <c r="D4763" s="148" t="s">
        <v>169</v>
      </c>
      <c r="E4763" s="155" t="s">
        <v>3</v>
      </c>
      <c r="F4763" s="156" t="s">
        <v>2782</v>
      </c>
      <c r="H4763" s="157">
        <v>2.976</v>
      </c>
      <c r="I4763" s="158"/>
      <c r="L4763" s="154"/>
      <c r="M4763" s="159"/>
      <c r="T4763" s="160"/>
      <c r="AT4763" s="155" t="s">
        <v>169</v>
      </c>
      <c r="AU4763" s="155" t="s">
        <v>88</v>
      </c>
      <c r="AV4763" s="13" t="s">
        <v>88</v>
      </c>
      <c r="AW4763" s="13" t="s">
        <v>40</v>
      </c>
      <c r="AX4763" s="13" t="s">
        <v>78</v>
      </c>
      <c r="AY4763" s="155" t="s">
        <v>156</v>
      </c>
    </row>
    <row r="4764" spans="2:51" s="13" customFormat="1" x14ac:dyDescent="0.2">
      <c r="B4764" s="154"/>
      <c r="D4764" s="148" t="s">
        <v>169</v>
      </c>
      <c r="E4764" s="155" t="s">
        <v>3</v>
      </c>
      <c r="F4764" s="156" t="s">
        <v>2783</v>
      </c>
      <c r="H4764" s="157">
        <v>4.4640000000000004</v>
      </c>
      <c r="I4764" s="158"/>
      <c r="L4764" s="154"/>
      <c r="M4764" s="159"/>
      <c r="T4764" s="160"/>
      <c r="AT4764" s="155" t="s">
        <v>169</v>
      </c>
      <c r="AU4764" s="155" t="s">
        <v>88</v>
      </c>
      <c r="AV4764" s="13" t="s">
        <v>88</v>
      </c>
      <c r="AW4764" s="13" t="s">
        <v>40</v>
      </c>
      <c r="AX4764" s="13" t="s">
        <v>78</v>
      </c>
      <c r="AY4764" s="155" t="s">
        <v>156</v>
      </c>
    </row>
    <row r="4765" spans="2:51" s="13" customFormat="1" x14ac:dyDescent="0.2">
      <c r="B4765" s="154"/>
      <c r="D4765" s="148" t="s">
        <v>169</v>
      </c>
      <c r="E4765" s="155" t="s">
        <v>3</v>
      </c>
      <c r="F4765" s="156" t="s">
        <v>2784</v>
      </c>
      <c r="H4765" s="157">
        <v>1.488</v>
      </c>
      <c r="I4765" s="158"/>
      <c r="L4765" s="154"/>
      <c r="M4765" s="159"/>
      <c r="T4765" s="160"/>
      <c r="AT4765" s="155" t="s">
        <v>169</v>
      </c>
      <c r="AU4765" s="155" t="s">
        <v>88</v>
      </c>
      <c r="AV4765" s="13" t="s">
        <v>88</v>
      </c>
      <c r="AW4765" s="13" t="s">
        <v>40</v>
      </c>
      <c r="AX4765" s="13" t="s">
        <v>78</v>
      </c>
      <c r="AY4765" s="155" t="s">
        <v>156</v>
      </c>
    </row>
    <row r="4766" spans="2:51" s="13" customFormat="1" x14ac:dyDescent="0.2">
      <c r="B4766" s="154"/>
      <c r="D4766" s="148" t="s">
        <v>169</v>
      </c>
      <c r="E4766" s="155" t="s">
        <v>3</v>
      </c>
      <c r="F4766" s="156" t="s">
        <v>2785</v>
      </c>
      <c r="H4766" s="157">
        <v>1.9950000000000001</v>
      </c>
      <c r="I4766" s="158"/>
      <c r="L4766" s="154"/>
      <c r="M4766" s="159"/>
      <c r="T4766" s="160"/>
      <c r="AT4766" s="155" t="s">
        <v>169</v>
      </c>
      <c r="AU4766" s="155" t="s">
        <v>88</v>
      </c>
      <c r="AV4766" s="13" t="s">
        <v>88</v>
      </c>
      <c r="AW4766" s="13" t="s">
        <v>40</v>
      </c>
      <c r="AX4766" s="13" t="s">
        <v>78</v>
      </c>
      <c r="AY4766" s="155" t="s">
        <v>156</v>
      </c>
    </row>
    <row r="4767" spans="2:51" s="13" customFormat="1" x14ac:dyDescent="0.2">
      <c r="B4767" s="154"/>
      <c r="D4767" s="148" t="s">
        <v>169</v>
      </c>
      <c r="E4767" s="155" t="s">
        <v>3</v>
      </c>
      <c r="F4767" s="156" t="s">
        <v>2786</v>
      </c>
      <c r="H4767" s="157">
        <v>4.4640000000000004</v>
      </c>
      <c r="I4767" s="158"/>
      <c r="L4767" s="154"/>
      <c r="M4767" s="159"/>
      <c r="T4767" s="160"/>
      <c r="AT4767" s="155" t="s">
        <v>169</v>
      </c>
      <c r="AU4767" s="155" t="s">
        <v>88</v>
      </c>
      <c r="AV4767" s="13" t="s">
        <v>88</v>
      </c>
      <c r="AW4767" s="13" t="s">
        <v>40</v>
      </c>
      <c r="AX4767" s="13" t="s">
        <v>78</v>
      </c>
      <c r="AY4767" s="155" t="s">
        <v>156</v>
      </c>
    </row>
    <row r="4768" spans="2:51" s="13" customFormat="1" x14ac:dyDescent="0.2">
      <c r="B4768" s="154"/>
      <c r="D4768" s="148" t="s">
        <v>169</v>
      </c>
      <c r="E4768" s="155" t="s">
        <v>3</v>
      </c>
      <c r="F4768" s="156" t="s">
        <v>2787</v>
      </c>
      <c r="H4768" s="157">
        <v>2.17</v>
      </c>
      <c r="I4768" s="158"/>
      <c r="L4768" s="154"/>
      <c r="M4768" s="159"/>
      <c r="T4768" s="160"/>
      <c r="AT4768" s="155" t="s">
        <v>169</v>
      </c>
      <c r="AU4768" s="155" t="s">
        <v>88</v>
      </c>
      <c r="AV4768" s="13" t="s">
        <v>88</v>
      </c>
      <c r="AW4768" s="13" t="s">
        <v>40</v>
      </c>
      <c r="AX4768" s="13" t="s">
        <v>78</v>
      </c>
      <c r="AY4768" s="155" t="s">
        <v>156</v>
      </c>
    </row>
    <row r="4769" spans="2:51" s="13" customFormat="1" x14ac:dyDescent="0.2">
      <c r="B4769" s="154"/>
      <c r="D4769" s="148" t="s">
        <v>169</v>
      </c>
      <c r="E4769" s="155" t="s">
        <v>3</v>
      </c>
      <c r="F4769" s="156" t="s">
        <v>2788</v>
      </c>
      <c r="H4769" s="157">
        <v>1.2</v>
      </c>
      <c r="I4769" s="158"/>
      <c r="L4769" s="154"/>
      <c r="M4769" s="159"/>
      <c r="T4769" s="160"/>
      <c r="AT4769" s="155" t="s">
        <v>169</v>
      </c>
      <c r="AU4769" s="155" t="s">
        <v>88</v>
      </c>
      <c r="AV4769" s="13" t="s">
        <v>88</v>
      </c>
      <c r="AW4769" s="13" t="s">
        <v>40</v>
      </c>
      <c r="AX4769" s="13" t="s">
        <v>78</v>
      </c>
      <c r="AY4769" s="155" t="s">
        <v>156</v>
      </c>
    </row>
    <row r="4770" spans="2:51" s="13" customFormat="1" x14ac:dyDescent="0.2">
      <c r="B4770" s="154"/>
      <c r="D4770" s="148" t="s">
        <v>169</v>
      </c>
      <c r="E4770" s="155" t="s">
        <v>3</v>
      </c>
      <c r="F4770" s="156" t="s">
        <v>2789</v>
      </c>
      <c r="H4770" s="157">
        <v>2.976</v>
      </c>
      <c r="I4770" s="158"/>
      <c r="L4770" s="154"/>
      <c r="M4770" s="159"/>
      <c r="T4770" s="160"/>
      <c r="AT4770" s="155" t="s">
        <v>169</v>
      </c>
      <c r="AU4770" s="155" t="s">
        <v>88</v>
      </c>
      <c r="AV4770" s="13" t="s">
        <v>88</v>
      </c>
      <c r="AW4770" s="13" t="s">
        <v>40</v>
      </c>
      <c r="AX4770" s="13" t="s">
        <v>78</v>
      </c>
      <c r="AY4770" s="155" t="s">
        <v>156</v>
      </c>
    </row>
    <row r="4771" spans="2:51" s="13" customFormat="1" x14ac:dyDescent="0.2">
      <c r="B4771" s="154"/>
      <c r="D4771" s="148" t="s">
        <v>169</v>
      </c>
      <c r="E4771" s="155" t="s">
        <v>3</v>
      </c>
      <c r="F4771" s="156" t="s">
        <v>2790</v>
      </c>
      <c r="H4771" s="157">
        <v>2.976</v>
      </c>
      <c r="I4771" s="158"/>
      <c r="L4771" s="154"/>
      <c r="M4771" s="159"/>
      <c r="T4771" s="160"/>
      <c r="AT4771" s="155" t="s">
        <v>169</v>
      </c>
      <c r="AU4771" s="155" t="s">
        <v>88</v>
      </c>
      <c r="AV4771" s="13" t="s">
        <v>88</v>
      </c>
      <c r="AW4771" s="13" t="s">
        <v>40</v>
      </c>
      <c r="AX4771" s="13" t="s">
        <v>78</v>
      </c>
      <c r="AY4771" s="155" t="s">
        <v>156</v>
      </c>
    </row>
    <row r="4772" spans="2:51" s="13" customFormat="1" x14ac:dyDescent="0.2">
      <c r="B4772" s="154"/>
      <c r="D4772" s="148" t="s">
        <v>169</v>
      </c>
      <c r="E4772" s="155" t="s">
        <v>3</v>
      </c>
      <c r="F4772" s="156" t="s">
        <v>2791</v>
      </c>
      <c r="H4772" s="157">
        <v>1.488</v>
      </c>
      <c r="I4772" s="158"/>
      <c r="L4772" s="154"/>
      <c r="M4772" s="159"/>
      <c r="T4772" s="160"/>
      <c r="AT4772" s="155" t="s">
        <v>169</v>
      </c>
      <c r="AU4772" s="155" t="s">
        <v>88</v>
      </c>
      <c r="AV4772" s="13" t="s">
        <v>88</v>
      </c>
      <c r="AW4772" s="13" t="s">
        <v>40</v>
      </c>
      <c r="AX4772" s="13" t="s">
        <v>78</v>
      </c>
      <c r="AY4772" s="155" t="s">
        <v>156</v>
      </c>
    </row>
    <row r="4773" spans="2:51" s="13" customFormat="1" x14ac:dyDescent="0.2">
      <c r="B4773" s="154"/>
      <c r="D4773" s="148" t="s">
        <v>169</v>
      </c>
      <c r="E4773" s="155" t="s">
        <v>3</v>
      </c>
      <c r="F4773" s="156" t="s">
        <v>2792</v>
      </c>
      <c r="H4773" s="157">
        <v>1.22</v>
      </c>
      <c r="I4773" s="158"/>
      <c r="L4773" s="154"/>
      <c r="M4773" s="159"/>
      <c r="T4773" s="160"/>
      <c r="AT4773" s="155" t="s">
        <v>169</v>
      </c>
      <c r="AU4773" s="155" t="s">
        <v>88</v>
      </c>
      <c r="AV4773" s="13" t="s">
        <v>88</v>
      </c>
      <c r="AW4773" s="13" t="s">
        <v>40</v>
      </c>
      <c r="AX4773" s="13" t="s">
        <v>78</v>
      </c>
      <c r="AY4773" s="155" t="s">
        <v>156</v>
      </c>
    </row>
    <row r="4774" spans="2:51" s="13" customFormat="1" x14ac:dyDescent="0.2">
      <c r="B4774" s="154"/>
      <c r="D4774" s="148" t="s">
        <v>169</v>
      </c>
      <c r="E4774" s="155" t="s">
        <v>3</v>
      </c>
      <c r="F4774" s="156" t="s">
        <v>2793</v>
      </c>
      <c r="H4774" s="157">
        <v>4.2770000000000001</v>
      </c>
      <c r="I4774" s="158"/>
      <c r="L4774" s="154"/>
      <c r="M4774" s="159"/>
      <c r="T4774" s="160"/>
      <c r="AT4774" s="155" t="s">
        <v>169</v>
      </c>
      <c r="AU4774" s="155" t="s">
        <v>88</v>
      </c>
      <c r="AV4774" s="13" t="s">
        <v>88</v>
      </c>
      <c r="AW4774" s="13" t="s">
        <v>40</v>
      </c>
      <c r="AX4774" s="13" t="s">
        <v>78</v>
      </c>
      <c r="AY4774" s="155" t="s">
        <v>156</v>
      </c>
    </row>
    <row r="4775" spans="2:51" s="13" customFormat="1" x14ac:dyDescent="0.2">
      <c r="B4775" s="154"/>
      <c r="D4775" s="148" t="s">
        <v>169</v>
      </c>
      <c r="E4775" s="155" t="s">
        <v>3</v>
      </c>
      <c r="F4775" s="156" t="s">
        <v>2794</v>
      </c>
      <c r="H4775" s="157">
        <v>1.23</v>
      </c>
      <c r="I4775" s="158"/>
      <c r="L4775" s="154"/>
      <c r="M4775" s="159"/>
      <c r="T4775" s="160"/>
      <c r="AT4775" s="155" t="s">
        <v>169</v>
      </c>
      <c r="AU4775" s="155" t="s">
        <v>88</v>
      </c>
      <c r="AV4775" s="13" t="s">
        <v>88</v>
      </c>
      <c r="AW4775" s="13" t="s">
        <v>40</v>
      </c>
      <c r="AX4775" s="13" t="s">
        <v>78</v>
      </c>
      <c r="AY4775" s="155" t="s">
        <v>156</v>
      </c>
    </row>
    <row r="4776" spans="2:51" s="13" customFormat="1" x14ac:dyDescent="0.2">
      <c r="B4776" s="154"/>
      <c r="D4776" s="148" t="s">
        <v>169</v>
      </c>
      <c r="E4776" s="155" t="s">
        <v>3</v>
      </c>
      <c r="F4776" s="156" t="s">
        <v>2795</v>
      </c>
      <c r="H4776" s="157">
        <v>1.278</v>
      </c>
      <c r="I4776" s="158"/>
      <c r="L4776" s="154"/>
      <c r="M4776" s="159"/>
      <c r="T4776" s="160"/>
      <c r="AT4776" s="155" t="s">
        <v>169</v>
      </c>
      <c r="AU4776" s="155" t="s">
        <v>88</v>
      </c>
      <c r="AV4776" s="13" t="s">
        <v>88</v>
      </c>
      <c r="AW4776" s="13" t="s">
        <v>40</v>
      </c>
      <c r="AX4776" s="13" t="s">
        <v>78</v>
      </c>
      <c r="AY4776" s="155" t="s">
        <v>156</v>
      </c>
    </row>
    <row r="4777" spans="2:51" s="13" customFormat="1" x14ac:dyDescent="0.2">
      <c r="B4777" s="154"/>
      <c r="D4777" s="148" t="s">
        <v>169</v>
      </c>
      <c r="E4777" s="155" t="s">
        <v>3</v>
      </c>
      <c r="F4777" s="156" t="s">
        <v>2796</v>
      </c>
      <c r="H4777" s="157">
        <v>3.0510000000000002</v>
      </c>
      <c r="I4777" s="158"/>
      <c r="L4777" s="154"/>
      <c r="M4777" s="159"/>
      <c r="T4777" s="160"/>
      <c r="AT4777" s="155" t="s">
        <v>169</v>
      </c>
      <c r="AU4777" s="155" t="s">
        <v>88</v>
      </c>
      <c r="AV4777" s="13" t="s">
        <v>88</v>
      </c>
      <c r="AW4777" s="13" t="s">
        <v>40</v>
      </c>
      <c r="AX4777" s="13" t="s">
        <v>78</v>
      </c>
      <c r="AY4777" s="155" t="s">
        <v>156</v>
      </c>
    </row>
    <row r="4778" spans="2:51" s="13" customFormat="1" x14ac:dyDescent="0.2">
      <c r="B4778" s="154"/>
      <c r="D4778" s="148" t="s">
        <v>169</v>
      </c>
      <c r="E4778" s="155" t="s">
        <v>3</v>
      </c>
      <c r="F4778" s="156" t="s">
        <v>2797</v>
      </c>
      <c r="H4778" s="157">
        <v>2.7229999999999999</v>
      </c>
      <c r="I4778" s="158"/>
      <c r="L4778" s="154"/>
      <c r="M4778" s="159"/>
      <c r="T4778" s="160"/>
      <c r="AT4778" s="155" t="s">
        <v>169</v>
      </c>
      <c r="AU4778" s="155" t="s">
        <v>88</v>
      </c>
      <c r="AV4778" s="13" t="s">
        <v>88</v>
      </c>
      <c r="AW4778" s="13" t="s">
        <v>40</v>
      </c>
      <c r="AX4778" s="13" t="s">
        <v>78</v>
      </c>
      <c r="AY4778" s="155" t="s">
        <v>156</v>
      </c>
    </row>
    <row r="4779" spans="2:51" s="13" customFormat="1" x14ac:dyDescent="0.2">
      <c r="B4779" s="154"/>
      <c r="D4779" s="148" t="s">
        <v>169</v>
      </c>
      <c r="E4779" s="155" t="s">
        <v>3</v>
      </c>
      <c r="F4779" s="156" t="s">
        <v>2798</v>
      </c>
      <c r="H4779" s="157">
        <v>1.22</v>
      </c>
      <c r="I4779" s="158"/>
      <c r="L4779" s="154"/>
      <c r="M4779" s="159"/>
      <c r="T4779" s="160"/>
      <c r="AT4779" s="155" t="s">
        <v>169</v>
      </c>
      <c r="AU4779" s="155" t="s">
        <v>88</v>
      </c>
      <c r="AV4779" s="13" t="s">
        <v>88</v>
      </c>
      <c r="AW4779" s="13" t="s">
        <v>40</v>
      </c>
      <c r="AX4779" s="13" t="s">
        <v>78</v>
      </c>
      <c r="AY4779" s="155" t="s">
        <v>156</v>
      </c>
    </row>
    <row r="4780" spans="2:51" s="13" customFormat="1" x14ac:dyDescent="0.2">
      <c r="B4780" s="154"/>
      <c r="D4780" s="148" t="s">
        <v>169</v>
      </c>
      <c r="E4780" s="155" t="s">
        <v>3</v>
      </c>
      <c r="F4780" s="156" t="s">
        <v>2799</v>
      </c>
      <c r="H4780" s="157">
        <v>1.22</v>
      </c>
      <c r="I4780" s="158"/>
      <c r="L4780" s="154"/>
      <c r="M4780" s="159"/>
      <c r="T4780" s="160"/>
      <c r="AT4780" s="155" t="s">
        <v>169</v>
      </c>
      <c r="AU4780" s="155" t="s">
        <v>88</v>
      </c>
      <c r="AV4780" s="13" t="s">
        <v>88</v>
      </c>
      <c r="AW4780" s="13" t="s">
        <v>40</v>
      </c>
      <c r="AX4780" s="13" t="s">
        <v>78</v>
      </c>
      <c r="AY4780" s="155" t="s">
        <v>156</v>
      </c>
    </row>
    <row r="4781" spans="2:51" s="13" customFormat="1" x14ac:dyDescent="0.2">
      <c r="B4781" s="154"/>
      <c r="D4781" s="148" t="s">
        <v>169</v>
      </c>
      <c r="E4781" s="155" t="s">
        <v>3</v>
      </c>
      <c r="F4781" s="156" t="s">
        <v>2800</v>
      </c>
      <c r="H4781" s="157">
        <v>2.976</v>
      </c>
      <c r="I4781" s="158"/>
      <c r="L4781" s="154"/>
      <c r="M4781" s="159"/>
      <c r="T4781" s="160"/>
      <c r="AT4781" s="155" t="s">
        <v>169</v>
      </c>
      <c r="AU4781" s="155" t="s">
        <v>88</v>
      </c>
      <c r="AV4781" s="13" t="s">
        <v>88</v>
      </c>
      <c r="AW4781" s="13" t="s">
        <v>40</v>
      </c>
      <c r="AX4781" s="13" t="s">
        <v>78</v>
      </c>
      <c r="AY4781" s="155" t="s">
        <v>156</v>
      </c>
    </row>
    <row r="4782" spans="2:51" s="12" customFormat="1" x14ac:dyDescent="0.2">
      <c r="B4782" s="147"/>
      <c r="D4782" s="148" t="s">
        <v>169</v>
      </c>
      <c r="E4782" s="149" t="s">
        <v>3</v>
      </c>
      <c r="F4782" s="150" t="s">
        <v>2549</v>
      </c>
      <c r="H4782" s="149" t="s">
        <v>3</v>
      </c>
      <c r="I4782" s="151"/>
      <c r="L4782" s="147"/>
      <c r="M4782" s="152"/>
      <c r="T4782" s="153"/>
      <c r="AT4782" s="149" t="s">
        <v>169</v>
      </c>
      <c r="AU4782" s="149" t="s">
        <v>88</v>
      </c>
      <c r="AV4782" s="12" t="s">
        <v>86</v>
      </c>
      <c r="AW4782" s="12" t="s">
        <v>40</v>
      </c>
      <c r="AX4782" s="12" t="s">
        <v>78</v>
      </c>
      <c r="AY4782" s="149" t="s">
        <v>156</v>
      </c>
    </row>
    <row r="4783" spans="2:51" s="13" customFormat="1" x14ac:dyDescent="0.2">
      <c r="B4783" s="154"/>
      <c r="D4783" s="148" t="s">
        <v>169</v>
      </c>
      <c r="E4783" s="155" t="s">
        <v>3</v>
      </c>
      <c r="F4783" s="156" t="s">
        <v>2550</v>
      </c>
      <c r="H4783" s="157">
        <v>15.84</v>
      </c>
      <c r="I4783" s="158"/>
      <c r="L4783" s="154"/>
      <c r="M4783" s="159"/>
      <c r="T4783" s="160"/>
      <c r="AT4783" s="155" t="s">
        <v>169</v>
      </c>
      <c r="AU4783" s="155" t="s">
        <v>88</v>
      </c>
      <c r="AV4783" s="13" t="s">
        <v>88</v>
      </c>
      <c r="AW4783" s="13" t="s">
        <v>40</v>
      </c>
      <c r="AX4783" s="13" t="s">
        <v>78</v>
      </c>
      <c r="AY4783" s="155" t="s">
        <v>156</v>
      </c>
    </row>
    <row r="4784" spans="2:51" s="13" customFormat="1" x14ac:dyDescent="0.2">
      <c r="B4784" s="154"/>
      <c r="D4784" s="148" t="s">
        <v>169</v>
      </c>
      <c r="E4784" s="155" t="s">
        <v>3</v>
      </c>
      <c r="F4784" s="156" t="s">
        <v>2551</v>
      </c>
      <c r="H4784" s="157">
        <v>4.5819999999999999</v>
      </c>
      <c r="I4784" s="158"/>
      <c r="L4784" s="154"/>
      <c r="M4784" s="159"/>
      <c r="T4784" s="160"/>
      <c r="AT4784" s="155" t="s">
        <v>169</v>
      </c>
      <c r="AU4784" s="155" t="s">
        <v>88</v>
      </c>
      <c r="AV4784" s="13" t="s">
        <v>88</v>
      </c>
      <c r="AW4784" s="13" t="s">
        <v>40</v>
      </c>
      <c r="AX4784" s="13" t="s">
        <v>78</v>
      </c>
      <c r="AY4784" s="155" t="s">
        <v>156</v>
      </c>
    </row>
    <row r="4785" spans="2:51" s="13" customFormat="1" x14ac:dyDescent="0.2">
      <c r="B4785" s="154"/>
      <c r="D4785" s="148" t="s">
        <v>169</v>
      </c>
      <c r="E4785" s="155" t="s">
        <v>3</v>
      </c>
      <c r="F4785" s="156" t="s">
        <v>2552</v>
      </c>
      <c r="H4785" s="157">
        <v>1.84</v>
      </c>
      <c r="I4785" s="158"/>
      <c r="L4785" s="154"/>
      <c r="M4785" s="159"/>
      <c r="T4785" s="160"/>
      <c r="AT4785" s="155" t="s">
        <v>169</v>
      </c>
      <c r="AU4785" s="155" t="s">
        <v>88</v>
      </c>
      <c r="AV4785" s="13" t="s">
        <v>88</v>
      </c>
      <c r="AW4785" s="13" t="s">
        <v>40</v>
      </c>
      <c r="AX4785" s="13" t="s">
        <v>78</v>
      </c>
      <c r="AY4785" s="155" t="s">
        <v>156</v>
      </c>
    </row>
    <row r="4786" spans="2:51" s="13" customFormat="1" x14ac:dyDescent="0.2">
      <c r="B4786" s="154"/>
      <c r="D4786" s="148" t="s">
        <v>169</v>
      </c>
      <c r="E4786" s="155" t="s">
        <v>3</v>
      </c>
      <c r="F4786" s="156" t="s">
        <v>2553</v>
      </c>
      <c r="H4786" s="157">
        <v>9</v>
      </c>
      <c r="I4786" s="158"/>
      <c r="L4786" s="154"/>
      <c r="M4786" s="159"/>
      <c r="T4786" s="160"/>
      <c r="AT4786" s="155" t="s">
        <v>169</v>
      </c>
      <c r="AU4786" s="155" t="s">
        <v>88</v>
      </c>
      <c r="AV4786" s="13" t="s">
        <v>88</v>
      </c>
      <c r="AW4786" s="13" t="s">
        <v>40</v>
      </c>
      <c r="AX4786" s="13" t="s">
        <v>78</v>
      </c>
      <c r="AY4786" s="155" t="s">
        <v>156</v>
      </c>
    </row>
    <row r="4787" spans="2:51" s="13" customFormat="1" x14ac:dyDescent="0.2">
      <c r="B4787" s="154"/>
      <c r="D4787" s="148" t="s">
        <v>169</v>
      </c>
      <c r="E4787" s="155" t="s">
        <v>3</v>
      </c>
      <c r="F4787" s="156" t="s">
        <v>2554</v>
      </c>
      <c r="H4787" s="157">
        <v>5</v>
      </c>
      <c r="I4787" s="158"/>
      <c r="L4787" s="154"/>
      <c r="M4787" s="159"/>
      <c r="T4787" s="160"/>
      <c r="AT4787" s="155" t="s">
        <v>169</v>
      </c>
      <c r="AU4787" s="155" t="s">
        <v>88</v>
      </c>
      <c r="AV4787" s="13" t="s">
        <v>88</v>
      </c>
      <c r="AW4787" s="13" t="s">
        <v>40</v>
      </c>
      <c r="AX4787" s="13" t="s">
        <v>78</v>
      </c>
      <c r="AY4787" s="155" t="s">
        <v>156</v>
      </c>
    </row>
    <row r="4788" spans="2:51" s="13" customFormat="1" x14ac:dyDescent="0.2">
      <c r="B4788" s="154"/>
      <c r="D4788" s="148" t="s">
        <v>169</v>
      </c>
      <c r="E4788" s="155" t="s">
        <v>3</v>
      </c>
      <c r="F4788" s="156" t="s">
        <v>2555</v>
      </c>
      <c r="H4788" s="157">
        <v>8.9600000000000009</v>
      </c>
      <c r="I4788" s="158"/>
      <c r="L4788" s="154"/>
      <c r="M4788" s="159"/>
      <c r="T4788" s="160"/>
      <c r="AT4788" s="155" t="s">
        <v>169</v>
      </c>
      <c r="AU4788" s="155" t="s">
        <v>88</v>
      </c>
      <c r="AV4788" s="13" t="s">
        <v>88</v>
      </c>
      <c r="AW4788" s="13" t="s">
        <v>40</v>
      </c>
      <c r="AX4788" s="13" t="s">
        <v>78</v>
      </c>
      <c r="AY4788" s="155" t="s">
        <v>156</v>
      </c>
    </row>
    <row r="4789" spans="2:51" s="13" customFormat="1" x14ac:dyDescent="0.2">
      <c r="B4789" s="154"/>
      <c r="D4789" s="148" t="s">
        <v>169</v>
      </c>
      <c r="E4789" s="155" t="s">
        <v>3</v>
      </c>
      <c r="F4789" s="156" t="s">
        <v>2556</v>
      </c>
      <c r="H4789" s="157">
        <v>8.8800000000000008</v>
      </c>
      <c r="I4789" s="158"/>
      <c r="L4789" s="154"/>
      <c r="M4789" s="159"/>
      <c r="T4789" s="160"/>
      <c r="AT4789" s="155" t="s">
        <v>169</v>
      </c>
      <c r="AU4789" s="155" t="s">
        <v>88</v>
      </c>
      <c r="AV4789" s="13" t="s">
        <v>88</v>
      </c>
      <c r="AW4789" s="13" t="s">
        <v>40</v>
      </c>
      <c r="AX4789" s="13" t="s">
        <v>78</v>
      </c>
      <c r="AY4789" s="155" t="s">
        <v>156</v>
      </c>
    </row>
    <row r="4790" spans="2:51" s="13" customFormat="1" x14ac:dyDescent="0.2">
      <c r="B4790" s="154"/>
      <c r="D4790" s="148" t="s">
        <v>169</v>
      </c>
      <c r="E4790" s="155" t="s">
        <v>3</v>
      </c>
      <c r="F4790" s="156" t="s">
        <v>2557</v>
      </c>
      <c r="H4790" s="157">
        <v>4.4000000000000004</v>
      </c>
      <c r="I4790" s="158"/>
      <c r="L4790" s="154"/>
      <c r="M4790" s="159"/>
      <c r="T4790" s="160"/>
      <c r="AT4790" s="155" t="s">
        <v>169</v>
      </c>
      <c r="AU4790" s="155" t="s">
        <v>88</v>
      </c>
      <c r="AV4790" s="13" t="s">
        <v>88</v>
      </c>
      <c r="AW4790" s="13" t="s">
        <v>40</v>
      </c>
      <c r="AX4790" s="13" t="s">
        <v>78</v>
      </c>
      <c r="AY4790" s="155" t="s">
        <v>156</v>
      </c>
    </row>
    <row r="4791" spans="2:51" s="13" customFormat="1" x14ac:dyDescent="0.2">
      <c r="B4791" s="154"/>
      <c r="D4791" s="148" t="s">
        <v>169</v>
      </c>
      <c r="E4791" s="155" t="s">
        <v>3</v>
      </c>
      <c r="F4791" s="156" t="s">
        <v>2558</v>
      </c>
      <c r="H4791" s="157">
        <v>3.306</v>
      </c>
      <c r="I4791" s="158"/>
      <c r="L4791" s="154"/>
      <c r="M4791" s="159"/>
      <c r="T4791" s="160"/>
      <c r="AT4791" s="155" t="s">
        <v>169</v>
      </c>
      <c r="AU4791" s="155" t="s">
        <v>88</v>
      </c>
      <c r="AV4791" s="13" t="s">
        <v>88</v>
      </c>
      <c r="AW4791" s="13" t="s">
        <v>40</v>
      </c>
      <c r="AX4791" s="13" t="s">
        <v>78</v>
      </c>
      <c r="AY4791" s="155" t="s">
        <v>156</v>
      </c>
    </row>
    <row r="4792" spans="2:51" s="13" customFormat="1" x14ac:dyDescent="0.2">
      <c r="B4792" s="154"/>
      <c r="D4792" s="148" t="s">
        <v>169</v>
      </c>
      <c r="E4792" s="155" t="s">
        <v>3</v>
      </c>
      <c r="F4792" s="156" t="s">
        <v>2559</v>
      </c>
      <c r="H4792" s="157">
        <v>12.904999999999999</v>
      </c>
      <c r="I4792" s="158"/>
      <c r="L4792" s="154"/>
      <c r="M4792" s="159"/>
      <c r="T4792" s="160"/>
      <c r="AT4792" s="155" t="s">
        <v>169</v>
      </c>
      <c r="AU4792" s="155" t="s">
        <v>88</v>
      </c>
      <c r="AV4792" s="13" t="s">
        <v>88</v>
      </c>
      <c r="AW4792" s="13" t="s">
        <v>40</v>
      </c>
      <c r="AX4792" s="13" t="s">
        <v>78</v>
      </c>
      <c r="AY4792" s="155" t="s">
        <v>156</v>
      </c>
    </row>
    <row r="4793" spans="2:51" s="13" customFormat="1" x14ac:dyDescent="0.2">
      <c r="B4793" s="154"/>
      <c r="D4793" s="148" t="s">
        <v>169</v>
      </c>
      <c r="E4793" s="155" t="s">
        <v>3</v>
      </c>
      <c r="F4793" s="156" t="s">
        <v>2560</v>
      </c>
      <c r="H4793" s="157">
        <v>29.43</v>
      </c>
      <c r="I4793" s="158"/>
      <c r="L4793" s="154"/>
      <c r="M4793" s="159"/>
      <c r="T4793" s="160"/>
      <c r="AT4793" s="155" t="s">
        <v>169</v>
      </c>
      <c r="AU4793" s="155" t="s">
        <v>88</v>
      </c>
      <c r="AV4793" s="13" t="s">
        <v>88</v>
      </c>
      <c r="AW4793" s="13" t="s">
        <v>40</v>
      </c>
      <c r="AX4793" s="13" t="s">
        <v>78</v>
      </c>
      <c r="AY4793" s="155" t="s">
        <v>156</v>
      </c>
    </row>
    <row r="4794" spans="2:51" s="13" customFormat="1" x14ac:dyDescent="0.2">
      <c r="B4794" s="154"/>
      <c r="D4794" s="148" t="s">
        <v>169</v>
      </c>
      <c r="E4794" s="155" t="s">
        <v>3</v>
      </c>
      <c r="F4794" s="156" t="s">
        <v>2561</v>
      </c>
      <c r="H4794" s="157">
        <v>19.91</v>
      </c>
      <c r="I4794" s="158"/>
      <c r="L4794" s="154"/>
      <c r="M4794" s="159"/>
      <c r="T4794" s="160"/>
      <c r="AT4794" s="155" t="s">
        <v>169</v>
      </c>
      <c r="AU4794" s="155" t="s">
        <v>88</v>
      </c>
      <c r="AV4794" s="13" t="s">
        <v>88</v>
      </c>
      <c r="AW4794" s="13" t="s">
        <v>40</v>
      </c>
      <c r="AX4794" s="13" t="s">
        <v>78</v>
      </c>
      <c r="AY4794" s="155" t="s">
        <v>156</v>
      </c>
    </row>
    <row r="4795" spans="2:51" s="13" customFormat="1" x14ac:dyDescent="0.2">
      <c r="B4795" s="154"/>
      <c r="D4795" s="148" t="s">
        <v>169</v>
      </c>
      <c r="E4795" s="155" t="s">
        <v>3</v>
      </c>
      <c r="F4795" s="156" t="s">
        <v>2562</v>
      </c>
      <c r="H4795" s="157">
        <v>15.654999999999999</v>
      </c>
      <c r="I4795" s="158"/>
      <c r="L4795" s="154"/>
      <c r="M4795" s="159"/>
      <c r="T4795" s="160"/>
      <c r="AT4795" s="155" t="s">
        <v>169</v>
      </c>
      <c r="AU4795" s="155" t="s">
        <v>88</v>
      </c>
      <c r="AV4795" s="13" t="s">
        <v>88</v>
      </c>
      <c r="AW4795" s="13" t="s">
        <v>40</v>
      </c>
      <c r="AX4795" s="13" t="s">
        <v>78</v>
      </c>
      <c r="AY4795" s="155" t="s">
        <v>156</v>
      </c>
    </row>
    <row r="4796" spans="2:51" s="13" customFormat="1" x14ac:dyDescent="0.2">
      <c r="B4796" s="154"/>
      <c r="D4796" s="148" t="s">
        <v>169</v>
      </c>
      <c r="E4796" s="155" t="s">
        <v>3</v>
      </c>
      <c r="F4796" s="156" t="s">
        <v>2563</v>
      </c>
      <c r="H4796" s="157">
        <v>13.17</v>
      </c>
      <c r="I4796" s="158"/>
      <c r="L4796" s="154"/>
      <c r="M4796" s="159"/>
      <c r="T4796" s="160"/>
      <c r="AT4796" s="155" t="s">
        <v>169</v>
      </c>
      <c r="AU4796" s="155" t="s">
        <v>88</v>
      </c>
      <c r="AV4796" s="13" t="s">
        <v>88</v>
      </c>
      <c r="AW4796" s="13" t="s">
        <v>40</v>
      </c>
      <c r="AX4796" s="13" t="s">
        <v>78</v>
      </c>
      <c r="AY4796" s="155" t="s">
        <v>156</v>
      </c>
    </row>
    <row r="4797" spans="2:51" s="13" customFormat="1" x14ac:dyDescent="0.2">
      <c r="B4797" s="154"/>
      <c r="D4797" s="148" t="s">
        <v>169</v>
      </c>
      <c r="E4797" s="155" t="s">
        <v>3</v>
      </c>
      <c r="F4797" s="156" t="s">
        <v>2564</v>
      </c>
      <c r="H4797" s="157">
        <v>25.2</v>
      </c>
      <c r="I4797" s="158"/>
      <c r="L4797" s="154"/>
      <c r="M4797" s="159"/>
      <c r="T4797" s="160"/>
      <c r="AT4797" s="155" t="s">
        <v>169</v>
      </c>
      <c r="AU4797" s="155" t="s">
        <v>88</v>
      </c>
      <c r="AV4797" s="13" t="s">
        <v>88</v>
      </c>
      <c r="AW4797" s="13" t="s">
        <v>40</v>
      </c>
      <c r="AX4797" s="13" t="s">
        <v>78</v>
      </c>
      <c r="AY4797" s="155" t="s">
        <v>156</v>
      </c>
    </row>
    <row r="4798" spans="2:51" s="13" customFormat="1" x14ac:dyDescent="0.2">
      <c r="B4798" s="154"/>
      <c r="D4798" s="148" t="s">
        <v>169</v>
      </c>
      <c r="E4798" s="155" t="s">
        <v>3</v>
      </c>
      <c r="F4798" s="156" t="s">
        <v>2565</v>
      </c>
      <c r="H4798" s="157">
        <v>17.661000000000001</v>
      </c>
      <c r="I4798" s="158"/>
      <c r="L4798" s="154"/>
      <c r="M4798" s="159"/>
      <c r="T4798" s="160"/>
      <c r="AT4798" s="155" t="s">
        <v>169</v>
      </c>
      <c r="AU4798" s="155" t="s">
        <v>88</v>
      </c>
      <c r="AV4798" s="13" t="s">
        <v>88</v>
      </c>
      <c r="AW4798" s="13" t="s">
        <v>40</v>
      </c>
      <c r="AX4798" s="13" t="s">
        <v>78</v>
      </c>
      <c r="AY4798" s="155" t="s">
        <v>156</v>
      </c>
    </row>
    <row r="4799" spans="2:51" s="13" customFormat="1" x14ac:dyDescent="0.2">
      <c r="B4799" s="154"/>
      <c r="D4799" s="148" t="s">
        <v>169</v>
      </c>
      <c r="E4799" s="155" t="s">
        <v>3</v>
      </c>
      <c r="F4799" s="156" t="s">
        <v>2566</v>
      </c>
      <c r="H4799" s="157">
        <v>3.8</v>
      </c>
      <c r="I4799" s="158"/>
      <c r="L4799" s="154"/>
      <c r="M4799" s="159"/>
      <c r="T4799" s="160"/>
      <c r="AT4799" s="155" t="s">
        <v>169</v>
      </c>
      <c r="AU4799" s="155" t="s">
        <v>88</v>
      </c>
      <c r="AV4799" s="13" t="s">
        <v>88</v>
      </c>
      <c r="AW4799" s="13" t="s">
        <v>40</v>
      </c>
      <c r="AX4799" s="13" t="s">
        <v>78</v>
      </c>
      <c r="AY4799" s="155" t="s">
        <v>156</v>
      </c>
    </row>
    <row r="4800" spans="2:51" s="13" customFormat="1" x14ac:dyDescent="0.2">
      <c r="B4800" s="154"/>
      <c r="D4800" s="148" t="s">
        <v>169</v>
      </c>
      <c r="E4800" s="155" t="s">
        <v>3</v>
      </c>
      <c r="F4800" s="156" t="s">
        <v>2567</v>
      </c>
      <c r="H4800" s="157">
        <v>42.36</v>
      </c>
      <c r="I4800" s="158"/>
      <c r="L4800" s="154"/>
      <c r="M4800" s="159"/>
      <c r="T4800" s="160"/>
      <c r="AT4800" s="155" t="s">
        <v>169</v>
      </c>
      <c r="AU4800" s="155" t="s">
        <v>88</v>
      </c>
      <c r="AV4800" s="13" t="s">
        <v>88</v>
      </c>
      <c r="AW4800" s="13" t="s">
        <v>40</v>
      </c>
      <c r="AX4800" s="13" t="s">
        <v>78</v>
      </c>
      <c r="AY4800" s="155" t="s">
        <v>156</v>
      </c>
    </row>
    <row r="4801" spans="2:51" s="13" customFormat="1" x14ac:dyDescent="0.2">
      <c r="B4801" s="154"/>
      <c r="D4801" s="148" t="s">
        <v>169</v>
      </c>
      <c r="E4801" s="155" t="s">
        <v>3</v>
      </c>
      <c r="F4801" s="156" t="s">
        <v>2568</v>
      </c>
      <c r="H4801" s="157">
        <v>7.665</v>
      </c>
      <c r="I4801" s="158"/>
      <c r="L4801" s="154"/>
      <c r="M4801" s="159"/>
      <c r="T4801" s="160"/>
      <c r="AT4801" s="155" t="s">
        <v>169</v>
      </c>
      <c r="AU4801" s="155" t="s">
        <v>88</v>
      </c>
      <c r="AV4801" s="13" t="s">
        <v>88</v>
      </c>
      <c r="AW4801" s="13" t="s">
        <v>40</v>
      </c>
      <c r="AX4801" s="13" t="s">
        <v>78</v>
      </c>
      <c r="AY4801" s="155" t="s">
        <v>156</v>
      </c>
    </row>
    <row r="4802" spans="2:51" s="13" customFormat="1" x14ac:dyDescent="0.2">
      <c r="B4802" s="154"/>
      <c r="D4802" s="148" t="s">
        <v>169</v>
      </c>
      <c r="E4802" s="155" t="s">
        <v>3</v>
      </c>
      <c r="F4802" s="156" t="s">
        <v>2569</v>
      </c>
      <c r="H4802" s="157">
        <v>6.93</v>
      </c>
      <c r="I4802" s="158"/>
      <c r="L4802" s="154"/>
      <c r="M4802" s="159"/>
      <c r="T4802" s="160"/>
      <c r="AT4802" s="155" t="s">
        <v>169</v>
      </c>
      <c r="AU4802" s="155" t="s">
        <v>88</v>
      </c>
      <c r="AV4802" s="13" t="s">
        <v>88</v>
      </c>
      <c r="AW4802" s="13" t="s">
        <v>40</v>
      </c>
      <c r="AX4802" s="13" t="s">
        <v>78</v>
      </c>
      <c r="AY4802" s="155" t="s">
        <v>156</v>
      </c>
    </row>
    <row r="4803" spans="2:51" s="13" customFormat="1" x14ac:dyDescent="0.2">
      <c r="B4803" s="154"/>
      <c r="D4803" s="148" t="s">
        <v>169</v>
      </c>
      <c r="E4803" s="155" t="s">
        <v>3</v>
      </c>
      <c r="F4803" s="156" t="s">
        <v>2570</v>
      </c>
      <c r="H4803" s="157">
        <v>18.600000000000001</v>
      </c>
      <c r="I4803" s="158"/>
      <c r="L4803" s="154"/>
      <c r="M4803" s="159"/>
      <c r="T4803" s="160"/>
      <c r="AT4803" s="155" t="s">
        <v>169</v>
      </c>
      <c r="AU4803" s="155" t="s">
        <v>88</v>
      </c>
      <c r="AV4803" s="13" t="s">
        <v>88</v>
      </c>
      <c r="AW4803" s="13" t="s">
        <v>40</v>
      </c>
      <c r="AX4803" s="13" t="s">
        <v>78</v>
      </c>
      <c r="AY4803" s="155" t="s">
        <v>156</v>
      </c>
    </row>
    <row r="4804" spans="2:51" s="13" customFormat="1" x14ac:dyDescent="0.2">
      <c r="B4804" s="154"/>
      <c r="D4804" s="148" t="s">
        <v>169</v>
      </c>
      <c r="E4804" s="155" t="s">
        <v>3</v>
      </c>
      <c r="F4804" s="156" t="s">
        <v>2571</v>
      </c>
      <c r="H4804" s="157">
        <v>16.068000000000001</v>
      </c>
      <c r="I4804" s="158"/>
      <c r="L4804" s="154"/>
      <c r="M4804" s="159"/>
      <c r="T4804" s="160"/>
      <c r="AT4804" s="155" t="s">
        <v>169</v>
      </c>
      <c r="AU4804" s="155" t="s">
        <v>88</v>
      </c>
      <c r="AV4804" s="13" t="s">
        <v>88</v>
      </c>
      <c r="AW4804" s="13" t="s">
        <v>40</v>
      </c>
      <c r="AX4804" s="13" t="s">
        <v>78</v>
      </c>
      <c r="AY4804" s="155" t="s">
        <v>156</v>
      </c>
    </row>
    <row r="4805" spans="2:51" s="13" customFormat="1" x14ac:dyDescent="0.2">
      <c r="B4805" s="154"/>
      <c r="D4805" s="148" t="s">
        <v>169</v>
      </c>
      <c r="E4805" s="155" t="s">
        <v>3</v>
      </c>
      <c r="F4805" s="156" t="s">
        <v>2572</v>
      </c>
      <c r="H4805" s="157">
        <v>27.3</v>
      </c>
      <c r="I4805" s="158"/>
      <c r="L4805" s="154"/>
      <c r="M4805" s="159"/>
      <c r="T4805" s="160"/>
      <c r="AT4805" s="155" t="s">
        <v>169</v>
      </c>
      <c r="AU4805" s="155" t="s">
        <v>88</v>
      </c>
      <c r="AV4805" s="13" t="s">
        <v>88</v>
      </c>
      <c r="AW4805" s="13" t="s">
        <v>40</v>
      </c>
      <c r="AX4805" s="13" t="s">
        <v>78</v>
      </c>
      <c r="AY4805" s="155" t="s">
        <v>156</v>
      </c>
    </row>
    <row r="4806" spans="2:51" s="13" customFormat="1" x14ac:dyDescent="0.2">
      <c r="B4806" s="154"/>
      <c r="D4806" s="148" t="s">
        <v>169</v>
      </c>
      <c r="E4806" s="155" t="s">
        <v>3</v>
      </c>
      <c r="F4806" s="156" t="s">
        <v>2573</v>
      </c>
      <c r="H4806" s="157">
        <v>3.2</v>
      </c>
      <c r="I4806" s="158"/>
      <c r="L4806" s="154"/>
      <c r="M4806" s="159"/>
      <c r="T4806" s="160"/>
      <c r="AT4806" s="155" t="s">
        <v>169</v>
      </c>
      <c r="AU4806" s="155" t="s">
        <v>88</v>
      </c>
      <c r="AV4806" s="13" t="s">
        <v>88</v>
      </c>
      <c r="AW4806" s="13" t="s">
        <v>40</v>
      </c>
      <c r="AX4806" s="13" t="s">
        <v>78</v>
      </c>
      <c r="AY4806" s="155" t="s">
        <v>156</v>
      </c>
    </row>
    <row r="4807" spans="2:51" s="13" customFormat="1" x14ac:dyDescent="0.2">
      <c r="B4807" s="154"/>
      <c r="D4807" s="148" t="s">
        <v>169</v>
      </c>
      <c r="E4807" s="155" t="s">
        <v>3</v>
      </c>
      <c r="F4807" s="156" t="s">
        <v>2574</v>
      </c>
      <c r="H4807" s="157">
        <v>30.75</v>
      </c>
      <c r="I4807" s="158"/>
      <c r="L4807" s="154"/>
      <c r="M4807" s="159"/>
      <c r="T4807" s="160"/>
      <c r="AT4807" s="155" t="s">
        <v>169</v>
      </c>
      <c r="AU4807" s="155" t="s">
        <v>88</v>
      </c>
      <c r="AV4807" s="13" t="s">
        <v>88</v>
      </c>
      <c r="AW4807" s="13" t="s">
        <v>40</v>
      </c>
      <c r="AX4807" s="13" t="s">
        <v>78</v>
      </c>
      <c r="AY4807" s="155" t="s">
        <v>156</v>
      </c>
    </row>
    <row r="4808" spans="2:51" s="13" customFormat="1" x14ac:dyDescent="0.2">
      <c r="B4808" s="154"/>
      <c r="D4808" s="148" t="s">
        <v>169</v>
      </c>
      <c r="E4808" s="155" t="s">
        <v>3</v>
      </c>
      <c r="F4808" s="156" t="s">
        <v>2575</v>
      </c>
      <c r="H4808" s="157">
        <v>16.7</v>
      </c>
      <c r="I4808" s="158"/>
      <c r="L4808" s="154"/>
      <c r="M4808" s="159"/>
      <c r="T4808" s="160"/>
      <c r="AT4808" s="155" t="s">
        <v>169</v>
      </c>
      <c r="AU4808" s="155" t="s">
        <v>88</v>
      </c>
      <c r="AV4808" s="13" t="s">
        <v>88</v>
      </c>
      <c r="AW4808" s="13" t="s">
        <v>40</v>
      </c>
      <c r="AX4808" s="13" t="s">
        <v>78</v>
      </c>
      <c r="AY4808" s="155" t="s">
        <v>156</v>
      </c>
    </row>
    <row r="4809" spans="2:51" s="13" customFormat="1" x14ac:dyDescent="0.2">
      <c r="B4809" s="154"/>
      <c r="D4809" s="148" t="s">
        <v>169</v>
      </c>
      <c r="E4809" s="155" t="s">
        <v>3</v>
      </c>
      <c r="F4809" s="156" t="s">
        <v>2576</v>
      </c>
      <c r="H4809" s="157">
        <v>16.047999999999998</v>
      </c>
      <c r="I4809" s="158"/>
      <c r="L4809" s="154"/>
      <c r="M4809" s="159"/>
      <c r="T4809" s="160"/>
      <c r="AT4809" s="155" t="s">
        <v>169</v>
      </c>
      <c r="AU4809" s="155" t="s">
        <v>88</v>
      </c>
      <c r="AV4809" s="13" t="s">
        <v>88</v>
      </c>
      <c r="AW4809" s="13" t="s">
        <v>40</v>
      </c>
      <c r="AX4809" s="13" t="s">
        <v>78</v>
      </c>
      <c r="AY4809" s="155" t="s">
        <v>156</v>
      </c>
    </row>
    <row r="4810" spans="2:51" s="13" customFormat="1" x14ac:dyDescent="0.2">
      <c r="B4810" s="154"/>
      <c r="D4810" s="148" t="s">
        <v>169</v>
      </c>
      <c r="E4810" s="155" t="s">
        <v>3</v>
      </c>
      <c r="F4810" s="156" t="s">
        <v>2577</v>
      </c>
      <c r="H4810" s="157">
        <v>27.5</v>
      </c>
      <c r="I4810" s="158"/>
      <c r="L4810" s="154"/>
      <c r="M4810" s="159"/>
      <c r="T4810" s="160"/>
      <c r="AT4810" s="155" t="s">
        <v>169</v>
      </c>
      <c r="AU4810" s="155" t="s">
        <v>88</v>
      </c>
      <c r="AV4810" s="13" t="s">
        <v>88</v>
      </c>
      <c r="AW4810" s="13" t="s">
        <v>40</v>
      </c>
      <c r="AX4810" s="13" t="s">
        <v>78</v>
      </c>
      <c r="AY4810" s="155" t="s">
        <v>156</v>
      </c>
    </row>
    <row r="4811" spans="2:51" s="13" customFormat="1" x14ac:dyDescent="0.2">
      <c r="B4811" s="154"/>
      <c r="D4811" s="148" t="s">
        <v>169</v>
      </c>
      <c r="E4811" s="155" t="s">
        <v>3</v>
      </c>
      <c r="F4811" s="156" t="s">
        <v>2578</v>
      </c>
      <c r="H4811" s="157">
        <v>51.26</v>
      </c>
      <c r="I4811" s="158"/>
      <c r="L4811" s="154"/>
      <c r="M4811" s="159"/>
      <c r="T4811" s="160"/>
      <c r="AT4811" s="155" t="s">
        <v>169</v>
      </c>
      <c r="AU4811" s="155" t="s">
        <v>88</v>
      </c>
      <c r="AV4811" s="13" t="s">
        <v>88</v>
      </c>
      <c r="AW4811" s="13" t="s">
        <v>40</v>
      </c>
      <c r="AX4811" s="13" t="s">
        <v>78</v>
      </c>
      <c r="AY4811" s="155" t="s">
        <v>156</v>
      </c>
    </row>
    <row r="4812" spans="2:51" s="13" customFormat="1" x14ac:dyDescent="0.2">
      <c r="B4812" s="154"/>
      <c r="D4812" s="148" t="s">
        <v>169</v>
      </c>
      <c r="E4812" s="155" t="s">
        <v>3</v>
      </c>
      <c r="F4812" s="156" t="s">
        <v>2579</v>
      </c>
      <c r="H4812" s="157">
        <v>11.936</v>
      </c>
      <c r="I4812" s="158"/>
      <c r="L4812" s="154"/>
      <c r="M4812" s="159"/>
      <c r="T4812" s="160"/>
      <c r="AT4812" s="155" t="s">
        <v>169</v>
      </c>
      <c r="AU4812" s="155" t="s">
        <v>88</v>
      </c>
      <c r="AV4812" s="13" t="s">
        <v>88</v>
      </c>
      <c r="AW4812" s="13" t="s">
        <v>40</v>
      </c>
      <c r="AX4812" s="13" t="s">
        <v>78</v>
      </c>
      <c r="AY4812" s="155" t="s">
        <v>156</v>
      </c>
    </row>
    <row r="4813" spans="2:51" s="13" customFormat="1" x14ac:dyDescent="0.2">
      <c r="B4813" s="154"/>
      <c r="D4813" s="148" t="s">
        <v>169</v>
      </c>
      <c r="E4813" s="155" t="s">
        <v>3</v>
      </c>
      <c r="F4813" s="156" t="s">
        <v>2580</v>
      </c>
      <c r="H4813" s="157">
        <v>17.04</v>
      </c>
      <c r="I4813" s="158"/>
      <c r="L4813" s="154"/>
      <c r="M4813" s="159"/>
      <c r="T4813" s="160"/>
      <c r="AT4813" s="155" t="s">
        <v>169</v>
      </c>
      <c r="AU4813" s="155" t="s">
        <v>88</v>
      </c>
      <c r="AV4813" s="13" t="s">
        <v>88</v>
      </c>
      <c r="AW4813" s="13" t="s">
        <v>40</v>
      </c>
      <c r="AX4813" s="13" t="s">
        <v>78</v>
      </c>
      <c r="AY4813" s="155" t="s">
        <v>156</v>
      </c>
    </row>
    <row r="4814" spans="2:51" s="13" customFormat="1" x14ac:dyDescent="0.2">
      <c r="B4814" s="154"/>
      <c r="D4814" s="148" t="s">
        <v>169</v>
      </c>
      <c r="E4814" s="155" t="s">
        <v>3</v>
      </c>
      <c r="F4814" s="156" t="s">
        <v>2581</v>
      </c>
      <c r="H4814" s="157">
        <v>28.5</v>
      </c>
      <c r="I4814" s="158"/>
      <c r="L4814" s="154"/>
      <c r="M4814" s="159"/>
      <c r="T4814" s="160"/>
      <c r="AT4814" s="155" t="s">
        <v>169</v>
      </c>
      <c r="AU4814" s="155" t="s">
        <v>88</v>
      </c>
      <c r="AV4814" s="13" t="s">
        <v>88</v>
      </c>
      <c r="AW4814" s="13" t="s">
        <v>40</v>
      </c>
      <c r="AX4814" s="13" t="s">
        <v>78</v>
      </c>
      <c r="AY4814" s="155" t="s">
        <v>156</v>
      </c>
    </row>
    <row r="4815" spans="2:51" s="13" customFormat="1" x14ac:dyDescent="0.2">
      <c r="B4815" s="154"/>
      <c r="D4815" s="148" t="s">
        <v>169</v>
      </c>
      <c r="E4815" s="155" t="s">
        <v>3</v>
      </c>
      <c r="F4815" s="156" t="s">
        <v>2582</v>
      </c>
      <c r="H4815" s="157">
        <v>14.75</v>
      </c>
      <c r="I4815" s="158"/>
      <c r="L4815" s="154"/>
      <c r="M4815" s="159"/>
      <c r="T4815" s="160"/>
      <c r="AT4815" s="155" t="s">
        <v>169</v>
      </c>
      <c r="AU4815" s="155" t="s">
        <v>88</v>
      </c>
      <c r="AV4815" s="13" t="s">
        <v>88</v>
      </c>
      <c r="AW4815" s="13" t="s">
        <v>40</v>
      </c>
      <c r="AX4815" s="13" t="s">
        <v>78</v>
      </c>
      <c r="AY4815" s="155" t="s">
        <v>156</v>
      </c>
    </row>
    <row r="4816" spans="2:51" s="13" customFormat="1" x14ac:dyDescent="0.2">
      <c r="B4816" s="154"/>
      <c r="D4816" s="148" t="s">
        <v>169</v>
      </c>
      <c r="E4816" s="155" t="s">
        <v>3</v>
      </c>
      <c r="F4816" s="156" t="s">
        <v>2583</v>
      </c>
      <c r="H4816" s="157">
        <v>18</v>
      </c>
      <c r="I4816" s="158"/>
      <c r="L4816" s="154"/>
      <c r="M4816" s="159"/>
      <c r="T4816" s="160"/>
      <c r="AT4816" s="155" t="s">
        <v>169</v>
      </c>
      <c r="AU4816" s="155" t="s">
        <v>88</v>
      </c>
      <c r="AV4816" s="13" t="s">
        <v>88</v>
      </c>
      <c r="AW4816" s="13" t="s">
        <v>40</v>
      </c>
      <c r="AX4816" s="13" t="s">
        <v>78</v>
      </c>
      <c r="AY4816" s="155" t="s">
        <v>156</v>
      </c>
    </row>
    <row r="4817" spans="2:65" s="13" customFormat="1" x14ac:dyDescent="0.2">
      <c r="B4817" s="154"/>
      <c r="D4817" s="148" t="s">
        <v>169</v>
      </c>
      <c r="E4817" s="155" t="s">
        <v>3</v>
      </c>
      <c r="F4817" s="156" t="s">
        <v>2584</v>
      </c>
      <c r="H4817" s="157">
        <v>8.18</v>
      </c>
      <c r="I4817" s="158"/>
      <c r="L4817" s="154"/>
      <c r="M4817" s="159"/>
      <c r="T4817" s="160"/>
      <c r="AT4817" s="155" t="s">
        <v>169</v>
      </c>
      <c r="AU4817" s="155" t="s">
        <v>88</v>
      </c>
      <c r="AV4817" s="13" t="s">
        <v>88</v>
      </c>
      <c r="AW4817" s="13" t="s">
        <v>40</v>
      </c>
      <c r="AX4817" s="13" t="s">
        <v>78</v>
      </c>
      <c r="AY4817" s="155" t="s">
        <v>156</v>
      </c>
    </row>
    <row r="4818" spans="2:65" s="13" customFormat="1" x14ac:dyDescent="0.2">
      <c r="B4818" s="154"/>
      <c r="D4818" s="148" t="s">
        <v>169</v>
      </c>
      <c r="E4818" s="155" t="s">
        <v>3</v>
      </c>
      <c r="F4818" s="156" t="s">
        <v>2585</v>
      </c>
      <c r="H4818" s="157">
        <v>37.950000000000003</v>
      </c>
      <c r="I4818" s="158"/>
      <c r="L4818" s="154"/>
      <c r="M4818" s="159"/>
      <c r="T4818" s="160"/>
      <c r="AT4818" s="155" t="s">
        <v>169</v>
      </c>
      <c r="AU4818" s="155" t="s">
        <v>88</v>
      </c>
      <c r="AV4818" s="13" t="s">
        <v>88</v>
      </c>
      <c r="AW4818" s="13" t="s">
        <v>40</v>
      </c>
      <c r="AX4818" s="13" t="s">
        <v>78</v>
      </c>
      <c r="AY4818" s="155" t="s">
        <v>156</v>
      </c>
    </row>
    <row r="4819" spans="2:65" s="13" customFormat="1" x14ac:dyDescent="0.2">
      <c r="B4819" s="154"/>
      <c r="D4819" s="148" t="s">
        <v>169</v>
      </c>
      <c r="E4819" s="155" t="s">
        <v>3</v>
      </c>
      <c r="F4819" s="156" t="s">
        <v>2586</v>
      </c>
      <c r="H4819" s="157">
        <v>32.479999999999997</v>
      </c>
      <c r="I4819" s="158"/>
      <c r="L4819" s="154"/>
      <c r="M4819" s="159"/>
      <c r="T4819" s="160"/>
      <c r="AT4819" s="155" t="s">
        <v>169</v>
      </c>
      <c r="AU4819" s="155" t="s">
        <v>88</v>
      </c>
      <c r="AV4819" s="13" t="s">
        <v>88</v>
      </c>
      <c r="AW4819" s="13" t="s">
        <v>40</v>
      </c>
      <c r="AX4819" s="13" t="s">
        <v>78</v>
      </c>
      <c r="AY4819" s="155" t="s">
        <v>156</v>
      </c>
    </row>
    <row r="4820" spans="2:65" s="13" customFormat="1" x14ac:dyDescent="0.2">
      <c r="B4820" s="154"/>
      <c r="D4820" s="148" t="s">
        <v>169</v>
      </c>
      <c r="E4820" s="155" t="s">
        <v>3</v>
      </c>
      <c r="F4820" s="156" t="s">
        <v>2587</v>
      </c>
      <c r="H4820" s="157">
        <v>74.599999999999994</v>
      </c>
      <c r="I4820" s="158"/>
      <c r="L4820" s="154"/>
      <c r="M4820" s="159"/>
      <c r="T4820" s="160"/>
      <c r="AT4820" s="155" t="s">
        <v>169</v>
      </c>
      <c r="AU4820" s="155" t="s">
        <v>88</v>
      </c>
      <c r="AV4820" s="13" t="s">
        <v>88</v>
      </c>
      <c r="AW4820" s="13" t="s">
        <v>40</v>
      </c>
      <c r="AX4820" s="13" t="s">
        <v>78</v>
      </c>
      <c r="AY4820" s="155" t="s">
        <v>156</v>
      </c>
    </row>
    <row r="4821" spans="2:65" s="13" customFormat="1" x14ac:dyDescent="0.2">
      <c r="B4821" s="154"/>
      <c r="D4821" s="148" t="s">
        <v>169</v>
      </c>
      <c r="E4821" s="155" t="s">
        <v>3</v>
      </c>
      <c r="F4821" s="156" t="s">
        <v>2588</v>
      </c>
      <c r="H4821" s="157">
        <v>33.335000000000001</v>
      </c>
      <c r="I4821" s="158"/>
      <c r="L4821" s="154"/>
      <c r="M4821" s="159"/>
      <c r="T4821" s="160"/>
      <c r="AT4821" s="155" t="s">
        <v>169</v>
      </c>
      <c r="AU4821" s="155" t="s">
        <v>88</v>
      </c>
      <c r="AV4821" s="13" t="s">
        <v>88</v>
      </c>
      <c r="AW4821" s="13" t="s">
        <v>40</v>
      </c>
      <c r="AX4821" s="13" t="s">
        <v>78</v>
      </c>
      <c r="AY4821" s="155" t="s">
        <v>156</v>
      </c>
    </row>
    <row r="4822" spans="2:65" s="13" customFormat="1" x14ac:dyDescent="0.2">
      <c r="B4822" s="154"/>
      <c r="D4822" s="148" t="s">
        <v>169</v>
      </c>
      <c r="E4822" s="155" t="s">
        <v>3</v>
      </c>
      <c r="F4822" s="156" t="s">
        <v>2589</v>
      </c>
      <c r="H4822" s="157">
        <v>4.0919999999999996</v>
      </c>
      <c r="I4822" s="158"/>
      <c r="L4822" s="154"/>
      <c r="M4822" s="159"/>
      <c r="T4822" s="160"/>
      <c r="AT4822" s="155" t="s">
        <v>169</v>
      </c>
      <c r="AU4822" s="155" t="s">
        <v>88</v>
      </c>
      <c r="AV4822" s="13" t="s">
        <v>88</v>
      </c>
      <c r="AW4822" s="13" t="s">
        <v>40</v>
      </c>
      <c r="AX4822" s="13" t="s">
        <v>78</v>
      </c>
      <c r="AY4822" s="155" t="s">
        <v>156</v>
      </c>
    </row>
    <row r="4823" spans="2:65" s="15" customFormat="1" x14ac:dyDescent="0.2">
      <c r="B4823" s="168"/>
      <c r="D4823" s="148" t="s">
        <v>169</v>
      </c>
      <c r="E4823" s="169" t="s">
        <v>3</v>
      </c>
      <c r="F4823" s="170" t="s">
        <v>180</v>
      </c>
      <c r="H4823" s="171">
        <v>2867.5709999999999</v>
      </c>
      <c r="I4823" s="172"/>
      <c r="L4823" s="168"/>
      <c r="M4823" s="173"/>
      <c r="T4823" s="174"/>
      <c r="AT4823" s="169" t="s">
        <v>169</v>
      </c>
      <c r="AU4823" s="169" t="s">
        <v>88</v>
      </c>
      <c r="AV4823" s="15" t="s">
        <v>157</v>
      </c>
      <c r="AW4823" s="15" t="s">
        <v>40</v>
      </c>
      <c r="AX4823" s="15" t="s">
        <v>78</v>
      </c>
      <c r="AY4823" s="169" t="s">
        <v>156</v>
      </c>
    </row>
    <row r="4824" spans="2:65" s="14" customFormat="1" x14ac:dyDescent="0.2">
      <c r="B4824" s="161"/>
      <c r="D4824" s="148" t="s">
        <v>169</v>
      </c>
      <c r="E4824" s="162" t="s">
        <v>3</v>
      </c>
      <c r="F4824" s="163" t="s">
        <v>172</v>
      </c>
      <c r="H4824" s="164">
        <v>3078.357</v>
      </c>
      <c r="I4824" s="165"/>
      <c r="L4824" s="161"/>
      <c r="M4824" s="166"/>
      <c r="T4824" s="167"/>
      <c r="AT4824" s="162" t="s">
        <v>169</v>
      </c>
      <c r="AU4824" s="162" t="s">
        <v>88</v>
      </c>
      <c r="AV4824" s="14" t="s">
        <v>165</v>
      </c>
      <c r="AW4824" s="14" t="s">
        <v>40</v>
      </c>
      <c r="AX4824" s="14" t="s">
        <v>86</v>
      </c>
      <c r="AY4824" s="162" t="s">
        <v>156</v>
      </c>
    </row>
    <row r="4825" spans="2:65" s="1" customFormat="1" ht="16.5" customHeight="1" x14ac:dyDescent="0.2">
      <c r="B4825" s="129"/>
      <c r="C4825" s="130" t="s">
        <v>1129</v>
      </c>
      <c r="D4825" s="130" t="s">
        <v>160</v>
      </c>
      <c r="E4825" s="131" t="s">
        <v>5198</v>
      </c>
      <c r="F4825" s="132" t="s">
        <v>5199</v>
      </c>
      <c r="G4825" s="133" t="s">
        <v>209</v>
      </c>
      <c r="H4825" s="134">
        <v>3645.7719999999999</v>
      </c>
      <c r="I4825" s="135"/>
      <c r="J4825" s="136">
        <f>ROUND(I4825*H4825,2)</f>
        <v>0</v>
      </c>
      <c r="K4825" s="132" t="s">
        <v>164</v>
      </c>
      <c r="L4825" s="34"/>
      <c r="M4825" s="137" t="s">
        <v>3</v>
      </c>
      <c r="N4825" s="138" t="s">
        <v>49</v>
      </c>
      <c r="P4825" s="139">
        <f>O4825*H4825</f>
        <v>0</v>
      </c>
      <c r="Q4825" s="139">
        <v>2.0000000000000001E-4</v>
      </c>
      <c r="R4825" s="139">
        <f>Q4825*H4825</f>
        <v>0.72915439999999998</v>
      </c>
      <c r="S4825" s="139">
        <v>0</v>
      </c>
      <c r="T4825" s="140">
        <f>S4825*H4825</f>
        <v>0</v>
      </c>
      <c r="AR4825" s="141" t="s">
        <v>301</v>
      </c>
      <c r="AT4825" s="141" t="s">
        <v>160</v>
      </c>
      <c r="AU4825" s="141" t="s">
        <v>88</v>
      </c>
      <c r="AY4825" s="18" t="s">
        <v>156</v>
      </c>
      <c r="BE4825" s="142">
        <f>IF(N4825="základní",J4825,0)</f>
        <v>0</v>
      </c>
      <c r="BF4825" s="142">
        <f>IF(N4825="snížená",J4825,0)</f>
        <v>0</v>
      </c>
      <c r="BG4825" s="142">
        <f>IF(N4825="zákl. přenesená",J4825,0)</f>
        <v>0</v>
      </c>
      <c r="BH4825" s="142">
        <f>IF(N4825="sníž. přenesená",J4825,0)</f>
        <v>0</v>
      </c>
      <c r="BI4825" s="142">
        <f>IF(N4825="nulová",J4825,0)</f>
        <v>0</v>
      </c>
      <c r="BJ4825" s="18" t="s">
        <v>86</v>
      </c>
      <c r="BK4825" s="142">
        <f>ROUND(I4825*H4825,2)</f>
        <v>0</v>
      </c>
      <c r="BL4825" s="18" t="s">
        <v>301</v>
      </c>
      <c r="BM4825" s="141" t="s">
        <v>5200</v>
      </c>
    </row>
    <row r="4826" spans="2:65" s="1" customFormat="1" x14ac:dyDescent="0.2">
      <c r="B4826" s="34"/>
      <c r="D4826" s="143" t="s">
        <v>167</v>
      </c>
      <c r="F4826" s="144" t="s">
        <v>5201</v>
      </c>
      <c r="I4826" s="145"/>
      <c r="L4826" s="34"/>
      <c r="M4826" s="146"/>
      <c r="T4826" s="55"/>
      <c r="AT4826" s="18" t="s">
        <v>167</v>
      </c>
      <c r="AU4826" s="18" t="s">
        <v>88</v>
      </c>
    </row>
    <row r="4827" spans="2:65" s="12" customFormat="1" x14ac:dyDescent="0.2">
      <c r="B4827" s="147"/>
      <c r="D4827" s="148" t="s">
        <v>169</v>
      </c>
      <c r="E4827" s="149" t="s">
        <v>3</v>
      </c>
      <c r="F4827" s="150" t="s">
        <v>2010</v>
      </c>
      <c r="H4827" s="149" t="s">
        <v>3</v>
      </c>
      <c r="I4827" s="151"/>
      <c r="L4827" s="147"/>
      <c r="M4827" s="152"/>
      <c r="T4827" s="153"/>
      <c r="AT4827" s="149" t="s">
        <v>169</v>
      </c>
      <c r="AU4827" s="149" t="s">
        <v>88</v>
      </c>
      <c r="AV4827" s="12" t="s">
        <v>86</v>
      </c>
      <c r="AW4827" s="12" t="s">
        <v>40</v>
      </c>
      <c r="AX4827" s="12" t="s">
        <v>78</v>
      </c>
      <c r="AY4827" s="149" t="s">
        <v>156</v>
      </c>
    </row>
    <row r="4828" spans="2:65" s="13" customFormat="1" x14ac:dyDescent="0.2">
      <c r="B4828" s="154"/>
      <c r="D4828" s="148" t="s">
        <v>169</v>
      </c>
      <c r="E4828" s="155" t="s">
        <v>3</v>
      </c>
      <c r="F4828" s="156" t="s">
        <v>2882</v>
      </c>
      <c r="H4828" s="157">
        <v>3.0030000000000001</v>
      </c>
      <c r="I4828" s="158"/>
      <c r="L4828" s="154"/>
      <c r="M4828" s="159"/>
      <c r="T4828" s="160"/>
      <c r="AT4828" s="155" t="s">
        <v>169</v>
      </c>
      <c r="AU4828" s="155" t="s">
        <v>88</v>
      </c>
      <c r="AV4828" s="13" t="s">
        <v>88</v>
      </c>
      <c r="AW4828" s="13" t="s">
        <v>40</v>
      </c>
      <c r="AX4828" s="13" t="s">
        <v>78</v>
      </c>
      <c r="AY4828" s="155" t="s">
        <v>156</v>
      </c>
    </row>
    <row r="4829" spans="2:65" s="15" customFormat="1" x14ac:dyDescent="0.2">
      <c r="B4829" s="168"/>
      <c r="D4829" s="148" t="s">
        <v>169</v>
      </c>
      <c r="E4829" s="169" t="s">
        <v>3</v>
      </c>
      <c r="F4829" s="170" t="s">
        <v>180</v>
      </c>
      <c r="H4829" s="171">
        <v>3.0030000000000001</v>
      </c>
      <c r="I4829" s="172"/>
      <c r="L4829" s="168"/>
      <c r="M4829" s="173"/>
      <c r="T4829" s="174"/>
      <c r="AT4829" s="169" t="s">
        <v>169</v>
      </c>
      <c r="AU4829" s="169" t="s">
        <v>88</v>
      </c>
      <c r="AV4829" s="15" t="s">
        <v>157</v>
      </c>
      <c r="AW4829" s="15" t="s">
        <v>40</v>
      </c>
      <c r="AX4829" s="15" t="s">
        <v>78</v>
      </c>
      <c r="AY4829" s="169" t="s">
        <v>156</v>
      </c>
    </row>
    <row r="4830" spans="2:65" s="12" customFormat="1" x14ac:dyDescent="0.2">
      <c r="B4830" s="147"/>
      <c r="D4830" s="148" t="s">
        <v>169</v>
      </c>
      <c r="E4830" s="149" t="s">
        <v>3</v>
      </c>
      <c r="F4830" s="150" t="s">
        <v>2830</v>
      </c>
      <c r="H4830" s="149" t="s">
        <v>3</v>
      </c>
      <c r="I4830" s="151"/>
      <c r="L4830" s="147"/>
      <c r="M4830" s="152"/>
      <c r="T4830" s="153"/>
      <c r="AT4830" s="149" t="s">
        <v>169</v>
      </c>
      <c r="AU4830" s="149" t="s">
        <v>88</v>
      </c>
      <c r="AV4830" s="12" t="s">
        <v>86</v>
      </c>
      <c r="AW4830" s="12" t="s">
        <v>40</v>
      </c>
      <c r="AX4830" s="12" t="s">
        <v>78</v>
      </c>
      <c r="AY4830" s="149" t="s">
        <v>156</v>
      </c>
    </row>
    <row r="4831" spans="2:65" s="13" customFormat="1" x14ac:dyDescent="0.2">
      <c r="B4831" s="154"/>
      <c r="D4831" s="148" t="s">
        <v>169</v>
      </c>
      <c r="E4831" s="155" t="s">
        <v>3</v>
      </c>
      <c r="F4831" s="156" t="s">
        <v>2831</v>
      </c>
      <c r="H4831" s="157">
        <v>7.6050000000000004</v>
      </c>
      <c r="I4831" s="158"/>
      <c r="L4831" s="154"/>
      <c r="M4831" s="159"/>
      <c r="T4831" s="160"/>
      <c r="AT4831" s="155" t="s">
        <v>169</v>
      </c>
      <c r="AU4831" s="155" t="s">
        <v>88</v>
      </c>
      <c r="AV4831" s="13" t="s">
        <v>88</v>
      </c>
      <c r="AW4831" s="13" t="s">
        <v>40</v>
      </c>
      <c r="AX4831" s="13" t="s">
        <v>78</v>
      </c>
      <c r="AY4831" s="155" t="s">
        <v>156</v>
      </c>
    </row>
    <row r="4832" spans="2:65" s="13" customFormat="1" x14ac:dyDescent="0.2">
      <c r="B4832" s="154"/>
      <c r="D4832" s="148" t="s">
        <v>169</v>
      </c>
      <c r="E4832" s="155" t="s">
        <v>3</v>
      </c>
      <c r="F4832" s="156" t="s">
        <v>2832</v>
      </c>
      <c r="H4832" s="157">
        <v>3.1949999999999998</v>
      </c>
      <c r="I4832" s="158"/>
      <c r="L4832" s="154"/>
      <c r="M4832" s="159"/>
      <c r="T4832" s="160"/>
      <c r="AT4832" s="155" t="s">
        <v>169</v>
      </c>
      <c r="AU4832" s="155" t="s">
        <v>88</v>
      </c>
      <c r="AV4832" s="13" t="s">
        <v>88</v>
      </c>
      <c r="AW4832" s="13" t="s">
        <v>40</v>
      </c>
      <c r="AX4832" s="13" t="s">
        <v>78</v>
      </c>
      <c r="AY4832" s="155" t="s">
        <v>156</v>
      </c>
    </row>
    <row r="4833" spans="2:51" s="13" customFormat="1" x14ac:dyDescent="0.2">
      <c r="B4833" s="154"/>
      <c r="D4833" s="148" t="s">
        <v>169</v>
      </c>
      <c r="E4833" s="155" t="s">
        <v>3</v>
      </c>
      <c r="F4833" s="156" t="s">
        <v>2833</v>
      </c>
      <c r="H4833" s="157">
        <v>3.18</v>
      </c>
      <c r="I4833" s="158"/>
      <c r="L4833" s="154"/>
      <c r="M4833" s="159"/>
      <c r="T4833" s="160"/>
      <c r="AT4833" s="155" t="s">
        <v>169</v>
      </c>
      <c r="AU4833" s="155" t="s">
        <v>88</v>
      </c>
      <c r="AV4833" s="13" t="s">
        <v>88</v>
      </c>
      <c r="AW4833" s="13" t="s">
        <v>40</v>
      </c>
      <c r="AX4833" s="13" t="s">
        <v>78</v>
      </c>
      <c r="AY4833" s="155" t="s">
        <v>156</v>
      </c>
    </row>
    <row r="4834" spans="2:51" s="13" customFormat="1" x14ac:dyDescent="0.2">
      <c r="B4834" s="154"/>
      <c r="D4834" s="148" t="s">
        <v>169</v>
      </c>
      <c r="E4834" s="155" t="s">
        <v>3</v>
      </c>
      <c r="F4834" s="156" t="s">
        <v>2834</v>
      </c>
      <c r="H4834" s="157">
        <v>3.2250000000000001</v>
      </c>
      <c r="I4834" s="158"/>
      <c r="L4834" s="154"/>
      <c r="M4834" s="159"/>
      <c r="T4834" s="160"/>
      <c r="AT4834" s="155" t="s">
        <v>169</v>
      </c>
      <c r="AU4834" s="155" t="s">
        <v>88</v>
      </c>
      <c r="AV4834" s="13" t="s">
        <v>88</v>
      </c>
      <c r="AW4834" s="13" t="s">
        <v>40</v>
      </c>
      <c r="AX4834" s="13" t="s">
        <v>78</v>
      </c>
      <c r="AY4834" s="155" t="s">
        <v>156</v>
      </c>
    </row>
    <row r="4835" spans="2:51" s="13" customFormat="1" x14ac:dyDescent="0.2">
      <c r="B4835" s="154"/>
      <c r="D4835" s="148" t="s">
        <v>169</v>
      </c>
      <c r="E4835" s="155" t="s">
        <v>3</v>
      </c>
      <c r="F4835" s="156" t="s">
        <v>2835</v>
      </c>
      <c r="H4835" s="157">
        <v>7.6050000000000004</v>
      </c>
      <c r="I4835" s="158"/>
      <c r="L4835" s="154"/>
      <c r="M4835" s="159"/>
      <c r="T4835" s="160"/>
      <c r="AT4835" s="155" t="s">
        <v>169</v>
      </c>
      <c r="AU4835" s="155" t="s">
        <v>88</v>
      </c>
      <c r="AV4835" s="13" t="s">
        <v>88</v>
      </c>
      <c r="AW4835" s="13" t="s">
        <v>40</v>
      </c>
      <c r="AX4835" s="13" t="s">
        <v>78</v>
      </c>
      <c r="AY4835" s="155" t="s">
        <v>156</v>
      </c>
    </row>
    <row r="4836" spans="2:51" s="13" customFormat="1" x14ac:dyDescent="0.2">
      <c r="B4836" s="154"/>
      <c r="D4836" s="148" t="s">
        <v>169</v>
      </c>
      <c r="E4836" s="155" t="s">
        <v>3</v>
      </c>
      <c r="F4836" s="156" t="s">
        <v>2836</v>
      </c>
      <c r="H4836" s="157">
        <v>3.1949999999999998</v>
      </c>
      <c r="I4836" s="158"/>
      <c r="L4836" s="154"/>
      <c r="M4836" s="159"/>
      <c r="T4836" s="160"/>
      <c r="AT4836" s="155" t="s">
        <v>169</v>
      </c>
      <c r="AU4836" s="155" t="s">
        <v>88</v>
      </c>
      <c r="AV4836" s="13" t="s">
        <v>88</v>
      </c>
      <c r="AW4836" s="13" t="s">
        <v>40</v>
      </c>
      <c r="AX4836" s="13" t="s">
        <v>78</v>
      </c>
      <c r="AY4836" s="155" t="s">
        <v>156</v>
      </c>
    </row>
    <row r="4837" spans="2:51" s="13" customFormat="1" x14ac:dyDescent="0.2">
      <c r="B4837" s="154"/>
      <c r="D4837" s="148" t="s">
        <v>169</v>
      </c>
      <c r="E4837" s="155" t="s">
        <v>3</v>
      </c>
      <c r="F4837" s="156" t="s">
        <v>2837</v>
      </c>
      <c r="H4837" s="157">
        <v>3.18</v>
      </c>
      <c r="I4837" s="158"/>
      <c r="L4837" s="154"/>
      <c r="M4837" s="159"/>
      <c r="T4837" s="160"/>
      <c r="AT4837" s="155" t="s">
        <v>169</v>
      </c>
      <c r="AU4837" s="155" t="s">
        <v>88</v>
      </c>
      <c r="AV4837" s="13" t="s">
        <v>88</v>
      </c>
      <c r="AW4837" s="13" t="s">
        <v>40</v>
      </c>
      <c r="AX4837" s="13" t="s">
        <v>78</v>
      </c>
      <c r="AY4837" s="155" t="s">
        <v>156</v>
      </c>
    </row>
    <row r="4838" spans="2:51" s="13" customFormat="1" x14ac:dyDescent="0.2">
      <c r="B4838" s="154"/>
      <c r="D4838" s="148" t="s">
        <v>169</v>
      </c>
      <c r="E4838" s="155" t="s">
        <v>3</v>
      </c>
      <c r="F4838" s="156" t="s">
        <v>2838</v>
      </c>
      <c r="H4838" s="157">
        <v>3.2250000000000001</v>
      </c>
      <c r="I4838" s="158"/>
      <c r="L4838" s="154"/>
      <c r="M4838" s="159"/>
      <c r="T4838" s="160"/>
      <c r="AT4838" s="155" t="s">
        <v>169</v>
      </c>
      <c r="AU4838" s="155" t="s">
        <v>88</v>
      </c>
      <c r="AV4838" s="13" t="s">
        <v>88</v>
      </c>
      <c r="AW4838" s="13" t="s">
        <v>40</v>
      </c>
      <c r="AX4838" s="13" t="s">
        <v>78</v>
      </c>
      <c r="AY4838" s="155" t="s">
        <v>156</v>
      </c>
    </row>
    <row r="4839" spans="2:51" s="13" customFormat="1" x14ac:dyDescent="0.2">
      <c r="B4839" s="154"/>
      <c r="D4839" s="148" t="s">
        <v>169</v>
      </c>
      <c r="E4839" s="155" t="s">
        <v>3</v>
      </c>
      <c r="F4839" s="156" t="s">
        <v>2839</v>
      </c>
      <c r="H4839" s="157">
        <v>3.15</v>
      </c>
      <c r="I4839" s="158"/>
      <c r="L4839" s="154"/>
      <c r="M4839" s="159"/>
      <c r="T4839" s="160"/>
      <c r="AT4839" s="155" t="s">
        <v>169</v>
      </c>
      <c r="AU4839" s="155" t="s">
        <v>88</v>
      </c>
      <c r="AV4839" s="13" t="s">
        <v>88</v>
      </c>
      <c r="AW4839" s="13" t="s">
        <v>40</v>
      </c>
      <c r="AX4839" s="13" t="s">
        <v>78</v>
      </c>
      <c r="AY4839" s="155" t="s">
        <v>156</v>
      </c>
    </row>
    <row r="4840" spans="2:51" s="13" customFormat="1" x14ac:dyDescent="0.2">
      <c r="B4840" s="154"/>
      <c r="D4840" s="148" t="s">
        <v>169</v>
      </c>
      <c r="E4840" s="155" t="s">
        <v>3</v>
      </c>
      <c r="F4840" s="156" t="s">
        <v>2840</v>
      </c>
      <c r="H4840" s="157">
        <v>10.19</v>
      </c>
      <c r="I4840" s="158"/>
      <c r="L4840" s="154"/>
      <c r="M4840" s="159"/>
      <c r="T4840" s="160"/>
      <c r="AT4840" s="155" t="s">
        <v>169</v>
      </c>
      <c r="AU4840" s="155" t="s">
        <v>88</v>
      </c>
      <c r="AV4840" s="13" t="s">
        <v>88</v>
      </c>
      <c r="AW4840" s="13" t="s">
        <v>40</v>
      </c>
      <c r="AX4840" s="13" t="s">
        <v>78</v>
      </c>
      <c r="AY4840" s="155" t="s">
        <v>156</v>
      </c>
    </row>
    <row r="4841" spans="2:51" s="13" customFormat="1" x14ac:dyDescent="0.2">
      <c r="B4841" s="154"/>
      <c r="D4841" s="148" t="s">
        <v>169</v>
      </c>
      <c r="E4841" s="155" t="s">
        <v>3</v>
      </c>
      <c r="F4841" s="156" t="s">
        <v>2841</v>
      </c>
      <c r="H4841" s="157">
        <v>5.0999999999999996</v>
      </c>
      <c r="I4841" s="158"/>
      <c r="L4841" s="154"/>
      <c r="M4841" s="159"/>
      <c r="T4841" s="160"/>
      <c r="AT4841" s="155" t="s">
        <v>169</v>
      </c>
      <c r="AU4841" s="155" t="s">
        <v>88</v>
      </c>
      <c r="AV4841" s="13" t="s">
        <v>88</v>
      </c>
      <c r="AW4841" s="13" t="s">
        <v>40</v>
      </c>
      <c r="AX4841" s="13" t="s">
        <v>78</v>
      </c>
      <c r="AY4841" s="155" t="s">
        <v>156</v>
      </c>
    </row>
    <row r="4842" spans="2:51" s="13" customFormat="1" x14ac:dyDescent="0.2">
      <c r="B4842" s="154"/>
      <c r="D4842" s="148" t="s">
        <v>169</v>
      </c>
      <c r="E4842" s="155" t="s">
        <v>3</v>
      </c>
      <c r="F4842" s="156" t="s">
        <v>2842</v>
      </c>
      <c r="H4842" s="157">
        <v>1.95</v>
      </c>
      <c r="I4842" s="158"/>
      <c r="L4842" s="154"/>
      <c r="M4842" s="159"/>
      <c r="T4842" s="160"/>
      <c r="AT4842" s="155" t="s">
        <v>169</v>
      </c>
      <c r="AU4842" s="155" t="s">
        <v>88</v>
      </c>
      <c r="AV4842" s="13" t="s">
        <v>88</v>
      </c>
      <c r="AW4842" s="13" t="s">
        <v>40</v>
      </c>
      <c r="AX4842" s="13" t="s">
        <v>78</v>
      </c>
      <c r="AY4842" s="155" t="s">
        <v>156</v>
      </c>
    </row>
    <row r="4843" spans="2:51" s="13" customFormat="1" x14ac:dyDescent="0.2">
      <c r="B4843" s="154"/>
      <c r="D4843" s="148" t="s">
        <v>169</v>
      </c>
      <c r="E4843" s="155" t="s">
        <v>3</v>
      </c>
      <c r="F4843" s="156" t="s">
        <v>2843</v>
      </c>
      <c r="H4843" s="157">
        <v>2.2130000000000001</v>
      </c>
      <c r="I4843" s="158"/>
      <c r="L4843" s="154"/>
      <c r="M4843" s="159"/>
      <c r="T4843" s="160"/>
      <c r="AT4843" s="155" t="s">
        <v>169</v>
      </c>
      <c r="AU4843" s="155" t="s">
        <v>88</v>
      </c>
      <c r="AV4843" s="13" t="s">
        <v>88</v>
      </c>
      <c r="AW4843" s="13" t="s">
        <v>40</v>
      </c>
      <c r="AX4843" s="13" t="s">
        <v>78</v>
      </c>
      <c r="AY4843" s="155" t="s">
        <v>156</v>
      </c>
    </row>
    <row r="4844" spans="2:51" s="13" customFormat="1" x14ac:dyDescent="0.2">
      <c r="B4844" s="154"/>
      <c r="D4844" s="148" t="s">
        <v>169</v>
      </c>
      <c r="E4844" s="155" t="s">
        <v>3</v>
      </c>
      <c r="F4844" s="156" t="s">
        <v>2844</v>
      </c>
      <c r="H4844" s="157">
        <v>11.324999999999999</v>
      </c>
      <c r="I4844" s="158"/>
      <c r="L4844" s="154"/>
      <c r="M4844" s="159"/>
      <c r="T4844" s="160"/>
      <c r="AT4844" s="155" t="s">
        <v>169</v>
      </c>
      <c r="AU4844" s="155" t="s">
        <v>88</v>
      </c>
      <c r="AV4844" s="13" t="s">
        <v>88</v>
      </c>
      <c r="AW4844" s="13" t="s">
        <v>40</v>
      </c>
      <c r="AX4844" s="13" t="s">
        <v>78</v>
      </c>
      <c r="AY4844" s="155" t="s">
        <v>156</v>
      </c>
    </row>
    <row r="4845" spans="2:51" s="13" customFormat="1" x14ac:dyDescent="0.2">
      <c r="B4845" s="154"/>
      <c r="D4845" s="148" t="s">
        <v>169</v>
      </c>
      <c r="E4845" s="155" t="s">
        <v>3</v>
      </c>
      <c r="F4845" s="156" t="s">
        <v>2845</v>
      </c>
      <c r="H4845" s="157">
        <v>4.0880000000000001</v>
      </c>
      <c r="I4845" s="158"/>
      <c r="L4845" s="154"/>
      <c r="M4845" s="159"/>
      <c r="T4845" s="160"/>
      <c r="AT4845" s="155" t="s">
        <v>169</v>
      </c>
      <c r="AU4845" s="155" t="s">
        <v>88</v>
      </c>
      <c r="AV4845" s="13" t="s">
        <v>88</v>
      </c>
      <c r="AW4845" s="13" t="s">
        <v>40</v>
      </c>
      <c r="AX4845" s="13" t="s">
        <v>78</v>
      </c>
      <c r="AY4845" s="155" t="s">
        <v>156</v>
      </c>
    </row>
    <row r="4846" spans="2:51" s="13" customFormat="1" x14ac:dyDescent="0.2">
      <c r="B4846" s="154"/>
      <c r="D4846" s="148" t="s">
        <v>169</v>
      </c>
      <c r="E4846" s="155" t="s">
        <v>3</v>
      </c>
      <c r="F4846" s="156" t="s">
        <v>2846</v>
      </c>
      <c r="H4846" s="157">
        <v>7.4550000000000001</v>
      </c>
      <c r="I4846" s="158"/>
      <c r="L4846" s="154"/>
      <c r="M4846" s="159"/>
      <c r="T4846" s="160"/>
      <c r="AT4846" s="155" t="s">
        <v>169</v>
      </c>
      <c r="AU4846" s="155" t="s">
        <v>88</v>
      </c>
      <c r="AV4846" s="13" t="s">
        <v>88</v>
      </c>
      <c r="AW4846" s="13" t="s">
        <v>40</v>
      </c>
      <c r="AX4846" s="13" t="s">
        <v>78</v>
      </c>
      <c r="AY4846" s="155" t="s">
        <v>156</v>
      </c>
    </row>
    <row r="4847" spans="2:51" s="13" customFormat="1" x14ac:dyDescent="0.2">
      <c r="B4847" s="154"/>
      <c r="D4847" s="148" t="s">
        <v>169</v>
      </c>
      <c r="E4847" s="155" t="s">
        <v>3</v>
      </c>
      <c r="F4847" s="156" t="s">
        <v>2847</v>
      </c>
      <c r="H4847" s="157">
        <v>3.1949999999999998</v>
      </c>
      <c r="I4847" s="158"/>
      <c r="L4847" s="154"/>
      <c r="M4847" s="159"/>
      <c r="T4847" s="160"/>
      <c r="AT4847" s="155" t="s">
        <v>169</v>
      </c>
      <c r="AU4847" s="155" t="s">
        <v>88</v>
      </c>
      <c r="AV4847" s="13" t="s">
        <v>88</v>
      </c>
      <c r="AW4847" s="13" t="s">
        <v>40</v>
      </c>
      <c r="AX4847" s="13" t="s">
        <v>78</v>
      </c>
      <c r="AY4847" s="155" t="s">
        <v>156</v>
      </c>
    </row>
    <row r="4848" spans="2:51" s="13" customFormat="1" x14ac:dyDescent="0.2">
      <c r="B4848" s="154"/>
      <c r="D4848" s="148" t="s">
        <v>169</v>
      </c>
      <c r="E4848" s="155" t="s">
        <v>3</v>
      </c>
      <c r="F4848" s="156" t="s">
        <v>2848</v>
      </c>
      <c r="H4848" s="157">
        <v>3.18</v>
      </c>
      <c r="I4848" s="158"/>
      <c r="L4848" s="154"/>
      <c r="M4848" s="159"/>
      <c r="T4848" s="160"/>
      <c r="AT4848" s="155" t="s">
        <v>169</v>
      </c>
      <c r="AU4848" s="155" t="s">
        <v>88</v>
      </c>
      <c r="AV4848" s="13" t="s">
        <v>88</v>
      </c>
      <c r="AW4848" s="13" t="s">
        <v>40</v>
      </c>
      <c r="AX4848" s="13" t="s">
        <v>78</v>
      </c>
      <c r="AY4848" s="155" t="s">
        <v>156</v>
      </c>
    </row>
    <row r="4849" spans="2:51" s="13" customFormat="1" x14ac:dyDescent="0.2">
      <c r="B4849" s="154"/>
      <c r="D4849" s="148" t="s">
        <v>169</v>
      </c>
      <c r="E4849" s="155" t="s">
        <v>3</v>
      </c>
      <c r="F4849" s="156" t="s">
        <v>2849</v>
      </c>
      <c r="H4849" s="157">
        <v>3.2250000000000001</v>
      </c>
      <c r="I4849" s="158"/>
      <c r="L4849" s="154"/>
      <c r="M4849" s="159"/>
      <c r="T4849" s="160"/>
      <c r="AT4849" s="155" t="s">
        <v>169</v>
      </c>
      <c r="AU4849" s="155" t="s">
        <v>88</v>
      </c>
      <c r="AV4849" s="13" t="s">
        <v>88</v>
      </c>
      <c r="AW4849" s="13" t="s">
        <v>40</v>
      </c>
      <c r="AX4849" s="13" t="s">
        <v>78</v>
      </c>
      <c r="AY4849" s="155" t="s">
        <v>156</v>
      </c>
    </row>
    <row r="4850" spans="2:51" s="13" customFormat="1" x14ac:dyDescent="0.2">
      <c r="B4850" s="154"/>
      <c r="D4850" s="148" t="s">
        <v>169</v>
      </c>
      <c r="E4850" s="155" t="s">
        <v>3</v>
      </c>
      <c r="F4850" s="156" t="s">
        <v>2850</v>
      </c>
      <c r="H4850" s="157">
        <v>7.6050000000000004</v>
      </c>
      <c r="I4850" s="158"/>
      <c r="L4850" s="154"/>
      <c r="M4850" s="159"/>
      <c r="T4850" s="160"/>
      <c r="AT4850" s="155" t="s">
        <v>169</v>
      </c>
      <c r="AU4850" s="155" t="s">
        <v>88</v>
      </c>
      <c r="AV4850" s="13" t="s">
        <v>88</v>
      </c>
      <c r="AW4850" s="13" t="s">
        <v>40</v>
      </c>
      <c r="AX4850" s="13" t="s">
        <v>78</v>
      </c>
      <c r="AY4850" s="155" t="s">
        <v>156</v>
      </c>
    </row>
    <row r="4851" spans="2:51" s="13" customFormat="1" x14ac:dyDescent="0.2">
      <c r="B4851" s="154"/>
      <c r="D4851" s="148" t="s">
        <v>169</v>
      </c>
      <c r="E4851" s="155" t="s">
        <v>3</v>
      </c>
      <c r="F4851" s="156" t="s">
        <v>2851</v>
      </c>
      <c r="H4851" s="157">
        <v>3.1949999999999998</v>
      </c>
      <c r="I4851" s="158"/>
      <c r="L4851" s="154"/>
      <c r="M4851" s="159"/>
      <c r="T4851" s="160"/>
      <c r="AT4851" s="155" t="s">
        <v>169</v>
      </c>
      <c r="AU4851" s="155" t="s">
        <v>88</v>
      </c>
      <c r="AV4851" s="13" t="s">
        <v>88</v>
      </c>
      <c r="AW4851" s="13" t="s">
        <v>40</v>
      </c>
      <c r="AX4851" s="13" t="s">
        <v>78</v>
      </c>
      <c r="AY4851" s="155" t="s">
        <v>156</v>
      </c>
    </row>
    <row r="4852" spans="2:51" s="13" customFormat="1" x14ac:dyDescent="0.2">
      <c r="B4852" s="154"/>
      <c r="D4852" s="148" t="s">
        <v>169</v>
      </c>
      <c r="E4852" s="155" t="s">
        <v>3</v>
      </c>
      <c r="F4852" s="156" t="s">
        <v>2852</v>
      </c>
      <c r="H4852" s="157">
        <v>3.18</v>
      </c>
      <c r="I4852" s="158"/>
      <c r="L4852" s="154"/>
      <c r="M4852" s="159"/>
      <c r="T4852" s="160"/>
      <c r="AT4852" s="155" t="s">
        <v>169</v>
      </c>
      <c r="AU4852" s="155" t="s">
        <v>88</v>
      </c>
      <c r="AV4852" s="13" t="s">
        <v>88</v>
      </c>
      <c r="AW4852" s="13" t="s">
        <v>40</v>
      </c>
      <c r="AX4852" s="13" t="s">
        <v>78</v>
      </c>
      <c r="AY4852" s="155" t="s">
        <v>156</v>
      </c>
    </row>
    <row r="4853" spans="2:51" s="13" customFormat="1" x14ac:dyDescent="0.2">
      <c r="B4853" s="154"/>
      <c r="D4853" s="148" t="s">
        <v>169</v>
      </c>
      <c r="E4853" s="155" t="s">
        <v>3</v>
      </c>
      <c r="F4853" s="156" t="s">
        <v>2853</v>
      </c>
      <c r="H4853" s="157">
        <v>3.2250000000000001</v>
      </c>
      <c r="I4853" s="158"/>
      <c r="L4853" s="154"/>
      <c r="M4853" s="159"/>
      <c r="T4853" s="160"/>
      <c r="AT4853" s="155" t="s">
        <v>169</v>
      </c>
      <c r="AU4853" s="155" t="s">
        <v>88</v>
      </c>
      <c r="AV4853" s="13" t="s">
        <v>88</v>
      </c>
      <c r="AW4853" s="13" t="s">
        <v>40</v>
      </c>
      <c r="AX4853" s="13" t="s">
        <v>78</v>
      </c>
      <c r="AY4853" s="155" t="s">
        <v>156</v>
      </c>
    </row>
    <row r="4854" spans="2:51" s="13" customFormat="1" x14ac:dyDescent="0.2">
      <c r="B4854" s="154"/>
      <c r="D4854" s="148" t="s">
        <v>169</v>
      </c>
      <c r="E4854" s="155" t="s">
        <v>3</v>
      </c>
      <c r="F4854" s="156" t="s">
        <v>2854</v>
      </c>
      <c r="H4854" s="157">
        <v>-25.1</v>
      </c>
      <c r="I4854" s="158"/>
      <c r="L4854" s="154"/>
      <c r="M4854" s="159"/>
      <c r="T4854" s="160"/>
      <c r="AT4854" s="155" t="s">
        <v>169</v>
      </c>
      <c r="AU4854" s="155" t="s">
        <v>88</v>
      </c>
      <c r="AV4854" s="13" t="s">
        <v>88</v>
      </c>
      <c r="AW4854" s="13" t="s">
        <v>40</v>
      </c>
      <c r="AX4854" s="13" t="s">
        <v>78</v>
      </c>
      <c r="AY4854" s="155" t="s">
        <v>156</v>
      </c>
    </row>
    <row r="4855" spans="2:51" s="15" customFormat="1" x14ac:dyDescent="0.2">
      <c r="B4855" s="168"/>
      <c r="D4855" s="148" t="s">
        <v>169</v>
      </c>
      <c r="E4855" s="169" t="s">
        <v>3</v>
      </c>
      <c r="F4855" s="170" t="s">
        <v>180</v>
      </c>
      <c r="H4855" s="171">
        <v>81.585999999999999</v>
      </c>
      <c r="I4855" s="172"/>
      <c r="L4855" s="168"/>
      <c r="M4855" s="173"/>
      <c r="T4855" s="174"/>
      <c r="AT4855" s="169" t="s">
        <v>169</v>
      </c>
      <c r="AU4855" s="169" t="s">
        <v>88</v>
      </c>
      <c r="AV4855" s="15" t="s">
        <v>157</v>
      </c>
      <c r="AW4855" s="15" t="s">
        <v>40</v>
      </c>
      <c r="AX4855" s="15" t="s">
        <v>78</v>
      </c>
      <c r="AY4855" s="169" t="s">
        <v>156</v>
      </c>
    </row>
    <row r="4856" spans="2:51" s="12" customFormat="1" x14ac:dyDescent="0.2">
      <c r="B4856" s="147"/>
      <c r="D4856" s="148" t="s">
        <v>169</v>
      </c>
      <c r="E4856" s="149" t="s">
        <v>3</v>
      </c>
      <c r="F4856" s="150" t="s">
        <v>2548</v>
      </c>
      <c r="H4856" s="149" t="s">
        <v>3</v>
      </c>
      <c r="I4856" s="151"/>
      <c r="L4856" s="147"/>
      <c r="M4856" s="152"/>
      <c r="T4856" s="153"/>
      <c r="AT4856" s="149" t="s">
        <v>169</v>
      </c>
      <c r="AU4856" s="149" t="s">
        <v>88</v>
      </c>
      <c r="AV4856" s="12" t="s">
        <v>86</v>
      </c>
      <c r="AW4856" s="12" t="s">
        <v>40</v>
      </c>
      <c r="AX4856" s="12" t="s">
        <v>78</v>
      </c>
      <c r="AY4856" s="149" t="s">
        <v>156</v>
      </c>
    </row>
    <row r="4857" spans="2:51" s="12" customFormat="1" x14ac:dyDescent="0.2">
      <c r="B4857" s="147"/>
      <c r="D4857" s="148" t="s">
        <v>169</v>
      </c>
      <c r="E4857" s="149" t="s">
        <v>3</v>
      </c>
      <c r="F4857" s="150" t="s">
        <v>2678</v>
      </c>
      <c r="H4857" s="149" t="s">
        <v>3</v>
      </c>
      <c r="I4857" s="151"/>
      <c r="L4857" s="147"/>
      <c r="M4857" s="152"/>
      <c r="T4857" s="153"/>
      <c r="AT4857" s="149" t="s">
        <v>169</v>
      </c>
      <c r="AU4857" s="149" t="s">
        <v>88</v>
      </c>
      <c r="AV4857" s="12" t="s">
        <v>86</v>
      </c>
      <c r="AW4857" s="12" t="s">
        <v>40</v>
      </c>
      <c r="AX4857" s="12" t="s">
        <v>78</v>
      </c>
      <c r="AY4857" s="149" t="s">
        <v>156</v>
      </c>
    </row>
    <row r="4858" spans="2:51" s="13" customFormat="1" x14ac:dyDescent="0.2">
      <c r="B4858" s="154"/>
      <c r="D4858" s="148" t="s">
        <v>169</v>
      </c>
      <c r="E4858" s="155" t="s">
        <v>3</v>
      </c>
      <c r="F4858" s="156" t="s">
        <v>2679</v>
      </c>
      <c r="H4858" s="157">
        <v>12.685</v>
      </c>
      <c r="I4858" s="158"/>
      <c r="L4858" s="154"/>
      <c r="M4858" s="159"/>
      <c r="T4858" s="160"/>
      <c r="AT4858" s="155" t="s">
        <v>169</v>
      </c>
      <c r="AU4858" s="155" t="s">
        <v>88</v>
      </c>
      <c r="AV4858" s="13" t="s">
        <v>88</v>
      </c>
      <c r="AW4858" s="13" t="s">
        <v>40</v>
      </c>
      <c r="AX4858" s="13" t="s">
        <v>78</v>
      </c>
      <c r="AY4858" s="155" t="s">
        <v>156</v>
      </c>
    </row>
    <row r="4859" spans="2:51" s="13" customFormat="1" x14ac:dyDescent="0.2">
      <c r="B4859" s="154"/>
      <c r="D4859" s="148" t="s">
        <v>169</v>
      </c>
      <c r="E4859" s="155" t="s">
        <v>3</v>
      </c>
      <c r="F4859" s="156" t="s">
        <v>2680</v>
      </c>
      <c r="H4859" s="157">
        <v>16.164999999999999</v>
      </c>
      <c r="I4859" s="158"/>
      <c r="L4859" s="154"/>
      <c r="M4859" s="159"/>
      <c r="T4859" s="160"/>
      <c r="AT4859" s="155" t="s">
        <v>169</v>
      </c>
      <c r="AU4859" s="155" t="s">
        <v>88</v>
      </c>
      <c r="AV4859" s="13" t="s">
        <v>88</v>
      </c>
      <c r="AW4859" s="13" t="s">
        <v>40</v>
      </c>
      <c r="AX4859" s="13" t="s">
        <v>78</v>
      </c>
      <c r="AY4859" s="155" t="s">
        <v>156</v>
      </c>
    </row>
    <row r="4860" spans="2:51" s="13" customFormat="1" x14ac:dyDescent="0.2">
      <c r="B4860" s="154"/>
      <c r="D4860" s="148" t="s">
        <v>169</v>
      </c>
      <c r="E4860" s="155" t="s">
        <v>3</v>
      </c>
      <c r="F4860" s="156" t="s">
        <v>2681</v>
      </c>
      <c r="H4860" s="157">
        <v>9.7349999999999994</v>
      </c>
      <c r="I4860" s="158"/>
      <c r="L4860" s="154"/>
      <c r="M4860" s="159"/>
      <c r="T4860" s="160"/>
      <c r="AT4860" s="155" t="s">
        <v>169</v>
      </c>
      <c r="AU4860" s="155" t="s">
        <v>88</v>
      </c>
      <c r="AV4860" s="13" t="s">
        <v>88</v>
      </c>
      <c r="AW4860" s="13" t="s">
        <v>40</v>
      </c>
      <c r="AX4860" s="13" t="s">
        <v>78</v>
      </c>
      <c r="AY4860" s="155" t="s">
        <v>156</v>
      </c>
    </row>
    <row r="4861" spans="2:51" s="13" customFormat="1" x14ac:dyDescent="0.2">
      <c r="B4861" s="154"/>
      <c r="D4861" s="148" t="s">
        <v>169</v>
      </c>
      <c r="E4861" s="155" t="s">
        <v>3</v>
      </c>
      <c r="F4861" s="156" t="s">
        <v>2682</v>
      </c>
      <c r="H4861" s="157">
        <v>4.3499999999999996</v>
      </c>
      <c r="I4861" s="158"/>
      <c r="L4861" s="154"/>
      <c r="M4861" s="159"/>
      <c r="T4861" s="160"/>
      <c r="AT4861" s="155" t="s">
        <v>169</v>
      </c>
      <c r="AU4861" s="155" t="s">
        <v>88</v>
      </c>
      <c r="AV4861" s="13" t="s">
        <v>88</v>
      </c>
      <c r="AW4861" s="13" t="s">
        <v>40</v>
      </c>
      <c r="AX4861" s="13" t="s">
        <v>78</v>
      </c>
      <c r="AY4861" s="155" t="s">
        <v>156</v>
      </c>
    </row>
    <row r="4862" spans="2:51" s="13" customFormat="1" x14ac:dyDescent="0.2">
      <c r="B4862" s="154"/>
      <c r="D4862" s="148" t="s">
        <v>169</v>
      </c>
      <c r="E4862" s="155" t="s">
        <v>3</v>
      </c>
      <c r="F4862" s="156" t="s">
        <v>2683</v>
      </c>
      <c r="H4862" s="157">
        <v>20.99</v>
      </c>
      <c r="I4862" s="158"/>
      <c r="L4862" s="154"/>
      <c r="M4862" s="159"/>
      <c r="T4862" s="160"/>
      <c r="AT4862" s="155" t="s">
        <v>169</v>
      </c>
      <c r="AU4862" s="155" t="s">
        <v>88</v>
      </c>
      <c r="AV4862" s="13" t="s">
        <v>88</v>
      </c>
      <c r="AW4862" s="13" t="s">
        <v>40</v>
      </c>
      <c r="AX4862" s="13" t="s">
        <v>78</v>
      </c>
      <c r="AY4862" s="155" t="s">
        <v>156</v>
      </c>
    </row>
    <row r="4863" spans="2:51" s="13" customFormat="1" x14ac:dyDescent="0.2">
      <c r="B4863" s="154"/>
      <c r="D4863" s="148" t="s">
        <v>169</v>
      </c>
      <c r="E4863" s="155" t="s">
        <v>3</v>
      </c>
      <c r="F4863" s="156" t="s">
        <v>2684</v>
      </c>
      <c r="H4863" s="157">
        <v>21.12</v>
      </c>
      <c r="I4863" s="158"/>
      <c r="L4863" s="154"/>
      <c r="M4863" s="159"/>
      <c r="T4863" s="160"/>
      <c r="AT4863" s="155" t="s">
        <v>169</v>
      </c>
      <c r="AU4863" s="155" t="s">
        <v>88</v>
      </c>
      <c r="AV4863" s="13" t="s">
        <v>88</v>
      </c>
      <c r="AW4863" s="13" t="s">
        <v>40</v>
      </c>
      <c r="AX4863" s="13" t="s">
        <v>78</v>
      </c>
      <c r="AY4863" s="155" t="s">
        <v>156</v>
      </c>
    </row>
    <row r="4864" spans="2:51" s="13" customFormat="1" x14ac:dyDescent="0.2">
      <c r="B4864" s="154"/>
      <c r="D4864" s="148" t="s">
        <v>169</v>
      </c>
      <c r="E4864" s="155" t="s">
        <v>3</v>
      </c>
      <c r="F4864" s="156" t="s">
        <v>2685</v>
      </c>
      <c r="H4864" s="157">
        <v>2.4940000000000002</v>
      </c>
      <c r="I4864" s="158"/>
      <c r="L4864" s="154"/>
      <c r="M4864" s="159"/>
      <c r="T4864" s="160"/>
      <c r="AT4864" s="155" t="s">
        <v>169</v>
      </c>
      <c r="AU4864" s="155" t="s">
        <v>88</v>
      </c>
      <c r="AV4864" s="13" t="s">
        <v>88</v>
      </c>
      <c r="AW4864" s="13" t="s">
        <v>40</v>
      </c>
      <c r="AX4864" s="13" t="s">
        <v>78</v>
      </c>
      <c r="AY4864" s="155" t="s">
        <v>156</v>
      </c>
    </row>
    <row r="4865" spans="2:51" s="13" customFormat="1" x14ac:dyDescent="0.2">
      <c r="B4865" s="154"/>
      <c r="D4865" s="148" t="s">
        <v>169</v>
      </c>
      <c r="E4865" s="155" t="s">
        <v>3</v>
      </c>
      <c r="F4865" s="156" t="s">
        <v>2686</v>
      </c>
      <c r="H4865" s="157">
        <v>3.444</v>
      </c>
      <c r="I4865" s="158"/>
      <c r="L4865" s="154"/>
      <c r="M4865" s="159"/>
      <c r="T4865" s="160"/>
      <c r="AT4865" s="155" t="s">
        <v>169</v>
      </c>
      <c r="AU4865" s="155" t="s">
        <v>88</v>
      </c>
      <c r="AV4865" s="13" t="s">
        <v>88</v>
      </c>
      <c r="AW4865" s="13" t="s">
        <v>40</v>
      </c>
      <c r="AX4865" s="13" t="s">
        <v>78</v>
      </c>
      <c r="AY4865" s="155" t="s">
        <v>156</v>
      </c>
    </row>
    <row r="4866" spans="2:51" s="13" customFormat="1" x14ac:dyDescent="0.2">
      <c r="B4866" s="154"/>
      <c r="D4866" s="148" t="s">
        <v>169</v>
      </c>
      <c r="E4866" s="155" t="s">
        <v>3</v>
      </c>
      <c r="F4866" s="156" t="s">
        <v>2687</v>
      </c>
      <c r="H4866" s="157">
        <v>14.4</v>
      </c>
      <c r="I4866" s="158"/>
      <c r="L4866" s="154"/>
      <c r="M4866" s="159"/>
      <c r="T4866" s="160"/>
      <c r="AT4866" s="155" t="s">
        <v>169</v>
      </c>
      <c r="AU4866" s="155" t="s">
        <v>88</v>
      </c>
      <c r="AV4866" s="13" t="s">
        <v>88</v>
      </c>
      <c r="AW4866" s="13" t="s">
        <v>40</v>
      </c>
      <c r="AX4866" s="13" t="s">
        <v>78</v>
      </c>
      <c r="AY4866" s="155" t="s">
        <v>156</v>
      </c>
    </row>
    <row r="4867" spans="2:51" s="13" customFormat="1" x14ac:dyDescent="0.2">
      <c r="B4867" s="154"/>
      <c r="D4867" s="148" t="s">
        <v>169</v>
      </c>
      <c r="E4867" s="155" t="s">
        <v>3</v>
      </c>
      <c r="F4867" s="156" t="s">
        <v>2688</v>
      </c>
      <c r="H4867" s="157">
        <v>12</v>
      </c>
      <c r="I4867" s="158"/>
      <c r="L4867" s="154"/>
      <c r="M4867" s="159"/>
      <c r="T4867" s="160"/>
      <c r="AT4867" s="155" t="s">
        <v>169</v>
      </c>
      <c r="AU4867" s="155" t="s">
        <v>88</v>
      </c>
      <c r="AV4867" s="13" t="s">
        <v>88</v>
      </c>
      <c r="AW4867" s="13" t="s">
        <v>40</v>
      </c>
      <c r="AX4867" s="13" t="s">
        <v>78</v>
      </c>
      <c r="AY4867" s="155" t="s">
        <v>156</v>
      </c>
    </row>
    <row r="4868" spans="2:51" s="13" customFormat="1" x14ac:dyDescent="0.2">
      <c r="B4868" s="154"/>
      <c r="D4868" s="148" t="s">
        <v>169</v>
      </c>
      <c r="E4868" s="155" t="s">
        <v>3</v>
      </c>
      <c r="F4868" s="156" t="s">
        <v>2689</v>
      </c>
      <c r="H4868" s="157">
        <v>3.3410000000000002</v>
      </c>
      <c r="I4868" s="158"/>
      <c r="L4868" s="154"/>
      <c r="M4868" s="159"/>
      <c r="T4868" s="160"/>
      <c r="AT4868" s="155" t="s">
        <v>169</v>
      </c>
      <c r="AU4868" s="155" t="s">
        <v>88</v>
      </c>
      <c r="AV4868" s="13" t="s">
        <v>88</v>
      </c>
      <c r="AW4868" s="13" t="s">
        <v>40</v>
      </c>
      <c r="AX4868" s="13" t="s">
        <v>78</v>
      </c>
      <c r="AY4868" s="155" t="s">
        <v>156</v>
      </c>
    </row>
    <row r="4869" spans="2:51" s="13" customFormat="1" x14ac:dyDescent="0.2">
      <c r="B4869" s="154"/>
      <c r="D4869" s="148" t="s">
        <v>169</v>
      </c>
      <c r="E4869" s="155" t="s">
        <v>3</v>
      </c>
      <c r="F4869" s="156" t="s">
        <v>2690</v>
      </c>
      <c r="H4869" s="157">
        <v>3.3410000000000002</v>
      </c>
      <c r="I4869" s="158"/>
      <c r="L4869" s="154"/>
      <c r="M4869" s="159"/>
      <c r="T4869" s="160"/>
      <c r="AT4869" s="155" t="s">
        <v>169</v>
      </c>
      <c r="AU4869" s="155" t="s">
        <v>88</v>
      </c>
      <c r="AV4869" s="13" t="s">
        <v>88</v>
      </c>
      <c r="AW4869" s="13" t="s">
        <v>40</v>
      </c>
      <c r="AX4869" s="13" t="s">
        <v>78</v>
      </c>
      <c r="AY4869" s="155" t="s">
        <v>156</v>
      </c>
    </row>
    <row r="4870" spans="2:51" s="13" customFormat="1" x14ac:dyDescent="0.2">
      <c r="B4870" s="154"/>
      <c r="D4870" s="148" t="s">
        <v>169</v>
      </c>
      <c r="E4870" s="155" t="s">
        <v>3</v>
      </c>
      <c r="F4870" s="156" t="s">
        <v>2691</v>
      </c>
      <c r="H4870" s="157">
        <v>20.8</v>
      </c>
      <c r="I4870" s="158"/>
      <c r="L4870" s="154"/>
      <c r="M4870" s="159"/>
      <c r="T4870" s="160"/>
      <c r="AT4870" s="155" t="s">
        <v>169</v>
      </c>
      <c r="AU4870" s="155" t="s">
        <v>88</v>
      </c>
      <c r="AV4870" s="13" t="s">
        <v>88</v>
      </c>
      <c r="AW4870" s="13" t="s">
        <v>40</v>
      </c>
      <c r="AX4870" s="13" t="s">
        <v>78</v>
      </c>
      <c r="AY4870" s="155" t="s">
        <v>156</v>
      </c>
    </row>
    <row r="4871" spans="2:51" s="13" customFormat="1" x14ac:dyDescent="0.2">
      <c r="B4871" s="154"/>
      <c r="D4871" s="148" t="s">
        <v>169</v>
      </c>
      <c r="E4871" s="155" t="s">
        <v>3</v>
      </c>
      <c r="F4871" s="156" t="s">
        <v>2692</v>
      </c>
      <c r="H4871" s="157">
        <v>3.1019999999999999</v>
      </c>
      <c r="I4871" s="158"/>
      <c r="L4871" s="154"/>
      <c r="M4871" s="159"/>
      <c r="T4871" s="160"/>
      <c r="AT4871" s="155" t="s">
        <v>169</v>
      </c>
      <c r="AU4871" s="155" t="s">
        <v>88</v>
      </c>
      <c r="AV4871" s="13" t="s">
        <v>88</v>
      </c>
      <c r="AW4871" s="13" t="s">
        <v>40</v>
      </c>
      <c r="AX4871" s="13" t="s">
        <v>78</v>
      </c>
      <c r="AY4871" s="155" t="s">
        <v>156</v>
      </c>
    </row>
    <row r="4872" spans="2:51" s="13" customFormat="1" x14ac:dyDescent="0.2">
      <c r="B4872" s="154"/>
      <c r="D4872" s="148" t="s">
        <v>169</v>
      </c>
      <c r="E4872" s="155" t="s">
        <v>3</v>
      </c>
      <c r="F4872" s="156" t="s">
        <v>2693</v>
      </c>
      <c r="H4872" s="157">
        <v>2.0630000000000002</v>
      </c>
      <c r="I4872" s="158"/>
      <c r="L4872" s="154"/>
      <c r="M4872" s="159"/>
      <c r="T4872" s="160"/>
      <c r="AT4872" s="155" t="s">
        <v>169</v>
      </c>
      <c r="AU4872" s="155" t="s">
        <v>88</v>
      </c>
      <c r="AV4872" s="13" t="s">
        <v>88</v>
      </c>
      <c r="AW4872" s="13" t="s">
        <v>40</v>
      </c>
      <c r="AX4872" s="13" t="s">
        <v>78</v>
      </c>
      <c r="AY4872" s="155" t="s">
        <v>156</v>
      </c>
    </row>
    <row r="4873" spans="2:51" s="13" customFormat="1" x14ac:dyDescent="0.2">
      <c r="B4873" s="154"/>
      <c r="D4873" s="148" t="s">
        <v>169</v>
      </c>
      <c r="E4873" s="155" t="s">
        <v>3</v>
      </c>
      <c r="F4873" s="156" t="s">
        <v>2694</v>
      </c>
      <c r="H4873" s="157">
        <v>29.907</v>
      </c>
      <c r="I4873" s="158"/>
      <c r="L4873" s="154"/>
      <c r="M4873" s="159"/>
      <c r="T4873" s="160"/>
      <c r="AT4873" s="155" t="s">
        <v>169</v>
      </c>
      <c r="AU4873" s="155" t="s">
        <v>88</v>
      </c>
      <c r="AV4873" s="13" t="s">
        <v>88</v>
      </c>
      <c r="AW4873" s="13" t="s">
        <v>40</v>
      </c>
      <c r="AX4873" s="13" t="s">
        <v>78</v>
      </c>
      <c r="AY4873" s="155" t="s">
        <v>156</v>
      </c>
    </row>
    <row r="4874" spans="2:51" s="13" customFormat="1" x14ac:dyDescent="0.2">
      <c r="B4874" s="154"/>
      <c r="D4874" s="148" t="s">
        <v>169</v>
      </c>
      <c r="E4874" s="155" t="s">
        <v>3</v>
      </c>
      <c r="F4874" s="156" t="s">
        <v>2695</v>
      </c>
      <c r="H4874" s="157">
        <v>29.27</v>
      </c>
      <c r="I4874" s="158"/>
      <c r="L4874" s="154"/>
      <c r="M4874" s="159"/>
      <c r="T4874" s="160"/>
      <c r="AT4874" s="155" t="s">
        <v>169</v>
      </c>
      <c r="AU4874" s="155" t="s">
        <v>88</v>
      </c>
      <c r="AV4874" s="13" t="s">
        <v>88</v>
      </c>
      <c r="AW4874" s="13" t="s">
        <v>40</v>
      </c>
      <c r="AX4874" s="13" t="s">
        <v>78</v>
      </c>
      <c r="AY4874" s="155" t="s">
        <v>156</v>
      </c>
    </row>
    <row r="4875" spans="2:51" s="13" customFormat="1" x14ac:dyDescent="0.2">
      <c r="B4875" s="154"/>
      <c r="D4875" s="148" t="s">
        <v>169</v>
      </c>
      <c r="E4875" s="155" t="s">
        <v>3</v>
      </c>
      <c r="F4875" s="156" t="s">
        <v>2696</v>
      </c>
      <c r="H4875" s="157">
        <v>18.998000000000001</v>
      </c>
      <c r="I4875" s="158"/>
      <c r="L4875" s="154"/>
      <c r="M4875" s="159"/>
      <c r="T4875" s="160"/>
      <c r="AT4875" s="155" t="s">
        <v>169</v>
      </c>
      <c r="AU4875" s="155" t="s">
        <v>88</v>
      </c>
      <c r="AV4875" s="13" t="s">
        <v>88</v>
      </c>
      <c r="AW4875" s="13" t="s">
        <v>40</v>
      </c>
      <c r="AX4875" s="13" t="s">
        <v>78</v>
      </c>
      <c r="AY4875" s="155" t="s">
        <v>156</v>
      </c>
    </row>
    <row r="4876" spans="2:51" s="13" customFormat="1" x14ac:dyDescent="0.2">
      <c r="B4876" s="154"/>
      <c r="D4876" s="148" t="s">
        <v>169</v>
      </c>
      <c r="E4876" s="155" t="s">
        <v>3</v>
      </c>
      <c r="F4876" s="156" t="s">
        <v>2697</v>
      </c>
      <c r="H4876" s="157">
        <v>12.878</v>
      </c>
      <c r="I4876" s="158"/>
      <c r="L4876" s="154"/>
      <c r="M4876" s="159"/>
      <c r="T4876" s="160"/>
      <c r="AT4876" s="155" t="s">
        <v>169</v>
      </c>
      <c r="AU4876" s="155" t="s">
        <v>88</v>
      </c>
      <c r="AV4876" s="13" t="s">
        <v>88</v>
      </c>
      <c r="AW4876" s="13" t="s">
        <v>40</v>
      </c>
      <c r="AX4876" s="13" t="s">
        <v>78</v>
      </c>
      <c r="AY4876" s="155" t="s">
        <v>156</v>
      </c>
    </row>
    <row r="4877" spans="2:51" s="13" customFormat="1" x14ac:dyDescent="0.2">
      <c r="B4877" s="154"/>
      <c r="D4877" s="148" t="s">
        <v>169</v>
      </c>
      <c r="E4877" s="155" t="s">
        <v>3</v>
      </c>
      <c r="F4877" s="156" t="s">
        <v>2698</v>
      </c>
      <c r="H4877" s="157">
        <v>24.428000000000001</v>
      </c>
      <c r="I4877" s="158"/>
      <c r="L4877" s="154"/>
      <c r="M4877" s="159"/>
      <c r="T4877" s="160"/>
      <c r="AT4877" s="155" t="s">
        <v>169</v>
      </c>
      <c r="AU4877" s="155" t="s">
        <v>88</v>
      </c>
      <c r="AV4877" s="13" t="s">
        <v>88</v>
      </c>
      <c r="AW4877" s="13" t="s">
        <v>40</v>
      </c>
      <c r="AX4877" s="13" t="s">
        <v>78</v>
      </c>
      <c r="AY4877" s="155" t="s">
        <v>156</v>
      </c>
    </row>
    <row r="4878" spans="2:51" s="13" customFormat="1" x14ac:dyDescent="0.2">
      <c r="B4878" s="154"/>
      <c r="D4878" s="148" t="s">
        <v>169</v>
      </c>
      <c r="E4878" s="155" t="s">
        <v>3</v>
      </c>
      <c r="F4878" s="156" t="s">
        <v>2699</v>
      </c>
      <c r="H4878" s="157">
        <v>50.61</v>
      </c>
      <c r="I4878" s="158"/>
      <c r="L4878" s="154"/>
      <c r="M4878" s="159"/>
      <c r="T4878" s="160"/>
      <c r="AT4878" s="155" t="s">
        <v>169</v>
      </c>
      <c r="AU4878" s="155" t="s">
        <v>88</v>
      </c>
      <c r="AV4878" s="13" t="s">
        <v>88</v>
      </c>
      <c r="AW4878" s="13" t="s">
        <v>40</v>
      </c>
      <c r="AX4878" s="13" t="s">
        <v>78</v>
      </c>
      <c r="AY4878" s="155" t="s">
        <v>156</v>
      </c>
    </row>
    <row r="4879" spans="2:51" s="13" customFormat="1" x14ac:dyDescent="0.2">
      <c r="B4879" s="154"/>
      <c r="D4879" s="148" t="s">
        <v>169</v>
      </c>
      <c r="E4879" s="155" t="s">
        <v>3</v>
      </c>
      <c r="F4879" s="156" t="s">
        <v>2700</v>
      </c>
      <c r="H4879" s="157">
        <v>55.7</v>
      </c>
      <c r="I4879" s="158"/>
      <c r="L4879" s="154"/>
      <c r="M4879" s="159"/>
      <c r="T4879" s="160"/>
      <c r="AT4879" s="155" t="s">
        <v>169</v>
      </c>
      <c r="AU4879" s="155" t="s">
        <v>88</v>
      </c>
      <c r="AV4879" s="13" t="s">
        <v>88</v>
      </c>
      <c r="AW4879" s="13" t="s">
        <v>40</v>
      </c>
      <c r="AX4879" s="13" t="s">
        <v>78</v>
      </c>
      <c r="AY4879" s="155" t="s">
        <v>156</v>
      </c>
    </row>
    <row r="4880" spans="2:51" s="13" customFormat="1" x14ac:dyDescent="0.2">
      <c r="B4880" s="154"/>
      <c r="D4880" s="148" t="s">
        <v>169</v>
      </c>
      <c r="E4880" s="155" t="s">
        <v>3</v>
      </c>
      <c r="F4880" s="156" t="s">
        <v>2701</v>
      </c>
      <c r="H4880" s="157">
        <v>42.395000000000003</v>
      </c>
      <c r="I4880" s="158"/>
      <c r="L4880" s="154"/>
      <c r="M4880" s="159"/>
      <c r="T4880" s="160"/>
      <c r="AT4880" s="155" t="s">
        <v>169</v>
      </c>
      <c r="AU4880" s="155" t="s">
        <v>88</v>
      </c>
      <c r="AV4880" s="13" t="s">
        <v>88</v>
      </c>
      <c r="AW4880" s="13" t="s">
        <v>40</v>
      </c>
      <c r="AX4880" s="13" t="s">
        <v>78</v>
      </c>
      <c r="AY4880" s="155" t="s">
        <v>156</v>
      </c>
    </row>
    <row r="4881" spans="2:51" s="13" customFormat="1" x14ac:dyDescent="0.2">
      <c r="B4881" s="154"/>
      <c r="D4881" s="148" t="s">
        <v>169</v>
      </c>
      <c r="E4881" s="155" t="s">
        <v>3</v>
      </c>
      <c r="F4881" s="156" t="s">
        <v>2702</v>
      </c>
      <c r="H4881" s="157">
        <v>8</v>
      </c>
      <c r="I4881" s="158"/>
      <c r="L4881" s="154"/>
      <c r="M4881" s="159"/>
      <c r="T4881" s="160"/>
      <c r="AT4881" s="155" t="s">
        <v>169</v>
      </c>
      <c r="AU4881" s="155" t="s">
        <v>88</v>
      </c>
      <c r="AV4881" s="13" t="s">
        <v>88</v>
      </c>
      <c r="AW4881" s="13" t="s">
        <v>40</v>
      </c>
      <c r="AX4881" s="13" t="s">
        <v>78</v>
      </c>
      <c r="AY4881" s="155" t="s">
        <v>156</v>
      </c>
    </row>
    <row r="4882" spans="2:51" s="13" customFormat="1" x14ac:dyDescent="0.2">
      <c r="B4882" s="154"/>
      <c r="D4882" s="148" t="s">
        <v>169</v>
      </c>
      <c r="E4882" s="155" t="s">
        <v>3</v>
      </c>
      <c r="F4882" s="156" t="s">
        <v>2703</v>
      </c>
      <c r="H4882" s="157">
        <v>0.60499999999999998</v>
      </c>
      <c r="I4882" s="158"/>
      <c r="L4882" s="154"/>
      <c r="M4882" s="159"/>
      <c r="T4882" s="160"/>
      <c r="AT4882" s="155" t="s">
        <v>169</v>
      </c>
      <c r="AU4882" s="155" t="s">
        <v>88</v>
      </c>
      <c r="AV4882" s="13" t="s">
        <v>88</v>
      </c>
      <c r="AW4882" s="13" t="s">
        <v>40</v>
      </c>
      <c r="AX4882" s="13" t="s">
        <v>78</v>
      </c>
      <c r="AY4882" s="155" t="s">
        <v>156</v>
      </c>
    </row>
    <row r="4883" spans="2:51" s="13" customFormat="1" x14ac:dyDescent="0.2">
      <c r="B4883" s="154"/>
      <c r="D4883" s="148" t="s">
        <v>169</v>
      </c>
      <c r="E4883" s="155" t="s">
        <v>3</v>
      </c>
      <c r="F4883" s="156" t="s">
        <v>2704</v>
      </c>
      <c r="H4883" s="157">
        <v>42.24</v>
      </c>
      <c r="I4883" s="158"/>
      <c r="L4883" s="154"/>
      <c r="M4883" s="159"/>
      <c r="T4883" s="160"/>
      <c r="AT4883" s="155" t="s">
        <v>169</v>
      </c>
      <c r="AU4883" s="155" t="s">
        <v>88</v>
      </c>
      <c r="AV4883" s="13" t="s">
        <v>88</v>
      </c>
      <c r="AW4883" s="13" t="s">
        <v>40</v>
      </c>
      <c r="AX4883" s="13" t="s">
        <v>78</v>
      </c>
      <c r="AY4883" s="155" t="s">
        <v>156</v>
      </c>
    </row>
    <row r="4884" spans="2:51" s="13" customFormat="1" x14ac:dyDescent="0.2">
      <c r="B4884" s="154"/>
      <c r="D4884" s="148" t="s">
        <v>169</v>
      </c>
      <c r="E4884" s="155" t="s">
        <v>3</v>
      </c>
      <c r="F4884" s="156" t="s">
        <v>2705</v>
      </c>
      <c r="H4884" s="157">
        <v>36.902999999999999</v>
      </c>
      <c r="I4884" s="158"/>
      <c r="L4884" s="154"/>
      <c r="M4884" s="159"/>
      <c r="T4884" s="160"/>
      <c r="AT4884" s="155" t="s">
        <v>169</v>
      </c>
      <c r="AU4884" s="155" t="s">
        <v>88</v>
      </c>
      <c r="AV4884" s="13" t="s">
        <v>88</v>
      </c>
      <c r="AW4884" s="13" t="s">
        <v>40</v>
      </c>
      <c r="AX4884" s="13" t="s">
        <v>78</v>
      </c>
      <c r="AY4884" s="155" t="s">
        <v>156</v>
      </c>
    </row>
    <row r="4885" spans="2:51" s="13" customFormat="1" x14ac:dyDescent="0.2">
      <c r="B4885" s="154"/>
      <c r="D4885" s="148" t="s">
        <v>169</v>
      </c>
      <c r="E4885" s="155" t="s">
        <v>3</v>
      </c>
      <c r="F4885" s="156" t="s">
        <v>2706</v>
      </c>
      <c r="H4885" s="157">
        <v>3.26</v>
      </c>
      <c r="I4885" s="158"/>
      <c r="L4885" s="154"/>
      <c r="M4885" s="159"/>
      <c r="T4885" s="160"/>
      <c r="AT4885" s="155" t="s">
        <v>169</v>
      </c>
      <c r="AU4885" s="155" t="s">
        <v>88</v>
      </c>
      <c r="AV4885" s="13" t="s">
        <v>88</v>
      </c>
      <c r="AW4885" s="13" t="s">
        <v>40</v>
      </c>
      <c r="AX4885" s="13" t="s">
        <v>78</v>
      </c>
      <c r="AY4885" s="155" t="s">
        <v>156</v>
      </c>
    </row>
    <row r="4886" spans="2:51" s="13" customFormat="1" x14ac:dyDescent="0.2">
      <c r="B4886" s="154"/>
      <c r="D4886" s="148" t="s">
        <v>169</v>
      </c>
      <c r="E4886" s="155" t="s">
        <v>3</v>
      </c>
      <c r="F4886" s="156" t="s">
        <v>2707</v>
      </c>
      <c r="H4886" s="157">
        <v>0.628</v>
      </c>
      <c r="I4886" s="158"/>
      <c r="L4886" s="154"/>
      <c r="M4886" s="159"/>
      <c r="T4886" s="160"/>
      <c r="AT4886" s="155" t="s">
        <v>169</v>
      </c>
      <c r="AU4886" s="155" t="s">
        <v>88</v>
      </c>
      <c r="AV4886" s="13" t="s">
        <v>88</v>
      </c>
      <c r="AW4886" s="13" t="s">
        <v>40</v>
      </c>
      <c r="AX4886" s="13" t="s">
        <v>78</v>
      </c>
      <c r="AY4886" s="155" t="s">
        <v>156</v>
      </c>
    </row>
    <row r="4887" spans="2:51" s="13" customFormat="1" x14ac:dyDescent="0.2">
      <c r="B4887" s="154"/>
      <c r="D4887" s="148" t="s">
        <v>169</v>
      </c>
      <c r="E4887" s="155" t="s">
        <v>3</v>
      </c>
      <c r="F4887" s="156" t="s">
        <v>2708</v>
      </c>
      <c r="H4887" s="157">
        <v>24.08</v>
      </c>
      <c r="I4887" s="158"/>
      <c r="L4887" s="154"/>
      <c r="M4887" s="159"/>
      <c r="T4887" s="160"/>
      <c r="AT4887" s="155" t="s">
        <v>169</v>
      </c>
      <c r="AU4887" s="155" t="s">
        <v>88</v>
      </c>
      <c r="AV4887" s="13" t="s">
        <v>88</v>
      </c>
      <c r="AW4887" s="13" t="s">
        <v>40</v>
      </c>
      <c r="AX4887" s="13" t="s">
        <v>78</v>
      </c>
      <c r="AY4887" s="155" t="s">
        <v>156</v>
      </c>
    </row>
    <row r="4888" spans="2:51" s="13" customFormat="1" x14ac:dyDescent="0.2">
      <c r="B4888" s="154"/>
      <c r="D4888" s="148" t="s">
        <v>169</v>
      </c>
      <c r="E4888" s="155" t="s">
        <v>3</v>
      </c>
      <c r="F4888" s="156" t="s">
        <v>2709</v>
      </c>
      <c r="H4888" s="157">
        <v>7</v>
      </c>
      <c r="I4888" s="158"/>
      <c r="L4888" s="154"/>
      <c r="M4888" s="159"/>
      <c r="T4888" s="160"/>
      <c r="AT4888" s="155" t="s">
        <v>169</v>
      </c>
      <c r="AU4888" s="155" t="s">
        <v>88</v>
      </c>
      <c r="AV4888" s="13" t="s">
        <v>88</v>
      </c>
      <c r="AW4888" s="13" t="s">
        <v>40</v>
      </c>
      <c r="AX4888" s="13" t="s">
        <v>78</v>
      </c>
      <c r="AY4888" s="155" t="s">
        <v>156</v>
      </c>
    </row>
    <row r="4889" spans="2:51" s="13" customFormat="1" x14ac:dyDescent="0.2">
      <c r="B4889" s="154"/>
      <c r="D4889" s="148" t="s">
        <v>169</v>
      </c>
      <c r="E4889" s="155" t="s">
        <v>3</v>
      </c>
      <c r="F4889" s="156" t="s">
        <v>2710</v>
      </c>
      <c r="H4889" s="157">
        <v>35.51</v>
      </c>
      <c r="I4889" s="158"/>
      <c r="L4889" s="154"/>
      <c r="M4889" s="159"/>
      <c r="T4889" s="160"/>
      <c r="AT4889" s="155" t="s">
        <v>169</v>
      </c>
      <c r="AU4889" s="155" t="s">
        <v>88</v>
      </c>
      <c r="AV4889" s="13" t="s">
        <v>88</v>
      </c>
      <c r="AW4889" s="13" t="s">
        <v>40</v>
      </c>
      <c r="AX4889" s="13" t="s">
        <v>78</v>
      </c>
      <c r="AY4889" s="155" t="s">
        <v>156</v>
      </c>
    </row>
    <row r="4890" spans="2:51" s="13" customFormat="1" x14ac:dyDescent="0.2">
      <c r="B4890" s="154"/>
      <c r="D4890" s="148" t="s">
        <v>169</v>
      </c>
      <c r="E4890" s="155" t="s">
        <v>3</v>
      </c>
      <c r="F4890" s="156" t="s">
        <v>2711</v>
      </c>
      <c r="H4890" s="157">
        <v>1.22</v>
      </c>
      <c r="I4890" s="158"/>
      <c r="L4890" s="154"/>
      <c r="M4890" s="159"/>
      <c r="T4890" s="160"/>
      <c r="AT4890" s="155" t="s">
        <v>169</v>
      </c>
      <c r="AU4890" s="155" t="s">
        <v>88</v>
      </c>
      <c r="AV4890" s="13" t="s">
        <v>88</v>
      </c>
      <c r="AW4890" s="13" t="s">
        <v>40</v>
      </c>
      <c r="AX4890" s="13" t="s">
        <v>78</v>
      </c>
      <c r="AY4890" s="155" t="s">
        <v>156</v>
      </c>
    </row>
    <row r="4891" spans="2:51" s="13" customFormat="1" x14ac:dyDescent="0.2">
      <c r="B4891" s="154"/>
      <c r="D4891" s="148" t="s">
        <v>169</v>
      </c>
      <c r="E4891" s="155" t="s">
        <v>3</v>
      </c>
      <c r="F4891" s="156" t="s">
        <v>2712</v>
      </c>
      <c r="H4891" s="157">
        <v>2.34</v>
      </c>
      <c r="I4891" s="158"/>
      <c r="L4891" s="154"/>
      <c r="M4891" s="159"/>
      <c r="T4891" s="160"/>
      <c r="AT4891" s="155" t="s">
        <v>169</v>
      </c>
      <c r="AU4891" s="155" t="s">
        <v>88</v>
      </c>
      <c r="AV4891" s="13" t="s">
        <v>88</v>
      </c>
      <c r="AW4891" s="13" t="s">
        <v>40</v>
      </c>
      <c r="AX4891" s="13" t="s">
        <v>78</v>
      </c>
      <c r="AY4891" s="155" t="s">
        <v>156</v>
      </c>
    </row>
    <row r="4892" spans="2:51" s="13" customFormat="1" x14ac:dyDescent="0.2">
      <c r="B4892" s="154"/>
      <c r="D4892" s="148" t="s">
        <v>169</v>
      </c>
      <c r="E4892" s="155" t="s">
        <v>3</v>
      </c>
      <c r="F4892" s="156" t="s">
        <v>2713</v>
      </c>
      <c r="H4892" s="157">
        <v>1.1000000000000001</v>
      </c>
      <c r="I4892" s="158"/>
      <c r="L4892" s="154"/>
      <c r="M4892" s="159"/>
      <c r="T4892" s="160"/>
      <c r="AT4892" s="155" t="s">
        <v>169</v>
      </c>
      <c r="AU4892" s="155" t="s">
        <v>88</v>
      </c>
      <c r="AV4892" s="13" t="s">
        <v>88</v>
      </c>
      <c r="AW4892" s="13" t="s">
        <v>40</v>
      </c>
      <c r="AX4892" s="13" t="s">
        <v>78</v>
      </c>
      <c r="AY4892" s="155" t="s">
        <v>156</v>
      </c>
    </row>
    <row r="4893" spans="2:51" s="13" customFormat="1" x14ac:dyDescent="0.2">
      <c r="B4893" s="154"/>
      <c r="D4893" s="148" t="s">
        <v>169</v>
      </c>
      <c r="E4893" s="155" t="s">
        <v>3</v>
      </c>
      <c r="F4893" s="156" t="s">
        <v>2714</v>
      </c>
      <c r="H4893" s="157">
        <v>4.38</v>
      </c>
      <c r="I4893" s="158"/>
      <c r="L4893" s="154"/>
      <c r="M4893" s="159"/>
      <c r="T4893" s="160"/>
      <c r="AT4893" s="155" t="s">
        <v>169</v>
      </c>
      <c r="AU4893" s="155" t="s">
        <v>88</v>
      </c>
      <c r="AV4893" s="13" t="s">
        <v>88</v>
      </c>
      <c r="AW4893" s="13" t="s">
        <v>40</v>
      </c>
      <c r="AX4893" s="13" t="s">
        <v>78</v>
      </c>
      <c r="AY4893" s="155" t="s">
        <v>156</v>
      </c>
    </row>
    <row r="4894" spans="2:51" s="13" customFormat="1" x14ac:dyDescent="0.2">
      <c r="B4894" s="154"/>
      <c r="D4894" s="148" t="s">
        <v>169</v>
      </c>
      <c r="E4894" s="155" t="s">
        <v>3</v>
      </c>
      <c r="F4894" s="156" t="s">
        <v>2715</v>
      </c>
      <c r="H4894" s="157">
        <v>8.5050000000000008</v>
      </c>
      <c r="I4894" s="158"/>
      <c r="L4894" s="154"/>
      <c r="M4894" s="159"/>
      <c r="T4894" s="160"/>
      <c r="AT4894" s="155" t="s">
        <v>169</v>
      </c>
      <c r="AU4894" s="155" t="s">
        <v>88</v>
      </c>
      <c r="AV4894" s="13" t="s">
        <v>88</v>
      </c>
      <c r="AW4894" s="13" t="s">
        <v>40</v>
      </c>
      <c r="AX4894" s="13" t="s">
        <v>78</v>
      </c>
      <c r="AY4894" s="155" t="s">
        <v>156</v>
      </c>
    </row>
    <row r="4895" spans="2:51" s="13" customFormat="1" x14ac:dyDescent="0.2">
      <c r="B4895" s="154"/>
      <c r="D4895" s="148" t="s">
        <v>169</v>
      </c>
      <c r="E4895" s="155" t="s">
        <v>3</v>
      </c>
      <c r="F4895" s="156" t="s">
        <v>2716</v>
      </c>
      <c r="H4895" s="157">
        <v>9.9</v>
      </c>
      <c r="I4895" s="158"/>
      <c r="L4895" s="154"/>
      <c r="M4895" s="159"/>
      <c r="T4895" s="160"/>
      <c r="AT4895" s="155" t="s">
        <v>169</v>
      </c>
      <c r="AU4895" s="155" t="s">
        <v>88</v>
      </c>
      <c r="AV4895" s="13" t="s">
        <v>88</v>
      </c>
      <c r="AW4895" s="13" t="s">
        <v>40</v>
      </c>
      <c r="AX4895" s="13" t="s">
        <v>78</v>
      </c>
      <c r="AY4895" s="155" t="s">
        <v>156</v>
      </c>
    </row>
    <row r="4896" spans="2:51" s="13" customFormat="1" x14ac:dyDescent="0.2">
      <c r="B4896" s="154"/>
      <c r="D4896" s="148" t="s">
        <v>169</v>
      </c>
      <c r="E4896" s="155" t="s">
        <v>3</v>
      </c>
      <c r="F4896" s="156" t="s">
        <v>2717</v>
      </c>
      <c r="H4896" s="157">
        <v>20.414999999999999</v>
      </c>
      <c r="I4896" s="158"/>
      <c r="L4896" s="154"/>
      <c r="M4896" s="159"/>
      <c r="T4896" s="160"/>
      <c r="AT4896" s="155" t="s">
        <v>169</v>
      </c>
      <c r="AU4896" s="155" t="s">
        <v>88</v>
      </c>
      <c r="AV4896" s="13" t="s">
        <v>88</v>
      </c>
      <c r="AW4896" s="13" t="s">
        <v>40</v>
      </c>
      <c r="AX4896" s="13" t="s">
        <v>78</v>
      </c>
      <c r="AY4896" s="155" t="s">
        <v>156</v>
      </c>
    </row>
    <row r="4897" spans="2:51" s="13" customFormat="1" x14ac:dyDescent="0.2">
      <c r="B4897" s="154"/>
      <c r="D4897" s="148" t="s">
        <v>169</v>
      </c>
      <c r="E4897" s="155" t="s">
        <v>3</v>
      </c>
      <c r="F4897" s="156" t="s">
        <v>2718</v>
      </c>
      <c r="H4897" s="157">
        <v>4.883</v>
      </c>
      <c r="I4897" s="158"/>
      <c r="L4897" s="154"/>
      <c r="M4897" s="159"/>
      <c r="T4897" s="160"/>
      <c r="AT4897" s="155" t="s">
        <v>169</v>
      </c>
      <c r="AU4897" s="155" t="s">
        <v>88</v>
      </c>
      <c r="AV4897" s="13" t="s">
        <v>88</v>
      </c>
      <c r="AW4897" s="13" t="s">
        <v>40</v>
      </c>
      <c r="AX4897" s="13" t="s">
        <v>78</v>
      </c>
      <c r="AY4897" s="155" t="s">
        <v>156</v>
      </c>
    </row>
    <row r="4898" spans="2:51" s="13" customFormat="1" x14ac:dyDescent="0.2">
      <c r="B4898" s="154"/>
      <c r="D4898" s="148" t="s">
        <v>169</v>
      </c>
      <c r="E4898" s="155" t="s">
        <v>3</v>
      </c>
      <c r="F4898" s="156" t="s">
        <v>2719</v>
      </c>
      <c r="H4898" s="157">
        <v>9.6080000000000005</v>
      </c>
      <c r="I4898" s="158"/>
      <c r="L4898" s="154"/>
      <c r="M4898" s="159"/>
      <c r="T4898" s="160"/>
      <c r="AT4898" s="155" t="s">
        <v>169</v>
      </c>
      <c r="AU4898" s="155" t="s">
        <v>88</v>
      </c>
      <c r="AV4898" s="13" t="s">
        <v>88</v>
      </c>
      <c r="AW4898" s="13" t="s">
        <v>40</v>
      </c>
      <c r="AX4898" s="13" t="s">
        <v>78</v>
      </c>
      <c r="AY4898" s="155" t="s">
        <v>156</v>
      </c>
    </row>
    <row r="4899" spans="2:51" s="13" customFormat="1" x14ac:dyDescent="0.2">
      <c r="B4899" s="154"/>
      <c r="D4899" s="148" t="s">
        <v>169</v>
      </c>
      <c r="E4899" s="155" t="s">
        <v>3</v>
      </c>
      <c r="F4899" s="156" t="s">
        <v>2720</v>
      </c>
      <c r="H4899" s="157">
        <v>4.22</v>
      </c>
      <c r="I4899" s="158"/>
      <c r="L4899" s="154"/>
      <c r="M4899" s="159"/>
      <c r="T4899" s="160"/>
      <c r="AT4899" s="155" t="s">
        <v>169</v>
      </c>
      <c r="AU4899" s="155" t="s">
        <v>88</v>
      </c>
      <c r="AV4899" s="13" t="s">
        <v>88</v>
      </c>
      <c r="AW4899" s="13" t="s">
        <v>40</v>
      </c>
      <c r="AX4899" s="13" t="s">
        <v>78</v>
      </c>
      <c r="AY4899" s="155" t="s">
        <v>156</v>
      </c>
    </row>
    <row r="4900" spans="2:51" s="13" customFormat="1" x14ac:dyDescent="0.2">
      <c r="B4900" s="154"/>
      <c r="D4900" s="148" t="s">
        <v>169</v>
      </c>
      <c r="E4900" s="155" t="s">
        <v>3</v>
      </c>
      <c r="F4900" s="156" t="s">
        <v>2721</v>
      </c>
      <c r="H4900" s="157">
        <v>4.22</v>
      </c>
      <c r="I4900" s="158"/>
      <c r="L4900" s="154"/>
      <c r="M4900" s="159"/>
      <c r="T4900" s="160"/>
      <c r="AT4900" s="155" t="s">
        <v>169</v>
      </c>
      <c r="AU4900" s="155" t="s">
        <v>88</v>
      </c>
      <c r="AV4900" s="13" t="s">
        <v>88</v>
      </c>
      <c r="AW4900" s="13" t="s">
        <v>40</v>
      </c>
      <c r="AX4900" s="13" t="s">
        <v>78</v>
      </c>
      <c r="AY4900" s="155" t="s">
        <v>156</v>
      </c>
    </row>
    <row r="4901" spans="2:51" s="13" customFormat="1" x14ac:dyDescent="0.2">
      <c r="B4901" s="154"/>
      <c r="D4901" s="148" t="s">
        <v>169</v>
      </c>
      <c r="E4901" s="155" t="s">
        <v>3</v>
      </c>
      <c r="F4901" s="156" t="s">
        <v>2722</v>
      </c>
      <c r="H4901" s="157">
        <v>15.555</v>
      </c>
      <c r="I4901" s="158"/>
      <c r="L4901" s="154"/>
      <c r="M4901" s="159"/>
      <c r="T4901" s="160"/>
      <c r="AT4901" s="155" t="s">
        <v>169</v>
      </c>
      <c r="AU4901" s="155" t="s">
        <v>88</v>
      </c>
      <c r="AV4901" s="13" t="s">
        <v>88</v>
      </c>
      <c r="AW4901" s="13" t="s">
        <v>40</v>
      </c>
      <c r="AX4901" s="13" t="s">
        <v>78</v>
      </c>
      <c r="AY4901" s="155" t="s">
        <v>156</v>
      </c>
    </row>
    <row r="4902" spans="2:51" s="13" customFormat="1" ht="22.5" x14ac:dyDescent="0.2">
      <c r="B4902" s="154"/>
      <c r="D4902" s="148" t="s">
        <v>169</v>
      </c>
      <c r="E4902" s="155" t="s">
        <v>3</v>
      </c>
      <c r="F4902" s="156" t="s">
        <v>2723</v>
      </c>
      <c r="H4902" s="157">
        <v>121.423</v>
      </c>
      <c r="I4902" s="158"/>
      <c r="L4902" s="154"/>
      <c r="M4902" s="159"/>
      <c r="T4902" s="160"/>
      <c r="AT4902" s="155" t="s">
        <v>169</v>
      </c>
      <c r="AU4902" s="155" t="s">
        <v>88</v>
      </c>
      <c r="AV4902" s="13" t="s">
        <v>88</v>
      </c>
      <c r="AW4902" s="13" t="s">
        <v>40</v>
      </c>
      <c r="AX4902" s="13" t="s">
        <v>78</v>
      </c>
      <c r="AY4902" s="155" t="s">
        <v>156</v>
      </c>
    </row>
    <row r="4903" spans="2:51" s="13" customFormat="1" x14ac:dyDescent="0.2">
      <c r="B4903" s="154"/>
      <c r="D4903" s="148" t="s">
        <v>169</v>
      </c>
      <c r="E4903" s="155" t="s">
        <v>3</v>
      </c>
      <c r="F4903" s="156" t="s">
        <v>2724</v>
      </c>
      <c r="H4903" s="157">
        <v>27.585000000000001</v>
      </c>
      <c r="I4903" s="158"/>
      <c r="L4903" s="154"/>
      <c r="M4903" s="159"/>
      <c r="T4903" s="160"/>
      <c r="AT4903" s="155" t="s">
        <v>169</v>
      </c>
      <c r="AU4903" s="155" t="s">
        <v>88</v>
      </c>
      <c r="AV4903" s="13" t="s">
        <v>88</v>
      </c>
      <c r="AW4903" s="13" t="s">
        <v>40</v>
      </c>
      <c r="AX4903" s="13" t="s">
        <v>78</v>
      </c>
      <c r="AY4903" s="155" t="s">
        <v>156</v>
      </c>
    </row>
    <row r="4904" spans="2:51" s="13" customFormat="1" x14ac:dyDescent="0.2">
      <c r="B4904" s="154"/>
      <c r="D4904" s="148" t="s">
        <v>169</v>
      </c>
      <c r="E4904" s="155" t="s">
        <v>3</v>
      </c>
      <c r="F4904" s="156" t="s">
        <v>2725</v>
      </c>
      <c r="H4904" s="157">
        <v>22.13</v>
      </c>
      <c r="I4904" s="158"/>
      <c r="L4904" s="154"/>
      <c r="M4904" s="159"/>
      <c r="T4904" s="160"/>
      <c r="AT4904" s="155" t="s">
        <v>169</v>
      </c>
      <c r="AU4904" s="155" t="s">
        <v>88</v>
      </c>
      <c r="AV4904" s="13" t="s">
        <v>88</v>
      </c>
      <c r="AW4904" s="13" t="s">
        <v>40</v>
      </c>
      <c r="AX4904" s="13" t="s">
        <v>78</v>
      </c>
      <c r="AY4904" s="155" t="s">
        <v>156</v>
      </c>
    </row>
    <row r="4905" spans="2:51" s="13" customFormat="1" x14ac:dyDescent="0.2">
      <c r="B4905" s="154"/>
      <c r="D4905" s="148" t="s">
        <v>169</v>
      </c>
      <c r="E4905" s="155" t="s">
        <v>3</v>
      </c>
      <c r="F4905" s="156" t="s">
        <v>2726</v>
      </c>
      <c r="H4905" s="157">
        <v>64.12</v>
      </c>
      <c r="I4905" s="158"/>
      <c r="L4905" s="154"/>
      <c r="M4905" s="159"/>
      <c r="T4905" s="160"/>
      <c r="AT4905" s="155" t="s">
        <v>169</v>
      </c>
      <c r="AU4905" s="155" t="s">
        <v>88</v>
      </c>
      <c r="AV4905" s="13" t="s">
        <v>88</v>
      </c>
      <c r="AW4905" s="13" t="s">
        <v>40</v>
      </c>
      <c r="AX4905" s="13" t="s">
        <v>78</v>
      </c>
      <c r="AY4905" s="155" t="s">
        <v>156</v>
      </c>
    </row>
    <row r="4906" spans="2:51" s="13" customFormat="1" x14ac:dyDescent="0.2">
      <c r="B4906" s="154"/>
      <c r="D4906" s="148" t="s">
        <v>169</v>
      </c>
      <c r="E4906" s="155" t="s">
        <v>3</v>
      </c>
      <c r="F4906" s="156" t="s">
        <v>2727</v>
      </c>
      <c r="H4906" s="157">
        <v>36.11</v>
      </c>
      <c r="I4906" s="158"/>
      <c r="L4906" s="154"/>
      <c r="M4906" s="159"/>
      <c r="T4906" s="160"/>
      <c r="AT4906" s="155" t="s">
        <v>169</v>
      </c>
      <c r="AU4906" s="155" t="s">
        <v>88</v>
      </c>
      <c r="AV4906" s="13" t="s">
        <v>88</v>
      </c>
      <c r="AW4906" s="13" t="s">
        <v>40</v>
      </c>
      <c r="AX4906" s="13" t="s">
        <v>78</v>
      </c>
      <c r="AY4906" s="155" t="s">
        <v>156</v>
      </c>
    </row>
    <row r="4907" spans="2:51" s="13" customFormat="1" x14ac:dyDescent="0.2">
      <c r="B4907" s="154"/>
      <c r="D4907" s="148" t="s">
        <v>169</v>
      </c>
      <c r="E4907" s="155" t="s">
        <v>3</v>
      </c>
      <c r="F4907" s="156" t="s">
        <v>2728</v>
      </c>
      <c r="H4907" s="157">
        <v>70.715000000000003</v>
      </c>
      <c r="I4907" s="158"/>
      <c r="L4907" s="154"/>
      <c r="M4907" s="159"/>
      <c r="T4907" s="160"/>
      <c r="AT4907" s="155" t="s">
        <v>169</v>
      </c>
      <c r="AU4907" s="155" t="s">
        <v>88</v>
      </c>
      <c r="AV4907" s="13" t="s">
        <v>88</v>
      </c>
      <c r="AW4907" s="13" t="s">
        <v>40</v>
      </c>
      <c r="AX4907" s="13" t="s">
        <v>78</v>
      </c>
      <c r="AY4907" s="155" t="s">
        <v>156</v>
      </c>
    </row>
    <row r="4908" spans="2:51" s="13" customFormat="1" x14ac:dyDescent="0.2">
      <c r="B4908" s="154"/>
      <c r="D4908" s="148" t="s">
        <v>169</v>
      </c>
      <c r="E4908" s="155" t="s">
        <v>3</v>
      </c>
      <c r="F4908" s="156" t="s">
        <v>2729</v>
      </c>
      <c r="H4908" s="157">
        <v>16.04</v>
      </c>
      <c r="I4908" s="158"/>
      <c r="L4908" s="154"/>
      <c r="M4908" s="159"/>
      <c r="T4908" s="160"/>
      <c r="AT4908" s="155" t="s">
        <v>169</v>
      </c>
      <c r="AU4908" s="155" t="s">
        <v>88</v>
      </c>
      <c r="AV4908" s="13" t="s">
        <v>88</v>
      </c>
      <c r="AW4908" s="13" t="s">
        <v>40</v>
      </c>
      <c r="AX4908" s="13" t="s">
        <v>78</v>
      </c>
      <c r="AY4908" s="155" t="s">
        <v>156</v>
      </c>
    </row>
    <row r="4909" spans="2:51" s="13" customFormat="1" x14ac:dyDescent="0.2">
      <c r="B4909" s="154"/>
      <c r="D4909" s="148" t="s">
        <v>169</v>
      </c>
      <c r="E4909" s="155" t="s">
        <v>3</v>
      </c>
      <c r="F4909" s="156" t="s">
        <v>2730</v>
      </c>
      <c r="H4909" s="157">
        <v>59.530999999999999</v>
      </c>
      <c r="I4909" s="158"/>
      <c r="L4909" s="154"/>
      <c r="M4909" s="159"/>
      <c r="T4909" s="160"/>
      <c r="AT4909" s="155" t="s">
        <v>169</v>
      </c>
      <c r="AU4909" s="155" t="s">
        <v>88</v>
      </c>
      <c r="AV4909" s="13" t="s">
        <v>88</v>
      </c>
      <c r="AW4909" s="13" t="s">
        <v>40</v>
      </c>
      <c r="AX4909" s="13" t="s">
        <v>78</v>
      </c>
      <c r="AY4909" s="155" t="s">
        <v>156</v>
      </c>
    </row>
    <row r="4910" spans="2:51" s="13" customFormat="1" x14ac:dyDescent="0.2">
      <c r="B4910" s="154"/>
      <c r="D4910" s="148" t="s">
        <v>169</v>
      </c>
      <c r="E4910" s="155" t="s">
        <v>3</v>
      </c>
      <c r="F4910" s="156" t="s">
        <v>2731</v>
      </c>
      <c r="H4910" s="157">
        <v>43.511000000000003</v>
      </c>
      <c r="I4910" s="158"/>
      <c r="L4910" s="154"/>
      <c r="M4910" s="159"/>
      <c r="T4910" s="160"/>
      <c r="AT4910" s="155" t="s">
        <v>169</v>
      </c>
      <c r="AU4910" s="155" t="s">
        <v>88</v>
      </c>
      <c r="AV4910" s="13" t="s">
        <v>88</v>
      </c>
      <c r="AW4910" s="13" t="s">
        <v>40</v>
      </c>
      <c r="AX4910" s="13" t="s">
        <v>78</v>
      </c>
      <c r="AY4910" s="155" t="s">
        <v>156</v>
      </c>
    </row>
    <row r="4911" spans="2:51" s="13" customFormat="1" x14ac:dyDescent="0.2">
      <c r="B4911" s="154"/>
      <c r="D4911" s="148" t="s">
        <v>169</v>
      </c>
      <c r="E4911" s="155" t="s">
        <v>3</v>
      </c>
      <c r="F4911" s="156" t="s">
        <v>2732</v>
      </c>
      <c r="H4911" s="157">
        <v>48.555</v>
      </c>
      <c r="I4911" s="158"/>
      <c r="L4911" s="154"/>
      <c r="M4911" s="159"/>
      <c r="T4911" s="160"/>
      <c r="AT4911" s="155" t="s">
        <v>169</v>
      </c>
      <c r="AU4911" s="155" t="s">
        <v>88</v>
      </c>
      <c r="AV4911" s="13" t="s">
        <v>88</v>
      </c>
      <c r="AW4911" s="13" t="s">
        <v>40</v>
      </c>
      <c r="AX4911" s="13" t="s">
        <v>78</v>
      </c>
      <c r="AY4911" s="155" t="s">
        <v>156</v>
      </c>
    </row>
    <row r="4912" spans="2:51" s="13" customFormat="1" x14ac:dyDescent="0.2">
      <c r="B4912" s="154"/>
      <c r="D4912" s="148" t="s">
        <v>169</v>
      </c>
      <c r="E4912" s="155" t="s">
        <v>3</v>
      </c>
      <c r="F4912" s="156" t="s">
        <v>2733</v>
      </c>
      <c r="H4912" s="157">
        <v>57.783000000000001</v>
      </c>
      <c r="I4912" s="158"/>
      <c r="L4912" s="154"/>
      <c r="M4912" s="159"/>
      <c r="T4912" s="160"/>
      <c r="AT4912" s="155" t="s">
        <v>169</v>
      </c>
      <c r="AU4912" s="155" t="s">
        <v>88</v>
      </c>
      <c r="AV4912" s="13" t="s">
        <v>88</v>
      </c>
      <c r="AW4912" s="13" t="s">
        <v>40</v>
      </c>
      <c r="AX4912" s="13" t="s">
        <v>78</v>
      </c>
      <c r="AY4912" s="155" t="s">
        <v>156</v>
      </c>
    </row>
    <row r="4913" spans="2:51" s="13" customFormat="1" x14ac:dyDescent="0.2">
      <c r="B4913" s="154"/>
      <c r="D4913" s="148" t="s">
        <v>169</v>
      </c>
      <c r="E4913" s="155" t="s">
        <v>3</v>
      </c>
      <c r="F4913" s="156" t="s">
        <v>2734</v>
      </c>
      <c r="H4913" s="157">
        <v>80.924999999999997</v>
      </c>
      <c r="I4913" s="158"/>
      <c r="L4913" s="154"/>
      <c r="M4913" s="159"/>
      <c r="T4913" s="160"/>
      <c r="AT4913" s="155" t="s">
        <v>169</v>
      </c>
      <c r="AU4913" s="155" t="s">
        <v>88</v>
      </c>
      <c r="AV4913" s="13" t="s">
        <v>88</v>
      </c>
      <c r="AW4913" s="13" t="s">
        <v>40</v>
      </c>
      <c r="AX4913" s="13" t="s">
        <v>78</v>
      </c>
      <c r="AY4913" s="155" t="s">
        <v>156</v>
      </c>
    </row>
    <row r="4914" spans="2:51" s="13" customFormat="1" x14ac:dyDescent="0.2">
      <c r="B4914" s="154"/>
      <c r="D4914" s="148" t="s">
        <v>169</v>
      </c>
      <c r="E4914" s="155" t="s">
        <v>3</v>
      </c>
      <c r="F4914" s="156" t="s">
        <v>2735</v>
      </c>
      <c r="H4914" s="157">
        <v>59.75</v>
      </c>
      <c r="I4914" s="158"/>
      <c r="L4914" s="154"/>
      <c r="M4914" s="159"/>
      <c r="T4914" s="160"/>
      <c r="AT4914" s="155" t="s">
        <v>169</v>
      </c>
      <c r="AU4914" s="155" t="s">
        <v>88</v>
      </c>
      <c r="AV4914" s="13" t="s">
        <v>88</v>
      </c>
      <c r="AW4914" s="13" t="s">
        <v>40</v>
      </c>
      <c r="AX4914" s="13" t="s">
        <v>78</v>
      </c>
      <c r="AY4914" s="155" t="s">
        <v>156</v>
      </c>
    </row>
    <row r="4915" spans="2:51" s="13" customFormat="1" x14ac:dyDescent="0.2">
      <c r="B4915" s="154"/>
      <c r="D4915" s="148" t="s">
        <v>169</v>
      </c>
      <c r="E4915" s="155" t="s">
        <v>3</v>
      </c>
      <c r="F4915" s="156" t="s">
        <v>2736</v>
      </c>
      <c r="H4915" s="157">
        <v>53.482999999999997</v>
      </c>
      <c r="I4915" s="158"/>
      <c r="L4915" s="154"/>
      <c r="M4915" s="159"/>
      <c r="T4915" s="160"/>
      <c r="AT4915" s="155" t="s">
        <v>169</v>
      </c>
      <c r="AU4915" s="155" t="s">
        <v>88</v>
      </c>
      <c r="AV4915" s="13" t="s">
        <v>88</v>
      </c>
      <c r="AW4915" s="13" t="s">
        <v>40</v>
      </c>
      <c r="AX4915" s="13" t="s">
        <v>78</v>
      </c>
      <c r="AY4915" s="155" t="s">
        <v>156</v>
      </c>
    </row>
    <row r="4916" spans="2:51" s="13" customFormat="1" x14ac:dyDescent="0.2">
      <c r="B4916" s="154"/>
      <c r="D4916" s="148" t="s">
        <v>169</v>
      </c>
      <c r="E4916" s="155" t="s">
        <v>3</v>
      </c>
      <c r="F4916" s="156" t="s">
        <v>2737</v>
      </c>
      <c r="H4916" s="157">
        <v>43.83</v>
      </c>
      <c r="I4916" s="158"/>
      <c r="L4916" s="154"/>
      <c r="M4916" s="159"/>
      <c r="T4916" s="160"/>
      <c r="AT4916" s="155" t="s">
        <v>169</v>
      </c>
      <c r="AU4916" s="155" t="s">
        <v>88</v>
      </c>
      <c r="AV4916" s="13" t="s">
        <v>88</v>
      </c>
      <c r="AW4916" s="13" t="s">
        <v>40</v>
      </c>
      <c r="AX4916" s="13" t="s">
        <v>78</v>
      </c>
      <c r="AY4916" s="155" t="s">
        <v>156</v>
      </c>
    </row>
    <row r="4917" spans="2:51" s="13" customFormat="1" x14ac:dyDescent="0.2">
      <c r="B4917" s="154"/>
      <c r="D4917" s="148" t="s">
        <v>169</v>
      </c>
      <c r="E4917" s="155" t="s">
        <v>3</v>
      </c>
      <c r="F4917" s="156" t="s">
        <v>2738</v>
      </c>
      <c r="H4917" s="157">
        <v>7.44</v>
      </c>
      <c r="I4917" s="158"/>
      <c r="L4917" s="154"/>
      <c r="M4917" s="159"/>
      <c r="T4917" s="160"/>
      <c r="AT4917" s="155" t="s">
        <v>169</v>
      </c>
      <c r="AU4917" s="155" t="s">
        <v>88</v>
      </c>
      <c r="AV4917" s="13" t="s">
        <v>88</v>
      </c>
      <c r="AW4917" s="13" t="s">
        <v>40</v>
      </c>
      <c r="AX4917" s="13" t="s">
        <v>78</v>
      </c>
      <c r="AY4917" s="155" t="s">
        <v>156</v>
      </c>
    </row>
    <row r="4918" spans="2:51" s="13" customFormat="1" x14ac:dyDescent="0.2">
      <c r="B4918" s="154"/>
      <c r="D4918" s="148" t="s">
        <v>169</v>
      </c>
      <c r="E4918" s="155" t="s">
        <v>3</v>
      </c>
      <c r="F4918" s="156" t="s">
        <v>2739</v>
      </c>
      <c r="H4918" s="157">
        <v>4.6980000000000004</v>
      </c>
      <c r="I4918" s="158"/>
      <c r="L4918" s="154"/>
      <c r="M4918" s="159"/>
      <c r="T4918" s="160"/>
      <c r="AT4918" s="155" t="s">
        <v>169</v>
      </c>
      <c r="AU4918" s="155" t="s">
        <v>88</v>
      </c>
      <c r="AV4918" s="13" t="s">
        <v>88</v>
      </c>
      <c r="AW4918" s="13" t="s">
        <v>40</v>
      </c>
      <c r="AX4918" s="13" t="s">
        <v>78</v>
      </c>
      <c r="AY4918" s="155" t="s">
        <v>156</v>
      </c>
    </row>
    <row r="4919" spans="2:51" s="13" customFormat="1" x14ac:dyDescent="0.2">
      <c r="B4919" s="154"/>
      <c r="D4919" s="148" t="s">
        <v>169</v>
      </c>
      <c r="E4919" s="155" t="s">
        <v>3</v>
      </c>
      <c r="F4919" s="156" t="s">
        <v>2740</v>
      </c>
      <c r="H4919" s="157">
        <v>9.34</v>
      </c>
      <c r="I4919" s="158"/>
      <c r="L4919" s="154"/>
      <c r="M4919" s="159"/>
      <c r="T4919" s="160"/>
      <c r="AT4919" s="155" t="s">
        <v>169</v>
      </c>
      <c r="AU4919" s="155" t="s">
        <v>88</v>
      </c>
      <c r="AV4919" s="13" t="s">
        <v>88</v>
      </c>
      <c r="AW4919" s="13" t="s">
        <v>40</v>
      </c>
      <c r="AX4919" s="13" t="s">
        <v>78</v>
      </c>
      <c r="AY4919" s="155" t="s">
        <v>156</v>
      </c>
    </row>
    <row r="4920" spans="2:51" s="13" customFormat="1" x14ac:dyDescent="0.2">
      <c r="B4920" s="154"/>
      <c r="D4920" s="148" t="s">
        <v>169</v>
      </c>
      <c r="E4920" s="155" t="s">
        <v>3</v>
      </c>
      <c r="F4920" s="156" t="s">
        <v>2741</v>
      </c>
      <c r="H4920" s="157">
        <v>2.4</v>
      </c>
      <c r="I4920" s="158"/>
      <c r="L4920" s="154"/>
      <c r="M4920" s="159"/>
      <c r="T4920" s="160"/>
      <c r="AT4920" s="155" t="s">
        <v>169</v>
      </c>
      <c r="AU4920" s="155" t="s">
        <v>88</v>
      </c>
      <c r="AV4920" s="13" t="s">
        <v>88</v>
      </c>
      <c r="AW4920" s="13" t="s">
        <v>40</v>
      </c>
      <c r="AX4920" s="13" t="s">
        <v>78</v>
      </c>
      <c r="AY4920" s="155" t="s">
        <v>156</v>
      </c>
    </row>
    <row r="4921" spans="2:51" s="13" customFormat="1" x14ac:dyDescent="0.2">
      <c r="B4921" s="154"/>
      <c r="D4921" s="148" t="s">
        <v>169</v>
      </c>
      <c r="E4921" s="155" t="s">
        <v>3</v>
      </c>
      <c r="F4921" s="156" t="s">
        <v>2742</v>
      </c>
      <c r="H4921" s="157">
        <v>46.935000000000002</v>
      </c>
      <c r="I4921" s="158"/>
      <c r="L4921" s="154"/>
      <c r="M4921" s="159"/>
      <c r="T4921" s="160"/>
      <c r="AT4921" s="155" t="s">
        <v>169</v>
      </c>
      <c r="AU4921" s="155" t="s">
        <v>88</v>
      </c>
      <c r="AV4921" s="13" t="s">
        <v>88</v>
      </c>
      <c r="AW4921" s="13" t="s">
        <v>40</v>
      </c>
      <c r="AX4921" s="13" t="s">
        <v>78</v>
      </c>
      <c r="AY4921" s="155" t="s">
        <v>156</v>
      </c>
    </row>
    <row r="4922" spans="2:51" s="13" customFormat="1" x14ac:dyDescent="0.2">
      <c r="B4922" s="154"/>
      <c r="D4922" s="148" t="s">
        <v>169</v>
      </c>
      <c r="E4922" s="155" t="s">
        <v>3</v>
      </c>
      <c r="F4922" s="156" t="s">
        <v>2743</v>
      </c>
      <c r="H4922" s="157">
        <v>29.484999999999999</v>
      </c>
      <c r="I4922" s="158"/>
      <c r="L4922" s="154"/>
      <c r="M4922" s="159"/>
      <c r="T4922" s="160"/>
      <c r="AT4922" s="155" t="s">
        <v>169</v>
      </c>
      <c r="AU4922" s="155" t="s">
        <v>88</v>
      </c>
      <c r="AV4922" s="13" t="s">
        <v>88</v>
      </c>
      <c r="AW4922" s="13" t="s">
        <v>40</v>
      </c>
      <c r="AX4922" s="13" t="s">
        <v>78</v>
      </c>
      <c r="AY4922" s="155" t="s">
        <v>156</v>
      </c>
    </row>
    <row r="4923" spans="2:51" s="13" customFormat="1" ht="22.5" x14ac:dyDescent="0.2">
      <c r="B4923" s="154"/>
      <c r="D4923" s="148" t="s">
        <v>169</v>
      </c>
      <c r="E4923" s="155" t="s">
        <v>3</v>
      </c>
      <c r="F4923" s="156" t="s">
        <v>2744</v>
      </c>
      <c r="H4923" s="157">
        <v>103.788</v>
      </c>
      <c r="I4923" s="158"/>
      <c r="L4923" s="154"/>
      <c r="M4923" s="159"/>
      <c r="T4923" s="160"/>
      <c r="AT4923" s="155" t="s">
        <v>169</v>
      </c>
      <c r="AU4923" s="155" t="s">
        <v>88</v>
      </c>
      <c r="AV4923" s="13" t="s">
        <v>88</v>
      </c>
      <c r="AW4923" s="13" t="s">
        <v>40</v>
      </c>
      <c r="AX4923" s="13" t="s">
        <v>78</v>
      </c>
      <c r="AY4923" s="155" t="s">
        <v>156</v>
      </c>
    </row>
    <row r="4924" spans="2:51" s="13" customFormat="1" x14ac:dyDescent="0.2">
      <c r="B4924" s="154"/>
      <c r="D4924" s="148" t="s">
        <v>169</v>
      </c>
      <c r="E4924" s="155" t="s">
        <v>3</v>
      </c>
      <c r="F4924" s="156" t="s">
        <v>2745</v>
      </c>
      <c r="H4924" s="157">
        <v>66.260000000000005</v>
      </c>
      <c r="I4924" s="158"/>
      <c r="L4924" s="154"/>
      <c r="M4924" s="159"/>
      <c r="T4924" s="160"/>
      <c r="AT4924" s="155" t="s">
        <v>169</v>
      </c>
      <c r="AU4924" s="155" t="s">
        <v>88</v>
      </c>
      <c r="AV4924" s="13" t="s">
        <v>88</v>
      </c>
      <c r="AW4924" s="13" t="s">
        <v>40</v>
      </c>
      <c r="AX4924" s="13" t="s">
        <v>78</v>
      </c>
      <c r="AY4924" s="155" t="s">
        <v>156</v>
      </c>
    </row>
    <row r="4925" spans="2:51" s="13" customFormat="1" ht="22.5" x14ac:dyDescent="0.2">
      <c r="B4925" s="154"/>
      <c r="D4925" s="148" t="s">
        <v>169</v>
      </c>
      <c r="E4925" s="155" t="s">
        <v>3</v>
      </c>
      <c r="F4925" s="156" t="s">
        <v>2746</v>
      </c>
      <c r="H4925" s="157">
        <v>165.995</v>
      </c>
      <c r="I4925" s="158"/>
      <c r="L4925" s="154"/>
      <c r="M4925" s="159"/>
      <c r="T4925" s="160"/>
      <c r="AT4925" s="155" t="s">
        <v>169</v>
      </c>
      <c r="AU4925" s="155" t="s">
        <v>88</v>
      </c>
      <c r="AV4925" s="13" t="s">
        <v>88</v>
      </c>
      <c r="AW4925" s="13" t="s">
        <v>40</v>
      </c>
      <c r="AX4925" s="13" t="s">
        <v>78</v>
      </c>
      <c r="AY4925" s="155" t="s">
        <v>156</v>
      </c>
    </row>
    <row r="4926" spans="2:51" s="13" customFormat="1" x14ac:dyDescent="0.2">
      <c r="B4926" s="154"/>
      <c r="D4926" s="148" t="s">
        <v>169</v>
      </c>
      <c r="E4926" s="155" t="s">
        <v>3</v>
      </c>
      <c r="F4926" s="156" t="s">
        <v>2747</v>
      </c>
      <c r="H4926" s="157">
        <v>65.694999999999993</v>
      </c>
      <c r="I4926" s="158"/>
      <c r="L4926" s="154"/>
      <c r="M4926" s="159"/>
      <c r="T4926" s="160"/>
      <c r="AT4926" s="155" t="s">
        <v>169</v>
      </c>
      <c r="AU4926" s="155" t="s">
        <v>88</v>
      </c>
      <c r="AV4926" s="13" t="s">
        <v>88</v>
      </c>
      <c r="AW4926" s="13" t="s">
        <v>40</v>
      </c>
      <c r="AX4926" s="13" t="s">
        <v>78</v>
      </c>
      <c r="AY4926" s="155" t="s">
        <v>156</v>
      </c>
    </row>
    <row r="4927" spans="2:51" s="13" customFormat="1" x14ac:dyDescent="0.2">
      <c r="B4927" s="154"/>
      <c r="D4927" s="148" t="s">
        <v>169</v>
      </c>
      <c r="E4927" s="155" t="s">
        <v>3</v>
      </c>
      <c r="F4927" s="156" t="s">
        <v>2748</v>
      </c>
      <c r="H4927" s="157">
        <v>9.86</v>
      </c>
      <c r="I4927" s="158"/>
      <c r="L4927" s="154"/>
      <c r="M4927" s="159"/>
      <c r="T4927" s="160"/>
      <c r="AT4927" s="155" t="s">
        <v>169</v>
      </c>
      <c r="AU4927" s="155" t="s">
        <v>88</v>
      </c>
      <c r="AV4927" s="13" t="s">
        <v>88</v>
      </c>
      <c r="AW4927" s="13" t="s">
        <v>40</v>
      </c>
      <c r="AX4927" s="13" t="s">
        <v>78</v>
      </c>
      <c r="AY4927" s="155" t="s">
        <v>156</v>
      </c>
    </row>
    <row r="4928" spans="2:51" s="13" customFormat="1" x14ac:dyDescent="0.2">
      <c r="B4928" s="154"/>
      <c r="D4928" s="148" t="s">
        <v>169</v>
      </c>
      <c r="E4928" s="155" t="s">
        <v>3</v>
      </c>
      <c r="F4928" s="156" t="s">
        <v>2749</v>
      </c>
      <c r="H4928" s="157">
        <v>2.581</v>
      </c>
      <c r="I4928" s="158"/>
      <c r="L4928" s="154"/>
      <c r="M4928" s="159"/>
      <c r="T4928" s="160"/>
      <c r="AT4928" s="155" t="s">
        <v>169</v>
      </c>
      <c r="AU4928" s="155" t="s">
        <v>88</v>
      </c>
      <c r="AV4928" s="13" t="s">
        <v>88</v>
      </c>
      <c r="AW4928" s="13" t="s">
        <v>40</v>
      </c>
      <c r="AX4928" s="13" t="s">
        <v>78</v>
      </c>
      <c r="AY4928" s="155" t="s">
        <v>156</v>
      </c>
    </row>
    <row r="4929" spans="2:51" s="12" customFormat="1" x14ac:dyDescent="0.2">
      <c r="B4929" s="147"/>
      <c r="D4929" s="148" t="s">
        <v>169</v>
      </c>
      <c r="E4929" s="149" t="s">
        <v>3</v>
      </c>
      <c r="F4929" s="150" t="s">
        <v>2750</v>
      </c>
      <c r="H4929" s="149" t="s">
        <v>3</v>
      </c>
      <c r="I4929" s="151"/>
      <c r="L4929" s="147"/>
      <c r="M4929" s="152"/>
      <c r="T4929" s="153"/>
      <c r="AT4929" s="149" t="s">
        <v>169</v>
      </c>
      <c r="AU4929" s="149" t="s">
        <v>88</v>
      </c>
      <c r="AV4929" s="12" t="s">
        <v>86</v>
      </c>
      <c r="AW4929" s="12" t="s">
        <v>40</v>
      </c>
      <c r="AX4929" s="12" t="s">
        <v>78</v>
      </c>
      <c r="AY4929" s="149" t="s">
        <v>156</v>
      </c>
    </row>
    <row r="4930" spans="2:51" s="13" customFormat="1" x14ac:dyDescent="0.2">
      <c r="B4930" s="154"/>
      <c r="D4930" s="148" t="s">
        <v>169</v>
      </c>
      <c r="E4930" s="155" t="s">
        <v>3</v>
      </c>
      <c r="F4930" s="156" t="s">
        <v>2751</v>
      </c>
      <c r="H4930" s="157">
        <v>5.31</v>
      </c>
      <c r="I4930" s="158"/>
      <c r="L4930" s="154"/>
      <c r="M4930" s="159"/>
      <c r="T4930" s="160"/>
      <c r="AT4930" s="155" t="s">
        <v>169</v>
      </c>
      <c r="AU4930" s="155" t="s">
        <v>88</v>
      </c>
      <c r="AV4930" s="13" t="s">
        <v>88</v>
      </c>
      <c r="AW4930" s="13" t="s">
        <v>40</v>
      </c>
      <c r="AX4930" s="13" t="s">
        <v>78</v>
      </c>
      <c r="AY4930" s="155" t="s">
        <v>156</v>
      </c>
    </row>
    <row r="4931" spans="2:51" s="13" customFormat="1" x14ac:dyDescent="0.2">
      <c r="B4931" s="154"/>
      <c r="D4931" s="148" t="s">
        <v>169</v>
      </c>
      <c r="E4931" s="155" t="s">
        <v>3</v>
      </c>
      <c r="F4931" s="156" t="s">
        <v>2752</v>
      </c>
      <c r="H4931" s="157">
        <v>2.2050000000000001</v>
      </c>
      <c r="I4931" s="158"/>
      <c r="L4931" s="154"/>
      <c r="M4931" s="159"/>
      <c r="T4931" s="160"/>
      <c r="AT4931" s="155" t="s">
        <v>169</v>
      </c>
      <c r="AU4931" s="155" t="s">
        <v>88</v>
      </c>
      <c r="AV4931" s="13" t="s">
        <v>88</v>
      </c>
      <c r="AW4931" s="13" t="s">
        <v>40</v>
      </c>
      <c r="AX4931" s="13" t="s">
        <v>78</v>
      </c>
      <c r="AY4931" s="155" t="s">
        <v>156</v>
      </c>
    </row>
    <row r="4932" spans="2:51" s="13" customFormat="1" x14ac:dyDescent="0.2">
      <c r="B4932" s="154"/>
      <c r="D4932" s="148" t="s">
        <v>169</v>
      </c>
      <c r="E4932" s="155" t="s">
        <v>3</v>
      </c>
      <c r="F4932" s="156" t="s">
        <v>2753</v>
      </c>
      <c r="H4932" s="157">
        <v>2.2050000000000001</v>
      </c>
      <c r="I4932" s="158"/>
      <c r="L4932" s="154"/>
      <c r="M4932" s="159"/>
      <c r="T4932" s="160"/>
      <c r="AT4932" s="155" t="s">
        <v>169</v>
      </c>
      <c r="AU4932" s="155" t="s">
        <v>88</v>
      </c>
      <c r="AV4932" s="13" t="s">
        <v>88</v>
      </c>
      <c r="AW4932" s="13" t="s">
        <v>40</v>
      </c>
      <c r="AX4932" s="13" t="s">
        <v>78</v>
      </c>
      <c r="AY4932" s="155" t="s">
        <v>156</v>
      </c>
    </row>
    <row r="4933" spans="2:51" s="13" customFormat="1" x14ac:dyDescent="0.2">
      <c r="B4933" s="154"/>
      <c r="D4933" s="148" t="s">
        <v>169</v>
      </c>
      <c r="E4933" s="155" t="s">
        <v>3</v>
      </c>
      <c r="F4933" s="156" t="s">
        <v>2754</v>
      </c>
      <c r="H4933" s="157">
        <v>3.24</v>
      </c>
      <c r="I4933" s="158"/>
      <c r="L4933" s="154"/>
      <c r="M4933" s="159"/>
      <c r="T4933" s="160"/>
      <c r="AT4933" s="155" t="s">
        <v>169</v>
      </c>
      <c r="AU4933" s="155" t="s">
        <v>88</v>
      </c>
      <c r="AV4933" s="13" t="s">
        <v>88</v>
      </c>
      <c r="AW4933" s="13" t="s">
        <v>40</v>
      </c>
      <c r="AX4933" s="13" t="s">
        <v>78</v>
      </c>
      <c r="AY4933" s="155" t="s">
        <v>156</v>
      </c>
    </row>
    <row r="4934" spans="2:51" s="13" customFormat="1" x14ac:dyDescent="0.2">
      <c r="B4934" s="154"/>
      <c r="D4934" s="148" t="s">
        <v>169</v>
      </c>
      <c r="E4934" s="155" t="s">
        <v>3</v>
      </c>
      <c r="F4934" s="156" t="s">
        <v>2755</v>
      </c>
      <c r="H4934" s="157">
        <v>3.24</v>
      </c>
      <c r="I4934" s="158"/>
      <c r="L4934" s="154"/>
      <c r="M4934" s="159"/>
      <c r="T4934" s="160"/>
      <c r="AT4934" s="155" t="s">
        <v>169</v>
      </c>
      <c r="AU4934" s="155" t="s">
        <v>88</v>
      </c>
      <c r="AV4934" s="13" t="s">
        <v>88</v>
      </c>
      <c r="AW4934" s="13" t="s">
        <v>40</v>
      </c>
      <c r="AX4934" s="13" t="s">
        <v>78</v>
      </c>
      <c r="AY4934" s="155" t="s">
        <v>156</v>
      </c>
    </row>
    <row r="4935" spans="2:51" s="13" customFormat="1" x14ac:dyDescent="0.2">
      <c r="B4935" s="154"/>
      <c r="D4935" s="148" t="s">
        <v>169</v>
      </c>
      <c r="E4935" s="155" t="s">
        <v>3</v>
      </c>
      <c r="F4935" s="156" t="s">
        <v>2756</v>
      </c>
      <c r="H4935" s="157">
        <v>2.246</v>
      </c>
      <c r="I4935" s="158"/>
      <c r="L4935" s="154"/>
      <c r="M4935" s="159"/>
      <c r="T4935" s="160"/>
      <c r="AT4935" s="155" t="s">
        <v>169</v>
      </c>
      <c r="AU4935" s="155" t="s">
        <v>88</v>
      </c>
      <c r="AV4935" s="13" t="s">
        <v>88</v>
      </c>
      <c r="AW4935" s="13" t="s">
        <v>40</v>
      </c>
      <c r="AX4935" s="13" t="s">
        <v>78</v>
      </c>
      <c r="AY4935" s="155" t="s">
        <v>156</v>
      </c>
    </row>
    <row r="4936" spans="2:51" s="13" customFormat="1" x14ac:dyDescent="0.2">
      <c r="B4936" s="154"/>
      <c r="D4936" s="148" t="s">
        <v>169</v>
      </c>
      <c r="E4936" s="155" t="s">
        <v>3</v>
      </c>
      <c r="F4936" s="156" t="s">
        <v>2757</v>
      </c>
      <c r="H4936" s="157">
        <v>2.246</v>
      </c>
      <c r="I4936" s="158"/>
      <c r="L4936" s="154"/>
      <c r="M4936" s="159"/>
      <c r="T4936" s="160"/>
      <c r="AT4936" s="155" t="s">
        <v>169</v>
      </c>
      <c r="AU4936" s="155" t="s">
        <v>88</v>
      </c>
      <c r="AV4936" s="13" t="s">
        <v>88</v>
      </c>
      <c r="AW4936" s="13" t="s">
        <v>40</v>
      </c>
      <c r="AX4936" s="13" t="s">
        <v>78</v>
      </c>
      <c r="AY4936" s="155" t="s">
        <v>156</v>
      </c>
    </row>
    <row r="4937" spans="2:51" s="13" customFormat="1" x14ac:dyDescent="0.2">
      <c r="B4937" s="154"/>
      <c r="D4937" s="148" t="s">
        <v>169</v>
      </c>
      <c r="E4937" s="155" t="s">
        <v>3</v>
      </c>
      <c r="F4937" s="156" t="s">
        <v>2758</v>
      </c>
      <c r="H4937" s="157">
        <v>3.24</v>
      </c>
      <c r="I4937" s="158"/>
      <c r="L4937" s="154"/>
      <c r="M4937" s="159"/>
      <c r="T4937" s="160"/>
      <c r="AT4937" s="155" t="s">
        <v>169</v>
      </c>
      <c r="AU4937" s="155" t="s">
        <v>88</v>
      </c>
      <c r="AV4937" s="13" t="s">
        <v>88</v>
      </c>
      <c r="AW4937" s="13" t="s">
        <v>40</v>
      </c>
      <c r="AX4937" s="13" t="s">
        <v>78</v>
      </c>
      <c r="AY4937" s="155" t="s">
        <v>156</v>
      </c>
    </row>
    <row r="4938" spans="2:51" s="13" customFormat="1" x14ac:dyDescent="0.2">
      <c r="B4938" s="154"/>
      <c r="D4938" s="148" t="s">
        <v>169</v>
      </c>
      <c r="E4938" s="155" t="s">
        <v>3</v>
      </c>
      <c r="F4938" s="156" t="s">
        <v>2759</v>
      </c>
      <c r="H4938" s="157">
        <v>2.625</v>
      </c>
      <c r="I4938" s="158"/>
      <c r="L4938" s="154"/>
      <c r="M4938" s="159"/>
      <c r="T4938" s="160"/>
      <c r="AT4938" s="155" t="s">
        <v>169</v>
      </c>
      <c r="AU4938" s="155" t="s">
        <v>88</v>
      </c>
      <c r="AV4938" s="13" t="s">
        <v>88</v>
      </c>
      <c r="AW4938" s="13" t="s">
        <v>40</v>
      </c>
      <c r="AX4938" s="13" t="s">
        <v>78</v>
      </c>
      <c r="AY4938" s="155" t="s">
        <v>156</v>
      </c>
    </row>
    <row r="4939" spans="2:51" s="13" customFormat="1" x14ac:dyDescent="0.2">
      <c r="B4939" s="154"/>
      <c r="D4939" s="148" t="s">
        <v>169</v>
      </c>
      <c r="E4939" s="155" t="s">
        <v>3</v>
      </c>
      <c r="F4939" s="156" t="s">
        <v>2760</v>
      </c>
      <c r="H4939" s="157">
        <v>1.05</v>
      </c>
      <c r="I4939" s="158"/>
      <c r="L4939" s="154"/>
      <c r="M4939" s="159"/>
      <c r="T4939" s="160"/>
      <c r="AT4939" s="155" t="s">
        <v>169</v>
      </c>
      <c r="AU4939" s="155" t="s">
        <v>88</v>
      </c>
      <c r="AV4939" s="13" t="s">
        <v>88</v>
      </c>
      <c r="AW4939" s="13" t="s">
        <v>40</v>
      </c>
      <c r="AX4939" s="13" t="s">
        <v>78</v>
      </c>
      <c r="AY4939" s="155" t="s">
        <v>156</v>
      </c>
    </row>
    <row r="4940" spans="2:51" s="13" customFormat="1" x14ac:dyDescent="0.2">
      <c r="B4940" s="154"/>
      <c r="D4940" s="148" t="s">
        <v>169</v>
      </c>
      <c r="E4940" s="155" t="s">
        <v>3</v>
      </c>
      <c r="F4940" s="156" t="s">
        <v>2761</v>
      </c>
      <c r="H4940" s="157">
        <v>1.7549999999999999</v>
      </c>
      <c r="I4940" s="158"/>
      <c r="L4940" s="154"/>
      <c r="M4940" s="159"/>
      <c r="T4940" s="160"/>
      <c r="AT4940" s="155" t="s">
        <v>169</v>
      </c>
      <c r="AU4940" s="155" t="s">
        <v>88</v>
      </c>
      <c r="AV4940" s="13" t="s">
        <v>88</v>
      </c>
      <c r="AW4940" s="13" t="s">
        <v>40</v>
      </c>
      <c r="AX4940" s="13" t="s">
        <v>78</v>
      </c>
      <c r="AY4940" s="155" t="s">
        <v>156</v>
      </c>
    </row>
    <row r="4941" spans="2:51" s="13" customFormat="1" x14ac:dyDescent="0.2">
      <c r="B4941" s="154"/>
      <c r="D4941" s="148" t="s">
        <v>169</v>
      </c>
      <c r="E4941" s="155" t="s">
        <v>3</v>
      </c>
      <c r="F4941" s="156" t="s">
        <v>2762</v>
      </c>
      <c r="H4941" s="157">
        <v>1.02</v>
      </c>
      <c r="I4941" s="158"/>
      <c r="L4941" s="154"/>
      <c r="M4941" s="159"/>
      <c r="T4941" s="160"/>
      <c r="AT4941" s="155" t="s">
        <v>169</v>
      </c>
      <c r="AU4941" s="155" t="s">
        <v>88</v>
      </c>
      <c r="AV4941" s="13" t="s">
        <v>88</v>
      </c>
      <c r="AW4941" s="13" t="s">
        <v>40</v>
      </c>
      <c r="AX4941" s="13" t="s">
        <v>78</v>
      </c>
      <c r="AY4941" s="155" t="s">
        <v>156</v>
      </c>
    </row>
    <row r="4942" spans="2:51" s="13" customFormat="1" x14ac:dyDescent="0.2">
      <c r="B4942" s="154"/>
      <c r="D4942" s="148" t="s">
        <v>169</v>
      </c>
      <c r="E4942" s="155" t="s">
        <v>3</v>
      </c>
      <c r="F4942" s="156" t="s">
        <v>2763</v>
      </c>
      <c r="H4942" s="157">
        <v>4.3680000000000003</v>
      </c>
      <c r="I4942" s="158"/>
      <c r="L4942" s="154"/>
      <c r="M4942" s="159"/>
      <c r="T4942" s="160"/>
      <c r="AT4942" s="155" t="s">
        <v>169</v>
      </c>
      <c r="AU4942" s="155" t="s">
        <v>88</v>
      </c>
      <c r="AV4942" s="13" t="s">
        <v>88</v>
      </c>
      <c r="AW4942" s="13" t="s">
        <v>40</v>
      </c>
      <c r="AX4942" s="13" t="s">
        <v>78</v>
      </c>
      <c r="AY4942" s="155" t="s">
        <v>156</v>
      </c>
    </row>
    <row r="4943" spans="2:51" s="13" customFormat="1" x14ac:dyDescent="0.2">
      <c r="B4943" s="154"/>
      <c r="D4943" s="148" t="s">
        <v>169</v>
      </c>
      <c r="E4943" s="155" t="s">
        <v>3</v>
      </c>
      <c r="F4943" s="156" t="s">
        <v>2764</v>
      </c>
      <c r="H4943" s="157">
        <v>2.3460000000000001</v>
      </c>
      <c r="I4943" s="158"/>
      <c r="L4943" s="154"/>
      <c r="M4943" s="159"/>
      <c r="T4943" s="160"/>
      <c r="AT4943" s="155" t="s">
        <v>169</v>
      </c>
      <c r="AU4943" s="155" t="s">
        <v>88</v>
      </c>
      <c r="AV4943" s="13" t="s">
        <v>88</v>
      </c>
      <c r="AW4943" s="13" t="s">
        <v>40</v>
      </c>
      <c r="AX4943" s="13" t="s">
        <v>78</v>
      </c>
      <c r="AY4943" s="155" t="s">
        <v>156</v>
      </c>
    </row>
    <row r="4944" spans="2:51" s="13" customFormat="1" x14ac:dyDescent="0.2">
      <c r="B4944" s="154"/>
      <c r="D4944" s="148" t="s">
        <v>169</v>
      </c>
      <c r="E4944" s="155" t="s">
        <v>3</v>
      </c>
      <c r="F4944" s="156" t="s">
        <v>2765</v>
      </c>
      <c r="H4944" s="157">
        <v>2.9929999999999999</v>
      </c>
      <c r="I4944" s="158"/>
      <c r="L4944" s="154"/>
      <c r="M4944" s="159"/>
      <c r="T4944" s="160"/>
      <c r="AT4944" s="155" t="s">
        <v>169</v>
      </c>
      <c r="AU4944" s="155" t="s">
        <v>88</v>
      </c>
      <c r="AV4944" s="13" t="s">
        <v>88</v>
      </c>
      <c r="AW4944" s="13" t="s">
        <v>40</v>
      </c>
      <c r="AX4944" s="13" t="s">
        <v>78</v>
      </c>
      <c r="AY4944" s="155" t="s">
        <v>156</v>
      </c>
    </row>
    <row r="4945" spans="2:51" s="13" customFormat="1" x14ac:dyDescent="0.2">
      <c r="B4945" s="154"/>
      <c r="D4945" s="148" t="s">
        <v>169</v>
      </c>
      <c r="E4945" s="155" t="s">
        <v>3</v>
      </c>
      <c r="F4945" s="156" t="s">
        <v>2766</v>
      </c>
      <c r="H4945" s="157">
        <v>4.03</v>
      </c>
      <c r="I4945" s="158"/>
      <c r="L4945" s="154"/>
      <c r="M4945" s="159"/>
      <c r="T4945" s="160"/>
      <c r="AT4945" s="155" t="s">
        <v>169</v>
      </c>
      <c r="AU4945" s="155" t="s">
        <v>88</v>
      </c>
      <c r="AV4945" s="13" t="s">
        <v>88</v>
      </c>
      <c r="AW4945" s="13" t="s">
        <v>40</v>
      </c>
      <c r="AX4945" s="13" t="s">
        <v>78</v>
      </c>
      <c r="AY4945" s="155" t="s">
        <v>156</v>
      </c>
    </row>
    <row r="4946" spans="2:51" s="13" customFormat="1" x14ac:dyDescent="0.2">
      <c r="B4946" s="154"/>
      <c r="D4946" s="148" t="s">
        <v>169</v>
      </c>
      <c r="E4946" s="155" t="s">
        <v>3</v>
      </c>
      <c r="F4946" s="156" t="s">
        <v>2767</v>
      </c>
      <c r="H4946" s="157">
        <v>2.79</v>
      </c>
      <c r="I4946" s="158"/>
      <c r="L4946" s="154"/>
      <c r="M4946" s="159"/>
      <c r="T4946" s="160"/>
      <c r="AT4946" s="155" t="s">
        <v>169</v>
      </c>
      <c r="AU4946" s="155" t="s">
        <v>88</v>
      </c>
      <c r="AV4946" s="13" t="s">
        <v>88</v>
      </c>
      <c r="AW4946" s="13" t="s">
        <v>40</v>
      </c>
      <c r="AX4946" s="13" t="s">
        <v>78</v>
      </c>
      <c r="AY4946" s="155" t="s">
        <v>156</v>
      </c>
    </row>
    <row r="4947" spans="2:51" s="13" customFormat="1" x14ac:dyDescent="0.2">
      <c r="B4947" s="154"/>
      <c r="D4947" s="148" t="s">
        <v>169</v>
      </c>
      <c r="E4947" s="155" t="s">
        <v>3</v>
      </c>
      <c r="F4947" s="156" t="s">
        <v>2768</v>
      </c>
      <c r="H4947" s="157">
        <v>3.05</v>
      </c>
      <c r="I4947" s="158"/>
      <c r="L4947" s="154"/>
      <c r="M4947" s="159"/>
      <c r="T4947" s="160"/>
      <c r="AT4947" s="155" t="s">
        <v>169</v>
      </c>
      <c r="AU4947" s="155" t="s">
        <v>88</v>
      </c>
      <c r="AV4947" s="13" t="s">
        <v>88</v>
      </c>
      <c r="AW4947" s="13" t="s">
        <v>40</v>
      </c>
      <c r="AX4947" s="13" t="s">
        <v>78</v>
      </c>
      <c r="AY4947" s="155" t="s">
        <v>156</v>
      </c>
    </row>
    <row r="4948" spans="2:51" s="13" customFormat="1" x14ac:dyDescent="0.2">
      <c r="B4948" s="154"/>
      <c r="D4948" s="148" t="s">
        <v>169</v>
      </c>
      <c r="E4948" s="155" t="s">
        <v>3</v>
      </c>
      <c r="F4948" s="156" t="s">
        <v>2769</v>
      </c>
      <c r="H4948" s="157">
        <v>6.4050000000000002</v>
      </c>
      <c r="I4948" s="158"/>
      <c r="L4948" s="154"/>
      <c r="M4948" s="159"/>
      <c r="T4948" s="160"/>
      <c r="AT4948" s="155" t="s">
        <v>169</v>
      </c>
      <c r="AU4948" s="155" t="s">
        <v>88</v>
      </c>
      <c r="AV4948" s="13" t="s">
        <v>88</v>
      </c>
      <c r="AW4948" s="13" t="s">
        <v>40</v>
      </c>
      <c r="AX4948" s="13" t="s">
        <v>78</v>
      </c>
      <c r="AY4948" s="155" t="s">
        <v>156</v>
      </c>
    </row>
    <row r="4949" spans="2:51" s="13" customFormat="1" x14ac:dyDescent="0.2">
      <c r="B4949" s="154"/>
      <c r="D4949" s="148" t="s">
        <v>169</v>
      </c>
      <c r="E4949" s="155" t="s">
        <v>3</v>
      </c>
      <c r="F4949" s="156" t="s">
        <v>2770</v>
      </c>
      <c r="H4949" s="157">
        <v>2.1</v>
      </c>
      <c r="I4949" s="158"/>
      <c r="L4949" s="154"/>
      <c r="M4949" s="159"/>
      <c r="T4949" s="160"/>
      <c r="AT4949" s="155" t="s">
        <v>169</v>
      </c>
      <c r="AU4949" s="155" t="s">
        <v>88</v>
      </c>
      <c r="AV4949" s="13" t="s">
        <v>88</v>
      </c>
      <c r="AW4949" s="13" t="s">
        <v>40</v>
      </c>
      <c r="AX4949" s="13" t="s">
        <v>78</v>
      </c>
      <c r="AY4949" s="155" t="s">
        <v>156</v>
      </c>
    </row>
    <row r="4950" spans="2:51" s="13" customFormat="1" x14ac:dyDescent="0.2">
      <c r="B4950" s="154"/>
      <c r="D4950" s="148" t="s">
        <v>169</v>
      </c>
      <c r="E4950" s="155" t="s">
        <v>3</v>
      </c>
      <c r="F4950" s="156" t="s">
        <v>2771</v>
      </c>
      <c r="H4950" s="157">
        <v>3.81</v>
      </c>
      <c r="I4950" s="158"/>
      <c r="L4950" s="154"/>
      <c r="M4950" s="159"/>
      <c r="T4950" s="160"/>
      <c r="AT4950" s="155" t="s">
        <v>169</v>
      </c>
      <c r="AU4950" s="155" t="s">
        <v>88</v>
      </c>
      <c r="AV4950" s="13" t="s">
        <v>88</v>
      </c>
      <c r="AW4950" s="13" t="s">
        <v>40</v>
      </c>
      <c r="AX4950" s="13" t="s">
        <v>78</v>
      </c>
      <c r="AY4950" s="155" t="s">
        <v>156</v>
      </c>
    </row>
    <row r="4951" spans="2:51" s="13" customFormat="1" x14ac:dyDescent="0.2">
      <c r="B4951" s="154"/>
      <c r="D4951" s="148" t="s">
        <v>169</v>
      </c>
      <c r="E4951" s="155" t="s">
        <v>3</v>
      </c>
      <c r="F4951" s="156" t="s">
        <v>2772</v>
      </c>
      <c r="H4951" s="157">
        <v>3.81</v>
      </c>
      <c r="I4951" s="158"/>
      <c r="L4951" s="154"/>
      <c r="M4951" s="159"/>
      <c r="T4951" s="160"/>
      <c r="AT4951" s="155" t="s">
        <v>169</v>
      </c>
      <c r="AU4951" s="155" t="s">
        <v>88</v>
      </c>
      <c r="AV4951" s="13" t="s">
        <v>88</v>
      </c>
      <c r="AW4951" s="13" t="s">
        <v>40</v>
      </c>
      <c r="AX4951" s="13" t="s">
        <v>78</v>
      </c>
      <c r="AY4951" s="155" t="s">
        <v>156</v>
      </c>
    </row>
    <row r="4952" spans="2:51" s="13" customFormat="1" x14ac:dyDescent="0.2">
      <c r="B4952" s="154"/>
      <c r="D4952" s="148" t="s">
        <v>169</v>
      </c>
      <c r="E4952" s="155" t="s">
        <v>3</v>
      </c>
      <c r="F4952" s="156" t="s">
        <v>2773</v>
      </c>
      <c r="H4952" s="157">
        <v>2.2050000000000001</v>
      </c>
      <c r="I4952" s="158"/>
      <c r="L4952" s="154"/>
      <c r="M4952" s="159"/>
      <c r="T4952" s="160"/>
      <c r="AT4952" s="155" t="s">
        <v>169</v>
      </c>
      <c r="AU4952" s="155" t="s">
        <v>88</v>
      </c>
      <c r="AV4952" s="13" t="s">
        <v>88</v>
      </c>
      <c r="AW4952" s="13" t="s">
        <v>40</v>
      </c>
      <c r="AX4952" s="13" t="s">
        <v>78</v>
      </c>
      <c r="AY4952" s="155" t="s">
        <v>156</v>
      </c>
    </row>
    <row r="4953" spans="2:51" s="13" customFormat="1" x14ac:dyDescent="0.2">
      <c r="B4953" s="154"/>
      <c r="D4953" s="148" t="s">
        <v>169</v>
      </c>
      <c r="E4953" s="155" t="s">
        <v>3</v>
      </c>
      <c r="F4953" s="156" t="s">
        <v>2774</v>
      </c>
      <c r="H4953" s="157">
        <v>2.1349999999999998</v>
      </c>
      <c r="I4953" s="158"/>
      <c r="L4953" s="154"/>
      <c r="M4953" s="159"/>
      <c r="T4953" s="160"/>
      <c r="AT4953" s="155" t="s">
        <v>169</v>
      </c>
      <c r="AU4953" s="155" t="s">
        <v>88</v>
      </c>
      <c r="AV4953" s="13" t="s">
        <v>88</v>
      </c>
      <c r="AW4953" s="13" t="s">
        <v>40</v>
      </c>
      <c r="AX4953" s="13" t="s">
        <v>78</v>
      </c>
      <c r="AY4953" s="155" t="s">
        <v>156</v>
      </c>
    </row>
    <row r="4954" spans="2:51" s="13" customFormat="1" x14ac:dyDescent="0.2">
      <c r="B4954" s="154"/>
      <c r="D4954" s="148" t="s">
        <v>169</v>
      </c>
      <c r="E4954" s="155" t="s">
        <v>3</v>
      </c>
      <c r="F4954" s="156" t="s">
        <v>2775</v>
      </c>
      <c r="H4954" s="157">
        <v>4.5380000000000003</v>
      </c>
      <c r="I4954" s="158"/>
      <c r="L4954" s="154"/>
      <c r="M4954" s="159"/>
      <c r="T4954" s="160"/>
      <c r="AT4954" s="155" t="s">
        <v>169</v>
      </c>
      <c r="AU4954" s="155" t="s">
        <v>88</v>
      </c>
      <c r="AV4954" s="13" t="s">
        <v>88</v>
      </c>
      <c r="AW4954" s="13" t="s">
        <v>40</v>
      </c>
      <c r="AX4954" s="13" t="s">
        <v>78</v>
      </c>
      <c r="AY4954" s="155" t="s">
        <v>156</v>
      </c>
    </row>
    <row r="4955" spans="2:51" s="13" customFormat="1" x14ac:dyDescent="0.2">
      <c r="B4955" s="154"/>
      <c r="D4955" s="148" t="s">
        <v>169</v>
      </c>
      <c r="E4955" s="155" t="s">
        <v>3</v>
      </c>
      <c r="F4955" s="156" t="s">
        <v>2776</v>
      </c>
      <c r="H4955" s="157">
        <v>5.96</v>
      </c>
      <c r="I4955" s="158"/>
      <c r="L4955" s="154"/>
      <c r="M4955" s="159"/>
      <c r="T4955" s="160"/>
      <c r="AT4955" s="155" t="s">
        <v>169</v>
      </c>
      <c r="AU4955" s="155" t="s">
        <v>88</v>
      </c>
      <c r="AV4955" s="13" t="s">
        <v>88</v>
      </c>
      <c r="AW4955" s="13" t="s">
        <v>40</v>
      </c>
      <c r="AX4955" s="13" t="s">
        <v>78</v>
      </c>
      <c r="AY4955" s="155" t="s">
        <v>156</v>
      </c>
    </row>
    <row r="4956" spans="2:51" s="13" customFormat="1" x14ac:dyDescent="0.2">
      <c r="B4956" s="154"/>
      <c r="D4956" s="148" t="s">
        <v>169</v>
      </c>
      <c r="E4956" s="155" t="s">
        <v>3</v>
      </c>
      <c r="F4956" s="156" t="s">
        <v>2777</v>
      </c>
      <c r="H4956" s="157">
        <v>3.1</v>
      </c>
      <c r="I4956" s="158"/>
      <c r="L4956" s="154"/>
      <c r="M4956" s="159"/>
      <c r="T4956" s="160"/>
      <c r="AT4956" s="155" t="s">
        <v>169</v>
      </c>
      <c r="AU4956" s="155" t="s">
        <v>88</v>
      </c>
      <c r="AV4956" s="13" t="s">
        <v>88</v>
      </c>
      <c r="AW4956" s="13" t="s">
        <v>40</v>
      </c>
      <c r="AX4956" s="13" t="s">
        <v>78</v>
      </c>
      <c r="AY4956" s="155" t="s">
        <v>156</v>
      </c>
    </row>
    <row r="4957" spans="2:51" s="13" customFormat="1" x14ac:dyDescent="0.2">
      <c r="B4957" s="154"/>
      <c r="D4957" s="148" t="s">
        <v>169</v>
      </c>
      <c r="E4957" s="155" t="s">
        <v>3</v>
      </c>
      <c r="F4957" s="156" t="s">
        <v>2778</v>
      </c>
      <c r="H4957" s="157">
        <v>3.05</v>
      </c>
      <c r="I4957" s="158"/>
      <c r="L4957" s="154"/>
      <c r="M4957" s="159"/>
      <c r="T4957" s="160"/>
      <c r="AT4957" s="155" t="s">
        <v>169</v>
      </c>
      <c r="AU4957" s="155" t="s">
        <v>88</v>
      </c>
      <c r="AV4957" s="13" t="s">
        <v>88</v>
      </c>
      <c r="AW4957" s="13" t="s">
        <v>40</v>
      </c>
      <c r="AX4957" s="13" t="s">
        <v>78</v>
      </c>
      <c r="AY4957" s="155" t="s">
        <v>156</v>
      </c>
    </row>
    <row r="4958" spans="2:51" s="13" customFormat="1" x14ac:dyDescent="0.2">
      <c r="B4958" s="154"/>
      <c r="D4958" s="148" t="s">
        <v>169</v>
      </c>
      <c r="E4958" s="155" t="s">
        <v>3</v>
      </c>
      <c r="F4958" s="156" t="s">
        <v>2779</v>
      </c>
      <c r="H4958" s="157">
        <v>3.605</v>
      </c>
      <c r="I4958" s="158"/>
      <c r="L4958" s="154"/>
      <c r="M4958" s="159"/>
      <c r="T4958" s="160"/>
      <c r="AT4958" s="155" t="s">
        <v>169</v>
      </c>
      <c r="AU4958" s="155" t="s">
        <v>88</v>
      </c>
      <c r="AV4958" s="13" t="s">
        <v>88</v>
      </c>
      <c r="AW4958" s="13" t="s">
        <v>40</v>
      </c>
      <c r="AX4958" s="13" t="s">
        <v>78</v>
      </c>
      <c r="AY4958" s="155" t="s">
        <v>156</v>
      </c>
    </row>
    <row r="4959" spans="2:51" s="13" customFormat="1" x14ac:dyDescent="0.2">
      <c r="B4959" s="154"/>
      <c r="D4959" s="148" t="s">
        <v>169</v>
      </c>
      <c r="E4959" s="155" t="s">
        <v>3</v>
      </c>
      <c r="F4959" s="156" t="s">
        <v>2780</v>
      </c>
      <c r="H4959" s="157">
        <v>4.03</v>
      </c>
      <c r="I4959" s="158"/>
      <c r="L4959" s="154"/>
      <c r="M4959" s="159"/>
      <c r="T4959" s="160"/>
      <c r="AT4959" s="155" t="s">
        <v>169</v>
      </c>
      <c r="AU4959" s="155" t="s">
        <v>88</v>
      </c>
      <c r="AV4959" s="13" t="s">
        <v>88</v>
      </c>
      <c r="AW4959" s="13" t="s">
        <v>40</v>
      </c>
      <c r="AX4959" s="13" t="s">
        <v>78</v>
      </c>
      <c r="AY4959" s="155" t="s">
        <v>156</v>
      </c>
    </row>
    <row r="4960" spans="2:51" s="13" customFormat="1" x14ac:dyDescent="0.2">
      <c r="B4960" s="154"/>
      <c r="D4960" s="148" t="s">
        <v>169</v>
      </c>
      <c r="E4960" s="155" t="s">
        <v>3</v>
      </c>
      <c r="F4960" s="156" t="s">
        <v>2781</v>
      </c>
      <c r="H4960" s="157">
        <v>3.9329999999999998</v>
      </c>
      <c r="I4960" s="158"/>
      <c r="L4960" s="154"/>
      <c r="M4960" s="159"/>
      <c r="T4960" s="160"/>
      <c r="AT4960" s="155" t="s">
        <v>169</v>
      </c>
      <c r="AU4960" s="155" t="s">
        <v>88</v>
      </c>
      <c r="AV4960" s="13" t="s">
        <v>88</v>
      </c>
      <c r="AW4960" s="13" t="s">
        <v>40</v>
      </c>
      <c r="AX4960" s="13" t="s">
        <v>78</v>
      </c>
      <c r="AY4960" s="155" t="s">
        <v>156</v>
      </c>
    </row>
    <row r="4961" spans="2:51" s="13" customFormat="1" x14ac:dyDescent="0.2">
      <c r="B4961" s="154"/>
      <c r="D4961" s="148" t="s">
        <v>169</v>
      </c>
      <c r="E4961" s="155" t="s">
        <v>3</v>
      </c>
      <c r="F4961" s="156" t="s">
        <v>2782</v>
      </c>
      <c r="H4961" s="157">
        <v>2.976</v>
      </c>
      <c r="I4961" s="158"/>
      <c r="L4961" s="154"/>
      <c r="M4961" s="159"/>
      <c r="T4961" s="160"/>
      <c r="AT4961" s="155" t="s">
        <v>169</v>
      </c>
      <c r="AU4961" s="155" t="s">
        <v>88</v>
      </c>
      <c r="AV4961" s="13" t="s">
        <v>88</v>
      </c>
      <c r="AW4961" s="13" t="s">
        <v>40</v>
      </c>
      <c r="AX4961" s="13" t="s">
        <v>78</v>
      </c>
      <c r="AY4961" s="155" t="s">
        <v>156</v>
      </c>
    </row>
    <row r="4962" spans="2:51" s="13" customFormat="1" x14ac:dyDescent="0.2">
      <c r="B4962" s="154"/>
      <c r="D4962" s="148" t="s">
        <v>169</v>
      </c>
      <c r="E4962" s="155" t="s">
        <v>3</v>
      </c>
      <c r="F4962" s="156" t="s">
        <v>2783</v>
      </c>
      <c r="H4962" s="157">
        <v>4.4640000000000004</v>
      </c>
      <c r="I4962" s="158"/>
      <c r="L4962" s="154"/>
      <c r="M4962" s="159"/>
      <c r="T4962" s="160"/>
      <c r="AT4962" s="155" t="s">
        <v>169</v>
      </c>
      <c r="AU4962" s="155" t="s">
        <v>88</v>
      </c>
      <c r="AV4962" s="13" t="s">
        <v>88</v>
      </c>
      <c r="AW4962" s="13" t="s">
        <v>40</v>
      </c>
      <c r="AX4962" s="13" t="s">
        <v>78</v>
      </c>
      <c r="AY4962" s="155" t="s">
        <v>156</v>
      </c>
    </row>
    <row r="4963" spans="2:51" s="13" customFormat="1" x14ac:dyDescent="0.2">
      <c r="B4963" s="154"/>
      <c r="D4963" s="148" t="s">
        <v>169</v>
      </c>
      <c r="E4963" s="155" t="s">
        <v>3</v>
      </c>
      <c r="F4963" s="156" t="s">
        <v>2784</v>
      </c>
      <c r="H4963" s="157">
        <v>1.488</v>
      </c>
      <c r="I4963" s="158"/>
      <c r="L4963" s="154"/>
      <c r="M4963" s="159"/>
      <c r="T4963" s="160"/>
      <c r="AT4963" s="155" t="s">
        <v>169</v>
      </c>
      <c r="AU4963" s="155" t="s">
        <v>88</v>
      </c>
      <c r="AV4963" s="13" t="s">
        <v>88</v>
      </c>
      <c r="AW4963" s="13" t="s">
        <v>40</v>
      </c>
      <c r="AX4963" s="13" t="s">
        <v>78</v>
      </c>
      <c r="AY4963" s="155" t="s">
        <v>156</v>
      </c>
    </row>
    <row r="4964" spans="2:51" s="13" customFormat="1" x14ac:dyDescent="0.2">
      <c r="B4964" s="154"/>
      <c r="D4964" s="148" t="s">
        <v>169</v>
      </c>
      <c r="E4964" s="155" t="s">
        <v>3</v>
      </c>
      <c r="F4964" s="156" t="s">
        <v>2785</v>
      </c>
      <c r="H4964" s="157">
        <v>1.9950000000000001</v>
      </c>
      <c r="I4964" s="158"/>
      <c r="L4964" s="154"/>
      <c r="M4964" s="159"/>
      <c r="T4964" s="160"/>
      <c r="AT4964" s="155" t="s">
        <v>169</v>
      </c>
      <c r="AU4964" s="155" t="s">
        <v>88</v>
      </c>
      <c r="AV4964" s="13" t="s">
        <v>88</v>
      </c>
      <c r="AW4964" s="13" t="s">
        <v>40</v>
      </c>
      <c r="AX4964" s="13" t="s">
        <v>78</v>
      </c>
      <c r="AY4964" s="155" t="s">
        <v>156</v>
      </c>
    </row>
    <row r="4965" spans="2:51" s="13" customFormat="1" x14ac:dyDescent="0.2">
      <c r="B4965" s="154"/>
      <c r="D4965" s="148" t="s">
        <v>169</v>
      </c>
      <c r="E4965" s="155" t="s">
        <v>3</v>
      </c>
      <c r="F4965" s="156" t="s">
        <v>2786</v>
      </c>
      <c r="H4965" s="157">
        <v>4.4640000000000004</v>
      </c>
      <c r="I4965" s="158"/>
      <c r="L4965" s="154"/>
      <c r="M4965" s="159"/>
      <c r="T4965" s="160"/>
      <c r="AT4965" s="155" t="s">
        <v>169</v>
      </c>
      <c r="AU4965" s="155" t="s">
        <v>88</v>
      </c>
      <c r="AV4965" s="13" t="s">
        <v>88</v>
      </c>
      <c r="AW4965" s="13" t="s">
        <v>40</v>
      </c>
      <c r="AX4965" s="13" t="s">
        <v>78</v>
      </c>
      <c r="AY4965" s="155" t="s">
        <v>156</v>
      </c>
    </row>
    <row r="4966" spans="2:51" s="13" customFormat="1" x14ac:dyDescent="0.2">
      <c r="B4966" s="154"/>
      <c r="D4966" s="148" t="s">
        <v>169</v>
      </c>
      <c r="E4966" s="155" t="s">
        <v>3</v>
      </c>
      <c r="F4966" s="156" t="s">
        <v>2787</v>
      </c>
      <c r="H4966" s="157">
        <v>2.17</v>
      </c>
      <c r="I4966" s="158"/>
      <c r="L4966" s="154"/>
      <c r="M4966" s="159"/>
      <c r="T4966" s="160"/>
      <c r="AT4966" s="155" t="s">
        <v>169</v>
      </c>
      <c r="AU4966" s="155" t="s">
        <v>88</v>
      </c>
      <c r="AV4966" s="13" t="s">
        <v>88</v>
      </c>
      <c r="AW4966" s="13" t="s">
        <v>40</v>
      </c>
      <c r="AX4966" s="13" t="s">
        <v>78</v>
      </c>
      <c r="AY4966" s="155" t="s">
        <v>156</v>
      </c>
    </row>
    <row r="4967" spans="2:51" s="13" customFormat="1" x14ac:dyDescent="0.2">
      <c r="B4967" s="154"/>
      <c r="D4967" s="148" t="s">
        <v>169</v>
      </c>
      <c r="E4967" s="155" t="s">
        <v>3</v>
      </c>
      <c r="F4967" s="156" t="s">
        <v>2788</v>
      </c>
      <c r="H4967" s="157">
        <v>1.2</v>
      </c>
      <c r="I4967" s="158"/>
      <c r="L4967" s="154"/>
      <c r="M4967" s="159"/>
      <c r="T4967" s="160"/>
      <c r="AT4967" s="155" t="s">
        <v>169</v>
      </c>
      <c r="AU4967" s="155" t="s">
        <v>88</v>
      </c>
      <c r="AV4967" s="13" t="s">
        <v>88</v>
      </c>
      <c r="AW4967" s="13" t="s">
        <v>40</v>
      </c>
      <c r="AX4967" s="13" t="s">
        <v>78</v>
      </c>
      <c r="AY4967" s="155" t="s">
        <v>156</v>
      </c>
    </row>
    <row r="4968" spans="2:51" s="13" customFormat="1" x14ac:dyDescent="0.2">
      <c r="B4968" s="154"/>
      <c r="D4968" s="148" t="s">
        <v>169</v>
      </c>
      <c r="E4968" s="155" t="s">
        <v>3</v>
      </c>
      <c r="F4968" s="156" t="s">
        <v>2789</v>
      </c>
      <c r="H4968" s="157">
        <v>2.976</v>
      </c>
      <c r="I4968" s="158"/>
      <c r="L4968" s="154"/>
      <c r="M4968" s="159"/>
      <c r="T4968" s="160"/>
      <c r="AT4968" s="155" t="s">
        <v>169</v>
      </c>
      <c r="AU4968" s="155" t="s">
        <v>88</v>
      </c>
      <c r="AV4968" s="13" t="s">
        <v>88</v>
      </c>
      <c r="AW4968" s="13" t="s">
        <v>40</v>
      </c>
      <c r="AX4968" s="13" t="s">
        <v>78</v>
      </c>
      <c r="AY4968" s="155" t="s">
        <v>156</v>
      </c>
    </row>
    <row r="4969" spans="2:51" s="13" customFormat="1" x14ac:dyDescent="0.2">
      <c r="B4969" s="154"/>
      <c r="D4969" s="148" t="s">
        <v>169</v>
      </c>
      <c r="E4969" s="155" t="s">
        <v>3</v>
      </c>
      <c r="F4969" s="156" t="s">
        <v>2790</v>
      </c>
      <c r="H4969" s="157">
        <v>2.976</v>
      </c>
      <c r="I4969" s="158"/>
      <c r="L4969" s="154"/>
      <c r="M4969" s="159"/>
      <c r="T4969" s="160"/>
      <c r="AT4969" s="155" t="s">
        <v>169</v>
      </c>
      <c r="AU4969" s="155" t="s">
        <v>88</v>
      </c>
      <c r="AV4969" s="13" t="s">
        <v>88</v>
      </c>
      <c r="AW4969" s="13" t="s">
        <v>40</v>
      </c>
      <c r="AX4969" s="13" t="s">
        <v>78</v>
      </c>
      <c r="AY4969" s="155" t="s">
        <v>156</v>
      </c>
    </row>
    <row r="4970" spans="2:51" s="13" customFormat="1" x14ac:dyDescent="0.2">
      <c r="B4970" s="154"/>
      <c r="D4970" s="148" t="s">
        <v>169</v>
      </c>
      <c r="E4970" s="155" t="s">
        <v>3</v>
      </c>
      <c r="F4970" s="156" t="s">
        <v>2791</v>
      </c>
      <c r="H4970" s="157">
        <v>1.488</v>
      </c>
      <c r="I4970" s="158"/>
      <c r="L4970" s="154"/>
      <c r="M4970" s="159"/>
      <c r="T4970" s="160"/>
      <c r="AT4970" s="155" t="s">
        <v>169</v>
      </c>
      <c r="AU4970" s="155" t="s">
        <v>88</v>
      </c>
      <c r="AV4970" s="13" t="s">
        <v>88</v>
      </c>
      <c r="AW4970" s="13" t="s">
        <v>40</v>
      </c>
      <c r="AX4970" s="13" t="s">
        <v>78</v>
      </c>
      <c r="AY4970" s="155" t="s">
        <v>156</v>
      </c>
    </row>
    <row r="4971" spans="2:51" s="13" customFormat="1" x14ac:dyDescent="0.2">
      <c r="B4971" s="154"/>
      <c r="D4971" s="148" t="s">
        <v>169</v>
      </c>
      <c r="E4971" s="155" t="s">
        <v>3</v>
      </c>
      <c r="F4971" s="156" t="s">
        <v>2792</v>
      </c>
      <c r="H4971" s="157">
        <v>1.22</v>
      </c>
      <c r="I4971" s="158"/>
      <c r="L4971" s="154"/>
      <c r="M4971" s="159"/>
      <c r="T4971" s="160"/>
      <c r="AT4971" s="155" t="s">
        <v>169</v>
      </c>
      <c r="AU4971" s="155" t="s">
        <v>88</v>
      </c>
      <c r="AV4971" s="13" t="s">
        <v>88</v>
      </c>
      <c r="AW4971" s="13" t="s">
        <v>40</v>
      </c>
      <c r="AX4971" s="13" t="s">
        <v>78</v>
      </c>
      <c r="AY4971" s="155" t="s">
        <v>156</v>
      </c>
    </row>
    <row r="4972" spans="2:51" s="13" customFormat="1" x14ac:dyDescent="0.2">
      <c r="B4972" s="154"/>
      <c r="D4972" s="148" t="s">
        <v>169</v>
      </c>
      <c r="E4972" s="155" t="s">
        <v>3</v>
      </c>
      <c r="F4972" s="156" t="s">
        <v>2793</v>
      </c>
      <c r="H4972" s="157">
        <v>4.2770000000000001</v>
      </c>
      <c r="I4972" s="158"/>
      <c r="L4972" s="154"/>
      <c r="M4972" s="159"/>
      <c r="T4972" s="160"/>
      <c r="AT4972" s="155" t="s">
        <v>169</v>
      </c>
      <c r="AU4972" s="155" t="s">
        <v>88</v>
      </c>
      <c r="AV4972" s="13" t="s">
        <v>88</v>
      </c>
      <c r="AW4972" s="13" t="s">
        <v>40</v>
      </c>
      <c r="AX4972" s="13" t="s">
        <v>78</v>
      </c>
      <c r="AY4972" s="155" t="s">
        <v>156</v>
      </c>
    </row>
    <row r="4973" spans="2:51" s="13" customFormat="1" x14ac:dyDescent="0.2">
      <c r="B4973" s="154"/>
      <c r="D4973" s="148" t="s">
        <v>169</v>
      </c>
      <c r="E4973" s="155" t="s">
        <v>3</v>
      </c>
      <c r="F4973" s="156" t="s">
        <v>2794</v>
      </c>
      <c r="H4973" s="157">
        <v>1.23</v>
      </c>
      <c r="I4973" s="158"/>
      <c r="L4973" s="154"/>
      <c r="M4973" s="159"/>
      <c r="T4973" s="160"/>
      <c r="AT4973" s="155" t="s">
        <v>169</v>
      </c>
      <c r="AU4973" s="155" t="s">
        <v>88</v>
      </c>
      <c r="AV4973" s="13" t="s">
        <v>88</v>
      </c>
      <c r="AW4973" s="13" t="s">
        <v>40</v>
      </c>
      <c r="AX4973" s="13" t="s">
        <v>78</v>
      </c>
      <c r="AY4973" s="155" t="s">
        <v>156</v>
      </c>
    </row>
    <row r="4974" spans="2:51" s="13" customFormat="1" x14ac:dyDescent="0.2">
      <c r="B4974" s="154"/>
      <c r="D4974" s="148" t="s">
        <v>169</v>
      </c>
      <c r="E4974" s="155" t="s">
        <v>3</v>
      </c>
      <c r="F4974" s="156" t="s">
        <v>2795</v>
      </c>
      <c r="H4974" s="157">
        <v>1.278</v>
      </c>
      <c r="I4974" s="158"/>
      <c r="L4974" s="154"/>
      <c r="M4974" s="159"/>
      <c r="T4974" s="160"/>
      <c r="AT4974" s="155" t="s">
        <v>169</v>
      </c>
      <c r="AU4974" s="155" t="s">
        <v>88</v>
      </c>
      <c r="AV4974" s="13" t="s">
        <v>88</v>
      </c>
      <c r="AW4974" s="13" t="s">
        <v>40</v>
      </c>
      <c r="AX4974" s="13" t="s">
        <v>78</v>
      </c>
      <c r="AY4974" s="155" t="s">
        <v>156</v>
      </c>
    </row>
    <row r="4975" spans="2:51" s="13" customFormat="1" x14ac:dyDescent="0.2">
      <c r="B4975" s="154"/>
      <c r="D4975" s="148" t="s">
        <v>169</v>
      </c>
      <c r="E4975" s="155" t="s">
        <v>3</v>
      </c>
      <c r="F4975" s="156" t="s">
        <v>2796</v>
      </c>
      <c r="H4975" s="157">
        <v>3.0510000000000002</v>
      </c>
      <c r="I4975" s="158"/>
      <c r="L4975" s="154"/>
      <c r="M4975" s="159"/>
      <c r="T4975" s="160"/>
      <c r="AT4975" s="155" t="s">
        <v>169</v>
      </c>
      <c r="AU4975" s="155" t="s">
        <v>88</v>
      </c>
      <c r="AV4975" s="13" t="s">
        <v>88</v>
      </c>
      <c r="AW4975" s="13" t="s">
        <v>40</v>
      </c>
      <c r="AX4975" s="13" t="s">
        <v>78</v>
      </c>
      <c r="AY4975" s="155" t="s">
        <v>156</v>
      </c>
    </row>
    <row r="4976" spans="2:51" s="13" customFormat="1" x14ac:dyDescent="0.2">
      <c r="B4976" s="154"/>
      <c r="D4976" s="148" t="s">
        <v>169</v>
      </c>
      <c r="E4976" s="155" t="s">
        <v>3</v>
      </c>
      <c r="F4976" s="156" t="s">
        <v>2797</v>
      </c>
      <c r="H4976" s="157">
        <v>2.7229999999999999</v>
      </c>
      <c r="I4976" s="158"/>
      <c r="L4976" s="154"/>
      <c r="M4976" s="159"/>
      <c r="T4976" s="160"/>
      <c r="AT4976" s="155" t="s">
        <v>169</v>
      </c>
      <c r="AU4976" s="155" t="s">
        <v>88</v>
      </c>
      <c r="AV4976" s="13" t="s">
        <v>88</v>
      </c>
      <c r="AW4976" s="13" t="s">
        <v>40</v>
      </c>
      <c r="AX4976" s="13" t="s">
        <v>78</v>
      </c>
      <c r="AY4976" s="155" t="s">
        <v>156</v>
      </c>
    </row>
    <row r="4977" spans="2:51" s="13" customFormat="1" x14ac:dyDescent="0.2">
      <c r="B4977" s="154"/>
      <c r="D4977" s="148" t="s">
        <v>169</v>
      </c>
      <c r="E4977" s="155" t="s">
        <v>3</v>
      </c>
      <c r="F4977" s="156" t="s">
        <v>2798</v>
      </c>
      <c r="H4977" s="157">
        <v>1.22</v>
      </c>
      <c r="I4977" s="158"/>
      <c r="L4977" s="154"/>
      <c r="M4977" s="159"/>
      <c r="T4977" s="160"/>
      <c r="AT4977" s="155" t="s">
        <v>169</v>
      </c>
      <c r="AU4977" s="155" t="s">
        <v>88</v>
      </c>
      <c r="AV4977" s="13" t="s">
        <v>88</v>
      </c>
      <c r="AW4977" s="13" t="s">
        <v>40</v>
      </c>
      <c r="AX4977" s="13" t="s">
        <v>78</v>
      </c>
      <c r="AY4977" s="155" t="s">
        <v>156</v>
      </c>
    </row>
    <row r="4978" spans="2:51" s="13" customFormat="1" x14ac:dyDescent="0.2">
      <c r="B4978" s="154"/>
      <c r="D4978" s="148" t="s">
        <v>169</v>
      </c>
      <c r="E4978" s="155" t="s">
        <v>3</v>
      </c>
      <c r="F4978" s="156" t="s">
        <v>2799</v>
      </c>
      <c r="H4978" s="157">
        <v>1.22</v>
      </c>
      <c r="I4978" s="158"/>
      <c r="L4978" s="154"/>
      <c r="M4978" s="159"/>
      <c r="T4978" s="160"/>
      <c r="AT4978" s="155" t="s">
        <v>169</v>
      </c>
      <c r="AU4978" s="155" t="s">
        <v>88</v>
      </c>
      <c r="AV4978" s="13" t="s">
        <v>88</v>
      </c>
      <c r="AW4978" s="13" t="s">
        <v>40</v>
      </c>
      <c r="AX4978" s="13" t="s">
        <v>78</v>
      </c>
      <c r="AY4978" s="155" t="s">
        <v>156</v>
      </c>
    </row>
    <row r="4979" spans="2:51" s="13" customFormat="1" x14ac:dyDescent="0.2">
      <c r="B4979" s="154"/>
      <c r="D4979" s="148" t="s">
        <v>169</v>
      </c>
      <c r="E4979" s="155" t="s">
        <v>3</v>
      </c>
      <c r="F4979" s="156" t="s">
        <v>2800</v>
      </c>
      <c r="H4979" s="157">
        <v>2.976</v>
      </c>
      <c r="I4979" s="158"/>
      <c r="L4979" s="154"/>
      <c r="M4979" s="159"/>
      <c r="T4979" s="160"/>
      <c r="AT4979" s="155" t="s">
        <v>169</v>
      </c>
      <c r="AU4979" s="155" t="s">
        <v>88</v>
      </c>
      <c r="AV4979" s="13" t="s">
        <v>88</v>
      </c>
      <c r="AW4979" s="13" t="s">
        <v>40</v>
      </c>
      <c r="AX4979" s="13" t="s">
        <v>78</v>
      </c>
      <c r="AY4979" s="155" t="s">
        <v>156</v>
      </c>
    </row>
    <row r="4980" spans="2:51" s="12" customFormat="1" x14ac:dyDescent="0.2">
      <c r="B4980" s="147"/>
      <c r="D4980" s="148" t="s">
        <v>169</v>
      </c>
      <c r="E4980" s="149" t="s">
        <v>3</v>
      </c>
      <c r="F4980" s="150" t="s">
        <v>2549</v>
      </c>
      <c r="H4980" s="149" t="s">
        <v>3</v>
      </c>
      <c r="I4980" s="151"/>
      <c r="L4980" s="147"/>
      <c r="M4980" s="152"/>
      <c r="T4980" s="153"/>
      <c r="AT4980" s="149" t="s">
        <v>169</v>
      </c>
      <c r="AU4980" s="149" t="s">
        <v>88</v>
      </c>
      <c r="AV4980" s="12" t="s">
        <v>86</v>
      </c>
      <c r="AW4980" s="12" t="s">
        <v>40</v>
      </c>
      <c r="AX4980" s="12" t="s">
        <v>78</v>
      </c>
      <c r="AY4980" s="149" t="s">
        <v>156</v>
      </c>
    </row>
    <row r="4981" spans="2:51" s="13" customFormat="1" x14ac:dyDescent="0.2">
      <c r="B4981" s="154"/>
      <c r="D4981" s="148" t="s">
        <v>169</v>
      </c>
      <c r="E4981" s="155" t="s">
        <v>3</v>
      </c>
      <c r="F4981" s="156" t="s">
        <v>2550</v>
      </c>
      <c r="H4981" s="157">
        <v>15.84</v>
      </c>
      <c r="I4981" s="158"/>
      <c r="L4981" s="154"/>
      <c r="M4981" s="159"/>
      <c r="T4981" s="160"/>
      <c r="AT4981" s="155" t="s">
        <v>169</v>
      </c>
      <c r="AU4981" s="155" t="s">
        <v>88</v>
      </c>
      <c r="AV4981" s="13" t="s">
        <v>88</v>
      </c>
      <c r="AW4981" s="13" t="s">
        <v>40</v>
      </c>
      <c r="AX4981" s="13" t="s">
        <v>78</v>
      </c>
      <c r="AY4981" s="155" t="s">
        <v>156</v>
      </c>
    </row>
    <row r="4982" spans="2:51" s="13" customFormat="1" x14ac:dyDescent="0.2">
      <c r="B4982" s="154"/>
      <c r="D4982" s="148" t="s">
        <v>169</v>
      </c>
      <c r="E4982" s="155" t="s">
        <v>3</v>
      </c>
      <c r="F4982" s="156" t="s">
        <v>2551</v>
      </c>
      <c r="H4982" s="157">
        <v>4.5819999999999999</v>
      </c>
      <c r="I4982" s="158"/>
      <c r="L4982" s="154"/>
      <c r="M4982" s="159"/>
      <c r="T4982" s="160"/>
      <c r="AT4982" s="155" t="s">
        <v>169</v>
      </c>
      <c r="AU4982" s="155" t="s">
        <v>88</v>
      </c>
      <c r="AV4982" s="13" t="s">
        <v>88</v>
      </c>
      <c r="AW4982" s="13" t="s">
        <v>40</v>
      </c>
      <c r="AX4982" s="13" t="s">
        <v>78</v>
      </c>
      <c r="AY4982" s="155" t="s">
        <v>156</v>
      </c>
    </row>
    <row r="4983" spans="2:51" s="13" customFormat="1" x14ac:dyDescent="0.2">
      <c r="B4983" s="154"/>
      <c r="D4983" s="148" t="s">
        <v>169</v>
      </c>
      <c r="E4983" s="155" t="s">
        <v>3</v>
      </c>
      <c r="F4983" s="156" t="s">
        <v>2552</v>
      </c>
      <c r="H4983" s="157">
        <v>1.84</v>
      </c>
      <c r="I4983" s="158"/>
      <c r="L4983" s="154"/>
      <c r="M4983" s="159"/>
      <c r="T4983" s="160"/>
      <c r="AT4983" s="155" t="s">
        <v>169</v>
      </c>
      <c r="AU4983" s="155" t="s">
        <v>88</v>
      </c>
      <c r="AV4983" s="13" t="s">
        <v>88</v>
      </c>
      <c r="AW4983" s="13" t="s">
        <v>40</v>
      </c>
      <c r="AX4983" s="13" t="s">
        <v>78</v>
      </c>
      <c r="AY4983" s="155" t="s">
        <v>156</v>
      </c>
    </row>
    <row r="4984" spans="2:51" s="13" customFormat="1" x14ac:dyDescent="0.2">
      <c r="B4984" s="154"/>
      <c r="D4984" s="148" t="s">
        <v>169</v>
      </c>
      <c r="E4984" s="155" t="s">
        <v>3</v>
      </c>
      <c r="F4984" s="156" t="s">
        <v>2553</v>
      </c>
      <c r="H4984" s="157">
        <v>9</v>
      </c>
      <c r="I4984" s="158"/>
      <c r="L4984" s="154"/>
      <c r="M4984" s="159"/>
      <c r="T4984" s="160"/>
      <c r="AT4984" s="155" t="s">
        <v>169</v>
      </c>
      <c r="AU4984" s="155" t="s">
        <v>88</v>
      </c>
      <c r="AV4984" s="13" t="s">
        <v>88</v>
      </c>
      <c r="AW4984" s="13" t="s">
        <v>40</v>
      </c>
      <c r="AX4984" s="13" t="s">
        <v>78</v>
      </c>
      <c r="AY4984" s="155" t="s">
        <v>156</v>
      </c>
    </row>
    <row r="4985" spans="2:51" s="13" customFormat="1" x14ac:dyDescent="0.2">
      <c r="B4985" s="154"/>
      <c r="D4985" s="148" t="s">
        <v>169</v>
      </c>
      <c r="E4985" s="155" t="s">
        <v>3</v>
      </c>
      <c r="F4985" s="156" t="s">
        <v>2554</v>
      </c>
      <c r="H4985" s="157">
        <v>5</v>
      </c>
      <c r="I4985" s="158"/>
      <c r="L4985" s="154"/>
      <c r="M4985" s="159"/>
      <c r="T4985" s="160"/>
      <c r="AT4985" s="155" t="s">
        <v>169</v>
      </c>
      <c r="AU4985" s="155" t="s">
        <v>88</v>
      </c>
      <c r="AV4985" s="13" t="s">
        <v>88</v>
      </c>
      <c r="AW4985" s="13" t="s">
        <v>40</v>
      </c>
      <c r="AX4985" s="13" t="s">
        <v>78</v>
      </c>
      <c r="AY4985" s="155" t="s">
        <v>156</v>
      </c>
    </row>
    <row r="4986" spans="2:51" s="13" customFormat="1" x14ac:dyDescent="0.2">
      <c r="B4986" s="154"/>
      <c r="D4986" s="148" t="s">
        <v>169</v>
      </c>
      <c r="E4986" s="155" t="s">
        <v>3</v>
      </c>
      <c r="F4986" s="156" t="s">
        <v>2555</v>
      </c>
      <c r="H4986" s="157">
        <v>8.9600000000000009</v>
      </c>
      <c r="I4986" s="158"/>
      <c r="L4986" s="154"/>
      <c r="M4986" s="159"/>
      <c r="T4986" s="160"/>
      <c r="AT4986" s="155" t="s">
        <v>169</v>
      </c>
      <c r="AU4986" s="155" t="s">
        <v>88</v>
      </c>
      <c r="AV4986" s="13" t="s">
        <v>88</v>
      </c>
      <c r="AW4986" s="13" t="s">
        <v>40</v>
      </c>
      <c r="AX4986" s="13" t="s">
        <v>78</v>
      </c>
      <c r="AY4986" s="155" t="s">
        <v>156</v>
      </c>
    </row>
    <row r="4987" spans="2:51" s="13" customFormat="1" x14ac:dyDescent="0.2">
      <c r="B4987" s="154"/>
      <c r="D4987" s="148" t="s">
        <v>169</v>
      </c>
      <c r="E4987" s="155" t="s">
        <v>3</v>
      </c>
      <c r="F4987" s="156" t="s">
        <v>2556</v>
      </c>
      <c r="H4987" s="157">
        <v>8.8800000000000008</v>
      </c>
      <c r="I4987" s="158"/>
      <c r="L4987" s="154"/>
      <c r="M4987" s="159"/>
      <c r="T4987" s="160"/>
      <c r="AT4987" s="155" t="s">
        <v>169</v>
      </c>
      <c r="AU4987" s="155" t="s">
        <v>88</v>
      </c>
      <c r="AV4987" s="13" t="s">
        <v>88</v>
      </c>
      <c r="AW4987" s="13" t="s">
        <v>40</v>
      </c>
      <c r="AX4987" s="13" t="s">
        <v>78</v>
      </c>
      <c r="AY4987" s="155" t="s">
        <v>156</v>
      </c>
    </row>
    <row r="4988" spans="2:51" s="13" customFormat="1" x14ac:dyDescent="0.2">
      <c r="B4988" s="154"/>
      <c r="D4988" s="148" t="s">
        <v>169</v>
      </c>
      <c r="E4988" s="155" t="s">
        <v>3</v>
      </c>
      <c r="F4988" s="156" t="s">
        <v>2557</v>
      </c>
      <c r="H4988" s="157">
        <v>4.4000000000000004</v>
      </c>
      <c r="I4988" s="158"/>
      <c r="L4988" s="154"/>
      <c r="M4988" s="159"/>
      <c r="T4988" s="160"/>
      <c r="AT4988" s="155" t="s">
        <v>169</v>
      </c>
      <c r="AU4988" s="155" t="s">
        <v>88</v>
      </c>
      <c r="AV4988" s="13" t="s">
        <v>88</v>
      </c>
      <c r="AW4988" s="13" t="s">
        <v>40</v>
      </c>
      <c r="AX4988" s="13" t="s">
        <v>78</v>
      </c>
      <c r="AY4988" s="155" t="s">
        <v>156</v>
      </c>
    </row>
    <row r="4989" spans="2:51" s="13" customFormat="1" x14ac:dyDescent="0.2">
      <c r="B4989" s="154"/>
      <c r="D4989" s="148" t="s">
        <v>169</v>
      </c>
      <c r="E4989" s="155" t="s">
        <v>3</v>
      </c>
      <c r="F4989" s="156" t="s">
        <v>2558</v>
      </c>
      <c r="H4989" s="157">
        <v>3.306</v>
      </c>
      <c r="I4989" s="158"/>
      <c r="L4989" s="154"/>
      <c r="M4989" s="159"/>
      <c r="T4989" s="160"/>
      <c r="AT4989" s="155" t="s">
        <v>169</v>
      </c>
      <c r="AU4989" s="155" t="s">
        <v>88</v>
      </c>
      <c r="AV4989" s="13" t="s">
        <v>88</v>
      </c>
      <c r="AW4989" s="13" t="s">
        <v>40</v>
      </c>
      <c r="AX4989" s="13" t="s">
        <v>78</v>
      </c>
      <c r="AY4989" s="155" t="s">
        <v>156</v>
      </c>
    </row>
    <row r="4990" spans="2:51" s="13" customFormat="1" x14ac:dyDescent="0.2">
      <c r="B4990" s="154"/>
      <c r="D4990" s="148" t="s">
        <v>169</v>
      </c>
      <c r="E4990" s="155" t="s">
        <v>3</v>
      </c>
      <c r="F4990" s="156" t="s">
        <v>2559</v>
      </c>
      <c r="H4990" s="157">
        <v>12.904999999999999</v>
      </c>
      <c r="I4990" s="158"/>
      <c r="L4990" s="154"/>
      <c r="M4990" s="159"/>
      <c r="T4990" s="160"/>
      <c r="AT4990" s="155" t="s">
        <v>169</v>
      </c>
      <c r="AU4990" s="155" t="s">
        <v>88</v>
      </c>
      <c r="AV4990" s="13" t="s">
        <v>88</v>
      </c>
      <c r="AW4990" s="13" t="s">
        <v>40</v>
      </c>
      <c r="AX4990" s="13" t="s">
        <v>78</v>
      </c>
      <c r="AY4990" s="155" t="s">
        <v>156</v>
      </c>
    </row>
    <row r="4991" spans="2:51" s="13" customFormat="1" x14ac:dyDescent="0.2">
      <c r="B4991" s="154"/>
      <c r="D4991" s="148" t="s">
        <v>169</v>
      </c>
      <c r="E4991" s="155" t="s">
        <v>3</v>
      </c>
      <c r="F4991" s="156" t="s">
        <v>2560</v>
      </c>
      <c r="H4991" s="157">
        <v>29.43</v>
      </c>
      <c r="I4991" s="158"/>
      <c r="L4991" s="154"/>
      <c r="M4991" s="159"/>
      <c r="T4991" s="160"/>
      <c r="AT4991" s="155" t="s">
        <v>169</v>
      </c>
      <c r="AU4991" s="155" t="s">
        <v>88</v>
      </c>
      <c r="AV4991" s="13" t="s">
        <v>88</v>
      </c>
      <c r="AW4991" s="13" t="s">
        <v>40</v>
      </c>
      <c r="AX4991" s="13" t="s">
        <v>78</v>
      </c>
      <c r="AY4991" s="155" t="s">
        <v>156</v>
      </c>
    </row>
    <row r="4992" spans="2:51" s="13" customFormat="1" x14ac:dyDescent="0.2">
      <c r="B4992" s="154"/>
      <c r="D4992" s="148" t="s">
        <v>169</v>
      </c>
      <c r="E4992" s="155" t="s">
        <v>3</v>
      </c>
      <c r="F4992" s="156" t="s">
        <v>2561</v>
      </c>
      <c r="H4992" s="157">
        <v>19.91</v>
      </c>
      <c r="I4992" s="158"/>
      <c r="L4992" s="154"/>
      <c r="M4992" s="159"/>
      <c r="T4992" s="160"/>
      <c r="AT4992" s="155" t="s">
        <v>169</v>
      </c>
      <c r="AU4992" s="155" t="s">
        <v>88</v>
      </c>
      <c r="AV4992" s="13" t="s">
        <v>88</v>
      </c>
      <c r="AW4992" s="13" t="s">
        <v>40</v>
      </c>
      <c r="AX4992" s="13" t="s">
        <v>78</v>
      </c>
      <c r="AY4992" s="155" t="s">
        <v>156</v>
      </c>
    </row>
    <row r="4993" spans="2:51" s="13" customFormat="1" x14ac:dyDescent="0.2">
      <c r="B4993" s="154"/>
      <c r="D4993" s="148" t="s">
        <v>169</v>
      </c>
      <c r="E4993" s="155" t="s">
        <v>3</v>
      </c>
      <c r="F4993" s="156" t="s">
        <v>2562</v>
      </c>
      <c r="H4993" s="157">
        <v>15.654999999999999</v>
      </c>
      <c r="I4993" s="158"/>
      <c r="L4993" s="154"/>
      <c r="M4993" s="159"/>
      <c r="T4993" s="160"/>
      <c r="AT4993" s="155" t="s">
        <v>169</v>
      </c>
      <c r="AU4993" s="155" t="s">
        <v>88</v>
      </c>
      <c r="AV4993" s="13" t="s">
        <v>88</v>
      </c>
      <c r="AW4993" s="13" t="s">
        <v>40</v>
      </c>
      <c r="AX4993" s="13" t="s">
        <v>78</v>
      </c>
      <c r="AY4993" s="155" t="s">
        <v>156</v>
      </c>
    </row>
    <row r="4994" spans="2:51" s="13" customFormat="1" x14ac:dyDescent="0.2">
      <c r="B4994" s="154"/>
      <c r="D4994" s="148" t="s">
        <v>169</v>
      </c>
      <c r="E4994" s="155" t="s">
        <v>3</v>
      </c>
      <c r="F4994" s="156" t="s">
        <v>2563</v>
      </c>
      <c r="H4994" s="157">
        <v>13.17</v>
      </c>
      <c r="I4994" s="158"/>
      <c r="L4994" s="154"/>
      <c r="M4994" s="159"/>
      <c r="T4994" s="160"/>
      <c r="AT4994" s="155" t="s">
        <v>169</v>
      </c>
      <c r="AU4994" s="155" t="s">
        <v>88</v>
      </c>
      <c r="AV4994" s="13" t="s">
        <v>88</v>
      </c>
      <c r="AW4994" s="13" t="s">
        <v>40</v>
      </c>
      <c r="AX4994" s="13" t="s">
        <v>78</v>
      </c>
      <c r="AY4994" s="155" t="s">
        <v>156</v>
      </c>
    </row>
    <row r="4995" spans="2:51" s="13" customFormat="1" x14ac:dyDescent="0.2">
      <c r="B4995" s="154"/>
      <c r="D4995" s="148" t="s">
        <v>169</v>
      </c>
      <c r="E4995" s="155" t="s">
        <v>3</v>
      </c>
      <c r="F4995" s="156" t="s">
        <v>2564</v>
      </c>
      <c r="H4995" s="157">
        <v>25.2</v>
      </c>
      <c r="I4995" s="158"/>
      <c r="L4995" s="154"/>
      <c r="M4995" s="159"/>
      <c r="T4995" s="160"/>
      <c r="AT4995" s="155" t="s">
        <v>169</v>
      </c>
      <c r="AU4995" s="155" t="s">
        <v>88</v>
      </c>
      <c r="AV4995" s="13" t="s">
        <v>88</v>
      </c>
      <c r="AW4995" s="13" t="s">
        <v>40</v>
      </c>
      <c r="AX4995" s="13" t="s">
        <v>78</v>
      </c>
      <c r="AY4995" s="155" t="s">
        <v>156</v>
      </c>
    </row>
    <row r="4996" spans="2:51" s="13" customFormat="1" x14ac:dyDescent="0.2">
      <c r="B4996" s="154"/>
      <c r="D4996" s="148" t="s">
        <v>169</v>
      </c>
      <c r="E4996" s="155" t="s">
        <v>3</v>
      </c>
      <c r="F4996" s="156" t="s">
        <v>2565</v>
      </c>
      <c r="H4996" s="157">
        <v>17.661000000000001</v>
      </c>
      <c r="I4996" s="158"/>
      <c r="L4996" s="154"/>
      <c r="M4996" s="159"/>
      <c r="T4996" s="160"/>
      <c r="AT4996" s="155" t="s">
        <v>169</v>
      </c>
      <c r="AU4996" s="155" t="s">
        <v>88</v>
      </c>
      <c r="AV4996" s="13" t="s">
        <v>88</v>
      </c>
      <c r="AW4996" s="13" t="s">
        <v>40</v>
      </c>
      <c r="AX4996" s="13" t="s">
        <v>78</v>
      </c>
      <c r="AY4996" s="155" t="s">
        <v>156</v>
      </c>
    </row>
    <row r="4997" spans="2:51" s="13" customFormat="1" x14ac:dyDescent="0.2">
      <c r="B4997" s="154"/>
      <c r="D4997" s="148" t="s">
        <v>169</v>
      </c>
      <c r="E4997" s="155" t="s">
        <v>3</v>
      </c>
      <c r="F4997" s="156" t="s">
        <v>2566</v>
      </c>
      <c r="H4997" s="157">
        <v>3.8</v>
      </c>
      <c r="I4997" s="158"/>
      <c r="L4997" s="154"/>
      <c r="M4997" s="159"/>
      <c r="T4997" s="160"/>
      <c r="AT4997" s="155" t="s">
        <v>169</v>
      </c>
      <c r="AU4997" s="155" t="s">
        <v>88</v>
      </c>
      <c r="AV4997" s="13" t="s">
        <v>88</v>
      </c>
      <c r="AW4997" s="13" t="s">
        <v>40</v>
      </c>
      <c r="AX4997" s="13" t="s">
        <v>78</v>
      </c>
      <c r="AY4997" s="155" t="s">
        <v>156</v>
      </c>
    </row>
    <row r="4998" spans="2:51" s="13" customFormat="1" x14ac:dyDescent="0.2">
      <c r="B4998" s="154"/>
      <c r="D4998" s="148" t="s">
        <v>169</v>
      </c>
      <c r="E4998" s="155" t="s">
        <v>3</v>
      </c>
      <c r="F4998" s="156" t="s">
        <v>2567</v>
      </c>
      <c r="H4998" s="157">
        <v>42.36</v>
      </c>
      <c r="I4998" s="158"/>
      <c r="L4998" s="154"/>
      <c r="M4998" s="159"/>
      <c r="T4998" s="160"/>
      <c r="AT4998" s="155" t="s">
        <v>169</v>
      </c>
      <c r="AU4998" s="155" t="s">
        <v>88</v>
      </c>
      <c r="AV4998" s="13" t="s">
        <v>88</v>
      </c>
      <c r="AW4998" s="13" t="s">
        <v>40</v>
      </c>
      <c r="AX4998" s="13" t="s">
        <v>78</v>
      </c>
      <c r="AY4998" s="155" t="s">
        <v>156</v>
      </c>
    </row>
    <row r="4999" spans="2:51" s="13" customFormat="1" x14ac:dyDescent="0.2">
      <c r="B4999" s="154"/>
      <c r="D4999" s="148" t="s">
        <v>169</v>
      </c>
      <c r="E4999" s="155" t="s">
        <v>3</v>
      </c>
      <c r="F4999" s="156" t="s">
        <v>2568</v>
      </c>
      <c r="H4999" s="157">
        <v>7.665</v>
      </c>
      <c r="I4999" s="158"/>
      <c r="L4999" s="154"/>
      <c r="M4999" s="159"/>
      <c r="T4999" s="160"/>
      <c r="AT4999" s="155" t="s">
        <v>169</v>
      </c>
      <c r="AU4999" s="155" t="s">
        <v>88</v>
      </c>
      <c r="AV4999" s="13" t="s">
        <v>88</v>
      </c>
      <c r="AW4999" s="13" t="s">
        <v>40</v>
      </c>
      <c r="AX4999" s="13" t="s">
        <v>78</v>
      </c>
      <c r="AY4999" s="155" t="s">
        <v>156</v>
      </c>
    </row>
    <row r="5000" spans="2:51" s="13" customFormat="1" x14ac:dyDescent="0.2">
      <c r="B5000" s="154"/>
      <c r="D5000" s="148" t="s">
        <v>169</v>
      </c>
      <c r="E5000" s="155" t="s">
        <v>3</v>
      </c>
      <c r="F5000" s="156" t="s">
        <v>2569</v>
      </c>
      <c r="H5000" s="157">
        <v>6.93</v>
      </c>
      <c r="I5000" s="158"/>
      <c r="L5000" s="154"/>
      <c r="M5000" s="159"/>
      <c r="T5000" s="160"/>
      <c r="AT5000" s="155" t="s">
        <v>169</v>
      </c>
      <c r="AU5000" s="155" t="s">
        <v>88</v>
      </c>
      <c r="AV5000" s="13" t="s">
        <v>88</v>
      </c>
      <c r="AW5000" s="13" t="s">
        <v>40</v>
      </c>
      <c r="AX5000" s="13" t="s">
        <v>78</v>
      </c>
      <c r="AY5000" s="155" t="s">
        <v>156</v>
      </c>
    </row>
    <row r="5001" spans="2:51" s="13" customFormat="1" x14ac:dyDescent="0.2">
      <c r="B5001" s="154"/>
      <c r="D5001" s="148" t="s">
        <v>169</v>
      </c>
      <c r="E5001" s="155" t="s">
        <v>3</v>
      </c>
      <c r="F5001" s="156" t="s">
        <v>2570</v>
      </c>
      <c r="H5001" s="157">
        <v>18.600000000000001</v>
      </c>
      <c r="I5001" s="158"/>
      <c r="L5001" s="154"/>
      <c r="M5001" s="159"/>
      <c r="T5001" s="160"/>
      <c r="AT5001" s="155" t="s">
        <v>169</v>
      </c>
      <c r="AU5001" s="155" t="s">
        <v>88</v>
      </c>
      <c r="AV5001" s="13" t="s">
        <v>88</v>
      </c>
      <c r="AW5001" s="13" t="s">
        <v>40</v>
      </c>
      <c r="AX5001" s="13" t="s">
        <v>78</v>
      </c>
      <c r="AY5001" s="155" t="s">
        <v>156</v>
      </c>
    </row>
    <row r="5002" spans="2:51" s="13" customFormat="1" x14ac:dyDescent="0.2">
      <c r="B5002" s="154"/>
      <c r="D5002" s="148" t="s">
        <v>169</v>
      </c>
      <c r="E5002" s="155" t="s">
        <v>3</v>
      </c>
      <c r="F5002" s="156" t="s">
        <v>2571</v>
      </c>
      <c r="H5002" s="157">
        <v>16.068000000000001</v>
      </c>
      <c r="I5002" s="158"/>
      <c r="L5002" s="154"/>
      <c r="M5002" s="159"/>
      <c r="T5002" s="160"/>
      <c r="AT5002" s="155" t="s">
        <v>169</v>
      </c>
      <c r="AU5002" s="155" t="s">
        <v>88</v>
      </c>
      <c r="AV5002" s="13" t="s">
        <v>88</v>
      </c>
      <c r="AW5002" s="13" t="s">
        <v>40</v>
      </c>
      <c r="AX5002" s="13" t="s">
        <v>78</v>
      </c>
      <c r="AY5002" s="155" t="s">
        <v>156</v>
      </c>
    </row>
    <row r="5003" spans="2:51" s="13" customFormat="1" x14ac:dyDescent="0.2">
      <c r="B5003" s="154"/>
      <c r="D5003" s="148" t="s">
        <v>169</v>
      </c>
      <c r="E5003" s="155" t="s">
        <v>3</v>
      </c>
      <c r="F5003" s="156" t="s">
        <v>2572</v>
      </c>
      <c r="H5003" s="157">
        <v>27.3</v>
      </c>
      <c r="I5003" s="158"/>
      <c r="L5003" s="154"/>
      <c r="M5003" s="159"/>
      <c r="T5003" s="160"/>
      <c r="AT5003" s="155" t="s">
        <v>169</v>
      </c>
      <c r="AU5003" s="155" t="s">
        <v>88</v>
      </c>
      <c r="AV5003" s="13" t="s">
        <v>88</v>
      </c>
      <c r="AW5003" s="13" t="s">
        <v>40</v>
      </c>
      <c r="AX5003" s="13" t="s">
        <v>78</v>
      </c>
      <c r="AY5003" s="155" t="s">
        <v>156</v>
      </c>
    </row>
    <row r="5004" spans="2:51" s="13" customFormat="1" x14ac:dyDescent="0.2">
      <c r="B5004" s="154"/>
      <c r="D5004" s="148" t="s">
        <v>169</v>
      </c>
      <c r="E5004" s="155" t="s">
        <v>3</v>
      </c>
      <c r="F5004" s="156" t="s">
        <v>2573</v>
      </c>
      <c r="H5004" s="157">
        <v>3.2</v>
      </c>
      <c r="I5004" s="158"/>
      <c r="L5004" s="154"/>
      <c r="M5004" s="159"/>
      <c r="T5004" s="160"/>
      <c r="AT5004" s="155" t="s">
        <v>169</v>
      </c>
      <c r="AU5004" s="155" t="s">
        <v>88</v>
      </c>
      <c r="AV5004" s="13" t="s">
        <v>88</v>
      </c>
      <c r="AW5004" s="13" t="s">
        <v>40</v>
      </c>
      <c r="AX5004" s="13" t="s">
        <v>78</v>
      </c>
      <c r="AY5004" s="155" t="s">
        <v>156</v>
      </c>
    </row>
    <row r="5005" spans="2:51" s="13" customFormat="1" x14ac:dyDescent="0.2">
      <c r="B5005" s="154"/>
      <c r="D5005" s="148" t="s">
        <v>169</v>
      </c>
      <c r="E5005" s="155" t="s">
        <v>3</v>
      </c>
      <c r="F5005" s="156" t="s">
        <v>2574</v>
      </c>
      <c r="H5005" s="157">
        <v>30.75</v>
      </c>
      <c r="I5005" s="158"/>
      <c r="L5005" s="154"/>
      <c r="M5005" s="159"/>
      <c r="T5005" s="160"/>
      <c r="AT5005" s="155" t="s">
        <v>169</v>
      </c>
      <c r="AU5005" s="155" t="s">
        <v>88</v>
      </c>
      <c r="AV5005" s="13" t="s">
        <v>88</v>
      </c>
      <c r="AW5005" s="13" t="s">
        <v>40</v>
      </c>
      <c r="AX5005" s="13" t="s">
        <v>78</v>
      </c>
      <c r="AY5005" s="155" t="s">
        <v>156</v>
      </c>
    </row>
    <row r="5006" spans="2:51" s="13" customFormat="1" x14ac:dyDescent="0.2">
      <c r="B5006" s="154"/>
      <c r="D5006" s="148" t="s">
        <v>169</v>
      </c>
      <c r="E5006" s="155" t="s">
        <v>3</v>
      </c>
      <c r="F5006" s="156" t="s">
        <v>2575</v>
      </c>
      <c r="H5006" s="157">
        <v>16.7</v>
      </c>
      <c r="I5006" s="158"/>
      <c r="L5006" s="154"/>
      <c r="M5006" s="159"/>
      <c r="T5006" s="160"/>
      <c r="AT5006" s="155" t="s">
        <v>169</v>
      </c>
      <c r="AU5006" s="155" t="s">
        <v>88</v>
      </c>
      <c r="AV5006" s="13" t="s">
        <v>88</v>
      </c>
      <c r="AW5006" s="13" t="s">
        <v>40</v>
      </c>
      <c r="AX5006" s="13" t="s">
        <v>78</v>
      </c>
      <c r="AY5006" s="155" t="s">
        <v>156</v>
      </c>
    </row>
    <row r="5007" spans="2:51" s="13" customFormat="1" x14ac:dyDescent="0.2">
      <c r="B5007" s="154"/>
      <c r="D5007" s="148" t="s">
        <v>169</v>
      </c>
      <c r="E5007" s="155" t="s">
        <v>3</v>
      </c>
      <c r="F5007" s="156" t="s">
        <v>2576</v>
      </c>
      <c r="H5007" s="157">
        <v>16.047999999999998</v>
      </c>
      <c r="I5007" s="158"/>
      <c r="L5007" s="154"/>
      <c r="M5007" s="159"/>
      <c r="T5007" s="160"/>
      <c r="AT5007" s="155" t="s">
        <v>169</v>
      </c>
      <c r="AU5007" s="155" t="s">
        <v>88</v>
      </c>
      <c r="AV5007" s="13" t="s">
        <v>88</v>
      </c>
      <c r="AW5007" s="13" t="s">
        <v>40</v>
      </c>
      <c r="AX5007" s="13" t="s">
        <v>78</v>
      </c>
      <c r="AY5007" s="155" t="s">
        <v>156</v>
      </c>
    </row>
    <row r="5008" spans="2:51" s="13" customFormat="1" x14ac:dyDescent="0.2">
      <c r="B5008" s="154"/>
      <c r="D5008" s="148" t="s">
        <v>169</v>
      </c>
      <c r="E5008" s="155" t="s">
        <v>3</v>
      </c>
      <c r="F5008" s="156" t="s">
        <v>2577</v>
      </c>
      <c r="H5008" s="157">
        <v>27.5</v>
      </c>
      <c r="I5008" s="158"/>
      <c r="L5008" s="154"/>
      <c r="M5008" s="159"/>
      <c r="T5008" s="160"/>
      <c r="AT5008" s="155" t="s">
        <v>169</v>
      </c>
      <c r="AU5008" s="155" t="s">
        <v>88</v>
      </c>
      <c r="AV5008" s="13" t="s">
        <v>88</v>
      </c>
      <c r="AW5008" s="13" t="s">
        <v>40</v>
      </c>
      <c r="AX5008" s="13" t="s">
        <v>78</v>
      </c>
      <c r="AY5008" s="155" t="s">
        <v>156</v>
      </c>
    </row>
    <row r="5009" spans="2:51" s="13" customFormat="1" x14ac:dyDescent="0.2">
      <c r="B5009" s="154"/>
      <c r="D5009" s="148" t="s">
        <v>169</v>
      </c>
      <c r="E5009" s="155" t="s">
        <v>3</v>
      </c>
      <c r="F5009" s="156" t="s">
        <v>2578</v>
      </c>
      <c r="H5009" s="157">
        <v>51.26</v>
      </c>
      <c r="I5009" s="158"/>
      <c r="L5009" s="154"/>
      <c r="M5009" s="159"/>
      <c r="T5009" s="160"/>
      <c r="AT5009" s="155" t="s">
        <v>169</v>
      </c>
      <c r="AU5009" s="155" t="s">
        <v>88</v>
      </c>
      <c r="AV5009" s="13" t="s">
        <v>88</v>
      </c>
      <c r="AW5009" s="13" t="s">
        <v>40</v>
      </c>
      <c r="AX5009" s="13" t="s">
        <v>78</v>
      </c>
      <c r="AY5009" s="155" t="s">
        <v>156</v>
      </c>
    </row>
    <row r="5010" spans="2:51" s="13" customFormat="1" x14ac:dyDescent="0.2">
      <c r="B5010" s="154"/>
      <c r="D5010" s="148" t="s">
        <v>169</v>
      </c>
      <c r="E5010" s="155" t="s">
        <v>3</v>
      </c>
      <c r="F5010" s="156" t="s">
        <v>2579</v>
      </c>
      <c r="H5010" s="157">
        <v>11.936</v>
      </c>
      <c r="I5010" s="158"/>
      <c r="L5010" s="154"/>
      <c r="M5010" s="159"/>
      <c r="T5010" s="160"/>
      <c r="AT5010" s="155" t="s">
        <v>169</v>
      </c>
      <c r="AU5010" s="155" t="s">
        <v>88</v>
      </c>
      <c r="AV5010" s="13" t="s">
        <v>88</v>
      </c>
      <c r="AW5010" s="13" t="s">
        <v>40</v>
      </c>
      <c r="AX5010" s="13" t="s">
        <v>78</v>
      </c>
      <c r="AY5010" s="155" t="s">
        <v>156</v>
      </c>
    </row>
    <row r="5011" spans="2:51" s="13" customFormat="1" x14ac:dyDescent="0.2">
      <c r="B5011" s="154"/>
      <c r="D5011" s="148" t="s">
        <v>169</v>
      </c>
      <c r="E5011" s="155" t="s">
        <v>3</v>
      </c>
      <c r="F5011" s="156" t="s">
        <v>2580</v>
      </c>
      <c r="H5011" s="157">
        <v>17.04</v>
      </c>
      <c r="I5011" s="158"/>
      <c r="L5011" s="154"/>
      <c r="M5011" s="159"/>
      <c r="T5011" s="160"/>
      <c r="AT5011" s="155" t="s">
        <v>169</v>
      </c>
      <c r="AU5011" s="155" t="s">
        <v>88</v>
      </c>
      <c r="AV5011" s="13" t="s">
        <v>88</v>
      </c>
      <c r="AW5011" s="13" t="s">
        <v>40</v>
      </c>
      <c r="AX5011" s="13" t="s">
        <v>78</v>
      </c>
      <c r="AY5011" s="155" t="s">
        <v>156</v>
      </c>
    </row>
    <row r="5012" spans="2:51" s="13" customFormat="1" x14ac:dyDescent="0.2">
      <c r="B5012" s="154"/>
      <c r="D5012" s="148" t="s">
        <v>169</v>
      </c>
      <c r="E5012" s="155" t="s">
        <v>3</v>
      </c>
      <c r="F5012" s="156" t="s">
        <v>2581</v>
      </c>
      <c r="H5012" s="157">
        <v>28.5</v>
      </c>
      <c r="I5012" s="158"/>
      <c r="L5012" s="154"/>
      <c r="M5012" s="159"/>
      <c r="T5012" s="160"/>
      <c r="AT5012" s="155" t="s">
        <v>169</v>
      </c>
      <c r="AU5012" s="155" t="s">
        <v>88</v>
      </c>
      <c r="AV5012" s="13" t="s">
        <v>88</v>
      </c>
      <c r="AW5012" s="13" t="s">
        <v>40</v>
      </c>
      <c r="AX5012" s="13" t="s">
        <v>78</v>
      </c>
      <c r="AY5012" s="155" t="s">
        <v>156</v>
      </c>
    </row>
    <row r="5013" spans="2:51" s="13" customFormat="1" x14ac:dyDescent="0.2">
      <c r="B5013" s="154"/>
      <c r="D5013" s="148" t="s">
        <v>169</v>
      </c>
      <c r="E5013" s="155" t="s">
        <v>3</v>
      </c>
      <c r="F5013" s="156" t="s">
        <v>2582</v>
      </c>
      <c r="H5013" s="157">
        <v>14.75</v>
      </c>
      <c r="I5013" s="158"/>
      <c r="L5013" s="154"/>
      <c r="M5013" s="159"/>
      <c r="T5013" s="160"/>
      <c r="AT5013" s="155" t="s">
        <v>169</v>
      </c>
      <c r="AU5013" s="155" t="s">
        <v>88</v>
      </c>
      <c r="AV5013" s="13" t="s">
        <v>88</v>
      </c>
      <c r="AW5013" s="13" t="s">
        <v>40</v>
      </c>
      <c r="AX5013" s="13" t="s">
        <v>78</v>
      </c>
      <c r="AY5013" s="155" t="s">
        <v>156</v>
      </c>
    </row>
    <row r="5014" spans="2:51" s="13" customFormat="1" x14ac:dyDescent="0.2">
      <c r="B5014" s="154"/>
      <c r="D5014" s="148" t="s">
        <v>169</v>
      </c>
      <c r="E5014" s="155" t="s">
        <v>3</v>
      </c>
      <c r="F5014" s="156" t="s">
        <v>2583</v>
      </c>
      <c r="H5014" s="157">
        <v>18</v>
      </c>
      <c r="I5014" s="158"/>
      <c r="L5014" s="154"/>
      <c r="M5014" s="159"/>
      <c r="T5014" s="160"/>
      <c r="AT5014" s="155" t="s">
        <v>169</v>
      </c>
      <c r="AU5014" s="155" t="s">
        <v>88</v>
      </c>
      <c r="AV5014" s="13" t="s">
        <v>88</v>
      </c>
      <c r="AW5014" s="13" t="s">
        <v>40</v>
      </c>
      <c r="AX5014" s="13" t="s">
        <v>78</v>
      </c>
      <c r="AY5014" s="155" t="s">
        <v>156</v>
      </c>
    </row>
    <row r="5015" spans="2:51" s="13" customFormat="1" x14ac:dyDescent="0.2">
      <c r="B5015" s="154"/>
      <c r="D5015" s="148" t="s">
        <v>169</v>
      </c>
      <c r="E5015" s="155" t="s">
        <v>3</v>
      </c>
      <c r="F5015" s="156" t="s">
        <v>2584</v>
      </c>
      <c r="H5015" s="157">
        <v>8.18</v>
      </c>
      <c r="I5015" s="158"/>
      <c r="L5015" s="154"/>
      <c r="M5015" s="159"/>
      <c r="T5015" s="160"/>
      <c r="AT5015" s="155" t="s">
        <v>169</v>
      </c>
      <c r="AU5015" s="155" t="s">
        <v>88</v>
      </c>
      <c r="AV5015" s="13" t="s">
        <v>88</v>
      </c>
      <c r="AW5015" s="13" t="s">
        <v>40</v>
      </c>
      <c r="AX5015" s="13" t="s">
        <v>78</v>
      </c>
      <c r="AY5015" s="155" t="s">
        <v>156</v>
      </c>
    </row>
    <row r="5016" spans="2:51" s="13" customFormat="1" x14ac:dyDescent="0.2">
      <c r="B5016" s="154"/>
      <c r="D5016" s="148" t="s">
        <v>169</v>
      </c>
      <c r="E5016" s="155" t="s">
        <v>3</v>
      </c>
      <c r="F5016" s="156" t="s">
        <v>2585</v>
      </c>
      <c r="H5016" s="157">
        <v>37.950000000000003</v>
      </c>
      <c r="I5016" s="158"/>
      <c r="L5016" s="154"/>
      <c r="M5016" s="159"/>
      <c r="T5016" s="160"/>
      <c r="AT5016" s="155" t="s">
        <v>169</v>
      </c>
      <c r="AU5016" s="155" t="s">
        <v>88</v>
      </c>
      <c r="AV5016" s="13" t="s">
        <v>88</v>
      </c>
      <c r="AW5016" s="13" t="s">
        <v>40</v>
      </c>
      <c r="AX5016" s="13" t="s">
        <v>78</v>
      </c>
      <c r="AY5016" s="155" t="s">
        <v>156</v>
      </c>
    </row>
    <row r="5017" spans="2:51" s="13" customFormat="1" x14ac:dyDescent="0.2">
      <c r="B5017" s="154"/>
      <c r="D5017" s="148" t="s">
        <v>169</v>
      </c>
      <c r="E5017" s="155" t="s">
        <v>3</v>
      </c>
      <c r="F5017" s="156" t="s">
        <v>2586</v>
      </c>
      <c r="H5017" s="157">
        <v>32.479999999999997</v>
      </c>
      <c r="I5017" s="158"/>
      <c r="L5017" s="154"/>
      <c r="M5017" s="159"/>
      <c r="T5017" s="160"/>
      <c r="AT5017" s="155" t="s">
        <v>169</v>
      </c>
      <c r="AU5017" s="155" t="s">
        <v>88</v>
      </c>
      <c r="AV5017" s="13" t="s">
        <v>88</v>
      </c>
      <c r="AW5017" s="13" t="s">
        <v>40</v>
      </c>
      <c r="AX5017" s="13" t="s">
        <v>78</v>
      </c>
      <c r="AY5017" s="155" t="s">
        <v>156</v>
      </c>
    </row>
    <row r="5018" spans="2:51" s="13" customFormat="1" x14ac:dyDescent="0.2">
      <c r="B5018" s="154"/>
      <c r="D5018" s="148" t="s">
        <v>169</v>
      </c>
      <c r="E5018" s="155" t="s">
        <v>3</v>
      </c>
      <c r="F5018" s="156" t="s">
        <v>2587</v>
      </c>
      <c r="H5018" s="157">
        <v>74.599999999999994</v>
      </c>
      <c r="I5018" s="158"/>
      <c r="L5018" s="154"/>
      <c r="M5018" s="159"/>
      <c r="T5018" s="160"/>
      <c r="AT5018" s="155" t="s">
        <v>169</v>
      </c>
      <c r="AU5018" s="155" t="s">
        <v>88</v>
      </c>
      <c r="AV5018" s="13" t="s">
        <v>88</v>
      </c>
      <c r="AW5018" s="13" t="s">
        <v>40</v>
      </c>
      <c r="AX5018" s="13" t="s">
        <v>78</v>
      </c>
      <c r="AY5018" s="155" t="s">
        <v>156</v>
      </c>
    </row>
    <row r="5019" spans="2:51" s="13" customFormat="1" x14ac:dyDescent="0.2">
      <c r="B5019" s="154"/>
      <c r="D5019" s="148" t="s">
        <v>169</v>
      </c>
      <c r="E5019" s="155" t="s">
        <v>3</v>
      </c>
      <c r="F5019" s="156" t="s">
        <v>2588</v>
      </c>
      <c r="H5019" s="157">
        <v>33.335000000000001</v>
      </c>
      <c r="I5019" s="158"/>
      <c r="L5019" s="154"/>
      <c r="M5019" s="159"/>
      <c r="T5019" s="160"/>
      <c r="AT5019" s="155" t="s">
        <v>169</v>
      </c>
      <c r="AU5019" s="155" t="s">
        <v>88</v>
      </c>
      <c r="AV5019" s="13" t="s">
        <v>88</v>
      </c>
      <c r="AW5019" s="13" t="s">
        <v>40</v>
      </c>
      <c r="AX5019" s="13" t="s">
        <v>78</v>
      </c>
      <c r="AY5019" s="155" t="s">
        <v>156</v>
      </c>
    </row>
    <row r="5020" spans="2:51" s="13" customFormat="1" x14ac:dyDescent="0.2">
      <c r="B5020" s="154"/>
      <c r="D5020" s="148" t="s">
        <v>169</v>
      </c>
      <c r="E5020" s="155" t="s">
        <v>3</v>
      </c>
      <c r="F5020" s="156" t="s">
        <v>2589</v>
      </c>
      <c r="H5020" s="157">
        <v>4.0919999999999996</v>
      </c>
      <c r="I5020" s="158"/>
      <c r="L5020" s="154"/>
      <c r="M5020" s="159"/>
      <c r="T5020" s="160"/>
      <c r="AT5020" s="155" t="s">
        <v>169</v>
      </c>
      <c r="AU5020" s="155" t="s">
        <v>88</v>
      </c>
      <c r="AV5020" s="13" t="s">
        <v>88</v>
      </c>
      <c r="AW5020" s="13" t="s">
        <v>40</v>
      </c>
      <c r="AX5020" s="13" t="s">
        <v>78</v>
      </c>
      <c r="AY5020" s="155" t="s">
        <v>156</v>
      </c>
    </row>
    <row r="5021" spans="2:51" s="15" customFormat="1" x14ac:dyDescent="0.2">
      <c r="B5021" s="168"/>
      <c r="D5021" s="148" t="s">
        <v>169</v>
      </c>
      <c r="E5021" s="169" t="s">
        <v>3</v>
      </c>
      <c r="F5021" s="170" t="s">
        <v>180</v>
      </c>
      <c r="H5021" s="171">
        <v>2867.5709999999999</v>
      </c>
      <c r="I5021" s="172"/>
      <c r="L5021" s="168"/>
      <c r="M5021" s="173"/>
      <c r="T5021" s="174"/>
      <c r="AT5021" s="169" t="s">
        <v>169</v>
      </c>
      <c r="AU5021" s="169" t="s">
        <v>88</v>
      </c>
      <c r="AV5021" s="15" t="s">
        <v>157</v>
      </c>
      <c r="AW5021" s="15" t="s">
        <v>40</v>
      </c>
      <c r="AX5021" s="15" t="s">
        <v>78</v>
      </c>
      <c r="AY5021" s="169" t="s">
        <v>156</v>
      </c>
    </row>
    <row r="5022" spans="2:51" s="12" customFormat="1" x14ac:dyDescent="0.2">
      <c r="B5022" s="147"/>
      <c r="D5022" s="148" t="s">
        <v>169</v>
      </c>
      <c r="E5022" s="149" t="s">
        <v>3</v>
      </c>
      <c r="F5022" s="150" t="s">
        <v>2859</v>
      </c>
      <c r="H5022" s="149" t="s">
        <v>3</v>
      </c>
      <c r="I5022" s="151"/>
      <c r="L5022" s="147"/>
      <c r="M5022" s="152"/>
      <c r="T5022" s="153"/>
      <c r="AT5022" s="149" t="s">
        <v>169</v>
      </c>
      <c r="AU5022" s="149" t="s">
        <v>88</v>
      </c>
      <c r="AV5022" s="12" t="s">
        <v>86</v>
      </c>
      <c r="AW5022" s="12" t="s">
        <v>40</v>
      </c>
      <c r="AX5022" s="12" t="s">
        <v>78</v>
      </c>
      <c r="AY5022" s="149" t="s">
        <v>156</v>
      </c>
    </row>
    <row r="5023" spans="2:51" s="13" customFormat="1" x14ac:dyDescent="0.2">
      <c r="B5023" s="154"/>
      <c r="D5023" s="148" t="s">
        <v>169</v>
      </c>
      <c r="E5023" s="155" t="s">
        <v>3</v>
      </c>
      <c r="F5023" s="156" t="s">
        <v>2860</v>
      </c>
      <c r="H5023" s="157">
        <v>6.8949999999999996</v>
      </c>
      <c r="I5023" s="158"/>
      <c r="L5023" s="154"/>
      <c r="M5023" s="159"/>
      <c r="T5023" s="160"/>
      <c r="AT5023" s="155" t="s">
        <v>169</v>
      </c>
      <c r="AU5023" s="155" t="s">
        <v>88</v>
      </c>
      <c r="AV5023" s="13" t="s">
        <v>88</v>
      </c>
      <c r="AW5023" s="13" t="s">
        <v>40</v>
      </c>
      <c r="AX5023" s="13" t="s">
        <v>78</v>
      </c>
      <c r="AY5023" s="155" t="s">
        <v>156</v>
      </c>
    </row>
    <row r="5024" spans="2:51" s="13" customFormat="1" x14ac:dyDescent="0.2">
      <c r="B5024" s="154"/>
      <c r="D5024" s="148" t="s">
        <v>169</v>
      </c>
      <c r="E5024" s="155" t="s">
        <v>3</v>
      </c>
      <c r="F5024" s="156" t="s">
        <v>2861</v>
      </c>
      <c r="H5024" s="157">
        <v>7.8</v>
      </c>
      <c r="I5024" s="158"/>
      <c r="L5024" s="154"/>
      <c r="M5024" s="159"/>
      <c r="T5024" s="160"/>
      <c r="AT5024" s="155" t="s">
        <v>169</v>
      </c>
      <c r="AU5024" s="155" t="s">
        <v>88</v>
      </c>
      <c r="AV5024" s="13" t="s">
        <v>88</v>
      </c>
      <c r="AW5024" s="13" t="s">
        <v>40</v>
      </c>
      <c r="AX5024" s="13" t="s">
        <v>78</v>
      </c>
      <c r="AY5024" s="155" t="s">
        <v>156</v>
      </c>
    </row>
    <row r="5025" spans="2:51" s="13" customFormat="1" x14ac:dyDescent="0.2">
      <c r="B5025" s="154"/>
      <c r="D5025" s="148" t="s">
        <v>169</v>
      </c>
      <c r="E5025" s="155" t="s">
        <v>3</v>
      </c>
      <c r="F5025" s="156" t="s">
        <v>2862</v>
      </c>
      <c r="H5025" s="157">
        <v>2.1</v>
      </c>
      <c r="I5025" s="158"/>
      <c r="L5025" s="154"/>
      <c r="M5025" s="159"/>
      <c r="T5025" s="160"/>
      <c r="AT5025" s="155" t="s">
        <v>169</v>
      </c>
      <c r="AU5025" s="155" t="s">
        <v>88</v>
      </c>
      <c r="AV5025" s="13" t="s">
        <v>88</v>
      </c>
      <c r="AW5025" s="13" t="s">
        <v>40</v>
      </c>
      <c r="AX5025" s="13" t="s">
        <v>78</v>
      </c>
      <c r="AY5025" s="155" t="s">
        <v>156</v>
      </c>
    </row>
    <row r="5026" spans="2:51" s="15" customFormat="1" x14ac:dyDescent="0.2">
      <c r="B5026" s="168"/>
      <c r="D5026" s="148" t="s">
        <v>169</v>
      </c>
      <c r="E5026" s="169" t="s">
        <v>3</v>
      </c>
      <c r="F5026" s="170" t="s">
        <v>180</v>
      </c>
      <c r="H5026" s="171">
        <v>16.795000000000002</v>
      </c>
      <c r="I5026" s="172"/>
      <c r="L5026" s="168"/>
      <c r="M5026" s="173"/>
      <c r="T5026" s="174"/>
      <c r="AT5026" s="169" t="s">
        <v>169</v>
      </c>
      <c r="AU5026" s="169" t="s">
        <v>88</v>
      </c>
      <c r="AV5026" s="15" t="s">
        <v>157</v>
      </c>
      <c r="AW5026" s="15" t="s">
        <v>40</v>
      </c>
      <c r="AX5026" s="15" t="s">
        <v>78</v>
      </c>
      <c r="AY5026" s="169" t="s">
        <v>156</v>
      </c>
    </row>
    <row r="5027" spans="2:51" s="12" customFormat="1" x14ac:dyDescent="0.2">
      <c r="B5027" s="147"/>
      <c r="D5027" s="148" t="s">
        <v>169</v>
      </c>
      <c r="E5027" s="149" t="s">
        <v>3</v>
      </c>
      <c r="F5027" s="150" t="s">
        <v>2891</v>
      </c>
      <c r="H5027" s="149" t="s">
        <v>3</v>
      </c>
      <c r="I5027" s="151"/>
      <c r="L5027" s="147"/>
      <c r="M5027" s="152"/>
      <c r="T5027" s="153"/>
      <c r="AT5027" s="149" t="s">
        <v>169</v>
      </c>
      <c r="AU5027" s="149" t="s">
        <v>88</v>
      </c>
      <c r="AV5027" s="12" t="s">
        <v>86</v>
      </c>
      <c r="AW5027" s="12" t="s">
        <v>40</v>
      </c>
      <c r="AX5027" s="12" t="s">
        <v>78</v>
      </c>
      <c r="AY5027" s="149" t="s">
        <v>156</v>
      </c>
    </row>
    <row r="5028" spans="2:51" s="13" customFormat="1" x14ac:dyDescent="0.2">
      <c r="B5028" s="154"/>
      <c r="D5028" s="148" t="s">
        <v>169</v>
      </c>
      <c r="E5028" s="155" t="s">
        <v>3</v>
      </c>
      <c r="F5028" s="156" t="s">
        <v>2892</v>
      </c>
      <c r="H5028" s="157">
        <v>1.68</v>
      </c>
      <c r="I5028" s="158"/>
      <c r="L5028" s="154"/>
      <c r="M5028" s="159"/>
      <c r="T5028" s="160"/>
      <c r="AT5028" s="155" t="s">
        <v>169</v>
      </c>
      <c r="AU5028" s="155" t="s">
        <v>88</v>
      </c>
      <c r="AV5028" s="13" t="s">
        <v>88</v>
      </c>
      <c r="AW5028" s="13" t="s">
        <v>40</v>
      </c>
      <c r="AX5028" s="13" t="s">
        <v>78</v>
      </c>
      <c r="AY5028" s="155" t="s">
        <v>156</v>
      </c>
    </row>
    <row r="5029" spans="2:51" s="13" customFormat="1" x14ac:dyDescent="0.2">
      <c r="B5029" s="154"/>
      <c r="D5029" s="148" t="s">
        <v>169</v>
      </c>
      <c r="E5029" s="155" t="s">
        <v>3</v>
      </c>
      <c r="F5029" s="156" t="s">
        <v>2893</v>
      </c>
      <c r="H5029" s="157">
        <v>3.9</v>
      </c>
      <c r="I5029" s="158"/>
      <c r="L5029" s="154"/>
      <c r="M5029" s="159"/>
      <c r="T5029" s="160"/>
      <c r="AT5029" s="155" t="s">
        <v>169</v>
      </c>
      <c r="AU5029" s="155" t="s">
        <v>88</v>
      </c>
      <c r="AV5029" s="13" t="s">
        <v>88</v>
      </c>
      <c r="AW5029" s="13" t="s">
        <v>40</v>
      </c>
      <c r="AX5029" s="13" t="s">
        <v>78</v>
      </c>
      <c r="AY5029" s="155" t="s">
        <v>156</v>
      </c>
    </row>
    <row r="5030" spans="2:51" s="13" customFormat="1" x14ac:dyDescent="0.2">
      <c r="B5030" s="154"/>
      <c r="D5030" s="148" t="s">
        <v>169</v>
      </c>
      <c r="E5030" s="155" t="s">
        <v>3</v>
      </c>
      <c r="F5030" s="156" t="s">
        <v>2894</v>
      </c>
      <c r="H5030" s="157">
        <v>3.9</v>
      </c>
      <c r="I5030" s="158"/>
      <c r="L5030" s="154"/>
      <c r="M5030" s="159"/>
      <c r="T5030" s="160"/>
      <c r="AT5030" s="155" t="s">
        <v>169</v>
      </c>
      <c r="AU5030" s="155" t="s">
        <v>88</v>
      </c>
      <c r="AV5030" s="13" t="s">
        <v>88</v>
      </c>
      <c r="AW5030" s="13" t="s">
        <v>40</v>
      </c>
      <c r="AX5030" s="13" t="s">
        <v>78</v>
      </c>
      <c r="AY5030" s="155" t="s">
        <v>156</v>
      </c>
    </row>
    <row r="5031" spans="2:51" s="13" customFormat="1" x14ac:dyDescent="0.2">
      <c r="B5031" s="154"/>
      <c r="D5031" s="148" t="s">
        <v>169</v>
      </c>
      <c r="E5031" s="155" t="s">
        <v>3</v>
      </c>
      <c r="F5031" s="156" t="s">
        <v>2895</v>
      </c>
      <c r="H5031" s="157">
        <v>3.9</v>
      </c>
      <c r="I5031" s="158"/>
      <c r="L5031" s="154"/>
      <c r="M5031" s="159"/>
      <c r="T5031" s="160"/>
      <c r="AT5031" s="155" t="s">
        <v>169</v>
      </c>
      <c r="AU5031" s="155" t="s">
        <v>88</v>
      </c>
      <c r="AV5031" s="13" t="s">
        <v>88</v>
      </c>
      <c r="AW5031" s="13" t="s">
        <v>40</v>
      </c>
      <c r="AX5031" s="13" t="s">
        <v>78</v>
      </c>
      <c r="AY5031" s="155" t="s">
        <v>156</v>
      </c>
    </row>
    <row r="5032" spans="2:51" s="13" customFormat="1" x14ac:dyDescent="0.2">
      <c r="B5032" s="154"/>
      <c r="D5032" s="148" t="s">
        <v>169</v>
      </c>
      <c r="E5032" s="155" t="s">
        <v>3</v>
      </c>
      <c r="F5032" s="156" t="s">
        <v>2896</v>
      </c>
      <c r="H5032" s="157">
        <v>4.9050000000000002</v>
      </c>
      <c r="I5032" s="158"/>
      <c r="L5032" s="154"/>
      <c r="M5032" s="159"/>
      <c r="T5032" s="160"/>
      <c r="AT5032" s="155" t="s">
        <v>169</v>
      </c>
      <c r="AU5032" s="155" t="s">
        <v>88</v>
      </c>
      <c r="AV5032" s="13" t="s">
        <v>88</v>
      </c>
      <c r="AW5032" s="13" t="s">
        <v>40</v>
      </c>
      <c r="AX5032" s="13" t="s">
        <v>78</v>
      </c>
      <c r="AY5032" s="155" t="s">
        <v>156</v>
      </c>
    </row>
    <row r="5033" spans="2:51" s="13" customFormat="1" x14ac:dyDescent="0.2">
      <c r="B5033" s="154"/>
      <c r="D5033" s="148" t="s">
        <v>169</v>
      </c>
      <c r="E5033" s="155" t="s">
        <v>3</v>
      </c>
      <c r="F5033" s="156" t="s">
        <v>2897</v>
      </c>
      <c r="H5033" s="157">
        <v>1.62</v>
      </c>
      <c r="I5033" s="158"/>
      <c r="L5033" s="154"/>
      <c r="M5033" s="159"/>
      <c r="T5033" s="160"/>
      <c r="AT5033" s="155" t="s">
        <v>169</v>
      </c>
      <c r="AU5033" s="155" t="s">
        <v>88</v>
      </c>
      <c r="AV5033" s="13" t="s">
        <v>88</v>
      </c>
      <c r="AW5033" s="13" t="s">
        <v>40</v>
      </c>
      <c r="AX5033" s="13" t="s">
        <v>78</v>
      </c>
      <c r="AY5033" s="155" t="s">
        <v>156</v>
      </c>
    </row>
    <row r="5034" spans="2:51" s="13" customFormat="1" x14ac:dyDescent="0.2">
      <c r="B5034" s="154"/>
      <c r="D5034" s="148" t="s">
        <v>169</v>
      </c>
      <c r="E5034" s="155" t="s">
        <v>3</v>
      </c>
      <c r="F5034" s="156" t="s">
        <v>2898</v>
      </c>
      <c r="H5034" s="157">
        <v>4.6260000000000003</v>
      </c>
      <c r="I5034" s="158"/>
      <c r="L5034" s="154"/>
      <c r="M5034" s="159"/>
      <c r="T5034" s="160"/>
      <c r="AT5034" s="155" t="s">
        <v>169</v>
      </c>
      <c r="AU5034" s="155" t="s">
        <v>88</v>
      </c>
      <c r="AV5034" s="13" t="s">
        <v>88</v>
      </c>
      <c r="AW5034" s="13" t="s">
        <v>40</v>
      </c>
      <c r="AX5034" s="13" t="s">
        <v>78</v>
      </c>
      <c r="AY5034" s="155" t="s">
        <v>156</v>
      </c>
    </row>
    <row r="5035" spans="2:51" s="13" customFormat="1" x14ac:dyDescent="0.2">
      <c r="B5035" s="154"/>
      <c r="D5035" s="148" t="s">
        <v>169</v>
      </c>
      <c r="E5035" s="155" t="s">
        <v>3</v>
      </c>
      <c r="F5035" s="156" t="s">
        <v>2899</v>
      </c>
      <c r="H5035" s="157">
        <v>1.4319999999999999</v>
      </c>
      <c r="I5035" s="158"/>
      <c r="L5035" s="154"/>
      <c r="M5035" s="159"/>
      <c r="T5035" s="160"/>
      <c r="AT5035" s="155" t="s">
        <v>169</v>
      </c>
      <c r="AU5035" s="155" t="s">
        <v>88</v>
      </c>
      <c r="AV5035" s="13" t="s">
        <v>88</v>
      </c>
      <c r="AW5035" s="13" t="s">
        <v>40</v>
      </c>
      <c r="AX5035" s="13" t="s">
        <v>78</v>
      </c>
      <c r="AY5035" s="155" t="s">
        <v>156</v>
      </c>
    </row>
    <row r="5036" spans="2:51" s="13" customFormat="1" x14ac:dyDescent="0.2">
      <c r="B5036" s="154"/>
      <c r="D5036" s="148" t="s">
        <v>169</v>
      </c>
      <c r="E5036" s="155" t="s">
        <v>3</v>
      </c>
      <c r="F5036" s="156" t="s">
        <v>2900</v>
      </c>
      <c r="H5036" s="157">
        <v>1.54</v>
      </c>
      <c r="I5036" s="158"/>
      <c r="L5036" s="154"/>
      <c r="M5036" s="159"/>
      <c r="T5036" s="160"/>
      <c r="AT5036" s="155" t="s">
        <v>169</v>
      </c>
      <c r="AU5036" s="155" t="s">
        <v>88</v>
      </c>
      <c r="AV5036" s="13" t="s">
        <v>88</v>
      </c>
      <c r="AW5036" s="13" t="s">
        <v>40</v>
      </c>
      <c r="AX5036" s="13" t="s">
        <v>78</v>
      </c>
      <c r="AY5036" s="155" t="s">
        <v>156</v>
      </c>
    </row>
    <row r="5037" spans="2:51" s="13" customFormat="1" x14ac:dyDescent="0.2">
      <c r="B5037" s="154"/>
      <c r="D5037" s="148" t="s">
        <v>169</v>
      </c>
      <c r="E5037" s="155" t="s">
        <v>3</v>
      </c>
      <c r="F5037" s="156" t="s">
        <v>2901</v>
      </c>
      <c r="H5037" s="157">
        <v>1.4319999999999999</v>
      </c>
      <c r="I5037" s="158"/>
      <c r="L5037" s="154"/>
      <c r="M5037" s="159"/>
      <c r="T5037" s="160"/>
      <c r="AT5037" s="155" t="s">
        <v>169</v>
      </c>
      <c r="AU5037" s="155" t="s">
        <v>88</v>
      </c>
      <c r="AV5037" s="13" t="s">
        <v>88</v>
      </c>
      <c r="AW5037" s="13" t="s">
        <v>40</v>
      </c>
      <c r="AX5037" s="13" t="s">
        <v>78</v>
      </c>
      <c r="AY5037" s="155" t="s">
        <v>156</v>
      </c>
    </row>
    <row r="5038" spans="2:51" s="13" customFormat="1" x14ac:dyDescent="0.2">
      <c r="B5038" s="154"/>
      <c r="D5038" s="148" t="s">
        <v>169</v>
      </c>
      <c r="E5038" s="155" t="s">
        <v>3</v>
      </c>
      <c r="F5038" s="156" t="s">
        <v>2902</v>
      </c>
      <c r="H5038" s="157">
        <v>4.7699999999999996</v>
      </c>
      <c r="I5038" s="158"/>
      <c r="L5038" s="154"/>
      <c r="M5038" s="159"/>
      <c r="T5038" s="160"/>
      <c r="AT5038" s="155" t="s">
        <v>169</v>
      </c>
      <c r="AU5038" s="155" t="s">
        <v>88</v>
      </c>
      <c r="AV5038" s="13" t="s">
        <v>88</v>
      </c>
      <c r="AW5038" s="13" t="s">
        <v>40</v>
      </c>
      <c r="AX5038" s="13" t="s">
        <v>78</v>
      </c>
      <c r="AY5038" s="155" t="s">
        <v>156</v>
      </c>
    </row>
    <row r="5039" spans="2:51" s="13" customFormat="1" x14ac:dyDescent="0.2">
      <c r="B5039" s="154"/>
      <c r="D5039" s="148" t="s">
        <v>169</v>
      </c>
      <c r="E5039" s="155" t="s">
        <v>3</v>
      </c>
      <c r="F5039" s="156" t="s">
        <v>2903</v>
      </c>
      <c r="H5039" s="157">
        <v>4.7699999999999996</v>
      </c>
      <c r="I5039" s="158"/>
      <c r="L5039" s="154"/>
      <c r="M5039" s="159"/>
      <c r="T5039" s="160"/>
      <c r="AT5039" s="155" t="s">
        <v>169</v>
      </c>
      <c r="AU5039" s="155" t="s">
        <v>88</v>
      </c>
      <c r="AV5039" s="13" t="s">
        <v>88</v>
      </c>
      <c r="AW5039" s="13" t="s">
        <v>40</v>
      </c>
      <c r="AX5039" s="13" t="s">
        <v>78</v>
      </c>
      <c r="AY5039" s="155" t="s">
        <v>156</v>
      </c>
    </row>
    <row r="5040" spans="2:51" s="13" customFormat="1" x14ac:dyDescent="0.2">
      <c r="B5040" s="154"/>
      <c r="D5040" s="148" t="s">
        <v>169</v>
      </c>
      <c r="E5040" s="155" t="s">
        <v>3</v>
      </c>
      <c r="F5040" s="156" t="s">
        <v>2904</v>
      </c>
      <c r="H5040" s="157">
        <v>2.9940000000000002</v>
      </c>
      <c r="I5040" s="158"/>
      <c r="L5040" s="154"/>
      <c r="M5040" s="159"/>
      <c r="T5040" s="160"/>
      <c r="AT5040" s="155" t="s">
        <v>169</v>
      </c>
      <c r="AU5040" s="155" t="s">
        <v>88</v>
      </c>
      <c r="AV5040" s="13" t="s">
        <v>88</v>
      </c>
      <c r="AW5040" s="13" t="s">
        <v>40</v>
      </c>
      <c r="AX5040" s="13" t="s">
        <v>78</v>
      </c>
      <c r="AY5040" s="155" t="s">
        <v>156</v>
      </c>
    </row>
    <row r="5041" spans="2:51" s="13" customFormat="1" x14ac:dyDescent="0.2">
      <c r="B5041" s="154"/>
      <c r="D5041" s="148" t="s">
        <v>169</v>
      </c>
      <c r="E5041" s="155" t="s">
        <v>3</v>
      </c>
      <c r="F5041" s="156" t="s">
        <v>2905</v>
      </c>
      <c r="H5041" s="157">
        <v>4.7699999999999996</v>
      </c>
      <c r="I5041" s="158"/>
      <c r="L5041" s="154"/>
      <c r="M5041" s="159"/>
      <c r="T5041" s="160"/>
      <c r="AT5041" s="155" t="s">
        <v>169</v>
      </c>
      <c r="AU5041" s="155" t="s">
        <v>88</v>
      </c>
      <c r="AV5041" s="13" t="s">
        <v>88</v>
      </c>
      <c r="AW5041" s="13" t="s">
        <v>40</v>
      </c>
      <c r="AX5041" s="13" t="s">
        <v>78</v>
      </c>
      <c r="AY5041" s="155" t="s">
        <v>156</v>
      </c>
    </row>
    <row r="5042" spans="2:51" s="13" customFormat="1" x14ac:dyDescent="0.2">
      <c r="B5042" s="154"/>
      <c r="D5042" s="148" t="s">
        <v>169</v>
      </c>
      <c r="E5042" s="155" t="s">
        <v>3</v>
      </c>
      <c r="F5042" s="156" t="s">
        <v>2906</v>
      </c>
      <c r="H5042" s="157">
        <v>4.41</v>
      </c>
      <c r="I5042" s="158"/>
      <c r="L5042" s="154"/>
      <c r="M5042" s="159"/>
      <c r="T5042" s="160"/>
      <c r="AT5042" s="155" t="s">
        <v>169</v>
      </c>
      <c r="AU5042" s="155" t="s">
        <v>88</v>
      </c>
      <c r="AV5042" s="13" t="s">
        <v>88</v>
      </c>
      <c r="AW5042" s="13" t="s">
        <v>40</v>
      </c>
      <c r="AX5042" s="13" t="s">
        <v>78</v>
      </c>
      <c r="AY5042" s="155" t="s">
        <v>156</v>
      </c>
    </row>
    <row r="5043" spans="2:51" s="13" customFormat="1" x14ac:dyDescent="0.2">
      <c r="B5043" s="154"/>
      <c r="D5043" s="148" t="s">
        <v>169</v>
      </c>
      <c r="E5043" s="155" t="s">
        <v>3</v>
      </c>
      <c r="F5043" s="156" t="s">
        <v>2907</v>
      </c>
      <c r="H5043" s="157">
        <v>5.22</v>
      </c>
      <c r="I5043" s="158"/>
      <c r="L5043" s="154"/>
      <c r="M5043" s="159"/>
      <c r="T5043" s="160"/>
      <c r="AT5043" s="155" t="s">
        <v>169</v>
      </c>
      <c r="AU5043" s="155" t="s">
        <v>88</v>
      </c>
      <c r="AV5043" s="13" t="s">
        <v>88</v>
      </c>
      <c r="AW5043" s="13" t="s">
        <v>40</v>
      </c>
      <c r="AX5043" s="13" t="s">
        <v>78</v>
      </c>
      <c r="AY5043" s="155" t="s">
        <v>156</v>
      </c>
    </row>
    <row r="5044" spans="2:51" s="13" customFormat="1" x14ac:dyDescent="0.2">
      <c r="B5044" s="154"/>
      <c r="D5044" s="148" t="s">
        <v>169</v>
      </c>
      <c r="E5044" s="155" t="s">
        <v>3</v>
      </c>
      <c r="F5044" s="156" t="s">
        <v>2908</v>
      </c>
      <c r="H5044" s="157">
        <v>2.94</v>
      </c>
      <c r="I5044" s="158"/>
      <c r="L5044" s="154"/>
      <c r="M5044" s="159"/>
      <c r="T5044" s="160"/>
      <c r="AT5044" s="155" t="s">
        <v>169</v>
      </c>
      <c r="AU5044" s="155" t="s">
        <v>88</v>
      </c>
      <c r="AV5044" s="13" t="s">
        <v>88</v>
      </c>
      <c r="AW5044" s="13" t="s">
        <v>40</v>
      </c>
      <c r="AX5044" s="13" t="s">
        <v>78</v>
      </c>
      <c r="AY5044" s="155" t="s">
        <v>156</v>
      </c>
    </row>
    <row r="5045" spans="2:51" s="13" customFormat="1" x14ac:dyDescent="0.2">
      <c r="B5045" s="154"/>
      <c r="D5045" s="148" t="s">
        <v>169</v>
      </c>
      <c r="E5045" s="155" t="s">
        <v>3</v>
      </c>
      <c r="F5045" s="156" t="s">
        <v>2909</v>
      </c>
      <c r="H5045" s="157">
        <v>4.41</v>
      </c>
      <c r="I5045" s="158"/>
      <c r="L5045" s="154"/>
      <c r="M5045" s="159"/>
      <c r="T5045" s="160"/>
      <c r="AT5045" s="155" t="s">
        <v>169</v>
      </c>
      <c r="AU5045" s="155" t="s">
        <v>88</v>
      </c>
      <c r="AV5045" s="13" t="s">
        <v>88</v>
      </c>
      <c r="AW5045" s="13" t="s">
        <v>40</v>
      </c>
      <c r="AX5045" s="13" t="s">
        <v>78</v>
      </c>
      <c r="AY5045" s="155" t="s">
        <v>156</v>
      </c>
    </row>
    <row r="5046" spans="2:51" s="13" customFormat="1" x14ac:dyDescent="0.2">
      <c r="B5046" s="154"/>
      <c r="D5046" s="148" t="s">
        <v>169</v>
      </c>
      <c r="E5046" s="155" t="s">
        <v>3</v>
      </c>
      <c r="F5046" s="156" t="s">
        <v>2910</v>
      </c>
      <c r="H5046" s="157">
        <v>4.41</v>
      </c>
      <c r="I5046" s="158"/>
      <c r="L5046" s="154"/>
      <c r="M5046" s="159"/>
      <c r="T5046" s="160"/>
      <c r="AT5046" s="155" t="s">
        <v>169</v>
      </c>
      <c r="AU5046" s="155" t="s">
        <v>88</v>
      </c>
      <c r="AV5046" s="13" t="s">
        <v>88</v>
      </c>
      <c r="AW5046" s="13" t="s">
        <v>40</v>
      </c>
      <c r="AX5046" s="13" t="s">
        <v>78</v>
      </c>
      <c r="AY5046" s="155" t="s">
        <v>156</v>
      </c>
    </row>
    <row r="5047" spans="2:51" s="13" customFormat="1" x14ac:dyDescent="0.2">
      <c r="B5047" s="154"/>
      <c r="D5047" s="148" t="s">
        <v>169</v>
      </c>
      <c r="E5047" s="155" t="s">
        <v>3</v>
      </c>
      <c r="F5047" s="156" t="s">
        <v>2911</v>
      </c>
      <c r="H5047" s="157">
        <v>4.41</v>
      </c>
      <c r="I5047" s="158"/>
      <c r="L5047" s="154"/>
      <c r="M5047" s="159"/>
      <c r="T5047" s="160"/>
      <c r="AT5047" s="155" t="s">
        <v>169</v>
      </c>
      <c r="AU5047" s="155" t="s">
        <v>88</v>
      </c>
      <c r="AV5047" s="13" t="s">
        <v>88</v>
      </c>
      <c r="AW5047" s="13" t="s">
        <v>40</v>
      </c>
      <c r="AX5047" s="13" t="s">
        <v>78</v>
      </c>
      <c r="AY5047" s="155" t="s">
        <v>156</v>
      </c>
    </row>
    <row r="5048" spans="2:51" s="13" customFormat="1" x14ac:dyDescent="0.2">
      <c r="B5048" s="154"/>
      <c r="D5048" s="148" t="s">
        <v>169</v>
      </c>
      <c r="E5048" s="155" t="s">
        <v>3</v>
      </c>
      <c r="F5048" s="156" t="s">
        <v>2912</v>
      </c>
      <c r="H5048" s="157">
        <v>4.41</v>
      </c>
      <c r="I5048" s="158"/>
      <c r="L5048" s="154"/>
      <c r="M5048" s="159"/>
      <c r="T5048" s="160"/>
      <c r="AT5048" s="155" t="s">
        <v>169</v>
      </c>
      <c r="AU5048" s="155" t="s">
        <v>88</v>
      </c>
      <c r="AV5048" s="13" t="s">
        <v>88</v>
      </c>
      <c r="AW5048" s="13" t="s">
        <v>40</v>
      </c>
      <c r="AX5048" s="13" t="s">
        <v>78</v>
      </c>
      <c r="AY5048" s="155" t="s">
        <v>156</v>
      </c>
    </row>
    <row r="5049" spans="2:51" s="13" customFormat="1" x14ac:dyDescent="0.2">
      <c r="B5049" s="154"/>
      <c r="D5049" s="148" t="s">
        <v>169</v>
      </c>
      <c r="E5049" s="155" t="s">
        <v>3</v>
      </c>
      <c r="F5049" s="156" t="s">
        <v>2913</v>
      </c>
      <c r="H5049" s="157">
        <v>4.41</v>
      </c>
      <c r="I5049" s="158"/>
      <c r="L5049" s="154"/>
      <c r="M5049" s="159"/>
      <c r="T5049" s="160"/>
      <c r="AT5049" s="155" t="s">
        <v>169</v>
      </c>
      <c r="AU5049" s="155" t="s">
        <v>88</v>
      </c>
      <c r="AV5049" s="13" t="s">
        <v>88</v>
      </c>
      <c r="AW5049" s="13" t="s">
        <v>40</v>
      </c>
      <c r="AX5049" s="13" t="s">
        <v>78</v>
      </c>
      <c r="AY5049" s="155" t="s">
        <v>156</v>
      </c>
    </row>
    <row r="5050" spans="2:51" s="13" customFormat="1" x14ac:dyDescent="0.2">
      <c r="B5050" s="154"/>
      <c r="D5050" s="148" t="s">
        <v>169</v>
      </c>
      <c r="E5050" s="155" t="s">
        <v>3</v>
      </c>
      <c r="F5050" s="156" t="s">
        <v>2914</v>
      </c>
      <c r="H5050" s="157">
        <v>1.41</v>
      </c>
      <c r="I5050" s="158"/>
      <c r="L5050" s="154"/>
      <c r="M5050" s="159"/>
      <c r="T5050" s="160"/>
      <c r="AT5050" s="155" t="s">
        <v>169</v>
      </c>
      <c r="AU5050" s="155" t="s">
        <v>88</v>
      </c>
      <c r="AV5050" s="13" t="s">
        <v>88</v>
      </c>
      <c r="AW5050" s="13" t="s">
        <v>40</v>
      </c>
      <c r="AX5050" s="13" t="s">
        <v>78</v>
      </c>
      <c r="AY5050" s="155" t="s">
        <v>156</v>
      </c>
    </row>
    <row r="5051" spans="2:51" s="13" customFormat="1" x14ac:dyDescent="0.2">
      <c r="B5051" s="154"/>
      <c r="D5051" s="148" t="s">
        <v>169</v>
      </c>
      <c r="E5051" s="155" t="s">
        <v>3</v>
      </c>
      <c r="F5051" s="156" t="s">
        <v>2915</v>
      </c>
      <c r="H5051" s="157">
        <v>1.41</v>
      </c>
      <c r="I5051" s="158"/>
      <c r="L5051" s="154"/>
      <c r="M5051" s="159"/>
      <c r="T5051" s="160"/>
      <c r="AT5051" s="155" t="s">
        <v>169</v>
      </c>
      <c r="AU5051" s="155" t="s">
        <v>88</v>
      </c>
      <c r="AV5051" s="13" t="s">
        <v>88</v>
      </c>
      <c r="AW5051" s="13" t="s">
        <v>40</v>
      </c>
      <c r="AX5051" s="13" t="s">
        <v>78</v>
      </c>
      <c r="AY5051" s="155" t="s">
        <v>156</v>
      </c>
    </row>
    <row r="5052" spans="2:51" s="13" customFormat="1" x14ac:dyDescent="0.2">
      <c r="B5052" s="154"/>
      <c r="D5052" s="148" t="s">
        <v>169</v>
      </c>
      <c r="E5052" s="155" t="s">
        <v>3</v>
      </c>
      <c r="F5052" s="156" t="s">
        <v>2916</v>
      </c>
      <c r="H5052" s="157">
        <v>3.6</v>
      </c>
      <c r="I5052" s="158"/>
      <c r="L5052" s="154"/>
      <c r="M5052" s="159"/>
      <c r="T5052" s="160"/>
      <c r="AT5052" s="155" t="s">
        <v>169</v>
      </c>
      <c r="AU5052" s="155" t="s">
        <v>88</v>
      </c>
      <c r="AV5052" s="13" t="s">
        <v>88</v>
      </c>
      <c r="AW5052" s="13" t="s">
        <v>40</v>
      </c>
      <c r="AX5052" s="13" t="s">
        <v>78</v>
      </c>
      <c r="AY5052" s="155" t="s">
        <v>156</v>
      </c>
    </row>
    <row r="5053" spans="2:51" s="13" customFormat="1" x14ac:dyDescent="0.2">
      <c r="B5053" s="154"/>
      <c r="D5053" s="148" t="s">
        <v>169</v>
      </c>
      <c r="E5053" s="155" t="s">
        <v>3</v>
      </c>
      <c r="F5053" s="156" t="s">
        <v>2917</v>
      </c>
      <c r="H5053" s="157">
        <v>3.6</v>
      </c>
      <c r="I5053" s="158"/>
      <c r="L5053" s="154"/>
      <c r="M5053" s="159"/>
      <c r="T5053" s="160"/>
      <c r="AT5053" s="155" t="s">
        <v>169</v>
      </c>
      <c r="AU5053" s="155" t="s">
        <v>88</v>
      </c>
      <c r="AV5053" s="13" t="s">
        <v>88</v>
      </c>
      <c r="AW5053" s="13" t="s">
        <v>40</v>
      </c>
      <c r="AX5053" s="13" t="s">
        <v>78</v>
      </c>
      <c r="AY5053" s="155" t="s">
        <v>156</v>
      </c>
    </row>
    <row r="5054" spans="2:51" s="13" customFormat="1" x14ac:dyDescent="0.2">
      <c r="B5054" s="154"/>
      <c r="D5054" s="148" t="s">
        <v>169</v>
      </c>
      <c r="E5054" s="155" t="s">
        <v>3</v>
      </c>
      <c r="F5054" s="156" t="s">
        <v>2918</v>
      </c>
      <c r="H5054" s="157">
        <v>3.6</v>
      </c>
      <c r="I5054" s="158"/>
      <c r="L5054" s="154"/>
      <c r="M5054" s="159"/>
      <c r="T5054" s="160"/>
      <c r="AT5054" s="155" t="s">
        <v>169</v>
      </c>
      <c r="AU5054" s="155" t="s">
        <v>88</v>
      </c>
      <c r="AV5054" s="13" t="s">
        <v>88</v>
      </c>
      <c r="AW5054" s="13" t="s">
        <v>40</v>
      </c>
      <c r="AX5054" s="13" t="s">
        <v>78</v>
      </c>
      <c r="AY5054" s="155" t="s">
        <v>156</v>
      </c>
    </row>
    <row r="5055" spans="2:51" s="13" customFormat="1" x14ac:dyDescent="0.2">
      <c r="B5055" s="154"/>
      <c r="D5055" s="148" t="s">
        <v>169</v>
      </c>
      <c r="E5055" s="155" t="s">
        <v>3</v>
      </c>
      <c r="F5055" s="156" t="s">
        <v>2919</v>
      </c>
      <c r="H5055" s="157">
        <v>3.9750000000000001</v>
      </c>
      <c r="I5055" s="158"/>
      <c r="L5055" s="154"/>
      <c r="M5055" s="159"/>
      <c r="T5055" s="160"/>
      <c r="AT5055" s="155" t="s">
        <v>169</v>
      </c>
      <c r="AU5055" s="155" t="s">
        <v>88</v>
      </c>
      <c r="AV5055" s="13" t="s">
        <v>88</v>
      </c>
      <c r="AW5055" s="13" t="s">
        <v>40</v>
      </c>
      <c r="AX5055" s="13" t="s">
        <v>78</v>
      </c>
      <c r="AY5055" s="155" t="s">
        <v>156</v>
      </c>
    </row>
    <row r="5056" spans="2:51" s="13" customFormat="1" x14ac:dyDescent="0.2">
      <c r="B5056" s="154"/>
      <c r="D5056" s="148" t="s">
        <v>169</v>
      </c>
      <c r="E5056" s="155" t="s">
        <v>3</v>
      </c>
      <c r="F5056" s="156" t="s">
        <v>2920</v>
      </c>
      <c r="H5056" s="157">
        <v>3.9750000000000001</v>
      </c>
      <c r="I5056" s="158"/>
      <c r="L5056" s="154"/>
      <c r="M5056" s="159"/>
      <c r="T5056" s="160"/>
      <c r="AT5056" s="155" t="s">
        <v>169</v>
      </c>
      <c r="AU5056" s="155" t="s">
        <v>88</v>
      </c>
      <c r="AV5056" s="13" t="s">
        <v>88</v>
      </c>
      <c r="AW5056" s="13" t="s">
        <v>40</v>
      </c>
      <c r="AX5056" s="13" t="s">
        <v>78</v>
      </c>
      <c r="AY5056" s="155" t="s">
        <v>156</v>
      </c>
    </row>
    <row r="5057" spans="2:51" s="13" customFormat="1" x14ac:dyDescent="0.2">
      <c r="B5057" s="154"/>
      <c r="D5057" s="148" t="s">
        <v>169</v>
      </c>
      <c r="E5057" s="155" t="s">
        <v>3</v>
      </c>
      <c r="F5057" s="156" t="s">
        <v>2921</v>
      </c>
      <c r="H5057" s="157">
        <v>3.9750000000000001</v>
      </c>
      <c r="I5057" s="158"/>
      <c r="L5057" s="154"/>
      <c r="M5057" s="159"/>
      <c r="T5057" s="160"/>
      <c r="AT5057" s="155" t="s">
        <v>169</v>
      </c>
      <c r="AU5057" s="155" t="s">
        <v>88</v>
      </c>
      <c r="AV5057" s="13" t="s">
        <v>88</v>
      </c>
      <c r="AW5057" s="13" t="s">
        <v>40</v>
      </c>
      <c r="AX5057" s="13" t="s">
        <v>78</v>
      </c>
      <c r="AY5057" s="155" t="s">
        <v>156</v>
      </c>
    </row>
    <row r="5058" spans="2:51" s="13" customFormat="1" x14ac:dyDescent="0.2">
      <c r="B5058" s="154"/>
      <c r="D5058" s="148" t="s">
        <v>169</v>
      </c>
      <c r="E5058" s="155" t="s">
        <v>3</v>
      </c>
      <c r="F5058" s="156" t="s">
        <v>2922</v>
      </c>
      <c r="H5058" s="157">
        <v>3.9750000000000001</v>
      </c>
      <c r="I5058" s="158"/>
      <c r="L5058" s="154"/>
      <c r="M5058" s="159"/>
      <c r="T5058" s="160"/>
      <c r="AT5058" s="155" t="s">
        <v>169</v>
      </c>
      <c r="AU5058" s="155" t="s">
        <v>88</v>
      </c>
      <c r="AV5058" s="13" t="s">
        <v>88</v>
      </c>
      <c r="AW5058" s="13" t="s">
        <v>40</v>
      </c>
      <c r="AX5058" s="13" t="s">
        <v>78</v>
      </c>
      <c r="AY5058" s="155" t="s">
        <v>156</v>
      </c>
    </row>
    <row r="5059" spans="2:51" s="13" customFormat="1" x14ac:dyDescent="0.2">
      <c r="B5059" s="154"/>
      <c r="D5059" s="148" t="s">
        <v>169</v>
      </c>
      <c r="E5059" s="155" t="s">
        <v>3</v>
      </c>
      <c r="F5059" s="156" t="s">
        <v>2923</v>
      </c>
      <c r="H5059" s="157">
        <v>3.9750000000000001</v>
      </c>
      <c r="I5059" s="158"/>
      <c r="L5059" s="154"/>
      <c r="M5059" s="159"/>
      <c r="T5059" s="160"/>
      <c r="AT5059" s="155" t="s">
        <v>169</v>
      </c>
      <c r="AU5059" s="155" t="s">
        <v>88</v>
      </c>
      <c r="AV5059" s="13" t="s">
        <v>88</v>
      </c>
      <c r="AW5059" s="13" t="s">
        <v>40</v>
      </c>
      <c r="AX5059" s="13" t="s">
        <v>78</v>
      </c>
      <c r="AY5059" s="155" t="s">
        <v>156</v>
      </c>
    </row>
    <row r="5060" spans="2:51" s="13" customFormat="1" x14ac:dyDescent="0.2">
      <c r="B5060" s="154"/>
      <c r="D5060" s="148" t="s">
        <v>169</v>
      </c>
      <c r="E5060" s="155" t="s">
        <v>3</v>
      </c>
      <c r="F5060" s="156" t="s">
        <v>2924</v>
      </c>
      <c r="H5060" s="157">
        <v>3.9750000000000001</v>
      </c>
      <c r="I5060" s="158"/>
      <c r="L5060" s="154"/>
      <c r="M5060" s="159"/>
      <c r="T5060" s="160"/>
      <c r="AT5060" s="155" t="s">
        <v>169</v>
      </c>
      <c r="AU5060" s="155" t="s">
        <v>88</v>
      </c>
      <c r="AV5060" s="13" t="s">
        <v>88</v>
      </c>
      <c r="AW5060" s="13" t="s">
        <v>40</v>
      </c>
      <c r="AX5060" s="13" t="s">
        <v>78</v>
      </c>
      <c r="AY5060" s="155" t="s">
        <v>156</v>
      </c>
    </row>
    <row r="5061" spans="2:51" s="13" customFormat="1" x14ac:dyDescent="0.2">
      <c r="B5061" s="154"/>
      <c r="D5061" s="148" t="s">
        <v>169</v>
      </c>
      <c r="E5061" s="155" t="s">
        <v>3</v>
      </c>
      <c r="F5061" s="156" t="s">
        <v>2925</v>
      </c>
      <c r="H5061" s="157">
        <v>1.53</v>
      </c>
      <c r="I5061" s="158"/>
      <c r="L5061" s="154"/>
      <c r="M5061" s="159"/>
      <c r="T5061" s="160"/>
      <c r="AT5061" s="155" t="s">
        <v>169</v>
      </c>
      <c r="AU5061" s="155" t="s">
        <v>88</v>
      </c>
      <c r="AV5061" s="13" t="s">
        <v>88</v>
      </c>
      <c r="AW5061" s="13" t="s">
        <v>40</v>
      </c>
      <c r="AX5061" s="13" t="s">
        <v>78</v>
      </c>
      <c r="AY5061" s="155" t="s">
        <v>156</v>
      </c>
    </row>
    <row r="5062" spans="2:51" s="13" customFormat="1" x14ac:dyDescent="0.2">
      <c r="B5062" s="154"/>
      <c r="D5062" s="148" t="s">
        <v>169</v>
      </c>
      <c r="E5062" s="155" t="s">
        <v>3</v>
      </c>
      <c r="F5062" s="156" t="s">
        <v>2926</v>
      </c>
      <c r="H5062" s="157">
        <v>1.53</v>
      </c>
      <c r="I5062" s="158"/>
      <c r="L5062" s="154"/>
      <c r="M5062" s="159"/>
      <c r="T5062" s="160"/>
      <c r="AT5062" s="155" t="s">
        <v>169</v>
      </c>
      <c r="AU5062" s="155" t="s">
        <v>88</v>
      </c>
      <c r="AV5062" s="13" t="s">
        <v>88</v>
      </c>
      <c r="AW5062" s="13" t="s">
        <v>40</v>
      </c>
      <c r="AX5062" s="13" t="s">
        <v>78</v>
      </c>
      <c r="AY5062" s="155" t="s">
        <v>156</v>
      </c>
    </row>
    <row r="5063" spans="2:51" s="13" customFormat="1" x14ac:dyDescent="0.2">
      <c r="B5063" s="154"/>
      <c r="D5063" s="148" t="s">
        <v>169</v>
      </c>
      <c r="E5063" s="155" t="s">
        <v>3</v>
      </c>
      <c r="F5063" s="156" t="s">
        <v>2927</v>
      </c>
      <c r="H5063" s="157">
        <v>3.9750000000000001</v>
      </c>
      <c r="I5063" s="158"/>
      <c r="L5063" s="154"/>
      <c r="M5063" s="159"/>
      <c r="T5063" s="160"/>
      <c r="AT5063" s="155" t="s">
        <v>169</v>
      </c>
      <c r="AU5063" s="155" t="s">
        <v>88</v>
      </c>
      <c r="AV5063" s="13" t="s">
        <v>88</v>
      </c>
      <c r="AW5063" s="13" t="s">
        <v>40</v>
      </c>
      <c r="AX5063" s="13" t="s">
        <v>78</v>
      </c>
      <c r="AY5063" s="155" t="s">
        <v>156</v>
      </c>
    </row>
    <row r="5064" spans="2:51" s="13" customFormat="1" x14ac:dyDescent="0.2">
      <c r="B5064" s="154"/>
      <c r="D5064" s="148" t="s">
        <v>169</v>
      </c>
      <c r="E5064" s="155" t="s">
        <v>3</v>
      </c>
      <c r="F5064" s="156" t="s">
        <v>2928</v>
      </c>
      <c r="H5064" s="157">
        <v>5.58</v>
      </c>
      <c r="I5064" s="158"/>
      <c r="L5064" s="154"/>
      <c r="M5064" s="159"/>
      <c r="T5064" s="160"/>
      <c r="AT5064" s="155" t="s">
        <v>169</v>
      </c>
      <c r="AU5064" s="155" t="s">
        <v>88</v>
      </c>
      <c r="AV5064" s="13" t="s">
        <v>88</v>
      </c>
      <c r="AW5064" s="13" t="s">
        <v>40</v>
      </c>
      <c r="AX5064" s="13" t="s">
        <v>78</v>
      </c>
      <c r="AY5064" s="155" t="s">
        <v>156</v>
      </c>
    </row>
    <row r="5065" spans="2:51" s="13" customFormat="1" x14ac:dyDescent="0.2">
      <c r="B5065" s="154"/>
      <c r="D5065" s="148" t="s">
        <v>169</v>
      </c>
      <c r="E5065" s="155" t="s">
        <v>3</v>
      </c>
      <c r="F5065" s="156" t="s">
        <v>2929</v>
      </c>
      <c r="H5065" s="157">
        <v>2.5499999999999998</v>
      </c>
      <c r="I5065" s="158"/>
      <c r="L5065" s="154"/>
      <c r="M5065" s="159"/>
      <c r="T5065" s="160"/>
      <c r="AT5065" s="155" t="s">
        <v>169</v>
      </c>
      <c r="AU5065" s="155" t="s">
        <v>88</v>
      </c>
      <c r="AV5065" s="13" t="s">
        <v>88</v>
      </c>
      <c r="AW5065" s="13" t="s">
        <v>40</v>
      </c>
      <c r="AX5065" s="13" t="s">
        <v>78</v>
      </c>
      <c r="AY5065" s="155" t="s">
        <v>156</v>
      </c>
    </row>
    <row r="5066" spans="2:51" s="15" customFormat="1" x14ac:dyDescent="0.2">
      <c r="B5066" s="168"/>
      <c r="D5066" s="148" t="s">
        <v>169</v>
      </c>
      <c r="E5066" s="169" t="s">
        <v>3</v>
      </c>
      <c r="F5066" s="170" t="s">
        <v>180</v>
      </c>
      <c r="H5066" s="171">
        <v>133.494</v>
      </c>
      <c r="I5066" s="172"/>
      <c r="L5066" s="168"/>
      <c r="M5066" s="173"/>
      <c r="T5066" s="174"/>
      <c r="AT5066" s="169" t="s">
        <v>169</v>
      </c>
      <c r="AU5066" s="169" t="s">
        <v>88</v>
      </c>
      <c r="AV5066" s="15" t="s">
        <v>157</v>
      </c>
      <c r="AW5066" s="15" t="s">
        <v>40</v>
      </c>
      <c r="AX5066" s="15" t="s">
        <v>78</v>
      </c>
      <c r="AY5066" s="169" t="s">
        <v>156</v>
      </c>
    </row>
    <row r="5067" spans="2:51" s="12" customFormat="1" x14ac:dyDescent="0.2">
      <c r="B5067" s="147"/>
      <c r="D5067" s="148" t="s">
        <v>169</v>
      </c>
      <c r="E5067" s="149" t="s">
        <v>3</v>
      </c>
      <c r="F5067" s="150" t="s">
        <v>2671</v>
      </c>
      <c r="H5067" s="149" t="s">
        <v>3</v>
      </c>
      <c r="I5067" s="151"/>
      <c r="L5067" s="147"/>
      <c r="M5067" s="152"/>
      <c r="T5067" s="153"/>
      <c r="AT5067" s="149" t="s">
        <v>169</v>
      </c>
      <c r="AU5067" s="149" t="s">
        <v>88</v>
      </c>
      <c r="AV5067" s="12" t="s">
        <v>86</v>
      </c>
      <c r="AW5067" s="12" t="s">
        <v>40</v>
      </c>
      <c r="AX5067" s="12" t="s">
        <v>78</v>
      </c>
      <c r="AY5067" s="149" t="s">
        <v>156</v>
      </c>
    </row>
    <row r="5068" spans="2:51" s="13" customFormat="1" x14ac:dyDescent="0.2">
      <c r="B5068" s="154"/>
      <c r="D5068" s="148" t="s">
        <v>169</v>
      </c>
      <c r="E5068" s="155" t="s">
        <v>3</v>
      </c>
      <c r="F5068" s="156" t="s">
        <v>2672</v>
      </c>
      <c r="H5068" s="157">
        <v>6.5250000000000004</v>
      </c>
      <c r="I5068" s="158"/>
      <c r="L5068" s="154"/>
      <c r="M5068" s="159"/>
      <c r="T5068" s="160"/>
      <c r="AT5068" s="155" t="s">
        <v>169</v>
      </c>
      <c r="AU5068" s="155" t="s">
        <v>88</v>
      </c>
      <c r="AV5068" s="13" t="s">
        <v>88</v>
      </c>
      <c r="AW5068" s="13" t="s">
        <v>40</v>
      </c>
      <c r="AX5068" s="13" t="s">
        <v>78</v>
      </c>
      <c r="AY5068" s="155" t="s">
        <v>156</v>
      </c>
    </row>
    <row r="5069" spans="2:51" s="13" customFormat="1" x14ac:dyDescent="0.2">
      <c r="B5069" s="154"/>
      <c r="D5069" s="148" t="s">
        <v>169</v>
      </c>
      <c r="E5069" s="155" t="s">
        <v>3</v>
      </c>
      <c r="F5069" s="156" t="s">
        <v>2318</v>
      </c>
      <c r="H5069" s="157">
        <v>0.45500000000000002</v>
      </c>
      <c r="I5069" s="158"/>
      <c r="L5069" s="154"/>
      <c r="M5069" s="159"/>
      <c r="T5069" s="160"/>
      <c r="AT5069" s="155" t="s">
        <v>169</v>
      </c>
      <c r="AU5069" s="155" t="s">
        <v>88</v>
      </c>
      <c r="AV5069" s="13" t="s">
        <v>88</v>
      </c>
      <c r="AW5069" s="13" t="s">
        <v>40</v>
      </c>
      <c r="AX5069" s="13" t="s">
        <v>78</v>
      </c>
      <c r="AY5069" s="155" t="s">
        <v>156</v>
      </c>
    </row>
    <row r="5070" spans="2:51" s="13" customFormat="1" x14ac:dyDescent="0.2">
      <c r="B5070" s="154"/>
      <c r="D5070" s="148" t="s">
        <v>169</v>
      </c>
      <c r="E5070" s="155" t="s">
        <v>3</v>
      </c>
      <c r="F5070" s="156" t="s">
        <v>2673</v>
      </c>
      <c r="H5070" s="157">
        <v>0.45500000000000002</v>
      </c>
      <c r="I5070" s="158"/>
      <c r="L5070" s="154"/>
      <c r="M5070" s="159"/>
      <c r="T5070" s="160"/>
      <c r="AT5070" s="155" t="s">
        <v>169</v>
      </c>
      <c r="AU5070" s="155" t="s">
        <v>88</v>
      </c>
      <c r="AV5070" s="13" t="s">
        <v>88</v>
      </c>
      <c r="AW5070" s="13" t="s">
        <v>40</v>
      </c>
      <c r="AX5070" s="13" t="s">
        <v>78</v>
      </c>
      <c r="AY5070" s="155" t="s">
        <v>156</v>
      </c>
    </row>
    <row r="5071" spans="2:51" s="15" customFormat="1" x14ac:dyDescent="0.2">
      <c r="B5071" s="168"/>
      <c r="D5071" s="148" t="s">
        <v>169</v>
      </c>
      <c r="E5071" s="169" t="s">
        <v>3</v>
      </c>
      <c r="F5071" s="170" t="s">
        <v>180</v>
      </c>
      <c r="H5071" s="171">
        <v>7.4349999999999996</v>
      </c>
      <c r="I5071" s="172"/>
      <c r="L5071" s="168"/>
      <c r="M5071" s="173"/>
      <c r="T5071" s="174"/>
      <c r="AT5071" s="169" t="s">
        <v>169</v>
      </c>
      <c r="AU5071" s="169" t="s">
        <v>88</v>
      </c>
      <c r="AV5071" s="15" t="s">
        <v>157</v>
      </c>
      <c r="AW5071" s="15" t="s">
        <v>40</v>
      </c>
      <c r="AX5071" s="15" t="s">
        <v>78</v>
      </c>
      <c r="AY5071" s="169" t="s">
        <v>156</v>
      </c>
    </row>
    <row r="5072" spans="2:51" s="12" customFormat="1" x14ac:dyDescent="0.2">
      <c r="B5072" s="147"/>
      <c r="D5072" s="148" t="s">
        <v>169</v>
      </c>
      <c r="E5072" s="149" t="s">
        <v>3</v>
      </c>
      <c r="F5072" s="150" t="s">
        <v>2863</v>
      </c>
      <c r="H5072" s="149" t="s">
        <v>3</v>
      </c>
      <c r="I5072" s="151"/>
      <c r="L5072" s="147"/>
      <c r="M5072" s="152"/>
      <c r="T5072" s="153"/>
      <c r="AT5072" s="149" t="s">
        <v>169</v>
      </c>
      <c r="AU5072" s="149" t="s">
        <v>88</v>
      </c>
      <c r="AV5072" s="12" t="s">
        <v>86</v>
      </c>
      <c r="AW5072" s="12" t="s">
        <v>40</v>
      </c>
      <c r="AX5072" s="12" t="s">
        <v>78</v>
      </c>
      <c r="AY5072" s="149" t="s">
        <v>156</v>
      </c>
    </row>
    <row r="5073" spans="2:51" s="13" customFormat="1" x14ac:dyDescent="0.2">
      <c r="B5073" s="154"/>
      <c r="D5073" s="148" t="s">
        <v>169</v>
      </c>
      <c r="E5073" s="155" t="s">
        <v>3</v>
      </c>
      <c r="F5073" s="156" t="s">
        <v>2864</v>
      </c>
      <c r="H5073" s="157">
        <v>4.2</v>
      </c>
      <c r="I5073" s="158"/>
      <c r="L5073" s="154"/>
      <c r="M5073" s="159"/>
      <c r="T5073" s="160"/>
      <c r="AT5073" s="155" t="s">
        <v>169</v>
      </c>
      <c r="AU5073" s="155" t="s">
        <v>88</v>
      </c>
      <c r="AV5073" s="13" t="s">
        <v>88</v>
      </c>
      <c r="AW5073" s="13" t="s">
        <v>40</v>
      </c>
      <c r="AX5073" s="13" t="s">
        <v>78</v>
      </c>
      <c r="AY5073" s="155" t="s">
        <v>156</v>
      </c>
    </row>
    <row r="5074" spans="2:51" s="13" customFormat="1" x14ac:dyDescent="0.2">
      <c r="B5074" s="154"/>
      <c r="D5074" s="148" t="s">
        <v>169</v>
      </c>
      <c r="E5074" s="155" t="s">
        <v>3</v>
      </c>
      <c r="F5074" s="156" t="s">
        <v>2865</v>
      </c>
      <c r="H5074" s="157">
        <v>0.45</v>
      </c>
      <c r="I5074" s="158"/>
      <c r="L5074" s="154"/>
      <c r="M5074" s="159"/>
      <c r="T5074" s="160"/>
      <c r="AT5074" s="155" t="s">
        <v>169</v>
      </c>
      <c r="AU5074" s="155" t="s">
        <v>88</v>
      </c>
      <c r="AV5074" s="13" t="s">
        <v>88</v>
      </c>
      <c r="AW5074" s="13" t="s">
        <v>40</v>
      </c>
      <c r="AX5074" s="13" t="s">
        <v>78</v>
      </c>
      <c r="AY5074" s="155" t="s">
        <v>156</v>
      </c>
    </row>
    <row r="5075" spans="2:51" s="13" customFormat="1" x14ac:dyDescent="0.2">
      <c r="B5075" s="154"/>
      <c r="D5075" s="148" t="s">
        <v>169</v>
      </c>
      <c r="E5075" s="155" t="s">
        <v>3</v>
      </c>
      <c r="F5075" s="156" t="s">
        <v>2866</v>
      </c>
      <c r="H5075" s="157">
        <v>0.27500000000000002</v>
      </c>
      <c r="I5075" s="158"/>
      <c r="L5075" s="154"/>
      <c r="M5075" s="159"/>
      <c r="T5075" s="160"/>
      <c r="AT5075" s="155" t="s">
        <v>169</v>
      </c>
      <c r="AU5075" s="155" t="s">
        <v>88</v>
      </c>
      <c r="AV5075" s="13" t="s">
        <v>88</v>
      </c>
      <c r="AW5075" s="13" t="s">
        <v>40</v>
      </c>
      <c r="AX5075" s="13" t="s">
        <v>78</v>
      </c>
      <c r="AY5075" s="155" t="s">
        <v>156</v>
      </c>
    </row>
    <row r="5076" spans="2:51" s="13" customFormat="1" x14ac:dyDescent="0.2">
      <c r="B5076" s="154"/>
      <c r="D5076" s="148" t="s">
        <v>169</v>
      </c>
      <c r="E5076" s="155" t="s">
        <v>3</v>
      </c>
      <c r="F5076" s="156" t="s">
        <v>2867</v>
      </c>
      <c r="H5076" s="157">
        <v>0.27500000000000002</v>
      </c>
      <c r="I5076" s="158"/>
      <c r="L5076" s="154"/>
      <c r="M5076" s="159"/>
      <c r="T5076" s="160"/>
      <c r="AT5076" s="155" t="s">
        <v>169</v>
      </c>
      <c r="AU5076" s="155" t="s">
        <v>88</v>
      </c>
      <c r="AV5076" s="13" t="s">
        <v>88</v>
      </c>
      <c r="AW5076" s="13" t="s">
        <v>40</v>
      </c>
      <c r="AX5076" s="13" t="s">
        <v>78</v>
      </c>
      <c r="AY5076" s="155" t="s">
        <v>156</v>
      </c>
    </row>
    <row r="5077" spans="2:51" s="13" customFormat="1" x14ac:dyDescent="0.2">
      <c r="B5077" s="154"/>
      <c r="D5077" s="148" t="s">
        <v>169</v>
      </c>
      <c r="E5077" s="155" t="s">
        <v>3</v>
      </c>
      <c r="F5077" s="156" t="s">
        <v>2868</v>
      </c>
      <c r="H5077" s="157">
        <v>0.45</v>
      </c>
      <c r="I5077" s="158"/>
      <c r="L5077" s="154"/>
      <c r="M5077" s="159"/>
      <c r="T5077" s="160"/>
      <c r="AT5077" s="155" t="s">
        <v>169</v>
      </c>
      <c r="AU5077" s="155" t="s">
        <v>88</v>
      </c>
      <c r="AV5077" s="13" t="s">
        <v>88</v>
      </c>
      <c r="AW5077" s="13" t="s">
        <v>40</v>
      </c>
      <c r="AX5077" s="13" t="s">
        <v>78</v>
      </c>
      <c r="AY5077" s="155" t="s">
        <v>156</v>
      </c>
    </row>
    <row r="5078" spans="2:51" s="13" customFormat="1" x14ac:dyDescent="0.2">
      <c r="B5078" s="154"/>
      <c r="D5078" s="148" t="s">
        <v>169</v>
      </c>
      <c r="E5078" s="155" t="s">
        <v>3</v>
      </c>
      <c r="F5078" s="156" t="s">
        <v>2869</v>
      </c>
      <c r="H5078" s="157">
        <v>0.45</v>
      </c>
      <c r="I5078" s="158"/>
      <c r="L5078" s="154"/>
      <c r="M5078" s="159"/>
      <c r="T5078" s="160"/>
      <c r="AT5078" s="155" t="s">
        <v>169</v>
      </c>
      <c r="AU5078" s="155" t="s">
        <v>88</v>
      </c>
      <c r="AV5078" s="13" t="s">
        <v>88</v>
      </c>
      <c r="AW5078" s="13" t="s">
        <v>40</v>
      </c>
      <c r="AX5078" s="13" t="s">
        <v>78</v>
      </c>
      <c r="AY5078" s="155" t="s">
        <v>156</v>
      </c>
    </row>
    <row r="5079" spans="2:51" s="13" customFormat="1" x14ac:dyDescent="0.2">
      <c r="B5079" s="154"/>
      <c r="D5079" s="148" t="s">
        <v>169</v>
      </c>
      <c r="E5079" s="155" t="s">
        <v>3</v>
      </c>
      <c r="F5079" s="156" t="s">
        <v>2870</v>
      </c>
      <c r="H5079" s="157">
        <v>0.45</v>
      </c>
      <c r="I5079" s="158"/>
      <c r="L5079" s="154"/>
      <c r="M5079" s="159"/>
      <c r="T5079" s="160"/>
      <c r="AT5079" s="155" t="s">
        <v>169</v>
      </c>
      <c r="AU5079" s="155" t="s">
        <v>88</v>
      </c>
      <c r="AV5079" s="13" t="s">
        <v>88</v>
      </c>
      <c r="AW5079" s="13" t="s">
        <v>40</v>
      </c>
      <c r="AX5079" s="13" t="s">
        <v>78</v>
      </c>
      <c r="AY5079" s="155" t="s">
        <v>156</v>
      </c>
    </row>
    <row r="5080" spans="2:51" s="13" customFormat="1" x14ac:dyDescent="0.2">
      <c r="B5080" s="154"/>
      <c r="D5080" s="148" t="s">
        <v>169</v>
      </c>
      <c r="E5080" s="155" t="s">
        <v>3</v>
      </c>
      <c r="F5080" s="156" t="s">
        <v>2871</v>
      </c>
      <c r="H5080" s="157">
        <v>0.36</v>
      </c>
      <c r="I5080" s="158"/>
      <c r="L5080" s="154"/>
      <c r="M5080" s="159"/>
      <c r="T5080" s="160"/>
      <c r="AT5080" s="155" t="s">
        <v>169</v>
      </c>
      <c r="AU5080" s="155" t="s">
        <v>88</v>
      </c>
      <c r="AV5080" s="13" t="s">
        <v>88</v>
      </c>
      <c r="AW5080" s="13" t="s">
        <v>40</v>
      </c>
      <c r="AX5080" s="13" t="s">
        <v>78</v>
      </c>
      <c r="AY5080" s="155" t="s">
        <v>156</v>
      </c>
    </row>
    <row r="5081" spans="2:51" s="13" customFormat="1" x14ac:dyDescent="0.2">
      <c r="B5081" s="154"/>
      <c r="D5081" s="148" t="s">
        <v>169</v>
      </c>
      <c r="E5081" s="155" t="s">
        <v>3</v>
      </c>
      <c r="F5081" s="156" t="s">
        <v>2225</v>
      </c>
      <c r="H5081" s="157">
        <v>0.26900000000000002</v>
      </c>
      <c r="I5081" s="158"/>
      <c r="L5081" s="154"/>
      <c r="M5081" s="159"/>
      <c r="T5081" s="160"/>
      <c r="AT5081" s="155" t="s">
        <v>169</v>
      </c>
      <c r="AU5081" s="155" t="s">
        <v>88</v>
      </c>
      <c r="AV5081" s="13" t="s">
        <v>88</v>
      </c>
      <c r="AW5081" s="13" t="s">
        <v>40</v>
      </c>
      <c r="AX5081" s="13" t="s">
        <v>78</v>
      </c>
      <c r="AY5081" s="155" t="s">
        <v>156</v>
      </c>
    </row>
    <row r="5082" spans="2:51" s="13" customFormat="1" x14ac:dyDescent="0.2">
      <c r="B5082" s="154"/>
      <c r="D5082" s="148" t="s">
        <v>169</v>
      </c>
      <c r="E5082" s="155" t="s">
        <v>3</v>
      </c>
      <c r="F5082" s="156" t="s">
        <v>2226</v>
      </c>
      <c r="H5082" s="157">
        <v>7.2999999999999995E-2</v>
      </c>
      <c r="I5082" s="158"/>
      <c r="L5082" s="154"/>
      <c r="M5082" s="159"/>
      <c r="T5082" s="160"/>
      <c r="AT5082" s="155" t="s">
        <v>169</v>
      </c>
      <c r="AU5082" s="155" t="s">
        <v>88</v>
      </c>
      <c r="AV5082" s="13" t="s">
        <v>88</v>
      </c>
      <c r="AW5082" s="13" t="s">
        <v>40</v>
      </c>
      <c r="AX5082" s="13" t="s">
        <v>78</v>
      </c>
      <c r="AY5082" s="155" t="s">
        <v>156</v>
      </c>
    </row>
    <row r="5083" spans="2:51" s="13" customFormat="1" x14ac:dyDescent="0.2">
      <c r="B5083" s="154"/>
      <c r="D5083" s="148" t="s">
        <v>169</v>
      </c>
      <c r="E5083" s="155" t="s">
        <v>3</v>
      </c>
      <c r="F5083" s="156" t="s">
        <v>2227</v>
      </c>
      <c r="H5083" s="157">
        <v>0.29799999999999999</v>
      </c>
      <c r="I5083" s="158"/>
      <c r="L5083" s="154"/>
      <c r="M5083" s="159"/>
      <c r="T5083" s="160"/>
      <c r="AT5083" s="155" t="s">
        <v>169</v>
      </c>
      <c r="AU5083" s="155" t="s">
        <v>88</v>
      </c>
      <c r="AV5083" s="13" t="s">
        <v>88</v>
      </c>
      <c r="AW5083" s="13" t="s">
        <v>40</v>
      </c>
      <c r="AX5083" s="13" t="s">
        <v>78</v>
      </c>
      <c r="AY5083" s="155" t="s">
        <v>156</v>
      </c>
    </row>
    <row r="5084" spans="2:51" s="13" customFormat="1" x14ac:dyDescent="0.2">
      <c r="B5084" s="154"/>
      <c r="D5084" s="148" t="s">
        <v>169</v>
      </c>
      <c r="E5084" s="155" t="s">
        <v>3</v>
      </c>
      <c r="F5084" s="156" t="s">
        <v>2228</v>
      </c>
      <c r="H5084" s="157">
        <v>0.11899999999999999</v>
      </c>
      <c r="I5084" s="158"/>
      <c r="L5084" s="154"/>
      <c r="M5084" s="159"/>
      <c r="T5084" s="160"/>
      <c r="AT5084" s="155" t="s">
        <v>169</v>
      </c>
      <c r="AU5084" s="155" t="s">
        <v>88</v>
      </c>
      <c r="AV5084" s="13" t="s">
        <v>88</v>
      </c>
      <c r="AW5084" s="13" t="s">
        <v>40</v>
      </c>
      <c r="AX5084" s="13" t="s">
        <v>78</v>
      </c>
      <c r="AY5084" s="155" t="s">
        <v>156</v>
      </c>
    </row>
    <row r="5085" spans="2:51" s="13" customFormat="1" x14ac:dyDescent="0.2">
      <c r="B5085" s="154"/>
      <c r="D5085" s="148" t="s">
        <v>169</v>
      </c>
      <c r="E5085" s="155" t="s">
        <v>3</v>
      </c>
      <c r="F5085" s="156" t="s">
        <v>2872</v>
      </c>
      <c r="H5085" s="157">
        <v>4.83</v>
      </c>
      <c r="I5085" s="158"/>
      <c r="L5085" s="154"/>
      <c r="M5085" s="159"/>
      <c r="T5085" s="160"/>
      <c r="AT5085" s="155" t="s">
        <v>169</v>
      </c>
      <c r="AU5085" s="155" t="s">
        <v>88</v>
      </c>
      <c r="AV5085" s="13" t="s">
        <v>88</v>
      </c>
      <c r="AW5085" s="13" t="s">
        <v>40</v>
      </c>
      <c r="AX5085" s="13" t="s">
        <v>78</v>
      </c>
      <c r="AY5085" s="155" t="s">
        <v>156</v>
      </c>
    </row>
    <row r="5086" spans="2:51" s="13" customFormat="1" x14ac:dyDescent="0.2">
      <c r="B5086" s="154"/>
      <c r="D5086" s="148" t="s">
        <v>169</v>
      </c>
      <c r="E5086" s="155" t="s">
        <v>3</v>
      </c>
      <c r="F5086" s="156" t="s">
        <v>2236</v>
      </c>
      <c r="H5086" s="157">
        <v>4.2</v>
      </c>
      <c r="I5086" s="158"/>
      <c r="L5086" s="154"/>
      <c r="M5086" s="159"/>
      <c r="T5086" s="160"/>
      <c r="AT5086" s="155" t="s">
        <v>169</v>
      </c>
      <c r="AU5086" s="155" t="s">
        <v>88</v>
      </c>
      <c r="AV5086" s="13" t="s">
        <v>88</v>
      </c>
      <c r="AW5086" s="13" t="s">
        <v>40</v>
      </c>
      <c r="AX5086" s="13" t="s">
        <v>78</v>
      </c>
      <c r="AY5086" s="155" t="s">
        <v>156</v>
      </c>
    </row>
    <row r="5087" spans="2:51" s="13" customFormat="1" x14ac:dyDescent="0.2">
      <c r="B5087" s="154"/>
      <c r="D5087" s="148" t="s">
        <v>169</v>
      </c>
      <c r="E5087" s="155" t="s">
        <v>3</v>
      </c>
      <c r="F5087" s="156" t="s">
        <v>2873</v>
      </c>
      <c r="H5087" s="157">
        <v>4.2</v>
      </c>
      <c r="I5087" s="158"/>
      <c r="L5087" s="154"/>
      <c r="M5087" s="159"/>
      <c r="T5087" s="160"/>
      <c r="AT5087" s="155" t="s">
        <v>169</v>
      </c>
      <c r="AU5087" s="155" t="s">
        <v>88</v>
      </c>
      <c r="AV5087" s="13" t="s">
        <v>88</v>
      </c>
      <c r="AW5087" s="13" t="s">
        <v>40</v>
      </c>
      <c r="AX5087" s="13" t="s">
        <v>78</v>
      </c>
      <c r="AY5087" s="155" t="s">
        <v>156</v>
      </c>
    </row>
    <row r="5088" spans="2:51" s="13" customFormat="1" x14ac:dyDescent="0.2">
      <c r="B5088" s="154"/>
      <c r="D5088" s="148" t="s">
        <v>169</v>
      </c>
      <c r="E5088" s="155" t="s">
        <v>3</v>
      </c>
      <c r="F5088" s="156" t="s">
        <v>2237</v>
      </c>
      <c r="H5088" s="157">
        <v>4.2</v>
      </c>
      <c r="I5088" s="158"/>
      <c r="L5088" s="154"/>
      <c r="M5088" s="159"/>
      <c r="T5088" s="160"/>
      <c r="AT5088" s="155" t="s">
        <v>169</v>
      </c>
      <c r="AU5088" s="155" t="s">
        <v>88</v>
      </c>
      <c r="AV5088" s="13" t="s">
        <v>88</v>
      </c>
      <c r="AW5088" s="13" t="s">
        <v>40</v>
      </c>
      <c r="AX5088" s="13" t="s">
        <v>78</v>
      </c>
      <c r="AY5088" s="155" t="s">
        <v>156</v>
      </c>
    </row>
    <row r="5089" spans="2:51" s="13" customFormat="1" x14ac:dyDescent="0.2">
      <c r="B5089" s="154"/>
      <c r="D5089" s="148" t="s">
        <v>169</v>
      </c>
      <c r="E5089" s="155" t="s">
        <v>3</v>
      </c>
      <c r="F5089" s="156" t="s">
        <v>2874</v>
      </c>
      <c r="H5089" s="157">
        <v>5.04</v>
      </c>
      <c r="I5089" s="158"/>
      <c r="L5089" s="154"/>
      <c r="M5089" s="159"/>
      <c r="T5089" s="160"/>
      <c r="AT5089" s="155" t="s">
        <v>169</v>
      </c>
      <c r="AU5089" s="155" t="s">
        <v>88</v>
      </c>
      <c r="AV5089" s="13" t="s">
        <v>88</v>
      </c>
      <c r="AW5089" s="13" t="s">
        <v>40</v>
      </c>
      <c r="AX5089" s="13" t="s">
        <v>78</v>
      </c>
      <c r="AY5089" s="155" t="s">
        <v>156</v>
      </c>
    </row>
    <row r="5090" spans="2:51" s="13" customFormat="1" x14ac:dyDescent="0.2">
      <c r="B5090" s="154"/>
      <c r="D5090" s="148" t="s">
        <v>169</v>
      </c>
      <c r="E5090" s="155" t="s">
        <v>3</v>
      </c>
      <c r="F5090" s="156" t="s">
        <v>2199</v>
      </c>
      <c r="H5090" s="157">
        <v>1.615</v>
      </c>
      <c r="I5090" s="158"/>
      <c r="L5090" s="154"/>
      <c r="M5090" s="159"/>
      <c r="T5090" s="160"/>
      <c r="AT5090" s="155" t="s">
        <v>169</v>
      </c>
      <c r="AU5090" s="155" t="s">
        <v>88</v>
      </c>
      <c r="AV5090" s="13" t="s">
        <v>88</v>
      </c>
      <c r="AW5090" s="13" t="s">
        <v>40</v>
      </c>
      <c r="AX5090" s="13" t="s">
        <v>78</v>
      </c>
      <c r="AY5090" s="155" t="s">
        <v>156</v>
      </c>
    </row>
    <row r="5091" spans="2:51" s="13" customFormat="1" x14ac:dyDescent="0.2">
      <c r="B5091" s="154"/>
      <c r="D5091" s="148" t="s">
        <v>169</v>
      </c>
      <c r="E5091" s="155" t="s">
        <v>3</v>
      </c>
      <c r="F5091" s="156" t="s">
        <v>2200</v>
      </c>
      <c r="H5091" s="157">
        <v>1.615</v>
      </c>
      <c r="I5091" s="158"/>
      <c r="L5091" s="154"/>
      <c r="M5091" s="159"/>
      <c r="T5091" s="160"/>
      <c r="AT5091" s="155" t="s">
        <v>169</v>
      </c>
      <c r="AU5091" s="155" t="s">
        <v>88</v>
      </c>
      <c r="AV5091" s="13" t="s">
        <v>88</v>
      </c>
      <c r="AW5091" s="13" t="s">
        <v>40</v>
      </c>
      <c r="AX5091" s="13" t="s">
        <v>78</v>
      </c>
      <c r="AY5091" s="155" t="s">
        <v>156</v>
      </c>
    </row>
    <row r="5092" spans="2:51" s="13" customFormat="1" x14ac:dyDescent="0.2">
      <c r="B5092" s="154"/>
      <c r="D5092" s="148" t="s">
        <v>169</v>
      </c>
      <c r="E5092" s="155" t="s">
        <v>3</v>
      </c>
      <c r="F5092" s="156" t="s">
        <v>2875</v>
      </c>
      <c r="H5092" s="157">
        <v>2.2949999999999999</v>
      </c>
      <c r="I5092" s="158"/>
      <c r="L5092" s="154"/>
      <c r="M5092" s="159"/>
      <c r="T5092" s="160"/>
      <c r="AT5092" s="155" t="s">
        <v>169</v>
      </c>
      <c r="AU5092" s="155" t="s">
        <v>88</v>
      </c>
      <c r="AV5092" s="13" t="s">
        <v>88</v>
      </c>
      <c r="AW5092" s="13" t="s">
        <v>40</v>
      </c>
      <c r="AX5092" s="13" t="s">
        <v>78</v>
      </c>
      <c r="AY5092" s="155" t="s">
        <v>156</v>
      </c>
    </row>
    <row r="5093" spans="2:51" s="13" customFormat="1" x14ac:dyDescent="0.2">
      <c r="B5093" s="154"/>
      <c r="D5093" s="148" t="s">
        <v>169</v>
      </c>
      <c r="E5093" s="155" t="s">
        <v>3</v>
      </c>
      <c r="F5093" s="156" t="s">
        <v>2876</v>
      </c>
      <c r="H5093" s="157">
        <v>2.4649999999999999</v>
      </c>
      <c r="I5093" s="158"/>
      <c r="L5093" s="154"/>
      <c r="M5093" s="159"/>
      <c r="T5093" s="160"/>
      <c r="AT5093" s="155" t="s">
        <v>169</v>
      </c>
      <c r="AU5093" s="155" t="s">
        <v>88</v>
      </c>
      <c r="AV5093" s="13" t="s">
        <v>88</v>
      </c>
      <c r="AW5093" s="13" t="s">
        <v>40</v>
      </c>
      <c r="AX5093" s="13" t="s">
        <v>78</v>
      </c>
      <c r="AY5093" s="155" t="s">
        <v>156</v>
      </c>
    </row>
    <row r="5094" spans="2:51" s="13" customFormat="1" x14ac:dyDescent="0.2">
      <c r="B5094" s="154"/>
      <c r="D5094" s="148" t="s">
        <v>169</v>
      </c>
      <c r="E5094" s="155" t="s">
        <v>3</v>
      </c>
      <c r="F5094" s="156" t="s">
        <v>2229</v>
      </c>
      <c r="H5094" s="157">
        <v>0.15</v>
      </c>
      <c r="I5094" s="158"/>
      <c r="L5094" s="154"/>
      <c r="M5094" s="159"/>
      <c r="T5094" s="160"/>
      <c r="AT5094" s="155" t="s">
        <v>169</v>
      </c>
      <c r="AU5094" s="155" t="s">
        <v>88</v>
      </c>
      <c r="AV5094" s="13" t="s">
        <v>88</v>
      </c>
      <c r="AW5094" s="13" t="s">
        <v>40</v>
      </c>
      <c r="AX5094" s="13" t="s">
        <v>78</v>
      </c>
      <c r="AY5094" s="155" t="s">
        <v>156</v>
      </c>
    </row>
    <row r="5095" spans="2:51" s="13" customFormat="1" x14ac:dyDescent="0.2">
      <c r="B5095" s="154"/>
      <c r="D5095" s="148" t="s">
        <v>169</v>
      </c>
      <c r="E5095" s="155" t="s">
        <v>3</v>
      </c>
      <c r="F5095" s="156" t="s">
        <v>2230</v>
      </c>
      <c r="H5095" s="157">
        <v>0.22500000000000001</v>
      </c>
      <c r="I5095" s="158"/>
      <c r="L5095" s="154"/>
      <c r="M5095" s="159"/>
      <c r="T5095" s="160"/>
      <c r="AT5095" s="155" t="s">
        <v>169</v>
      </c>
      <c r="AU5095" s="155" t="s">
        <v>88</v>
      </c>
      <c r="AV5095" s="13" t="s">
        <v>88</v>
      </c>
      <c r="AW5095" s="13" t="s">
        <v>40</v>
      </c>
      <c r="AX5095" s="13" t="s">
        <v>78</v>
      </c>
      <c r="AY5095" s="155" t="s">
        <v>156</v>
      </c>
    </row>
    <row r="5096" spans="2:51" s="13" customFormat="1" x14ac:dyDescent="0.2">
      <c r="B5096" s="154"/>
      <c r="D5096" s="148" t="s">
        <v>169</v>
      </c>
      <c r="E5096" s="155" t="s">
        <v>3</v>
      </c>
      <c r="F5096" s="156" t="s">
        <v>2390</v>
      </c>
      <c r="H5096" s="157">
        <v>0.06</v>
      </c>
      <c r="I5096" s="158"/>
      <c r="L5096" s="154"/>
      <c r="M5096" s="159"/>
      <c r="T5096" s="160"/>
      <c r="AT5096" s="155" t="s">
        <v>169</v>
      </c>
      <c r="AU5096" s="155" t="s">
        <v>88</v>
      </c>
      <c r="AV5096" s="13" t="s">
        <v>88</v>
      </c>
      <c r="AW5096" s="13" t="s">
        <v>40</v>
      </c>
      <c r="AX5096" s="13" t="s">
        <v>78</v>
      </c>
      <c r="AY5096" s="155" t="s">
        <v>156</v>
      </c>
    </row>
    <row r="5097" spans="2:51" s="13" customFormat="1" x14ac:dyDescent="0.2">
      <c r="B5097" s="154"/>
      <c r="D5097" s="148" t="s">
        <v>169</v>
      </c>
      <c r="E5097" s="155" t="s">
        <v>3</v>
      </c>
      <c r="F5097" s="156" t="s">
        <v>2391</v>
      </c>
      <c r="H5097" s="157">
        <v>0.06</v>
      </c>
      <c r="I5097" s="158"/>
      <c r="L5097" s="154"/>
      <c r="M5097" s="159"/>
      <c r="T5097" s="160"/>
      <c r="AT5097" s="155" t="s">
        <v>169</v>
      </c>
      <c r="AU5097" s="155" t="s">
        <v>88</v>
      </c>
      <c r="AV5097" s="13" t="s">
        <v>88</v>
      </c>
      <c r="AW5097" s="13" t="s">
        <v>40</v>
      </c>
      <c r="AX5097" s="13" t="s">
        <v>78</v>
      </c>
      <c r="AY5097" s="155" t="s">
        <v>156</v>
      </c>
    </row>
    <row r="5098" spans="2:51" s="13" customFormat="1" x14ac:dyDescent="0.2">
      <c r="B5098" s="154"/>
      <c r="D5098" s="148" t="s">
        <v>169</v>
      </c>
      <c r="E5098" s="155" t="s">
        <v>3</v>
      </c>
      <c r="F5098" s="156" t="s">
        <v>2392</v>
      </c>
      <c r="H5098" s="157">
        <v>2.625</v>
      </c>
      <c r="I5098" s="158"/>
      <c r="L5098" s="154"/>
      <c r="M5098" s="159"/>
      <c r="T5098" s="160"/>
      <c r="AT5098" s="155" t="s">
        <v>169</v>
      </c>
      <c r="AU5098" s="155" t="s">
        <v>88</v>
      </c>
      <c r="AV5098" s="13" t="s">
        <v>88</v>
      </c>
      <c r="AW5098" s="13" t="s">
        <v>40</v>
      </c>
      <c r="AX5098" s="13" t="s">
        <v>78</v>
      </c>
      <c r="AY5098" s="155" t="s">
        <v>156</v>
      </c>
    </row>
    <row r="5099" spans="2:51" s="13" customFormat="1" x14ac:dyDescent="0.2">
      <c r="B5099" s="154"/>
      <c r="D5099" s="148" t="s">
        <v>169</v>
      </c>
      <c r="E5099" s="155" t="s">
        <v>3</v>
      </c>
      <c r="F5099" s="156" t="s">
        <v>2393</v>
      </c>
      <c r="H5099" s="157">
        <v>2.625</v>
      </c>
      <c r="I5099" s="158"/>
      <c r="L5099" s="154"/>
      <c r="M5099" s="159"/>
      <c r="T5099" s="160"/>
      <c r="AT5099" s="155" t="s">
        <v>169</v>
      </c>
      <c r="AU5099" s="155" t="s">
        <v>88</v>
      </c>
      <c r="AV5099" s="13" t="s">
        <v>88</v>
      </c>
      <c r="AW5099" s="13" t="s">
        <v>40</v>
      </c>
      <c r="AX5099" s="13" t="s">
        <v>78</v>
      </c>
      <c r="AY5099" s="155" t="s">
        <v>156</v>
      </c>
    </row>
    <row r="5100" spans="2:51" s="13" customFormat="1" x14ac:dyDescent="0.2">
      <c r="B5100" s="154"/>
      <c r="D5100" s="148" t="s">
        <v>169</v>
      </c>
      <c r="E5100" s="155" t="s">
        <v>3</v>
      </c>
      <c r="F5100" s="156" t="s">
        <v>2395</v>
      </c>
      <c r="H5100" s="157">
        <v>0.06</v>
      </c>
      <c r="I5100" s="158"/>
      <c r="L5100" s="154"/>
      <c r="M5100" s="159"/>
      <c r="T5100" s="160"/>
      <c r="AT5100" s="155" t="s">
        <v>169</v>
      </c>
      <c r="AU5100" s="155" t="s">
        <v>88</v>
      </c>
      <c r="AV5100" s="13" t="s">
        <v>88</v>
      </c>
      <c r="AW5100" s="13" t="s">
        <v>40</v>
      </c>
      <c r="AX5100" s="13" t="s">
        <v>78</v>
      </c>
      <c r="AY5100" s="155" t="s">
        <v>156</v>
      </c>
    </row>
    <row r="5101" spans="2:51" s="13" customFormat="1" x14ac:dyDescent="0.2">
      <c r="B5101" s="154"/>
      <c r="D5101" s="148" t="s">
        <v>169</v>
      </c>
      <c r="E5101" s="155" t="s">
        <v>3</v>
      </c>
      <c r="F5101" s="156" t="s">
        <v>2396</v>
      </c>
      <c r="H5101" s="157">
        <v>0.06</v>
      </c>
      <c r="I5101" s="158"/>
      <c r="L5101" s="154"/>
      <c r="M5101" s="159"/>
      <c r="T5101" s="160"/>
      <c r="AT5101" s="155" t="s">
        <v>169</v>
      </c>
      <c r="AU5101" s="155" t="s">
        <v>88</v>
      </c>
      <c r="AV5101" s="13" t="s">
        <v>88</v>
      </c>
      <c r="AW5101" s="13" t="s">
        <v>40</v>
      </c>
      <c r="AX5101" s="13" t="s">
        <v>78</v>
      </c>
      <c r="AY5101" s="155" t="s">
        <v>156</v>
      </c>
    </row>
    <row r="5102" spans="2:51" s="13" customFormat="1" x14ac:dyDescent="0.2">
      <c r="B5102" s="154"/>
      <c r="D5102" s="148" t="s">
        <v>169</v>
      </c>
      <c r="E5102" s="155" t="s">
        <v>3</v>
      </c>
      <c r="F5102" s="156" t="s">
        <v>2877</v>
      </c>
      <c r="H5102" s="157">
        <v>1.92</v>
      </c>
      <c r="I5102" s="158"/>
      <c r="L5102" s="154"/>
      <c r="M5102" s="159"/>
      <c r="T5102" s="160"/>
      <c r="AT5102" s="155" t="s">
        <v>169</v>
      </c>
      <c r="AU5102" s="155" t="s">
        <v>88</v>
      </c>
      <c r="AV5102" s="13" t="s">
        <v>88</v>
      </c>
      <c r="AW5102" s="13" t="s">
        <v>40</v>
      </c>
      <c r="AX5102" s="13" t="s">
        <v>78</v>
      </c>
      <c r="AY5102" s="155" t="s">
        <v>156</v>
      </c>
    </row>
    <row r="5103" spans="2:51" s="15" customFormat="1" x14ac:dyDescent="0.2">
      <c r="B5103" s="168"/>
      <c r="D5103" s="148" t="s">
        <v>169</v>
      </c>
      <c r="E5103" s="169" t="s">
        <v>3</v>
      </c>
      <c r="F5103" s="170" t="s">
        <v>180</v>
      </c>
      <c r="H5103" s="171">
        <v>45.914000000000001</v>
      </c>
      <c r="I5103" s="172"/>
      <c r="L5103" s="168"/>
      <c r="M5103" s="173"/>
      <c r="T5103" s="174"/>
      <c r="AT5103" s="169" t="s">
        <v>169</v>
      </c>
      <c r="AU5103" s="169" t="s">
        <v>88</v>
      </c>
      <c r="AV5103" s="15" t="s">
        <v>157</v>
      </c>
      <c r="AW5103" s="15" t="s">
        <v>40</v>
      </c>
      <c r="AX5103" s="15" t="s">
        <v>78</v>
      </c>
      <c r="AY5103" s="169" t="s">
        <v>156</v>
      </c>
    </row>
    <row r="5104" spans="2:51" s="12" customFormat="1" x14ac:dyDescent="0.2">
      <c r="B5104" s="147"/>
      <c r="D5104" s="148" t="s">
        <v>169</v>
      </c>
      <c r="E5104" s="149" t="s">
        <v>3</v>
      </c>
      <c r="F5104" s="150" t="s">
        <v>2600</v>
      </c>
      <c r="H5104" s="149" t="s">
        <v>3</v>
      </c>
      <c r="I5104" s="151"/>
      <c r="L5104" s="147"/>
      <c r="M5104" s="152"/>
      <c r="T5104" s="153"/>
      <c r="AT5104" s="149" t="s">
        <v>169</v>
      </c>
      <c r="AU5104" s="149" t="s">
        <v>88</v>
      </c>
      <c r="AV5104" s="12" t="s">
        <v>86</v>
      </c>
      <c r="AW5104" s="12" t="s">
        <v>40</v>
      </c>
      <c r="AX5104" s="12" t="s">
        <v>78</v>
      </c>
      <c r="AY5104" s="149" t="s">
        <v>156</v>
      </c>
    </row>
    <row r="5105" spans="2:51" s="13" customFormat="1" x14ac:dyDescent="0.2">
      <c r="B5105" s="154"/>
      <c r="D5105" s="148" t="s">
        <v>169</v>
      </c>
      <c r="E5105" s="155" t="s">
        <v>3</v>
      </c>
      <c r="F5105" s="156" t="s">
        <v>2601</v>
      </c>
      <c r="H5105" s="157">
        <v>29.768000000000001</v>
      </c>
      <c r="I5105" s="158"/>
      <c r="L5105" s="154"/>
      <c r="M5105" s="159"/>
      <c r="T5105" s="160"/>
      <c r="AT5105" s="155" t="s">
        <v>169</v>
      </c>
      <c r="AU5105" s="155" t="s">
        <v>88</v>
      </c>
      <c r="AV5105" s="13" t="s">
        <v>88</v>
      </c>
      <c r="AW5105" s="13" t="s">
        <v>40</v>
      </c>
      <c r="AX5105" s="13" t="s">
        <v>78</v>
      </c>
      <c r="AY5105" s="155" t="s">
        <v>156</v>
      </c>
    </row>
    <row r="5106" spans="2:51" s="13" customFormat="1" x14ac:dyDescent="0.2">
      <c r="B5106" s="154"/>
      <c r="D5106" s="148" t="s">
        <v>169</v>
      </c>
      <c r="E5106" s="155" t="s">
        <v>3</v>
      </c>
      <c r="F5106" s="156" t="s">
        <v>2602</v>
      </c>
      <c r="H5106" s="157">
        <v>11.471</v>
      </c>
      <c r="I5106" s="158"/>
      <c r="L5106" s="154"/>
      <c r="M5106" s="159"/>
      <c r="T5106" s="160"/>
      <c r="AT5106" s="155" t="s">
        <v>169</v>
      </c>
      <c r="AU5106" s="155" t="s">
        <v>88</v>
      </c>
      <c r="AV5106" s="13" t="s">
        <v>88</v>
      </c>
      <c r="AW5106" s="13" t="s">
        <v>40</v>
      </c>
      <c r="AX5106" s="13" t="s">
        <v>78</v>
      </c>
      <c r="AY5106" s="155" t="s">
        <v>156</v>
      </c>
    </row>
    <row r="5107" spans="2:51" s="13" customFormat="1" x14ac:dyDescent="0.2">
      <c r="B5107" s="154"/>
      <c r="D5107" s="148" t="s">
        <v>169</v>
      </c>
      <c r="E5107" s="155" t="s">
        <v>3</v>
      </c>
      <c r="F5107" s="156" t="s">
        <v>2603</v>
      </c>
      <c r="H5107" s="157">
        <v>5.8760000000000003</v>
      </c>
      <c r="I5107" s="158"/>
      <c r="L5107" s="154"/>
      <c r="M5107" s="159"/>
      <c r="T5107" s="160"/>
      <c r="AT5107" s="155" t="s">
        <v>169</v>
      </c>
      <c r="AU5107" s="155" t="s">
        <v>88</v>
      </c>
      <c r="AV5107" s="13" t="s">
        <v>88</v>
      </c>
      <c r="AW5107" s="13" t="s">
        <v>40</v>
      </c>
      <c r="AX5107" s="13" t="s">
        <v>78</v>
      </c>
      <c r="AY5107" s="155" t="s">
        <v>156</v>
      </c>
    </row>
    <row r="5108" spans="2:51" s="13" customFormat="1" x14ac:dyDescent="0.2">
      <c r="B5108" s="154"/>
      <c r="D5108" s="148" t="s">
        <v>169</v>
      </c>
      <c r="E5108" s="155" t="s">
        <v>3</v>
      </c>
      <c r="F5108" s="156" t="s">
        <v>2604</v>
      </c>
      <c r="H5108" s="157">
        <v>9.3420000000000005</v>
      </c>
      <c r="I5108" s="158"/>
      <c r="L5108" s="154"/>
      <c r="M5108" s="159"/>
      <c r="T5108" s="160"/>
      <c r="AT5108" s="155" t="s">
        <v>169</v>
      </c>
      <c r="AU5108" s="155" t="s">
        <v>88</v>
      </c>
      <c r="AV5108" s="13" t="s">
        <v>88</v>
      </c>
      <c r="AW5108" s="13" t="s">
        <v>40</v>
      </c>
      <c r="AX5108" s="13" t="s">
        <v>78</v>
      </c>
      <c r="AY5108" s="155" t="s">
        <v>156</v>
      </c>
    </row>
    <row r="5109" spans="2:51" s="13" customFormat="1" x14ac:dyDescent="0.2">
      <c r="B5109" s="154"/>
      <c r="D5109" s="148" t="s">
        <v>169</v>
      </c>
      <c r="E5109" s="155" t="s">
        <v>3</v>
      </c>
      <c r="F5109" s="156" t="s">
        <v>2604</v>
      </c>
      <c r="H5109" s="157">
        <v>9.3420000000000005</v>
      </c>
      <c r="I5109" s="158"/>
      <c r="L5109" s="154"/>
      <c r="M5109" s="159"/>
      <c r="T5109" s="160"/>
      <c r="AT5109" s="155" t="s">
        <v>169</v>
      </c>
      <c r="AU5109" s="155" t="s">
        <v>88</v>
      </c>
      <c r="AV5109" s="13" t="s">
        <v>88</v>
      </c>
      <c r="AW5109" s="13" t="s">
        <v>40</v>
      </c>
      <c r="AX5109" s="13" t="s">
        <v>78</v>
      </c>
      <c r="AY5109" s="155" t="s">
        <v>156</v>
      </c>
    </row>
    <row r="5110" spans="2:51" s="13" customFormat="1" x14ac:dyDescent="0.2">
      <c r="B5110" s="154"/>
      <c r="D5110" s="148" t="s">
        <v>169</v>
      </c>
      <c r="E5110" s="155" t="s">
        <v>3</v>
      </c>
      <c r="F5110" s="156" t="s">
        <v>2605</v>
      </c>
      <c r="H5110" s="157">
        <v>37.42</v>
      </c>
      <c r="I5110" s="158"/>
      <c r="L5110" s="154"/>
      <c r="M5110" s="159"/>
      <c r="T5110" s="160"/>
      <c r="AT5110" s="155" t="s">
        <v>169</v>
      </c>
      <c r="AU5110" s="155" t="s">
        <v>88</v>
      </c>
      <c r="AV5110" s="13" t="s">
        <v>88</v>
      </c>
      <c r="AW5110" s="13" t="s">
        <v>40</v>
      </c>
      <c r="AX5110" s="13" t="s">
        <v>78</v>
      </c>
      <c r="AY5110" s="155" t="s">
        <v>156</v>
      </c>
    </row>
    <row r="5111" spans="2:51" s="15" customFormat="1" x14ac:dyDescent="0.2">
      <c r="B5111" s="168"/>
      <c r="D5111" s="148" t="s">
        <v>169</v>
      </c>
      <c r="E5111" s="169" t="s">
        <v>3</v>
      </c>
      <c r="F5111" s="170" t="s">
        <v>180</v>
      </c>
      <c r="H5111" s="171">
        <v>103.21899999999999</v>
      </c>
      <c r="I5111" s="172"/>
      <c r="L5111" s="168"/>
      <c r="M5111" s="173"/>
      <c r="T5111" s="174"/>
      <c r="AT5111" s="169" t="s">
        <v>169</v>
      </c>
      <c r="AU5111" s="169" t="s">
        <v>88</v>
      </c>
      <c r="AV5111" s="15" t="s">
        <v>157</v>
      </c>
      <c r="AW5111" s="15" t="s">
        <v>40</v>
      </c>
      <c r="AX5111" s="15" t="s">
        <v>78</v>
      </c>
      <c r="AY5111" s="169" t="s">
        <v>156</v>
      </c>
    </row>
    <row r="5112" spans="2:51" s="12" customFormat="1" x14ac:dyDescent="0.2">
      <c r="B5112" s="147"/>
      <c r="D5112" s="148" t="s">
        <v>169</v>
      </c>
      <c r="E5112" s="149" t="s">
        <v>3</v>
      </c>
      <c r="F5112" s="150" t="s">
        <v>2606</v>
      </c>
      <c r="H5112" s="149" t="s">
        <v>3</v>
      </c>
      <c r="I5112" s="151"/>
      <c r="L5112" s="147"/>
      <c r="M5112" s="152"/>
      <c r="T5112" s="153"/>
      <c r="AT5112" s="149" t="s">
        <v>169</v>
      </c>
      <c r="AU5112" s="149" t="s">
        <v>88</v>
      </c>
      <c r="AV5112" s="12" t="s">
        <v>86</v>
      </c>
      <c r="AW5112" s="12" t="s">
        <v>40</v>
      </c>
      <c r="AX5112" s="12" t="s">
        <v>78</v>
      </c>
      <c r="AY5112" s="149" t="s">
        <v>156</v>
      </c>
    </row>
    <row r="5113" spans="2:51" s="13" customFormat="1" x14ac:dyDescent="0.2">
      <c r="B5113" s="154"/>
      <c r="D5113" s="148" t="s">
        <v>169</v>
      </c>
      <c r="E5113" s="155" t="s">
        <v>3</v>
      </c>
      <c r="F5113" s="156" t="s">
        <v>2607</v>
      </c>
      <c r="H5113" s="157">
        <v>24.715</v>
      </c>
      <c r="I5113" s="158"/>
      <c r="L5113" s="154"/>
      <c r="M5113" s="159"/>
      <c r="T5113" s="160"/>
      <c r="AT5113" s="155" t="s">
        <v>169</v>
      </c>
      <c r="AU5113" s="155" t="s">
        <v>88</v>
      </c>
      <c r="AV5113" s="13" t="s">
        <v>88</v>
      </c>
      <c r="AW5113" s="13" t="s">
        <v>40</v>
      </c>
      <c r="AX5113" s="13" t="s">
        <v>78</v>
      </c>
      <c r="AY5113" s="155" t="s">
        <v>156</v>
      </c>
    </row>
    <row r="5114" spans="2:51" s="13" customFormat="1" x14ac:dyDescent="0.2">
      <c r="B5114" s="154"/>
      <c r="D5114" s="148" t="s">
        <v>169</v>
      </c>
      <c r="E5114" s="155" t="s">
        <v>3</v>
      </c>
      <c r="F5114" s="156" t="s">
        <v>2608</v>
      </c>
      <c r="H5114" s="157">
        <v>11.833</v>
      </c>
      <c r="I5114" s="158"/>
      <c r="L5114" s="154"/>
      <c r="M5114" s="159"/>
      <c r="T5114" s="160"/>
      <c r="AT5114" s="155" t="s">
        <v>169</v>
      </c>
      <c r="AU5114" s="155" t="s">
        <v>88</v>
      </c>
      <c r="AV5114" s="13" t="s">
        <v>88</v>
      </c>
      <c r="AW5114" s="13" t="s">
        <v>40</v>
      </c>
      <c r="AX5114" s="13" t="s">
        <v>78</v>
      </c>
      <c r="AY5114" s="155" t="s">
        <v>156</v>
      </c>
    </row>
    <row r="5115" spans="2:51" s="13" customFormat="1" x14ac:dyDescent="0.2">
      <c r="B5115" s="154"/>
      <c r="D5115" s="148" t="s">
        <v>169</v>
      </c>
      <c r="E5115" s="155" t="s">
        <v>3</v>
      </c>
      <c r="F5115" s="156" t="s">
        <v>2609</v>
      </c>
      <c r="H5115" s="157">
        <v>7.0979999999999999</v>
      </c>
      <c r="I5115" s="158"/>
      <c r="L5115" s="154"/>
      <c r="M5115" s="159"/>
      <c r="T5115" s="160"/>
      <c r="AT5115" s="155" t="s">
        <v>169</v>
      </c>
      <c r="AU5115" s="155" t="s">
        <v>88</v>
      </c>
      <c r="AV5115" s="13" t="s">
        <v>88</v>
      </c>
      <c r="AW5115" s="13" t="s">
        <v>40</v>
      </c>
      <c r="AX5115" s="13" t="s">
        <v>78</v>
      </c>
      <c r="AY5115" s="155" t="s">
        <v>156</v>
      </c>
    </row>
    <row r="5116" spans="2:51" s="13" customFormat="1" x14ac:dyDescent="0.2">
      <c r="B5116" s="154"/>
      <c r="D5116" s="148" t="s">
        <v>169</v>
      </c>
      <c r="E5116" s="155" t="s">
        <v>3</v>
      </c>
      <c r="F5116" s="156" t="s">
        <v>2610</v>
      </c>
      <c r="H5116" s="157">
        <v>9.1050000000000004</v>
      </c>
      <c r="I5116" s="158"/>
      <c r="L5116" s="154"/>
      <c r="M5116" s="159"/>
      <c r="T5116" s="160"/>
      <c r="AT5116" s="155" t="s">
        <v>169</v>
      </c>
      <c r="AU5116" s="155" t="s">
        <v>88</v>
      </c>
      <c r="AV5116" s="13" t="s">
        <v>88</v>
      </c>
      <c r="AW5116" s="13" t="s">
        <v>40</v>
      </c>
      <c r="AX5116" s="13" t="s">
        <v>78</v>
      </c>
      <c r="AY5116" s="155" t="s">
        <v>156</v>
      </c>
    </row>
    <row r="5117" spans="2:51" s="13" customFormat="1" x14ac:dyDescent="0.2">
      <c r="B5117" s="154"/>
      <c r="D5117" s="148" t="s">
        <v>169</v>
      </c>
      <c r="E5117" s="155" t="s">
        <v>3</v>
      </c>
      <c r="F5117" s="156" t="s">
        <v>2610</v>
      </c>
      <c r="H5117" s="157">
        <v>9.1050000000000004</v>
      </c>
      <c r="I5117" s="158"/>
      <c r="L5117" s="154"/>
      <c r="M5117" s="159"/>
      <c r="T5117" s="160"/>
      <c r="AT5117" s="155" t="s">
        <v>169</v>
      </c>
      <c r="AU5117" s="155" t="s">
        <v>88</v>
      </c>
      <c r="AV5117" s="13" t="s">
        <v>88</v>
      </c>
      <c r="AW5117" s="13" t="s">
        <v>40</v>
      </c>
      <c r="AX5117" s="13" t="s">
        <v>78</v>
      </c>
      <c r="AY5117" s="155" t="s">
        <v>156</v>
      </c>
    </row>
    <row r="5118" spans="2:51" s="13" customFormat="1" x14ac:dyDescent="0.2">
      <c r="B5118" s="154"/>
      <c r="D5118" s="148" t="s">
        <v>169</v>
      </c>
      <c r="E5118" s="155" t="s">
        <v>3</v>
      </c>
      <c r="F5118" s="156" t="s">
        <v>2611</v>
      </c>
      <c r="H5118" s="157">
        <v>43.78</v>
      </c>
      <c r="I5118" s="158"/>
      <c r="L5118" s="154"/>
      <c r="M5118" s="159"/>
      <c r="T5118" s="160"/>
      <c r="AT5118" s="155" t="s">
        <v>169</v>
      </c>
      <c r="AU5118" s="155" t="s">
        <v>88</v>
      </c>
      <c r="AV5118" s="13" t="s">
        <v>88</v>
      </c>
      <c r="AW5118" s="13" t="s">
        <v>40</v>
      </c>
      <c r="AX5118" s="13" t="s">
        <v>78</v>
      </c>
      <c r="AY5118" s="155" t="s">
        <v>156</v>
      </c>
    </row>
    <row r="5119" spans="2:51" s="15" customFormat="1" x14ac:dyDescent="0.2">
      <c r="B5119" s="168"/>
      <c r="D5119" s="148" t="s">
        <v>169</v>
      </c>
      <c r="E5119" s="169" t="s">
        <v>3</v>
      </c>
      <c r="F5119" s="170" t="s">
        <v>180</v>
      </c>
      <c r="H5119" s="171">
        <v>105.636</v>
      </c>
      <c r="I5119" s="172"/>
      <c r="L5119" s="168"/>
      <c r="M5119" s="173"/>
      <c r="T5119" s="174"/>
      <c r="AT5119" s="169" t="s">
        <v>169</v>
      </c>
      <c r="AU5119" s="169" t="s">
        <v>88</v>
      </c>
      <c r="AV5119" s="15" t="s">
        <v>157</v>
      </c>
      <c r="AW5119" s="15" t="s">
        <v>40</v>
      </c>
      <c r="AX5119" s="15" t="s">
        <v>78</v>
      </c>
      <c r="AY5119" s="169" t="s">
        <v>156</v>
      </c>
    </row>
    <row r="5120" spans="2:51" s="12" customFormat="1" x14ac:dyDescent="0.2">
      <c r="B5120" s="147"/>
      <c r="D5120" s="148" t="s">
        <v>169</v>
      </c>
      <c r="E5120" s="149" t="s">
        <v>3</v>
      </c>
      <c r="F5120" s="150" t="s">
        <v>5202</v>
      </c>
      <c r="H5120" s="149" t="s">
        <v>3</v>
      </c>
      <c r="I5120" s="151"/>
      <c r="L5120" s="147"/>
      <c r="M5120" s="152"/>
      <c r="T5120" s="153"/>
      <c r="AT5120" s="149" t="s">
        <v>169</v>
      </c>
      <c r="AU5120" s="149" t="s">
        <v>88</v>
      </c>
      <c r="AV5120" s="12" t="s">
        <v>86</v>
      </c>
      <c r="AW5120" s="12" t="s">
        <v>40</v>
      </c>
      <c r="AX5120" s="12" t="s">
        <v>78</v>
      </c>
      <c r="AY5120" s="149" t="s">
        <v>156</v>
      </c>
    </row>
    <row r="5121" spans="2:51" s="13" customFormat="1" x14ac:dyDescent="0.2">
      <c r="B5121" s="154"/>
      <c r="D5121" s="148" t="s">
        <v>169</v>
      </c>
      <c r="E5121" s="155" t="s">
        <v>3</v>
      </c>
      <c r="F5121" s="156" t="s">
        <v>5203</v>
      </c>
      <c r="H5121" s="157">
        <v>4.298</v>
      </c>
      <c r="I5121" s="158"/>
      <c r="L5121" s="154"/>
      <c r="M5121" s="159"/>
      <c r="T5121" s="160"/>
      <c r="AT5121" s="155" t="s">
        <v>169</v>
      </c>
      <c r="AU5121" s="155" t="s">
        <v>88</v>
      </c>
      <c r="AV5121" s="13" t="s">
        <v>88</v>
      </c>
      <c r="AW5121" s="13" t="s">
        <v>40</v>
      </c>
      <c r="AX5121" s="13" t="s">
        <v>78</v>
      </c>
      <c r="AY5121" s="155" t="s">
        <v>156</v>
      </c>
    </row>
    <row r="5122" spans="2:51" s="13" customFormat="1" x14ac:dyDescent="0.2">
      <c r="B5122" s="154"/>
      <c r="D5122" s="148" t="s">
        <v>169</v>
      </c>
      <c r="E5122" s="155" t="s">
        <v>3</v>
      </c>
      <c r="F5122" s="156" t="s">
        <v>5204</v>
      </c>
      <c r="H5122" s="157">
        <v>3.24</v>
      </c>
      <c r="I5122" s="158"/>
      <c r="L5122" s="154"/>
      <c r="M5122" s="159"/>
      <c r="T5122" s="160"/>
      <c r="AT5122" s="155" t="s">
        <v>169</v>
      </c>
      <c r="AU5122" s="155" t="s">
        <v>88</v>
      </c>
      <c r="AV5122" s="13" t="s">
        <v>88</v>
      </c>
      <c r="AW5122" s="13" t="s">
        <v>40</v>
      </c>
      <c r="AX5122" s="13" t="s">
        <v>78</v>
      </c>
      <c r="AY5122" s="155" t="s">
        <v>156</v>
      </c>
    </row>
    <row r="5123" spans="2:51" s="13" customFormat="1" x14ac:dyDescent="0.2">
      <c r="B5123" s="154"/>
      <c r="D5123" s="148" t="s">
        <v>169</v>
      </c>
      <c r="E5123" s="155" t="s">
        <v>3</v>
      </c>
      <c r="F5123" s="156" t="s">
        <v>5205</v>
      </c>
      <c r="H5123" s="157">
        <v>2.7810000000000001</v>
      </c>
      <c r="I5123" s="158"/>
      <c r="L5123" s="154"/>
      <c r="M5123" s="159"/>
      <c r="T5123" s="160"/>
      <c r="AT5123" s="155" t="s">
        <v>169</v>
      </c>
      <c r="AU5123" s="155" t="s">
        <v>88</v>
      </c>
      <c r="AV5123" s="13" t="s">
        <v>88</v>
      </c>
      <c r="AW5123" s="13" t="s">
        <v>40</v>
      </c>
      <c r="AX5123" s="13" t="s">
        <v>78</v>
      </c>
      <c r="AY5123" s="155" t="s">
        <v>156</v>
      </c>
    </row>
    <row r="5124" spans="2:51" s="13" customFormat="1" x14ac:dyDescent="0.2">
      <c r="B5124" s="154"/>
      <c r="D5124" s="148" t="s">
        <v>169</v>
      </c>
      <c r="E5124" s="155" t="s">
        <v>3</v>
      </c>
      <c r="F5124" s="156" t="s">
        <v>5206</v>
      </c>
      <c r="H5124" s="157">
        <v>6.4349999999999996</v>
      </c>
      <c r="I5124" s="158"/>
      <c r="L5124" s="154"/>
      <c r="M5124" s="159"/>
      <c r="T5124" s="160"/>
      <c r="AT5124" s="155" t="s">
        <v>169</v>
      </c>
      <c r="AU5124" s="155" t="s">
        <v>88</v>
      </c>
      <c r="AV5124" s="13" t="s">
        <v>88</v>
      </c>
      <c r="AW5124" s="13" t="s">
        <v>40</v>
      </c>
      <c r="AX5124" s="13" t="s">
        <v>78</v>
      </c>
      <c r="AY5124" s="155" t="s">
        <v>156</v>
      </c>
    </row>
    <row r="5125" spans="2:51" s="15" customFormat="1" x14ac:dyDescent="0.2">
      <c r="B5125" s="168"/>
      <c r="D5125" s="148" t="s">
        <v>169</v>
      </c>
      <c r="E5125" s="169" t="s">
        <v>3</v>
      </c>
      <c r="F5125" s="170" t="s">
        <v>180</v>
      </c>
      <c r="H5125" s="171">
        <v>16.754000000000001</v>
      </c>
      <c r="I5125" s="172"/>
      <c r="L5125" s="168"/>
      <c r="M5125" s="173"/>
      <c r="T5125" s="174"/>
      <c r="AT5125" s="169" t="s">
        <v>169</v>
      </c>
      <c r="AU5125" s="169" t="s">
        <v>88</v>
      </c>
      <c r="AV5125" s="15" t="s">
        <v>157</v>
      </c>
      <c r="AW5125" s="15" t="s">
        <v>40</v>
      </c>
      <c r="AX5125" s="15" t="s">
        <v>78</v>
      </c>
      <c r="AY5125" s="169" t="s">
        <v>156</v>
      </c>
    </row>
    <row r="5126" spans="2:51" s="12" customFormat="1" x14ac:dyDescent="0.2">
      <c r="B5126" s="147"/>
      <c r="D5126" s="148" t="s">
        <v>169</v>
      </c>
      <c r="E5126" s="149" t="s">
        <v>3</v>
      </c>
      <c r="F5126" s="150" t="s">
        <v>5207</v>
      </c>
      <c r="H5126" s="149" t="s">
        <v>3</v>
      </c>
      <c r="I5126" s="151"/>
      <c r="L5126" s="147"/>
      <c r="M5126" s="152"/>
      <c r="T5126" s="153"/>
      <c r="AT5126" s="149" t="s">
        <v>169</v>
      </c>
      <c r="AU5126" s="149" t="s">
        <v>88</v>
      </c>
      <c r="AV5126" s="12" t="s">
        <v>86</v>
      </c>
      <c r="AW5126" s="12" t="s">
        <v>40</v>
      </c>
      <c r="AX5126" s="12" t="s">
        <v>78</v>
      </c>
      <c r="AY5126" s="149" t="s">
        <v>156</v>
      </c>
    </row>
    <row r="5127" spans="2:51" s="13" customFormat="1" x14ac:dyDescent="0.2">
      <c r="B5127" s="154"/>
      <c r="D5127" s="148" t="s">
        <v>169</v>
      </c>
      <c r="E5127" s="155" t="s">
        <v>3</v>
      </c>
      <c r="F5127" s="156" t="s">
        <v>5208</v>
      </c>
      <c r="H5127" s="157">
        <v>3.82</v>
      </c>
      <c r="I5127" s="158"/>
      <c r="L5127" s="154"/>
      <c r="M5127" s="159"/>
      <c r="T5127" s="160"/>
      <c r="AT5127" s="155" t="s">
        <v>169</v>
      </c>
      <c r="AU5127" s="155" t="s">
        <v>88</v>
      </c>
      <c r="AV5127" s="13" t="s">
        <v>88</v>
      </c>
      <c r="AW5127" s="13" t="s">
        <v>40</v>
      </c>
      <c r="AX5127" s="13" t="s">
        <v>78</v>
      </c>
      <c r="AY5127" s="155" t="s">
        <v>156</v>
      </c>
    </row>
    <row r="5128" spans="2:51" s="13" customFormat="1" x14ac:dyDescent="0.2">
      <c r="B5128" s="154"/>
      <c r="D5128" s="148" t="s">
        <v>169</v>
      </c>
      <c r="E5128" s="155" t="s">
        <v>3</v>
      </c>
      <c r="F5128" s="156" t="s">
        <v>5209</v>
      </c>
      <c r="H5128" s="157">
        <v>2.88</v>
      </c>
      <c r="I5128" s="158"/>
      <c r="L5128" s="154"/>
      <c r="M5128" s="159"/>
      <c r="T5128" s="160"/>
      <c r="AT5128" s="155" t="s">
        <v>169</v>
      </c>
      <c r="AU5128" s="155" t="s">
        <v>88</v>
      </c>
      <c r="AV5128" s="13" t="s">
        <v>88</v>
      </c>
      <c r="AW5128" s="13" t="s">
        <v>40</v>
      </c>
      <c r="AX5128" s="13" t="s">
        <v>78</v>
      </c>
      <c r="AY5128" s="155" t="s">
        <v>156</v>
      </c>
    </row>
    <row r="5129" spans="2:51" s="13" customFormat="1" x14ac:dyDescent="0.2">
      <c r="B5129" s="154"/>
      <c r="D5129" s="148" t="s">
        <v>169</v>
      </c>
      <c r="E5129" s="155" t="s">
        <v>3</v>
      </c>
      <c r="F5129" s="156" t="s">
        <v>5210</v>
      </c>
      <c r="H5129" s="157">
        <v>2.472</v>
      </c>
      <c r="I5129" s="158"/>
      <c r="L5129" s="154"/>
      <c r="M5129" s="159"/>
      <c r="T5129" s="160"/>
      <c r="AT5129" s="155" t="s">
        <v>169</v>
      </c>
      <c r="AU5129" s="155" t="s">
        <v>88</v>
      </c>
      <c r="AV5129" s="13" t="s">
        <v>88</v>
      </c>
      <c r="AW5129" s="13" t="s">
        <v>40</v>
      </c>
      <c r="AX5129" s="13" t="s">
        <v>78</v>
      </c>
      <c r="AY5129" s="155" t="s">
        <v>156</v>
      </c>
    </row>
    <row r="5130" spans="2:51" s="13" customFormat="1" x14ac:dyDescent="0.2">
      <c r="B5130" s="154"/>
      <c r="D5130" s="148" t="s">
        <v>169</v>
      </c>
      <c r="E5130" s="155" t="s">
        <v>3</v>
      </c>
      <c r="F5130" s="156" t="s">
        <v>5211</v>
      </c>
      <c r="H5130" s="157">
        <v>5.72</v>
      </c>
      <c r="I5130" s="158"/>
      <c r="L5130" s="154"/>
      <c r="M5130" s="159"/>
      <c r="T5130" s="160"/>
      <c r="AT5130" s="155" t="s">
        <v>169</v>
      </c>
      <c r="AU5130" s="155" t="s">
        <v>88</v>
      </c>
      <c r="AV5130" s="13" t="s">
        <v>88</v>
      </c>
      <c r="AW5130" s="13" t="s">
        <v>40</v>
      </c>
      <c r="AX5130" s="13" t="s">
        <v>78</v>
      </c>
      <c r="AY5130" s="155" t="s">
        <v>156</v>
      </c>
    </row>
    <row r="5131" spans="2:51" s="15" customFormat="1" x14ac:dyDescent="0.2">
      <c r="B5131" s="168"/>
      <c r="D5131" s="148" t="s">
        <v>169</v>
      </c>
      <c r="E5131" s="169" t="s">
        <v>3</v>
      </c>
      <c r="F5131" s="170" t="s">
        <v>180</v>
      </c>
      <c r="H5131" s="171">
        <v>14.891999999999999</v>
      </c>
      <c r="I5131" s="172"/>
      <c r="L5131" s="168"/>
      <c r="M5131" s="173"/>
      <c r="T5131" s="174"/>
      <c r="AT5131" s="169" t="s">
        <v>169</v>
      </c>
      <c r="AU5131" s="169" t="s">
        <v>88</v>
      </c>
      <c r="AV5131" s="15" t="s">
        <v>157</v>
      </c>
      <c r="AW5131" s="15" t="s">
        <v>40</v>
      </c>
      <c r="AX5131" s="15" t="s">
        <v>78</v>
      </c>
      <c r="AY5131" s="169" t="s">
        <v>156</v>
      </c>
    </row>
    <row r="5132" spans="2:51" s="12" customFormat="1" x14ac:dyDescent="0.2">
      <c r="B5132" s="147"/>
      <c r="D5132" s="148" t="s">
        <v>169</v>
      </c>
      <c r="E5132" s="149" t="s">
        <v>3</v>
      </c>
      <c r="F5132" s="150" t="s">
        <v>2594</v>
      </c>
      <c r="H5132" s="149" t="s">
        <v>3</v>
      </c>
      <c r="I5132" s="151"/>
      <c r="L5132" s="147"/>
      <c r="M5132" s="152"/>
      <c r="T5132" s="153"/>
      <c r="AT5132" s="149" t="s">
        <v>169</v>
      </c>
      <c r="AU5132" s="149" t="s">
        <v>88</v>
      </c>
      <c r="AV5132" s="12" t="s">
        <v>86</v>
      </c>
      <c r="AW5132" s="12" t="s">
        <v>40</v>
      </c>
      <c r="AX5132" s="12" t="s">
        <v>78</v>
      </c>
      <c r="AY5132" s="149" t="s">
        <v>156</v>
      </c>
    </row>
    <row r="5133" spans="2:51" s="13" customFormat="1" x14ac:dyDescent="0.2">
      <c r="B5133" s="154"/>
      <c r="D5133" s="148" t="s">
        <v>169</v>
      </c>
      <c r="E5133" s="155" t="s">
        <v>3</v>
      </c>
      <c r="F5133" s="156" t="s">
        <v>2644</v>
      </c>
      <c r="H5133" s="157">
        <v>71.31</v>
      </c>
      <c r="I5133" s="158"/>
      <c r="L5133" s="154"/>
      <c r="M5133" s="159"/>
      <c r="T5133" s="160"/>
      <c r="AT5133" s="155" t="s">
        <v>169</v>
      </c>
      <c r="AU5133" s="155" t="s">
        <v>88</v>
      </c>
      <c r="AV5133" s="13" t="s">
        <v>88</v>
      </c>
      <c r="AW5133" s="13" t="s">
        <v>40</v>
      </c>
      <c r="AX5133" s="13" t="s">
        <v>78</v>
      </c>
      <c r="AY5133" s="155" t="s">
        <v>156</v>
      </c>
    </row>
    <row r="5134" spans="2:51" s="13" customFormat="1" x14ac:dyDescent="0.2">
      <c r="B5134" s="154"/>
      <c r="D5134" s="148" t="s">
        <v>169</v>
      </c>
      <c r="E5134" s="155" t="s">
        <v>3</v>
      </c>
      <c r="F5134" s="156" t="s">
        <v>2645</v>
      </c>
      <c r="H5134" s="157">
        <v>7.44</v>
      </c>
      <c r="I5134" s="158"/>
      <c r="L5134" s="154"/>
      <c r="M5134" s="159"/>
      <c r="T5134" s="160"/>
      <c r="AT5134" s="155" t="s">
        <v>169</v>
      </c>
      <c r="AU5134" s="155" t="s">
        <v>88</v>
      </c>
      <c r="AV5134" s="13" t="s">
        <v>88</v>
      </c>
      <c r="AW5134" s="13" t="s">
        <v>40</v>
      </c>
      <c r="AX5134" s="13" t="s">
        <v>78</v>
      </c>
      <c r="AY5134" s="155" t="s">
        <v>156</v>
      </c>
    </row>
    <row r="5135" spans="2:51" s="15" customFormat="1" x14ac:dyDescent="0.2">
      <c r="B5135" s="168"/>
      <c r="D5135" s="148" t="s">
        <v>169</v>
      </c>
      <c r="E5135" s="169" t="s">
        <v>3</v>
      </c>
      <c r="F5135" s="170" t="s">
        <v>180</v>
      </c>
      <c r="H5135" s="171">
        <v>78.75</v>
      </c>
      <c r="I5135" s="172"/>
      <c r="L5135" s="168"/>
      <c r="M5135" s="173"/>
      <c r="T5135" s="174"/>
      <c r="AT5135" s="169" t="s">
        <v>169</v>
      </c>
      <c r="AU5135" s="169" t="s">
        <v>88</v>
      </c>
      <c r="AV5135" s="15" t="s">
        <v>157</v>
      </c>
      <c r="AW5135" s="15" t="s">
        <v>40</v>
      </c>
      <c r="AX5135" s="15" t="s">
        <v>78</v>
      </c>
      <c r="AY5135" s="169" t="s">
        <v>156</v>
      </c>
    </row>
    <row r="5136" spans="2:51" s="12" customFormat="1" x14ac:dyDescent="0.2">
      <c r="B5136" s="147"/>
      <c r="D5136" s="148" t="s">
        <v>169</v>
      </c>
      <c r="E5136" s="149" t="s">
        <v>3</v>
      </c>
      <c r="F5136" s="150" t="s">
        <v>2594</v>
      </c>
      <c r="H5136" s="149" t="s">
        <v>3</v>
      </c>
      <c r="I5136" s="151"/>
      <c r="L5136" s="147"/>
      <c r="M5136" s="152"/>
      <c r="T5136" s="153"/>
      <c r="AT5136" s="149" t="s">
        <v>169</v>
      </c>
      <c r="AU5136" s="149" t="s">
        <v>88</v>
      </c>
      <c r="AV5136" s="12" t="s">
        <v>86</v>
      </c>
      <c r="AW5136" s="12" t="s">
        <v>40</v>
      </c>
      <c r="AX5136" s="12" t="s">
        <v>78</v>
      </c>
      <c r="AY5136" s="149" t="s">
        <v>156</v>
      </c>
    </row>
    <row r="5137" spans="2:51" s="13" customFormat="1" x14ac:dyDescent="0.2">
      <c r="B5137" s="154"/>
      <c r="D5137" s="148" t="s">
        <v>169</v>
      </c>
      <c r="E5137" s="155" t="s">
        <v>3</v>
      </c>
      <c r="F5137" s="156" t="s">
        <v>2595</v>
      </c>
      <c r="H5137" s="157">
        <v>50.45</v>
      </c>
      <c r="I5137" s="158"/>
      <c r="L5137" s="154"/>
      <c r="M5137" s="159"/>
      <c r="T5137" s="160"/>
      <c r="AT5137" s="155" t="s">
        <v>169</v>
      </c>
      <c r="AU5137" s="155" t="s">
        <v>88</v>
      </c>
      <c r="AV5137" s="13" t="s">
        <v>88</v>
      </c>
      <c r="AW5137" s="13" t="s">
        <v>40</v>
      </c>
      <c r="AX5137" s="13" t="s">
        <v>78</v>
      </c>
      <c r="AY5137" s="155" t="s">
        <v>156</v>
      </c>
    </row>
    <row r="5138" spans="2:51" s="15" customFormat="1" x14ac:dyDescent="0.2">
      <c r="B5138" s="168"/>
      <c r="D5138" s="148" t="s">
        <v>169</v>
      </c>
      <c r="E5138" s="169" t="s">
        <v>3</v>
      </c>
      <c r="F5138" s="170" t="s">
        <v>180</v>
      </c>
      <c r="H5138" s="171">
        <v>50.45</v>
      </c>
      <c r="I5138" s="172"/>
      <c r="L5138" s="168"/>
      <c r="M5138" s="173"/>
      <c r="T5138" s="174"/>
      <c r="AT5138" s="169" t="s">
        <v>169</v>
      </c>
      <c r="AU5138" s="169" t="s">
        <v>88</v>
      </c>
      <c r="AV5138" s="15" t="s">
        <v>157</v>
      </c>
      <c r="AW5138" s="15" t="s">
        <v>40</v>
      </c>
      <c r="AX5138" s="15" t="s">
        <v>78</v>
      </c>
      <c r="AY5138" s="169" t="s">
        <v>156</v>
      </c>
    </row>
    <row r="5139" spans="2:51" s="12" customFormat="1" x14ac:dyDescent="0.2">
      <c r="B5139" s="147"/>
      <c r="D5139" s="148" t="s">
        <v>169</v>
      </c>
      <c r="E5139" s="149" t="s">
        <v>3</v>
      </c>
      <c r="F5139" s="150" t="s">
        <v>2612</v>
      </c>
      <c r="H5139" s="149" t="s">
        <v>3</v>
      </c>
      <c r="I5139" s="151"/>
      <c r="L5139" s="147"/>
      <c r="M5139" s="152"/>
      <c r="T5139" s="153"/>
      <c r="AT5139" s="149" t="s">
        <v>169</v>
      </c>
      <c r="AU5139" s="149" t="s">
        <v>88</v>
      </c>
      <c r="AV5139" s="12" t="s">
        <v>86</v>
      </c>
      <c r="AW5139" s="12" t="s">
        <v>40</v>
      </c>
      <c r="AX5139" s="12" t="s">
        <v>78</v>
      </c>
      <c r="AY5139" s="149" t="s">
        <v>156</v>
      </c>
    </row>
    <row r="5140" spans="2:51" s="13" customFormat="1" x14ac:dyDescent="0.2">
      <c r="B5140" s="154"/>
      <c r="D5140" s="148" t="s">
        <v>169</v>
      </c>
      <c r="E5140" s="155" t="s">
        <v>3</v>
      </c>
      <c r="F5140" s="156" t="s">
        <v>2613</v>
      </c>
      <c r="H5140" s="157">
        <v>19.035</v>
      </c>
      <c r="I5140" s="158"/>
      <c r="L5140" s="154"/>
      <c r="M5140" s="159"/>
      <c r="T5140" s="160"/>
      <c r="AT5140" s="155" t="s">
        <v>169</v>
      </c>
      <c r="AU5140" s="155" t="s">
        <v>88</v>
      </c>
      <c r="AV5140" s="13" t="s">
        <v>88</v>
      </c>
      <c r="AW5140" s="13" t="s">
        <v>40</v>
      </c>
      <c r="AX5140" s="13" t="s">
        <v>78</v>
      </c>
      <c r="AY5140" s="155" t="s">
        <v>156</v>
      </c>
    </row>
    <row r="5141" spans="2:51" s="13" customFormat="1" x14ac:dyDescent="0.2">
      <c r="B5141" s="154"/>
      <c r="D5141" s="148" t="s">
        <v>169</v>
      </c>
      <c r="E5141" s="155" t="s">
        <v>3</v>
      </c>
      <c r="F5141" s="156" t="s">
        <v>2614</v>
      </c>
      <c r="H5141" s="157">
        <v>2.0699999999999998</v>
      </c>
      <c r="I5141" s="158"/>
      <c r="L5141" s="154"/>
      <c r="M5141" s="159"/>
      <c r="T5141" s="160"/>
      <c r="AT5141" s="155" t="s">
        <v>169</v>
      </c>
      <c r="AU5141" s="155" t="s">
        <v>88</v>
      </c>
      <c r="AV5141" s="13" t="s">
        <v>88</v>
      </c>
      <c r="AW5141" s="13" t="s">
        <v>40</v>
      </c>
      <c r="AX5141" s="13" t="s">
        <v>78</v>
      </c>
      <c r="AY5141" s="155" t="s">
        <v>156</v>
      </c>
    </row>
    <row r="5142" spans="2:51" s="13" customFormat="1" x14ac:dyDescent="0.2">
      <c r="B5142" s="154"/>
      <c r="D5142" s="148" t="s">
        <v>169</v>
      </c>
      <c r="E5142" s="155" t="s">
        <v>3</v>
      </c>
      <c r="F5142" s="156" t="s">
        <v>2618</v>
      </c>
      <c r="H5142" s="157">
        <v>31.48</v>
      </c>
      <c r="I5142" s="158"/>
      <c r="L5142" s="154"/>
      <c r="M5142" s="159"/>
      <c r="T5142" s="160"/>
      <c r="AT5142" s="155" t="s">
        <v>169</v>
      </c>
      <c r="AU5142" s="155" t="s">
        <v>88</v>
      </c>
      <c r="AV5142" s="13" t="s">
        <v>88</v>
      </c>
      <c r="AW5142" s="13" t="s">
        <v>40</v>
      </c>
      <c r="AX5142" s="13" t="s">
        <v>78</v>
      </c>
      <c r="AY5142" s="155" t="s">
        <v>156</v>
      </c>
    </row>
    <row r="5143" spans="2:51" s="13" customFormat="1" x14ac:dyDescent="0.2">
      <c r="B5143" s="154"/>
      <c r="D5143" s="148" t="s">
        <v>169</v>
      </c>
      <c r="E5143" s="155" t="s">
        <v>3</v>
      </c>
      <c r="F5143" s="156" t="s">
        <v>2619</v>
      </c>
      <c r="H5143" s="157">
        <v>2.0699999999999998</v>
      </c>
      <c r="I5143" s="158"/>
      <c r="L5143" s="154"/>
      <c r="M5143" s="159"/>
      <c r="T5143" s="160"/>
      <c r="AT5143" s="155" t="s">
        <v>169</v>
      </c>
      <c r="AU5143" s="155" t="s">
        <v>88</v>
      </c>
      <c r="AV5143" s="13" t="s">
        <v>88</v>
      </c>
      <c r="AW5143" s="13" t="s">
        <v>40</v>
      </c>
      <c r="AX5143" s="13" t="s">
        <v>78</v>
      </c>
      <c r="AY5143" s="155" t="s">
        <v>156</v>
      </c>
    </row>
    <row r="5144" spans="2:51" s="13" customFormat="1" x14ac:dyDescent="0.2">
      <c r="B5144" s="154"/>
      <c r="D5144" s="148" t="s">
        <v>169</v>
      </c>
      <c r="E5144" s="155" t="s">
        <v>3</v>
      </c>
      <c r="F5144" s="156" t="s">
        <v>2623</v>
      </c>
      <c r="H5144" s="157">
        <v>15.012</v>
      </c>
      <c r="I5144" s="158"/>
      <c r="L5144" s="154"/>
      <c r="M5144" s="159"/>
      <c r="T5144" s="160"/>
      <c r="AT5144" s="155" t="s">
        <v>169</v>
      </c>
      <c r="AU5144" s="155" t="s">
        <v>88</v>
      </c>
      <c r="AV5144" s="13" t="s">
        <v>88</v>
      </c>
      <c r="AW5144" s="13" t="s">
        <v>40</v>
      </c>
      <c r="AX5144" s="13" t="s">
        <v>78</v>
      </c>
      <c r="AY5144" s="155" t="s">
        <v>156</v>
      </c>
    </row>
    <row r="5145" spans="2:51" s="13" customFormat="1" x14ac:dyDescent="0.2">
      <c r="B5145" s="154"/>
      <c r="D5145" s="148" t="s">
        <v>169</v>
      </c>
      <c r="E5145" s="155" t="s">
        <v>3</v>
      </c>
      <c r="F5145" s="156" t="s">
        <v>2624</v>
      </c>
      <c r="H5145" s="157">
        <v>2.0699999999999998</v>
      </c>
      <c r="I5145" s="158"/>
      <c r="L5145" s="154"/>
      <c r="M5145" s="159"/>
      <c r="T5145" s="160"/>
      <c r="AT5145" s="155" t="s">
        <v>169</v>
      </c>
      <c r="AU5145" s="155" t="s">
        <v>88</v>
      </c>
      <c r="AV5145" s="13" t="s">
        <v>88</v>
      </c>
      <c r="AW5145" s="13" t="s">
        <v>40</v>
      </c>
      <c r="AX5145" s="13" t="s">
        <v>78</v>
      </c>
      <c r="AY5145" s="155" t="s">
        <v>156</v>
      </c>
    </row>
    <row r="5146" spans="2:51" s="13" customFormat="1" x14ac:dyDescent="0.2">
      <c r="B5146" s="154"/>
      <c r="D5146" s="148" t="s">
        <v>169</v>
      </c>
      <c r="E5146" s="155" t="s">
        <v>3</v>
      </c>
      <c r="F5146" s="156" t="s">
        <v>2625</v>
      </c>
      <c r="H5146" s="157">
        <v>0.32800000000000001</v>
      </c>
      <c r="I5146" s="158"/>
      <c r="L5146" s="154"/>
      <c r="M5146" s="159"/>
      <c r="T5146" s="160"/>
      <c r="AT5146" s="155" t="s">
        <v>169</v>
      </c>
      <c r="AU5146" s="155" t="s">
        <v>88</v>
      </c>
      <c r="AV5146" s="13" t="s">
        <v>88</v>
      </c>
      <c r="AW5146" s="13" t="s">
        <v>40</v>
      </c>
      <c r="AX5146" s="13" t="s">
        <v>78</v>
      </c>
      <c r="AY5146" s="155" t="s">
        <v>156</v>
      </c>
    </row>
    <row r="5147" spans="2:51" s="13" customFormat="1" x14ac:dyDescent="0.2">
      <c r="B5147" s="154"/>
      <c r="D5147" s="148" t="s">
        <v>169</v>
      </c>
      <c r="E5147" s="155" t="s">
        <v>3</v>
      </c>
      <c r="F5147" s="156" t="s">
        <v>2626</v>
      </c>
      <c r="H5147" s="157">
        <v>5.2</v>
      </c>
      <c r="I5147" s="158"/>
      <c r="L5147" s="154"/>
      <c r="M5147" s="159"/>
      <c r="T5147" s="160"/>
      <c r="AT5147" s="155" t="s">
        <v>169</v>
      </c>
      <c r="AU5147" s="155" t="s">
        <v>88</v>
      </c>
      <c r="AV5147" s="13" t="s">
        <v>88</v>
      </c>
      <c r="AW5147" s="13" t="s">
        <v>40</v>
      </c>
      <c r="AX5147" s="13" t="s">
        <v>78</v>
      </c>
      <c r="AY5147" s="155" t="s">
        <v>156</v>
      </c>
    </row>
    <row r="5148" spans="2:51" s="13" customFormat="1" x14ac:dyDescent="0.2">
      <c r="B5148" s="154"/>
      <c r="D5148" s="148" t="s">
        <v>169</v>
      </c>
      <c r="E5148" s="155" t="s">
        <v>3</v>
      </c>
      <c r="F5148" s="156" t="s">
        <v>2630</v>
      </c>
      <c r="H5148" s="157">
        <v>35.409999999999997</v>
      </c>
      <c r="I5148" s="158"/>
      <c r="L5148" s="154"/>
      <c r="M5148" s="159"/>
      <c r="T5148" s="160"/>
      <c r="AT5148" s="155" t="s">
        <v>169</v>
      </c>
      <c r="AU5148" s="155" t="s">
        <v>88</v>
      </c>
      <c r="AV5148" s="13" t="s">
        <v>88</v>
      </c>
      <c r="AW5148" s="13" t="s">
        <v>40</v>
      </c>
      <c r="AX5148" s="13" t="s">
        <v>78</v>
      </c>
      <c r="AY5148" s="155" t="s">
        <v>156</v>
      </c>
    </row>
    <row r="5149" spans="2:51" s="13" customFormat="1" x14ac:dyDescent="0.2">
      <c r="B5149" s="154"/>
      <c r="D5149" s="148" t="s">
        <v>169</v>
      </c>
      <c r="E5149" s="155" t="s">
        <v>3</v>
      </c>
      <c r="F5149" s="156" t="s">
        <v>2631</v>
      </c>
      <c r="H5149" s="157">
        <v>2.0699999999999998</v>
      </c>
      <c r="I5149" s="158"/>
      <c r="L5149" s="154"/>
      <c r="M5149" s="159"/>
      <c r="T5149" s="160"/>
      <c r="AT5149" s="155" t="s">
        <v>169</v>
      </c>
      <c r="AU5149" s="155" t="s">
        <v>88</v>
      </c>
      <c r="AV5149" s="13" t="s">
        <v>88</v>
      </c>
      <c r="AW5149" s="13" t="s">
        <v>40</v>
      </c>
      <c r="AX5149" s="13" t="s">
        <v>78</v>
      </c>
      <c r="AY5149" s="155" t="s">
        <v>156</v>
      </c>
    </row>
    <row r="5150" spans="2:51" s="13" customFormat="1" x14ac:dyDescent="0.2">
      <c r="B5150" s="154"/>
      <c r="D5150" s="148" t="s">
        <v>169</v>
      </c>
      <c r="E5150" s="155" t="s">
        <v>3</v>
      </c>
      <c r="F5150" s="156" t="s">
        <v>2632</v>
      </c>
      <c r="H5150" s="157">
        <v>0.32800000000000001</v>
      </c>
      <c r="I5150" s="158"/>
      <c r="L5150" s="154"/>
      <c r="M5150" s="159"/>
      <c r="T5150" s="160"/>
      <c r="AT5150" s="155" t="s">
        <v>169</v>
      </c>
      <c r="AU5150" s="155" t="s">
        <v>88</v>
      </c>
      <c r="AV5150" s="13" t="s">
        <v>88</v>
      </c>
      <c r="AW5150" s="13" t="s">
        <v>40</v>
      </c>
      <c r="AX5150" s="13" t="s">
        <v>78</v>
      </c>
      <c r="AY5150" s="155" t="s">
        <v>156</v>
      </c>
    </row>
    <row r="5151" spans="2:51" s="13" customFormat="1" x14ac:dyDescent="0.2">
      <c r="B5151" s="154"/>
      <c r="D5151" s="148" t="s">
        <v>169</v>
      </c>
      <c r="E5151" s="155" t="s">
        <v>3</v>
      </c>
      <c r="F5151" s="156" t="s">
        <v>2633</v>
      </c>
      <c r="H5151" s="157">
        <v>5.2</v>
      </c>
      <c r="I5151" s="158"/>
      <c r="L5151" s="154"/>
      <c r="M5151" s="159"/>
      <c r="T5151" s="160"/>
      <c r="AT5151" s="155" t="s">
        <v>169</v>
      </c>
      <c r="AU5151" s="155" t="s">
        <v>88</v>
      </c>
      <c r="AV5151" s="13" t="s">
        <v>88</v>
      </c>
      <c r="AW5151" s="13" t="s">
        <v>40</v>
      </c>
      <c r="AX5151" s="13" t="s">
        <v>78</v>
      </c>
      <c r="AY5151" s="155" t="s">
        <v>156</v>
      </c>
    </row>
    <row r="5152" spans="2:51" s="15" customFormat="1" x14ac:dyDescent="0.2">
      <c r="B5152" s="168"/>
      <c r="D5152" s="148" t="s">
        <v>169</v>
      </c>
      <c r="E5152" s="169" t="s">
        <v>3</v>
      </c>
      <c r="F5152" s="170" t="s">
        <v>180</v>
      </c>
      <c r="H5152" s="171">
        <v>120.273</v>
      </c>
      <c r="I5152" s="172"/>
      <c r="L5152" s="168"/>
      <c r="M5152" s="173"/>
      <c r="T5152" s="174"/>
      <c r="AT5152" s="169" t="s">
        <v>169</v>
      </c>
      <c r="AU5152" s="169" t="s">
        <v>88</v>
      </c>
      <c r="AV5152" s="15" t="s">
        <v>157</v>
      </c>
      <c r="AW5152" s="15" t="s">
        <v>40</v>
      </c>
      <c r="AX5152" s="15" t="s">
        <v>78</v>
      </c>
      <c r="AY5152" s="169" t="s">
        <v>156</v>
      </c>
    </row>
    <row r="5153" spans="2:65" s="14" customFormat="1" x14ac:dyDescent="0.2">
      <c r="B5153" s="161"/>
      <c r="D5153" s="148" t="s">
        <v>169</v>
      </c>
      <c r="E5153" s="162" t="s">
        <v>3</v>
      </c>
      <c r="F5153" s="163" t="s">
        <v>172</v>
      </c>
      <c r="H5153" s="164">
        <v>3645.7719999999999</v>
      </c>
      <c r="I5153" s="165"/>
      <c r="L5153" s="161"/>
      <c r="M5153" s="166"/>
      <c r="T5153" s="167"/>
      <c r="AT5153" s="162" t="s">
        <v>169</v>
      </c>
      <c r="AU5153" s="162" t="s">
        <v>88</v>
      </c>
      <c r="AV5153" s="14" t="s">
        <v>165</v>
      </c>
      <c r="AW5153" s="14" t="s">
        <v>40</v>
      </c>
      <c r="AX5153" s="14" t="s">
        <v>86</v>
      </c>
      <c r="AY5153" s="162" t="s">
        <v>156</v>
      </c>
    </row>
    <row r="5154" spans="2:65" s="1" customFormat="1" ht="24.2" customHeight="1" x14ac:dyDescent="0.2">
      <c r="B5154" s="129"/>
      <c r="C5154" s="130" t="s">
        <v>5212</v>
      </c>
      <c r="D5154" s="130" t="s">
        <v>160</v>
      </c>
      <c r="E5154" s="131" t="s">
        <v>5213</v>
      </c>
      <c r="F5154" s="132" t="s">
        <v>5214</v>
      </c>
      <c r="G5154" s="133" t="s">
        <v>209</v>
      </c>
      <c r="H5154" s="134">
        <v>47.575000000000003</v>
      </c>
      <c r="I5154" s="135"/>
      <c r="J5154" s="136">
        <f>ROUND(I5154*H5154,2)</f>
        <v>0</v>
      </c>
      <c r="K5154" s="132" t="s">
        <v>164</v>
      </c>
      <c r="L5154" s="34"/>
      <c r="M5154" s="137" t="s">
        <v>3</v>
      </c>
      <c r="N5154" s="138" t="s">
        <v>49</v>
      </c>
      <c r="P5154" s="139">
        <f>O5154*H5154</f>
        <v>0</v>
      </c>
      <c r="Q5154" s="139">
        <v>1.0000000000000001E-5</v>
      </c>
      <c r="R5154" s="139">
        <f>Q5154*H5154</f>
        <v>4.7575000000000004E-4</v>
      </c>
      <c r="S5154" s="139">
        <v>0</v>
      </c>
      <c r="T5154" s="140">
        <f>S5154*H5154</f>
        <v>0</v>
      </c>
      <c r="AR5154" s="141" t="s">
        <v>301</v>
      </c>
      <c r="AT5154" s="141" t="s">
        <v>160</v>
      </c>
      <c r="AU5154" s="141" t="s">
        <v>88</v>
      </c>
      <c r="AY5154" s="18" t="s">
        <v>156</v>
      </c>
      <c r="BE5154" s="142">
        <f>IF(N5154="základní",J5154,0)</f>
        <v>0</v>
      </c>
      <c r="BF5154" s="142">
        <f>IF(N5154="snížená",J5154,0)</f>
        <v>0</v>
      </c>
      <c r="BG5154" s="142">
        <f>IF(N5154="zákl. přenesená",J5154,0)</f>
        <v>0</v>
      </c>
      <c r="BH5154" s="142">
        <f>IF(N5154="sníž. přenesená",J5154,0)</f>
        <v>0</v>
      </c>
      <c r="BI5154" s="142">
        <f>IF(N5154="nulová",J5154,0)</f>
        <v>0</v>
      </c>
      <c r="BJ5154" s="18" t="s">
        <v>86</v>
      </c>
      <c r="BK5154" s="142">
        <f>ROUND(I5154*H5154,2)</f>
        <v>0</v>
      </c>
      <c r="BL5154" s="18" t="s">
        <v>301</v>
      </c>
      <c r="BM5154" s="141" t="s">
        <v>5215</v>
      </c>
    </row>
    <row r="5155" spans="2:65" s="1" customFormat="1" x14ac:dyDescent="0.2">
      <c r="B5155" s="34"/>
      <c r="D5155" s="143" t="s">
        <v>167</v>
      </c>
      <c r="F5155" s="144" t="s">
        <v>5216</v>
      </c>
      <c r="I5155" s="145"/>
      <c r="L5155" s="34"/>
      <c r="M5155" s="146"/>
      <c r="T5155" s="55"/>
      <c r="AT5155" s="18" t="s">
        <v>167</v>
      </c>
      <c r="AU5155" s="18" t="s">
        <v>88</v>
      </c>
    </row>
    <row r="5156" spans="2:65" s="1" customFormat="1" ht="19.5" x14ac:dyDescent="0.2">
      <c r="B5156" s="34"/>
      <c r="D5156" s="148" t="s">
        <v>761</v>
      </c>
      <c r="F5156" s="185" t="s">
        <v>5217</v>
      </c>
      <c r="I5156" s="145"/>
      <c r="L5156" s="34"/>
      <c r="M5156" s="146"/>
      <c r="T5156" s="55"/>
      <c r="AT5156" s="18" t="s">
        <v>761</v>
      </c>
      <c r="AU5156" s="18" t="s">
        <v>88</v>
      </c>
    </row>
    <row r="5157" spans="2:65" s="12" customFormat="1" x14ac:dyDescent="0.2">
      <c r="B5157" s="147"/>
      <c r="D5157" s="148" t="s">
        <v>169</v>
      </c>
      <c r="E5157" s="149" t="s">
        <v>3</v>
      </c>
      <c r="F5157" s="150" t="s">
        <v>5218</v>
      </c>
      <c r="H5157" s="149" t="s">
        <v>3</v>
      </c>
      <c r="I5157" s="151"/>
      <c r="L5157" s="147"/>
      <c r="M5157" s="152"/>
      <c r="T5157" s="153"/>
      <c r="AT5157" s="149" t="s">
        <v>169</v>
      </c>
      <c r="AU5157" s="149" t="s">
        <v>88</v>
      </c>
      <c r="AV5157" s="12" t="s">
        <v>86</v>
      </c>
      <c r="AW5157" s="12" t="s">
        <v>40</v>
      </c>
      <c r="AX5157" s="12" t="s">
        <v>78</v>
      </c>
      <c r="AY5157" s="149" t="s">
        <v>156</v>
      </c>
    </row>
    <row r="5158" spans="2:65" s="12" customFormat="1" x14ac:dyDescent="0.2">
      <c r="B5158" s="147"/>
      <c r="D5158" s="148" t="s">
        <v>169</v>
      </c>
      <c r="E5158" s="149" t="s">
        <v>3</v>
      </c>
      <c r="F5158" s="150" t="s">
        <v>5219</v>
      </c>
      <c r="H5158" s="149" t="s">
        <v>3</v>
      </c>
      <c r="I5158" s="151"/>
      <c r="L5158" s="147"/>
      <c r="M5158" s="152"/>
      <c r="T5158" s="153"/>
      <c r="AT5158" s="149" t="s">
        <v>169</v>
      </c>
      <c r="AU5158" s="149" t="s">
        <v>88</v>
      </c>
      <c r="AV5158" s="12" t="s">
        <v>86</v>
      </c>
      <c r="AW5158" s="12" t="s">
        <v>40</v>
      </c>
      <c r="AX5158" s="12" t="s">
        <v>78</v>
      </c>
      <c r="AY5158" s="149" t="s">
        <v>156</v>
      </c>
    </row>
    <row r="5159" spans="2:65" s="13" customFormat="1" x14ac:dyDescent="0.2">
      <c r="B5159" s="154"/>
      <c r="D5159" s="148" t="s">
        <v>169</v>
      </c>
      <c r="E5159" s="155" t="s">
        <v>3</v>
      </c>
      <c r="F5159" s="156" t="s">
        <v>5220</v>
      </c>
      <c r="H5159" s="157">
        <v>47.575000000000003</v>
      </c>
      <c r="I5159" s="158"/>
      <c r="L5159" s="154"/>
      <c r="M5159" s="159"/>
      <c r="T5159" s="160"/>
      <c r="AT5159" s="155" t="s">
        <v>169</v>
      </c>
      <c r="AU5159" s="155" t="s">
        <v>88</v>
      </c>
      <c r="AV5159" s="13" t="s">
        <v>88</v>
      </c>
      <c r="AW5159" s="13" t="s">
        <v>40</v>
      </c>
      <c r="AX5159" s="13" t="s">
        <v>78</v>
      </c>
      <c r="AY5159" s="155" t="s">
        <v>156</v>
      </c>
    </row>
    <row r="5160" spans="2:65" s="14" customFormat="1" x14ac:dyDescent="0.2">
      <c r="B5160" s="161"/>
      <c r="D5160" s="148" t="s">
        <v>169</v>
      </c>
      <c r="E5160" s="162" t="s">
        <v>3</v>
      </c>
      <c r="F5160" s="163" t="s">
        <v>172</v>
      </c>
      <c r="H5160" s="164">
        <v>47.575000000000003</v>
      </c>
      <c r="I5160" s="165"/>
      <c r="L5160" s="161"/>
      <c r="M5160" s="166"/>
      <c r="T5160" s="167"/>
      <c r="AT5160" s="162" t="s">
        <v>169</v>
      </c>
      <c r="AU5160" s="162" t="s">
        <v>88</v>
      </c>
      <c r="AV5160" s="14" t="s">
        <v>165</v>
      </c>
      <c r="AW5160" s="14" t="s">
        <v>40</v>
      </c>
      <c r="AX5160" s="14" t="s">
        <v>86</v>
      </c>
      <c r="AY5160" s="162" t="s">
        <v>156</v>
      </c>
    </row>
    <row r="5161" spans="2:65" s="1" customFormat="1" ht="24.2" customHeight="1" x14ac:dyDescent="0.2">
      <c r="B5161" s="129"/>
      <c r="C5161" s="130" t="s">
        <v>5221</v>
      </c>
      <c r="D5161" s="130" t="s">
        <v>160</v>
      </c>
      <c r="E5161" s="131" t="s">
        <v>5222</v>
      </c>
      <c r="F5161" s="132" t="s">
        <v>5223</v>
      </c>
      <c r="G5161" s="133" t="s">
        <v>209</v>
      </c>
      <c r="H5161" s="134">
        <v>4177.0860000000002</v>
      </c>
      <c r="I5161" s="135"/>
      <c r="J5161" s="136">
        <f>ROUND(I5161*H5161,2)</f>
        <v>0</v>
      </c>
      <c r="K5161" s="132" t="s">
        <v>164</v>
      </c>
      <c r="L5161" s="34"/>
      <c r="M5161" s="137" t="s">
        <v>3</v>
      </c>
      <c r="N5161" s="138" t="s">
        <v>49</v>
      </c>
      <c r="P5161" s="139">
        <f>O5161*H5161</f>
        <v>0</v>
      </c>
      <c r="Q5161" s="139">
        <v>2.9E-4</v>
      </c>
      <c r="R5161" s="139">
        <f>Q5161*H5161</f>
        <v>1.2113549400000001</v>
      </c>
      <c r="S5161" s="139">
        <v>0</v>
      </c>
      <c r="T5161" s="140">
        <f>S5161*H5161</f>
        <v>0</v>
      </c>
      <c r="AR5161" s="141" t="s">
        <v>301</v>
      </c>
      <c r="AT5161" s="141" t="s">
        <v>160</v>
      </c>
      <c r="AU5161" s="141" t="s">
        <v>88</v>
      </c>
      <c r="AY5161" s="18" t="s">
        <v>156</v>
      </c>
      <c r="BE5161" s="142">
        <f>IF(N5161="základní",J5161,0)</f>
        <v>0</v>
      </c>
      <c r="BF5161" s="142">
        <f>IF(N5161="snížená",J5161,0)</f>
        <v>0</v>
      </c>
      <c r="BG5161" s="142">
        <f>IF(N5161="zákl. přenesená",J5161,0)</f>
        <v>0</v>
      </c>
      <c r="BH5161" s="142">
        <f>IF(N5161="sníž. přenesená",J5161,0)</f>
        <v>0</v>
      </c>
      <c r="BI5161" s="142">
        <f>IF(N5161="nulová",J5161,0)</f>
        <v>0</v>
      </c>
      <c r="BJ5161" s="18" t="s">
        <v>86</v>
      </c>
      <c r="BK5161" s="142">
        <f>ROUND(I5161*H5161,2)</f>
        <v>0</v>
      </c>
      <c r="BL5161" s="18" t="s">
        <v>301</v>
      </c>
      <c r="BM5161" s="141" t="s">
        <v>5224</v>
      </c>
    </row>
    <row r="5162" spans="2:65" s="1" customFormat="1" x14ac:dyDescent="0.2">
      <c r="B5162" s="34"/>
      <c r="D5162" s="143" t="s">
        <v>167</v>
      </c>
      <c r="F5162" s="144" t="s">
        <v>5225</v>
      </c>
      <c r="I5162" s="145"/>
      <c r="L5162" s="34"/>
      <c r="M5162" s="146"/>
      <c r="T5162" s="55"/>
      <c r="AT5162" s="18" t="s">
        <v>167</v>
      </c>
      <c r="AU5162" s="18" t="s">
        <v>88</v>
      </c>
    </row>
    <row r="5163" spans="2:65" s="12" customFormat="1" x14ac:dyDescent="0.2">
      <c r="B5163" s="147"/>
      <c r="D5163" s="148" t="s">
        <v>169</v>
      </c>
      <c r="E5163" s="149" t="s">
        <v>3</v>
      </c>
      <c r="F5163" s="150" t="s">
        <v>2010</v>
      </c>
      <c r="H5163" s="149" t="s">
        <v>3</v>
      </c>
      <c r="I5163" s="151"/>
      <c r="L5163" s="147"/>
      <c r="M5163" s="152"/>
      <c r="T5163" s="153"/>
      <c r="AT5163" s="149" t="s">
        <v>169</v>
      </c>
      <c r="AU5163" s="149" t="s">
        <v>88</v>
      </c>
      <c r="AV5163" s="12" t="s">
        <v>86</v>
      </c>
      <c r="AW5163" s="12" t="s">
        <v>40</v>
      </c>
      <c r="AX5163" s="12" t="s">
        <v>78</v>
      </c>
      <c r="AY5163" s="149" t="s">
        <v>156</v>
      </c>
    </row>
    <row r="5164" spans="2:65" s="13" customFormat="1" x14ac:dyDescent="0.2">
      <c r="B5164" s="154"/>
      <c r="D5164" s="148" t="s">
        <v>169</v>
      </c>
      <c r="E5164" s="155" t="s">
        <v>3</v>
      </c>
      <c r="F5164" s="156" t="s">
        <v>2882</v>
      </c>
      <c r="H5164" s="157">
        <v>3.0030000000000001</v>
      </c>
      <c r="I5164" s="158"/>
      <c r="L5164" s="154"/>
      <c r="M5164" s="159"/>
      <c r="T5164" s="160"/>
      <c r="AT5164" s="155" t="s">
        <v>169</v>
      </c>
      <c r="AU5164" s="155" t="s">
        <v>88</v>
      </c>
      <c r="AV5164" s="13" t="s">
        <v>88</v>
      </c>
      <c r="AW5164" s="13" t="s">
        <v>40</v>
      </c>
      <c r="AX5164" s="13" t="s">
        <v>78</v>
      </c>
      <c r="AY5164" s="155" t="s">
        <v>156</v>
      </c>
    </row>
    <row r="5165" spans="2:65" s="15" customFormat="1" x14ac:dyDescent="0.2">
      <c r="B5165" s="168"/>
      <c r="D5165" s="148" t="s">
        <v>169</v>
      </c>
      <c r="E5165" s="169" t="s">
        <v>3</v>
      </c>
      <c r="F5165" s="170" t="s">
        <v>180</v>
      </c>
      <c r="H5165" s="171">
        <v>3.0030000000000001</v>
      </c>
      <c r="I5165" s="172"/>
      <c r="L5165" s="168"/>
      <c r="M5165" s="173"/>
      <c r="T5165" s="174"/>
      <c r="AT5165" s="169" t="s">
        <v>169</v>
      </c>
      <c r="AU5165" s="169" t="s">
        <v>88</v>
      </c>
      <c r="AV5165" s="15" t="s">
        <v>157</v>
      </c>
      <c r="AW5165" s="15" t="s">
        <v>40</v>
      </c>
      <c r="AX5165" s="15" t="s">
        <v>78</v>
      </c>
      <c r="AY5165" s="169" t="s">
        <v>156</v>
      </c>
    </row>
    <row r="5166" spans="2:65" s="12" customFormat="1" x14ac:dyDescent="0.2">
      <c r="B5166" s="147"/>
      <c r="D5166" s="148" t="s">
        <v>169</v>
      </c>
      <c r="E5166" s="149" t="s">
        <v>3</v>
      </c>
      <c r="F5166" s="150" t="s">
        <v>4287</v>
      </c>
      <c r="H5166" s="149" t="s">
        <v>3</v>
      </c>
      <c r="I5166" s="151"/>
      <c r="L5166" s="147"/>
      <c r="M5166" s="152"/>
      <c r="T5166" s="153"/>
      <c r="AT5166" s="149" t="s">
        <v>169</v>
      </c>
      <c r="AU5166" s="149" t="s">
        <v>88</v>
      </c>
      <c r="AV5166" s="12" t="s">
        <v>86</v>
      </c>
      <c r="AW5166" s="12" t="s">
        <v>40</v>
      </c>
      <c r="AX5166" s="12" t="s">
        <v>78</v>
      </c>
      <c r="AY5166" s="149" t="s">
        <v>156</v>
      </c>
    </row>
    <row r="5167" spans="2:65" s="13" customFormat="1" x14ac:dyDescent="0.2">
      <c r="B5167" s="154"/>
      <c r="D5167" s="148" t="s">
        <v>169</v>
      </c>
      <c r="E5167" s="155" t="s">
        <v>3</v>
      </c>
      <c r="F5167" s="156" t="s">
        <v>4288</v>
      </c>
      <c r="H5167" s="157">
        <v>9</v>
      </c>
      <c r="I5167" s="158"/>
      <c r="L5167" s="154"/>
      <c r="M5167" s="159"/>
      <c r="T5167" s="160"/>
      <c r="AT5167" s="155" t="s">
        <v>169</v>
      </c>
      <c r="AU5167" s="155" t="s">
        <v>88</v>
      </c>
      <c r="AV5167" s="13" t="s">
        <v>88</v>
      </c>
      <c r="AW5167" s="13" t="s">
        <v>40</v>
      </c>
      <c r="AX5167" s="13" t="s">
        <v>78</v>
      </c>
      <c r="AY5167" s="155" t="s">
        <v>156</v>
      </c>
    </row>
    <row r="5168" spans="2:65" s="13" customFormat="1" x14ac:dyDescent="0.2">
      <c r="B5168" s="154"/>
      <c r="D5168" s="148" t="s">
        <v>169</v>
      </c>
      <c r="E5168" s="155" t="s">
        <v>3</v>
      </c>
      <c r="F5168" s="156" t="s">
        <v>4289</v>
      </c>
      <c r="H5168" s="157">
        <v>10.09</v>
      </c>
      <c r="I5168" s="158"/>
      <c r="L5168" s="154"/>
      <c r="M5168" s="159"/>
      <c r="T5168" s="160"/>
      <c r="AT5168" s="155" t="s">
        <v>169</v>
      </c>
      <c r="AU5168" s="155" t="s">
        <v>88</v>
      </c>
      <c r="AV5168" s="13" t="s">
        <v>88</v>
      </c>
      <c r="AW5168" s="13" t="s">
        <v>40</v>
      </c>
      <c r="AX5168" s="13" t="s">
        <v>78</v>
      </c>
      <c r="AY5168" s="155" t="s">
        <v>156</v>
      </c>
    </row>
    <row r="5169" spans="2:51" s="13" customFormat="1" x14ac:dyDescent="0.2">
      <c r="B5169" s="154"/>
      <c r="D5169" s="148" t="s">
        <v>169</v>
      </c>
      <c r="E5169" s="155" t="s">
        <v>3</v>
      </c>
      <c r="F5169" s="156" t="s">
        <v>4290</v>
      </c>
      <c r="H5169" s="157">
        <v>10.39</v>
      </c>
      <c r="I5169" s="158"/>
      <c r="L5169" s="154"/>
      <c r="M5169" s="159"/>
      <c r="T5169" s="160"/>
      <c r="AT5169" s="155" t="s">
        <v>169</v>
      </c>
      <c r="AU5169" s="155" t="s">
        <v>88</v>
      </c>
      <c r="AV5169" s="13" t="s">
        <v>88</v>
      </c>
      <c r="AW5169" s="13" t="s">
        <v>40</v>
      </c>
      <c r="AX5169" s="13" t="s">
        <v>78</v>
      </c>
      <c r="AY5169" s="155" t="s">
        <v>156</v>
      </c>
    </row>
    <row r="5170" spans="2:51" s="13" customFormat="1" x14ac:dyDescent="0.2">
      <c r="B5170" s="154"/>
      <c r="D5170" s="148" t="s">
        <v>169</v>
      </c>
      <c r="E5170" s="155" t="s">
        <v>3</v>
      </c>
      <c r="F5170" s="156" t="s">
        <v>4291</v>
      </c>
      <c r="H5170" s="157">
        <v>5.52</v>
      </c>
      <c r="I5170" s="158"/>
      <c r="L5170" s="154"/>
      <c r="M5170" s="159"/>
      <c r="T5170" s="160"/>
      <c r="AT5170" s="155" t="s">
        <v>169</v>
      </c>
      <c r="AU5170" s="155" t="s">
        <v>88</v>
      </c>
      <c r="AV5170" s="13" t="s">
        <v>88</v>
      </c>
      <c r="AW5170" s="13" t="s">
        <v>40</v>
      </c>
      <c r="AX5170" s="13" t="s">
        <v>78</v>
      </c>
      <c r="AY5170" s="155" t="s">
        <v>156</v>
      </c>
    </row>
    <row r="5171" spans="2:51" s="13" customFormat="1" x14ac:dyDescent="0.2">
      <c r="B5171" s="154"/>
      <c r="D5171" s="148" t="s">
        <v>169</v>
      </c>
      <c r="E5171" s="155" t="s">
        <v>3</v>
      </c>
      <c r="F5171" s="156" t="s">
        <v>4292</v>
      </c>
      <c r="H5171" s="157">
        <v>2.3279999999999998</v>
      </c>
      <c r="I5171" s="158"/>
      <c r="L5171" s="154"/>
      <c r="M5171" s="159"/>
      <c r="T5171" s="160"/>
      <c r="AT5171" s="155" t="s">
        <v>169</v>
      </c>
      <c r="AU5171" s="155" t="s">
        <v>88</v>
      </c>
      <c r="AV5171" s="13" t="s">
        <v>88</v>
      </c>
      <c r="AW5171" s="13" t="s">
        <v>40</v>
      </c>
      <c r="AX5171" s="13" t="s">
        <v>78</v>
      </c>
      <c r="AY5171" s="155" t="s">
        <v>156</v>
      </c>
    </row>
    <row r="5172" spans="2:51" s="13" customFormat="1" x14ac:dyDescent="0.2">
      <c r="B5172" s="154"/>
      <c r="D5172" s="148" t="s">
        <v>169</v>
      </c>
      <c r="E5172" s="155" t="s">
        <v>3</v>
      </c>
      <c r="F5172" s="156" t="s">
        <v>4293</v>
      </c>
      <c r="H5172" s="157">
        <v>4.83</v>
      </c>
      <c r="I5172" s="158"/>
      <c r="L5172" s="154"/>
      <c r="M5172" s="159"/>
      <c r="T5172" s="160"/>
      <c r="AT5172" s="155" t="s">
        <v>169</v>
      </c>
      <c r="AU5172" s="155" t="s">
        <v>88</v>
      </c>
      <c r="AV5172" s="13" t="s">
        <v>88</v>
      </c>
      <c r="AW5172" s="13" t="s">
        <v>40</v>
      </c>
      <c r="AX5172" s="13" t="s">
        <v>78</v>
      </c>
      <c r="AY5172" s="155" t="s">
        <v>156</v>
      </c>
    </row>
    <row r="5173" spans="2:51" s="13" customFormat="1" x14ac:dyDescent="0.2">
      <c r="B5173" s="154"/>
      <c r="D5173" s="148" t="s">
        <v>169</v>
      </c>
      <c r="E5173" s="155" t="s">
        <v>3</v>
      </c>
      <c r="F5173" s="156" t="s">
        <v>4294</v>
      </c>
      <c r="H5173" s="157">
        <v>10.1</v>
      </c>
      <c r="I5173" s="158"/>
      <c r="L5173" s="154"/>
      <c r="M5173" s="159"/>
      <c r="T5173" s="160"/>
      <c r="AT5173" s="155" t="s">
        <v>169</v>
      </c>
      <c r="AU5173" s="155" t="s">
        <v>88</v>
      </c>
      <c r="AV5173" s="13" t="s">
        <v>88</v>
      </c>
      <c r="AW5173" s="13" t="s">
        <v>40</v>
      </c>
      <c r="AX5173" s="13" t="s">
        <v>78</v>
      </c>
      <c r="AY5173" s="155" t="s">
        <v>156</v>
      </c>
    </row>
    <row r="5174" spans="2:51" s="13" customFormat="1" x14ac:dyDescent="0.2">
      <c r="B5174" s="154"/>
      <c r="D5174" s="148" t="s">
        <v>169</v>
      </c>
      <c r="E5174" s="155" t="s">
        <v>3</v>
      </c>
      <c r="F5174" s="156" t="s">
        <v>4295</v>
      </c>
      <c r="H5174" s="157">
        <v>10.39</v>
      </c>
      <c r="I5174" s="158"/>
      <c r="L5174" s="154"/>
      <c r="M5174" s="159"/>
      <c r="T5174" s="160"/>
      <c r="AT5174" s="155" t="s">
        <v>169</v>
      </c>
      <c r="AU5174" s="155" t="s">
        <v>88</v>
      </c>
      <c r="AV5174" s="13" t="s">
        <v>88</v>
      </c>
      <c r="AW5174" s="13" t="s">
        <v>40</v>
      </c>
      <c r="AX5174" s="13" t="s">
        <v>78</v>
      </c>
      <c r="AY5174" s="155" t="s">
        <v>156</v>
      </c>
    </row>
    <row r="5175" spans="2:51" s="15" customFormat="1" x14ac:dyDescent="0.2">
      <c r="B5175" s="168"/>
      <c r="D5175" s="148" t="s">
        <v>169</v>
      </c>
      <c r="E5175" s="169" t="s">
        <v>3</v>
      </c>
      <c r="F5175" s="170" t="s">
        <v>180</v>
      </c>
      <c r="H5175" s="171">
        <v>62.648000000000003</v>
      </c>
      <c r="I5175" s="172"/>
      <c r="L5175" s="168"/>
      <c r="M5175" s="173"/>
      <c r="T5175" s="174"/>
      <c r="AT5175" s="169" t="s">
        <v>169</v>
      </c>
      <c r="AU5175" s="169" t="s">
        <v>88</v>
      </c>
      <c r="AV5175" s="15" t="s">
        <v>157</v>
      </c>
      <c r="AW5175" s="15" t="s">
        <v>40</v>
      </c>
      <c r="AX5175" s="15" t="s">
        <v>78</v>
      </c>
      <c r="AY5175" s="169" t="s">
        <v>156</v>
      </c>
    </row>
    <row r="5176" spans="2:51" s="12" customFormat="1" x14ac:dyDescent="0.2">
      <c r="B5176" s="147"/>
      <c r="D5176" s="148" t="s">
        <v>169</v>
      </c>
      <c r="E5176" s="149" t="s">
        <v>3</v>
      </c>
      <c r="F5176" s="150" t="s">
        <v>2538</v>
      </c>
      <c r="H5176" s="149" t="s">
        <v>3</v>
      </c>
      <c r="I5176" s="151"/>
      <c r="L5176" s="147"/>
      <c r="M5176" s="152"/>
      <c r="T5176" s="153"/>
      <c r="AT5176" s="149" t="s">
        <v>169</v>
      </c>
      <c r="AU5176" s="149" t="s">
        <v>88</v>
      </c>
      <c r="AV5176" s="12" t="s">
        <v>86</v>
      </c>
      <c r="AW5176" s="12" t="s">
        <v>40</v>
      </c>
      <c r="AX5176" s="12" t="s">
        <v>78</v>
      </c>
      <c r="AY5176" s="149" t="s">
        <v>156</v>
      </c>
    </row>
    <row r="5177" spans="2:51" s="13" customFormat="1" x14ac:dyDescent="0.2">
      <c r="B5177" s="154"/>
      <c r="D5177" s="148" t="s">
        <v>169</v>
      </c>
      <c r="E5177" s="155" t="s">
        <v>3</v>
      </c>
      <c r="F5177" s="156" t="s">
        <v>2539</v>
      </c>
      <c r="H5177" s="157">
        <v>27.218</v>
      </c>
      <c r="I5177" s="158"/>
      <c r="L5177" s="154"/>
      <c r="M5177" s="159"/>
      <c r="T5177" s="160"/>
      <c r="AT5177" s="155" t="s">
        <v>169</v>
      </c>
      <c r="AU5177" s="155" t="s">
        <v>88</v>
      </c>
      <c r="AV5177" s="13" t="s">
        <v>88</v>
      </c>
      <c r="AW5177" s="13" t="s">
        <v>40</v>
      </c>
      <c r="AX5177" s="13" t="s">
        <v>78</v>
      </c>
      <c r="AY5177" s="155" t="s">
        <v>156</v>
      </c>
    </row>
    <row r="5178" spans="2:51" s="13" customFormat="1" x14ac:dyDescent="0.2">
      <c r="B5178" s="154"/>
      <c r="D5178" s="148" t="s">
        <v>169</v>
      </c>
      <c r="E5178" s="155" t="s">
        <v>3</v>
      </c>
      <c r="F5178" s="156" t="s">
        <v>2540</v>
      </c>
      <c r="H5178" s="157">
        <v>17.77</v>
      </c>
      <c r="I5178" s="158"/>
      <c r="L5178" s="154"/>
      <c r="M5178" s="159"/>
      <c r="T5178" s="160"/>
      <c r="AT5178" s="155" t="s">
        <v>169</v>
      </c>
      <c r="AU5178" s="155" t="s">
        <v>88</v>
      </c>
      <c r="AV5178" s="13" t="s">
        <v>88</v>
      </c>
      <c r="AW5178" s="13" t="s">
        <v>40</v>
      </c>
      <c r="AX5178" s="13" t="s">
        <v>78</v>
      </c>
      <c r="AY5178" s="155" t="s">
        <v>156</v>
      </c>
    </row>
    <row r="5179" spans="2:51" s="13" customFormat="1" x14ac:dyDescent="0.2">
      <c r="B5179" s="154"/>
      <c r="D5179" s="148" t="s">
        <v>169</v>
      </c>
      <c r="E5179" s="155" t="s">
        <v>3</v>
      </c>
      <c r="F5179" s="156" t="s">
        <v>2541</v>
      </c>
      <c r="H5179" s="157">
        <v>0.89</v>
      </c>
      <c r="I5179" s="158"/>
      <c r="L5179" s="154"/>
      <c r="M5179" s="159"/>
      <c r="T5179" s="160"/>
      <c r="AT5179" s="155" t="s">
        <v>169</v>
      </c>
      <c r="AU5179" s="155" t="s">
        <v>88</v>
      </c>
      <c r="AV5179" s="13" t="s">
        <v>88</v>
      </c>
      <c r="AW5179" s="13" t="s">
        <v>40</v>
      </c>
      <c r="AX5179" s="13" t="s">
        <v>78</v>
      </c>
      <c r="AY5179" s="155" t="s">
        <v>156</v>
      </c>
    </row>
    <row r="5180" spans="2:51" s="13" customFormat="1" x14ac:dyDescent="0.2">
      <c r="B5180" s="154"/>
      <c r="D5180" s="148" t="s">
        <v>169</v>
      </c>
      <c r="E5180" s="155" t="s">
        <v>3</v>
      </c>
      <c r="F5180" s="156" t="s">
        <v>2542</v>
      </c>
      <c r="H5180" s="157">
        <v>14.8</v>
      </c>
      <c r="I5180" s="158"/>
      <c r="L5180" s="154"/>
      <c r="M5180" s="159"/>
      <c r="T5180" s="160"/>
      <c r="AT5180" s="155" t="s">
        <v>169</v>
      </c>
      <c r="AU5180" s="155" t="s">
        <v>88</v>
      </c>
      <c r="AV5180" s="13" t="s">
        <v>88</v>
      </c>
      <c r="AW5180" s="13" t="s">
        <v>40</v>
      </c>
      <c r="AX5180" s="13" t="s">
        <v>78</v>
      </c>
      <c r="AY5180" s="155" t="s">
        <v>156</v>
      </c>
    </row>
    <row r="5181" spans="2:51" s="13" customFormat="1" x14ac:dyDescent="0.2">
      <c r="B5181" s="154"/>
      <c r="D5181" s="148" t="s">
        <v>169</v>
      </c>
      <c r="E5181" s="155" t="s">
        <v>3</v>
      </c>
      <c r="F5181" s="156" t="s">
        <v>2543</v>
      </c>
      <c r="H5181" s="157">
        <v>0.63</v>
      </c>
      <c r="I5181" s="158"/>
      <c r="L5181" s="154"/>
      <c r="M5181" s="159"/>
      <c r="T5181" s="160"/>
      <c r="AT5181" s="155" t="s">
        <v>169</v>
      </c>
      <c r="AU5181" s="155" t="s">
        <v>88</v>
      </c>
      <c r="AV5181" s="13" t="s">
        <v>88</v>
      </c>
      <c r="AW5181" s="13" t="s">
        <v>40</v>
      </c>
      <c r="AX5181" s="13" t="s">
        <v>78</v>
      </c>
      <c r="AY5181" s="155" t="s">
        <v>156</v>
      </c>
    </row>
    <row r="5182" spans="2:51" s="15" customFormat="1" x14ac:dyDescent="0.2">
      <c r="B5182" s="168"/>
      <c r="D5182" s="148" t="s">
        <v>169</v>
      </c>
      <c r="E5182" s="169" t="s">
        <v>3</v>
      </c>
      <c r="F5182" s="170" t="s">
        <v>180</v>
      </c>
      <c r="H5182" s="171">
        <v>61.308</v>
      </c>
      <c r="I5182" s="172"/>
      <c r="L5182" s="168"/>
      <c r="M5182" s="173"/>
      <c r="T5182" s="174"/>
      <c r="AT5182" s="169" t="s">
        <v>169</v>
      </c>
      <c r="AU5182" s="169" t="s">
        <v>88</v>
      </c>
      <c r="AV5182" s="15" t="s">
        <v>157</v>
      </c>
      <c r="AW5182" s="15" t="s">
        <v>40</v>
      </c>
      <c r="AX5182" s="15" t="s">
        <v>78</v>
      </c>
      <c r="AY5182" s="169" t="s">
        <v>156</v>
      </c>
    </row>
    <row r="5183" spans="2:51" s="12" customFormat="1" x14ac:dyDescent="0.2">
      <c r="B5183" s="147"/>
      <c r="D5183" s="148" t="s">
        <v>169</v>
      </c>
      <c r="E5183" s="149" t="s">
        <v>3</v>
      </c>
      <c r="F5183" s="150" t="s">
        <v>4138</v>
      </c>
      <c r="H5183" s="149" t="s">
        <v>3</v>
      </c>
      <c r="I5183" s="151"/>
      <c r="L5183" s="147"/>
      <c r="M5183" s="152"/>
      <c r="T5183" s="153"/>
      <c r="AT5183" s="149" t="s">
        <v>169</v>
      </c>
      <c r="AU5183" s="149" t="s">
        <v>88</v>
      </c>
      <c r="AV5183" s="12" t="s">
        <v>86</v>
      </c>
      <c r="AW5183" s="12" t="s">
        <v>40</v>
      </c>
      <c r="AX5183" s="12" t="s">
        <v>78</v>
      </c>
      <c r="AY5183" s="149" t="s">
        <v>156</v>
      </c>
    </row>
    <row r="5184" spans="2:51" s="13" customFormat="1" x14ac:dyDescent="0.2">
      <c r="B5184" s="154"/>
      <c r="D5184" s="148" t="s">
        <v>169</v>
      </c>
      <c r="E5184" s="155" t="s">
        <v>3</v>
      </c>
      <c r="F5184" s="156" t="s">
        <v>4139</v>
      </c>
      <c r="H5184" s="157">
        <v>2.52</v>
      </c>
      <c r="I5184" s="158"/>
      <c r="L5184" s="154"/>
      <c r="M5184" s="159"/>
      <c r="T5184" s="160"/>
      <c r="AT5184" s="155" t="s">
        <v>169</v>
      </c>
      <c r="AU5184" s="155" t="s">
        <v>88</v>
      </c>
      <c r="AV5184" s="13" t="s">
        <v>88</v>
      </c>
      <c r="AW5184" s="13" t="s">
        <v>40</v>
      </c>
      <c r="AX5184" s="13" t="s">
        <v>78</v>
      </c>
      <c r="AY5184" s="155" t="s">
        <v>156</v>
      </c>
    </row>
    <row r="5185" spans="2:51" s="13" customFormat="1" x14ac:dyDescent="0.2">
      <c r="B5185" s="154"/>
      <c r="D5185" s="148" t="s">
        <v>169</v>
      </c>
      <c r="E5185" s="155" t="s">
        <v>3</v>
      </c>
      <c r="F5185" s="156" t="s">
        <v>4140</v>
      </c>
      <c r="H5185" s="157">
        <v>2.52</v>
      </c>
      <c r="I5185" s="158"/>
      <c r="L5185" s="154"/>
      <c r="M5185" s="159"/>
      <c r="T5185" s="160"/>
      <c r="AT5185" s="155" t="s">
        <v>169</v>
      </c>
      <c r="AU5185" s="155" t="s">
        <v>88</v>
      </c>
      <c r="AV5185" s="13" t="s">
        <v>88</v>
      </c>
      <c r="AW5185" s="13" t="s">
        <v>40</v>
      </c>
      <c r="AX5185" s="13" t="s">
        <v>78</v>
      </c>
      <c r="AY5185" s="155" t="s">
        <v>156</v>
      </c>
    </row>
    <row r="5186" spans="2:51" s="13" customFormat="1" x14ac:dyDescent="0.2">
      <c r="B5186" s="154"/>
      <c r="D5186" s="148" t="s">
        <v>169</v>
      </c>
      <c r="E5186" s="155" t="s">
        <v>3</v>
      </c>
      <c r="F5186" s="156" t="s">
        <v>4141</v>
      </c>
      <c r="H5186" s="157">
        <v>3.6230000000000002</v>
      </c>
      <c r="I5186" s="158"/>
      <c r="L5186" s="154"/>
      <c r="M5186" s="159"/>
      <c r="T5186" s="160"/>
      <c r="AT5186" s="155" t="s">
        <v>169</v>
      </c>
      <c r="AU5186" s="155" t="s">
        <v>88</v>
      </c>
      <c r="AV5186" s="13" t="s">
        <v>88</v>
      </c>
      <c r="AW5186" s="13" t="s">
        <v>40</v>
      </c>
      <c r="AX5186" s="13" t="s">
        <v>78</v>
      </c>
      <c r="AY5186" s="155" t="s">
        <v>156</v>
      </c>
    </row>
    <row r="5187" spans="2:51" s="13" customFormat="1" x14ac:dyDescent="0.2">
      <c r="B5187" s="154"/>
      <c r="D5187" s="148" t="s">
        <v>169</v>
      </c>
      <c r="E5187" s="155" t="s">
        <v>3</v>
      </c>
      <c r="F5187" s="156" t="s">
        <v>4142</v>
      </c>
      <c r="H5187" s="157">
        <v>2.835</v>
      </c>
      <c r="I5187" s="158"/>
      <c r="L5187" s="154"/>
      <c r="M5187" s="159"/>
      <c r="T5187" s="160"/>
      <c r="AT5187" s="155" t="s">
        <v>169</v>
      </c>
      <c r="AU5187" s="155" t="s">
        <v>88</v>
      </c>
      <c r="AV5187" s="13" t="s">
        <v>88</v>
      </c>
      <c r="AW5187" s="13" t="s">
        <v>40</v>
      </c>
      <c r="AX5187" s="13" t="s">
        <v>78</v>
      </c>
      <c r="AY5187" s="155" t="s">
        <v>156</v>
      </c>
    </row>
    <row r="5188" spans="2:51" s="13" customFormat="1" x14ac:dyDescent="0.2">
      <c r="B5188" s="154"/>
      <c r="D5188" s="148" t="s">
        <v>169</v>
      </c>
      <c r="E5188" s="155" t="s">
        <v>3</v>
      </c>
      <c r="F5188" s="156" t="s">
        <v>4143</v>
      </c>
      <c r="H5188" s="157">
        <v>2.9929999999999999</v>
      </c>
      <c r="I5188" s="158"/>
      <c r="L5188" s="154"/>
      <c r="M5188" s="159"/>
      <c r="T5188" s="160"/>
      <c r="AT5188" s="155" t="s">
        <v>169</v>
      </c>
      <c r="AU5188" s="155" t="s">
        <v>88</v>
      </c>
      <c r="AV5188" s="13" t="s">
        <v>88</v>
      </c>
      <c r="AW5188" s="13" t="s">
        <v>40</v>
      </c>
      <c r="AX5188" s="13" t="s">
        <v>78</v>
      </c>
      <c r="AY5188" s="155" t="s">
        <v>156</v>
      </c>
    </row>
    <row r="5189" spans="2:51" s="13" customFormat="1" x14ac:dyDescent="0.2">
      <c r="B5189" s="154"/>
      <c r="D5189" s="148" t="s">
        <v>169</v>
      </c>
      <c r="E5189" s="155" t="s">
        <v>3</v>
      </c>
      <c r="F5189" s="156" t="s">
        <v>4187</v>
      </c>
      <c r="H5189" s="157">
        <v>4.7880000000000003</v>
      </c>
      <c r="I5189" s="158"/>
      <c r="L5189" s="154"/>
      <c r="M5189" s="159"/>
      <c r="T5189" s="160"/>
      <c r="AT5189" s="155" t="s">
        <v>169</v>
      </c>
      <c r="AU5189" s="155" t="s">
        <v>88</v>
      </c>
      <c r="AV5189" s="13" t="s">
        <v>88</v>
      </c>
      <c r="AW5189" s="13" t="s">
        <v>40</v>
      </c>
      <c r="AX5189" s="13" t="s">
        <v>78</v>
      </c>
      <c r="AY5189" s="155" t="s">
        <v>156</v>
      </c>
    </row>
    <row r="5190" spans="2:51" s="13" customFormat="1" x14ac:dyDescent="0.2">
      <c r="B5190" s="154"/>
      <c r="D5190" s="148" t="s">
        <v>169</v>
      </c>
      <c r="E5190" s="155" t="s">
        <v>3</v>
      </c>
      <c r="F5190" s="156" t="s">
        <v>4145</v>
      </c>
      <c r="H5190" s="157">
        <v>0.96599999999999997</v>
      </c>
      <c r="I5190" s="158"/>
      <c r="L5190" s="154"/>
      <c r="M5190" s="159"/>
      <c r="T5190" s="160"/>
      <c r="AT5190" s="155" t="s">
        <v>169</v>
      </c>
      <c r="AU5190" s="155" t="s">
        <v>88</v>
      </c>
      <c r="AV5190" s="13" t="s">
        <v>88</v>
      </c>
      <c r="AW5190" s="13" t="s">
        <v>40</v>
      </c>
      <c r="AX5190" s="13" t="s">
        <v>78</v>
      </c>
      <c r="AY5190" s="155" t="s">
        <v>156</v>
      </c>
    </row>
    <row r="5191" spans="2:51" s="13" customFormat="1" x14ac:dyDescent="0.2">
      <c r="B5191" s="154"/>
      <c r="D5191" s="148" t="s">
        <v>169</v>
      </c>
      <c r="E5191" s="155" t="s">
        <v>3</v>
      </c>
      <c r="F5191" s="156" t="s">
        <v>4188</v>
      </c>
      <c r="H5191" s="157">
        <v>28.224</v>
      </c>
      <c r="I5191" s="158"/>
      <c r="L5191" s="154"/>
      <c r="M5191" s="159"/>
      <c r="T5191" s="160"/>
      <c r="AT5191" s="155" t="s">
        <v>169</v>
      </c>
      <c r="AU5191" s="155" t="s">
        <v>88</v>
      </c>
      <c r="AV5191" s="13" t="s">
        <v>88</v>
      </c>
      <c r="AW5191" s="13" t="s">
        <v>40</v>
      </c>
      <c r="AX5191" s="13" t="s">
        <v>78</v>
      </c>
      <c r="AY5191" s="155" t="s">
        <v>156</v>
      </c>
    </row>
    <row r="5192" spans="2:51" s="15" customFormat="1" x14ac:dyDescent="0.2">
      <c r="B5192" s="168"/>
      <c r="D5192" s="148" t="s">
        <v>169</v>
      </c>
      <c r="E5192" s="169" t="s">
        <v>3</v>
      </c>
      <c r="F5192" s="170" t="s">
        <v>180</v>
      </c>
      <c r="H5192" s="171">
        <v>48.469000000000001</v>
      </c>
      <c r="I5192" s="172"/>
      <c r="L5192" s="168"/>
      <c r="M5192" s="173"/>
      <c r="T5192" s="174"/>
      <c r="AT5192" s="169" t="s">
        <v>169</v>
      </c>
      <c r="AU5192" s="169" t="s">
        <v>88</v>
      </c>
      <c r="AV5192" s="15" t="s">
        <v>157</v>
      </c>
      <c r="AW5192" s="15" t="s">
        <v>40</v>
      </c>
      <c r="AX5192" s="15" t="s">
        <v>78</v>
      </c>
      <c r="AY5192" s="169" t="s">
        <v>156</v>
      </c>
    </row>
    <row r="5193" spans="2:51" s="12" customFormat="1" x14ac:dyDescent="0.2">
      <c r="B5193" s="147"/>
      <c r="D5193" s="148" t="s">
        <v>169</v>
      </c>
      <c r="E5193" s="149" t="s">
        <v>3</v>
      </c>
      <c r="F5193" s="150" t="s">
        <v>4096</v>
      </c>
      <c r="H5193" s="149" t="s">
        <v>3</v>
      </c>
      <c r="I5193" s="151"/>
      <c r="L5193" s="147"/>
      <c r="M5193" s="152"/>
      <c r="T5193" s="153"/>
      <c r="AT5193" s="149" t="s">
        <v>169</v>
      </c>
      <c r="AU5193" s="149" t="s">
        <v>88</v>
      </c>
      <c r="AV5193" s="12" t="s">
        <v>86</v>
      </c>
      <c r="AW5193" s="12" t="s">
        <v>40</v>
      </c>
      <c r="AX5193" s="12" t="s">
        <v>78</v>
      </c>
      <c r="AY5193" s="149" t="s">
        <v>156</v>
      </c>
    </row>
    <row r="5194" spans="2:51" s="13" customFormat="1" x14ac:dyDescent="0.2">
      <c r="B5194" s="154"/>
      <c r="D5194" s="148" t="s">
        <v>169</v>
      </c>
      <c r="E5194" s="155" t="s">
        <v>3</v>
      </c>
      <c r="F5194" s="156" t="s">
        <v>4103</v>
      </c>
      <c r="H5194" s="157">
        <v>14.79</v>
      </c>
      <c r="I5194" s="158"/>
      <c r="L5194" s="154"/>
      <c r="M5194" s="159"/>
      <c r="T5194" s="160"/>
      <c r="AT5194" s="155" t="s">
        <v>169</v>
      </c>
      <c r="AU5194" s="155" t="s">
        <v>88</v>
      </c>
      <c r="AV5194" s="13" t="s">
        <v>88</v>
      </c>
      <c r="AW5194" s="13" t="s">
        <v>40</v>
      </c>
      <c r="AX5194" s="13" t="s">
        <v>78</v>
      </c>
      <c r="AY5194" s="155" t="s">
        <v>156</v>
      </c>
    </row>
    <row r="5195" spans="2:51" s="15" customFormat="1" x14ac:dyDescent="0.2">
      <c r="B5195" s="168"/>
      <c r="D5195" s="148" t="s">
        <v>169</v>
      </c>
      <c r="E5195" s="169" t="s">
        <v>3</v>
      </c>
      <c r="F5195" s="170" t="s">
        <v>180</v>
      </c>
      <c r="H5195" s="171">
        <v>14.79</v>
      </c>
      <c r="I5195" s="172"/>
      <c r="L5195" s="168"/>
      <c r="M5195" s="173"/>
      <c r="T5195" s="174"/>
      <c r="AT5195" s="169" t="s">
        <v>169</v>
      </c>
      <c r="AU5195" s="169" t="s">
        <v>88</v>
      </c>
      <c r="AV5195" s="15" t="s">
        <v>157</v>
      </c>
      <c r="AW5195" s="15" t="s">
        <v>40</v>
      </c>
      <c r="AX5195" s="15" t="s">
        <v>78</v>
      </c>
      <c r="AY5195" s="169" t="s">
        <v>156</v>
      </c>
    </row>
    <row r="5196" spans="2:51" s="12" customFormat="1" x14ac:dyDescent="0.2">
      <c r="B5196" s="147"/>
      <c r="D5196" s="148" t="s">
        <v>169</v>
      </c>
      <c r="E5196" s="149" t="s">
        <v>3</v>
      </c>
      <c r="F5196" s="150" t="s">
        <v>340</v>
      </c>
      <c r="H5196" s="149" t="s">
        <v>3</v>
      </c>
      <c r="I5196" s="151"/>
      <c r="L5196" s="147"/>
      <c r="M5196" s="152"/>
      <c r="T5196" s="153"/>
      <c r="AT5196" s="149" t="s">
        <v>169</v>
      </c>
      <c r="AU5196" s="149" t="s">
        <v>88</v>
      </c>
      <c r="AV5196" s="12" t="s">
        <v>86</v>
      </c>
      <c r="AW5196" s="12" t="s">
        <v>40</v>
      </c>
      <c r="AX5196" s="12" t="s">
        <v>78</v>
      </c>
      <c r="AY5196" s="149" t="s">
        <v>156</v>
      </c>
    </row>
    <row r="5197" spans="2:51" s="13" customFormat="1" x14ac:dyDescent="0.2">
      <c r="B5197" s="154"/>
      <c r="D5197" s="148" t="s">
        <v>169</v>
      </c>
      <c r="E5197" s="155" t="s">
        <v>3</v>
      </c>
      <c r="F5197" s="156" t="s">
        <v>4268</v>
      </c>
      <c r="H5197" s="157">
        <v>5.84</v>
      </c>
      <c r="I5197" s="158"/>
      <c r="L5197" s="154"/>
      <c r="M5197" s="159"/>
      <c r="T5197" s="160"/>
      <c r="AT5197" s="155" t="s">
        <v>169</v>
      </c>
      <c r="AU5197" s="155" t="s">
        <v>88</v>
      </c>
      <c r="AV5197" s="13" t="s">
        <v>88</v>
      </c>
      <c r="AW5197" s="13" t="s">
        <v>40</v>
      </c>
      <c r="AX5197" s="13" t="s">
        <v>78</v>
      </c>
      <c r="AY5197" s="155" t="s">
        <v>156</v>
      </c>
    </row>
    <row r="5198" spans="2:51" s="15" customFormat="1" x14ac:dyDescent="0.2">
      <c r="B5198" s="168"/>
      <c r="D5198" s="148" t="s">
        <v>169</v>
      </c>
      <c r="E5198" s="169" t="s">
        <v>3</v>
      </c>
      <c r="F5198" s="170" t="s">
        <v>180</v>
      </c>
      <c r="H5198" s="171">
        <v>5.84</v>
      </c>
      <c r="I5198" s="172"/>
      <c r="L5198" s="168"/>
      <c r="M5198" s="173"/>
      <c r="T5198" s="174"/>
      <c r="AT5198" s="169" t="s">
        <v>169</v>
      </c>
      <c r="AU5198" s="169" t="s">
        <v>88</v>
      </c>
      <c r="AV5198" s="15" t="s">
        <v>157</v>
      </c>
      <c r="AW5198" s="15" t="s">
        <v>40</v>
      </c>
      <c r="AX5198" s="15" t="s">
        <v>78</v>
      </c>
      <c r="AY5198" s="169" t="s">
        <v>156</v>
      </c>
    </row>
    <row r="5199" spans="2:51" s="12" customFormat="1" x14ac:dyDescent="0.2">
      <c r="B5199" s="147"/>
      <c r="D5199" s="148" t="s">
        <v>169</v>
      </c>
      <c r="E5199" s="149" t="s">
        <v>3</v>
      </c>
      <c r="F5199" s="150" t="s">
        <v>342</v>
      </c>
      <c r="H5199" s="149" t="s">
        <v>3</v>
      </c>
      <c r="I5199" s="151"/>
      <c r="L5199" s="147"/>
      <c r="M5199" s="152"/>
      <c r="T5199" s="153"/>
      <c r="AT5199" s="149" t="s">
        <v>169</v>
      </c>
      <c r="AU5199" s="149" t="s">
        <v>88</v>
      </c>
      <c r="AV5199" s="12" t="s">
        <v>86</v>
      </c>
      <c r="AW5199" s="12" t="s">
        <v>40</v>
      </c>
      <c r="AX5199" s="12" t="s">
        <v>78</v>
      </c>
      <c r="AY5199" s="149" t="s">
        <v>156</v>
      </c>
    </row>
    <row r="5200" spans="2:51" s="13" customFormat="1" x14ac:dyDescent="0.2">
      <c r="B5200" s="154"/>
      <c r="D5200" s="148" t="s">
        <v>169</v>
      </c>
      <c r="E5200" s="155" t="s">
        <v>3</v>
      </c>
      <c r="F5200" s="156" t="s">
        <v>4270</v>
      </c>
      <c r="H5200" s="157">
        <v>7.8</v>
      </c>
      <c r="I5200" s="158"/>
      <c r="L5200" s="154"/>
      <c r="M5200" s="159"/>
      <c r="T5200" s="160"/>
      <c r="AT5200" s="155" t="s">
        <v>169</v>
      </c>
      <c r="AU5200" s="155" t="s">
        <v>88</v>
      </c>
      <c r="AV5200" s="13" t="s">
        <v>88</v>
      </c>
      <c r="AW5200" s="13" t="s">
        <v>40</v>
      </c>
      <c r="AX5200" s="13" t="s">
        <v>78</v>
      </c>
      <c r="AY5200" s="155" t="s">
        <v>156</v>
      </c>
    </row>
    <row r="5201" spans="2:51" s="15" customFormat="1" x14ac:dyDescent="0.2">
      <c r="B5201" s="168"/>
      <c r="D5201" s="148" t="s">
        <v>169</v>
      </c>
      <c r="E5201" s="169" t="s">
        <v>3</v>
      </c>
      <c r="F5201" s="170" t="s">
        <v>180</v>
      </c>
      <c r="H5201" s="171">
        <v>7.8</v>
      </c>
      <c r="I5201" s="172"/>
      <c r="L5201" s="168"/>
      <c r="M5201" s="173"/>
      <c r="T5201" s="174"/>
      <c r="AT5201" s="169" t="s">
        <v>169</v>
      </c>
      <c r="AU5201" s="169" t="s">
        <v>88</v>
      </c>
      <c r="AV5201" s="15" t="s">
        <v>157</v>
      </c>
      <c r="AW5201" s="15" t="s">
        <v>40</v>
      </c>
      <c r="AX5201" s="15" t="s">
        <v>78</v>
      </c>
      <c r="AY5201" s="169" t="s">
        <v>156</v>
      </c>
    </row>
    <row r="5202" spans="2:51" s="12" customFormat="1" x14ac:dyDescent="0.2">
      <c r="B5202" s="147"/>
      <c r="D5202" s="148" t="s">
        <v>169</v>
      </c>
      <c r="E5202" s="149" t="s">
        <v>3</v>
      </c>
      <c r="F5202" s="150" t="s">
        <v>344</v>
      </c>
      <c r="H5202" s="149" t="s">
        <v>3</v>
      </c>
      <c r="I5202" s="151"/>
      <c r="L5202" s="147"/>
      <c r="M5202" s="152"/>
      <c r="T5202" s="153"/>
      <c r="AT5202" s="149" t="s">
        <v>169</v>
      </c>
      <c r="AU5202" s="149" t="s">
        <v>88</v>
      </c>
      <c r="AV5202" s="12" t="s">
        <v>86</v>
      </c>
      <c r="AW5202" s="12" t="s">
        <v>40</v>
      </c>
      <c r="AX5202" s="12" t="s">
        <v>78</v>
      </c>
      <c r="AY5202" s="149" t="s">
        <v>156</v>
      </c>
    </row>
    <row r="5203" spans="2:51" s="13" customFormat="1" x14ac:dyDescent="0.2">
      <c r="B5203" s="154"/>
      <c r="D5203" s="148" t="s">
        <v>169</v>
      </c>
      <c r="E5203" s="155" t="s">
        <v>3</v>
      </c>
      <c r="F5203" s="156" t="s">
        <v>4272</v>
      </c>
      <c r="H5203" s="157">
        <v>2.96</v>
      </c>
      <c r="I5203" s="158"/>
      <c r="L5203" s="154"/>
      <c r="M5203" s="159"/>
      <c r="T5203" s="160"/>
      <c r="AT5203" s="155" t="s">
        <v>169</v>
      </c>
      <c r="AU5203" s="155" t="s">
        <v>88</v>
      </c>
      <c r="AV5203" s="13" t="s">
        <v>88</v>
      </c>
      <c r="AW5203" s="13" t="s">
        <v>40</v>
      </c>
      <c r="AX5203" s="13" t="s">
        <v>78</v>
      </c>
      <c r="AY5203" s="155" t="s">
        <v>156</v>
      </c>
    </row>
    <row r="5204" spans="2:51" s="15" customFormat="1" x14ac:dyDescent="0.2">
      <c r="B5204" s="168"/>
      <c r="D5204" s="148" t="s">
        <v>169</v>
      </c>
      <c r="E5204" s="169" t="s">
        <v>3</v>
      </c>
      <c r="F5204" s="170" t="s">
        <v>180</v>
      </c>
      <c r="H5204" s="171">
        <v>2.96</v>
      </c>
      <c r="I5204" s="172"/>
      <c r="L5204" s="168"/>
      <c r="M5204" s="173"/>
      <c r="T5204" s="174"/>
      <c r="AT5204" s="169" t="s">
        <v>169</v>
      </c>
      <c r="AU5204" s="169" t="s">
        <v>88</v>
      </c>
      <c r="AV5204" s="15" t="s">
        <v>157</v>
      </c>
      <c r="AW5204" s="15" t="s">
        <v>40</v>
      </c>
      <c r="AX5204" s="15" t="s">
        <v>78</v>
      </c>
      <c r="AY5204" s="169" t="s">
        <v>156</v>
      </c>
    </row>
    <row r="5205" spans="2:51" s="12" customFormat="1" x14ac:dyDescent="0.2">
      <c r="B5205" s="147"/>
      <c r="D5205" s="148" t="s">
        <v>169</v>
      </c>
      <c r="E5205" s="149" t="s">
        <v>3</v>
      </c>
      <c r="F5205" s="150" t="s">
        <v>346</v>
      </c>
      <c r="H5205" s="149" t="s">
        <v>3</v>
      </c>
      <c r="I5205" s="151"/>
      <c r="L5205" s="147"/>
      <c r="M5205" s="152"/>
      <c r="T5205" s="153"/>
      <c r="AT5205" s="149" t="s">
        <v>169</v>
      </c>
      <c r="AU5205" s="149" t="s">
        <v>88</v>
      </c>
      <c r="AV5205" s="12" t="s">
        <v>86</v>
      </c>
      <c r="AW5205" s="12" t="s">
        <v>40</v>
      </c>
      <c r="AX5205" s="12" t="s">
        <v>78</v>
      </c>
      <c r="AY5205" s="149" t="s">
        <v>156</v>
      </c>
    </row>
    <row r="5206" spans="2:51" s="13" customFormat="1" x14ac:dyDescent="0.2">
      <c r="B5206" s="154"/>
      <c r="D5206" s="148" t="s">
        <v>169</v>
      </c>
      <c r="E5206" s="155" t="s">
        <v>3</v>
      </c>
      <c r="F5206" s="156" t="s">
        <v>4328</v>
      </c>
      <c r="H5206" s="157">
        <v>5.04</v>
      </c>
      <c r="I5206" s="158"/>
      <c r="L5206" s="154"/>
      <c r="M5206" s="159"/>
      <c r="T5206" s="160"/>
      <c r="AT5206" s="155" t="s">
        <v>169</v>
      </c>
      <c r="AU5206" s="155" t="s">
        <v>88</v>
      </c>
      <c r="AV5206" s="13" t="s">
        <v>88</v>
      </c>
      <c r="AW5206" s="13" t="s">
        <v>40</v>
      </c>
      <c r="AX5206" s="13" t="s">
        <v>78</v>
      </c>
      <c r="AY5206" s="155" t="s">
        <v>156</v>
      </c>
    </row>
    <row r="5207" spans="2:51" s="15" customFormat="1" x14ac:dyDescent="0.2">
      <c r="B5207" s="168"/>
      <c r="D5207" s="148" t="s">
        <v>169</v>
      </c>
      <c r="E5207" s="169" t="s">
        <v>3</v>
      </c>
      <c r="F5207" s="170" t="s">
        <v>180</v>
      </c>
      <c r="H5207" s="171">
        <v>5.04</v>
      </c>
      <c r="I5207" s="172"/>
      <c r="L5207" s="168"/>
      <c r="M5207" s="173"/>
      <c r="T5207" s="174"/>
      <c r="AT5207" s="169" t="s">
        <v>169</v>
      </c>
      <c r="AU5207" s="169" t="s">
        <v>88</v>
      </c>
      <c r="AV5207" s="15" t="s">
        <v>157</v>
      </c>
      <c r="AW5207" s="15" t="s">
        <v>40</v>
      </c>
      <c r="AX5207" s="15" t="s">
        <v>78</v>
      </c>
      <c r="AY5207" s="169" t="s">
        <v>156</v>
      </c>
    </row>
    <row r="5208" spans="2:51" s="12" customFormat="1" x14ac:dyDescent="0.2">
      <c r="B5208" s="147"/>
      <c r="D5208" s="148" t="s">
        <v>169</v>
      </c>
      <c r="E5208" s="149" t="s">
        <v>3</v>
      </c>
      <c r="F5208" s="150" t="s">
        <v>5226</v>
      </c>
      <c r="H5208" s="149" t="s">
        <v>3</v>
      </c>
      <c r="I5208" s="151"/>
      <c r="L5208" s="147"/>
      <c r="M5208" s="152"/>
      <c r="T5208" s="153"/>
      <c r="AT5208" s="149" t="s">
        <v>169</v>
      </c>
      <c r="AU5208" s="149" t="s">
        <v>88</v>
      </c>
      <c r="AV5208" s="12" t="s">
        <v>86</v>
      </c>
      <c r="AW5208" s="12" t="s">
        <v>40</v>
      </c>
      <c r="AX5208" s="12" t="s">
        <v>78</v>
      </c>
      <c r="AY5208" s="149" t="s">
        <v>156</v>
      </c>
    </row>
    <row r="5209" spans="2:51" s="13" customFormat="1" x14ac:dyDescent="0.2">
      <c r="B5209" s="154"/>
      <c r="D5209" s="148" t="s">
        <v>169</v>
      </c>
      <c r="E5209" s="155" t="s">
        <v>3</v>
      </c>
      <c r="F5209" s="156" t="s">
        <v>4087</v>
      </c>
      <c r="H5209" s="157">
        <v>23.64</v>
      </c>
      <c r="I5209" s="158"/>
      <c r="L5209" s="154"/>
      <c r="M5209" s="159"/>
      <c r="T5209" s="160"/>
      <c r="AT5209" s="155" t="s">
        <v>169</v>
      </c>
      <c r="AU5209" s="155" t="s">
        <v>88</v>
      </c>
      <c r="AV5209" s="13" t="s">
        <v>88</v>
      </c>
      <c r="AW5209" s="13" t="s">
        <v>40</v>
      </c>
      <c r="AX5209" s="13" t="s">
        <v>78</v>
      </c>
      <c r="AY5209" s="155" t="s">
        <v>156</v>
      </c>
    </row>
    <row r="5210" spans="2:51" s="13" customFormat="1" x14ac:dyDescent="0.2">
      <c r="B5210" s="154"/>
      <c r="D5210" s="148" t="s">
        <v>169</v>
      </c>
      <c r="E5210" s="155" t="s">
        <v>3</v>
      </c>
      <c r="F5210" s="156" t="s">
        <v>4104</v>
      </c>
      <c r="H5210" s="157">
        <v>65.5</v>
      </c>
      <c r="I5210" s="158"/>
      <c r="L5210" s="154"/>
      <c r="M5210" s="159"/>
      <c r="T5210" s="160"/>
      <c r="AT5210" s="155" t="s">
        <v>169</v>
      </c>
      <c r="AU5210" s="155" t="s">
        <v>88</v>
      </c>
      <c r="AV5210" s="13" t="s">
        <v>88</v>
      </c>
      <c r="AW5210" s="13" t="s">
        <v>40</v>
      </c>
      <c r="AX5210" s="13" t="s">
        <v>78</v>
      </c>
      <c r="AY5210" s="155" t="s">
        <v>156</v>
      </c>
    </row>
    <row r="5211" spans="2:51" s="13" customFormat="1" x14ac:dyDescent="0.2">
      <c r="B5211" s="154"/>
      <c r="D5211" s="148" t="s">
        <v>169</v>
      </c>
      <c r="E5211" s="155" t="s">
        <v>3</v>
      </c>
      <c r="F5211" s="156" t="s">
        <v>4089</v>
      </c>
      <c r="H5211" s="157">
        <v>20.6</v>
      </c>
      <c r="I5211" s="158"/>
      <c r="L5211" s="154"/>
      <c r="M5211" s="159"/>
      <c r="T5211" s="160"/>
      <c r="AT5211" s="155" t="s">
        <v>169</v>
      </c>
      <c r="AU5211" s="155" t="s">
        <v>88</v>
      </c>
      <c r="AV5211" s="13" t="s">
        <v>88</v>
      </c>
      <c r="AW5211" s="13" t="s">
        <v>40</v>
      </c>
      <c r="AX5211" s="13" t="s">
        <v>78</v>
      </c>
      <c r="AY5211" s="155" t="s">
        <v>156</v>
      </c>
    </row>
    <row r="5212" spans="2:51" s="13" customFormat="1" x14ac:dyDescent="0.2">
      <c r="B5212" s="154"/>
      <c r="D5212" s="148" t="s">
        <v>169</v>
      </c>
      <c r="E5212" s="155" t="s">
        <v>3</v>
      </c>
      <c r="F5212" s="156" t="s">
        <v>4105</v>
      </c>
      <c r="H5212" s="157">
        <v>117.744</v>
      </c>
      <c r="I5212" s="158"/>
      <c r="L5212" s="154"/>
      <c r="M5212" s="159"/>
      <c r="T5212" s="160"/>
      <c r="AT5212" s="155" t="s">
        <v>169</v>
      </c>
      <c r="AU5212" s="155" t="s">
        <v>88</v>
      </c>
      <c r="AV5212" s="13" t="s">
        <v>88</v>
      </c>
      <c r="AW5212" s="13" t="s">
        <v>40</v>
      </c>
      <c r="AX5212" s="13" t="s">
        <v>78</v>
      </c>
      <c r="AY5212" s="155" t="s">
        <v>156</v>
      </c>
    </row>
    <row r="5213" spans="2:51" s="15" customFormat="1" x14ac:dyDescent="0.2">
      <c r="B5213" s="168"/>
      <c r="D5213" s="148" t="s">
        <v>169</v>
      </c>
      <c r="E5213" s="169" t="s">
        <v>3</v>
      </c>
      <c r="F5213" s="170" t="s">
        <v>180</v>
      </c>
      <c r="H5213" s="171">
        <v>227.48400000000001</v>
      </c>
      <c r="I5213" s="172"/>
      <c r="L5213" s="168"/>
      <c r="M5213" s="173"/>
      <c r="T5213" s="174"/>
      <c r="AT5213" s="169" t="s">
        <v>169</v>
      </c>
      <c r="AU5213" s="169" t="s">
        <v>88</v>
      </c>
      <c r="AV5213" s="15" t="s">
        <v>157</v>
      </c>
      <c r="AW5213" s="15" t="s">
        <v>40</v>
      </c>
      <c r="AX5213" s="15" t="s">
        <v>78</v>
      </c>
      <c r="AY5213" s="169" t="s">
        <v>156</v>
      </c>
    </row>
    <row r="5214" spans="2:51" s="12" customFormat="1" x14ac:dyDescent="0.2">
      <c r="B5214" s="147"/>
      <c r="D5214" s="148" t="s">
        <v>169</v>
      </c>
      <c r="E5214" s="149" t="s">
        <v>3</v>
      </c>
      <c r="F5214" s="150" t="s">
        <v>4011</v>
      </c>
      <c r="H5214" s="149" t="s">
        <v>3</v>
      </c>
      <c r="I5214" s="151"/>
      <c r="L5214" s="147"/>
      <c r="M5214" s="152"/>
      <c r="T5214" s="153"/>
      <c r="AT5214" s="149" t="s">
        <v>169</v>
      </c>
      <c r="AU5214" s="149" t="s">
        <v>88</v>
      </c>
      <c r="AV5214" s="12" t="s">
        <v>86</v>
      </c>
      <c r="AW5214" s="12" t="s">
        <v>40</v>
      </c>
      <c r="AX5214" s="12" t="s">
        <v>78</v>
      </c>
      <c r="AY5214" s="149" t="s">
        <v>156</v>
      </c>
    </row>
    <row r="5215" spans="2:51" s="13" customFormat="1" x14ac:dyDescent="0.2">
      <c r="B5215" s="154"/>
      <c r="D5215" s="148" t="s">
        <v>169</v>
      </c>
      <c r="E5215" s="155" t="s">
        <v>3</v>
      </c>
      <c r="F5215" s="156" t="s">
        <v>4329</v>
      </c>
      <c r="H5215" s="157">
        <v>24.9</v>
      </c>
      <c r="I5215" s="158"/>
      <c r="L5215" s="154"/>
      <c r="M5215" s="159"/>
      <c r="T5215" s="160"/>
      <c r="AT5215" s="155" t="s">
        <v>169</v>
      </c>
      <c r="AU5215" s="155" t="s">
        <v>88</v>
      </c>
      <c r="AV5215" s="13" t="s">
        <v>88</v>
      </c>
      <c r="AW5215" s="13" t="s">
        <v>40</v>
      </c>
      <c r="AX5215" s="13" t="s">
        <v>78</v>
      </c>
      <c r="AY5215" s="155" t="s">
        <v>156</v>
      </c>
    </row>
    <row r="5216" spans="2:51" s="13" customFormat="1" x14ac:dyDescent="0.2">
      <c r="B5216" s="154"/>
      <c r="D5216" s="148" t="s">
        <v>169</v>
      </c>
      <c r="E5216" s="155" t="s">
        <v>3</v>
      </c>
      <c r="F5216" s="156" t="s">
        <v>4330</v>
      </c>
      <c r="H5216" s="157">
        <v>40.875</v>
      </c>
      <c r="I5216" s="158"/>
      <c r="L5216" s="154"/>
      <c r="M5216" s="159"/>
      <c r="T5216" s="160"/>
      <c r="AT5216" s="155" t="s">
        <v>169</v>
      </c>
      <c r="AU5216" s="155" t="s">
        <v>88</v>
      </c>
      <c r="AV5216" s="13" t="s">
        <v>88</v>
      </c>
      <c r="AW5216" s="13" t="s">
        <v>40</v>
      </c>
      <c r="AX5216" s="13" t="s">
        <v>78</v>
      </c>
      <c r="AY5216" s="155" t="s">
        <v>156</v>
      </c>
    </row>
    <row r="5217" spans="2:51" s="15" customFormat="1" x14ac:dyDescent="0.2">
      <c r="B5217" s="168"/>
      <c r="D5217" s="148" t="s">
        <v>169</v>
      </c>
      <c r="E5217" s="169" t="s">
        <v>3</v>
      </c>
      <c r="F5217" s="170" t="s">
        <v>180</v>
      </c>
      <c r="H5217" s="171">
        <v>65.775000000000006</v>
      </c>
      <c r="I5217" s="172"/>
      <c r="L5217" s="168"/>
      <c r="M5217" s="173"/>
      <c r="T5217" s="174"/>
      <c r="AT5217" s="169" t="s">
        <v>169</v>
      </c>
      <c r="AU5217" s="169" t="s">
        <v>88</v>
      </c>
      <c r="AV5217" s="15" t="s">
        <v>157</v>
      </c>
      <c r="AW5217" s="15" t="s">
        <v>40</v>
      </c>
      <c r="AX5217" s="15" t="s">
        <v>78</v>
      </c>
      <c r="AY5217" s="169" t="s">
        <v>156</v>
      </c>
    </row>
    <row r="5218" spans="2:51" s="12" customFormat="1" x14ac:dyDescent="0.2">
      <c r="B5218" s="147"/>
      <c r="D5218" s="148" t="s">
        <v>169</v>
      </c>
      <c r="E5218" s="149" t="s">
        <v>3</v>
      </c>
      <c r="F5218" s="150" t="s">
        <v>4106</v>
      </c>
      <c r="H5218" s="149" t="s">
        <v>3</v>
      </c>
      <c r="I5218" s="151"/>
      <c r="L5218" s="147"/>
      <c r="M5218" s="152"/>
      <c r="T5218" s="153"/>
      <c r="AT5218" s="149" t="s">
        <v>169</v>
      </c>
      <c r="AU5218" s="149" t="s">
        <v>88</v>
      </c>
      <c r="AV5218" s="12" t="s">
        <v>86</v>
      </c>
      <c r="AW5218" s="12" t="s">
        <v>40</v>
      </c>
      <c r="AX5218" s="12" t="s">
        <v>78</v>
      </c>
      <c r="AY5218" s="149" t="s">
        <v>156</v>
      </c>
    </row>
    <row r="5219" spans="2:51" s="13" customFormat="1" x14ac:dyDescent="0.2">
      <c r="B5219" s="154"/>
      <c r="D5219" s="148" t="s">
        <v>169</v>
      </c>
      <c r="E5219" s="155" t="s">
        <v>3</v>
      </c>
      <c r="F5219" s="156" t="s">
        <v>4107</v>
      </c>
      <c r="H5219" s="157">
        <v>15.2</v>
      </c>
      <c r="I5219" s="158"/>
      <c r="L5219" s="154"/>
      <c r="M5219" s="159"/>
      <c r="T5219" s="160"/>
      <c r="AT5219" s="155" t="s">
        <v>169</v>
      </c>
      <c r="AU5219" s="155" t="s">
        <v>88</v>
      </c>
      <c r="AV5219" s="13" t="s">
        <v>88</v>
      </c>
      <c r="AW5219" s="13" t="s">
        <v>40</v>
      </c>
      <c r="AX5219" s="13" t="s">
        <v>78</v>
      </c>
      <c r="AY5219" s="155" t="s">
        <v>156</v>
      </c>
    </row>
    <row r="5220" spans="2:51" s="13" customFormat="1" x14ac:dyDescent="0.2">
      <c r="B5220" s="154"/>
      <c r="D5220" s="148" t="s">
        <v>169</v>
      </c>
      <c r="E5220" s="155" t="s">
        <v>3</v>
      </c>
      <c r="F5220" s="156" t="s">
        <v>4108</v>
      </c>
      <c r="H5220" s="157">
        <v>14</v>
      </c>
      <c r="I5220" s="158"/>
      <c r="L5220" s="154"/>
      <c r="M5220" s="159"/>
      <c r="T5220" s="160"/>
      <c r="AT5220" s="155" t="s">
        <v>169</v>
      </c>
      <c r="AU5220" s="155" t="s">
        <v>88</v>
      </c>
      <c r="AV5220" s="13" t="s">
        <v>88</v>
      </c>
      <c r="AW5220" s="13" t="s">
        <v>40</v>
      </c>
      <c r="AX5220" s="13" t="s">
        <v>78</v>
      </c>
      <c r="AY5220" s="155" t="s">
        <v>156</v>
      </c>
    </row>
    <row r="5221" spans="2:51" s="15" customFormat="1" x14ac:dyDescent="0.2">
      <c r="B5221" s="168"/>
      <c r="D5221" s="148" t="s">
        <v>169</v>
      </c>
      <c r="E5221" s="169" t="s">
        <v>3</v>
      </c>
      <c r="F5221" s="170" t="s">
        <v>180</v>
      </c>
      <c r="H5221" s="171">
        <v>29.2</v>
      </c>
      <c r="I5221" s="172"/>
      <c r="L5221" s="168"/>
      <c r="M5221" s="173"/>
      <c r="T5221" s="174"/>
      <c r="AT5221" s="169" t="s">
        <v>169</v>
      </c>
      <c r="AU5221" s="169" t="s">
        <v>88</v>
      </c>
      <c r="AV5221" s="15" t="s">
        <v>157</v>
      </c>
      <c r="AW5221" s="15" t="s">
        <v>40</v>
      </c>
      <c r="AX5221" s="15" t="s">
        <v>78</v>
      </c>
      <c r="AY5221" s="169" t="s">
        <v>156</v>
      </c>
    </row>
    <row r="5222" spans="2:51" s="12" customFormat="1" x14ac:dyDescent="0.2">
      <c r="B5222" s="147"/>
      <c r="D5222" s="148" t="s">
        <v>169</v>
      </c>
      <c r="E5222" s="149" t="s">
        <v>3</v>
      </c>
      <c r="F5222" s="150" t="s">
        <v>2830</v>
      </c>
      <c r="H5222" s="149" t="s">
        <v>3</v>
      </c>
      <c r="I5222" s="151"/>
      <c r="L5222" s="147"/>
      <c r="M5222" s="152"/>
      <c r="T5222" s="153"/>
      <c r="AT5222" s="149" t="s">
        <v>169</v>
      </c>
      <c r="AU5222" s="149" t="s">
        <v>88</v>
      </c>
      <c r="AV5222" s="12" t="s">
        <v>86</v>
      </c>
      <c r="AW5222" s="12" t="s">
        <v>40</v>
      </c>
      <c r="AX5222" s="12" t="s">
        <v>78</v>
      </c>
      <c r="AY5222" s="149" t="s">
        <v>156</v>
      </c>
    </row>
    <row r="5223" spans="2:51" s="13" customFormat="1" x14ac:dyDescent="0.2">
      <c r="B5223" s="154"/>
      <c r="D5223" s="148" t="s">
        <v>169</v>
      </c>
      <c r="E5223" s="155" t="s">
        <v>3</v>
      </c>
      <c r="F5223" s="156" t="s">
        <v>2831</v>
      </c>
      <c r="H5223" s="157">
        <v>7.6050000000000004</v>
      </c>
      <c r="I5223" s="158"/>
      <c r="L5223" s="154"/>
      <c r="M5223" s="159"/>
      <c r="T5223" s="160"/>
      <c r="AT5223" s="155" t="s">
        <v>169</v>
      </c>
      <c r="AU5223" s="155" t="s">
        <v>88</v>
      </c>
      <c r="AV5223" s="13" t="s">
        <v>88</v>
      </c>
      <c r="AW5223" s="13" t="s">
        <v>40</v>
      </c>
      <c r="AX5223" s="13" t="s">
        <v>78</v>
      </c>
      <c r="AY5223" s="155" t="s">
        <v>156</v>
      </c>
    </row>
    <row r="5224" spans="2:51" s="13" customFormat="1" x14ac:dyDescent="0.2">
      <c r="B5224" s="154"/>
      <c r="D5224" s="148" t="s">
        <v>169</v>
      </c>
      <c r="E5224" s="155" t="s">
        <v>3</v>
      </c>
      <c r="F5224" s="156" t="s">
        <v>2832</v>
      </c>
      <c r="H5224" s="157">
        <v>3.1949999999999998</v>
      </c>
      <c r="I5224" s="158"/>
      <c r="L5224" s="154"/>
      <c r="M5224" s="159"/>
      <c r="T5224" s="160"/>
      <c r="AT5224" s="155" t="s">
        <v>169</v>
      </c>
      <c r="AU5224" s="155" t="s">
        <v>88</v>
      </c>
      <c r="AV5224" s="13" t="s">
        <v>88</v>
      </c>
      <c r="AW5224" s="13" t="s">
        <v>40</v>
      </c>
      <c r="AX5224" s="13" t="s">
        <v>78</v>
      </c>
      <c r="AY5224" s="155" t="s">
        <v>156</v>
      </c>
    </row>
    <row r="5225" spans="2:51" s="13" customFormat="1" x14ac:dyDescent="0.2">
      <c r="B5225" s="154"/>
      <c r="D5225" s="148" t="s">
        <v>169</v>
      </c>
      <c r="E5225" s="155" t="s">
        <v>3</v>
      </c>
      <c r="F5225" s="156" t="s">
        <v>2833</v>
      </c>
      <c r="H5225" s="157">
        <v>3.18</v>
      </c>
      <c r="I5225" s="158"/>
      <c r="L5225" s="154"/>
      <c r="M5225" s="159"/>
      <c r="T5225" s="160"/>
      <c r="AT5225" s="155" t="s">
        <v>169</v>
      </c>
      <c r="AU5225" s="155" t="s">
        <v>88</v>
      </c>
      <c r="AV5225" s="13" t="s">
        <v>88</v>
      </c>
      <c r="AW5225" s="13" t="s">
        <v>40</v>
      </c>
      <c r="AX5225" s="13" t="s">
        <v>78</v>
      </c>
      <c r="AY5225" s="155" t="s">
        <v>156</v>
      </c>
    </row>
    <row r="5226" spans="2:51" s="13" customFormat="1" x14ac:dyDescent="0.2">
      <c r="B5226" s="154"/>
      <c r="D5226" s="148" t="s">
        <v>169</v>
      </c>
      <c r="E5226" s="155" t="s">
        <v>3</v>
      </c>
      <c r="F5226" s="156" t="s">
        <v>2834</v>
      </c>
      <c r="H5226" s="157">
        <v>3.2250000000000001</v>
      </c>
      <c r="I5226" s="158"/>
      <c r="L5226" s="154"/>
      <c r="M5226" s="159"/>
      <c r="T5226" s="160"/>
      <c r="AT5226" s="155" t="s">
        <v>169</v>
      </c>
      <c r="AU5226" s="155" t="s">
        <v>88</v>
      </c>
      <c r="AV5226" s="13" t="s">
        <v>88</v>
      </c>
      <c r="AW5226" s="13" t="s">
        <v>40</v>
      </c>
      <c r="AX5226" s="13" t="s">
        <v>78</v>
      </c>
      <c r="AY5226" s="155" t="s">
        <v>156</v>
      </c>
    </row>
    <row r="5227" spans="2:51" s="13" customFormat="1" x14ac:dyDescent="0.2">
      <c r="B5227" s="154"/>
      <c r="D5227" s="148" t="s">
        <v>169</v>
      </c>
      <c r="E5227" s="155" t="s">
        <v>3</v>
      </c>
      <c r="F5227" s="156" t="s">
        <v>2835</v>
      </c>
      <c r="H5227" s="157">
        <v>7.6050000000000004</v>
      </c>
      <c r="I5227" s="158"/>
      <c r="L5227" s="154"/>
      <c r="M5227" s="159"/>
      <c r="T5227" s="160"/>
      <c r="AT5227" s="155" t="s">
        <v>169</v>
      </c>
      <c r="AU5227" s="155" t="s">
        <v>88</v>
      </c>
      <c r="AV5227" s="13" t="s">
        <v>88</v>
      </c>
      <c r="AW5227" s="13" t="s">
        <v>40</v>
      </c>
      <c r="AX5227" s="13" t="s">
        <v>78</v>
      </c>
      <c r="AY5227" s="155" t="s">
        <v>156</v>
      </c>
    </row>
    <row r="5228" spans="2:51" s="13" customFormat="1" x14ac:dyDescent="0.2">
      <c r="B5228" s="154"/>
      <c r="D5228" s="148" t="s">
        <v>169</v>
      </c>
      <c r="E5228" s="155" t="s">
        <v>3</v>
      </c>
      <c r="F5228" s="156" t="s">
        <v>2836</v>
      </c>
      <c r="H5228" s="157">
        <v>3.1949999999999998</v>
      </c>
      <c r="I5228" s="158"/>
      <c r="L5228" s="154"/>
      <c r="M5228" s="159"/>
      <c r="T5228" s="160"/>
      <c r="AT5228" s="155" t="s">
        <v>169</v>
      </c>
      <c r="AU5228" s="155" t="s">
        <v>88</v>
      </c>
      <c r="AV5228" s="13" t="s">
        <v>88</v>
      </c>
      <c r="AW5228" s="13" t="s">
        <v>40</v>
      </c>
      <c r="AX5228" s="13" t="s">
        <v>78</v>
      </c>
      <c r="AY5228" s="155" t="s">
        <v>156</v>
      </c>
    </row>
    <row r="5229" spans="2:51" s="13" customFormat="1" x14ac:dyDescent="0.2">
      <c r="B5229" s="154"/>
      <c r="D5229" s="148" t="s">
        <v>169</v>
      </c>
      <c r="E5229" s="155" t="s">
        <v>3</v>
      </c>
      <c r="F5229" s="156" t="s">
        <v>2837</v>
      </c>
      <c r="H5229" s="157">
        <v>3.18</v>
      </c>
      <c r="I5229" s="158"/>
      <c r="L5229" s="154"/>
      <c r="M5229" s="159"/>
      <c r="T5229" s="160"/>
      <c r="AT5229" s="155" t="s">
        <v>169</v>
      </c>
      <c r="AU5229" s="155" t="s">
        <v>88</v>
      </c>
      <c r="AV5229" s="13" t="s">
        <v>88</v>
      </c>
      <c r="AW5229" s="13" t="s">
        <v>40</v>
      </c>
      <c r="AX5229" s="13" t="s">
        <v>78</v>
      </c>
      <c r="AY5229" s="155" t="s">
        <v>156</v>
      </c>
    </row>
    <row r="5230" spans="2:51" s="13" customFormat="1" x14ac:dyDescent="0.2">
      <c r="B5230" s="154"/>
      <c r="D5230" s="148" t="s">
        <v>169</v>
      </c>
      <c r="E5230" s="155" t="s">
        <v>3</v>
      </c>
      <c r="F5230" s="156" t="s">
        <v>2838</v>
      </c>
      <c r="H5230" s="157">
        <v>3.2250000000000001</v>
      </c>
      <c r="I5230" s="158"/>
      <c r="L5230" s="154"/>
      <c r="M5230" s="159"/>
      <c r="T5230" s="160"/>
      <c r="AT5230" s="155" t="s">
        <v>169</v>
      </c>
      <c r="AU5230" s="155" t="s">
        <v>88</v>
      </c>
      <c r="AV5230" s="13" t="s">
        <v>88</v>
      </c>
      <c r="AW5230" s="13" t="s">
        <v>40</v>
      </c>
      <c r="AX5230" s="13" t="s">
        <v>78</v>
      </c>
      <c r="AY5230" s="155" t="s">
        <v>156</v>
      </c>
    </row>
    <row r="5231" spans="2:51" s="13" customFormat="1" x14ac:dyDescent="0.2">
      <c r="B5231" s="154"/>
      <c r="D5231" s="148" t="s">
        <v>169</v>
      </c>
      <c r="E5231" s="155" t="s">
        <v>3</v>
      </c>
      <c r="F5231" s="156" t="s">
        <v>2839</v>
      </c>
      <c r="H5231" s="157">
        <v>3.15</v>
      </c>
      <c r="I5231" s="158"/>
      <c r="L5231" s="154"/>
      <c r="M5231" s="159"/>
      <c r="T5231" s="160"/>
      <c r="AT5231" s="155" t="s">
        <v>169</v>
      </c>
      <c r="AU5231" s="155" t="s">
        <v>88</v>
      </c>
      <c r="AV5231" s="13" t="s">
        <v>88</v>
      </c>
      <c r="AW5231" s="13" t="s">
        <v>40</v>
      </c>
      <c r="AX5231" s="13" t="s">
        <v>78</v>
      </c>
      <c r="AY5231" s="155" t="s">
        <v>156</v>
      </c>
    </row>
    <row r="5232" spans="2:51" s="13" customFormat="1" x14ac:dyDescent="0.2">
      <c r="B5232" s="154"/>
      <c r="D5232" s="148" t="s">
        <v>169</v>
      </c>
      <c r="E5232" s="155" t="s">
        <v>3</v>
      </c>
      <c r="F5232" s="156" t="s">
        <v>2840</v>
      </c>
      <c r="H5232" s="157">
        <v>10.19</v>
      </c>
      <c r="I5232" s="158"/>
      <c r="L5232" s="154"/>
      <c r="M5232" s="159"/>
      <c r="T5232" s="160"/>
      <c r="AT5232" s="155" t="s">
        <v>169</v>
      </c>
      <c r="AU5232" s="155" t="s">
        <v>88</v>
      </c>
      <c r="AV5232" s="13" t="s">
        <v>88</v>
      </c>
      <c r="AW5232" s="13" t="s">
        <v>40</v>
      </c>
      <c r="AX5232" s="13" t="s">
        <v>78</v>
      </c>
      <c r="AY5232" s="155" t="s">
        <v>156</v>
      </c>
    </row>
    <row r="5233" spans="2:51" s="13" customFormat="1" x14ac:dyDescent="0.2">
      <c r="B5233" s="154"/>
      <c r="D5233" s="148" t="s">
        <v>169</v>
      </c>
      <c r="E5233" s="155" t="s">
        <v>3</v>
      </c>
      <c r="F5233" s="156" t="s">
        <v>2841</v>
      </c>
      <c r="H5233" s="157">
        <v>5.0999999999999996</v>
      </c>
      <c r="I5233" s="158"/>
      <c r="L5233" s="154"/>
      <c r="M5233" s="159"/>
      <c r="T5233" s="160"/>
      <c r="AT5233" s="155" t="s">
        <v>169</v>
      </c>
      <c r="AU5233" s="155" t="s">
        <v>88</v>
      </c>
      <c r="AV5233" s="13" t="s">
        <v>88</v>
      </c>
      <c r="AW5233" s="13" t="s">
        <v>40</v>
      </c>
      <c r="AX5233" s="13" t="s">
        <v>78</v>
      </c>
      <c r="AY5233" s="155" t="s">
        <v>156</v>
      </c>
    </row>
    <row r="5234" spans="2:51" s="13" customFormat="1" x14ac:dyDescent="0.2">
      <c r="B5234" s="154"/>
      <c r="D5234" s="148" t="s">
        <v>169</v>
      </c>
      <c r="E5234" s="155" t="s">
        <v>3</v>
      </c>
      <c r="F5234" s="156" t="s">
        <v>2842</v>
      </c>
      <c r="H5234" s="157">
        <v>1.95</v>
      </c>
      <c r="I5234" s="158"/>
      <c r="L5234" s="154"/>
      <c r="M5234" s="159"/>
      <c r="T5234" s="160"/>
      <c r="AT5234" s="155" t="s">
        <v>169</v>
      </c>
      <c r="AU5234" s="155" t="s">
        <v>88</v>
      </c>
      <c r="AV5234" s="13" t="s">
        <v>88</v>
      </c>
      <c r="AW5234" s="13" t="s">
        <v>40</v>
      </c>
      <c r="AX5234" s="13" t="s">
        <v>78</v>
      </c>
      <c r="AY5234" s="155" t="s">
        <v>156</v>
      </c>
    </row>
    <row r="5235" spans="2:51" s="13" customFormat="1" x14ac:dyDescent="0.2">
      <c r="B5235" s="154"/>
      <c r="D5235" s="148" t="s">
        <v>169</v>
      </c>
      <c r="E5235" s="155" t="s">
        <v>3</v>
      </c>
      <c r="F5235" s="156" t="s">
        <v>2843</v>
      </c>
      <c r="H5235" s="157">
        <v>2.2130000000000001</v>
      </c>
      <c r="I5235" s="158"/>
      <c r="L5235" s="154"/>
      <c r="M5235" s="159"/>
      <c r="T5235" s="160"/>
      <c r="AT5235" s="155" t="s">
        <v>169</v>
      </c>
      <c r="AU5235" s="155" t="s">
        <v>88</v>
      </c>
      <c r="AV5235" s="13" t="s">
        <v>88</v>
      </c>
      <c r="AW5235" s="13" t="s">
        <v>40</v>
      </c>
      <c r="AX5235" s="13" t="s">
        <v>78</v>
      </c>
      <c r="AY5235" s="155" t="s">
        <v>156</v>
      </c>
    </row>
    <row r="5236" spans="2:51" s="13" customFormat="1" x14ac:dyDescent="0.2">
      <c r="B5236" s="154"/>
      <c r="D5236" s="148" t="s">
        <v>169</v>
      </c>
      <c r="E5236" s="155" t="s">
        <v>3</v>
      </c>
      <c r="F5236" s="156" t="s">
        <v>2844</v>
      </c>
      <c r="H5236" s="157">
        <v>11.324999999999999</v>
      </c>
      <c r="I5236" s="158"/>
      <c r="L5236" s="154"/>
      <c r="M5236" s="159"/>
      <c r="T5236" s="160"/>
      <c r="AT5236" s="155" t="s">
        <v>169</v>
      </c>
      <c r="AU5236" s="155" t="s">
        <v>88</v>
      </c>
      <c r="AV5236" s="13" t="s">
        <v>88</v>
      </c>
      <c r="AW5236" s="13" t="s">
        <v>40</v>
      </c>
      <c r="AX5236" s="13" t="s">
        <v>78</v>
      </c>
      <c r="AY5236" s="155" t="s">
        <v>156</v>
      </c>
    </row>
    <row r="5237" spans="2:51" s="13" customFormat="1" x14ac:dyDescent="0.2">
      <c r="B5237" s="154"/>
      <c r="D5237" s="148" t="s">
        <v>169</v>
      </c>
      <c r="E5237" s="155" t="s">
        <v>3</v>
      </c>
      <c r="F5237" s="156" t="s">
        <v>2845</v>
      </c>
      <c r="H5237" s="157">
        <v>4.0880000000000001</v>
      </c>
      <c r="I5237" s="158"/>
      <c r="L5237" s="154"/>
      <c r="M5237" s="159"/>
      <c r="T5237" s="160"/>
      <c r="AT5237" s="155" t="s">
        <v>169</v>
      </c>
      <c r="AU5237" s="155" t="s">
        <v>88</v>
      </c>
      <c r="AV5237" s="13" t="s">
        <v>88</v>
      </c>
      <c r="AW5237" s="13" t="s">
        <v>40</v>
      </c>
      <c r="AX5237" s="13" t="s">
        <v>78</v>
      </c>
      <c r="AY5237" s="155" t="s">
        <v>156</v>
      </c>
    </row>
    <row r="5238" spans="2:51" s="13" customFormat="1" x14ac:dyDescent="0.2">
      <c r="B5238" s="154"/>
      <c r="D5238" s="148" t="s">
        <v>169</v>
      </c>
      <c r="E5238" s="155" t="s">
        <v>3</v>
      </c>
      <c r="F5238" s="156" t="s">
        <v>2846</v>
      </c>
      <c r="H5238" s="157">
        <v>7.4550000000000001</v>
      </c>
      <c r="I5238" s="158"/>
      <c r="L5238" s="154"/>
      <c r="M5238" s="159"/>
      <c r="T5238" s="160"/>
      <c r="AT5238" s="155" t="s">
        <v>169</v>
      </c>
      <c r="AU5238" s="155" t="s">
        <v>88</v>
      </c>
      <c r="AV5238" s="13" t="s">
        <v>88</v>
      </c>
      <c r="AW5238" s="13" t="s">
        <v>40</v>
      </c>
      <c r="AX5238" s="13" t="s">
        <v>78</v>
      </c>
      <c r="AY5238" s="155" t="s">
        <v>156</v>
      </c>
    </row>
    <row r="5239" spans="2:51" s="13" customFormat="1" x14ac:dyDescent="0.2">
      <c r="B5239" s="154"/>
      <c r="D5239" s="148" t="s">
        <v>169</v>
      </c>
      <c r="E5239" s="155" t="s">
        <v>3</v>
      </c>
      <c r="F5239" s="156" t="s">
        <v>2847</v>
      </c>
      <c r="H5239" s="157">
        <v>3.1949999999999998</v>
      </c>
      <c r="I5239" s="158"/>
      <c r="L5239" s="154"/>
      <c r="M5239" s="159"/>
      <c r="T5239" s="160"/>
      <c r="AT5239" s="155" t="s">
        <v>169</v>
      </c>
      <c r="AU5239" s="155" t="s">
        <v>88</v>
      </c>
      <c r="AV5239" s="13" t="s">
        <v>88</v>
      </c>
      <c r="AW5239" s="13" t="s">
        <v>40</v>
      </c>
      <c r="AX5239" s="13" t="s">
        <v>78</v>
      </c>
      <c r="AY5239" s="155" t="s">
        <v>156</v>
      </c>
    </row>
    <row r="5240" spans="2:51" s="13" customFormat="1" x14ac:dyDescent="0.2">
      <c r="B5240" s="154"/>
      <c r="D5240" s="148" t="s">
        <v>169</v>
      </c>
      <c r="E5240" s="155" t="s">
        <v>3</v>
      </c>
      <c r="F5240" s="156" t="s">
        <v>2848</v>
      </c>
      <c r="H5240" s="157">
        <v>3.18</v>
      </c>
      <c r="I5240" s="158"/>
      <c r="L5240" s="154"/>
      <c r="M5240" s="159"/>
      <c r="T5240" s="160"/>
      <c r="AT5240" s="155" t="s">
        <v>169</v>
      </c>
      <c r="AU5240" s="155" t="s">
        <v>88</v>
      </c>
      <c r="AV5240" s="13" t="s">
        <v>88</v>
      </c>
      <c r="AW5240" s="13" t="s">
        <v>40</v>
      </c>
      <c r="AX5240" s="13" t="s">
        <v>78</v>
      </c>
      <c r="AY5240" s="155" t="s">
        <v>156</v>
      </c>
    </row>
    <row r="5241" spans="2:51" s="13" customFormat="1" x14ac:dyDescent="0.2">
      <c r="B5241" s="154"/>
      <c r="D5241" s="148" t="s">
        <v>169</v>
      </c>
      <c r="E5241" s="155" t="s">
        <v>3</v>
      </c>
      <c r="F5241" s="156" t="s">
        <v>2849</v>
      </c>
      <c r="H5241" s="157">
        <v>3.2250000000000001</v>
      </c>
      <c r="I5241" s="158"/>
      <c r="L5241" s="154"/>
      <c r="M5241" s="159"/>
      <c r="T5241" s="160"/>
      <c r="AT5241" s="155" t="s">
        <v>169</v>
      </c>
      <c r="AU5241" s="155" t="s">
        <v>88</v>
      </c>
      <c r="AV5241" s="13" t="s">
        <v>88</v>
      </c>
      <c r="AW5241" s="13" t="s">
        <v>40</v>
      </c>
      <c r="AX5241" s="13" t="s">
        <v>78</v>
      </c>
      <c r="AY5241" s="155" t="s">
        <v>156</v>
      </c>
    </row>
    <row r="5242" spans="2:51" s="13" customFormat="1" x14ac:dyDescent="0.2">
      <c r="B5242" s="154"/>
      <c r="D5242" s="148" t="s">
        <v>169</v>
      </c>
      <c r="E5242" s="155" t="s">
        <v>3</v>
      </c>
      <c r="F5242" s="156" t="s">
        <v>2850</v>
      </c>
      <c r="H5242" s="157">
        <v>7.6050000000000004</v>
      </c>
      <c r="I5242" s="158"/>
      <c r="L5242" s="154"/>
      <c r="M5242" s="159"/>
      <c r="T5242" s="160"/>
      <c r="AT5242" s="155" t="s">
        <v>169</v>
      </c>
      <c r="AU5242" s="155" t="s">
        <v>88</v>
      </c>
      <c r="AV5242" s="13" t="s">
        <v>88</v>
      </c>
      <c r="AW5242" s="13" t="s">
        <v>40</v>
      </c>
      <c r="AX5242" s="13" t="s">
        <v>78</v>
      </c>
      <c r="AY5242" s="155" t="s">
        <v>156</v>
      </c>
    </row>
    <row r="5243" spans="2:51" s="13" customFormat="1" x14ac:dyDescent="0.2">
      <c r="B5243" s="154"/>
      <c r="D5243" s="148" t="s">
        <v>169</v>
      </c>
      <c r="E5243" s="155" t="s">
        <v>3</v>
      </c>
      <c r="F5243" s="156" t="s">
        <v>2851</v>
      </c>
      <c r="H5243" s="157">
        <v>3.1949999999999998</v>
      </c>
      <c r="I5243" s="158"/>
      <c r="L5243" s="154"/>
      <c r="M5243" s="159"/>
      <c r="T5243" s="160"/>
      <c r="AT5243" s="155" t="s">
        <v>169</v>
      </c>
      <c r="AU5243" s="155" t="s">
        <v>88</v>
      </c>
      <c r="AV5243" s="13" t="s">
        <v>88</v>
      </c>
      <c r="AW5243" s="13" t="s">
        <v>40</v>
      </c>
      <c r="AX5243" s="13" t="s">
        <v>78</v>
      </c>
      <c r="AY5243" s="155" t="s">
        <v>156</v>
      </c>
    </row>
    <row r="5244" spans="2:51" s="13" customFormat="1" x14ac:dyDescent="0.2">
      <c r="B5244" s="154"/>
      <c r="D5244" s="148" t="s">
        <v>169</v>
      </c>
      <c r="E5244" s="155" t="s">
        <v>3</v>
      </c>
      <c r="F5244" s="156" t="s">
        <v>2852</v>
      </c>
      <c r="H5244" s="157">
        <v>3.18</v>
      </c>
      <c r="I5244" s="158"/>
      <c r="L5244" s="154"/>
      <c r="M5244" s="159"/>
      <c r="T5244" s="160"/>
      <c r="AT5244" s="155" t="s">
        <v>169</v>
      </c>
      <c r="AU5244" s="155" t="s">
        <v>88</v>
      </c>
      <c r="AV5244" s="13" t="s">
        <v>88</v>
      </c>
      <c r="AW5244" s="13" t="s">
        <v>40</v>
      </c>
      <c r="AX5244" s="13" t="s">
        <v>78</v>
      </c>
      <c r="AY5244" s="155" t="s">
        <v>156</v>
      </c>
    </row>
    <row r="5245" spans="2:51" s="13" customFormat="1" x14ac:dyDescent="0.2">
      <c r="B5245" s="154"/>
      <c r="D5245" s="148" t="s">
        <v>169</v>
      </c>
      <c r="E5245" s="155" t="s">
        <v>3</v>
      </c>
      <c r="F5245" s="156" t="s">
        <v>2853</v>
      </c>
      <c r="H5245" s="157">
        <v>3.2250000000000001</v>
      </c>
      <c r="I5245" s="158"/>
      <c r="L5245" s="154"/>
      <c r="M5245" s="159"/>
      <c r="T5245" s="160"/>
      <c r="AT5245" s="155" t="s">
        <v>169</v>
      </c>
      <c r="AU5245" s="155" t="s">
        <v>88</v>
      </c>
      <c r="AV5245" s="13" t="s">
        <v>88</v>
      </c>
      <c r="AW5245" s="13" t="s">
        <v>40</v>
      </c>
      <c r="AX5245" s="13" t="s">
        <v>78</v>
      </c>
      <c r="AY5245" s="155" t="s">
        <v>156</v>
      </c>
    </row>
    <row r="5246" spans="2:51" s="13" customFormat="1" x14ac:dyDescent="0.2">
      <c r="B5246" s="154"/>
      <c r="D5246" s="148" t="s">
        <v>169</v>
      </c>
      <c r="E5246" s="155" t="s">
        <v>3</v>
      </c>
      <c r="F5246" s="156" t="s">
        <v>2854</v>
      </c>
      <c r="H5246" s="157">
        <v>-25.1</v>
      </c>
      <c r="I5246" s="158"/>
      <c r="L5246" s="154"/>
      <c r="M5246" s="159"/>
      <c r="T5246" s="160"/>
      <c r="AT5246" s="155" t="s">
        <v>169</v>
      </c>
      <c r="AU5246" s="155" t="s">
        <v>88</v>
      </c>
      <c r="AV5246" s="13" t="s">
        <v>88</v>
      </c>
      <c r="AW5246" s="13" t="s">
        <v>40</v>
      </c>
      <c r="AX5246" s="13" t="s">
        <v>78</v>
      </c>
      <c r="AY5246" s="155" t="s">
        <v>156</v>
      </c>
    </row>
    <row r="5247" spans="2:51" s="15" customFormat="1" x14ac:dyDescent="0.2">
      <c r="B5247" s="168"/>
      <c r="D5247" s="148" t="s">
        <v>169</v>
      </c>
      <c r="E5247" s="169" t="s">
        <v>3</v>
      </c>
      <c r="F5247" s="170" t="s">
        <v>180</v>
      </c>
      <c r="H5247" s="171">
        <v>81.585999999999999</v>
      </c>
      <c r="I5247" s="172"/>
      <c r="L5247" s="168"/>
      <c r="M5247" s="173"/>
      <c r="T5247" s="174"/>
      <c r="AT5247" s="169" t="s">
        <v>169</v>
      </c>
      <c r="AU5247" s="169" t="s">
        <v>88</v>
      </c>
      <c r="AV5247" s="15" t="s">
        <v>157</v>
      </c>
      <c r="AW5247" s="15" t="s">
        <v>40</v>
      </c>
      <c r="AX5247" s="15" t="s">
        <v>78</v>
      </c>
      <c r="AY5247" s="169" t="s">
        <v>156</v>
      </c>
    </row>
    <row r="5248" spans="2:51" s="12" customFormat="1" x14ac:dyDescent="0.2">
      <c r="B5248" s="147"/>
      <c r="D5248" s="148" t="s">
        <v>169</v>
      </c>
      <c r="E5248" s="149" t="s">
        <v>3</v>
      </c>
      <c r="F5248" s="150" t="s">
        <v>2548</v>
      </c>
      <c r="H5248" s="149" t="s">
        <v>3</v>
      </c>
      <c r="I5248" s="151"/>
      <c r="L5248" s="147"/>
      <c r="M5248" s="152"/>
      <c r="T5248" s="153"/>
      <c r="AT5248" s="149" t="s">
        <v>169</v>
      </c>
      <c r="AU5248" s="149" t="s">
        <v>88</v>
      </c>
      <c r="AV5248" s="12" t="s">
        <v>86</v>
      </c>
      <c r="AW5248" s="12" t="s">
        <v>40</v>
      </c>
      <c r="AX5248" s="12" t="s">
        <v>78</v>
      </c>
      <c r="AY5248" s="149" t="s">
        <v>156</v>
      </c>
    </row>
    <row r="5249" spans="2:51" s="12" customFormat="1" x14ac:dyDescent="0.2">
      <c r="B5249" s="147"/>
      <c r="D5249" s="148" t="s">
        <v>169</v>
      </c>
      <c r="E5249" s="149" t="s">
        <v>3</v>
      </c>
      <c r="F5249" s="150" t="s">
        <v>2678</v>
      </c>
      <c r="H5249" s="149" t="s">
        <v>3</v>
      </c>
      <c r="I5249" s="151"/>
      <c r="L5249" s="147"/>
      <c r="M5249" s="152"/>
      <c r="T5249" s="153"/>
      <c r="AT5249" s="149" t="s">
        <v>169</v>
      </c>
      <c r="AU5249" s="149" t="s">
        <v>88</v>
      </c>
      <c r="AV5249" s="12" t="s">
        <v>86</v>
      </c>
      <c r="AW5249" s="12" t="s">
        <v>40</v>
      </c>
      <c r="AX5249" s="12" t="s">
        <v>78</v>
      </c>
      <c r="AY5249" s="149" t="s">
        <v>156</v>
      </c>
    </row>
    <row r="5250" spans="2:51" s="13" customFormat="1" x14ac:dyDescent="0.2">
      <c r="B5250" s="154"/>
      <c r="D5250" s="148" t="s">
        <v>169</v>
      </c>
      <c r="E5250" s="155" t="s">
        <v>3</v>
      </c>
      <c r="F5250" s="156" t="s">
        <v>2679</v>
      </c>
      <c r="H5250" s="157">
        <v>12.685</v>
      </c>
      <c r="I5250" s="158"/>
      <c r="L5250" s="154"/>
      <c r="M5250" s="159"/>
      <c r="T5250" s="160"/>
      <c r="AT5250" s="155" t="s">
        <v>169</v>
      </c>
      <c r="AU5250" s="155" t="s">
        <v>88</v>
      </c>
      <c r="AV5250" s="13" t="s">
        <v>88</v>
      </c>
      <c r="AW5250" s="13" t="s">
        <v>40</v>
      </c>
      <c r="AX5250" s="13" t="s">
        <v>78</v>
      </c>
      <c r="AY5250" s="155" t="s">
        <v>156</v>
      </c>
    </row>
    <row r="5251" spans="2:51" s="13" customFormat="1" x14ac:dyDescent="0.2">
      <c r="B5251" s="154"/>
      <c r="D5251" s="148" t="s">
        <v>169</v>
      </c>
      <c r="E5251" s="155" t="s">
        <v>3</v>
      </c>
      <c r="F5251" s="156" t="s">
        <v>2680</v>
      </c>
      <c r="H5251" s="157">
        <v>16.164999999999999</v>
      </c>
      <c r="I5251" s="158"/>
      <c r="L5251" s="154"/>
      <c r="M5251" s="159"/>
      <c r="T5251" s="160"/>
      <c r="AT5251" s="155" t="s">
        <v>169</v>
      </c>
      <c r="AU5251" s="155" t="s">
        <v>88</v>
      </c>
      <c r="AV5251" s="13" t="s">
        <v>88</v>
      </c>
      <c r="AW5251" s="13" t="s">
        <v>40</v>
      </c>
      <c r="AX5251" s="13" t="s">
        <v>78</v>
      </c>
      <c r="AY5251" s="155" t="s">
        <v>156</v>
      </c>
    </row>
    <row r="5252" spans="2:51" s="13" customFormat="1" x14ac:dyDescent="0.2">
      <c r="B5252" s="154"/>
      <c r="D5252" s="148" t="s">
        <v>169</v>
      </c>
      <c r="E5252" s="155" t="s">
        <v>3</v>
      </c>
      <c r="F5252" s="156" t="s">
        <v>2681</v>
      </c>
      <c r="H5252" s="157">
        <v>9.7349999999999994</v>
      </c>
      <c r="I5252" s="158"/>
      <c r="L5252" s="154"/>
      <c r="M5252" s="159"/>
      <c r="T5252" s="160"/>
      <c r="AT5252" s="155" t="s">
        <v>169</v>
      </c>
      <c r="AU5252" s="155" t="s">
        <v>88</v>
      </c>
      <c r="AV5252" s="13" t="s">
        <v>88</v>
      </c>
      <c r="AW5252" s="13" t="s">
        <v>40</v>
      </c>
      <c r="AX5252" s="13" t="s">
        <v>78</v>
      </c>
      <c r="AY5252" s="155" t="s">
        <v>156</v>
      </c>
    </row>
    <row r="5253" spans="2:51" s="13" customFormat="1" x14ac:dyDescent="0.2">
      <c r="B5253" s="154"/>
      <c r="D5253" s="148" t="s">
        <v>169</v>
      </c>
      <c r="E5253" s="155" t="s">
        <v>3</v>
      </c>
      <c r="F5253" s="156" t="s">
        <v>2682</v>
      </c>
      <c r="H5253" s="157">
        <v>4.3499999999999996</v>
      </c>
      <c r="I5253" s="158"/>
      <c r="L5253" s="154"/>
      <c r="M5253" s="159"/>
      <c r="T5253" s="160"/>
      <c r="AT5253" s="155" t="s">
        <v>169</v>
      </c>
      <c r="AU5253" s="155" t="s">
        <v>88</v>
      </c>
      <c r="AV5253" s="13" t="s">
        <v>88</v>
      </c>
      <c r="AW5253" s="13" t="s">
        <v>40</v>
      </c>
      <c r="AX5253" s="13" t="s">
        <v>78</v>
      </c>
      <c r="AY5253" s="155" t="s">
        <v>156</v>
      </c>
    </row>
    <row r="5254" spans="2:51" s="13" customFormat="1" x14ac:dyDescent="0.2">
      <c r="B5254" s="154"/>
      <c r="D5254" s="148" t="s">
        <v>169</v>
      </c>
      <c r="E5254" s="155" t="s">
        <v>3</v>
      </c>
      <c r="F5254" s="156" t="s">
        <v>2683</v>
      </c>
      <c r="H5254" s="157">
        <v>20.99</v>
      </c>
      <c r="I5254" s="158"/>
      <c r="L5254" s="154"/>
      <c r="M5254" s="159"/>
      <c r="T5254" s="160"/>
      <c r="AT5254" s="155" t="s">
        <v>169</v>
      </c>
      <c r="AU5254" s="155" t="s">
        <v>88</v>
      </c>
      <c r="AV5254" s="13" t="s">
        <v>88</v>
      </c>
      <c r="AW5254" s="13" t="s">
        <v>40</v>
      </c>
      <c r="AX5254" s="13" t="s">
        <v>78</v>
      </c>
      <c r="AY5254" s="155" t="s">
        <v>156</v>
      </c>
    </row>
    <row r="5255" spans="2:51" s="13" customFormat="1" x14ac:dyDescent="0.2">
      <c r="B5255" s="154"/>
      <c r="D5255" s="148" t="s">
        <v>169</v>
      </c>
      <c r="E5255" s="155" t="s">
        <v>3</v>
      </c>
      <c r="F5255" s="156" t="s">
        <v>2684</v>
      </c>
      <c r="H5255" s="157">
        <v>21.12</v>
      </c>
      <c r="I5255" s="158"/>
      <c r="L5255" s="154"/>
      <c r="M5255" s="159"/>
      <c r="T5255" s="160"/>
      <c r="AT5255" s="155" t="s">
        <v>169</v>
      </c>
      <c r="AU5255" s="155" t="s">
        <v>88</v>
      </c>
      <c r="AV5255" s="13" t="s">
        <v>88</v>
      </c>
      <c r="AW5255" s="13" t="s">
        <v>40</v>
      </c>
      <c r="AX5255" s="13" t="s">
        <v>78</v>
      </c>
      <c r="AY5255" s="155" t="s">
        <v>156</v>
      </c>
    </row>
    <row r="5256" spans="2:51" s="13" customFormat="1" x14ac:dyDescent="0.2">
      <c r="B5256" s="154"/>
      <c r="D5256" s="148" t="s">
        <v>169</v>
      </c>
      <c r="E5256" s="155" t="s">
        <v>3</v>
      </c>
      <c r="F5256" s="156" t="s">
        <v>2685</v>
      </c>
      <c r="H5256" s="157">
        <v>2.4940000000000002</v>
      </c>
      <c r="I5256" s="158"/>
      <c r="L5256" s="154"/>
      <c r="M5256" s="159"/>
      <c r="T5256" s="160"/>
      <c r="AT5256" s="155" t="s">
        <v>169</v>
      </c>
      <c r="AU5256" s="155" t="s">
        <v>88</v>
      </c>
      <c r="AV5256" s="13" t="s">
        <v>88</v>
      </c>
      <c r="AW5256" s="13" t="s">
        <v>40</v>
      </c>
      <c r="AX5256" s="13" t="s">
        <v>78</v>
      </c>
      <c r="AY5256" s="155" t="s">
        <v>156</v>
      </c>
    </row>
    <row r="5257" spans="2:51" s="13" customFormat="1" x14ac:dyDescent="0.2">
      <c r="B5257" s="154"/>
      <c r="D5257" s="148" t="s">
        <v>169</v>
      </c>
      <c r="E5257" s="155" t="s">
        <v>3</v>
      </c>
      <c r="F5257" s="156" t="s">
        <v>2686</v>
      </c>
      <c r="H5257" s="157">
        <v>3.444</v>
      </c>
      <c r="I5257" s="158"/>
      <c r="L5257" s="154"/>
      <c r="M5257" s="159"/>
      <c r="T5257" s="160"/>
      <c r="AT5257" s="155" t="s">
        <v>169</v>
      </c>
      <c r="AU5257" s="155" t="s">
        <v>88</v>
      </c>
      <c r="AV5257" s="13" t="s">
        <v>88</v>
      </c>
      <c r="AW5257" s="13" t="s">
        <v>40</v>
      </c>
      <c r="AX5257" s="13" t="s">
        <v>78</v>
      </c>
      <c r="AY5257" s="155" t="s">
        <v>156</v>
      </c>
    </row>
    <row r="5258" spans="2:51" s="13" customFormat="1" x14ac:dyDescent="0.2">
      <c r="B5258" s="154"/>
      <c r="D5258" s="148" t="s">
        <v>169</v>
      </c>
      <c r="E5258" s="155" t="s">
        <v>3</v>
      </c>
      <c r="F5258" s="156" t="s">
        <v>2687</v>
      </c>
      <c r="H5258" s="157">
        <v>14.4</v>
      </c>
      <c r="I5258" s="158"/>
      <c r="L5258" s="154"/>
      <c r="M5258" s="159"/>
      <c r="T5258" s="160"/>
      <c r="AT5258" s="155" t="s">
        <v>169</v>
      </c>
      <c r="AU5258" s="155" t="s">
        <v>88</v>
      </c>
      <c r="AV5258" s="13" t="s">
        <v>88</v>
      </c>
      <c r="AW5258" s="13" t="s">
        <v>40</v>
      </c>
      <c r="AX5258" s="13" t="s">
        <v>78</v>
      </c>
      <c r="AY5258" s="155" t="s">
        <v>156</v>
      </c>
    </row>
    <row r="5259" spans="2:51" s="13" customFormat="1" x14ac:dyDescent="0.2">
      <c r="B5259" s="154"/>
      <c r="D5259" s="148" t="s">
        <v>169</v>
      </c>
      <c r="E5259" s="155" t="s">
        <v>3</v>
      </c>
      <c r="F5259" s="156" t="s">
        <v>2688</v>
      </c>
      <c r="H5259" s="157">
        <v>12</v>
      </c>
      <c r="I5259" s="158"/>
      <c r="L5259" s="154"/>
      <c r="M5259" s="159"/>
      <c r="T5259" s="160"/>
      <c r="AT5259" s="155" t="s">
        <v>169</v>
      </c>
      <c r="AU5259" s="155" t="s">
        <v>88</v>
      </c>
      <c r="AV5259" s="13" t="s">
        <v>88</v>
      </c>
      <c r="AW5259" s="13" t="s">
        <v>40</v>
      </c>
      <c r="AX5259" s="13" t="s">
        <v>78</v>
      </c>
      <c r="AY5259" s="155" t="s">
        <v>156</v>
      </c>
    </row>
    <row r="5260" spans="2:51" s="13" customFormat="1" x14ac:dyDescent="0.2">
      <c r="B5260" s="154"/>
      <c r="D5260" s="148" t="s">
        <v>169</v>
      </c>
      <c r="E5260" s="155" t="s">
        <v>3</v>
      </c>
      <c r="F5260" s="156" t="s">
        <v>2689</v>
      </c>
      <c r="H5260" s="157">
        <v>3.3410000000000002</v>
      </c>
      <c r="I5260" s="158"/>
      <c r="L5260" s="154"/>
      <c r="M5260" s="159"/>
      <c r="T5260" s="160"/>
      <c r="AT5260" s="155" t="s">
        <v>169</v>
      </c>
      <c r="AU5260" s="155" t="s">
        <v>88</v>
      </c>
      <c r="AV5260" s="13" t="s">
        <v>88</v>
      </c>
      <c r="AW5260" s="13" t="s">
        <v>40</v>
      </c>
      <c r="AX5260" s="13" t="s">
        <v>78</v>
      </c>
      <c r="AY5260" s="155" t="s">
        <v>156</v>
      </c>
    </row>
    <row r="5261" spans="2:51" s="13" customFormat="1" x14ac:dyDescent="0.2">
      <c r="B5261" s="154"/>
      <c r="D5261" s="148" t="s">
        <v>169</v>
      </c>
      <c r="E5261" s="155" t="s">
        <v>3</v>
      </c>
      <c r="F5261" s="156" t="s">
        <v>2690</v>
      </c>
      <c r="H5261" s="157">
        <v>3.3410000000000002</v>
      </c>
      <c r="I5261" s="158"/>
      <c r="L5261" s="154"/>
      <c r="M5261" s="159"/>
      <c r="T5261" s="160"/>
      <c r="AT5261" s="155" t="s">
        <v>169</v>
      </c>
      <c r="AU5261" s="155" t="s">
        <v>88</v>
      </c>
      <c r="AV5261" s="13" t="s">
        <v>88</v>
      </c>
      <c r="AW5261" s="13" t="s">
        <v>40</v>
      </c>
      <c r="AX5261" s="13" t="s">
        <v>78</v>
      </c>
      <c r="AY5261" s="155" t="s">
        <v>156</v>
      </c>
    </row>
    <row r="5262" spans="2:51" s="13" customFormat="1" x14ac:dyDescent="0.2">
      <c r="B5262" s="154"/>
      <c r="D5262" s="148" t="s">
        <v>169</v>
      </c>
      <c r="E5262" s="155" t="s">
        <v>3</v>
      </c>
      <c r="F5262" s="156" t="s">
        <v>2691</v>
      </c>
      <c r="H5262" s="157">
        <v>20.8</v>
      </c>
      <c r="I5262" s="158"/>
      <c r="L5262" s="154"/>
      <c r="M5262" s="159"/>
      <c r="T5262" s="160"/>
      <c r="AT5262" s="155" t="s">
        <v>169</v>
      </c>
      <c r="AU5262" s="155" t="s">
        <v>88</v>
      </c>
      <c r="AV5262" s="13" t="s">
        <v>88</v>
      </c>
      <c r="AW5262" s="13" t="s">
        <v>40</v>
      </c>
      <c r="AX5262" s="13" t="s">
        <v>78</v>
      </c>
      <c r="AY5262" s="155" t="s">
        <v>156</v>
      </c>
    </row>
    <row r="5263" spans="2:51" s="13" customFormat="1" x14ac:dyDescent="0.2">
      <c r="B5263" s="154"/>
      <c r="D5263" s="148" t="s">
        <v>169</v>
      </c>
      <c r="E5263" s="155" t="s">
        <v>3</v>
      </c>
      <c r="F5263" s="156" t="s">
        <v>2692</v>
      </c>
      <c r="H5263" s="157">
        <v>3.1019999999999999</v>
      </c>
      <c r="I5263" s="158"/>
      <c r="L5263" s="154"/>
      <c r="M5263" s="159"/>
      <c r="T5263" s="160"/>
      <c r="AT5263" s="155" t="s">
        <v>169</v>
      </c>
      <c r="AU5263" s="155" t="s">
        <v>88</v>
      </c>
      <c r="AV5263" s="13" t="s">
        <v>88</v>
      </c>
      <c r="AW5263" s="13" t="s">
        <v>40</v>
      </c>
      <c r="AX5263" s="13" t="s">
        <v>78</v>
      </c>
      <c r="AY5263" s="155" t="s">
        <v>156</v>
      </c>
    </row>
    <row r="5264" spans="2:51" s="13" customFormat="1" x14ac:dyDescent="0.2">
      <c r="B5264" s="154"/>
      <c r="D5264" s="148" t="s">
        <v>169</v>
      </c>
      <c r="E5264" s="155" t="s">
        <v>3</v>
      </c>
      <c r="F5264" s="156" t="s">
        <v>2693</v>
      </c>
      <c r="H5264" s="157">
        <v>2.0630000000000002</v>
      </c>
      <c r="I5264" s="158"/>
      <c r="L5264" s="154"/>
      <c r="M5264" s="159"/>
      <c r="T5264" s="160"/>
      <c r="AT5264" s="155" t="s">
        <v>169</v>
      </c>
      <c r="AU5264" s="155" t="s">
        <v>88</v>
      </c>
      <c r="AV5264" s="13" t="s">
        <v>88</v>
      </c>
      <c r="AW5264" s="13" t="s">
        <v>40</v>
      </c>
      <c r="AX5264" s="13" t="s">
        <v>78</v>
      </c>
      <c r="AY5264" s="155" t="s">
        <v>156</v>
      </c>
    </row>
    <row r="5265" spans="2:51" s="13" customFormat="1" x14ac:dyDescent="0.2">
      <c r="B5265" s="154"/>
      <c r="D5265" s="148" t="s">
        <v>169</v>
      </c>
      <c r="E5265" s="155" t="s">
        <v>3</v>
      </c>
      <c r="F5265" s="156" t="s">
        <v>2694</v>
      </c>
      <c r="H5265" s="157">
        <v>29.907</v>
      </c>
      <c r="I5265" s="158"/>
      <c r="L5265" s="154"/>
      <c r="M5265" s="159"/>
      <c r="T5265" s="160"/>
      <c r="AT5265" s="155" t="s">
        <v>169</v>
      </c>
      <c r="AU5265" s="155" t="s">
        <v>88</v>
      </c>
      <c r="AV5265" s="13" t="s">
        <v>88</v>
      </c>
      <c r="AW5265" s="13" t="s">
        <v>40</v>
      </c>
      <c r="AX5265" s="13" t="s">
        <v>78</v>
      </c>
      <c r="AY5265" s="155" t="s">
        <v>156</v>
      </c>
    </row>
    <row r="5266" spans="2:51" s="13" customFormat="1" x14ac:dyDescent="0.2">
      <c r="B5266" s="154"/>
      <c r="D5266" s="148" t="s">
        <v>169</v>
      </c>
      <c r="E5266" s="155" t="s">
        <v>3</v>
      </c>
      <c r="F5266" s="156" t="s">
        <v>2695</v>
      </c>
      <c r="H5266" s="157">
        <v>29.27</v>
      </c>
      <c r="I5266" s="158"/>
      <c r="L5266" s="154"/>
      <c r="M5266" s="159"/>
      <c r="T5266" s="160"/>
      <c r="AT5266" s="155" t="s">
        <v>169</v>
      </c>
      <c r="AU5266" s="155" t="s">
        <v>88</v>
      </c>
      <c r="AV5266" s="13" t="s">
        <v>88</v>
      </c>
      <c r="AW5266" s="13" t="s">
        <v>40</v>
      </c>
      <c r="AX5266" s="13" t="s">
        <v>78</v>
      </c>
      <c r="AY5266" s="155" t="s">
        <v>156</v>
      </c>
    </row>
    <row r="5267" spans="2:51" s="13" customFormat="1" x14ac:dyDescent="0.2">
      <c r="B5267" s="154"/>
      <c r="D5267" s="148" t="s">
        <v>169</v>
      </c>
      <c r="E5267" s="155" t="s">
        <v>3</v>
      </c>
      <c r="F5267" s="156" t="s">
        <v>2696</v>
      </c>
      <c r="H5267" s="157">
        <v>18.998000000000001</v>
      </c>
      <c r="I5267" s="158"/>
      <c r="L5267" s="154"/>
      <c r="M5267" s="159"/>
      <c r="T5267" s="160"/>
      <c r="AT5267" s="155" t="s">
        <v>169</v>
      </c>
      <c r="AU5267" s="155" t="s">
        <v>88</v>
      </c>
      <c r="AV5267" s="13" t="s">
        <v>88</v>
      </c>
      <c r="AW5267" s="13" t="s">
        <v>40</v>
      </c>
      <c r="AX5267" s="13" t="s">
        <v>78</v>
      </c>
      <c r="AY5267" s="155" t="s">
        <v>156</v>
      </c>
    </row>
    <row r="5268" spans="2:51" s="13" customFormat="1" x14ac:dyDescent="0.2">
      <c r="B5268" s="154"/>
      <c r="D5268" s="148" t="s">
        <v>169</v>
      </c>
      <c r="E5268" s="155" t="s">
        <v>3</v>
      </c>
      <c r="F5268" s="156" t="s">
        <v>2697</v>
      </c>
      <c r="H5268" s="157">
        <v>12.878</v>
      </c>
      <c r="I5268" s="158"/>
      <c r="L5268" s="154"/>
      <c r="M5268" s="159"/>
      <c r="T5268" s="160"/>
      <c r="AT5268" s="155" t="s">
        <v>169</v>
      </c>
      <c r="AU5268" s="155" t="s">
        <v>88</v>
      </c>
      <c r="AV5268" s="13" t="s">
        <v>88</v>
      </c>
      <c r="AW5268" s="13" t="s">
        <v>40</v>
      </c>
      <c r="AX5268" s="13" t="s">
        <v>78</v>
      </c>
      <c r="AY5268" s="155" t="s">
        <v>156</v>
      </c>
    </row>
    <row r="5269" spans="2:51" s="13" customFormat="1" x14ac:dyDescent="0.2">
      <c r="B5269" s="154"/>
      <c r="D5269" s="148" t="s">
        <v>169</v>
      </c>
      <c r="E5269" s="155" t="s">
        <v>3</v>
      </c>
      <c r="F5269" s="156" t="s">
        <v>2698</v>
      </c>
      <c r="H5269" s="157">
        <v>24.428000000000001</v>
      </c>
      <c r="I5269" s="158"/>
      <c r="L5269" s="154"/>
      <c r="M5269" s="159"/>
      <c r="T5269" s="160"/>
      <c r="AT5269" s="155" t="s">
        <v>169</v>
      </c>
      <c r="AU5269" s="155" t="s">
        <v>88</v>
      </c>
      <c r="AV5269" s="13" t="s">
        <v>88</v>
      </c>
      <c r="AW5269" s="13" t="s">
        <v>40</v>
      </c>
      <c r="AX5269" s="13" t="s">
        <v>78</v>
      </c>
      <c r="AY5269" s="155" t="s">
        <v>156</v>
      </c>
    </row>
    <row r="5270" spans="2:51" s="13" customFormat="1" x14ac:dyDescent="0.2">
      <c r="B5270" s="154"/>
      <c r="D5270" s="148" t="s">
        <v>169</v>
      </c>
      <c r="E5270" s="155" t="s">
        <v>3</v>
      </c>
      <c r="F5270" s="156" t="s">
        <v>2699</v>
      </c>
      <c r="H5270" s="157">
        <v>50.61</v>
      </c>
      <c r="I5270" s="158"/>
      <c r="L5270" s="154"/>
      <c r="M5270" s="159"/>
      <c r="T5270" s="160"/>
      <c r="AT5270" s="155" t="s">
        <v>169</v>
      </c>
      <c r="AU5270" s="155" t="s">
        <v>88</v>
      </c>
      <c r="AV5270" s="13" t="s">
        <v>88</v>
      </c>
      <c r="AW5270" s="13" t="s">
        <v>40</v>
      </c>
      <c r="AX5270" s="13" t="s">
        <v>78</v>
      </c>
      <c r="AY5270" s="155" t="s">
        <v>156</v>
      </c>
    </row>
    <row r="5271" spans="2:51" s="13" customFormat="1" x14ac:dyDescent="0.2">
      <c r="B5271" s="154"/>
      <c r="D5271" s="148" t="s">
        <v>169</v>
      </c>
      <c r="E5271" s="155" t="s">
        <v>3</v>
      </c>
      <c r="F5271" s="156" t="s">
        <v>2700</v>
      </c>
      <c r="H5271" s="157">
        <v>55.7</v>
      </c>
      <c r="I5271" s="158"/>
      <c r="L5271" s="154"/>
      <c r="M5271" s="159"/>
      <c r="T5271" s="160"/>
      <c r="AT5271" s="155" t="s">
        <v>169</v>
      </c>
      <c r="AU5271" s="155" t="s">
        <v>88</v>
      </c>
      <c r="AV5271" s="13" t="s">
        <v>88</v>
      </c>
      <c r="AW5271" s="13" t="s">
        <v>40</v>
      </c>
      <c r="AX5271" s="13" t="s">
        <v>78</v>
      </c>
      <c r="AY5271" s="155" t="s">
        <v>156</v>
      </c>
    </row>
    <row r="5272" spans="2:51" s="13" customFormat="1" x14ac:dyDescent="0.2">
      <c r="B5272" s="154"/>
      <c r="D5272" s="148" t="s">
        <v>169</v>
      </c>
      <c r="E5272" s="155" t="s">
        <v>3</v>
      </c>
      <c r="F5272" s="156" t="s">
        <v>2701</v>
      </c>
      <c r="H5272" s="157">
        <v>42.395000000000003</v>
      </c>
      <c r="I5272" s="158"/>
      <c r="L5272" s="154"/>
      <c r="M5272" s="159"/>
      <c r="T5272" s="160"/>
      <c r="AT5272" s="155" t="s">
        <v>169</v>
      </c>
      <c r="AU5272" s="155" t="s">
        <v>88</v>
      </c>
      <c r="AV5272" s="13" t="s">
        <v>88</v>
      </c>
      <c r="AW5272" s="13" t="s">
        <v>40</v>
      </c>
      <c r="AX5272" s="13" t="s">
        <v>78</v>
      </c>
      <c r="AY5272" s="155" t="s">
        <v>156</v>
      </c>
    </row>
    <row r="5273" spans="2:51" s="13" customFormat="1" x14ac:dyDescent="0.2">
      <c r="B5273" s="154"/>
      <c r="D5273" s="148" t="s">
        <v>169</v>
      </c>
      <c r="E5273" s="155" t="s">
        <v>3</v>
      </c>
      <c r="F5273" s="156" t="s">
        <v>2702</v>
      </c>
      <c r="H5273" s="157">
        <v>8</v>
      </c>
      <c r="I5273" s="158"/>
      <c r="L5273" s="154"/>
      <c r="M5273" s="159"/>
      <c r="T5273" s="160"/>
      <c r="AT5273" s="155" t="s">
        <v>169</v>
      </c>
      <c r="AU5273" s="155" t="s">
        <v>88</v>
      </c>
      <c r="AV5273" s="13" t="s">
        <v>88</v>
      </c>
      <c r="AW5273" s="13" t="s">
        <v>40</v>
      </c>
      <c r="AX5273" s="13" t="s">
        <v>78</v>
      </c>
      <c r="AY5273" s="155" t="s">
        <v>156</v>
      </c>
    </row>
    <row r="5274" spans="2:51" s="13" customFormat="1" x14ac:dyDescent="0.2">
      <c r="B5274" s="154"/>
      <c r="D5274" s="148" t="s">
        <v>169</v>
      </c>
      <c r="E5274" s="155" t="s">
        <v>3</v>
      </c>
      <c r="F5274" s="156" t="s">
        <v>2703</v>
      </c>
      <c r="H5274" s="157">
        <v>0.60499999999999998</v>
      </c>
      <c r="I5274" s="158"/>
      <c r="L5274" s="154"/>
      <c r="M5274" s="159"/>
      <c r="T5274" s="160"/>
      <c r="AT5274" s="155" t="s">
        <v>169</v>
      </c>
      <c r="AU5274" s="155" t="s">
        <v>88</v>
      </c>
      <c r="AV5274" s="13" t="s">
        <v>88</v>
      </c>
      <c r="AW5274" s="13" t="s">
        <v>40</v>
      </c>
      <c r="AX5274" s="13" t="s">
        <v>78</v>
      </c>
      <c r="AY5274" s="155" t="s">
        <v>156</v>
      </c>
    </row>
    <row r="5275" spans="2:51" s="13" customFormat="1" x14ac:dyDescent="0.2">
      <c r="B5275" s="154"/>
      <c r="D5275" s="148" t="s">
        <v>169</v>
      </c>
      <c r="E5275" s="155" t="s">
        <v>3</v>
      </c>
      <c r="F5275" s="156" t="s">
        <v>2704</v>
      </c>
      <c r="H5275" s="157">
        <v>42.24</v>
      </c>
      <c r="I5275" s="158"/>
      <c r="L5275" s="154"/>
      <c r="M5275" s="159"/>
      <c r="T5275" s="160"/>
      <c r="AT5275" s="155" t="s">
        <v>169</v>
      </c>
      <c r="AU5275" s="155" t="s">
        <v>88</v>
      </c>
      <c r="AV5275" s="13" t="s">
        <v>88</v>
      </c>
      <c r="AW5275" s="13" t="s">
        <v>40</v>
      </c>
      <c r="AX5275" s="13" t="s">
        <v>78</v>
      </c>
      <c r="AY5275" s="155" t="s">
        <v>156</v>
      </c>
    </row>
    <row r="5276" spans="2:51" s="13" customFormat="1" x14ac:dyDescent="0.2">
      <c r="B5276" s="154"/>
      <c r="D5276" s="148" t="s">
        <v>169</v>
      </c>
      <c r="E5276" s="155" t="s">
        <v>3</v>
      </c>
      <c r="F5276" s="156" t="s">
        <v>2705</v>
      </c>
      <c r="H5276" s="157">
        <v>36.902999999999999</v>
      </c>
      <c r="I5276" s="158"/>
      <c r="L5276" s="154"/>
      <c r="M5276" s="159"/>
      <c r="T5276" s="160"/>
      <c r="AT5276" s="155" t="s">
        <v>169</v>
      </c>
      <c r="AU5276" s="155" t="s">
        <v>88</v>
      </c>
      <c r="AV5276" s="13" t="s">
        <v>88</v>
      </c>
      <c r="AW5276" s="13" t="s">
        <v>40</v>
      </c>
      <c r="AX5276" s="13" t="s">
        <v>78</v>
      </c>
      <c r="AY5276" s="155" t="s">
        <v>156</v>
      </c>
    </row>
    <row r="5277" spans="2:51" s="13" customFormat="1" x14ac:dyDescent="0.2">
      <c r="B5277" s="154"/>
      <c r="D5277" s="148" t="s">
        <v>169</v>
      </c>
      <c r="E5277" s="155" t="s">
        <v>3</v>
      </c>
      <c r="F5277" s="156" t="s">
        <v>2706</v>
      </c>
      <c r="H5277" s="157">
        <v>3.26</v>
      </c>
      <c r="I5277" s="158"/>
      <c r="L5277" s="154"/>
      <c r="M5277" s="159"/>
      <c r="T5277" s="160"/>
      <c r="AT5277" s="155" t="s">
        <v>169</v>
      </c>
      <c r="AU5277" s="155" t="s">
        <v>88</v>
      </c>
      <c r="AV5277" s="13" t="s">
        <v>88</v>
      </c>
      <c r="AW5277" s="13" t="s">
        <v>40</v>
      </c>
      <c r="AX5277" s="13" t="s">
        <v>78</v>
      </c>
      <c r="AY5277" s="155" t="s">
        <v>156</v>
      </c>
    </row>
    <row r="5278" spans="2:51" s="13" customFormat="1" x14ac:dyDescent="0.2">
      <c r="B5278" s="154"/>
      <c r="D5278" s="148" t="s">
        <v>169</v>
      </c>
      <c r="E5278" s="155" t="s">
        <v>3</v>
      </c>
      <c r="F5278" s="156" t="s">
        <v>2707</v>
      </c>
      <c r="H5278" s="157">
        <v>0.628</v>
      </c>
      <c r="I5278" s="158"/>
      <c r="L5278" s="154"/>
      <c r="M5278" s="159"/>
      <c r="T5278" s="160"/>
      <c r="AT5278" s="155" t="s">
        <v>169</v>
      </c>
      <c r="AU5278" s="155" t="s">
        <v>88</v>
      </c>
      <c r="AV5278" s="13" t="s">
        <v>88</v>
      </c>
      <c r="AW5278" s="13" t="s">
        <v>40</v>
      </c>
      <c r="AX5278" s="13" t="s">
        <v>78</v>
      </c>
      <c r="AY5278" s="155" t="s">
        <v>156</v>
      </c>
    </row>
    <row r="5279" spans="2:51" s="13" customFormat="1" x14ac:dyDescent="0.2">
      <c r="B5279" s="154"/>
      <c r="D5279" s="148" t="s">
        <v>169</v>
      </c>
      <c r="E5279" s="155" t="s">
        <v>3</v>
      </c>
      <c r="F5279" s="156" t="s">
        <v>2708</v>
      </c>
      <c r="H5279" s="157">
        <v>24.08</v>
      </c>
      <c r="I5279" s="158"/>
      <c r="L5279" s="154"/>
      <c r="M5279" s="159"/>
      <c r="T5279" s="160"/>
      <c r="AT5279" s="155" t="s">
        <v>169</v>
      </c>
      <c r="AU5279" s="155" t="s">
        <v>88</v>
      </c>
      <c r="AV5279" s="13" t="s">
        <v>88</v>
      </c>
      <c r="AW5279" s="13" t="s">
        <v>40</v>
      </c>
      <c r="AX5279" s="13" t="s">
        <v>78</v>
      </c>
      <c r="AY5279" s="155" t="s">
        <v>156</v>
      </c>
    </row>
    <row r="5280" spans="2:51" s="13" customFormat="1" x14ac:dyDescent="0.2">
      <c r="B5280" s="154"/>
      <c r="D5280" s="148" t="s">
        <v>169</v>
      </c>
      <c r="E5280" s="155" t="s">
        <v>3</v>
      </c>
      <c r="F5280" s="156" t="s">
        <v>2709</v>
      </c>
      <c r="H5280" s="157">
        <v>7</v>
      </c>
      <c r="I5280" s="158"/>
      <c r="L5280" s="154"/>
      <c r="M5280" s="159"/>
      <c r="T5280" s="160"/>
      <c r="AT5280" s="155" t="s">
        <v>169</v>
      </c>
      <c r="AU5280" s="155" t="s">
        <v>88</v>
      </c>
      <c r="AV5280" s="13" t="s">
        <v>88</v>
      </c>
      <c r="AW5280" s="13" t="s">
        <v>40</v>
      </c>
      <c r="AX5280" s="13" t="s">
        <v>78</v>
      </c>
      <c r="AY5280" s="155" t="s">
        <v>156</v>
      </c>
    </row>
    <row r="5281" spans="2:51" s="13" customFormat="1" x14ac:dyDescent="0.2">
      <c r="B5281" s="154"/>
      <c r="D5281" s="148" t="s">
        <v>169</v>
      </c>
      <c r="E5281" s="155" t="s">
        <v>3</v>
      </c>
      <c r="F5281" s="156" t="s">
        <v>2710</v>
      </c>
      <c r="H5281" s="157">
        <v>35.51</v>
      </c>
      <c r="I5281" s="158"/>
      <c r="L5281" s="154"/>
      <c r="M5281" s="159"/>
      <c r="T5281" s="160"/>
      <c r="AT5281" s="155" t="s">
        <v>169</v>
      </c>
      <c r="AU5281" s="155" t="s">
        <v>88</v>
      </c>
      <c r="AV5281" s="13" t="s">
        <v>88</v>
      </c>
      <c r="AW5281" s="13" t="s">
        <v>40</v>
      </c>
      <c r="AX5281" s="13" t="s">
        <v>78</v>
      </c>
      <c r="AY5281" s="155" t="s">
        <v>156</v>
      </c>
    </row>
    <row r="5282" spans="2:51" s="13" customFormat="1" x14ac:dyDescent="0.2">
      <c r="B5282" s="154"/>
      <c r="D5282" s="148" t="s">
        <v>169</v>
      </c>
      <c r="E5282" s="155" t="s">
        <v>3</v>
      </c>
      <c r="F5282" s="156" t="s">
        <v>2711</v>
      </c>
      <c r="H5282" s="157">
        <v>1.22</v>
      </c>
      <c r="I5282" s="158"/>
      <c r="L5282" s="154"/>
      <c r="M5282" s="159"/>
      <c r="T5282" s="160"/>
      <c r="AT5282" s="155" t="s">
        <v>169</v>
      </c>
      <c r="AU5282" s="155" t="s">
        <v>88</v>
      </c>
      <c r="AV5282" s="13" t="s">
        <v>88</v>
      </c>
      <c r="AW5282" s="13" t="s">
        <v>40</v>
      </c>
      <c r="AX5282" s="13" t="s">
        <v>78</v>
      </c>
      <c r="AY5282" s="155" t="s">
        <v>156</v>
      </c>
    </row>
    <row r="5283" spans="2:51" s="13" customFormat="1" x14ac:dyDescent="0.2">
      <c r="B5283" s="154"/>
      <c r="D5283" s="148" t="s">
        <v>169</v>
      </c>
      <c r="E5283" s="155" t="s">
        <v>3</v>
      </c>
      <c r="F5283" s="156" t="s">
        <v>2712</v>
      </c>
      <c r="H5283" s="157">
        <v>2.34</v>
      </c>
      <c r="I5283" s="158"/>
      <c r="L5283" s="154"/>
      <c r="M5283" s="159"/>
      <c r="T5283" s="160"/>
      <c r="AT5283" s="155" t="s">
        <v>169</v>
      </c>
      <c r="AU5283" s="155" t="s">
        <v>88</v>
      </c>
      <c r="AV5283" s="13" t="s">
        <v>88</v>
      </c>
      <c r="AW5283" s="13" t="s">
        <v>40</v>
      </c>
      <c r="AX5283" s="13" t="s">
        <v>78</v>
      </c>
      <c r="AY5283" s="155" t="s">
        <v>156</v>
      </c>
    </row>
    <row r="5284" spans="2:51" s="13" customFormat="1" x14ac:dyDescent="0.2">
      <c r="B5284" s="154"/>
      <c r="D5284" s="148" t="s">
        <v>169</v>
      </c>
      <c r="E5284" s="155" t="s">
        <v>3</v>
      </c>
      <c r="F5284" s="156" t="s">
        <v>2713</v>
      </c>
      <c r="H5284" s="157">
        <v>1.1000000000000001</v>
      </c>
      <c r="I5284" s="158"/>
      <c r="L5284" s="154"/>
      <c r="M5284" s="159"/>
      <c r="T5284" s="160"/>
      <c r="AT5284" s="155" t="s">
        <v>169</v>
      </c>
      <c r="AU5284" s="155" t="s">
        <v>88</v>
      </c>
      <c r="AV5284" s="13" t="s">
        <v>88</v>
      </c>
      <c r="AW5284" s="13" t="s">
        <v>40</v>
      </c>
      <c r="AX5284" s="13" t="s">
        <v>78</v>
      </c>
      <c r="AY5284" s="155" t="s">
        <v>156</v>
      </c>
    </row>
    <row r="5285" spans="2:51" s="13" customFormat="1" x14ac:dyDescent="0.2">
      <c r="B5285" s="154"/>
      <c r="D5285" s="148" t="s">
        <v>169</v>
      </c>
      <c r="E5285" s="155" t="s">
        <v>3</v>
      </c>
      <c r="F5285" s="156" t="s">
        <v>2714</v>
      </c>
      <c r="H5285" s="157">
        <v>4.38</v>
      </c>
      <c r="I5285" s="158"/>
      <c r="L5285" s="154"/>
      <c r="M5285" s="159"/>
      <c r="T5285" s="160"/>
      <c r="AT5285" s="155" t="s">
        <v>169</v>
      </c>
      <c r="AU5285" s="155" t="s">
        <v>88</v>
      </c>
      <c r="AV5285" s="13" t="s">
        <v>88</v>
      </c>
      <c r="AW5285" s="13" t="s">
        <v>40</v>
      </c>
      <c r="AX5285" s="13" t="s">
        <v>78</v>
      </c>
      <c r="AY5285" s="155" t="s">
        <v>156</v>
      </c>
    </row>
    <row r="5286" spans="2:51" s="13" customFormat="1" x14ac:dyDescent="0.2">
      <c r="B5286" s="154"/>
      <c r="D5286" s="148" t="s">
        <v>169</v>
      </c>
      <c r="E5286" s="155" t="s">
        <v>3</v>
      </c>
      <c r="F5286" s="156" t="s">
        <v>2715</v>
      </c>
      <c r="H5286" s="157">
        <v>8.5050000000000008</v>
      </c>
      <c r="I5286" s="158"/>
      <c r="L5286" s="154"/>
      <c r="M5286" s="159"/>
      <c r="T5286" s="160"/>
      <c r="AT5286" s="155" t="s">
        <v>169</v>
      </c>
      <c r="AU5286" s="155" t="s">
        <v>88</v>
      </c>
      <c r="AV5286" s="13" t="s">
        <v>88</v>
      </c>
      <c r="AW5286" s="13" t="s">
        <v>40</v>
      </c>
      <c r="AX5286" s="13" t="s">
        <v>78</v>
      </c>
      <c r="AY5286" s="155" t="s">
        <v>156</v>
      </c>
    </row>
    <row r="5287" spans="2:51" s="13" customFormat="1" x14ac:dyDescent="0.2">
      <c r="B5287" s="154"/>
      <c r="D5287" s="148" t="s">
        <v>169</v>
      </c>
      <c r="E5287" s="155" t="s">
        <v>3</v>
      </c>
      <c r="F5287" s="156" t="s">
        <v>2716</v>
      </c>
      <c r="H5287" s="157">
        <v>9.9</v>
      </c>
      <c r="I5287" s="158"/>
      <c r="L5287" s="154"/>
      <c r="M5287" s="159"/>
      <c r="T5287" s="160"/>
      <c r="AT5287" s="155" t="s">
        <v>169</v>
      </c>
      <c r="AU5287" s="155" t="s">
        <v>88</v>
      </c>
      <c r="AV5287" s="13" t="s">
        <v>88</v>
      </c>
      <c r="AW5287" s="13" t="s">
        <v>40</v>
      </c>
      <c r="AX5287" s="13" t="s">
        <v>78</v>
      </c>
      <c r="AY5287" s="155" t="s">
        <v>156</v>
      </c>
    </row>
    <row r="5288" spans="2:51" s="13" customFormat="1" x14ac:dyDescent="0.2">
      <c r="B5288" s="154"/>
      <c r="D5288" s="148" t="s">
        <v>169</v>
      </c>
      <c r="E5288" s="155" t="s">
        <v>3</v>
      </c>
      <c r="F5288" s="156" t="s">
        <v>2717</v>
      </c>
      <c r="H5288" s="157">
        <v>20.414999999999999</v>
      </c>
      <c r="I5288" s="158"/>
      <c r="L5288" s="154"/>
      <c r="M5288" s="159"/>
      <c r="T5288" s="160"/>
      <c r="AT5288" s="155" t="s">
        <v>169</v>
      </c>
      <c r="AU5288" s="155" t="s">
        <v>88</v>
      </c>
      <c r="AV5288" s="13" t="s">
        <v>88</v>
      </c>
      <c r="AW5288" s="13" t="s">
        <v>40</v>
      </c>
      <c r="AX5288" s="13" t="s">
        <v>78</v>
      </c>
      <c r="AY5288" s="155" t="s">
        <v>156</v>
      </c>
    </row>
    <row r="5289" spans="2:51" s="13" customFormat="1" x14ac:dyDescent="0.2">
      <c r="B5289" s="154"/>
      <c r="D5289" s="148" t="s">
        <v>169</v>
      </c>
      <c r="E5289" s="155" t="s">
        <v>3</v>
      </c>
      <c r="F5289" s="156" t="s">
        <v>2718</v>
      </c>
      <c r="H5289" s="157">
        <v>4.883</v>
      </c>
      <c r="I5289" s="158"/>
      <c r="L5289" s="154"/>
      <c r="M5289" s="159"/>
      <c r="T5289" s="160"/>
      <c r="AT5289" s="155" t="s">
        <v>169</v>
      </c>
      <c r="AU5289" s="155" t="s">
        <v>88</v>
      </c>
      <c r="AV5289" s="13" t="s">
        <v>88</v>
      </c>
      <c r="AW5289" s="13" t="s">
        <v>40</v>
      </c>
      <c r="AX5289" s="13" t="s">
        <v>78</v>
      </c>
      <c r="AY5289" s="155" t="s">
        <v>156</v>
      </c>
    </row>
    <row r="5290" spans="2:51" s="13" customFormat="1" x14ac:dyDescent="0.2">
      <c r="B5290" s="154"/>
      <c r="D5290" s="148" t="s">
        <v>169</v>
      </c>
      <c r="E5290" s="155" t="s">
        <v>3</v>
      </c>
      <c r="F5290" s="156" t="s">
        <v>2719</v>
      </c>
      <c r="H5290" s="157">
        <v>9.6080000000000005</v>
      </c>
      <c r="I5290" s="158"/>
      <c r="L5290" s="154"/>
      <c r="M5290" s="159"/>
      <c r="T5290" s="160"/>
      <c r="AT5290" s="155" t="s">
        <v>169</v>
      </c>
      <c r="AU5290" s="155" t="s">
        <v>88</v>
      </c>
      <c r="AV5290" s="13" t="s">
        <v>88</v>
      </c>
      <c r="AW5290" s="13" t="s">
        <v>40</v>
      </c>
      <c r="AX5290" s="13" t="s">
        <v>78</v>
      </c>
      <c r="AY5290" s="155" t="s">
        <v>156</v>
      </c>
    </row>
    <row r="5291" spans="2:51" s="13" customFormat="1" x14ac:dyDescent="0.2">
      <c r="B5291" s="154"/>
      <c r="D5291" s="148" t="s">
        <v>169</v>
      </c>
      <c r="E5291" s="155" t="s">
        <v>3</v>
      </c>
      <c r="F5291" s="156" t="s">
        <v>2720</v>
      </c>
      <c r="H5291" s="157">
        <v>4.22</v>
      </c>
      <c r="I5291" s="158"/>
      <c r="L5291" s="154"/>
      <c r="M5291" s="159"/>
      <c r="T5291" s="160"/>
      <c r="AT5291" s="155" t="s">
        <v>169</v>
      </c>
      <c r="AU5291" s="155" t="s">
        <v>88</v>
      </c>
      <c r="AV5291" s="13" t="s">
        <v>88</v>
      </c>
      <c r="AW5291" s="13" t="s">
        <v>40</v>
      </c>
      <c r="AX5291" s="13" t="s">
        <v>78</v>
      </c>
      <c r="AY5291" s="155" t="s">
        <v>156</v>
      </c>
    </row>
    <row r="5292" spans="2:51" s="13" customFormat="1" x14ac:dyDescent="0.2">
      <c r="B5292" s="154"/>
      <c r="D5292" s="148" t="s">
        <v>169</v>
      </c>
      <c r="E5292" s="155" t="s">
        <v>3</v>
      </c>
      <c r="F5292" s="156" t="s">
        <v>2721</v>
      </c>
      <c r="H5292" s="157">
        <v>4.22</v>
      </c>
      <c r="I5292" s="158"/>
      <c r="L5292" s="154"/>
      <c r="M5292" s="159"/>
      <c r="T5292" s="160"/>
      <c r="AT5292" s="155" t="s">
        <v>169</v>
      </c>
      <c r="AU5292" s="155" t="s">
        <v>88</v>
      </c>
      <c r="AV5292" s="13" t="s">
        <v>88</v>
      </c>
      <c r="AW5292" s="13" t="s">
        <v>40</v>
      </c>
      <c r="AX5292" s="13" t="s">
        <v>78</v>
      </c>
      <c r="AY5292" s="155" t="s">
        <v>156</v>
      </c>
    </row>
    <row r="5293" spans="2:51" s="13" customFormat="1" x14ac:dyDescent="0.2">
      <c r="B5293" s="154"/>
      <c r="D5293" s="148" t="s">
        <v>169</v>
      </c>
      <c r="E5293" s="155" t="s">
        <v>3</v>
      </c>
      <c r="F5293" s="156" t="s">
        <v>2722</v>
      </c>
      <c r="H5293" s="157">
        <v>15.555</v>
      </c>
      <c r="I5293" s="158"/>
      <c r="L5293" s="154"/>
      <c r="M5293" s="159"/>
      <c r="T5293" s="160"/>
      <c r="AT5293" s="155" t="s">
        <v>169</v>
      </c>
      <c r="AU5293" s="155" t="s">
        <v>88</v>
      </c>
      <c r="AV5293" s="13" t="s">
        <v>88</v>
      </c>
      <c r="AW5293" s="13" t="s">
        <v>40</v>
      </c>
      <c r="AX5293" s="13" t="s">
        <v>78</v>
      </c>
      <c r="AY5293" s="155" t="s">
        <v>156</v>
      </c>
    </row>
    <row r="5294" spans="2:51" s="13" customFormat="1" ht="22.5" x14ac:dyDescent="0.2">
      <c r="B5294" s="154"/>
      <c r="D5294" s="148" t="s">
        <v>169</v>
      </c>
      <c r="E5294" s="155" t="s">
        <v>3</v>
      </c>
      <c r="F5294" s="156" t="s">
        <v>2723</v>
      </c>
      <c r="H5294" s="157">
        <v>121.423</v>
      </c>
      <c r="I5294" s="158"/>
      <c r="L5294" s="154"/>
      <c r="M5294" s="159"/>
      <c r="T5294" s="160"/>
      <c r="AT5294" s="155" t="s">
        <v>169</v>
      </c>
      <c r="AU5294" s="155" t="s">
        <v>88</v>
      </c>
      <c r="AV5294" s="13" t="s">
        <v>88</v>
      </c>
      <c r="AW5294" s="13" t="s">
        <v>40</v>
      </c>
      <c r="AX5294" s="13" t="s">
        <v>78</v>
      </c>
      <c r="AY5294" s="155" t="s">
        <v>156</v>
      </c>
    </row>
    <row r="5295" spans="2:51" s="13" customFormat="1" x14ac:dyDescent="0.2">
      <c r="B5295" s="154"/>
      <c r="D5295" s="148" t="s">
        <v>169</v>
      </c>
      <c r="E5295" s="155" t="s">
        <v>3</v>
      </c>
      <c r="F5295" s="156" t="s">
        <v>2724</v>
      </c>
      <c r="H5295" s="157">
        <v>27.585000000000001</v>
      </c>
      <c r="I5295" s="158"/>
      <c r="L5295" s="154"/>
      <c r="M5295" s="159"/>
      <c r="T5295" s="160"/>
      <c r="AT5295" s="155" t="s">
        <v>169</v>
      </c>
      <c r="AU5295" s="155" t="s">
        <v>88</v>
      </c>
      <c r="AV5295" s="13" t="s">
        <v>88</v>
      </c>
      <c r="AW5295" s="13" t="s">
        <v>40</v>
      </c>
      <c r="AX5295" s="13" t="s">
        <v>78</v>
      </c>
      <c r="AY5295" s="155" t="s">
        <v>156</v>
      </c>
    </row>
    <row r="5296" spans="2:51" s="13" customFormat="1" x14ac:dyDescent="0.2">
      <c r="B5296" s="154"/>
      <c r="D5296" s="148" t="s">
        <v>169</v>
      </c>
      <c r="E5296" s="155" t="s">
        <v>3</v>
      </c>
      <c r="F5296" s="156" t="s">
        <v>2725</v>
      </c>
      <c r="H5296" s="157">
        <v>22.13</v>
      </c>
      <c r="I5296" s="158"/>
      <c r="L5296" s="154"/>
      <c r="M5296" s="159"/>
      <c r="T5296" s="160"/>
      <c r="AT5296" s="155" t="s">
        <v>169</v>
      </c>
      <c r="AU5296" s="155" t="s">
        <v>88</v>
      </c>
      <c r="AV5296" s="13" t="s">
        <v>88</v>
      </c>
      <c r="AW5296" s="13" t="s">
        <v>40</v>
      </c>
      <c r="AX5296" s="13" t="s">
        <v>78</v>
      </c>
      <c r="AY5296" s="155" t="s">
        <v>156</v>
      </c>
    </row>
    <row r="5297" spans="2:51" s="13" customFormat="1" x14ac:dyDescent="0.2">
      <c r="B5297" s="154"/>
      <c r="D5297" s="148" t="s">
        <v>169</v>
      </c>
      <c r="E5297" s="155" t="s">
        <v>3</v>
      </c>
      <c r="F5297" s="156" t="s">
        <v>2726</v>
      </c>
      <c r="H5297" s="157">
        <v>64.12</v>
      </c>
      <c r="I5297" s="158"/>
      <c r="L5297" s="154"/>
      <c r="M5297" s="159"/>
      <c r="T5297" s="160"/>
      <c r="AT5297" s="155" t="s">
        <v>169</v>
      </c>
      <c r="AU5297" s="155" t="s">
        <v>88</v>
      </c>
      <c r="AV5297" s="13" t="s">
        <v>88</v>
      </c>
      <c r="AW5297" s="13" t="s">
        <v>40</v>
      </c>
      <c r="AX5297" s="13" t="s">
        <v>78</v>
      </c>
      <c r="AY5297" s="155" t="s">
        <v>156</v>
      </c>
    </row>
    <row r="5298" spans="2:51" s="13" customFormat="1" x14ac:dyDescent="0.2">
      <c r="B5298" s="154"/>
      <c r="D5298" s="148" t="s">
        <v>169</v>
      </c>
      <c r="E5298" s="155" t="s">
        <v>3</v>
      </c>
      <c r="F5298" s="156" t="s">
        <v>2727</v>
      </c>
      <c r="H5298" s="157">
        <v>36.11</v>
      </c>
      <c r="I5298" s="158"/>
      <c r="L5298" s="154"/>
      <c r="M5298" s="159"/>
      <c r="T5298" s="160"/>
      <c r="AT5298" s="155" t="s">
        <v>169</v>
      </c>
      <c r="AU5298" s="155" t="s">
        <v>88</v>
      </c>
      <c r="AV5298" s="13" t="s">
        <v>88</v>
      </c>
      <c r="AW5298" s="13" t="s">
        <v>40</v>
      </c>
      <c r="AX5298" s="13" t="s">
        <v>78</v>
      </c>
      <c r="AY5298" s="155" t="s">
        <v>156</v>
      </c>
    </row>
    <row r="5299" spans="2:51" s="13" customFormat="1" x14ac:dyDescent="0.2">
      <c r="B5299" s="154"/>
      <c r="D5299" s="148" t="s">
        <v>169</v>
      </c>
      <c r="E5299" s="155" t="s">
        <v>3</v>
      </c>
      <c r="F5299" s="156" t="s">
        <v>2728</v>
      </c>
      <c r="H5299" s="157">
        <v>70.715000000000003</v>
      </c>
      <c r="I5299" s="158"/>
      <c r="L5299" s="154"/>
      <c r="M5299" s="159"/>
      <c r="T5299" s="160"/>
      <c r="AT5299" s="155" t="s">
        <v>169</v>
      </c>
      <c r="AU5299" s="155" t="s">
        <v>88</v>
      </c>
      <c r="AV5299" s="13" t="s">
        <v>88</v>
      </c>
      <c r="AW5299" s="13" t="s">
        <v>40</v>
      </c>
      <c r="AX5299" s="13" t="s">
        <v>78</v>
      </c>
      <c r="AY5299" s="155" t="s">
        <v>156</v>
      </c>
    </row>
    <row r="5300" spans="2:51" s="13" customFormat="1" x14ac:dyDescent="0.2">
      <c r="B5300" s="154"/>
      <c r="D5300" s="148" t="s">
        <v>169</v>
      </c>
      <c r="E5300" s="155" t="s">
        <v>3</v>
      </c>
      <c r="F5300" s="156" t="s">
        <v>2729</v>
      </c>
      <c r="H5300" s="157">
        <v>16.04</v>
      </c>
      <c r="I5300" s="158"/>
      <c r="L5300" s="154"/>
      <c r="M5300" s="159"/>
      <c r="T5300" s="160"/>
      <c r="AT5300" s="155" t="s">
        <v>169</v>
      </c>
      <c r="AU5300" s="155" t="s">
        <v>88</v>
      </c>
      <c r="AV5300" s="13" t="s">
        <v>88</v>
      </c>
      <c r="AW5300" s="13" t="s">
        <v>40</v>
      </c>
      <c r="AX5300" s="13" t="s">
        <v>78</v>
      </c>
      <c r="AY5300" s="155" t="s">
        <v>156</v>
      </c>
    </row>
    <row r="5301" spans="2:51" s="13" customFormat="1" x14ac:dyDescent="0.2">
      <c r="B5301" s="154"/>
      <c r="D5301" s="148" t="s">
        <v>169</v>
      </c>
      <c r="E5301" s="155" t="s">
        <v>3</v>
      </c>
      <c r="F5301" s="156" t="s">
        <v>2730</v>
      </c>
      <c r="H5301" s="157">
        <v>59.530999999999999</v>
      </c>
      <c r="I5301" s="158"/>
      <c r="L5301" s="154"/>
      <c r="M5301" s="159"/>
      <c r="T5301" s="160"/>
      <c r="AT5301" s="155" t="s">
        <v>169</v>
      </c>
      <c r="AU5301" s="155" t="s">
        <v>88</v>
      </c>
      <c r="AV5301" s="13" t="s">
        <v>88</v>
      </c>
      <c r="AW5301" s="13" t="s">
        <v>40</v>
      </c>
      <c r="AX5301" s="13" t="s">
        <v>78</v>
      </c>
      <c r="AY5301" s="155" t="s">
        <v>156</v>
      </c>
    </row>
    <row r="5302" spans="2:51" s="13" customFormat="1" x14ac:dyDescent="0.2">
      <c r="B5302" s="154"/>
      <c r="D5302" s="148" t="s">
        <v>169</v>
      </c>
      <c r="E5302" s="155" t="s">
        <v>3</v>
      </c>
      <c r="F5302" s="156" t="s">
        <v>2731</v>
      </c>
      <c r="H5302" s="157">
        <v>43.511000000000003</v>
      </c>
      <c r="I5302" s="158"/>
      <c r="L5302" s="154"/>
      <c r="M5302" s="159"/>
      <c r="T5302" s="160"/>
      <c r="AT5302" s="155" t="s">
        <v>169</v>
      </c>
      <c r="AU5302" s="155" t="s">
        <v>88</v>
      </c>
      <c r="AV5302" s="13" t="s">
        <v>88</v>
      </c>
      <c r="AW5302" s="13" t="s">
        <v>40</v>
      </c>
      <c r="AX5302" s="13" t="s">
        <v>78</v>
      </c>
      <c r="AY5302" s="155" t="s">
        <v>156</v>
      </c>
    </row>
    <row r="5303" spans="2:51" s="13" customFormat="1" x14ac:dyDescent="0.2">
      <c r="B5303" s="154"/>
      <c r="D5303" s="148" t="s">
        <v>169</v>
      </c>
      <c r="E5303" s="155" t="s">
        <v>3</v>
      </c>
      <c r="F5303" s="156" t="s">
        <v>2732</v>
      </c>
      <c r="H5303" s="157">
        <v>48.555</v>
      </c>
      <c r="I5303" s="158"/>
      <c r="L5303" s="154"/>
      <c r="M5303" s="159"/>
      <c r="T5303" s="160"/>
      <c r="AT5303" s="155" t="s">
        <v>169</v>
      </c>
      <c r="AU5303" s="155" t="s">
        <v>88</v>
      </c>
      <c r="AV5303" s="13" t="s">
        <v>88</v>
      </c>
      <c r="AW5303" s="13" t="s">
        <v>40</v>
      </c>
      <c r="AX5303" s="13" t="s">
        <v>78</v>
      </c>
      <c r="AY5303" s="155" t="s">
        <v>156</v>
      </c>
    </row>
    <row r="5304" spans="2:51" s="13" customFormat="1" x14ac:dyDescent="0.2">
      <c r="B5304" s="154"/>
      <c r="D5304" s="148" t="s">
        <v>169</v>
      </c>
      <c r="E5304" s="155" t="s">
        <v>3</v>
      </c>
      <c r="F5304" s="156" t="s">
        <v>2733</v>
      </c>
      <c r="H5304" s="157">
        <v>57.783000000000001</v>
      </c>
      <c r="I5304" s="158"/>
      <c r="L5304" s="154"/>
      <c r="M5304" s="159"/>
      <c r="T5304" s="160"/>
      <c r="AT5304" s="155" t="s">
        <v>169</v>
      </c>
      <c r="AU5304" s="155" t="s">
        <v>88</v>
      </c>
      <c r="AV5304" s="13" t="s">
        <v>88</v>
      </c>
      <c r="AW5304" s="13" t="s">
        <v>40</v>
      </c>
      <c r="AX5304" s="13" t="s">
        <v>78</v>
      </c>
      <c r="AY5304" s="155" t="s">
        <v>156</v>
      </c>
    </row>
    <row r="5305" spans="2:51" s="13" customFormat="1" x14ac:dyDescent="0.2">
      <c r="B5305" s="154"/>
      <c r="D5305" s="148" t="s">
        <v>169</v>
      </c>
      <c r="E5305" s="155" t="s">
        <v>3</v>
      </c>
      <c r="F5305" s="156" t="s">
        <v>2734</v>
      </c>
      <c r="H5305" s="157">
        <v>80.924999999999997</v>
      </c>
      <c r="I5305" s="158"/>
      <c r="L5305" s="154"/>
      <c r="M5305" s="159"/>
      <c r="T5305" s="160"/>
      <c r="AT5305" s="155" t="s">
        <v>169</v>
      </c>
      <c r="AU5305" s="155" t="s">
        <v>88</v>
      </c>
      <c r="AV5305" s="13" t="s">
        <v>88</v>
      </c>
      <c r="AW5305" s="13" t="s">
        <v>40</v>
      </c>
      <c r="AX5305" s="13" t="s">
        <v>78</v>
      </c>
      <c r="AY5305" s="155" t="s">
        <v>156</v>
      </c>
    </row>
    <row r="5306" spans="2:51" s="13" customFormat="1" x14ac:dyDescent="0.2">
      <c r="B5306" s="154"/>
      <c r="D5306" s="148" t="s">
        <v>169</v>
      </c>
      <c r="E5306" s="155" t="s">
        <v>3</v>
      </c>
      <c r="F5306" s="156" t="s">
        <v>2735</v>
      </c>
      <c r="H5306" s="157">
        <v>59.75</v>
      </c>
      <c r="I5306" s="158"/>
      <c r="L5306" s="154"/>
      <c r="M5306" s="159"/>
      <c r="T5306" s="160"/>
      <c r="AT5306" s="155" t="s">
        <v>169</v>
      </c>
      <c r="AU5306" s="155" t="s">
        <v>88</v>
      </c>
      <c r="AV5306" s="13" t="s">
        <v>88</v>
      </c>
      <c r="AW5306" s="13" t="s">
        <v>40</v>
      </c>
      <c r="AX5306" s="13" t="s">
        <v>78</v>
      </c>
      <c r="AY5306" s="155" t="s">
        <v>156</v>
      </c>
    </row>
    <row r="5307" spans="2:51" s="13" customFormat="1" x14ac:dyDescent="0.2">
      <c r="B5307" s="154"/>
      <c r="D5307" s="148" t="s">
        <v>169</v>
      </c>
      <c r="E5307" s="155" t="s">
        <v>3</v>
      </c>
      <c r="F5307" s="156" t="s">
        <v>2736</v>
      </c>
      <c r="H5307" s="157">
        <v>53.482999999999997</v>
      </c>
      <c r="I5307" s="158"/>
      <c r="L5307" s="154"/>
      <c r="M5307" s="159"/>
      <c r="T5307" s="160"/>
      <c r="AT5307" s="155" t="s">
        <v>169</v>
      </c>
      <c r="AU5307" s="155" t="s">
        <v>88</v>
      </c>
      <c r="AV5307" s="13" t="s">
        <v>88</v>
      </c>
      <c r="AW5307" s="13" t="s">
        <v>40</v>
      </c>
      <c r="AX5307" s="13" t="s">
        <v>78</v>
      </c>
      <c r="AY5307" s="155" t="s">
        <v>156</v>
      </c>
    </row>
    <row r="5308" spans="2:51" s="13" customFormat="1" x14ac:dyDescent="0.2">
      <c r="B5308" s="154"/>
      <c r="D5308" s="148" t="s">
        <v>169</v>
      </c>
      <c r="E5308" s="155" t="s">
        <v>3</v>
      </c>
      <c r="F5308" s="156" t="s">
        <v>2737</v>
      </c>
      <c r="H5308" s="157">
        <v>43.83</v>
      </c>
      <c r="I5308" s="158"/>
      <c r="L5308" s="154"/>
      <c r="M5308" s="159"/>
      <c r="T5308" s="160"/>
      <c r="AT5308" s="155" t="s">
        <v>169</v>
      </c>
      <c r="AU5308" s="155" t="s">
        <v>88</v>
      </c>
      <c r="AV5308" s="13" t="s">
        <v>88</v>
      </c>
      <c r="AW5308" s="13" t="s">
        <v>40</v>
      </c>
      <c r="AX5308" s="13" t="s">
        <v>78</v>
      </c>
      <c r="AY5308" s="155" t="s">
        <v>156</v>
      </c>
    </row>
    <row r="5309" spans="2:51" s="13" customFormat="1" x14ac:dyDescent="0.2">
      <c r="B5309" s="154"/>
      <c r="D5309" s="148" t="s">
        <v>169</v>
      </c>
      <c r="E5309" s="155" t="s">
        <v>3</v>
      </c>
      <c r="F5309" s="156" t="s">
        <v>2738</v>
      </c>
      <c r="H5309" s="157">
        <v>7.44</v>
      </c>
      <c r="I5309" s="158"/>
      <c r="L5309" s="154"/>
      <c r="M5309" s="159"/>
      <c r="T5309" s="160"/>
      <c r="AT5309" s="155" t="s">
        <v>169</v>
      </c>
      <c r="AU5309" s="155" t="s">
        <v>88</v>
      </c>
      <c r="AV5309" s="13" t="s">
        <v>88</v>
      </c>
      <c r="AW5309" s="13" t="s">
        <v>40</v>
      </c>
      <c r="AX5309" s="13" t="s">
        <v>78</v>
      </c>
      <c r="AY5309" s="155" t="s">
        <v>156</v>
      </c>
    </row>
    <row r="5310" spans="2:51" s="13" customFormat="1" x14ac:dyDescent="0.2">
      <c r="B5310" s="154"/>
      <c r="D5310" s="148" t="s">
        <v>169</v>
      </c>
      <c r="E5310" s="155" t="s">
        <v>3</v>
      </c>
      <c r="F5310" s="156" t="s">
        <v>2739</v>
      </c>
      <c r="H5310" s="157">
        <v>4.6980000000000004</v>
      </c>
      <c r="I5310" s="158"/>
      <c r="L5310" s="154"/>
      <c r="M5310" s="159"/>
      <c r="T5310" s="160"/>
      <c r="AT5310" s="155" t="s">
        <v>169</v>
      </c>
      <c r="AU5310" s="155" t="s">
        <v>88</v>
      </c>
      <c r="AV5310" s="13" t="s">
        <v>88</v>
      </c>
      <c r="AW5310" s="13" t="s">
        <v>40</v>
      </c>
      <c r="AX5310" s="13" t="s">
        <v>78</v>
      </c>
      <c r="AY5310" s="155" t="s">
        <v>156</v>
      </c>
    </row>
    <row r="5311" spans="2:51" s="13" customFormat="1" x14ac:dyDescent="0.2">
      <c r="B5311" s="154"/>
      <c r="D5311" s="148" t="s">
        <v>169</v>
      </c>
      <c r="E5311" s="155" t="s">
        <v>3</v>
      </c>
      <c r="F5311" s="156" t="s">
        <v>2740</v>
      </c>
      <c r="H5311" s="157">
        <v>9.34</v>
      </c>
      <c r="I5311" s="158"/>
      <c r="L5311" s="154"/>
      <c r="M5311" s="159"/>
      <c r="T5311" s="160"/>
      <c r="AT5311" s="155" t="s">
        <v>169</v>
      </c>
      <c r="AU5311" s="155" t="s">
        <v>88</v>
      </c>
      <c r="AV5311" s="13" t="s">
        <v>88</v>
      </c>
      <c r="AW5311" s="13" t="s">
        <v>40</v>
      </c>
      <c r="AX5311" s="13" t="s">
        <v>78</v>
      </c>
      <c r="AY5311" s="155" t="s">
        <v>156</v>
      </c>
    </row>
    <row r="5312" spans="2:51" s="13" customFormat="1" x14ac:dyDescent="0.2">
      <c r="B5312" s="154"/>
      <c r="D5312" s="148" t="s">
        <v>169</v>
      </c>
      <c r="E5312" s="155" t="s">
        <v>3</v>
      </c>
      <c r="F5312" s="156" t="s">
        <v>2741</v>
      </c>
      <c r="H5312" s="157">
        <v>2.4</v>
      </c>
      <c r="I5312" s="158"/>
      <c r="L5312" s="154"/>
      <c r="M5312" s="159"/>
      <c r="T5312" s="160"/>
      <c r="AT5312" s="155" t="s">
        <v>169</v>
      </c>
      <c r="AU5312" s="155" t="s">
        <v>88</v>
      </c>
      <c r="AV5312" s="13" t="s">
        <v>88</v>
      </c>
      <c r="AW5312" s="13" t="s">
        <v>40</v>
      </c>
      <c r="AX5312" s="13" t="s">
        <v>78</v>
      </c>
      <c r="AY5312" s="155" t="s">
        <v>156</v>
      </c>
    </row>
    <row r="5313" spans="2:51" s="13" customFormat="1" x14ac:dyDescent="0.2">
      <c r="B5313" s="154"/>
      <c r="D5313" s="148" t="s">
        <v>169</v>
      </c>
      <c r="E5313" s="155" t="s">
        <v>3</v>
      </c>
      <c r="F5313" s="156" t="s">
        <v>2742</v>
      </c>
      <c r="H5313" s="157">
        <v>46.935000000000002</v>
      </c>
      <c r="I5313" s="158"/>
      <c r="L5313" s="154"/>
      <c r="M5313" s="159"/>
      <c r="T5313" s="160"/>
      <c r="AT5313" s="155" t="s">
        <v>169</v>
      </c>
      <c r="AU5313" s="155" t="s">
        <v>88</v>
      </c>
      <c r="AV5313" s="13" t="s">
        <v>88</v>
      </c>
      <c r="AW5313" s="13" t="s">
        <v>40</v>
      </c>
      <c r="AX5313" s="13" t="s">
        <v>78</v>
      </c>
      <c r="AY5313" s="155" t="s">
        <v>156</v>
      </c>
    </row>
    <row r="5314" spans="2:51" s="13" customFormat="1" x14ac:dyDescent="0.2">
      <c r="B5314" s="154"/>
      <c r="D5314" s="148" t="s">
        <v>169</v>
      </c>
      <c r="E5314" s="155" t="s">
        <v>3</v>
      </c>
      <c r="F5314" s="156" t="s">
        <v>2743</v>
      </c>
      <c r="H5314" s="157">
        <v>29.484999999999999</v>
      </c>
      <c r="I5314" s="158"/>
      <c r="L5314" s="154"/>
      <c r="M5314" s="159"/>
      <c r="T5314" s="160"/>
      <c r="AT5314" s="155" t="s">
        <v>169</v>
      </c>
      <c r="AU5314" s="155" t="s">
        <v>88</v>
      </c>
      <c r="AV5314" s="13" t="s">
        <v>88</v>
      </c>
      <c r="AW5314" s="13" t="s">
        <v>40</v>
      </c>
      <c r="AX5314" s="13" t="s">
        <v>78</v>
      </c>
      <c r="AY5314" s="155" t="s">
        <v>156</v>
      </c>
    </row>
    <row r="5315" spans="2:51" s="13" customFormat="1" ht="22.5" x14ac:dyDescent="0.2">
      <c r="B5315" s="154"/>
      <c r="D5315" s="148" t="s">
        <v>169</v>
      </c>
      <c r="E5315" s="155" t="s">
        <v>3</v>
      </c>
      <c r="F5315" s="156" t="s">
        <v>2744</v>
      </c>
      <c r="H5315" s="157">
        <v>103.788</v>
      </c>
      <c r="I5315" s="158"/>
      <c r="L5315" s="154"/>
      <c r="M5315" s="159"/>
      <c r="T5315" s="160"/>
      <c r="AT5315" s="155" t="s">
        <v>169</v>
      </c>
      <c r="AU5315" s="155" t="s">
        <v>88</v>
      </c>
      <c r="AV5315" s="13" t="s">
        <v>88</v>
      </c>
      <c r="AW5315" s="13" t="s">
        <v>40</v>
      </c>
      <c r="AX5315" s="13" t="s">
        <v>78</v>
      </c>
      <c r="AY5315" s="155" t="s">
        <v>156</v>
      </c>
    </row>
    <row r="5316" spans="2:51" s="13" customFormat="1" x14ac:dyDescent="0.2">
      <c r="B5316" s="154"/>
      <c r="D5316" s="148" t="s">
        <v>169</v>
      </c>
      <c r="E5316" s="155" t="s">
        <v>3</v>
      </c>
      <c r="F5316" s="156" t="s">
        <v>2745</v>
      </c>
      <c r="H5316" s="157">
        <v>66.260000000000005</v>
      </c>
      <c r="I5316" s="158"/>
      <c r="L5316" s="154"/>
      <c r="M5316" s="159"/>
      <c r="T5316" s="160"/>
      <c r="AT5316" s="155" t="s">
        <v>169</v>
      </c>
      <c r="AU5316" s="155" t="s">
        <v>88</v>
      </c>
      <c r="AV5316" s="13" t="s">
        <v>88</v>
      </c>
      <c r="AW5316" s="13" t="s">
        <v>40</v>
      </c>
      <c r="AX5316" s="13" t="s">
        <v>78</v>
      </c>
      <c r="AY5316" s="155" t="s">
        <v>156</v>
      </c>
    </row>
    <row r="5317" spans="2:51" s="13" customFormat="1" ht="22.5" x14ac:dyDescent="0.2">
      <c r="B5317" s="154"/>
      <c r="D5317" s="148" t="s">
        <v>169</v>
      </c>
      <c r="E5317" s="155" t="s">
        <v>3</v>
      </c>
      <c r="F5317" s="156" t="s">
        <v>2746</v>
      </c>
      <c r="H5317" s="157">
        <v>165.995</v>
      </c>
      <c r="I5317" s="158"/>
      <c r="L5317" s="154"/>
      <c r="M5317" s="159"/>
      <c r="T5317" s="160"/>
      <c r="AT5317" s="155" t="s">
        <v>169</v>
      </c>
      <c r="AU5317" s="155" t="s">
        <v>88</v>
      </c>
      <c r="AV5317" s="13" t="s">
        <v>88</v>
      </c>
      <c r="AW5317" s="13" t="s">
        <v>40</v>
      </c>
      <c r="AX5317" s="13" t="s">
        <v>78</v>
      </c>
      <c r="AY5317" s="155" t="s">
        <v>156</v>
      </c>
    </row>
    <row r="5318" spans="2:51" s="13" customFormat="1" x14ac:dyDescent="0.2">
      <c r="B5318" s="154"/>
      <c r="D5318" s="148" t="s">
        <v>169</v>
      </c>
      <c r="E5318" s="155" t="s">
        <v>3</v>
      </c>
      <c r="F5318" s="156" t="s">
        <v>2747</v>
      </c>
      <c r="H5318" s="157">
        <v>65.694999999999993</v>
      </c>
      <c r="I5318" s="158"/>
      <c r="L5318" s="154"/>
      <c r="M5318" s="159"/>
      <c r="T5318" s="160"/>
      <c r="AT5318" s="155" t="s">
        <v>169</v>
      </c>
      <c r="AU5318" s="155" t="s">
        <v>88</v>
      </c>
      <c r="AV5318" s="13" t="s">
        <v>88</v>
      </c>
      <c r="AW5318" s="13" t="s">
        <v>40</v>
      </c>
      <c r="AX5318" s="13" t="s">
        <v>78</v>
      </c>
      <c r="AY5318" s="155" t="s">
        <v>156</v>
      </c>
    </row>
    <row r="5319" spans="2:51" s="13" customFormat="1" x14ac:dyDescent="0.2">
      <c r="B5319" s="154"/>
      <c r="D5319" s="148" t="s">
        <v>169</v>
      </c>
      <c r="E5319" s="155" t="s">
        <v>3</v>
      </c>
      <c r="F5319" s="156" t="s">
        <v>2748</v>
      </c>
      <c r="H5319" s="157">
        <v>9.86</v>
      </c>
      <c r="I5319" s="158"/>
      <c r="L5319" s="154"/>
      <c r="M5319" s="159"/>
      <c r="T5319" s="160"/>
      <c r="AT5319" s="155" t="s">
        <v>169</v>
      </c>
      <c r="AU5319" s="155" t="s">
        <v>88</v>
      </c>
      <c r="AV5319" s="13" t="s">
        <v>88</v>
      </c>
      <c r="AW5319" s="13" t="s">
        <v>40</v>
      </c>
      <c r="AX5319" s="13" t="s">
        <v>78</v>
      </c>
      <c r="AY5319" s="155" t="s">
        <v>156</v>
      </c>
    </row>
    <row r="5320" spans="2:51" s="13" customFormat="1" x14ac:dyDescent="0.2">
      <c r="B5320" s="154"/>
      <c r="D5320" s="148" t="s">
        <v>169</v>
      </c>
      <c r="E5320" s="155" t="s">
        <v>3</v>
      </c>
      <c r="F5320" s="156" t="s">
        <v>2749</v>
      </c>
      <c r="H5320" s="157">
        <v>2.581</v>
      </c>
      <c r="I5320" s="158"/>
      <c r="L5320" s="154"/>
      <c r="M5320" s="159"/>
      <c r="T5320" s="160"/>
      <c r="AT5320" s="155" t="s">
        <v>169</v>
      </c>
      <c r="AU5320" s="155" t="s">
        <v>88</v>
      </c>
      <c r="AV5320" s="13" t="s">
        <v>88</v>
      </c>
      <c r="AW5320" s="13" t="s">
        <v>40</v>
      </c>
      <c r="AX5320" s="13" t="s">
        <v>78</v>
      </c>
      <c r="AY5320" s="155" t="s">
        <v>156</v>
      </c>
    </row>
    <row r="5321" spans="2:51" s="12" customFormat="1" x14ac:dyDescent="0.2">
      <c r="B5321" s="147"/>
      <c r="D5321" s="148" t="s">
        <v>169</v>
      </c>
      <c r="E5321" s="149" t="s">
        <v>3</v>
      </c>
      <c r="F5321" s="150" t="s">
        <v>2750</v>
      </c>
      <c r="H5321" s="149" t="s">
        <v>3</v>
      </c>
      <c r="I5321" s="151"/>
      <c r="L5321" s="147"/>
      <c r="M5321" s="152"/>
      <c r="T5321" s="153"/>
      <c r="AT5321" s="149" t="s">
        <v>169</v>
      </c>
      <c r="AU5321" s="149" t="s">
        <v>88</v>
      </c>
      <c r="AV5321" s="12" t="s">
        <v>86</v>
      </c>
      <c r="AW5321" s="12" t="s">
        <v>40</v>
      </c>
      <c r="AX5321" s="12" t="s">
        <v>78</v>
      </c>
      <c r="AY5321" s="149" t="s">
        <v>156</v>
      </c>
    </row>
    <row r="5322" spans="2:51" s="13" customFormat="1" x14ac:dyDescent="0.2">
      <c r="B5322" s="154"/>
      <c r="D5322" s="148" t="s">
        <v>169</v>
      </c>
      <c r="E5322" s="155" t="s">
        <v>3</v>
      </c>
      <c r="F5322" s="156" t="s">
        <v>2751</v>
      </c>
      <c r="H5322" s="157">
        <v>5.31</v>
      </c>
      <c r="I5322" s="158"/>
      <c r="L5322" s="154"/>
      <c r="M5322" s="159"/>
      <c r="T5322" s="160"/>
      <c r="AT5322" s="155" t="s">
        <v>169</v>
      </c>
      <c r="AU5322" s="155" t="s">
        <v>88</v>
      </c>
      <c r="AV5322" s="13" t="s">
        <v>88</v>
      </c>
      <c r="AW5322" s="13" t="s">
        <v>40</v>
      </c>
      <c r="AX5322" s="13" t="s">
        <v>78</v>
      </c>
      <c r="AY5322" s="155" t="s">
        <v>156</v>
      </c>
    </row>
    <row r="5323" spans="2:51" s="13" customFormat="1" x14ac:dyDescent="0.2">
      <c r="B5323" s="154"/>
      <c r="D5323" s="148" t="s">
        <v>169</v>
      </c>
      <c r="E5323" s="155" t="s">
        <v>3</v>
      </c>
      <c r="F5323" s="156" t="s">
        <v>2752</v>
      </c>
      <c r="H5323" s="157">
        <v>2.2050000000000001</v>
      </c>
      <c r="I5323" s="158"/>
      <c r="L5323" s="154"/>
      <c r="M5323" s="159"/>
      <c r="T5323" s="160"/>
      <c r="AT5323" s="155" t="s">
        <v>169</v>
      </c>
      <c r="AU5323" s="155" t="s">
        <v>88</v>
      </c>
      <c r="AV5323" s="13" t="s">
        <v>88</v>
      </c>
      <c r="AW5323" s="13" t="s">
        <v>40</v>
      </c>
      <c r="AX5323" s="13" t="s">
        <v>78</v>
      </c>
      <c r="AY5323" s="155" t="s">
        <v>156</v>
      </c>
    </row>
    <row r="5324" spans="2:51" s="13" customFormat="1" x14ac:dyDescent="0.2">
      <c r="B5324" s="154"/>
      <c r="D5324" s="148" t="s">
        <v>169</v>
      </c>
      <c r="E5324" s="155" t="s">
        <v>3</v>
      </c>
      <c r="F5324" s="156" t="s">
        <v>2753</v>
      </c>
      <c r="H5324" s="157">
        <v>2.2050000000000001</v>
      </c>
      <c r="I5324" s="158"/>
      <c r="L5324" s="154"/>
      <c r="M5324" s="159"/>
      <c r="T5324" s="160"/>
      <c r="AT5324" s="155" t="s">
        <v>169</v>
      </c>
      <c r="AU5324" s="155" t="s">
        <v>88</v>
      </c>
      <c r="AV5324" s="13" t="s">
        <v>88</v>
      </c>
      <c r="AW5324" s="13" t="s">
        <v>40</v>
      </c>
      <c r="AX5324" s="13" t="s">
        <v>78</v>
      </c>
      <c r="AY5324" s="155" t="s">
        <v>156</v>
      </c>
    </row>
    <row r="5325" spans="2:51" s="13" customFormat="1" x14ac:dyDescent="0.2">
      <c r="B5325" s="154"/>
      <c r="D5325" s="148" t="s">
        <v>169</v>
      </c>
      <c r="E5325" s="155" t="s">
        <v>3</v>
      </c>
      <c r="F5325" s="156" t="s">
        <v>2754</v>
      </c>
      <c r="H5325" s="157">
        <v>3.24</v>
      </c>
      <c r="I5325" s="158"/>
      <c r="L5325" s="154"/>
      <c r="M5325" s="159"/>
      <c r="T5325" s="160"/>
      <c r="AT5325" s="155" t="s">
        <v>169</v>
      </c>
      <c r="AU5325" s="155" t="s">
        <v>88</v>
      </c>
      <c r="AV5325" s="13" t="s">
        <v>88</v>
      </c>
      <c r="AW5325" s="13" t="s">
        <v>40</v>
      </c>
      <c r="AX5325" s="13" t="s">
        <v>78</v>
      </c>
      <c r="AY5325" s="155" t="s">
        <v>156</v>
      </c>
    </row>
    <row r="5326" spans="2:51" s="13" customFormat="1" x14ac:dyDescent="0.2">
      <c r="B5326" s="154"/>
      <c r="D5326" s="148" t="s">
        <v>169</v>
      </c>
      <c r="E5326" s="155" t="s">
        <v>3</v>
      </c>
      <c r="F5326" s="156" t="s">
        <v>2755</v>
      </c>
      <c r="H5326" s="157">
        <v>3.24</v>
      </c>
      <c r="I5326" s="158"/>
      <c r="L5326" s="154"/>
      <c r="M5326" s="159"/>
      <c r="T5326" s="160"/>
      <c r="AT5326" s="155" t="s">
        <v>169</v>
      </c>
      <c r="AU5326" s="155" t="s">
        <v>88</v>
      </c>
      <c r="AV5326" s="13" t="s">
        <v>88</v>
      </c>
      <c r="AW5326" s="13" t="s">
        <v>40</v>
      </c>
      <c r="AX5326" s="13" t="s">
        <v>78</v>
      </c>
      <c r="AY5326" s="155" t="s">
        <v>156</v>
      </c>
    </row>
    <row r="5327" spans="2:51" s="13" customFormat="1" x14ac:dyDescent="0.2">
      <c r="B5327" s="154"/>
      <c r="D5327" s="148" t="s">
        <v>169</v>
      </c>
      <c r="E5327" s="155" t="s">
        <v>3</v>
      </c>
      <c r="F5327" s="156" t="s">
        <v>2756</v>
      </c>
      <c r="H5327" s="157">
        <v>2.246</v>
      </c>
      <c r="I5327" s="158"/>
      <c r="L5327" s="154"/>
      <c r="M5327" s="159"/>
      <c r="T5327" s="160"/>
      <c r="AT5327" s="155" t="s">
        <v>169</v>
      </c>
      <c r="AU5327" s="155" t="s">
        <v>88</v>
      </c>
      <c r="AV5327" s="13" t="s">
        <v>88</v>
      </c>
      <c r="AW5327" s="13" t="s">
        <v>40</v>
      </c>
      <c r="AX5327" s="13" t="s">
        <v>78</v>
      </c>
      <c r="AY5327" s="155" t="s">
        <v>156</v>
      </c>
    </row>
    <row r="5328" spans="2:51" s="13" customFormat="1" x14ac:dyDescent="0.2">
      <c r="B5328" s="154"/>
      <c r="D5328" s="148" t="s">
        <v>169</v>
      </c>
      <c r="E5328" s="155" t="s">
        <v>3</v>
      </c>
      <c r="F5328" s="156" t="s">
        <v>2757</v>
      </c>
      <c r="H5328" s="157">
        <v>2.246</v>
      </c>
      <c r="I5328" s="158"/>
      <c r="L5328" s="154"/>
      <c r="M5328" s="159"/>
      <c r="T5328" s="160"/>
      <c r="AT5328" s="155" t="s">
        <v>169</v>
      </c>
      <c r="AU5328" s="155" t="s">
        <v>88</v>
      </c>
      <c r="AV5328" s="13" t="s">
        <v>88</v>
      </c>
      <c r="AW5328" s="13" t="s">
        <v>40</v>
      </c>
      <c r="AX5328" s="13" t="s">
        <v>78</v>
      </c>
      <c r="AY5328" s="155" t="s">
        <v>156</v>
      </c>
    </row>
    <row r="5329" spans="2:51" s="13" customFormat="1" x14ac:dyDescent="0.2">
      <c r="B5329" s="154"/>
      <c r="D5329" s="148" t="s">
        <v>169</v>
      </c>
      <c r="E5329" s="155" t="s">
        <v>3</v>
      </c>
      <c r="F5329" s="156" t="s">
        <v>2758</v>
      </c>
      <c r="H5329" s="157">
        <v>3.24</v>
      </c>
      <c r="I5329" s="158"/>
      <c r="L5329" s="154"/>
      <c r="M5329" s="159"/>
      <c r="T5329" s="160"/>
      <c r="AT5329" s="155" t="s">
        <v>169</v>
      </c>
      <c r="AU5329" s="155" t="s">
        <v>88</v>
      </c>
      <c r="AV5329" s="13" t="s">
        <v>88</v>
      </c>
      <c r="AW5329" s="13" t="s">
        <v>40</v>
      </c>
      <c r="AX5329" s="13" t="s">
        <v>78</v>
      </c>
      <c r="AY5329" s="155" t="s">
        <v>156</v>
      </c>
    </row>
    <row r="5330" spans="2:51" s="13" customFormat="1" x14ac:dyDescent="0.2">
      <c r="B5330" s="154"/>
      <c r="D5330" s="148" t="s">
        <v>169</v>
      </c>
      <c r="E5330" s="155" t="s">
        <v>3</v>
      </c>
      <c r="F5330" s="156" t="s">
        <v>2759</v>
      </c>
      <c r="H5330" s="157">
        <v>2.625</v>
      </c>
      <c r="I5330" s="158"/>
      <c r="L5330" s="154"/>
      <c r="M5330" s="159"/>
      <c r="T5330" s="160"/>
      <c r="AT5330" s="155" t="s">
        <v>169</v>
      </c>
      <c r="AU5330" s="155" t="s">
        <v>88</v>
      </c>
      <c r="AV5330" s="13" t="s">
        <v>88</v>
      </c>
      <c r="AW5330" s="13" t="s">
        <v>40</v>
      </c>
      <c r="AX5330" s="13" t="s">
        <v>78</v>
      </c>
      <c r="AY5330" s="155" t="s">
        <v>156</v>
      </c>
    </row>
    <row r="5331" spans="2:51" s="13" customFormat="1" x14ac:dyDescent="0.2">
      <c r="B5331" s="154"/>
      <c r="D5331" s="148" t="s">
        <v>169</v>
      </c>
      <c r="E5331" s="155" t="s">
        <v>3</v>
      </c>
      <c r="F5331" s="156" t="s">
        <v>2760</v>
      </c>
      <c r="H5331" s="157">
        <v>1.05</v>
      </c>
      <c r="I5331" s="158"/>
      <c r="L5331" s="154"/>
      <c r="M5331" s="159"/>
      <c r="T5331" s="160"/>
      <c r="AT5331" s="155" t="s">
        <v>169</v>
      </c>
      <c r="AU5331" s="155" t="s">
        <v>88</v>
      </c>
      <c r="AV5331" s="13" t="s">
        <v>88</v>
      </c>
      <c r="AW5331" s="13" t="s">
        <v>40</v>
      </c>
      <c r="AX5331" s="13" t="s">
        <v>78</v>
      </c>
      <c r="AY5331" s="155" t="s">
        <v>156</v>
      </c>
    </row>
    <row r="5332" spans="2:51" s="13" customFormat="1" x14ac:dyDescent="0.2">
      <c r="B5332" s="154"/>
      <c r="D5332" s="148" t="s">
        <v>169</v>
      </c>
      <c r="E5332" s="155" t="s">
        <v>3</v>
      </c>
      <c r="F5332" s="156" t="s">
        <v>2761</v>
      </c>
      <c r="H5332" s="157">
        <v>1.7549999999999999</v>
      </c>
      <c r="I5332" s="158"/>
      <c r="L5332" s="154"/>
      <c r="M5332" s="159"/>
      <c r="T5332" s="160"/>
      <c r="AT5332" s="155" t="s">
        <v>169</v>
      </c>
      <c r="AU5332" s="155" t="s">
        <v>88</v>
      </c>
      <c r="AV5332" s="13" t="s">
        <v>88</v>
      </c>
      <c r="AW5332" s="13" t="s">
        <v>40</v>
      </c>
      <c r="AX5332" s="13" t="s">
        <v>78</v>
      </c>
      <c r="AY5332" s="155" t="s">
        <v>156</v>
      </c>
    </row>
    <row r="5333" spans="2:51" s="13" customFormat="1" x14ac:dyDescent="0.2">
      <c r="B5333" s="154"/>
      <c r="D5333" s="148" t="s">
        <v>169</v>
      </c>
      <c r="E5333" s="155" t="s">
        <v>3</v>
      </c>
      <c r="F5333" s="156" t="s">
        <v>2762</v>
      </c>
      <c r="H5333" s="157">
        <v>1.02</v>
      </c>
      <c r="I5333" s="158"/>
      <c r="L5333" s="154"/>
      <c r="M5333" s="159"/>
      <c r="T5333" s="160"/>
      <c r="AT5333" s="155" t="s">
        <v>169</v>
      </c>
      <c r="AU5333" s="155" t="s">
        <v>88</v>
      </c>
      <c r="AV5333" s="13" t="s">
        <v>88</v>
      </c>
      <c r="AW5333" s="13" t="s">
        <v>40</v>
      </c>
      <c r="AX5333" s="13" t="s">
        <v>78</v>
      </c>
      <c r="AY5333" s="155" t="s">
        <v>156</v>
      </c>
    </row>
    <row r="5334" spans="2:51" s="13" customFormat="1" x14ac:dyDescent="0.2">
      <c r="B5334" s="154"/>
      <c r="D5334" s="148" t="s">
        <v>169</v>
      </c>
      <c r="E5334" s="155" t="s">
        <v>3</v>
      </c>
      <c r="F5334" s="156" t="s">
        <v>2763</v>
      </c>
      <c r="H5334" s="157">
        <v>4.3680000000000003</v>
      </c>
      <c r="I5334" s="158"/>
      <c r="L5334" s="154"/>
      <c r="M5334" s="159"/>
      <c r="T5334" s="160"/>
      <c r="AT5334" s="155" t="s">
        <v>169</v>
      </c>
      <c r="AU5334" s="155" t="s">
        <v>88</v>
      </c>
      <c r="AV5334" s="13" t="s">
        <v>88</v>
      </c>
      <c r="AW5334" s="13" t="s">
        <v>40</v>
      </c>
      <c r="AX5334" s="13" t="s">
        <v>78</v>
      </c>
      <c r="AY5334" s="155" t="s">
        <v>156</v>
      </c>
    </row>
    <row r="5335" spans="2:51" s="13" customFormat="1" x14ac:dyDescent="0.2">
      <c r="B5335" s="154"/>
      <c r="D5335" s="148" t="s">
        <v>169</v>
      </c>
      <c r="E5335" s="155" t="s">
        <v>3</v>
      </c>
      <c r="F5335" s="156" t="s">
        <v>2764</v>
      </c>
      <c r="H5335" s="157">
        <v>2.3460000000000001</v>
      </c>
      <c r="I5335" s="158"/>
      <c r="L5335" s="154"/>
      <c r="M5335" s="159"/>
      <c r="T5335" s="160"/>
      <c r="AT5335" s="155" t="s">
        <v>169</v>
      </c>
      <c r="AU5335" s="155" t="s">
        <v>88</v>
      </c>
      <c r="AV5335" s="13" t="s">
        <v>88</v>
      </c>
      <c r="AW5335" s="13" t="s">
        <v>40</v>
      </c>
      <c r="AX5335" s="13" t="s">
        <v>78</v>
      </c>
      <c r="AY5335" s="155" t="s">
        <v>156</v>
      </c>
    </row>
    <row r="5336" spans="2:51" s="13" customFormat="1" x14ac:dyDescent="0.2">
      <c r="B5336" s="154"/>
      <c r="D5336" s="148" t="s">
        <v>169</v>
      </c>
      <c r="E5336" s="155" t="s">
        <v>3</v>
      </c>
      <c r="F5336" s="156" t="s">
        <v>2765</v>
      </c>
      <c r="H5336" s="157">
        <v>2.9929999999999999</v>
      </c>
      <c r="I5336" s="158"/>
      <c r="L5336" s="154"/>
      <c r="M5336" s="159"/>
      <c r="T5336" s="160"/>
      <c r="AT5336" s="155" t="s">
        <v>169</v>
      </c>
      <c r="AU5336" s="155" t="s">
        <v>88</v>
      </c>
      <c r="AV5336" s="13" t="s">
        <v>88</v>
      </c>
      <c r="AW5336" s="13" t="s">
        <v>40</v>
      </c>
      <c r="AX5336" s="13" t="s">
        <v>78</v>
      </c>
      <c r="AY5336" s="155" t="s">
        <v>156</v>
      </c>
    </row>
    <row r="5337" spans="2:51" s="13" customFormat="1" x14ac:dyDescent="0.2">
      <c r="B5337" s="154"/>
      <c r="D5337" s="148" t="s">
        <v>169</v>
      </c>
      <c r="E5337" s="155" t="s">
        <v>3</v>
      </c>
      <c r="F5337" s="156" t="s">
        <v>2766</v>
      </c>
      <c r="H5337" s="157">
        <v>4.03</v>
      </c>
      <c r="I5337" s="158"/>
      <c r="L5337" s="154"/>
      <c r="M5337" s="159"/>
      <c r="T5337" s="160"/>
      <c r="AT5337" s="155" t="s">
        <v>169</v>
      </c>
      <c r="AU5337" s="155" t="s">
        <v>88</v>
      </c>
      <c r="AV5337" s="13" t="s">
        <v>88</v>
      </c>
      <c r="AW5337" s="13" t="s">
        <v>40</v>
      </c>
      <c r="AX5337" s="13" t="s">
        <v>78</v>
      </c>
      <c r="AY5337" s="155" t="s">
        <v>156</v>
      </c>
    </row>
    <row r="5338" spans="2:51" s="13" customFormat="1" x14ac:dyDescent="0.2">
      <c r="B5338" s="154"/>
      <c r="D5338" s="148" t="s">
        <v>169</v>
      </c>
      <c r="E5338" s="155" t="s">
        <v>3</v>
      </c>
      <c r="F5338" s="156" t="s">
        <v>2767</v>
      </c>
      <c r="H5338" s="157">
        <v>2.79</v>
      </c>
      <c r="I5338" s="158"/>
      <c r="L5338" s="154"/>
      <c r="M5338" s="159"/>
      <c r="T5338" s="160"/>
      <c r="AT5338" s="155" t="s">
        <v>169</v>
      </c>
      <c r="AU5338" s="155" t="s">
        <v>88</v>
      </c>
      <c r="AV5338" s="13" t="s">
        <v>88</v>
      </c>
      <c r="AW5338" s="13" t="s">
        <v>40</v>
      </c>
      <c r="AX5338" s="13" t="s">
        <v>78</v>
      </c>
      <c r="AY5338" s="155" t="s">
        <v>156</v>
      </c>
    </row>
    <row r="5339" spans="2:51" s="13" customFormat="1" x14ac:dyDescent="0.2">
      <c r="B5339" s="154"/>
      <c r="D5339" s="148" t="s">
        <v>169</v>
      </c>
      <c r="E5339" s="155" t="s">
        <v>3</v>
      </c>
      <c r="F5339" s="156" t="s">
        <v>2768</v>
      </c>
      <c r="H5339" s="157">
        <v>3.05</v>
      </c>
      <c r="I5339" s="158"/>
      <c r="L5339" s="154"/>
      <c r="M5339" s="159"/>
      <c r="T5339" s="160"/>
      <c r="AT5339" s="155" t="s">
        <v>169</v>
      </c>
      <c r="AU5339" s="155" t="s">
        <v>88</v>
      </c>
      <c r="AV5339" s="13" t="s">
        <v>88</v>
      </c>
      <c r="AW5339" s="13" t="s">
        <v>40</v>
      </c>
      <c r="AX5339" s="13" t="s">
        <v>78</v>
      </c>
      <c r="AY5339" s="155" t="s">
        <v>156</v>
      </c>
    </row>
    <row r="5340" spans="2:51" s="13" customFormat="1" x14ac:dyDescent="0.2">
      <c r="B5340" s="154"/>
      <c r="D5340" s="148" t="s">
        <v>169</v>
      </c>
      <c r="E5340" s="155" t="s">
        <v>3</v>
      </c>
      <c r="F5340" s="156" t="s">
        <v>2769</v>
      </c>
      <c r="H5340" s="157">
        <v>6.4050000000000002</v>
      </c>
      <c r="I5340" s="158"/>
      <c r="L5340" s="154"/>
      <c r="M5340" s="159"/>
      <c r="T5340" s="160"/>
      <c r="AT5340" s="155" t="s">
        <v>169</v>
      </c>
      <c r="AU5340" s="155" t="s">
        <v>88</v>
      </c>
      <c r="AV5340" s="13" t="s">
        <v>88</v>
      </c>
      <c r="AW5340" s="13" t="s">
        <v>40</v>
      </c>
      <c r="AX5340" s="13" t="s">
        <v>78</v>
      </c>
      <c r="AY5340" s="155" t="s">
        <v>156</v>
      </c>
    </row>
    <row r="5341" spans="2:51" s="13" customFormat="1" x14ac:dyDescent="0.2">
      <c r="B5341" s="154"/>
      <c r="D5341" s="148" t="s">
        <v>169</v>
      </c>
      <c r="E5341" s="155" t="s">
        <v>3</v>
      </c>
      <c r="F5341" s="156" t="s">
        <v>2770</v>
      </c>
      <c r="H5341" s="157">
        <v>2.1</v>
      </c>
      <c r="I5341" s="158"/>
      <c r="L5341" s="154"/>
      <c r="M5341" s="159"/>
      <c r="T5341" s="160"/>
      <c r="AT5341" s="155" t="s">
        <v>169</v>
      </c>
      <c r="AU5341" s="155" t="s">
        <v>88</v>
      </c>
      <c r="AV5341" s="13" t="s">
        <v>88</v>
      </c>
      <c r="AW5341" s="13" t="s">
        <v>40</v>
      </c>
      <c r="AX5341" s="13" t="s">
        <v>78</v>
      </c>
      <c r="AY5341" s="155" t="s">
        <v>156</v>
      </c>
    </row>
    <row r="5342" spans="2:51" s="13" customFormat="1" x14ac:dyDescent="0.2">
      <c r="B5342" s="154"/>
      <c r="D5342" s="148" t="s">
        <v>169</v>
      </c>
      <c r="E5342" s="155" t="s">
        <v>3</v>
      </c>
      <c r="F5342" s="156" t="s">
        <v>2771</v>
      </c>
      <c r="H5342" s="157">
        <v>3.81</v>
      </c>
      <c r="I5342" s="158"/>
      <c r="L5342" s="154"/>
      <c r="M5342" s="159"/>
      <c r="T5342" s="160"/>
      <c r="AT5342" s="155" t="s">
        <v>169</v>
      </c>
      <c r="AU5342" s="155" t="s">
        <v>88</v>
      </c>
      <c r="AV5342" s="13" t="s">
        <v>88</v>
      </c>
      <c r="AW5342" s="13" t="s">
        <v>40</v>
      </c>
      <c r="AX5342" s="13" t="s">
        <v>78</v>
      </c>
      <c r="AY5342" s="155" t="s">
        <v>156</v>
      </c>
    </row>
    <row r="5343" spans="2:51" s="13" customFormat="1" x14ac:dyDescent="0.2">
      <c r="B5343" s="154"/>
      <c r="D5343" s="148" t="s">
        <v>169</v>
      </c>
      <c r="E5343" s="155" t="s">
        <v>3</v>
      </c>
      <c r="F5343" s="156" t="s">
        <v>2772</v>
      </c>
      <c r="H5343" s="157">
        <v>3.81</v>
      </c>
      <c r="I5343" s="158"/>
      <c r="L5343" s="154"/>
      <c r="M5343" s="159"/>
      <c r="T5343" s="160"/>
      <c r="AT5343" s="155" t="s">
        <v>169</v>
      </c>
      <c r="AU5343" s="155" t="s">
        <v>88</v>
      </c>
      <c r="AV5343" s="13" t="s">
        <v>88</v>
      </c>
      <c r="AW5343" s="13" t="s">
        <v>40</v>
      </c>
      <c r="AX5343" s="13" t="s">
        <v>78</v>
      </c>
      <c r="AY5343" s="155" t="s">
        <v>156</v>
      </c>
    </row>
    <row r="5344" spans="2:51" s="13" customFormat="1" x14ac:dyDescent="0.2">
      <c r="B5344" s="154"/>
      <c r="D5344" s="148" t="s">
        <v>169</v>
      </c>
      <c r="E5344" s="155" t="s">
        <v>3</v>
      </c>
      <c r="F5344" s="156" t="s">
        <v>2773</v>
      </c>
      <c r="H5344" s="157">
        <v>2.2050000000000001</v>
      </c>
      <c r="I5344" s="158"/>
      <c r="L5344" s="154"/>
      <c r="M5344" s="159"/>
      <c r="T5344" s="160"/>
      <c r="AT5344" s="155" t="s">
        <v>169</v>
      </c>
      <c r="AU5344" s="155" t="s">
        <v>88</v>
      </c>
      <c r="AV5344" s="13" t="s">
        <v>88</v>
      </c>
      <c r="AW5344" s="13" t="s">
        <v>40</v>
      </c>
      <c r="AX5344" s="13" t="s">
        <v>78</v>
      </c>
      <c r="AY5344" s="155" t="s">
        <v>156</v>
      </c>
    </row>
    <row r="5345" spans="2:51" s="13" customFormat="1" x14ac:dyDescent="0.2">
      <c r="B5345" s="154"/>
      <c r="D5345" s="148" t="s">
        <v>169</v>
      </c>
      <c r="E5345" s="155" t="s">
        <v>3</v>
      </c>
      <c r="F5345" s="156" t="s">
        <v>2774</v>
      </c>
      <c r="H5345" s="157">
        <v>2.1349999999999998</v>
      </c>
      <c r="I5345" s="158"/>
      <c r="L5345" s="154"/>
      <c r="M5345" s="159"/>
      <c r="T5345" s="160"/>
      <c r="AT5345" s="155" t="s">
        <v>169</v>
      </c>
      <c r="AU5345" s="155" t="s">
        <v>88</v>
      </c>
      <c r="AV5345" s="13" t="s">
        <v>88</v>
      </c>
      <c r="AW5345" s="13" t="s">
        <v>40</v>
      </c>
      <c r="AX5345" s="13" t="s">
        <v>78</v>
      </c>
      <c r="AY5345" s="155" t="s">
        <v>156</v>
      </c>
    </row>
    <row r="5346" spans="2:51" s="13" customFormat="1" x14ac:dyDescent="0.2">
      <c r="B5346" s="154"/>
      <c r="D5346" s="148" t="s">
        <v>169</v>
      </c>
      <c r="E5346" s="155" t="s">
        <v>3</v>
      </c>
      <c r="F5346" s="156" t="s">
        <v>2775</v>
      </c>
      <c r="H5346" s="157">
        <v>4.5380000000000003</v>
      </c>
      <c r="I5346" s="158"/>
      <c r="L5346" s="154"/>
      <c r="M5346" s="159"/>
      <c r="T5346" s="160"/>
      <c r="AT5346" s="155" t="s">
        <v>169</v>
      </c>
      <c r="AU5346" s="155" t="s">
        <v>88</v>
      </c>
      <c r="AV5346" s="13" t="s">
        <v>88</v>
      </c>
      <c r="AW5346" s="13" t="s">
        <v>40</v>
      </c>
      <c r="AX5346" s="13" t="s">
        <v>78</v>
      </c>
      <c r="AY5346" s="155" t="s">
        <v>156</v>
      </c>
    </row>
    <row r="5347" spans="2:51" s="13" customFormat="1" x14ac:dyDescent="0.2">
      <c r="B5347" s="154"/>
      <c r="D5347" s="148" t="s">
        <v>169</v>
      </c>
      <c r="E5347" s="155" t="s">
        <v>3</v>
      </c>
      <c r="F5347" s="156" t="s">
        <v>2776</v>
      </c>
      <c r="H5347" s="157">
        <v>5.96</v>
      </c>
      <c r="I5347" s="158"/>
      <c r="L5347" s="154"/>
      <c r="M5347" s="159"/>
      <c r="T5347" s="160"/>
      <c r="AT5347" s="155" t="s">
        <v>169</v>
      </c>
      <c r="AU5347" s="155" t="s">
        <v>88</v>
      </c>
      <c r="AV5347" s="13" t="s">
        <v>88</v>
      </c>
      <c r="AW5347" s="13" t="s">
        <v>40</v>
      </c>
      <c r="AX5347" s="13" t="s">
        <v>78</v>
      </c>
      <c r="AY5347" s="155" t="s">
        <v>156</v>
      </c>
    </row>
    <row r="5348" spans="2:51" s="13" customFormat="1" x14ac:dyDescent="0.2">
      <c r="B5348" s="154"/>
      <c r="D5348" s="148" t="s">
        <v>169</v>
      </c>
      <c r="E5348" s="155" t="s">
        <v>3</v>
      </c>
      <c r="F5348" s="156" t="s">
        <v>2777</v>
      </c>
      <c r="H5348" s="157">
        <v>3.1</v>
      </c>
      <c r="I5348" s="158"/>
      <c r="L5348" s="154"/>
      <c r="M5348" s="159"/>
      <c r="T5348" s="160"/>
      <c r="AT5348" s="155" t="s">
        <v>169</v>
      </c>
      <c r="AU5348" s="155" t="s">
        <v>88</v>
      </c>
      <c r="AV5348" s="13" t="s">
        <v>88</v>
      </c>
      <c r="AW5348" s="13" t="s">
        <v>40</v>
      </c>
      <c r="AX5348" s="13" t="s">
        <v>78</v>
      </c>
      <c r="AY5348" s="155" t="s">
        <v>156</v>
      </c>
    </row>
    <row r="5349" spans="2:51" s="13" customFormat="1" x14ac:dyDescent="0.2">
      <c r="B5349" s="154"/>
      <c r="D5349" s="148" t="s">
        <v>169</v>
      </c>
      <c r="E5349" s="155" t="s">
        <v>3</v>
      </c>
      <c r="F5349" s="156" t="s">
        <v>2778</v>
      </c>
      <c r="H5349" s="157">
        <v>3.05</v>
      </c>
      <c r="I5349" s="158"/>
      <c r="L5349" s="154"/>
      <c r="M5349" s="159"/>
      <c r="T5349" s="160"/>
      <c r="AT5349" s="155" t="s">
        <v>169</v>
      </c>
      <c r="AU5349" s="155" t="s">
        <v>88</v>
      </c>
      <c r="AV5349" s="13" t="s">
        <v>88</v>
      </c>
      <c r="AW5349" s="13" t="s">
        <v>40</v>
      </c>
      <c r="AX5349" s="13" t="s">
        <v>78</v>
      </c>
      <c r="AY5349" s="155" t="s">
        <v>156</v>
      </c>
    </row>
    <row r="5350" spans="2:51" s="13" customFormat="1" x14ac:dyDescent="0.2">
      <c r="B5350" s="154"/>
      <c r="D5350" s="148" t="s">
        <v>169</v>
      </c>
      <c r="E5350" s="155" t="s">
        <v>3</v>
      </c>
      <c r="F5350" s="156" t="s">
        <v>2779</v>
      </c>
      <c r="H5350" s="157">
        <v>3.605</v>
      </c>
      <c r="I5350" s="158"/>
      <c r="L5350" s="154"/>
      <c r="M5350" s="159"/>
      <c r="T5350" s="160"/>
      <c r="AT5350" s="155" t="s">
        <v>169</v>
      </c>
      <c r="AU5350" s="155" t="s">
        <v>88</v>
      </c>
      <c r="AV5350" s="13" t="s">
        <v>88</v>
      </c>
      <c r="AW5350" s="13" t="s">
        <v>40</v>
      </c>
      <c r="AX5350" s="13" t="s">
        <v>78</v>
      </c>
      <c r="AY5350" s="155" t="s">
        <v>156</v>
      </c>
    </row>
    <row r="5351" spans="2:51" s="13" customFormat="1" x14ac:dyDescent="0.2">
      <c r="B5351" s="154"/>
      <c r="D5351" s="148" t="s">
        <v>169</v>
      </c>
      <c r="E5351" s="155" t="s">
        <v>3</v>
      </c>
      <c r="F5351" s="156" t="s">
        <v>2780</v>
      </c>
      <c r="H5351" s="157">
        <v>4.03</v>
      </c>
      <c r="I5351" s="158"/>
      <c r="L5351" s="154"/>
      <c r="M5351" s="159"/>
      <c r="T5351" s="160"/>
      <c r="AT5351" s="155" t="s">
        <v>169</v>
      </c>
      <c r="AU5351" s="155" t="s">
        <v>88</v>
      </c>
      <c r="AV5351" s="13" t="s">
        <v>88</v>
      </c>
      <c r="AW5351" s="13" t="s">
        <v>40</v>
      </c>
      <c r="AX5351" s="13" t="s">
        <v>78</v>
      </c>
      <c r="AY5351" s="155" t="s">
        <v>156</v>
      </c>
    </row>
    <row r="5352" spans="2:51" s="13" customFormat="1" x14ac:dyDescent="0.2">
      <c r="B5352" s="154"/>
      <c r="D5352" s="148" t="s">
        <v>169</v>
      </c>
      <c r="E5352" s="155" t="s">
        <v>3</v>
      </c>
      <c r="F5352" s="156" t="s">
        <v>2781</v>
      </c>
      <c r="H5352" s="157">
        <v>3.9329999999999998</v>
      </c>
      <c r="I5352" s="158"/>
      <c r="L5352" s="154"/>
      <c r="M5352" s="159"/>
      <c r="T5352" s="160"/>
      <c r="AT5352" s="155" t="s">
        <v>169</v>
      </c>
      <c r="AU5352" s="155" t="s">
        <v>88</v>
      </c>
      <c r="AV5352" s="13" t="s">
        <v>88</v>
      </c>
      <c r="AW5352" s="13" t="s">
        <v>40</v>
      </c>
      <c r="AX5352" s="13" t="s">
        <v>78</v>
      </c>
      <c r="AY5352" s="155" t="s">
        <v>156</v>
      </c>
    </row>
    <row r="5353" spans="2:51" s="13" customFormat="1" x14ac:dyDescent="0.2">
      <c r="B5353" s="154"/>
      <c r="D5353" s="148" t="s">
        <v>169</v>
      </c>
      <c r="E5353" s="155" t="s">
        <v>3</v>
      </c>
      <c r="F5353" s="156" t="s">
        <v>2782</v>
      </c>
      <c r="H5353" s="157">
        <v>2.976</v>
      </c>
      <c r="I5353" s="158"/>
      <c r="L5353" s="154"/>
      <c r="M5353" s="159"/>
      <c r="T5353" s="160"/>
      <c r="AT5353" s="155" t="s">
        <v>169</v>
      </c>
      <c r="AU5353" s="155" t="s">
        <v>88</v>
      </c>
      <c r="AV5353" s="13" t="s">
        <v>88</v>
      </c>
      <c r="AW5353" s="13" t="s">
        <v>40</v>
      </c>
      <c r="AX5353" s="13" t="s">
        <v>78</v>
      </c>
      <c r="AY5353" s="155" t="s">
        <v>156</v>
      </c>
    </row>
    <row r="5354" spans="2:51" s="13" customFormat="1" x14ac:dyDescent="0.2">
      <c r="B5354" s="154"/>
      <c r="D5354" s="148" t="s">
        <v>169</v>
      </c>
      <c r="E5354" s="155" t="s">
        <v>3</v>
      </c>
      <c r="F5354" s="156" t="s">
        <v>2783</v>
      </c>
      <c r="H5354" s="157">
        <v>4.4640000000000004</v>
      </c>
      <c r="I5354" s="158"/>
      <c r="L5354" s="154"/>
      <c r="M5354" s="159"/>
      <c r="T5354" s="160"/>
      <c r="AT5354" s="155" t="s">
        <v>169</v>
      </c>
      <c r="AU5354" s="155" t="s">
        <v>88</v>
      </c>
      <c r="AV5354" s="13" t="s">
        <v>88</v>
      </c>
      <c r="AW5354" s="13" t="s">
        <v>40</v>
      </c>
      <c r="AX5354" s="13" t="s">
        <v>78</v>
      </c>
      <c r="AY5354" s="155" t="s">
        <v>156</v>
      </c>
    </row>
    <row r="5355" spans="2:51" s="13" customFormat="1" x14ac:dyDescent="0.2">
      <c r="B5355" s="154"/>
      <c r="D5355" s="148" t="s">
        <v>169</v>
      </c>
      <c r="E5355" s="155" t="s">
        <v>3</v>
      </c>
      <c r="F5355" s="156" t="s">
        <v>2784</v>
      </c>
      <c r="H5355" s="157">
        <v>1.488</v>
      </c>
      <c r="I5355" s="158"/>
      <c r="L5355" s="154"/>
      <c r="M5355" s="159"/>
      <c r="T5355" s="160"/>
      <c r="AT5355" s="155" t="s">
        <v>169</v>
      </c>
      <c r="AU5355" s="155" t="s">
        <v>88</v>
      </c>
      <c r="AV5355" s="13" t="s">
        <v>88</v>
      </c>
      <c r="AW5355" s="13" t="s">
        <v>40</v>
      </c>
      <c r="AX5355" s="13" t="s">
        <v>78</v>
      </c>
      <c r="AY5355" s="155" t="s">
        <v>156</v>
      </c>
    </row>
    <row r="5356" spans="2:51" s="13" customFormat="1" x14ac:dyDescent="0.2">
      <c r="B5356" s="154"/>
      <c r="D5356" s="148" t="s">
        <v>169</v>
      </c>
      <c r="E5356" s="155" t="s">
        <v>3</v>
      </c>
      <c r="F5356" s="156" t="s">
        <v>2785</v>
      </c>
      <c r="H5356" s="157">
        <v>1.9950000000000001</v>
      </c>
      <c r="I5356" s="158"/>
      <c r="L5356" s="154"/>
      <c r="M5356" s="159"/>
      <c r="T5356" s="160"/>
      <c r="AT5356" s="155" t="s">
        <v>169</v>
      </c>
      <c r="AU5356" s="155" t="s">
        <v>88</v>
      </c>
      <c r="AV5356" s="13" t="s">
        <v>88</v>
      </c>
      <c r="AW5356" s="13" t="s">
        <v>40</v>
      </c>
      <c r="AX5356" s="13" t="s">
        <v>78</v>
      </c>
      <c r="AY5356" s="155" t="s">
        <v>156</v>
      </c>
    </row>
    <row r="5357" spans="2:51" s="13" customFormat="1" x14ac:dyDescent="0.2">
      <c r="B5357" s="154"/>
      <c r="D5357" s="148" t="s">
        <v>169</v>
      </c>
      <c r="E5357" s="155" t="s">
        <v>3</v>
      </c>
      <c r="F5357" s="156" t="s">
        <v>2786</v>
      </c>
      <c r="H5357" s="157">
        <v>4.4640000000000004</v>
      </c>
      <c r="I5357" s="158"/>
      <c r="L5357" s="154"/>
      <c r="M5357" s="159"/>
      <c r="T5357" s="160"/>
      <c r="AT5357" s="155" t="s">
        <v>169</v>
      </c>
      <c r="AU5357" s="155" t="s">
        <v>88</v>
      </c>
      <c r="AV5357" s="13" t="s">
        <v>88</v>
      </c>
      <c r="AW5357" s="13" t="s">
        <v>40</v>
      </c>
      <c r="AX5357" s="13" t="s">
        <v>78</v>
      </c>
      <c r="AY5357" s="155" t="s">
        <v>156</v>
      </c>
    </row>
    <row r="5358" spans="2:51" s="13" customFormat="1" x14ac:dyDescent="0.2">
      <c r="B5358" s="154"/>
      <c r="D5358" s="148" t="s">
        <v>169</v>
      </c>
      <c r="E5358" s="155" t="s">
        <v>3</v>
      </c>
      <c r="F5358" s="156" t="s">
        <v>2787</v>
      </c>
      <c r="H5358" s="157">
        <v>2.17</v>
      </c>
      <c r="I5358" s="158"/>
      <c r="L5358" s="154"/>
      <c r="M5358" s="159"/>
      <c r="T5358" s="160"/>
      <c r="AT5358" s="155" t="s">
        <v>169</v>
      </c>
      <c r="AU5358" s="155" t="s">
        <v>88</v>
      </c>
      <c r="AV5358" s="13" t="s">
        <v>88</v>
      </c>
      <c r="AW5358" s="13" t="s">
        <v>40</v>
      </c>
      <c r="AX5358" s="13" t="s">
        <v>78</v>
      </c>
      <c r="AY5358" s="155" t="s">
        <v>156</v>
      </c>
    </row>
    <row r="5359" spans="2:51" s="13" customFormat="1" x14ac:dyDescent="0.2">
      <c r="B5359" s="154"/>
      <c r="D5359" s="148" t="s">
        <v>169</v>
      </c>
      <c r="E5359" s="155" t="s">
        <v>3</v>
      </c>
      <c r="F5359" s="156" t="s">
        <v>2788</v>
      </c>
      <c r="H5359" s="157">
        <v>1.2</v>
      </c>
      <c r="I5359" s="158"/>
      <c r="L5359" s="154"/>
      <c r="M5359" s="159"/>
      <c r="T5359" s="160"/>
      <c r="AT5359" s="155" t="s">
        <v>169</v>
      </c>
      <c r="AU5359" s="155" t="s">
        <v>88</v>
      </c>
      <c r="AV5359" s="13" t="s">
        <v>88</v>
      </c>
      <c r="AW5359" s="13" t="s">
        <v>40</v>
      </c>
      <c r="AX5359" s="13" t="s">
        <v>78</v>
      </c>
      <c r="AY5359" s="155" t="s">
        <v>156</v>
      </c>
    </row>
    <row r="5360" spans="2:51" s="13" customFormat="1" x14ac:dyDescent="0.2">
      <c r="B5360" s="154"/>
      <c r="D5360" s="148" t="s">
        <v>169</v>
      </c>
      <c r="E5360" s="155" t="s">
        <v>3</v>
      </c>
      <c r="F5360" s="156" t="s">
        <v>2789</v>
      </c>
      <c r="H5360" s="157">
        <v>2.976</v>
      </c>
      <c r="I5360" s="158"/>
      <c r="L5360" s="154"/>
      <c r="M5360" s="159"/>
      <c r="T5360" s="160"/>
      <c r="AT5360" s="155" t="s">
        <v>169</v>
      </c>
      <c r="AU5360" s="155" t="s">
        <v>88</v>
      </c>
      <c r="AV5360" s="13" t="s">
        <v>88</v>
      </c>
      <c r="AW5360" s="13" t="s">
        <v>40</v>
      </c>
      <c r="AX5360" s="13" t="s">
        <v>78</v>
      </c>
      <c r="AY5360" s="155" t="s">
        <v>156</v>
      </c>
    </row>
    <row r="5361" spans="2:51" s="13" customFormat="1" x14ac:dyDescent="0.2">
      <c r="B5361" s="154"/>
      <c r="D5361" s="148" t="s">
        <v>169</v>
      </c>
      <c r="E5361" s="155" t="s">
        <v>3</v>
      </c>
      <c r="F5361" s="156" t="s">
        <v>2790</v>
      </c>
      <c r="H5361" s="157">
        <v>2.976</v>
      </c>
      <c r="I5361" s="158"/>
      <c r="L5361" s="154"/>
      <c r="M5361" s="159"/>
      <c r="T5361" s="160"/>
      <c r="AT5361" s="155" t="s">
        <v>169</v>
      </c>
      <c r="AU5361" s="155" t="s">
        <v>88</v>
      </c>
      <c r="AV5361" s="13" t="s">
        <v>88</v>
      </c>
      <c r="AW5361" s="13" t="s">
        <v>40</v>
      </c>
      <c r="AX5361" s="13" t="s">
        <v>78</v>
      </c>
      <c r="AY5361" s="155" t="s">
        <v>156</v>
      </c>
    </row>
    <row r="5362" spans="2:51" s="13" customFormat="1" x14ac:dyDescent="0.2">
      <c r="B5362" s="154"/>
      <c r="D5362" s="148" t="s">
        <v>169</v>
      </c>
      <c r="E5362" s="155" t="s">
        <v>3</v>
      </c>
      <c r="F5362" s="156" t="s">
        <v>2791</v>
      </c>
      <c r="H5362" s="157">
        <v>1.488</v>
      </c>
      <c r="I5362" s="158"/>
      <c r="L5362" s="154"/>
      <c r="M5362" s="159"/>
      <c r="T5362" s="160"/>
      <c r="AT5362" s="155" t="s">
        <v>169</v>
      </c>
      <c r="AU5362" s="155" t="s">
        <v>88</v>
      </c>
      <c r="AV5362" s="13" t="s">
        <v>88</v>
      </c>
      <c r="AW5362" s="13" t="s">
        <v>40</v>
      </c>
      <c r="AX5362" s="13" t="s">
        <v>78</v>
      </c>
      <c r="AY5362" s="155" t="s">
        <v>156</v>
      </c>
    </row>
    <row r="5363" spans="2:51" s="13" customFormat="1" x14ac:dyDescent="0.2">
      <c r="B5363" s="154"/>
      <c r="D5363" s="148" t="s">
        <v>169</v>
      </c>
      <c r="E5363" s="155" t="s">
        <v>3</v>
      </c>
      <c r="F5363" s="156" t="s">
        <v>2792</v>
      </c>
      <c r="H5363" s="157">
        <v>1.22</v>
      </c>
      <c r="I5363" s="158"/>
      <c r="L5363" s="154"/>
      <c r="M5363" s="159"/>
      <c r="T5363" s="160"/>
      <c r="AT5363" s="155" t="s">
        <v>169</v>
      </c>
      <c r="AU5363" s="155" t="s">
        <v>88</v>
      </c>
      <c r="AV5363" s="13" t="s">
        <v>88</v>
      </c>
      <c r="AW5363" s="13" t="s">
        <v>40</v>
      </c>
      <c r="AX5363" s="13" t="s">
        <v>78</v>
      </c>
      <c r="AY5363" s="155" t="s">
        <v>156</v>
      </c>
    </row>
    <row r="5364" spans="2:51" s="13" customFormat="1" x14ac:dyDescent="0.2">
      <c r="B5364" s="154"/>
      <c r="D5364" s="148" t="s">
        <v>169</v>
      </c>
      <c r="E5364" s="155" t="s">
        <v>3</v>
      </c>
      <c r="F5364" s="156" t="s">
        <v>2793</v>
      </c>
      <c r="H5364" s="157">
        <v>4.2770000000000001</v>
      </c>
      <c r="I5364" s="158"/>
      <c r="L5364" s="154"/>
      <c r="M5364" s="159"/>
      <c r="T5364" s="160"/>
      <c r="AT5364" s="155" t="s">
        <v>169</v>
      </c>
      <c r="AU5364" s="155" t="s">
        <v>88</v>
      </c>
      <c r="AV5364" s="13" t="s">
        <v>88</v>
      </c>
      <c r="AW5364" s="13" t="s">
        <v>40</v>
      </c>
      <c r="AX5364" s="13" t="s">
        <v>78</v>
      </c>
      <c r="AY5364" s="155" t="s">
        <v>156</v>
      </c>
    </row>
    <row r="5365" spans="2:51" s="13" customFormat="1" x14ac:dyDescent="0.2">
      <c r="B5365" s="154"/>
      <c r="D5365" s="148" t="s">
        <v>169</v>
      </c>
      <c r="E5365" s="155" t="s">
        <v>3</v>
      </c>
      <c r="F5365" s="156" t="s">
        <v>2794</v>
      </c>
      <c r="H5365" s="157">
        <v>1.23</v>
      </c>
      <c r="I5365" s="158"/>
      <c r="L5365" s="154"/>
      <c r="M5365" s="159"/>
      <c r="T5365" s="160"/>
      <c r="AT5365" s="155" t="s">
        <v>169</v>
      </c>
      <c r="AU5365" s="155" t="s">
        <v>88</v>
      </c>
      <c r="AV5365" s="13" t="s">
        <v>88</v>
      </c>
      <c r="AW5365" s="13" t="s">
        <v>40</v>
      </c>
      <c r="AX5365" s="13" t="s">
        <v>78</v>
      </c>
      <c r="AY5365" s="155" t="s">
        <v>156</v>
      </c>
    </row>
    <row r="5366" spans="2:51" s="13" customFormat="1" x14ac:dyDescent="0.2">
      <c r="B5366" s="154"/>
      <c r="D5366" s="148" t="s">
        <v>169</v>
      </c>
      <c r="E5366" s="155" t="s">
        <v>3</v>
      </c>
      <c r="F5366" s="156" t="s">
        <v>2795</v>
      </c>
      <c r="H5366" s="157">
        <v>1.278</v>
      </c>
      <c r="I5366" s="158"/>
      <c r="L5366" s="154"/>
      <c r="M5366" s="159"/>
      <c r="T5366" s="160"/>
      <c r="AT5366" s="155" t="s">
        <v>169</v>
      </c>
      <c r="AU5366" s="155" t="s">
        <v>88</v>
      </c>
      <c r="AV5366" s="13" t="s">
        <v>88</v>
      </c>
      <c r="AW5366" s="13" t="s">
        <v>40</v>
      </c>
      <c r="AX5366" s="13" t="s">
        <v>78</v>
      </c>
      <c r="AY5366" s="155" t="s">
        <v>156</v>
      </c>
    </row>
    <row r="5367" spans="2:51" s="13" customFormat="1" x14ac:dyDescent="0.2">
      <c r="B5367" s="154"/>
      <c r="D5367" s="148" t="s">
        <v>169</v>
      </c>
      <c r="E5367" s="155" t="s">
        <v>3</v>
      </c>
      <c r="F5367" s="156" t="s">
        <v>2796</v>
      </c>
      <c r="H5367" s="157">
        <v>3.0510000000000002</v>
      </c>
      <c r="I5367" s="158"/>
      <c r="L5367" s="154"/>
      <c r="M5367" s="159"/>
      <c r="T5367" s="160"/>
      <c r="AT5367" s="155" t="s">
        <v>169</v>
      </c>
      <c r="AU5367" s="155" t="s">
        <v>88</v>
      </c>
      <c r="AV5367" s="13" t="s">
        <v>88</v>
      </c>
      <c r="AW5367" s="13" t="s">
        <v>40</v>
      </c>
      <c r="AX5367" s="13" t="s">
        <v>78</v>
      </c>
      <c r="AY5367" s="155" t="s">
        <v>156</v>
      </c>
    </row>
    <row r="5368" spans="2:51" s="13" customFormat="1" x14ac:dyDescent="0.2">
      <c r="B5368" s="154"/>
      <c r="D5368" s="148" t="s">
        <v>169</v>
      </c>
      <c r="E5368" s="155" t="s">
        <v>3</v>
      </c>
      <c r="F5368" s="156" t="s">
        <v>2797</v>
      </c>
      <c r="H5368" s="157">
        <v>2.7229999999999999</v>
      </c>
      <c r="I5368" s="158"/>
      <c r="L5368" s="154"/>
      <c r="M5368" s="159"/>
      <c r="T5368" s="160"/>
      <c r="AT5368" s="155" t="s">
        <v>169</v>
      </c>
      <c r="AU5368" s="155" t="s">
        <v>88</v>
      </c>
      <c r="AV5368" s="13" t="s">
        <v>88</v>
      </c>
      <c r="AW5368" s="13" t="s">
        <v>40</v>
      </c>
      <c r="AX5368" s="13" t="s">
        <v>78</v>
      </c>
      <c r="AY5368" s="155" t="s">
        <v>156</v>
      </c>
    </row>
    <row r="5369" spans="2:51" s="13" customFormat="1" x14ac:dyDescent="0.2">
      <c r="B5369" s="154"/>
      <c r="D5369" s="148" t="s">
        <v>169</v>
      </c>
      <c r="E5369" s="155" t="s">
        <v>3</v>
      </c>
      <c r="F5369" s="156" t="s">
        <v>2798</v>
      </c>
      <c r="H5369" s="157">
        <v>1.22</v>
      </c>
      <c r="I5369" s="158"/>
      <c r="L5369" s="154"/>
      <c r="M5369" s="159"/>
      <c r="T5369" s="160"/>
      <c r="AT5369" s="155" t="s">
        <v>169</v>
      </c>
      <c r="AU5369" s="155" t="s">
        <v>88</v>
      </c>
      <c r="AV5369" s="13" t="s">
        <v>88</v>
      </c>
      <c r="AW5369" s="13" t="s">
        <v>40</v>
      </c>
      <c r="AX5369" s="13" t="s">
        <v>78</v>
      </c>
      <c r="AY5369" s="155" t="s">
        <v>156</v>
      </c>
    </row>
    <row r="5370" spans="2:51" s="13" customFormat="1" x14ac:dyDescent="0.2">
      <c r="B5370" s="154"/>
      <c r="D5370" s="148" t="s">
        <v>169</v>
      </c>
      <c r="E5370" s="155" t="s">
        <v>3</v>
      </c>
      <c r="F5370" s="156" t="s">
        <v>2799</v>
      </c>
      <c r="H5370" s="157">
        <v>1.22</v>
      </c>
      <c r="I5370" s="158"/>
      <c r="L5370" s="154"/>
      <c r="M5370" s="159"/>
      <c r="T5370" s="160"/>
      <c r="AT5370" s="155" t="s">
        <v>169</v>
      </c>
      <c r="AU5370" s="155" t="s">
        <v>88</v>
      </c>
      <c r="AV5370" s="13" t="s">
        <v>88</v>
      </c>
      <c r="AW5370" s="13" t="s">
        <v>40</v>
      </c>
      <c r="AX5370" s="13" t="s">
        <v>78</v>
      </c>
      <c r="AY5370" s="155" t="s">
        <v>156</v>
      </c>
    </row>
    <row r="5371" spans="2:51" s="13" customFormat="1" x14ac:dyDescent="0.2">
      <c r="B5371" s="154"/>
      <c r="D5371" s="148" t="s">
        <v>169</v>
      </c>
      <c r="E5371" s="155" t="s">
        <v>3</v>
      </c>
      <c r="F5371" s="156" t="s">
        <v>2800</v>
      </c>
      <c r="H5371" s="157">
        <v>2.976</v>
      </c>
      <c r="I5371" s="158"/>
      <c r="L5371" s="154"/>
      <c r="M5371" s="159"/>
      <c r="T5371" s="160"/>
      <c r="AT5371" s="155" t="s">
        <v>169</v>
      </c>
      <c r="AU5371" s="155" t="s">
        <v>88</v>
      </c>
      <c r="AV5371" s="13" t="s">
        <v>88</v>
      </c>
      <c r="AW5371" s="13" t="s">
        <v>40</v>
      </c>
      <c r="AX5371" s="13" t="s">
        <v>78</v>
      </c>
      <c r="AY5371" s="155" t="s">
        <v>156</v>
      </c>
    </row>
    <row r="5372" spans="2:51" s="12" customFormat="1" x14ac:dyDescent="0.2">
      <c r="B5372" s="147"/>
      <c r="D5372" s="148" t="s">
        <v>169</v>
      </c>
      <c r="E5372" s="149" t="s">
        <v>3</v>
      </c>
      <c r="F5372" s="150" t="s">
        <v>2549</v>
      </c>
      <c r="H5372" s="149" t="s">
        <v>3</v>
      </c>
      <c r="I5372" s="151"/>
      <c r="L5372" s="147"/>
      <c r="M5372" s="152"/>
      <c r="T5372" s="153"/>
      <c r="AT5372" s="149" t="s">
        <v>169</v>
      </c>
      <c r="AU5372" s="149" t="s">
        <v>88</v>
      </c>
      <c r="AV5372" s="12" t="s">
        <v>86</v>
      </c>
      <c r="AW5372" s="12" t="s">
        <v>40</v>
      </c>
      <c r="AX5372" s="12" t="s">
        <v>78</v>
      </c>
      <c r="AY5372" s="149" t="s">
        <v>156</v>
      </c>
    </row>
    <row r="5373" spans="2:51" s="13" customFormat="1" x14ac:dyDescent="0.2">
      <c r="B5373" s="154"/>
      <c r="D5373" s="148" t="s">
        <v>169</v>
      </c>
      <c r="E5373" s="155" t="s">
        <v>3</v>
      </c>
      <c r="F5373" s="156" t="s">
        <v>2550</v>
      </c>
      <c r="H5373" s="157">
        <v>15.84</v>
      </c>
      <c r="I5373" s="158"/>
      <c r="L5373" s="154"/>
      <c r="M5373" s="159"/>
      <c r="T5373" s="160"/>
      <c r="AT5373" s="155" t="s">
        <v>169</v>
      </c>
      <c r="AU5373" s="155" t="s">
        <v>88</v>
      </c>
      <c r="AV5373" s="13" t="s">
        <v>88</v>
      </c>
      <c r="AW5373" s="13" t="s">
        <v>40</v>
      </c>
      <c r="AX5373" s="13" t="s">
        <v>78</v>
      </c>
      <c r="AY5373" s="155" t="s">
        <v>156</v>
      </c>
    </row>
    <row r="5374" spans="2:51" s="13" customFormat="1" x14ac:dyDescent="0.2">
      <c r="B5374" s="154"/>
      <c r="D5374" s="148" t="s">
        <v>169</v>
      </c>
      <c r="E5374" s="155" t="s">
        <v>3</v>
      </c>
      <c r="F5374" s="156" t="s">
        <v>2551</v>
      </c>
      <c r="H5374" s="157">
        <v>4.5819999999999999</v>
      </c>
      <c r="I5374" s="158"/>
      <c r="L5374" s="154"/>
      <c r="M5374" s="159"/>
      <c r="T5374" s="160"/>
      <c r="AT5374" s="155" t="s">
        <v>169</v>
      </c>
      <c r="AU5374" s="155" t="s">
        <v>88</v>
      </c>
      <c r="AV5374" s="13" t="s">
        <v>88</v>
      </c>
      <c r="AW5374" s="13" t="s">
        <v>40</v>
      </c>
      <c r="AX5374" s="13" t="s">
        <v>78</v>
      </c>
      <c r="AY5374" s="155" t="s">
        <v>156</v>
      </c>
    </row>
    <row r="5375" spans="2:51" s="13" customFormat="1" x14ac:dyDescent="0.2">
      <c r="B5375" s="154"/>
      <c r="D5375" s="148" t="s">
        <v>169</v>
      </c>
      <c r="E5375" s="155" t="s">
        <v>3</v>
      </c>
      <c r="F5375" s="156" t="s">
        <v>2552</v>
      </c>
      <c r="H5375" s="157">
        <v>1.84</v>
      </c>
      <c r="I5375" s="158"/>
      <c r="L5375" s="154"/>
      <c r="M5375" s="159"/>
      <c r="T5375" s="160"/>
      <c r="AT5375" s="155" t="s">
        <v>169</v>
      </c>
      <c r="AU5375" s="155" t="s">
        <v>88</v>
      </c>
      <c r="AV5375" s="13" t="s">
        <v>88</v>
      </c>
      <c r="AW5375" s="13" t="s">
        <v>40</v>
      </c>
      <c r="AX5375" s="13" t="s">
        <v>78</v>
      </c>
      <c r="AY5375" s="155" t="s">
        <v>156</v>
      </c>
    </row>
    <row r="5376" spans="2:51" s="13" customFormat="1" x14ac:dyDescent="0.2">
      <c r="B5376" s="154"/>
      <c r="D5376" s="148" t="s">
        <v>169</v>
      </c>
      <c r="E5376" s="155" t="s">
        <v>3</v>
      </c>
      <c r="F5376" s="156" t="s">
        <v>2553</v>
      </c>
      <c r="H5376" s="157">
        <v>9</v>
      </c>
      <c r="I5376" s="158"/>
      <c r="L5376" s="154"/>
      <c r="M5376" s="159"/>
      <c r="T5376" s="160"/>
      <c r="AT5376" s="155" t="s">
        <v>169</v>
      </c>
      <c r="AU5376" s="155" t="s">
        <v>88</v>
      </c>
      <c r="AV5376" s="13" t="s">
        <v>88</v>
      </c>
      <c r="AW5376" s="13" t="s">
        <v>40</v>
      </c>
      <c r="AX5376" s="13" t="s">
        <v>78</v>
      </c>
      <c r="AY5376" s="155" t="s">
        <v>156</v>
      </c>
    </row>
    <row r="5377" spans="2:51" s="13" customFormat="1" x14ac:dyDescent="0.2">
      <c r="B5377" s="154"/>
      <c r="D5377" s="148" t="s">
        <v>169</v>
      </c>
      <c r="E5377" s="155" t="s">
        <v>3</v>
      </c>
      <c r="F5377" s="156" t="s">
        <v>2554</v>
      </c>
      <c r="H5377" s="157">
        <v>5</v>
      </c>
      <c r="I5377" s="158"/>
      <c r="L5377" s="154"/>
      <c r="M5377" s="159"/>
      <c r="T5377" s="160"/>
      <c r="AT5377" s="155" t="s">
        <v>169</v>
      </c>
      <c r="AU5377" s="155" t="s">
        <v>88</v>
      </c>
      <c r="AV5377" s="13" t="s">
        <v>88</v>
      </c>
      <c r="AW5377" s="13" t="s">
        <v>40</v>
      </c>
      <c r="AX5377" s="13" t="s">
        <v>78</v>
      </c>
      <c r="AY5377" s="155" t="s">
        <v>156</v>
      </c>
    </row>
    <row r="5378" spans="2:51" s="13" customFormat="1" x14ac:dyDescent="0.2">
      <c r="B5378" s="154"/>
      <c r="D5378" s="148" t="s">
        <v>169</v>
      </c>
      <c r="E5378" s="155" t="s">
        <v>3</v>
      </c>
      <c r="F5378" s="156" t="s">
        <v>2555</v>
      </c>
      <c r="H5378" s="157">
        <v>8.9600000000000009</v>
      </c>
      <c r="I5378" s="158"/>
      <c r="L5378" s="154"/>
      <c r="M5378" s="159"/>
      <c r="T5378" s="160"/>
      <c r="AT5378" s="155" t="s">
        <v>169</v>
      </c>
      <c r="AU5378" s="155" t="s">
        <v>88</v>
      </c>
      <c r="AV5378" s="13" t="s">
        <v>88</v>
      </c>
      <c r="AW5378" s="13" t="s">
        <v>40</v>
      </c>
      <c r="AX5378" s="13" t="s">
        <v>78</v>
      </c>
      <c r="AY5378" s="155" t="s">
        <v>156</v>
      </c>
    </row>
    <row r="5379" spans="2:51" s="13" customFormat="1" x14ac:dyDescent="0.2">
      <c r="B5379" s="154"/>
      <c r="D5379" s="148" t="s">
        <v>169</v>
      </c>
      <c r="E5379" s="155" t="s">
        <v>3</v>
      </c>
      <c r="F5379" s="156" t="s">
        <v>2556</v>
      </c>
      <c r="H5379" s="157">
        <v>8.8800000000000008</v>
      </c>
      <c r="I5379" s="158"/>
      <c r="L5379" s="154"/>
      <c r="M5379" s="159"/>
      <c r="T5379" s="160"/>
      <c r="AT5379" s="155" t="s">
        <v>169</v>
      </c>
      <c r="AU5379" s="155" t="s">
        <v>88</v>
      </c>
      <c r="AV5379" s="13" t="s">
        <v>88</v>
      </c>
      <c r="AW5379" s="13" t="s">
        <v>40</v>
      </c>
      <c r="AX5379" s="13" t="s">
        <v>78</v>
      </c>
      <c r="AY5379" s="155" t="s">
        <v>156</v>
      </c>
    </row>
    <row r="5380" spans="2:51" s="13" customFormat="1" x14ac:dyDescent="0.2">
      <c r="B5380" s="154"/>
      <c r="D5380" s="148" t="s">
        <v>169</v>
      </c>
      <c r="E5380" s="155" t="s">
        <v>3</v>
      </c>
      <c r="F5380" s="156" t="s">
        <v>2557</v>
      </c>
      <c r="H5380" s="157">
        <v>4.4000000000000004</v>
      </c>
      <c r="I5380" s="158"/>
      <c r="L5380" s="154"/>
      <c r="M5380" s="159"/>
      <c r="T5380" s="160"/>
      <c r="AT5380" s="155" t="s">
        <v>169</v>
      </c>
      <c r="AU5380" s="155" t="s">
        <v>88</v>
      </c>
      <c r="AV5380" s="13" t="s">
        <v>88</v>
      </c>
      <c r="AW5380" s="13" t="s">
        <v>40</v>
      </c>
      <c r="AX5380" s="13" t="s">
        <v>78</v>
      </c>
      <c r="AY5380" s="155" t="s">
        <v>156</v>
      </c>
    </row>
    <row r="5381" spans="2:51" s="13" customFormat="1" x14ac:dyDescent="0.2">
      <c r="B5381" s="154"/>
      <c r="D5381" s="148" t="s">
        <v>169</v>
      </c>
      <c r="E5381" s="155" t="s">
        <v>3</v>
      </c>
      <c r="F5381" s="156" t="s">
        <v>2558</v>
      </c>
      <c r="H5381" s="157">
        <v>3.306</v>
      </c>
      <c r="I5381" s="158"/>
      <c r="L5381" s="154"/>
      <c r="M5381" s="159"/>
      <c r="T5381" s="160"/>
      <c r="AT5381" s="155" t="s">
        <v>169</v>
      </c>
      <c r="AU5381" s="155" t="s">
        <v>88</v>
      </c>
      <c r="AV5381" s="13" t="s">
        <v>88</v>
      </c>
      <c r="AW5381" s="13" t="s">
        <v>40</v>
      </c>
      <c r="AX5381" s="13" t="s">
        <v>78</v>
      </c>
      <c r="AY5381" s="155" t="s">
        <v>156</v>
      </c>
    </row>
    <row r="5382" spans="2:51" s="13" customFormat="1" x14ac:dyDescent="0.2">
      <c r="B5382" s="154"/>
      <c r="D5382" s="148" t="s">
        <v>169</v>
      </c>
      <c r="E5382" s="155" t="s">
        <v>3</v>
      </c>
      <c r="F5382" s="156" t="s">
        <v>2559</v>
      </c>
      <c r="H5382" s="157">
        <v>12.904999999999999</v>
      </c>
      <c r="I5382" s="158"/>
      <c r="L5382" s="154"/>
      <c r="M5382" s="159"/>
      <c r="T5382" s="160"/>
      <c r="AT5382" s="155" t="s">
        <v>169</v>
      </c>
      <c r="AU5382" s="155" t="s">
        <v>88</v>
      </c>
      <c r="AV5382" s="13" t="s">
        <v>88</v>
      </c>
      <c r="AW5382" s="13" t="s">
        <v>40</v>
      </c>
      <c r="AX5382" s="13" t="s">
        <v>78</v>
      </c>
      <c r="AY5382" s="155" t="s">
        <v>156</v>
      </c>
    </row>
    <row r="5383" spans="2:51" s="13" customFormat="1" x14ac:dyDescent="0.2">
      <c r="B5383" s="154"/>
      <c r="D5383" s="148" t="s">
        <v>169</v>
      </c>
      <c r="E5383" s="155" t="s">
        <v>3</v>
      </c>
      <c r="F5383" s="156" t="s">
        <v>2560</v>
      </c>
      <c r="H5383" s="157">
        <v>29.43</v>
      </c>
      <c r="I5383" s="158"/>
      <c r="L5383" s="154"/>
      <c r="M5383" s="159"/>
      <c r="T5383" s="160"/>
      <c r="AT5383" s="155" t="s">
        <v>169</v>
      </c>
      <c r="AU5383" s="155" t="s">
        <v>88</v>
      </c>
      <c r="AV5383" s="13" t="s">
        <v>88</v>
      </c>
      <c r="AW5383" s="13" t="s">
        <v>40</v>
      </c>
      <c r="AX5383" s="13" t="s">
        <v>78</v>
      </c>
      <c r="AY5383" s="155" t="s">
        <v>156</v>
      </c>
    </row>
    <row r="5384" spans="2:51" s="13" customFormat="1" x14ac:dyDescent="0.2">
      <c r="B5384" s="154"/>
      <c r="D5384" s="148" t="s">
        <v>169</v>
      </c>
      <c r="E5384" s="155" t="s">
        <v>3</v>
      </c>
      <c r="F5384" s="156" t="s">
        <v>2561</v>
      </c>
      <c r="H5384" s="157">
        <v>19.91</v>
      </c>
      <c r="I5384" s="158"/>
      <c r="L5384" s="154"/>
      <c r="M5384" s="159"/>
      <c r="T5384" s="160"/>
      <c r="AT5384" s="155" t="s">
        <v>169</v>
      </c>
      <c r="AU5384" s="155" t="s">
        <v>88</v>
      </c>
      <c r="AV5384" s="13" t="s">
        <v>88</v>
      </c>
      <c r="AW5384" s="13" t="s">
        <v>40</v>
      </c>
      <c r="AX5384" s="13" t="s">
        <v>78</v>
      </c>
      <c r="AY5384" s="155" t="s">
        <v>156</v>
      </c>
    </row>
    <row r="5385" spans="2:51" s="13" customFormat="1" x14ac:dyDescent="0.2">
      <c r="B5385" s="154"/>
      <c r="D5385" s="148" t="s">
        <v>169</v>
      </c>
      <c r="E5385" s="155" t="s">
        <v>3</v>
      </c>
      <c r="F5385" s="156" t="s">
        <v>2562</v>
      </c>
      <c r="H5385" s="157">
        <v>15.654999999999999</v>
      </c>
      <c r="I5385" s="158"/>
      <c r="L5385" s="154"/>
      <c r="M5385" s="159"/>
      <c r="T5385" s="160"/>
      <c r="AT5385" s="155" t="s">
        <v>169</v>
      </c>
      <c r="AU5385" s="155" t="s">
        <v>88</v>
      </c>
      <c r="AV5385" s="13" t="s">
        <v>88</v>
      </c>
      <c r="AW5385" s="13" t="s">
        <v>40</v>
      </c>
      <c r="AX5385" s="13" t="s">
        <v>78</v>
      </c>
      <c r="AY5385" s="155" t="s">
        <v>156</v>
      </c>
    </row>
    <row r="5386" spans="2:51" s="13" customFormat="1" x14ac:dyDescent="0.2">
      <c r="B5386" s="154"/>
      <c r="D5386" s="148" t="s">
        <v>169</v>
      </c>
      <c r="E5386" s="155" t="s">
        <v>3</v>
      </c>
      <c r="F5386" s="156" t="s">
        <v>2563</v>
      </c>
      <c r="H5386" s="157">
        <v>13.17</v>
      </c>
      <c r="I5386" s="158"/>
      <c r="L5386" s="154"/>
      <c r="M5386" s="159"/>
      <c r="T5386" s="160"/>
      <c r="AT5386" s="155" t="s">
        <v>169</v>
      </c>
      <c r="AU5386" s="155" t="s">
        <v>88</v>
      </c>
      <c r="AV5386" s="13" t="s">
        <v>88</v>
      </c>
      <c r="AW5386" s="13" t="s">
        <v>40</v>
      </c>
      <c r="AX5386" s="13" t="s">
        <v>78</v>
      </c>
      <c r="AY5386" s="155" t="s">
        <v>156</v>
      </c>
    </row>
    <row r="5387" spans="2:51" s="13" customFormat="1" x14ac:dyDescent="0.2">
      <c r="B5387" s="154"/>
      <c r="D5387" s="148" t="s">
        <v>169</v>
      </c>
      <c r="E5387" s="155" t="s">
        <v>3</v>
      </c>
      <c r="F5387" s="156" t="s">
        <v>2564</v>
      </c>
      <c r="H5387" s="157">
        <v>25.2</v>
      </c>
      <c r="I5387" s="158"/>
      <c r="L5387" s="154"/>
      <c r="M5387" s="159"/>
      <c r="T5387" s="160"/>
      <c r="AT5387" s="155" t="s">
        <v>169</v>
      </c>
      <c r="AU5387" s="155" t="s">
        <v>88</v>
      </c>
      <c r="AV5387" s="13" t="s">
        <v>88</v>
      </c>
      <c r="AW5387" s="13" t="s">
        <v>40</v>
      </c>
      <c r="AX5387" s="13" t="s">
        <v>78</v>
      </c>
      <c r="AY5387" s="155" t="s">
        <v>156</v>
      </c>
    </row>
    <row r="5388" spans="2:51" s="13" customFormat="1" x14ac:dyDescent="0.2">
      <c r="B5388" s="154"/>
      <c r="D5388" s="148" t="s">
        <v>169</v>
      </c>
      <c r="E5388" s="155" t="s">
        <v>3</v>
      </c>
      <c r="F5388" s="156" t="s">
        <v>2565</v>
      </c>
      <c r="H5388" s="157">
        <v>17.661000000000001</v>
      </c>
      <c r="I5388" s="158"/>
      <c r="L5388" s="154"/>
      <c r="M5388" s="159"/>
      <c r="T5388" s="160"/>
      <c r="AT5388" s="155" t="s">
        <v>169</v>
      </c>
      <c r="AU5388" s="155" t="s">
        <v>88</v>
      </c>
      <c r="AV5388" s="13" t="s">
        <v>88</v>
      </c>
      <c r="AW5388" s="13" t="s">
        <v>40</v>
      </c>
      <c r="AX5388" s="13" t="s">
        <v>78</v>
      </c>
      <c r="AY5388" s="155" t="s">
        <v>156</v>
      </c>
    </row>
    <row r="5389" spans="2:51" s="13" customFormat="1" x14ac:dyDescent="0.2">
      <c r="B5389" s="154"/>
      <c r="D5389" s="148" t="s">
        <v>169</v>
      </c>
      <c r="E5389" s="155" t="s">
        <v>3</v>
      </c>
      <c r="F5389" s="156" t="s">
        <v>2566</v>
      </c>
      <c r="H5389" s="157">
        <v>3.8</v>
      </c>
      <c r="I5389" s="158"/>
      <c r="L5389" s="154"/>
      <c r="M5389" s="159"/>
      <c r="T5389" s="160"/>
      <c r="AT5389" s="155" t="s">
        <v>169</v>
      </c>
      <c r="AU5389" s="155" t="s">
        <v>88</v>
      </c>
      <c r="AV5389" s="13" t="s">
        <v>88</v>
      </c>
      <c r="AW5389" s="13" t="s">
        <v>40</v>
      </c>
      <c r="AX5389" s="13" t="s">
        <v>78</v>
      </c>
      <c r="AY5389" s="155" t="s">
        <v>156</v>
      </c>
    </row>
    <row r="5390" spans="2:51" s="13" customFormat="1" x14ac:dyDescent="0.2">
      <c r="B5390" s="154"/>
      <c r="D5390" s="148" t="s">
        <v>169</v>
      </c>
      <c r="E5390" s="155" t="s">
        <v>3</v>
      </c>
      <c r="F5390" s="156" t="s">
        <v>2567</v>
      </c>
      <c r="H5390" s="157">
        <v>42.36</v>
      </c>
      <c r="I5390" s="158"/>
      <c r="L5390" s="154"/>
      <c r="M5390" s="159"/>
      <c r="T5390" s="160"/>
      <c r="AT5390" s="155" t="s">
        <v>169</v>
      </c>
      <c r="AU5390" s="155" t="s">
        <v>88</v>
      </c>
      <c r="AV5390" s="13" t="s">
        <v>88</v>
      </c>
      <c r="AW5390" s="13" t="s">
        <v>40</v>
      </c>
      <c r="AX5390" s="13" t="s">
        <v>78</v>
      </c>
      <c r="AY5390" s="155" t="s">
        <v>156</v>
      </c>
    </row>
    <row r="5391" spans="2:51" s="13" customFormat="1" x14ac:dyDescent="0.2">
      <c r="B5391" s="154"/>
      <c r="D5391" s="148" t="s">
        <v>169</v>
      </c>
      <c r="E5391" s="155" t="s">
        <v>3</v>
      </c>
      <c r="F5391" s="156" t="s">
        <v>2568</v>
      </c>
      <c r="H5391" s="157">
        <v>7.665</v>
      </c>
      <c r="I5391" s="158"/>
      <c r="L5391" s="154"/>
      <c r="M5391" s="159"/>
      <c r="T5391" s="160"/>
      <c r="AT5391" s="155" t="s">
        <v>169</v>
      </c>
      <c r="AU5391" s="155" t="s">
        <v>88</v>
      </c>
      <c r="AV5391" s="13" t="s">
        <v>88</v>
      </c>
      <c r="AW5391" s="13" t="s">
        <v>40</v>
      </c>
      <c r="AX5391" s="13" t="s">
        <v>78</v>
      </c>
      <c r="AY5391" s="155" t="s">
        <v>156</v>
      </c>
    </row>
    <row r="5392" spans="2:51" s="13" customFormat="1" x14ac:dyDescent="0.2">
      <c r="B5392" s="154"/>
      <c r="D5392" s="148" t="s">
        <v>169</v>
      </c>
      <c r="E5392" s="155" t="s">
        <v>3</v>
      </c>
      <c r="F5392" s="156" t="s">
        <v>2569</v>
      </c>
      <c r="H5392" s="157">
        <v>6.93</v>
      </c>
      <c r="I5392" s="158"/>
      <c r="L5392" s="154"/>
      <c r="M5392" s="159"/>
      <c r="T5392" s="160"/>
      <c r="AT5392" s="155" t="s">
        <v>169</v>
      </c>
      <c r="AU5392" s="155" t="s">
        <v>88</v>
      </c>
      <c r="AV5392" s="13" t="s">
        <v>88</v>
      </c>
      <c r="AW5392" s="13" t="s">
        <v>40</v>
      </c>
      <c r="AX5392" s="13" t="s">
        <v>78</v>
      </c>
      <c r="AY5392" s="155" t="s">
        <v>156</v>
      </c>
    </row>
    <row r="5393" spans="2:51" s="13" customFormat="1" x14ac:dyDescent="0.2">
      <c r="B5393" s="154"/>
      <c r="D5393" s="148" t="s">
        <v>169</v>
      </c>
      <c r="E5393" s="155" t="s">
        <v>3</v>
      </c>
      <c r="F5393" s="156" t="s">
        <v>2570</v>
      </c>
      <c r="H5393" s="157">
        <v>18.600000000000001</v>
      </c>
      <c r="I5393" s="158"/>
      <c r="L5393" s="154"/>
      <c r="M5393" s="159"/>
      <c r="T5393" s="160"/>
      <c r="AT5393" s="155" t="s">
        <v>169</v>
      </c>
      <c r="AU5393" s="155" t="s">
        <v>88</v>
      </c>
      <c r="AV5393" s="13" t="s">
        <v>88</v>
      </c>
      <c r="AW5393" s="13" t="s">
        <v>40</v>
      </c>
      <c r="AX5393" s="13" t="s">
        <v>78</v>
      </c>
      <c r="AY5393" s="155" t="s">
        <v>156</v>
      </c>
    </row>
    <row r="5394" spans="2:51" s="13" customFormat="1" x14ac:dyDescent="0.2">
      <c r="B5394" s="154"/>
      <c r="D5394" s="148" t="s">
        <v>169</v>
      </c>
      <c r="E5394" s="155" t="s">
        <v>3</v>
      </c>
      <c r="F5394" s="156" t="s">
        <v>2571</v>
      </c>
      <c r="H5394" s="157">
        <v>16.068000000000001</v>
      </c>
      <c r="I5394" s="158"/>
      <c r="L5394" s="154"/>
      <c r="M5394" s="159"/>
      <c r="T5394" s="160"/>
      <c r="AT5394" s="155" t="s">
        <v>169</v>
      </c>
      <c r="AU5394" s="155" t="s">
        <v>88</v>
      </c>
      <c r="AV5394" s="13" t="s">
        <v>88</v>
      </c>
      <c r="AW5394" s="13" t="s">
        <v>40</v>
      </c>
      <c r="AX5394" s="13" t="s">
        <v>78</v>
      </c>
      <c r="AY5394" s="155" t="s">
        <v>156</v>
      </c>
    </row>
    <row r="5395" spans="2:51" s="13" customFormat="1" x14ac:dyDescent="0.2">
      <c r="B5395" s="154"/>
      <c r="D5395" s="148" t="s">
        <v>169</v>
      </c>
      <c r="E5395" s="155" t="s">
        <v>3</v>
      </c>
      <c r="F5395" s="156" t="s">
        <v>2572</v>
      </c>
      <c r="H5395" s="157">
        <v>27.3</v>
      </c>
      <c r="I5395" s="158"/>
      <c r="L5395" s="154"/>
      <c r="M5395" s="159"/>
      <c r="T5395" s="160"/>
      <c r="AT5395" s="155" t="s">
        <v>169</v>
      </c>
      <c r="AU5395" s="155" t="s">
        <v>88</v>
      </c>
      <c r="AV5395" s="13" t="s">
        <v>88</v>
      </c>
      <c r="AW5395" s="13" t="s">
        <v>40</v>
      </c>
      <c r="AX5395" s="13" t="s">
        <v>78</v>
      </c>
      <c r="AY5395" s="155" t="s">
        <v>156</v>
      </c>
    </row>
    <row r="5396" spans="2:51" s="13" customFormat="1" x14ac:dyDescent="0.2">
      <c r="B5396" s="154"/>
      <c r="D5396" s="148" t="s">
        <v>169</v>
      </c>
      <c r="E5396" s="155" t="s">
        <v>3</v>
      </c>
      <c r="F5396" s="156" t="s">
        <v>2573</v>
      </c>
      <c r="H5396" s="157">
        <v>3.2</v>
      </c>
      <c r="I5396" s="158"/>
      <c r="L5396" s="154"/>
      <c r="M5396" s="159"/>
      <c r="T5396" s="160"/>
      <c r="AT5396" s="155" t="s">
        <v>169</v>
      </c>
      <c r="AU5396" s="155" t="s">
        <v>88</v>
      </c>
      <c r="AV5396" s="13" t="s">
        <v>88</v>
      </c>
      <c r="AW5396" s="13" t="s">
        <v>40</v>
      </c>
      <c r="AX5396" s="13" t="s">
        <v>78</v>
      </c>
      <c r="AY5396" s="155" t="s">
        <v>156</v>
      </c>
    </row>
    <row r="5397" spans="2:51" s="13" customFormat="1" x14ac:dyDescent="0.2">
      <c r="B5397" s="154"/>
      <c r="D5397" s="148" t="s">
        <v>169</v>
      </c>
      <c r="E5397" s="155" t="s">
        <v>3</v>
      </c>
      <c r="F5397" s="156" t="s">
        <v>2574</v>
      </c>
      <c r="H5397" s="157">
        <v>30.75</v>
      </c>
      <c r="I5397" s="158"/>
      <c r="L5397" s="154"/>
      <c r="M5397" s="159"/>
      <c r="T5397" s="160"/>
      <c r="AT5397" s="155" t="s">
        <v>169</v>
      </c>
      <c r="AU5397" s="155" t="s">
        <v>88</v>
      </c>
      <c r="AV5397" s="13" t="s">
        <v>88</v>
      </c>
      <c r="AW5397" s="13" t="s">
        <v>40</v>
      </c>
      <c r="AX5397" s="13" t="s">
        <v>78</v>
      </c>
      <c r="AY5397" s="155" t="s">
        <v>156</v>
      </c>
    </row>
    <row r="5398" spans="2:51" s="13" customFormat="1" x14ac:dyDescent="0.2">
      <c r="B5398" s="154"/>
      <c r="D5398" s="148" t="s">
        <v>169</v>
      </c>
      <c r="E5398" s="155" t="s">
        <v>3</v>
      </c>
      <c r="F5398" s="156" t="s">
        <v>2575</v>
      </c>
      <c r="H5398" s="157">
        <v>16.7</v>
      </c>
      <c r="I5398" s="158"/>
      <c r="L5398" s="154"/>
      <c r="M5398" s="159"/>
      <c r="T5398" s="160"/>
      <c r="AT5398" s="155" t="s">
        <v>169</v>
      </c>
      <c r="AU5398" s="155" t="s">
        <v>88</v>
      </c>
      <c r="AV5398" s="13" t="s">
        <v>88</v>
      </c>
      <c r="AW5398" s="13" t="s">
        <v>40</v>
      </c>
      <c r="AX5398" s="13" t="s">
        <v>78</v>
      </c>
      <c r="AY5398" s="155" t="s">
        <v>156</v>
      </c>
    </row>
    <row r="5399" spans="2:51" s="13" customFormat="1" x14ac:dyDescent="0.2">
      <c r="B5399" s="154"/>
      <c r="D5399" s="148" t="s">
        <v>169</v>
      </c>
      <c r="E5399" s="155" t="s">
        <v>3</v>
      </c>
      <c r="F5399" s="156" t="s">
        <v>2576</v>
      </c>
      <c r="H5399" s="157">
        <v>16.047999999999998</v>
      </c>
      <c r="I5399" s="158"/>
      <c r="L5399" s="154"/>
      <c r="M5399" s="159"/>
      <c r="T5399" s="160"/>
      <c r="AT5399" s="155" t="s">
        <v>169</v>
      </c>
      <c r="AU5399" s="155" t="s">
        <v>88</v>
      </c>
      <c r="AV5399" s="13" t="s">
        <v>88</v>
      </c>
      <c r="AW5399" s="13" t="s">
        <v>40</v>
      </c>
      <c r="AX5399" s="13" t="s">
        <v>78</v>
      </c>
      <c r="AY5399" s="155" t="s">
        <v>156</v>
      </c>
    </row>
    <row r="5400" spans="2:51" s="13" customFormat="1" x14ac:dyDescent="0.2">
      <c r="B5400" s="154"/>
      <c r="D5400" s="148" t="s">
        <v>169</v>
      </c>
      <c r="E5400" s="155" t="s">
        <v>3</v>
      </c>
      <c r="F5400" s="156" t="s">
        <v>2577</v>
      </c>
      <c r="H5400" s="157">
        <v>27.5</v>
      </c>
      <c r="I5400" s="158"/>
      <c r="L5400" s="154"/>
      <c r="M5400" s="159"/>
      <c r="T5400" s="160"/>
      <c r="AT5400" s="155" t="s">
        <v>169</v>
      </c>
      <c r="AU5400" s="155" t="s">
        <v>88</v>
      </c>
      <c r="AV5400" s="13" t="s">
        <v>88</v>
      </c>
      <c r="AW5400" s="13" t="s">
        <v>40</v>
      </c>
      <c r="AX5400" s="13" t="s">
        <v>78</v>
      </c>
      <c r="AY5400" s="155" t="s">
        <v>156</v>
      </c>
    </row>
    <row r="5401" spans="2:51" s="13" customFormat="1" x14ac:dyDescent="0.2">
      <c r="B5401" s="154"/>
      <c r="D5401" s="148" t="s">
        <v>169</v>
      </c>
      <c r="E5401" s="155" t="s">
        <v>3</v>
      </c>
      <c r="F5401" s="156" t="s">
        <v>2578</v>
      </c>
      <c r="H5401" s="157">
        <v>51.26</v>
      </c>
      <c r="I5401" s="158"/>
      <c r="L5401" s="154"/>
      <c r="M5401" s="159"/>
      <c r="T5401" s="160"/>
      <c r="AT5401" s="155" t="s">
        <v>169</v>
      </c>
      <c r="AU5401" s="155" t="s">
        <v>88</v>
      </c>
      <c r="AV5401" s="13" t="s">
        <v>88</v>
      </c>
      <c r="AW5401" s="13" t="s">
        <v>40</v>
      </c>
      <c r="AX5401" s="13" t="s">
        <v>78</v>
      </c>
      <c r="AY5401" s="155" t="s">
        <v>156</v>
      </c>
    </row>
    <row r="5402" spans="2:51" s="13" customFormat="1" x14ac:dyDescent="0.2">
      <c r="B5402" s="154"/>
      <c r="D5402" s="148" t="s">
        <v>169</v>
      </c>
      <c r="E5402" s="155" t="s">
        <v>3</v>
      </c>
      <c r="F5402" s="156" t="s">
        <v>2579</v>
      </c>
      <c r="H5402" s="157">
        <v>11.936</v>
      </c>
      <c r="I5402" s="158"/>
      <c r="L5402" s="154"/>
      <c r="M5402" s="159"/>
      <c r="T5402" s="160"/>
      <c r="AT5402" s="155" t="s">
        <v>169</v>
      </c>
      <c r="AU5402" s="155" t="s">
        <v>88</v>
      </c>
      <c r="AV5402" s="13" t="s">
        <v>88</v>
      </c>
      <c r="AW5402" s="13" t="s">
        <v>40</v>
      </c>
      <c r="AX5402" s="13" t="s">
        <v>78</v>
      </c>
      <c r="AY5402" s="155" t="s">
        <v>156</v>
      </c>
    </row>
    <row r="5403" spans="2:51" s="13" customFormat="1" x14ac:dyDescent="0.2">
      <c r="B5403" s="154"/>
      <c r="D5403" s="148" t="s">
        <v>169</v>
      </c>
      <c r="E5403" s="155" t="s">
        <v>3</v>
      </c>
      <c r="F5403" s="156" t="s">
        <v>2580</v>
      </c>
      <c r="H5403" s="157">
        <v>17.04</v>
      </c>
      <c r="I5403" s="158"/>
      <c r="L5403" s="154"/>
      <c r="M5403" s="159"/>
      <c r="T5403" s="160"/>
      <c r="AT5403" s="155" t="s">
        <v>169</v>
      </c>
      <c r="AU5403" s="155" t="s">
        <v>88</v>
      </c>
      <c r="AV5403" s="13" t="s">
        <v>88</v>
      </c>
      <c r="AW5403" s="13" t="s">
        <v>40</v>
      </c>
      <c r="AX5403" s="13" t="s">
        <v>78</v>
      </c>
      <c r="AY5403" s="155" t="s">
        <v>156</v>
      </c>
    </row>
    <row r="5404" spans="2:51" s="13" customFormat="1" x14ac:dyDescent="0.2">
      <c r="B5404" s="154"/>
      <c r="D5404" s="148" t="s">
        <v>169</v>
      </c>
      <c r="E5404" s="155" t="s">
        <v>3</v>
      </c>
      <c r="F5404" s="156" t="s">
        <v>2581</v>
      </c>
      <c r="H5404" s="157">
        <v>28.5</v>
      </c>
      <c r="I5404" s="158"/>
      <c r="L5404" s="154"/>
      <c r="M5404" s="159"/>
      <c r="T5404" s="160"/>
      <c r="AT5404" s="155" t="s">
        <v>169</v>
      </c>
      <c r="AU5404" s="155" t="s">
        <v>88</v>
      </c>
      <c r="AV5404" s="13" t="s">
        <v>88</v>
      </c>
      <c r="AW5404" s="13" t="s">
        <v>40</v>
      </c>
      <c r="AX5404" s="13" t="s">
        <v>78</v>
      </c>
      <c r="AY5404" s="155" t="s">
        <v>156</v>
      </c>
    </row>
    <row r="5405" spans="2:51" s="13" customFormat="1" x14ac:dyDescent="0.2">
      <c r="B5405" s="154"/>
      <c r="D5405" s="148" t="s">
        <v>169</v>
      </c>
      <c r="E5405" s="155" t="s">
        <v>3</v>
      </c>
      <c r="F5405" s="156" t="s">
        <v>2582</v>
      </c>
      <c r="H5405" s="157">
        <v>14.75</v>
      </c>
      <c r="I5405" s="158"/>
      <c r="L5405" s="154"/>
      <c r="M5405" s="159"/>
      <c r="T5405" s="160"/>
      <c r="AT5405" s="155" t="s">
        <v>169</v>
      </c>
      <c r="AU5405" s="155" t="s">
        <v>88</v>
      </c>
      <c r="AV5405" s="13" t="s">
        <v>88</v>
      </c>
      <c r="AW5405" s="13" t="s">
        <v>40</v>
      </c>
      <c r="AX5405" s="13" t="s">
        <v>78</v>
      </c>
      <c r="AY5405" s="155" t="s">
        <v>156</v>
      </c>
    </row>
    <row r="5406" spans="2:51" s="13" customFormat="1" x14ac:dyDescent="0.2">
      <c r="B5406" s="154"/>
      <c r="D5406" s="148" t="s">
        <v>169</v>
      </c>
      <c r="E5406" s="155" t="s">
        <v>3</v>
      </c>
      <c r="F5406" s="156" t="s">
        <v>2583</v>
      </c>
      <c r="H5406" s="157">
        <v>18</v>
      </c>
      <c r="I5406" s="158"/>
      <c r="L5406" s="154"/>
      <c r="M5406" s="159"/>
      <c r="T5406" s="160"/>
      <c r="AT5406" s="155" t="s">
        <v>169</v>
      </c>
      <c r="AU5406" s="155" t="s">
        <v>88</v>
      </c>
      <c r="AV5406" s="13" t="s">
        <v>88</v>
      </c>
      <c r="AW5406" s="13" t="s">
        <v>40</v>
      </c>
      <c r="AX5406" s="13" t="s">
        <v>78</v>
      </c>
      <c r="AY5406" s="155" t="s">
        <v>156</v>
      </c>
    </row>
    <row r="5407" spans="2:51" s="13" customFormat="1" x14ac:dyDescent="0.2">
      <c r="B5407" s="154"/>
      <c r="D5407" s="148" t="s">
        <v>169</v>
      </c>
      <c r="E5407" s="155" t="s">
        <v>3</v>
      </c>
      <c r="F5407" s="156" t="s">
        <v>2584</v>
      </c>
      <c r="H5407" s="157">
        <v>8.18</v>
      </c>
      <c r="I5407" s="158"/>
      <c r="L5407" s="154"/>
      <c r="M5407" s="159"/>
      <c r="T5407" s="160"/>
      <c r="AT5407" s="155" t="s">
        <v>169</v>
      </c>
      <c r="AU5407" s="155" t="s">
        <v>88</v>
      </c>
      <c r="AV5407" s="13" t="s">
        <v>88</v>
      </c>
      <c r="AW5407" s="13" t="s">
        <v>40</v>
      </c>
      <c r="AX5407" s="13" t="s">
        <v>78</v>
      </c>
      <c r="AY5407" s="155" t="s">
        <v>156</v>
      </c>
    </row>
    <row r="5408" spans="2:51" s="13" customFormat="1" x14ac:dyDescent="0.2">
      <c r="B5408" s="154"/>
      <c r="D5408" s="148" t="s">
        <v>169</v>
      </c>
      <c r="E5408" s="155" t="s">
        <v>3</v>
      </c>
      <c r="F5408" s="156" t="s">
        <v>2585</v>
      </c>
      <c r="H5408" s="157">
        <v>37.950000000000003</v>
      </c>
      <c r="I5408" s="158"/>
      <c r="L5408" s="154"/>
      <c r="M5408" s="159"/>
      <c r="T5408" s="160"/>
      <c r="AT5408" s="155" t="s">
        <v>169</v>
      </c>
      <c r="AU5408" s="155" t="s">
        <v>88</v>
      </c>
      <c r="AV5408" s="13" t="s">
        <v>88</v>
      </c>
      <c r="AW5408" s="13" t="s">
        <v>40</v>
      </c>
      <c r="AX5408" s="13" t="s">
        <v>78</v>
      </c>
      <c r="AY5408" s="155" t="s">
        <v>156</v>
      </c>
    </row>
    <row r="5409" spans="2:51" s="13" customFormat="1" x14ac:dyDescent="0.2">
      <c r="B5409" s="154"/>
      <c r="D5409" s="148" t="s">
        <v>169</v>
      </c>
      <c r="E5409" s="155" t="s">
        <v>3</v>
      </c>
      <c r="F5409" s="156" t="s">
        <v>2586</v>
      </c>
      <c r="H5409" s="157">
        <v>32.479999999999997</v>
      </c>
      <c r="I5409" s="158"/>
      <c r="L5409" s="154"/>
      <c r="M5409" s="159"/>
      <c r="T5409" s="160"/>
      <c r="AT5409" s="155" t="s">
        <v>169</v>
      </c>
      <c r="AU5409" s="155" t="s">
        <v>88</v>
      </c>
      <c r="AV5409" s="13" t="s">
        <v>88</v>
      </c>
      <c r="AW5409" s="13" t="s">
        <v>40</v>
      </c>
      <c r="AX5409" s="13" t="s">
        <v>78</v>
      </c>
      <c r="AY5409" s="155" t="s">
        <v>156</v>
      </c>
    </row>
    <row r="5410" spans="2:51" s="13" customFormat="1" x14ac:dyDescent="0.2">
      <c r="B5410" s="154"/>
      <c r="D5410" s="148" t="s">
        <v>169</v>
      </c>
      <c r="E5410" s="155" t="s">
        <v>3</v>
      </c>
      <c r="F5410" s="156" t="s">
        <v>2587</v>
      </c>
      <c r="H5410" s="157">
        <v>74.599999999999994</v>
      </c>
      <c r="I5410" s="158"/>
      <c r="L5410" s="154"/>
      <c r="M5410" s="159"/>
      <c r="T5410" s="160"/>
      <c r="AT5410" s="155" t="s">
        <v>169</v>
      </c>
      <c r="AU5410" s="155" t="s">
        <v>88</v>
      </c>
      <c r="AV5410" s="13" t="s">
        <v>88</v>
      </c>
      <c r="AW5410" s="13" t="s">
        <v>40</v>
      </c>
      <c r="AX5410" s="13" t="s">
        <v>78</v>
      </c>
      <c r="AY5410" s="155" t="s">
        <v>156</v>
      </c>
    </row>
    <row r="5411" spans="2:51" s="13" customFormat="1" x14ac:dyDescent="0.2">
      <c r="B5411" s="154"/>
      <c r="D5411" s="148" t="s">
        <v>169</v>
      </c>
      <c r="E5411" s="155" t="s">
        <v>3</v>
      </c>
      <c r="F5411" s="156" t="s">
        <v>2588</v>
      </c>
      <c r="H5411" s="157">
        <v>33.335000000000001</v>
      </c>
      <c r="I5411" s="158"/>
      <c r="L5411" s="154"/>
      <c r="M5411" s="159"/>
      <c r="T5411" s="160"/>
      <c r="AT5411" s="155" t="s">
        <v>169</v>
      </c>
      <c r="AU5411" s="155" t="s">
        <v>88</v>
      </c>
      <c r="AV5411" s="13" t="s">
        <v>88</v>
      </c>
      <c r="AW5411" s="13" t="s">
        <v>40</v>
      </c>
      <c r="AX5411" s="13" t="s">
        <v>78</v>
      </c>
      <c r="AY5411" s="155" t="s">
        <v>156</v>
      </c>
    </row>
    <row r="5412" spans="2:51" s="13" customFormat="1" x14ac:dyDescent="0.2">
      <c r="B5412" s="154"/>
      <c r="D5412" s="148" t="s">
        <v>169</v>
      </c>
      <c r="E5412" s="155" t="s">
        <v>3</v>
      </c>
      <c r="F5412" s="156" t="s">
        <v>2589</v>
      </c>
      <c r="H5412" s="157">
        <v>4.0919999999999996</v>
      </c>
      <c r="I5412" s="158"/>
      <c r="L5412" s="154"/>
      <c r="M5412" s="159"/>
      <c r="T5412" s="160"/>
      <c r="AT5412" s="155" t="s">
        <v>169</v>
      </c>
      <c r="AU5412" s="155" t="s">
        <v>88</v>
      </c>
      <c r="AV5412" s="13" t="s">
        <v>88</v>
      </c>
      <c r="AW5412" s="13" t="s">
        <v>40</v>
      </c>
      <c r="AX5412" s="13" t="s">
        <v>78</v>
      </c>
      <c r="AY5412" s="155" t="s">
        <v>156</v>
      </c>
    </row>
    <row r="5413" spans="2:51" s="15" customFormat="1" x14ac:dyDescent="0.2">
      <c r="B5413" s="168"/>
      <c r="D5413" s="148" t="s">
        <v>169</v>
      </c>
      <c r="E5413" s="169" t="s">
        <v>3</v>
      </c>
      <c r="F5413" s="170" t="s">
        <v>180</v>
      </c>
      <c r="H5413" s="171">
        <v>2867.5709999999999</v>
      </c>
      <c r="I5413" s="172"/>
      <c r="L5413" s="168"/>
      <c r="M5413" s="173"/>
      <c r="T5413" s="174"/>
      <c r="AT5413" s="169" t="s">
        <v>169</v>
      </c>
      <c r="AU5413" s="169" t="s">
        <v>88</v>
      </c>
      <c r="AV5413" s="15" t="s">
        <v>157</v>
      </c>
      <c r="AW5413" s="15" t="s">
        <v>40</v>
      </c>
      <c r="AX5413" s="15" t="s">
        <v>78</v>
      </c>
      <c r="AY5413" s="169" t="s">
        <v>156</v>
      </c>
    </row>
    <row r="5414" spans="2:51" s="12" customFormat="1" x14ac:dyDescent="0.2">
      <c r="B5414" s="147"/>
      <c r="D5414" s="148" t="s">
        <v>169</v>
      </c>
      <c r="E5414" s="149" t="s">
        <v>3</v>
      </c>
      <c r="F5414" s="150" t="s">
        <v>2859</v>
      </c>
      <c r="H5414" s="149" t="s">
        <v>3</v>
      </c>
      <c r="I5414" s="151"/>
      <c r="L5414" s="147"/>
      <c r="M5414" s="152"/>
      <c r="T5414" s="153"/>
      <c r="AT5414" s="149" t="s">
        <v>169</v>
      </c>
      <c r="AU5414" s="149" t="s">
        <v>88</v>
      </c>
      <c r="AV5414" s="12" t="s">
        <v>86</v>
      </c>
      <c r="AW5414" s="12" t="s">
        <v>40</v>
      </c>
      <c r="AX5414" s="12" t="s">
        <v>78</v>
      </c>
      <c r="AY5414" s="149" t="s">
        <v>156</v>
      </c>
    </row>
    <row r="5415" spans="2:51" s="13" customFormat="1" x14ac:dyDescent="0.2">
      <c r="B5415" s="154"/>
      <c r="D5415" s="148" t="s">
        <v>169</v>
      </c>
      <c r="E5415" s="155" t="s">
        <v>3</v>
      </c>
      <c r="F5415" s="156" t="s">
        <v>2860</v>
      </c>
      <c r="H5415" s="157">
        <v>6.8949999999999996</v>
      </c>
      <c r="I5415" s="158"/>
      <c r="L5415" s="154"/>
      <c r="M5415" s="159"/>
      <c r="T5415" s="160"/>
      <c r="AT5415" s="155" t="s">
        <v>169</v>
      </c>
      <c r="AU5415" s="155" t="s">
        <v>88</v>
      </c>
      <c r="AV5415" s="13" t="s">
        <v>88</v>
      </c>
      <c r="AW5415" s="13" t="s">
        <v>40</v>
      </c>
      <c r="AX5415" s="13" t="s">
        <v>78</v>
      </c>
      <c r="AY5415" s="155" t="s">
        <v>156</v>
      </c>
    </row>
    <row r="5416" spans="2:51" s="13" customFormat="1" x14ac:dyDescent="0.2">
      <c r="B5416" s="154"/>
      <c r="D5416" s="148" t="s">
        <v>169</v>
      </c>
      <c r="E5416" s="155" t="s">
        <v>3</v>
      </c>
      <c r="F5416" s="156" t="s">
        <v>2861</v>
      </c>
      <c r="H5416" s="157">
        <v>7.8</v>
      </c>
      <c r="I5416" s="158"/>
      <c r="L5416" s="154"/>
      <c r="M5416" s="159"/>
      <c r="T5416" s="160"/>
      <c r="AT5416" s="155" t="s">
        <v>169</v>
      </c>
      <c r="AU5416" s="155" t="s">
        <v>88</v>
      </c>
      <c r="AV5416" s="13" t="s">
        <v>88</v>
      </c>
      <c r="AW5416" s="13" t="s">
        <v>40</v>
      </c>
      <c r="AX5416" s="13" t="s">
        <v>78</v>
      </c>
      <c r="AY5416" s="155" t="s">
        <v>156</v>
      </c>
    </row>
    <row r="5417" spans="2:51" s="13" customFormat="1" x14ac:dyDescent="0.2">
      <c r="B5417" s="154"/>
      <c r="D5417" s="148" t="s">
        <v>169</v>
      </c>
      <c r="E5417" s="155" t="s">
        <v>3</v>
      </c>
      <c r="F5417" s="156" t="s">
        <v>2862</v>
      </c>
      <c r="H5417" s="157">
        <v>2.1</v>
      </c>
      <c r="I5417" s="158"/>
      <c r="L5417" s="154"/>
      <c r="M5417" s="159"/>
      <c r="T5417" s="160"/>
      <c r="AT5417" s="155" t="s">
        <v>169</v>
      </c>
      <c r="AU5417" s="155" t="s">
        <v>88</v>
      </c>
      <c r="AV5417" s="13" t="s">
        <v>88</v>
      </c>
      <c r="AW5417" s="13" t="s">
        <v>40</v>
      </c>
      <c r="AX5417" s="13" t="s">
        <v>78</v>
      </c>
      <c r="AY5417" s="155" t="s">
        <v>156</v>
      </c>
    </row>
    <row r="5418" spans="2:51" s="15" customFormat="1" x14ac:dyDescent="0.2">
      <c r="B5418" s="168"/>
      <c r="D5418" s="148" t="s">
        <v>169</v>
      </c>
      <c r="E5418" s="169" t="s">
        <v>3</v>
      </c>
      <c r="F5418" s="170" t="s">
        <v>180</v>
      </c>
      <c r="H5418" s="171">
        <v>16.795000000000002</v>
      </c>
      <c r="I5418" s="172"/>
      <c r="L5418" s="168"/>
      <c r="M5418" s="173"/>
      <c r="T5418" s="174"/>
      <c r="AT5418" s="169" t="s">
        <v>169</v>
      </c>
      <c r="AU5418" s="169" t="s">
        <v>88</v>
      </c>
      <c r="AV5418" s="15" t="s">
        <v>157</v>
      </c>
      <c r="AW5418" s="15" t="s">
        <v>40</v>
      </c>
      <c r="AX5418" s="15" t="s">
        <v>78</v>
      </c>
      <c r="AY5418" s="169" t="s">
        <v>156</v>
      </c>
    </row>
    <row r="5419" spans="2:51" s="12" customFormat="1" x14ac:dyDescent="0.2">
      <c r="B5419" s="147"/>
      <c r="D5419" s="148" t="s">
        <v>169</v>
      </c>
      <c r="E5419" s="149" t="s">
        <v>3</v>
      </c>
      <c r="F5419" s="150" t="s">
        <v>2891</v>
      </c>
      <c r="H5419" s="149" t="s">
        <v>3</v>
      </c>
      <c r="I5419" s="151"/>
      <c r="L5419" s="147"/>
      <c r="M5419" s="152"/>
      <c r="T5419" s="153"/>
      <c r="AT5419" s="149" t="s">
        <v>169</v>
      </c>
      <c r="AU5419" s="149" t="s">
        <v>88</v>
      </c>
      <c r="AV5419" s="12" t="s">
        <v>86</v>
      </c>
      <c r="AW5419" s="12" t="s">
        <v>40</v>
      </c>
      <c r="AX5419" s="12" t="s">
        <v>78</v>
      </c>
      <c r="AY5419" s="149" t="s">
        <v>156</v>
      </c>
    </row>
    <row r="5420" spans="2:51" s="13" customFormat="1" x14ac:dyDescent="0.2">
      <c r="B5420" s="154"/>
      <c r="D5420" s="148" t="s">
        <v>169</v>
      </c>
      <c r="E5420" s="155" t="s">
        <v>3</v>
      </c>
      <c r="F5420" s="156" t="s">
        <v>2892</v>
      </c>
      <c r="H5420" s="157">
        <v>1.68</v>
      </c>
      <c r="I5420" s="158"/>
      <c r="L5420" s="154"/>
      <c r="M5420" s="159"/>
      <c r="T5420" s="160"/>
      <c r="AT5420" s="155" t="s">
        <v>169</v>
      </c>
      <c r="AU5420" s="155" t="s">
        <v>88</v>
      </c>
      <c r="AV5420" s="13" t="s">
        <v>88</v>
      </c>
      <c r="AW5420" s="13" t="s">
        <v>40</v>
      </c>
      <c r="AX5420" s="13" t="s">
        <v>78</v>
      </c>
      <c r="AY5420" s="155" t="s">
        <v>156</v>
      </c>
    </row>
    <row r="5421" spans="2:51" s="13" customFormat="1" x14ac:dyDescent="0.2">
      <c r="B5421" s="154"/>
      <c r="D5421" s="148" t="s">
        <v>169</v>
      </c>
      <c r="E5421" s="155" t="s">
        <v>3</v>
      </c>
      <c r="F5421" s="156" t="s">
        <v>2893</v>
      </c>
      <c r="H5421" s="157">
        <v>3.9</v>
      </c>
      <c r="I5421" s="158"/>
      <c r="L5421" s="154"/>
      <c r="M5421" s="159"/>
      <c r="T5421" s="160"/>
      <c r="AT5421" s="155" t="s">
        <v>169</v>
      </c>
      <c r="AU5421" s="155" t="s">
        <v>88</v>
      </c>
      <c r="AV5421" s="13" t="s">
        <v>88</v>
      </c>
      <c r="AW5421" s="13" t="s">
        <v>40</v>
      </c>
      <c r="AX5421" s="13" t="s">
        <v>78</v>
      </c>
      <c r="AY5421" s="155" t="s">
        <v>156</v>
      </c>
    </row>
    <row r="5422" spans="2:51" s="13" customFormat="1" x14ac:dyDescent="0.2">
      <c r="B5422" s="154"/>
      <c r="D5422" s="148" t="s">
        <v>169</v>
      </c>
      <c r="E5422" s="155" t="s">
        <v>3</v>
      </c>
      <c r="F5422" s="156" t="s">
        <v>2894</v>
      </c>
      <c r="H5422" s="157">
        <v>3.9</v>
      </c>
      <c r="I5422" s="158"/>
      <c r="L5422" s="154"/>
      <c r="M5422" s="159"/>
      <c r="T5422" s="160"/>
      <c r="AT5422" s="155" t="s">
        <v>169</v>
      </c>
      <c r="AU5422" s="155" t="s">
        <v>88</v>
      </c>
      <c r="AV5422" s="13" t="s">
        <v>88</v>
      </c>
      <c r="AW5422" s="13" t="s">
        <v>40</v>
      </c>
      <c r="AX5422" s="13" t="s">
        <v>78</v>
      </c>
      <c r="AY5422" s="155" t="s">
        <v>156</v>
      </c>
    </row>
    <row r="5423" spans="2:51" s="13" customFormat="1" x14ac:dyDescent="0.2">
      <c r="B5423" s="154"/>
      <c r="D5423" s="148" t="s">
        <v>169</v>
      </c>
      <c r="E5423" s="155" t="s">
        <v>3</v>
      </c>
      <c r="F5423" s="156" t="s">
        <v>2895</v>
      </c>
      <c r="H5423" s="157">
        <v>3.9</v>
      </c>
      <c r="I5423" s="158"/>
      <c r="L5423" s="154"/>
      <c r="M5423" s="159"/>
      <c r="T5423" s="160"/>
      <c r="AT5423" s="155" t="s">
        <v>169</v>
      </c>
      <c r="AU5423" s="155" t="s">
        <v>88</v>
      </c>
      <c r="AV5423" s="13" t="s">
        <v>88</v>
      </c>
      <c r="AW5423" s="13" t="s">
        <v>40</v>
      </c>
      <c r="AX5423" s="13" t="s">
        <v>78</v>
      </c>
      <c r="AY5423" s="155" t="s">
        <v>156</v>
      </c>
    </row>
    <row r="5424" spans="2:51" s="13" customFormat="1" x14ac:dyDescent="0.2">
      <c r="B5424" s="154"/>
      <c r="D5424" s="148" t="s">
        <v>169</v>
      </c>
      <c r="E5424" s="155" t="s">
        <v>3</v>
      </c>
      <c r="F5424" s="156" t="s">
        <v>2896</v>
      </c>
      <c r="H5424" s="157">
        <v>4.9050000000000002</v>
      </c>
      <c r="I5424" s="158"/>
      <c r="L5424" s="154"/>
      <c r="M5424" s="159"/>
      <c r="T5424" s="160"/>
      <c r="AT5424" s="155" t="s">
        <v>169</v>
      </c>
      <c r="AU5424" s="155" t="s">
        <v>88</v>
      </c>
      <c r="AV5424" s="13" t="s">
        <v>88</v>
      </c>
      <c r="AW5424" s="13" t="s">
        <v>40</v>
      </c>
      <c r="AX5424" s="13" t="s">
        <v>78</v>
      </c>
      <c r="AY5424" s="155" t="s">
        <v>156</v>
      </c>
    </row>
    <row r="5425" spans="2:51" s="13" customFormat="1" x14ac:dyDescent="0.2">
      <c r="B5425" s="154"/>
      <c r="D5425" s="148" t="s">
        <v>169</v>
      </c>
      <c r="E5425" s="155" t="s">
        <v>3</v>
      </c>
      <c r="F5425" s="156" t="s">
        <v>2897</v>
      </c>
      <c r="H5425" s="157">
        <v>1.62</v>
      </c>
      <c r="I5425" s="158"/>
      <c r="L5425" s="154"/>
      <c r="M5425" s="159"/>
      <c r="T5425" s="160"/>
      <c r="AT5425" s="155" t="s">
        <v>169</v>
      </c>
      <c r="AU5425" s="155" t="s">
        <v>88</v>
      </c>
      <c r="AV5425" s="13" t="s">
        <v>88</v>
      </c>
      <c r="AW5425" s="13" t="s">
        <v>40</v>
      </c>
      <c r="AX5425" s="13" t="s">
        <v>78</v>
      </c>
      <c r="AY5425" s="155" t="s">
        <v>156</v>
      </c>
    </row>
    <row r="5426" spans="2:51" s="13" customFormat="1" x14ac:dyDescent="0.2">
      <c r="B5426" s="154"/>
      <c r="D5426" s="148" t="s">
        <v>169</v>
      </c>
      <c r="E5426" s="155" t="s">
        <v>3</v>
      </c>
      <c r="F5426" s="156" t="s">
        <v>2898</v>
      </c>
      <c r="H5426" s="157">
        <v>4.6260000000000003</v>
      </c>
      <c r="I5426" s="158"/>
      <c r="L5426" s="154"/>
      <c r="M5426" s="159"/>
      <c r="T5426" s="160"/>
      <c r="AT5426" s="155" t="s">
        <v>169</v>
      </c>
      <c r="AU5426" s="155" t="s">
        <v>88</v>
      </c>
      <c r="AV5426" s="13" t="s">
        <v>88</v>
      </c>
      <c r="AW5426" s="13" t="s">
        <v>40</v>
      </c>
      <c r="AX5426" s="13" t="s">
        <v>78</v>
      </c>
      <c r="AY5426" s="155" t="s">
        <v>156</v>
      </c>
    </row>
    <row r="5427" spans="2:51" s="13" customFormat="1" x14ac:dyDescent="0.2">
      <c r="B5427" s="154"/>
      <c r="D5427" s="148" t="s">
        <v>169</v>
      </c>
      <c r="E5427" s="155" t="s">
        <v>3</v>
      </c>
      <c r="F5427" s="156" t="s">
        <v>2899</v>
      </c>
      <c r="H5427" s="157">
        <v>1.4319999999999999</v>
      </c>
      <c r="I5427" s="158"/>
      <c r="L5427" s="154"/>
      <c r="M5427" s="159"/>
      <c r="T5427" s="160"/>
      <c r="AT5427" s="155" t="s">
        <v>169</v>
      </c>
      <c r="AU5427" s="155" t="s">
        <v>88</v>
      </c>
      <c r="AV5427" s="13" t="s">
        <v>88</v>
      </c>
      <c r="AW5427" s="13" t="s">
        <v>40</v>
      </c>
      <c r="AX5427" s="13" t="s">
        <v>78</v>
      </c>
      <c r="AY5427" s="155" t="s">
        <v>156</v>
      </c>
    </row>
    <row r="5428" spans="2:51" s="13" customFormat="1" x14ac:dyDescent="0.2">
      <c r="B5428" s="154"/>
      <c r="D5428" s="148" t="s">
        <v>169</v>
      </c>
      <c r="E5428" s="155" t="s">
        <v>3</v>
      </c>
      <c r="F5428" s="156" t="s">
        <v>2900</v>
      </c>
      <c r="H5428" s="157">
        <v>1.54</v>
      </c>
      <c r="I5428" s="158"/>
      <c r="L5428" s="154"/>
      <c r="M5428" s="159"/>
      <c r="T5428" s="160"/>
      <c r="AT5428" s="155" t="s">
        <v>169</v>
      </c>
      <c r="AU5428" s="155" t="s">
        <v>88</v>
      </c>
      <c r="AV5428" s="13" t="s">
        <v>88</v>
      </c>
      <c r="AW5428" s="13" t="s">
        <v>40</v>
      </c>
      <c r="AX5428" s="13" t="s">
        <v>78</v>
      </c>
      <c r="AY5428" s="155" t="s">
        <v>156</v>
      </c>
    </row>
    <row r="5429" spans="2:51" s="13" customFormat="1" x14ac:dyDescent="0.2">
      <c r="B5429" s="154"/>
      <c r="D5429" s="148" t="s">
        <v>169</v>
      </c>
      <c r="E5429" s="155" t="s">
        <v>3</v>
      </c>
      <c r="F5429" s="156" t="s">
        <v>2901</v>
      </c>
      <c r="H5429" s="157">
        <v>1.4319999999999999</v>
      </c>
      <c r="I5429" s="158"/>
      <c r="L5429" s="154"/>
      <c r="M5429" s="159"/>
      <c r="T5429" s="160"/>
      <c r="AT5429" s="155" t="s">
        <v>169</v>
      </c>
      <c r="AU5429" s="155" t="s">
        <v>88</v>
      </c>
      <c r="AV5429" s="13" t="s">
        <v>88</v>
      </c>
      <c r="AW5429" s="13" t="s">
        <v>40</v>
      </c>
      <c r="AX5429" s="13" t="s">
        <v>78</v>
      </c>
      <c r="AY5429" s="155" t="s">
        <v>156</v>
      </c>
    </row>
    <row r="5430" spans="2:51" s="13" customFormat="1" x14ac:dyDescent="0.2">
      <c r="B5430" s="154"/>
      <c r="D5430" s="148" t="s">
        <v>169</v>
      </c>
      <c r="E5430" s="155" t="s">
        <v>3</v>
      </c>
      <c r="F5430" s="156" t="s">
        <v>2902</v>
      </c>
      <c r="H5430" s="157">
        <v>4.7699999999999996</v>
      </c>
      <c r="I5430" s="158"/>
      <c r="L5430" s="154"/>
      <c r="M5430" s="159"/>
      <c r="T5430" s="160"/>
      <c r="AT5430" s="155" t="s">
        <v>169</v>
      </c>
      <c r="AU5430" s="155" t="s">
        <v>88</v>
      </c>
      <c r="AV5430" s="13" t="s">
        <v>88</v>
      </c>
      <c r="AW5430" s="13" t="s">
        <v>40</v>
      </c>
      <c r="AX5430" s="13" t="s">
        <v>78</v>
      </c>
      <c r="AY5430" s="155" t="s">
        <v>156</v>
      </c>
    </row>
    <row r="5431" spans="2:51" s="13" customFormat="1" x14ac:dyDescent="0.2">
      <c r="B5431" s="154"/>
      <c r="D5431" s="148" t="s">
        <v>169</v>
      </c>
      <c r="E5431" s="155" t="s">
        <v>3</v>
      </c>
      <c r="F5431" s="156" t="s">
        <v>2903</v>
      </c>
      <c r="H5431" s="157">
        <v>4.7699999999999996</v>
      </c>
      <c r="I5431" s="158"/>
      <c r="L5431" s="154"/>
      <c r="M5431" s="159"/>
      <c r="T5431" s="160"/>
      <c r="AT5431" s="155" t="s">
        <v>169</v>
      </c>
      <c r="AU5431" s="155" t="s">
        <v>88</v>
      </c>
      <c r="AV5431" s="13" t="s">
        <v>88</v>
      </c>
      <c r="AW5431" s="13" t="s">
        <v>40</v>
      </c>
      <c r="AX5431" s="13" t="s">
        <v>78</v>
      </c>
      <c r="AY5431" s="155" t="s">
        <v>156</v>
      </c>
    </row>
    <row r="5432" spans="2:51" s="13" customFormat="1" x14ac:dyDescent="0.2">
      <c r="B5432" s="154"/>
      <c r="D5432" s="148" t="s">
        <v>169</v>
      </c>
      <c r="E5432" s="155" t="s">
        <v>3</v>
      </c>
      <c r="F5432" s="156" t="s">
        <v>2904</v>
      </c>
      <c r="H5432" s="157">
        <v>2.9940000000000002</v>
      </c>
      <c r="I5432" s="158"/>
      <c r="L5432" s="154"/>
      <c r="M5432" s="159"/>
      <c r="T5432" s="160"/>
      <c r="AT5432" s="155" t="s">
        <v>169</v>
      </c>
      <c r="AU5432" s="155" t="s">
        <v>88</v>
      </c>
      <c r="AV5432" s="13" t="s">
        <v>88</v>
      </c>
      <c r="AW5432" s="13" t="s">
        <v>40</v>
      </c>
      <c r="AX5432" s="13" t="s">
        <v>78</v>
      </c>
      <c r="AY5432" s="155" t="s">
        <v>156</v>
      </c>
    </row>
    <row r="5433" spans="2:51" s="13" customFormat="1" x14ac:dyDescent="0.2">
      <c r="B5433" s="154"/>
      <c r="D5433" s="148" t="s">
        <v>169</v>
      </c>
      <c r="E5433" s="155" t="s">
        <v>3</v>
      </c>
      <c r="F5433" s="156" t="s">
        <v>2905</v>
      </c>
      <c r="H5433" s="157">
        <v>4.7699999999999996</v>
      </c>
      <c r="I5433" s="158"/>
      <c r="L5433" s="154"/>
      <c r="M5433" s="159"/>
      <c r="T5433" s="160"/>
      <c r="AT5433" s="155" t="s">
        <v>169</v>
      </c>
      <c r="AU5433" s="155" t="s">
        <v>88</v>
      </c>
      <c r="AV5433" s="13" t="s">
        <v>88</v>
      </c>
      <c r="AW5433" s="13" t="s">
        <v>40</v>
      </c>
      <c r="AX5433" s="13" t="s">
        <v>78</v>
      </c>
      <c r="AY5433" s="155" t="s">
        <v>156</v>
      </c>
    </row>
    <row r="5434" spans="2:51" s="13" customFormat="1" x14ac:dyDescent="0.2">
      <c r="B5434" s="154"/>
      <c r="D5434" s="148" t="s">
        <v>169</v>
      </c>
      <c r="E5434" s="155" t="s">
        <v>3</v>
      </c>
      <c r="F5434" s="156" t="s">
        <v>2906</v>
      </c>
      <c r="H5434" s="157">
        <v>4.41</v>
      </c>
      <c r="I5434" s="158"/>
      <c r="L5434" s="154"/>
      <c r="M5434" s="159"/>
      <c r="T5434" s="160"/>
      <c r="AT5434" s="155" t="s">
        <v>169</v>
      </c>
      <c r="AU5434" s="155" t="s">
        <v>88</v>
      </c>
      <c r="AV5434" s="13" t="s">
        <v>88</v>
      </c>
      <c r="AW5434" s="13" t="s">
        <v>40</v>
      </c>
      <c r="AX5434" s="13" t="s">
        <v>78</v>
      </c>
      <c r="AY5434" s="155" t="s">
        <v>156</v>
      </c>
    </row>
    <row r="5435" spans="2:51" s="13" customFormat="1" x14ac:dyDescent="0.2">
      <c r="B5435" s="154"/>
      <c r="D5435" s="148" t="s">
        <v>169</v>
      </c>
      <c r="E5435" s="155" t="s">
        <v>3</v>
      </c>
      <c r="F5435" s="156" t="s">
        <v>2907</v>
      </c>
      <c r="H5435" s="157">
        <v>5.22</v>
      </c>
      <c r="I5435" s="158"/>
      <c r="L5435" s="154"/>
      <c r="M5435" s="159"/>
      <c r="T5435" s="160"/>
      <c r="AT5435" s="155" t="s">
        <v>169</v>
      </c>
      <c r="AU5435" s="155" t="s">
        <v>88</v>
      </c>
      <c r="AV5435" s="13" t="s">
        <v>88</v>
      </c>
      <c r="AW5435" s="13" t="s">
        <v>40</v>
      </c>
      <c r="AX5435" s="13" t="s">
        <v>78</v>
      </c>
      <c r="AY5435" s="155" t="s">
        <v>156</v>
      </c>
    </row>
    <row r="5436" spans="2:51" s="13" customFormat="1" x14ac:dyDescent="0.2">
      <c r="B5436" s="154"/>
      <c r="D5436" s="148" t="s">
        <v>169</v>
      </c>
      <c r="E5436" s="155" t="s">
        <v>3</v>
      </c>
      <c r="F5436" s="156" t="s">
        <v>2908</v>
      </c>
      <c r="H5436" s="157">
        <v>2.94</v>
      </c>
      <c r="I5436" s="158"/>
      <c r="L5436" s="154"/>
      <c r="M5436" s="159"/>
      <c r="T5436" s="160"/>
      <c r="AT5436" s="155" t="s">
        <v>169</v>
      </c>
      <c r="AU5436" s="155" t="s">
        <v>88</v>
      </c>
      <c r="AV5436" s="13" t="s">
        <v>88</v>
      </c>
      <c r="AW5436" s="13" t="s">
        <v>40</v>
      </c>
      <c r="AX5436" s="13" t="s">
        <v>78</v>
      </c>
      <c r="AY5436" s="155" t="s">
        <v>156</v>
      </c>
    </row>
    <row r="5437" spans="2:51" s="13" customFormat="1" x14ac:dyDescent="0.2">
      <c r="B5437" s="154"/>
      <c r="D5437" s="148" t="s">
        <v>169</v>
      </c>
      <c r="E5437" s="155" t="s">
        <v>3</v>
      </c>
      <c r="F5437" s="156" t="s">
        <v>2909</v>
      </c>
      <c r="H5437" s="157">
        <v>4.41</v>
      </c>
      <c r="I5437" s="158"/>
      <c r="L5437" s="154"/>
      <c r="M5437" s="159"/>
      <c r="T5437" s="160"/>
      <c r="AT5437" s="155" t="s">
        <v>169</v>
      </c>
      <c r="AU5437" s="155" t="s">
        <v>88</v>
      </c>
      <c r="AV5437" s="13" t="s">
        <v>88</v>
      </c>
      <c r="AW5437" s="13" t="s">
        <v>40</v>
      </c>
      <c r="AX5437" s="13" t="s">
        <v>78</v>
      </c>
      <c r="AY5437" s="155" t="s">
        <v>156</v>
      </c>
    </row>
    <row r="5438" spans="2:51" s="13" customFormat="1" x14ac:dyDescent="0.2">
      <c r="B5438" s="154"/>
      <c r="D5438" s="148" t="s">
        <v>169</v>
      </c>
      <c r="E5438" s="155" t="s">
        <v>3</v>
      </c>
      <c r="F5438" s="156" t="s">
        <v>2910</v>
      </c>
      <c r="H5438" s="157">
        <v>4.41</v>
      </c>
      <c r="I5438" s="158"/>
      <c r="L5438" s="154"/>
      <c r="M5438" s="159"/>
      <c r="T5438" s="160"/>
      <c r="AT5438" s="155" t="s">
        <v>169</v>
      </c>
      <c r="AU5438" s="155" t="s">
        <v>88</v>
      </c>
      <c r="AV5438" s="13" t="s">
        <v>88</v>
      </c>
      <c r="AW5438" s="13" t="s">
        <v>40</v>
      </c>
      <c r="AX5438" s="13" t="s">
        <v>78</v>
      </c>
      <c r="AY5438" s="155" t="s">
        <v>156</v>
      </c>
    </row>
    <row r="5439" spans="2:51" s="13" customFormat="1" x14ac:dyDescent="0.2">
      <c r="B5439" s="154"/>
      <c r="D5439" s="148" t="s">
        <v>169</v>
      </c>
      <c r="E5439" s="155" t="s">
        <v>3</v>
      </c>
      <c r="F5439" s="156" t="s">
        <v>2911</v>
      </c>
      <c r="H5439" s="157">
        <v>4.41</v>
      </c>
      <c r="I5439" s="158"/>
      <c r="L5439" s="154"/>
      <c r="M5439" s="159"/>
      <c r="T5439" s="160"/>
      <c r="AT5439" s="155" t="s">
        <v>169</v>
      </c>
      <c r="AU5439" s="155" t="s">
        <v>88</v>
      </c>
      <c r="AV5439" s="13" t="s">
        <v>88</v>
      </c>
      <c r="AW5439" s="13" t="s">
        <v>40</v>
      </c>
      <c r="AX5439" s="13" t="s">
        <v>78</v>
      </c>
      <c r="AY5439" s="155" t="s">
        <v>156</v>
      </c>
    </row>
    <row r="5440" spans="2:51" s="13" customFormat="1" x14ac:dyDescent="0.2">
      <c r="B5440" s="154"/>
      <c r="D5440" s="148" t="s">
        <v>169</v>
      </c>
      <c r="E5440" s="155" t="s">
        <v>3</v>
      </c>
      <c r="F5440" s="156" t="s">
        <v>2912</v>
      </c>
      <c r="H5440" s="157">
        <v>4.41</v>
      </c>
      <c r="I5440" s="158"/>
      <c r="L5440" s="154"/>
      <c r="M5440" s="159"/>
      <c r="T5440" s="160"/>
      <c r="AT5440" s="155" t="s">
        <v>169</v>
      </c>
      <c r="AU5440" s="155" t="s">
        <v>88</v>
      </c>
      <c r="AV5440" s="13" t="s">
        <v>88</v>
      </c>
      <c r="AW5440" s="13" t="s">
        <v>40</v>
      </c>
      <c r="AX5440" s="13" t="s">
        <v>78</v>
      </c>
      <c r="AY5440" s="155" t="s">
        <v>156</v>
      </c>
    </row>
    <row r="5441" spans="2:51" s="13" customFormat="1" x14ac:dyDescent="0.2">
      <c r="B5441" s="154"/>
      <c r="D5441" s="148" t="s">
        <v>169</v>
      </c>
      <c r="E5441" s="155" t="s">
        <v>3</v>
      </c>
      <c r="F5441" s="156" t="s">
        <v>2913</v>
      </c>
      <c r="H5441" s="157">
        <v>4.41</v>
      </c>
      <c r="I5441" s="158"/>
      <c r="L5441" s="154"/>
      <c r="M5441" s="159"/>
      <c r="T5441" s="160"/>
      <c r="AT5441" s="155" t="s">
        <v>169</v>
      </c>
      <c r="AU5441" s="155" t="s">
        <v>88</v>
      </c>
      <c r="AV5441" s="13" t="s">
        <v>88</v>
      </c>
      <c r="AW5441" s="13" t="s">
        <v>40</v>
      </c>
      <c r="AX5441" s="13" t="s">
        <v>78</v>
      </c>
      <c r="AY5441" s="155" t="s">
        <v>156</v>
      </c>
    </row>
    <row r="5442" spans="2:51" s="13" customFormat="1" x14ac:dyDescent="0.2">
      <c r="B5442" s="154"/>
      <c r="D5442" s="148" t="s">
        <v>169</v>
      </c>
      <c r="E5442" s="155" t="s">
        <v>3</v>
      </c>
      <c r="F5442" s="156" t="s">
        <v>2914</v>
      </c>
      <c r="H5442" s="157">
        <v>1.41</v>
      </c>
      <c r="I5442" s="158"/>
      <c r="L5442" s="154"/>
      <c r="M5442" s="159"/>
      <c r="T5442" s="160"/>
      <c r="AT5442" s="155" t="s">
        <v>169</v>
      </c>
      <c r="AU5442" s="155" t="s">
        <v>88</v>
      </c>
      <c r="AV5442" s="13" t="s">
        <v>88</v>
      </c>
      <c r="AW5442" s="13" t="s">
        <v>40</v>
      </c>
      <c r="AX5442" s="13" t="s">
        <v>78</v>
      </c>
      <c r="AY5442" s="155" t="s">
        <v>156</v>
      </c>
    </row>
    <row r="5443" spans="2:51" s="13" customFormat="1" x14ac:dyDescent="0.2">
      <c r="B5443" s="154"/>
      <c r="D5443" s="148" t="s">
        <v>169</v>
      </c>
      <c r="E5443" s="155" t="s">
        <v>3</v>
      </c>
      <c r="F5443" s="156" t="s">
        <v>2915</v>
      </c>
      <c r="H5443" s="157">
        <v>1.41</v>
      </c>
      <c r="I5443" s="158"/>
      <c r="L5443" s="154"/>
      <c r="M5443" s="159"/>
      <c r="T5443" s="160"/>
      <c r="AT5443" s="155" t="s">
        <v>169</v>
      </c>
      <c r="AU5443" s="155" t="s">
        <v>88</v>
      </c>
      <c r="AV5443" s="13" t="s">
        <v>88</v>
      </c>
      <c r="AW5443" s="13" t="s">
        <v>40</v>
      </c>
      <c r="AX5443" s="13" t="s">
        <v>78</v>
      </c>
      <c r="AY5443" s="155" t="s">
        <v>156</v>
      </c>
    </row>
    <row r="5444" spans="2:51" s="13" customFormat="1" x14ac:dyDescent="0.2">
      <c r="B5444" s="154"/>
      <c r="D5444" s="148" t="s">
        <v>169</v>
      </c>
      <c r="E5444" s="155" t="s">
        <v>3</v>
      </c>
      <c r="F5444" s="156" t="s">
        <v>2916</v>
      </c>
      <c r="H5444" s="157">
        <v>3.6</v>
      </c>
      <c r="I5444" s="158"/>
      <c r="L5444" s="154"/>
      <c r="M5444" s="159"/>
      <c r="T5444" s="160"/>
      <c r="AT5444" s="155" t="s">
        <v>169</v>
      </c>
      <c r="AU5444" s="155" t="s">
        <v>88</v>
      </c>
      <c r="AV5444" s="13" t="s">
        <v>88</v>
      </c>
      <c r="AW5444" s="13" t="s">
        <v>40</v>
      </c>
      <c r="AX5444" s="13" t="s">
        <v>78</v>
      </c>
      <c r="AY5444" s="155" t="s">
        <v>156</v>
      </c>
    </row>
    <row r="5445" spans="2:51" s="13" customFormat="1" x14ac:dyDescent="0.2">
      <c r="B5445" s="154"/>
      <c r="D5445" s="148" t="s">
        <v>169</v>
      </c>
      <c r="E5445" s="155" t="s">
        <v>3</v>
      </c>
      <c r="F5445" s="156" t="s">
        <v>2917</v>
      </c>
      <c r="H5445" s="157">
        <v>3.6</v>
      </c>
      <c r="I5445" s="158"/>
      <c r="L5445" s="154"/>
      <c r="M5445" s="159"/>
      <c r="T5445" s="160"/>
      <c r="AT5445" s="155" t="s">
        <v>169</v>
      </c>
      <c r="AU5445" s="155" t="s">
        <v>88</v>
      </c>
      <c r="AV5445" s="13" t="s">
        <v>88</v>
      </c>
      <c r="AW5445" s="13" t="s">
        <v>40</v>
      </c>
      <c r="AX5445" s="13" t="s">
        <v>78</v>
      </c>
      <c r="AY5445" s="155" t="s">
        <v>156</v>
      </c>
    </row>
    <row r="5446" spans="2:51" s="13" customFormat="1" x14ac:dyDescent="0.2">
      <c r="B5446" s="154"/>
      <c r="D5446" s="148" t="s">
        <v>169</v>
      </c>
      <c r="E5446" s="155" t="s">
        <v>3</v>
      </c>
      <c r="F5446" s="156" t="s">
        <v>2918</v>
      </c>
      <c r="H5446" s="157">
        <v>3.6</v>
      </c>
      <c r="I5446" s="158"/>
      <c r="L5446" s="154"/>
      <c r="M5446" s="159"/>
      <c r="T5446" s="160"/>
      <c r="AT5446" s="155" t="s">
        <v>169</v>
      </c>
      <c r="AU5446" s="155" t="s">
        <v>88</v>
      </c>
      <c r="AV5446" s="13" t="s">
        <v>88</v>
      </c>
      <c r="AW5446" s="13" t="s">
        <v>40</v>
      </c>
      <c r="AX5446" s="13" t="s">
        <v>78</v>
      </c>
      <c r="AY5446" s="155" t="s">
        <v>156</v>
      </c>
    </row>
    <row r="5447" spans="2:51" s="13" customFormat="1" x14ac:dyDescent="0.2">
      <c r="B5447" s="154"/>
      <c r="D5447" s="148" t="s">
        <v>169</v>
      </c>
      <c r="E5447" s="155" t="s">
        <v>3</v>
      </c>
      <c r="F5447" s="156" t="s">
        <v>2919</v>
      </c>
      <c r="H5447" s="157">
        <v>3.9750000000000001</v>
      </c>
      <c r="I5447" s="158"/>
      <c r="L5447" s="154"/>
      <c r="M5447" s="159"/>
      <c r="T5447" s="160"/>
      <c r="AT5447" s="155" t="s">
        <v>169</v>
      </c>
      <c r="AU5447" s="155" t="s">
        <v>88</v>
      </c>
      <c r="AV5447" s="13" t="s">
        <v>88</v>
      </c>
      <c r="AW5447" s="13" t="s">
        <v>40</v>
      </c>
      <c r="AX5447" s="13" t="s">
        <v>78</v>
      </c>
      <c r="AY5447" s="155" t="s">
        <v>156</v>
      </c>
    </row>
    <row r="5448" spans="2:51" s="13" customFormat="1" x14ac:dyDescent="0.2">
      <c r="B5448" s="154"/>
      <c r="D5448" s="148" t="s">
        <v>169</v>
      </c>
      <c r="E5448" s="155" t="s">
        <v>3</v>
      </c>
      <c r="F5448" s="156" t="s">
        <v>2920</v>
      </c>
      <c r="H5448" s="157">
        <v>3.9750000000000001</v>
      </c>
      <c r="I5448" s="158"/>
      <c r="L5448" s="154"/>
      <c r="M5448" s="159"/>
      <c r="T5448" s="160"/>
      <c r="AT5448" s="155" t="s">
        <v>169</v>
      </c>
      <c r="AU5448" s="155" t="s">
        <v>88</v>
      </c>
      <c r="AV5448" s="13" t="s">
        <v>88</v>
      </c>
      <c r="AW5448" s="13" t="s">
        <v>40</v>
      </c>
      <c r="AX5448" s="13" t="s">
        <v>78</v>
      </c>
      <c r="AY5448" s="155" t="s">
        <v>156</v>
      </c>
    </row>
    <row r="5449" spans="2:51" s="13" customFormat="1" x14ac:dyDescent="0.2">
      <c r="B5449" s="154"/>
      <c r="D5449" s="148" t="s">
        <v>169</v>
      </c>
      <c r="E5449" s="155" t="s">
        <v>3</v>
      </c>
      <c r="F5449" s="156" t="s">
        <v>2921</v>
      </c>
      <c r="H5449" s="157">
        <v>3.9750000000000001</v>
      </c>
      <c r="I5449" s="158"/>
      <c r="L5449" s="154"/>
      <c r="M5449" s="159"/>
      <c r="T5449" s="160"/>
      <c r="AT5449" s="155" t="s">
        <v>169</v>
      </c>
      <c r="AU5449" s="155" t="s">
        <v>88</v>
      </c>
      <c r="AV5449" s="13" t="s">
        <v>88</v>
      </c>
      <c r="AW5449" s="13" t="s">
        <v>40</v>
      </c>
      <c r="AX5449" s="13" t="s">
        <v>78</v>
      </c>
      <c r="AY5449" s="155" t="s">
        <v>156</v>
      </c>
    </row>
    <row r="5450" spans="2:51" s="13" customFormat="1" x14ac:dyDescent="0.2">
      <c r="B5450" s="154"/>
      <c r="D5450" s="148" t="s">
        <v>169</v>
      </c>
      <c r="E5450" s="155" t="s">
        <v>3</v>
      </c>
      <c r="F5450" s="156" t="s">
        <v>2922</v>
      </c>
      <c r="H5450" s="157">
        <v>3.9750000000000001</v>
      </c>
      <c r="I5450" s="158"/>
      <c r="L5450" s="154"/>
      <c r="M5450" s="159"/>
      <c r="T5450" s="160"/>
      <c r="AT5450" s="155" t="s">
        <v>169</v>
      </c>
      <c r="AU5450" s="155" t="s">
        <v>88</v>
      </c>
      <c r="AV5450" s="13" t="s">
        <v>88</v>
      </c>
      <c r="AW5450" s="13" t="s">
        <v>40</v>
      </c>
      <c r="AX5450" s="13" t="s">
        <v>78</v>
      </c>
      <c r="AY5450" s="155" t="s">
        <v>156</v>
      </c>
    </row>
    <row r="5451" spans="2:51" s="13" customFormat="1" x14ac:dyDescent="0.2">
      <c r="B5451" s="154"/>
      <c r="D5451" s="148" t="s">
        <v>169</v>
      </c>
      <c r="E5451" s="155" t="s">
        <v>3</v>
      </c>
      <c r="F5451" s="156" t="s">
        <v>2923</v>
      </c>
      <c r="H5451" s="157">
        <v>3.9750000000000001</v>
      </c>
      <c r="I5451" s="158"/>
      <c r="L5451" s="154"/>
      <c r="M5451" s="159"/>
      <c r="T5451" s="160"/>
      <c r="AT5451" s="155" t="s">
        <v>169</v>
      </c>
      <c r="AU5451" s="155" t="s">
        <v>88</v>
      </c>
      <c r="AV5451" s="13" t="s">
        <v>88</v>
      </c>
      <c r="AW5451" s="13" t="s">
        <v>40</v>
      </c>
      <c r="AX5451" s="13" t="s">
        <v>78</v>
      </c>
      <c r="AY5451" s="155" t="s">
        <v>156</v>
      </c>
    </row>
    <row r="5452" spans="2:51" s="13" customFormat="1" x14ac:dyDescent="0.2">
      <c r="B5452" s="154"/>
      <c r="D5452" s="148" t="s">
        <v>169</v>
      </c>
      <c r="E5452" s="155" t="s">
        <v>3</v>
      </c>
      <c r="F5452" s="156" t="s">
        <v>2924</v>
      </c>
      <c r="H5452" s="157">
        <v>3.9750000000000001</v>
      </c>
      <c r="I5452" s="158"/>
      <c r="L5452" s="154"/>
      <c r="M5452" s="159"/>
      <c r="T5452" s="160"/>
      <c r="AT5452" s="155" t="s">
        <v>169</v>
      </c>
      <c r="AU5452" s="155" t="s">
        <v>88</v>
      </c>
      <c r="AV5452" s="13" t="s">
        <v>88</v>
      </c>
      <c r="AW5452" s="13" t="s">
        <v>40</v>
      </c>
      <c r="AX5452" s="13" t="s">
        <v>78</v>
      </c>
      <c r="AY5452" s="155" t="s">
        <v>156</v>
      </c>
    </row>
    <row r="5453" spans="2:51" s="13" customFormat="1" x14ac:dyDescent="0.2">
      <c r="B5453" s="154"/>
      <c r="D5453" s="148" t="s">
        <v>169</v>
      </c>
      <c r="E5453" s="155" t="s">
        <v>3</v>
      </c>
      <c r="F5453" s="156" t="s">
        <v>2925</v>
      </c>
      <c r="H5453" s="157">
        <v>1.53</v>
      </c>
      <c r="I5453" s="158"/>
      <c r="L5453" s="154"/>
      <c r="M5453" s="159"/>
      <c r="T5453" s="160"/>
      <c r="AT5453" s="155" t="s">
        <v>169</v>
      </c>
      <c r="AU5453" s="155" t="s">
        <v>88</v>
      </c>
      <c r="AV5453" s="13" t="s">
        <v>88</v>
      </c>
      <c r="AW5453" s="13" t="s">
        <v>40</v>
      </c>
      <c r="AX5453" s="13" t="s">
        <v>78</v>
      </c>
      <c r="AY5453" s="155" t="s">
        <v>156</v>
      </c>
    </row>
    <row r="5454" spans="2:51" s="13" customFormat="1" x14ac:dyDescent="0.2">
      <c r="B5454" s="154"/>
      <c r="D5454" s="148" t="s">
        <v>169</v>
      </c>
      <c r="E5454" s="155" t="s">
        <v>3</v>
      </c>
      <c r="F5454" s="156" t="s">
        <v>2926</v>
      </c>
      <c r="H5454" s="157">
        <v>1.53</v>
      </c>
      <c r="I5454" s="158"/>
      <c r="L5454" s="154"/>
      <c r="M5454" s="159"/>
      <c r="T5454" s="160"/>
      <c r="AT5454" s="155" t="s">
        <v>169</v>
      </c>
      <c r="AU5454" s="155" t="s">
        <v>88</v>
      </c>
      <c r="AV5454" s="13" t="s">
        <v>88</v>
      </c>
      <c r="AW5454" s="13" t="s">
        <v>40</v>
      </c>
      <c r="AX5454" s="13" t="s">
        <v>78</v>
      </c>
      <c r="AY5454" s="155" t="s">
        <v>156</v>
      </c>
    </row>
    <row r="5455" spans="2:51" s="13" customFormat="1" x14ac:dyDescent="0.2">
      <c r="B5455" s="154"/>
      <c r="D5455" s="148" t="s">
        <v>169</v>
      </c>
      <c r="E5455" s="155" t="s">
        <v>3</v>
      </c>
      <c r="F5455" s="156" t="s">
        <v>2927</v>
      </c>
      <c r="H5455" s="157">
        <v>3.9750000000000001</v>
      </c>
      <c r="I5455" s="158"/>
      <c r="L5455" s="154"/>
      <c r="M5455" s="159"/>
      <c r="T5455" s="160"/>
      <c r="AT5455" s="155" t="s">
        <v>169</v>
      </c>
      <c r="AU5455" s="155" t="s">
        <v>88</v>
      </c>
      <c r="AV5455" s="13" t="s">
        <v>88</v>
      </c>
      <c r="AW5455" s="13" t="s">
        <v>40</v>
      </c>
      <c r="AX5455" s="13" t="s">
        <v>78</v>
      </c>
      <c r="AY5455" s="155" t="s">
        <v>156</v>
      </c>
    </row>
    <row r="5456" spans="2:51" s="13" customFormat="1" x14ac:dyDescent="0.2">
      <c r="B5456" s="154"/>
      <c r="D5456" s="148" t="s">
        <v>169</v>
      </c>
      <c r="E5456" s="155" t="s">
        <v>3</v>
      </c>
      <c r="F5456" s="156" t="s">
        <v>2928</v>
      </c>
      <c r="H5456" s="157">
        <v>5.58</v>
      </c>
      <c r="I5456" s="158"/>
      <c r="L5456" s="154"/>
      <c r="M5456" s="159"/>
      <c r="T5456" s="160"/>
      <c r="AT5456" s="155" t="s">
        <v>169</v>
      </c>
      <c r="AU5456" s="155" t="s">
        <v>88</v>
      </c>
      <c r="AV5456" s="13" t="s">
        <v>88</v>
      </c>
      <c r="AW5456" s="13" t="s">
        <v>40</v>
      </c>
      <c r="AX5456" s="13" t="s">
        <v>78</v>
      </c>
      <c r="AY5456" s="155" t="s">
        <v>156</v>
      </c>
    </row>
    <row r="5457" spans="2:51" s="13" customFormat="1" x14ac:dyDescent="0.2">
      <c r="B5457" s="154"/>
      <c r="D5457" s="148" t="s">
        <v>169</v>
      </c>
      <c r="E5457" s="155" t="s">
        <v>3</v>
      </c>
      <c r="F5457" s="156" t="s">
        <v>2929</v>
      </c>
      <c r="H5457" s="157">
        <v>2.5499999999999998</v>
      </c>
      <c r="I5457" s="158"/>
      <c r="L5457" s="154"/>
      <c r="M5457" s="159"/>
      <c r="T5457" s="160"/>
      <c r="AT5457" s="155" t="s">
        <v>169</v>
      </c>
      <c r="AU5457" s="155" t="s">
        <v>88</v>
      </c>
      <c r="AV5457" s="13" t="s">
        <v>88</v>
      </c>
      <c r="AW5457" s="13" t="s">
        <v>40</v>
      </c>
      <c r="AX5457" s="13" t="s">
        <v>78</v>
      </c>
      <c r="AY5457" s="155" t="s">
        <v>156</v>
      </c>
    </row>
    <row r="5458" spans="2:51" s="15" customFormat="1" x14ac:dyDescent="0.2">
      <c r="B5458" s="168"/>
      <c r="D5458" s="148" t="s">
        <v>169</v>
      </c>
      <c r="E5458" s="169" t="s">
        <v>3</v>
      </c>
      <c r="F5458" s="170" t="s">
        <v>180</v>
      </c>
      <c r="H5458" s="171">
        <v>133.494</v>
      </c>
      <c r="I5458" s="172"/>
      <c r="L5458" s="168"/>
      <c r="M5458" s="173"/>
      <c r="T5458" s="174"/>
      <c r="AT5458" s="169" t="s">
        <v>169</v>
      </c>
      <c r="AU5458" s="169" t="s">
        <v>88</v>
      </c>
      <c r="AV5458" s="15" t="s">
        <v>157</v>
      </c>
      <c r="AW5458" s="15" t="s">
        <v>40</v>
      </c>
      <c r="AX5458" s="15" t="s">
        <v>78</v>
      </c>
      <c r="AY5458" s="169" t="s">
        <v>156</v>
      </c>
    </row>
    <row r="5459" spans="2:51" s="12" customFormat="1" x14ac:dyDescent="0.2">
      <c r="B5459" s="147"/>
      <c r="D5459" s="148" t="s">
        <v>169</v>
      </c>
      <c r="E5459" s="149" t="s">
        <v>3</v>
      </c>
      <c r="F5459" s="150" t="s">
        <v>2671</v>
      </c>
      <c r="H5459" s="149" t="s">
        <v>3</v>
      </c>
      <c r="I5459" s="151"/>
      <c r="L5459" s="147"/>
      <c r="M5459" s="152"/>
      <c r="T5459" s="153"/>
      <c r="AT5459" s="149" t="s">
        <v>169</v>
      </c>
      <c r="AU5459" s="149" t="s">
        <v>88</v>
      </c>
      <c r="AV5459" s="12" t="s">
        <v>86</v>
      </c>
      <c r="AW5459" s="12" t="s">
        <v>40</v>
      </c>
      <c r="AX5459" s="12" t="s">
        <v>78</v>
      </c>
      <c r="AY5459" s="149" t="s">
        <v>156</v>
      </c>
    </row>
    <row r="5460" spans="2:51" s="13" customFormat="1" x14ac:dyDescent="0.2">
      <c r="B5460" s="154"/>
      <c r="D5460" s="148" t="s">
        <v>169</v>
      </c>
      <c r="E5460" s="155" t="s">
        <v>3</v>
      </c>
      <c r="F5460" s="156" t="s">
        <v>2672</v>
      </c>
      <c r="H5460" s="157">
        <v>6.5250000000000004</v>
      </c>
      <c r="I5460" s="158"/>
      <c r="L5460" s="154"/>
      <c r="M5460" s="159"/>
      <c r="T5460" s="160"/>
      <c r="AT5460" s="155" t="s">
        <v>169</v>
      </c>
      <c r="AU5460" s="155" t="s">
        <v>88</v>
      </c>
      <c r="AV5460" s="13" t="s">
        <v>88</v>
      </c>
      <c r="AW5460" s="13" t="s">
        <v>40</v>
      </c>
      <c r="AX5460" s="13" t="s">
        <v>78</v>
      </c>
      <c r="AY5460" s="155" t="s">
        <v>156</v>
      </c>
    </row>
    <row r="5461" spans="2:51" s="13" customFormat="1" x14ac:dyDescent="0.2">
      <c r="B5461" s="154"/>
      <c r="D5461" s="148" t="s">
        <v>169</v>
      </c>
      <c r="E5461" s="155" t="s">
        <v>3</v>
      </c>
      <c r="F5461" s="156" t="s">
        <v>2318</v>
      </c>
      <c r="H5461" s="157">
        <v>0.45500000000000002</v>
      </c>
      <c r="I5461" s="158"/>
      <c r="L5461" s="154"/>
      <c r="M5461" s="159"/>
      <c r="T5461" s="160"/>
      <c r="AT5461" s="155" t="s">
        <v>169</v>
      </c>
      <c r="AU5461" s="155" t="s">
        <v>88</v>
      </c>
      <c r="AV5461" s="13" t="s">
        <v>88</v>
      </c>
      <c r="AW5461" s="13" t="s">
        <v>40</v>
      </c>
      <c r="AX5461" s="13" t="s">
        <v>78</v>
      </c>
      <c r="AY5461" s="155" t="s">
        <v>156</v>
      </c>
    </row>
    <row r="5462" spans="2:51" s="13" customFormat="1" x14ac:dyDescent="0.2">
      <c r="B5462" s="154"/>
      <c r="D5462" s="148" t="s">
        <v>169</v>
      </c>
      <c r="E5462" s="155" t="s">
        <v>3</v>
      </c>
      <c r="F5462" s="156" t="s">
        <v>2673</v>
      </c>
      <c r="H5462" s="157">
        <v>0.45500000000000002</v>
      </c>
      <c r="I5462" s="158"/>
      <c r="L5462" s="154"/>
      <c r="M5462" s="159"/>
      <c r="T5462" s="160"/>
      <c r="AT5462" s="155" t="s">
        <v>169</v>
      </c>
      <c r="AU5462" s="155" t="s">
        <v>88</v>
      </c>
      <c r="AV5462" s="13" t="s">
        <v>88</v>
      </c>
      <c r="AW5462" s="13" t="s">
        <v>40</v>
      </c>
      <c r="AX5462" s="13" t="s">
        <v>78</v>
      </c>
      <c r="AY5462" s="155" t="s">
        <v>156</v>
      </c>
    </row>
    <row r="5463" spans="2:51" s="15" customFormat="1" x14ac:dyDescent="0.2">
      <c r="B5463" s="168"/>
      <c r="D5463" s="148" t="s">
        <v>169</v>
      </c>
      <c r="E5463" s="169" t="s">
        <v>3</v>
      </c>
      <c r="F5463" s="170" t="s">
        <v>180</v>
      </c>
      <c r="H5463" s="171">
        <v>7.4349999999999996</v>
      </c>
      <c r="I5463" s="172"/>
      <c r="L5463" s="168"/>
      <c r="M5463" s="173"/>
      <c r="T5463" s="174"/>
      <c r="AT5463" s="169" t="s">
        <v>169</v>
      </c>
      <c r="AU5463" s="169" t="s">
        <v>88</v>
      </c>
      <c r="AV5463" s="15" t="s">
        <v>157</v>
      </c>
      <c r="AW5463" s="15" t="s">
        <v>40</v>
      </c>
      <c r="AX5463" s="15" t="s">
        <v>78</v>
      </c>
      <c r="AY5463" s="169" t="s">
        <v>156</v>
      </c>
    </row>
    <row r="5464" spans="2:51" s="12" customFormat="1" x14ac:dyDescent="0.2">
      <c r="B5464" s="147"/>
      <c r="D5464" s="148" t="s">
        <v>169</v>
      </c>
      <c r="E5464" s="149" t="s">
        <v>3</v>
      </c>
      <c r="F5464" s="150" t="s">
        <v>2863</v>
      </c>
      <c r="H5464" s="149" t="s">
        <v>3</v>
      </c>
      <c r="I5464" s="151"/>
      <c r="L5464" s="147"/>
      <c r="M5464" s="152"/>
      <c r="T5464" s="153"/>
      <c r="AT5464" s="149" t="s">
        <v>169</v>
      </c>
      <c r="AU5464" s="149" t="s">
        <v>88</v>
      </c>
      <c r="AV5464" s="12" t="s">
        <v>86</v>
      </c>
      <c r="AW5464" s="12" t="s">
        <v>40</v>
      </c>
      <c r="AX5464" s="12" t="s">
        <v>78</v>
      </c>
      <c r="AY5464" s="149" t="s">
        <v>156</v>
      </c>
    </row>
    <row r="5465" spans="2:51" s="13" customFormat="1" x14ac:dyDescent="0.2">
      <c r="B5465" s="154"/>
      <c r="D5465" s="148" t="s">
        <v>169</v>
      </c>
      <c r="E5465" s="155" t="s">
        <v>3</v>
      </c>
      <c r="F5465" s="156" t="s">
        <v>2864</v>
      </c>
      <c r="H5465" s="157">
        <v>4.2</v>
      </c>
      <c r="I5465" s="158"/>
      <c r="L5465" s="154"/>
      <c r="M5465" s="159"/>
      <c r="T5465" s="160"/>
      <c r="AT5465" s="155" t="s">
        <v>169</v>
      </c>
      <c r="AU5465" s="155" t="s">
        <v>88</v>
      </c>
      <c r="AV5465" s="13" t="s">
        <v>88</v>
      </c>
      <c r="AW5465" s="13" t="s">
        <v>40</v>
      </c>
      <c r="AX5465" s="13" t="s">
        <v>78</v>
      </c>
      <c r="AY5465" s="155" t="s">
        <v>156</v>
      </c>
    </row>
    <row r="5466" spans="2:51" s="13" customFormat="1" x14ac:dyDescent="0.2">
      <c r="B5466" s="154"/>
      <c r="D5466" s="148" t="s">
        <v>169</v>
      </c>
      <c r="E5466" s="155" t="s">
        <v>3</v>
      </c>
      <c r="F5466" s="156" t="s">
        <v>2865</v>
      </c>
      <c r="H5466" s="157">
        <v>0.45</v>
      </c>
      <c r="I5466" s="158"/>
      <c r="L5466" s="154"/>
      <c r="M5466" s="159"/>
      <c r="T5466" s="160"/>
      <c r="AT5466" s="155" t="s">
        <v>169</v>
      </c>
      <c r="AU5466" s="155" t="s">
        <v>88</v>
      </c>
      <c r="AV5466" s="13" t="s">
        <v>88</v>
      </c>
      <c r="AW5466" s="13" t="s">
        <v>40</v>
      </c>
      <c r="AX5466" s="13" t="s">
        <v>78</v>
      </c>
      <c r="AY5466" s="155" t="s">
        <v>156</v>
      </c>
    </row>
    <row r="5467" spans="2:51" s="13" customFormat="1" x14ac:dyDescent="0.2">
      <c r="B5467" s="154"/>
      <c r="D5467" s="148" t="s">
        <v>169</v>
      </c>
      <c r="E5467" s="155" t="s">
        <v>3</v>
      </c>
      <c r="F5467" s="156" t="s">
        <v>2866</v>
      </c>
      <c r="H5467" s="157">
        <v>0.27500000000000002</v>
      </c>
      <c r="I5467" s="158"/>
      <c r="L5467" s="154"/>
      <c r="M5467" s="159"/>
      <c r="T5467" s="160"/>
      <c r="AT5467" s="155" t="s">
        <v>169</v>
      </c>
      <c r="AU5467" s="155" t="s">
        <v>88</v>
      </c>
      <c r="AV5467" s="13" t="s">
        <v>88</v>
      </c>
      <c r="AW5467" s="13" t="s">
        <v>40</v>
      </c>
      <c r="AX5467" s="13" t="s">
        <v>78</v>
      </c>
      <c r="AY5467" s="155" t="s">
        <v>156</v>
      </c>
    </row>
    <row r="5468" spans="2:51" s="13" customFormat="1" x14ac:dyDescent="0.2">
      <c r="B5468" s="154"/>
      <c r="D5468" s="148" t="s">
        <v>169</v>
      </c>
      <c r="E5468" s="155" t="s">
        <v>3</v>
      </c>
      <c r="F5468" s="156" t="s">
        <v>2867</v>
      </c>
      <c r="H5468" s="157">
        <v>0.27500000000000002</v>
      </c>
      <c r="I5468" s="158"/>
      <c r="L5468" s="154"/>
      <c r="M5468" s="159"/>
      <c r="T5468" s="160"/>
      <c r="AT5468" s="155" t="s">
        <v>169</v>
      </c>
      <c r="AU5468" s="155" t="s">
        <v>88</v>
      </c>
      <c r="AV5468" s="13" t="s">
        <v>88</v>
      </c>
      <c r="AW5468" s="13" t="s">
        <v>40</v>
      </c>
      <c r="AX5468" s="13" t="s">
        <v>78</v>
      </c>
      <c r="AY5468" s="155" t="s">
        <v>156</v>
      </c>
    </row>
    <row r="5469" spans="2:51" s="13" customFormat="1" x14ac:dyDescent="0.2">
      <c r="B5469" s="154"/>
      <c r="D5469" s="148" t="s">
        <v>169</v>
      </c>
      <c r="E5469" s="155" t="s">
        <v>3</v>
      </c>
      <c r="F5469" s="156" t="s">
        <v>2868</v>
      </c>
      <c r="H5469" s="157">
        <v>0.45</v>
      </c>
      <c r="I5469" s="158"/>
      <c r="L5469" s="154"/>
      <c r="M5469" s="159"/>
      <c r="T5469" s="160"/>
      <c r="AT5469" s="155" t="s">
        <v>169</v>
      </c>
      <c r="AU5469" s="155" t="s">
        <v>88</v>
      </c>
      <c r="AV5469" s="13" t="s">
        <v>88</v>
      </c>
      <c r="AW5469" s="13" t="s">
        <v>40</v>
      </c>
      <c r="AX5469" s="13" t="s">
        <v>78</v>
      </c>
      <c r="AY5469" s="155" t="s">
        <v>156</v>
      </c>
    </row>
    <row r="5470" spans="2:51" s="13" customFormat="1" x14ac:dyDescent="0.2">
      <c r="B5470" s="154"/>
      <c r="D5470" s="148" t="s">
        <v>169</v>
      </c>
      <c r="E5470" s="155" t="s">
        <v>3</v>
      </c>
      <c r="F5470" s="156" t="s">
        <v>2869</v>
      </c>
      <c r="H5470" s="157">
        <v>0.45</v>
      </c>
      <c r="I5470" s="158"/>
      <c r="L5470" s="154"/>
      <c r="M5470" s="159"/>
      <c r="T5470" s="160"/>
      <c r="AT5470" s="155" t="s">
        <v>169</v>
      </c>
      <c r="AU5470" s="155" t="s">
        <v>88</v>
      </c>
      <c r="AV5470" s="13" t="s">
        <v>88</v>
      </c>
      <c r="AW5470" s="13" t="s">
        <v>40</v>
      </c>
      <c r="AX5470" s="13" t="s">
        <v>78</v>
      </c>
      <c r="AY5470" s="155" t="s">
        <v>156</v>
      </c>
    </row>
    <row r="5471" spans="2:51" s="13" customFormat="1" x14ac:dyDescent="0.2">
      <c r="B5471" s="154"/>
      <c r="D5471" s="148" t="s">
        <v>169</v>
      </c>
      <c r="E5471" s="155" t="s">
        <v>3</v>
      </c>
      <c r="F5471" s="156" t="s">
        <v>2870</v>
      </c>
      <c r="H5471" s="157">
        <v>0.45</v>
      </c>
      <c r="I5471" s="158"/>
      <c r="L5471" s="154"/>
      <c r="M5471" s="159"/>
      <c r="T5471" s="160"/>
      <c r="AT5471" s="155" t="s">
        <v>169</v>
      </c>
      <c r="AU5471" s="155" t="s">
        <v>88</v>
      </c>
      <c r="AV5471" s="13" t="s">
        <v>88</v>
      </c>
      <c r="AW5471" s="13" t="s">
        <v>40</v>
      </c>
      <c r="AX5471" s="13" t="s">
        <v>78</v>
      </c>
      <c r="AY5471" s="155" t="s">
        <v>156</v>
      </c>
    </row>
    <row r="5472" spans="2:51" s="13" customFormat="1" x14ac:dyDescent="0.2">
      <c r="B5472" s="154"/>
      <c r="D5472" s="148" t="s">
        <v>169</v>
      </c>
      <c r="E5472" s="155" t="s">
        <v>3</v>
      </c>
      <c r="F5472" s="156" t="s">
        <v>2871</v>
      </c>
      <c r="H5472" s="157">
        <v>0.36</v>
      </c>
      <c r="I5472" s="158"/>
      <c r="L5472" s="154"/>
      <c r="M5472" s="159"/>
      <c r="T5472" s="160"/>
      <c r="AT5472" s="155" t="s">
        <v>169</v>
      </c>
      <c r="AU5472" s="155" t="s">
        <v>88</v>
      </c>
      <c r="AV5472" s="13" t="s">
        <v>88</v>
      </c>
      <c r="AW5472" s="13" t="s">
        <v>40</v>
      </c>
      <c r="AX5472" s="13" t="s">
        <v>78</v>
      </c>
      <c r="AY5472" s="155" t="s">
        <v>156</v>
      </c>
    </row>
    <row r="5473" spans="2:51" s="13" customFormat="1" x14ac:dyDescent="0.2">
      <c r="B5473" s="154"/>
      <c r="D5473" s="148" t="s">
        <v>169</v>
      </c>
      <c r="E5473" s="155" t="s">
        <v>3</v>
      </c>
      <c r="F5473" s="156" t="s">
        <v>2225</v>
      </c>
      <c r="H5473" s="157">
        <v>0.26900000000000002</v>
      </c>
      <c r="I5473" s="158"/>
      <c r="L5473" s="154"/>
      <c r="M5473" s="159"/>
      <c r="T5473" s="160"/>
      <c r="AT5473" s="155" t="s">
        <v>169</v>
      </c>
      <c r="AU5473" s="155" t="s">
        <v>88</v>
      </c>
      <c r="AV5473" s="13" t="s">
        <v>88</v>
      </c>
      <c r="AW5473" s="13" t="s">
        <v>40</v>
      </c>
      <c r="AX5473" s="13" t="s">
        <v>78</v>
      </c>
      <c r="AY5473" s="155" t="s">
        <v>156</v>
      </c>
    </row>
    <row r="5474" spans="2:51" s="13" customFormat="1" x14ac:dyDescent="0.2">
      <c r="B5474" s="154"/>
      <c r="D5474" s="148" t="s">
        <v>169</v>
      </c>
      <c r="E5474" s="155" t="s">
        <v>3</v>
      </c>
      <c r="F5474" s="156" t="s">
        <v>2226</v>
      </c>
      <c r="H5474" s="157">
        <v>7.2999999999999995E-2</v>
      </c>
      <c r="I5474" s="158"/>
      <c r="L5474" s="154"/>
      <c r="M5474" s="159"/>
      <c r="T5474" s="160"/>
      <c r="AT5474" s="155" t="s">
        <v>169</v>
      </c>
      <c r="AU5474" s="155" t="s">
        <v>88</v>
      </c>
      <c r="AV5474" s="13" t="s">
        <v>88</v>
      </c>
      <c r="AW5474" s="13" t="s">
        <v>40</v>
      </c>
      <c r="AX5474" s="13" t="s">
        <v>78</v>
      </c>
      <c r="AY5474" s="155" t="s">
        <v>156</v>
      </c>
    </row>
    <row r="5475" spans="2:51" s="13" customFormat="1" x14ac:dyDescent="0.2">
      <c r="B5475" s="154"/>
      <c r="D5475" s="148" t="s">
        <v>169</v>
      </c>
      <c r="E5475" s="155" t="s">
        <v>3</v>
      </c>
      <c r="F5475" s="156" t="s">
        <v>2227</v>
      </c>
      <c r="H5475" s="157">
        <v>0.29799999999999999</v>
      </c>
      <c r="I5475" s="158"/>
      <c r="L5475" s="154"/>
      <c r="M5475" s="159"/>
      <c r="T5475" s="160"/>
      <c r="AT5475" s="155" t="s">
        <v>169</v>
      </c>
      <c r="AU5475" s="155" t="s">
        <v>88</v>
      </c>
      <c r="AV5475" s="13" t="s">
        <v>88</v>
      </c>
      <c r="AW5475" s="13" t="s">
        <v>40</v>
      </c>
      <c r="AX5475" s="13" t="s">
        <v>78</v>
      </c>
      <c r="AY5475" s="155" t="s">
        <v>156</v>
      </c>
    </row>
    <row r="5476" spans="2:51" s="13" customFormat="1" x14ac:dyDescent="0.2">
      <c r="B5476" s="154"/>
      <c r="D5476" s="148" t="s">
        <v>169</v>
      </c>
      <c r="E5476" s="155" t="s">
        <v>3</v>
      </c>
      <c r="F5476" s="156" t="s">
        <v>2228</v>
      </c>
      <c r="H5476" s="157">
        <v>0.11899999999999999</v>
      </c>
      <c r="I5476" s="158"/>
      <c r="L5476" s="154"/>
      <c r="M5476" s="159"/>
      <c r="T5476" s="160"/>
      <c r="AT5476" s="155" t="s">
        <v>169</v>
      </c>
      <c r="AU5476" s="155" t="s">
        <v>88</v>
      </c>
      <c r="AV5476" s="13" t="s">
        <v>88</v>
      </c>
      <c r="AW5476" s="13" t="s">
        <v>40</v>
      </c>
      <c r="AX5476" s="13" t="s">
        <v>78</v>
      </c>
      <c r="AY5476" s="155" t="s">
        <v>156</v>
      </c>
    </row>
    <row r="5477" spans="2:51" s="13" customFormat="1" x14ac:dyDescent="0.2">
      <c r="B5477" s="154"/>
      <c r="D5477" s="148" t="s">
        <v>169</v>
      </c>
      <c r="E5477" s="155" t="s">
        <v>3</v>
      </c>
      <c r="F5477" s="156" t="s">
        <v>2872</v>
      </c>
      <c r="H5477" s="157">
        <v>4.83</v>
      </c>
      <c r="I5477" s="158"/>
      <c r="L5477" s="154"/>
      <c r="M5477" s="159"/>
      <c r="T5477" s="160"/>
      <c r="AT5477" s="155" t="s">
        <v>169</v>
      </c>
      <c r="AU5477" s="155" t="s">
        <v>88</v>
      </c>
      <c r="AV5477" s="13" t="s">
        <v>88</v>
      </c>
      <c r="AW5477" s="13" t="s">
        <v>40</v>
      </c>
      <c r="AX5477" s="13" t="s">
        <v>78</v>
      </c>
      <c r="AY5477" s="155" t="s">
        <v>156</v>
      </c>
    </row>
    <row r="5478" spans="2:51" s="13" customFormat="1" x14ac:dyDescent="0.2">
      <c r="B5478" s="154"/>
      <c r="D5478" s="148" t="s">
        <v>169</v>
      </c>
      <c r="E5478" s="155" t="s">
        <v>3</v>
      </c>
      <c r="F5478" s="156" t="s">
        <v>2236</v>
      </c>
      <c r="H5478" s="157">
        <v>4.2</v>
      </c>
      <c r="I5478" s="158"/>
      <c r="L5478" s="154"/>
      <c r="M5478" s="159"/>
      <c r="T5478" s="160"/>
      <c r="AT5478" s="155" t="s">
        <v>169</v>
      </c>
      <c r="AU5478" s="155" t="s">
        <v>88</v>
      </c>
      <c r="AV5478" s="13" t="s">
        <v>88</v>
      </c>
      <c r="AW5478" s="13" t="s">
        <v>40</v>
      </c>
      <c r="AX5478" s="13" t="s">
        <v>78</v>
      </c>
      <c r="AY5478" s="155" t="s">
        <v>156</v>
      </c>
    </row>
    <row r="5479" spans="2:51" s="13" customFormat="1" x14ac:dyDescent="0.2">
      <c r="B5479" s="154"/>
      <c r="D5479" s="148" t="s">
        <v>169</v>
      </c>
      <c r="E5479" s="155" t="s">
        <v>3</v>
      </c>
      <c r="F5479" s="156" t="s">
        <v>2873</v>
      </c>
      <c r="H5479" s="157">
        <v>4.2</v>
      </c>
      <c r="I5479" s="158"/>
      <c r="L5479" s="154"/>
      <c r="M5479" s="159"/>
      <c r="T5479" s="160"/>
      <c r="AT5479" s="155" t="s">
        <v>169</v>
      </c>
      <c r="AU5479" s="155" t="s">
        <v>88</v>
      </c>
      <c r="AV5479" s="13" t="s">
        <v>88</v>
      </c>
      <c r="AW5479" s="13" t="s">
        <v>40</v>
      </c>
      <c r="AX5479" s="13" t="s">
        <v>78</v>
      </c>
      <c r="AY5479" s="155" t="s">
        <v>156</v>
      </c>
    </row>
    <row r="5480" spans="2:51" s="13" customFormat="1" x14ac:dyDescent="0.2">
      <c r="B5480" s="154"/>
      <c r="D5480" s="148" t="s">
        <v>169</v>
      </c>
      <c r="E5480" s="155" t="s">
        <v>3</v>
      </c>
      <c r="F5480" s="156" t="s">
        <v>2237</v>
      </c>
      <c r="H5480" s="157">
        <v>4.2</v>
      </c>
      <c r="I5480" s="158"/>
      <c r="L5480" s="154"/>
      <c r="M5480" s="159"/>
      <c r="T5480" s="160"/>
      <c r="AT5480" s="155" t="s">
        <v>169</v>
      </c>
      <c r="AU5480" s="155" t="s">
        <v>88</v>
      </c>
      <c r="AV5480" s="13" t="s">
        <v>88</v>
      </c>
      <c r="AW5480" s="13" t="s">
        <v>40</v>
      </c>
      <c r="AX5480" s="13" t="s">
        <v>78</v>
      </c>
      <c r="AY5480" s="155" t="s">
        <v>156</v>
      </c>
    </row>
    <row r="5481" spans="2:51" s="13" customFormat="1" x14ac:dyDescent="0.2">
      <c r="B5481" s="154"/>
      <c r="D5481" s="148" t="s">
        <v>169</v>
      </c>
      <c r="E5481" s="155" t="s">
        <v>3</v>
      </c>
      <c r="F5481" s="156" t="s">
        <v>2874</v>
      </c>
      <c r="H5481" s="157">
        <v>5.04</v>
      </c>
      <c r="I5481" s="158"/>
      <c r="L5481" s="154"/>
      <c r="M5481" s="159"/>
      <c r="T5481" s="160"/>
      <c r="AT5481" s="155" t="s">
        <v>169</v>
      </c>
      <c r="AU5481" s="155" t="s">
        <v>88</v>
      </c>
      <c r="AV5481" s="13" t="s">
        <v>88</v>
      </c>
      <c r="AW5481" s="13" t="s">
        <v>40</v>
      </c>
      <c r="AX5481" s="13" t="s">
        <v>78</v>
      </c>
      <c r="AY5481" s="155" t="s">
        <v>156</v>
      </c>
    </row>
    <row r="5482" spans="2:51" s="13" customFormat="1" x14ac:dyDescent="0.2">
      <c r="B5482" s="154"/>
      <c r="D5482" s="148" t="s">
        <v>169</v>
      </c>
      <c r="E5482" s="155" t="s">
        <v>3</v>
      </c>
      <c r="F5482" s="156" t="s">
        <v>2199</v>
      </c>
      <c r="H5482" s="157">
        <v>1.615</v>
      </c>
      <c r="I5482" s="158"/>
      <c r="L5482" s="154"/>
      <c r="M5482" s="159"/>
      <c r="T5482" s="160"/>
      <c r="AT5482" s="155" t="s">
        <v>169</v>
      </c>
      <c r="AU5482" s="155" t="s">
        <v>88</v>
      </c>
      <c r="AV5482" s="13" t="s">
        <v>88</v>
      </c>
      <c r="AW5482" s="13" t="s">
        <v>40</v>
      </c>
      <c r="AX5482" s="13" t="s">
        <v>78</v>
      </c>
      <c r="AY5482" s="155" t="s">
        <v>156</v>
      </c>
    </row>
    <row r="5483" spans="2:51" s="13" customFormat="1" x14ac:dyDescent="0.2">
      <c r="B5483" s="154"/>
      <c r="D5483" s="148" t="s">
        <v>169</v>
      </c>
      <c r="E5483" s="155" t="s">
        <v>3</v>
      </c>
      <c r="F5483" s="156" t="s">
        <v>2200</v>
      </c>
      <c r="H5483" s="157">
        <v>1.615</v>
      </c>
      <c r="I5483" s="158"/>
      <c r="L5483" s="154"/>
      <c r="M5483" s="159"/>
      <c r="T5483" s="160"/>
      <c r="AT5483" s="155" t="s">
        <v>169</v>
      </c>
      <c r="AU5483" s="155" t="s">
        <v>88</v>
      </c>
      <c r="AV5483" s="13" t="s">
        <v>88</v>
      </c>
      <c r="AW5483" s="13" t="s">
        <v>40</v>
      </c>
      <c r="AX5483" s="13" t="s">
        <v>78</v>
      </c>
      <c r="AY5483" s="155" t="s">
        <v>156</v>
      </c>
    </row>
    <row r="5484" spans="2:51" s="13" customFormat="1" x14ac:dyDescent="0.2">
      <c r="B5484" s="154"/>
      <c r="D5484" s="148" t="s">
        <v>169</v>
      </c>
      <c r="E5484" s="155" t="s">
        <v>3</v>
      </c>
      <c r="F5484" s="156" t="s">
        <v>2875</v>
      </c>
      <c r="H5484" s="157">
        <v>2.2949999999999999</v>
      </c>
      <c r="I5484" s="158"/>
      <c r="L5484" s="154"/>
      <c r="M5484" s="159"/>
      <c r="T5484" s="160"/>
      <c r="AT5484" s="155" t="s">
        <v>169</v>
      </c>
      <c r="AU5484" s="155" t="s">
        <v>88</v>
      </c>
      <c r="AV5484" s="13" t="s">
        <v>88</v>
      </c>
      <c r="AW5484" s="13" t="s">
        <v>40</v>
      </c>
      <c r="AX5484" s="13" t="s">
        <v>78</v>
      </c>
      <c r="AY5484" s="155" t="s">
        <v>156</v>
      </c>
    </row>
    <row r="5485" spans="2:51" s="13" customFormat="1" x14ac:dyDescent="0.2">
      <c r="B5485" s="154"/>
      <c r="D5485" s="148" t="s">
        <v>169</v>
      </c>
      <c r="E5485" s="155" t="s">
        <v>3</v>
      </c>
      <c r="F5485" s="156" t="s">
        <v>2876</v>
      </c>
      <c r="H5485" s="157">
        <v>2.4649999999999999</v>
      </c>
      <c r="I5485" s="158"/>
      <c r="L5485" s="154"/>
      <c r="M5485" s="159"/>
      <c r="T5485" s="160"/>
      <c r="AT5485" s="155" t="s">
        <v>169</v>
      </c>
      <c r="AU5485" s="155" t="s">
        <v>88</v>
      </c>
      <c r="AV5485" s="13" t="s">
        <v>88</v>
      </c>
      <c r="AW5485" s="13" t="s">
        <v>40</v>
      </c>
      <c r="AX5485" s="13" t="s">
        <v>78</v>
      </c>
      <c r="AY5485" s="155" t="s">
        <v>156</v>
      </c>
    </row>
    <row r="5486" spans="2:51" s="13" customFormat="1" x14ac:dyDescent="0.2">
      <c r="B5486" s="154"/>
      <c r="D5486" s="148" t="s">
        <v>169</v>
      </c>
      <c r="E5486" s="155" t="s">
        <v>3</v>
      </c>
      <c r="F5486" s="156" t="s">
        <v>2229</v>
      </c>
      <c r="H5486" s="157">
        <v>0.15</v>
      </c>
      <c r="I5486" s="158"/>
      <c r="L5486" s="154"/>
      <c r="M5486" s="159"/>
      <c r="T5486" s="160"/>
      <c r="AT5486" s="155" t="s">
        <v>169</v>
      </c>
      <c r="AU5486" s="155" t="s">
        <v>88</v>
      </c>
      <c r="AV5486" s="13" t="s">
        <v>88</v>
      </c>
      <c r="AW5486" s="13" t="s">
        <v>40</v>
      </c>
      <c r="AX5486" s="13" t="s">
        <v>78</v>
      </c>
      <c r="AY5486" s="155" t="s">
        <v>156</v>
      </c>
    </row>
    <row r="5487" spans="2:51" s="13" customFormat="1" x14ac:dyDescent="0.2">
      <c r="B5487" s="154"/>
      <c r="D5487" s="148" t="s">
        <v>169</v>
      </c>
      <c r="E5487" s="155" t="s">
        <v>3</v>
      </c>
      <c r="F5487" s="156" t="s">
        <v>2230</v>
      </c>
      <c r="H5487" s="157">
        <v>0.22500000000000001</v>
      </c>
      <c r="I5487" s="158"/>
      <c r="L5487" s="154"/>
      <c r="M5487" s="159"/>
      <c r="T5487" s="160"/>
      <c r="AT5487" s="155" t="s">
        <v>169</v>
      </c>
      <c r="AU5487" s="155" t="s">
        <v>88</v>
      </c>
      <c r="AV5487" s="13" t="s">
        <v>88</v>
      </c>
      <c r="AW5487" s="13" t="s">
        <v>40</v>
      </c>
      <c r="AX5487" s="13" t="s">
        <v>78</v>
      </c>
      <c r="AY5487" s="155" t="s">
        <v>156</v>
      </c>
    </row>
    <row r="5488" spans="2:51" s="13" customFormat="1" x14ac:dyDescent="0.2">
      <c r="B5488" s="154"/>
      <c r="D5488" s="148" t="s">
        <v>169</v>
      </c>
      <c r="E5488" s="155" t="s">
        <v>3</v>
      </c>
      <c r="F5488" s="156" t="s">
        <v>2390</v>
      </c>
      <c r="H5488" s="157">
        <v>0.06</v>
      </c>
      <c r="I5488" s="158"/>
      <c r="L5488" s="154"/>
      <c r="M5488" s="159"/>
      <c r="T5488" s="160"/>
      <c r="AT5488" s="155" t="s">
        <v>169</v>
      </c>
      <c r="AU5488" s="155" t="s">
        <v>88</v>
      </c>
      <c r="AV5488" s="13" t="s">
        <v>88</v>
      </c>
      <c r="AW5488" s="13" t="s">
        <v>40</v>
      </c>
      <c r="AX5488" s="13" t="s">
        <v>78</v>
      </c>
      <c r="AY5488" s="155" t="s">
        <v>156</v>
      </c>
    </row>
    <row r="5489" spans="2:51" s="13" customFormat="1" x14ac:dyDescent="0.2">
      <c r="B5489" s="154"/>
      <c r="D5489" s="148" t="s">
        <v>169</v>
      </c>
      <c r="E5489" s="155" t="s">
        <v>3</v>
      </c>
      <c r="F5489" s="156" t="s">
        <v>2391</v>
      </c>
      <c r="H5489" s="157">
        <v>0.06</v>
      </c>
      <c r="I5489" s="158"/>
      <c r="L5489" s="154"/>
      <c r="M5489" s="159"/>
      <c r="T5489" s="160"/>
      <c r="AT5489" s="155" t="s">
        <v>169</v>
      </c>
      <c r="AU5489" s="155" t="s">
        <v>88</v>
      </c>
      <c r="AV5489" s="13" t="s">
        <v>88</v>
      </c>
      <c r="AW5489" s="13" t="s">
        <v>40</v>
      </c>
      <c r="AX5489" s="13" t="s">
        <v>78</v>
      </c>
      <c r="AY5489" s="155" t="s">
        <v>156</v>
      </c>
    </row>
    <row r="5490" spans="2:51" s="13" customFormat="1" x14ac:dyDescent="0.2">
      <c r="B5490" s="154"/>
      <c r="D5490" s="148" t="s">
        <v>169</v>
      </c>
      <c r="E5490" s="155" t="s">
        <v>3</v>
      </c>
      <c r="F5490" s="156" t="s">
        <v>2392</v>
      </c>
      <c r="H5490" s="157">
        <v>2.625</v>
      </c>
      <c r="I5490" s="158"/>
      <c r="L5490" s="154"/>
      <c r="M5490" s="159"/>
      <c r="T5490" s="160"/>
      <c r="AT5490" s="155" t="s">
        <v>169</v>
      </c>
      <c r="AU5490" s="155" t="s">
        <v>88</v>
      </c>
      <c r="AV5490" s="13" t="s">
        <v>88</v>
      </c>
      <c r="AW5490" s="13" t="s">
        <v>40</v>
      </c>
      <c r="AX5490" s="13" t="s">
        <v>78</v>
      </c>
      <c r="AY5490" s="155" t="s">
        <v>156</v>
      </c>
    </row>
    <row r="5491" spans="2:51" s="13" customFormat="1" x14ac:dyDescent="0.2">
      <c r="B5491" s="154"/>
      <c r="D5491" s="148" t="s">
        <v>169</v>
      </c>
      <c r="E5491" s="155" t="s">
        <v>3</v>
      </c>
      <c r="F5491" s="156" t="s">
        <v>2393</v>
      </c>
      <c r="H5491" s="157">
        <v>2.625</v>
      </c>
      <c r="I5491" s="158"/>
      <c r="L5491" s="154"/>
      <c r="M5491" s="159"/>
      <c r="T5491" s="160"/>
      <c r="AT5491" s="155" t="s">
        <v>169</v>
      </c>
      <c r="AU5491" s="155" t="s">
        <v>88</v>
      </c>
      <c r="AV5491" s="13" t="s">
        <v>88</v>
      </c>
      <c r="AW5491" s="13" t="s">
        <v>40</v>
      </c>
      <c r="AX5491" s="13" t="s">
        <v>78</v>
      </c>
      <c r="AY5491" s="155" t="s">
        <v>156</v>
      </c>
    </row>
    <row r="5492" spans="2:51" s="13" customFormat="1" x14ac:dyDescent="0.2">
      <c r="B5492" s="154"/>
      <c r="D5492" s="148" t="s">
        <v>169</v>
      </c>
      <c r="E5492" s="155" t="s">
        <v>3</v>
      </c>
      <c r="F5492" s="156" t="s">
        <v>2395</v>
      </c>
      <c r="H5492" s="157">
        <v>0.06</v>
      </c>
      <c r="I5492" s="158"/>
      <c r="L5492" s="154"/>
      <c r="M5492" s="159"/>
      <c r="T5492" s="160"/>
      <c r="AT5492" s="155" t="s">
        <v>169</v>
      </c>
      <c r="AU5492" s="155" t="s">
        <v>88</v>
      </c>
      <c r="AV5492" s="13" t="s">
        <v>88</v>
      </c>
      <c r="AW5492" s="13" t="s">
        <v>40</v>
      </c>
      <c r="AX5492" s="13" t="s">
        <v>78</v>
      </c>
      <c r="AY5492" s="155" t="s">
        <v>156</v>
      </c>
    </row>
    <row r="5493" spans="2:51" s="13" customFormat="1" x14ac:dyDescent="0.2">
      <c r="B5493" s="154"/>
      <c r="D5493" s="148" t="s">
        <v>169</v>
      </c>
      <c r="E5493" s="155" t="s">
        <v>3</v>
      </c>
      <c r="F5493" s="156" t="s">
        <v>2396</v>
      </c>
      <c r="H5493" s="157">
        <v>0.06</v>
      </c>
      <c r="I5493" s="158"/>
      <c r="L5493" s="154"/>
      <c r="M5493" s="159"/>
      <c r="T5493" s="160"/>
      <c r="AT5493" s="155" t="s">
        <v>169</v>
      </c>
      <c r="AU5493" s="155" t="s">
        <v>88</v>
      </c>
      <c r="AV5493" s="13" t="s">
        <v>88</v>
      </c>
      <c r="AW5493" s="13" t="s">
        <v>40</v>
      </c>
      <c r="AX5493" s="13" t="s">
        <v>78</v>
      </c>
      <c r="AY5493" s="155" t="s">
        <v>156</v>
      </c>
    </row>
    <row r="5494" spans="2:51" s="13" customFormat="1" x14ac:dyDescent="0.2">
      <c r="B5494" s="154"/>
      <c r="D5494" s="148" t="s">
        <v>169</v>
      </c>
      <c r="E5494" s="155" t="s">
        <v>3</v>
      </c>
      <c r="F5494" s="156" t="s">
        <v>2877</v>
      </c>
      <c r="H5494" s="157">
        <v>1.92</v>
      </c>
      <c r="I5494" s="158"/>
      <c r="L5494" s="154"/>
      <c r="M5494" s="159"/>
      <c r="T5494" s="160"/>
      <c r="AT5494" s="155" t="s">
        <v>169</v>
      </c>
      <c r="AU5494" s="155" t="s">
        <v>88</v>
      </c>
      <c r="AV5494" s="13" t="s">
        <v>88</v>
      </c>
      <c r="AW5494" s="13" t="s">
        <v>40</v>
      </c>
      <c r="AX5494" s="13" t="s">
        <v>78</v>
      </c>
      <c r="AY5494" s="155" t="s">
        <v>156</v>
      </c>
    </row>
    <row r="5495" spans="2:51" s="15" customFormat="1" x14ac:dyDescent="0.2">
      <c r="B5495" s="168"/>
      <c r="D5495" s="148" t="s">
        <v>169</v>
      </c>
      <c r="E5495" s="169" t="s">
        <v>3</v>
      </c>
      <c r="F5495" s="170" t="s">
        <v>180</v>
      </c>
      <c r="H5495" s="171">
        <v>45.914000000000001</v>
      </c>
      <c r="I5495" s="172"/>
      <c r="L5495" s="168"/>
      <c r="M5495" s="173"/>
      <c r="T5495" s="174"/>
      <c r="AT5495" s="169" t="s">
        <v>169</v>
      </c>
      <c r="AU5495" s="169" t="s">
        <v>88</v>
      </c>
      <c r="AV5495" s="15" t="s">
        <v>157</v>
      </c>
      <c r="AW5495" s="15" t="s">
        <v>40</v>
      </c>
      <c r="AX5495" s="15" t="s">
        <v>78</v>
      </c>
      <c r="AY5495" s="169" t="s">
        <v>156</v>
      </c>
    </row>
    <row r="5496" spans="2:51" s="12" customFormat="1" x14ac:dyDescent="0.2">
      <c r="B5496" s="147"/>
      <c r="D5496" s="148" t="s">
        <v>169</v>
      </c>
      <c r="E5496" s="149" t="s">
        <v>3</v>
      </c>
      <c r="F5496" s="150" t="s">
        <v>2600</v>
      </c>
      <c r="H5496" s="149" t="s">
        <v>3</v>
      </c>
      <c r="I5496" s="151"/>
      <c r="L5496" s="147"/>
      <c r="M5496" s="152"/>
      <c r="T5496" s="153"/>
      <c r="AT5496" s="149" t="s">
        <v>169</v>
      </c>
      <c r="AU5496" s="149" t="s">
        <v>88</v>
      </c>
      <c r="AV5496" s="12" t="s">
        <v>86</v>
      </c>
      <c r="AW5496" s="12" t="s">
        <v>40</v>
      </c>
      <c r="AX5496" s="12" t="s">
        <v>78</v>
      </c>
      <c r="AY5496" s="149" t="s">
        <v>156</v>
      </c>
    </row>
    <row r="5497" spans="2:51" s="13" customFormat="1" x14ac:dyDescent="0.2">
      <c r="B5497" s="154"/>
      <c r="D5497" s="148" t="s">
        <v>169</v>
      </c>
      <c r="E5497" s="155" t="s">
        <v>3</v>
      </c>
      <c r="F5497" s="156" t="s">
        <v>2601</v>
      </c>
      <c r="H5497" s="157">
        <v>29.768000000000001</v>
      </c>
      <c r="I5497" s="158"/>
      <c r="L5497" s="154"/>
      <c r="M5497" s="159"/>
      <c r="T5497" s="160"/>
      <c r="AT5497" s="155" t="s">
        <v>169</v>
      </c>
      <c r="AU5497" s="155" t="s">
        <v>88</v>
      </c>
      <c r="AV5497" s="13" t="s">
        <v>88</v>
      </c>
      <c r="AW5497" s="13" t="s">
        <v>40</v>
      </c>
      <c r="AX5497" s="13" t="s">
        <v>78</v>
      </c>
      <c r="AY5497" s="155" t="s">
        <v>156</v>
      </c>
    </row>
    <row r="5498" spans="2:51" s="13" customFormat="1" x14ac:dyDescent="0.2">
      <c r="B5498" s="154"/>
      <c r="D5498" s="148" t="s">
        <v>169</v>
      </c>
      <c r="E5498" s="155" t="s">
        <v>3</v>
      </c>
      <c r="F5498" s="156" t="s">
        <v>2602</v>
      </c>
      <c r="H5498" s="157">
        <v>11.471</v>
      </c>
      <c r="I5498" s="158"/>
      <c r="L5498" s="154"/>
      <c r="M5498" s="159"/>
      <c r="T5498" s="160"/>
      <c r="AT5498" s="155" t="s">
        <v>169</v>
      </c>
      <c r="AU5498" s="155" t="s">
        <v>88</v>
      </c>
      <c r="AV5498" s="13" t="s">
        <v>88</v>
      </c>
      <c r="AW5498" s="13" t="s">
        <v>40</v>
      </c>
      <c r="AX5498" s="13" t="s">
        <v>78</v>
      </c>
      <c r="AY5498" s="155" t="s">
        <v>156</v>
      </c>
    </row>
    <row r="5499" spans="2:51" s="13" customFormat="1" x14ac:dyDescent="0.2">
      <c r="B5499" s="154"/>
      <c r="D5499" s="148" t="s">
        <v>169</v>
      </c>
      <c r="E5499" s="155" t="s">
        <v>3</v>
      </c>
      <c r="F5499" s="156" t="s">
        <v>2603</v>
      </c>
      <c r="H5499" s="157">
        <v>5.8760000000000003</v>
      </c>
      <c r="I5499" s="158"/>
      <c r="L5499" s="154"/>
      <c r="M5499" s="159"/>
      <c r="T5499" s="160"/>
      <c r="AT5499" s="155" t="s">
        <v>169</v>
      </c>
      <c r="AU5499" s="155" t="s">
        <v>88</v>
      </c>
      <c r="AV5499" s="13" t="s">
        <v>88</v>
      </c>
      <c r="AW5499" s="13" t="s">
        <v>40</v>
      </c>
      <c r="AX5499" s="13" t="s">
        <v>78</v>
      </c>
      <c r="AY5499" s="155" t="s">
        <v>156</v>
      </c>
    </row>
    <row r="5500" spans="2:51" s="13" customFormat="1" x14ac:dyDescent="0.2">
      <c r="B5500" s="154"/>
      <c r="D5500" s="148" t="s">
        <v>169</v>
      </c>
      <c r="E5500" s="155" t="s">
        <v>3</v>
      </c>
      <c r="F5500" s="156" t="s">
        <v>2604</v>
      </c>
      <c r="H5500" s="157">
        <v>9.3420000000000005</v>
      </c>
      <c r="I5500" s="158"/>
      <c r="L5500" s="154"/>
      <c r="M5500" s="159"/>
      <c r="T5500" s="160"/>
      <c r="AT5500" s="155" t="s">
        <v>169</v>
      </c>
      <c r="AU5500" s="155" t="s">
        <v>88</v>
      </c>
      <c r="AV5500" s="13" t="s">
        <v>88</v>
      </c>
      <c r="AW5500" s="13" t="s">
        <v>40</v>
      </c>
      <c r="AX5500" s="13" t="s">
        <v>78</v>
      </c>
      <c r="AY5500" s="155" t="s">
        <v>156</v>
      </c>
    </row>
    <row r="5501" spans="2:51" s="13" customFormat="1" x14ac:dyDescent="0.2">
      <c r="B5501" s="154"/>
      <c r="D5501" s="148" t="s">
        <v>169</v>
      </c>
      <c r="E5501" s="155" t="s">
        <v>3</v>
      </c>
      <c r="F5501" s="156" t="s">
        <v>2604</v>
      </c>
      <c r="H5501" s="157">
        <v>9.3420000000000005</v>
      </c>
      <c r="I5501" s="158"/>
      <c r="L5501" s="154"/>
      <c r="M5501" s="159"/>
      <c r="T5501" s="160"/>
      <c r="AT5501" s="155" t="s">
        <v>169</v>
      </c>
      <c r="AU5501" s="155" t="s">
        <v>88</v>
      </c>
      <c r="AV5501" s="13" t="s">
        <v>88</v>
      </c>
      <c r="AW5501" s="13" t="s">
        <v>40</v>
      </c>
      <c r="AX5501" s="13" t="s">
        <v>78</v>
      </c>
      <c r="AY5501" s="155" t="s">
        <v>156</v>
      </c>
    </row>
    <row r="5502" spans="2:51" s="13" customFormat="1" x14ac:dyDescent="0.2">
      <c r="B5502" s="154"/>
      <c r="D5502" s="148" t="s">
        <v>169</v>
      </c>
      <c r="E5502" s="155" t="s">
        <v>3</v>
      </c>
      <c r="F5502" s="156" t="s">
        <v>2605</v>
      </c>
      <c r="H5502" s="157">
        <v>37.42</v>
      </c>
      <c r="I5502" s="158"/>
      <c r="L5502" s="154"/>
      <c r="M5502" s="159"/>
      <c r="T5502" s="160"/>
      <c r="AT5502" s="155" t="s">
        <v>169</v>
      </c>
      <c r="AU5502" s="155" t="s">
        <v>88</v>
      </c>
      <c r="AV5502" s="13" t="s">
        <v>88</v>
      </c>
      <c r="AW5502" s="13" t="s">
        <v>40</v>
      </c>
      <c r="AX5502" s="13" t="s">
        <v>78</v>
      </c>
      <c r="AY5502" s="155" t="s">
        <v>156</v>
      </c>
    </row>
    <row r="5503" spans="2:51" s="15" customFormat="1" x14ac:dyDescent="0.2">
      <c r="B5503" s="168"/>
      <c r="D5503" s="148" t="s">
        <v>169</v>
      </c>
      <c r="E5503" s="169" t="s">
        <v>3</v>
      </c>
      <c r="F5503" s="170" t="s">
        <v>180</v>
      </c>
      <c r="H5503" s="171">
        <v>103.21899999999999</v>
      </c>
      <c r="I5503" s="172"/>
      <c r="L5503" s="168"/>
      <c r="M5503" s="173"/>
      <c r="T5503" s="174"/>
      <c r="AT5503" s="169" t="s">
        <v>169</v>
      </c>
      <c r="AU5503" s="169" t="s">
        <v>88</v>
      </c>
      <c r="AV5503" s="15" t="s">
        <v>157</v>
      </c>
      <c r="AW5503" s="15" t="s">
        <v>40</v>
      </c>
      <c r="AX5503" s="15" t="s">
        <v>78</v>
      </c>
      <c r="AY5503" s="169" t="s">
        <v>156</v>
      </c>
    </row>
    <row r="5504" spans="2:51" s="12" customFormat="1" x14ac:dyDescent="0.2">
      <c r="B5504" s="147"/>
      <c r="D5504" s="148" t="s">
        <v>169</v>
      </c>
      <c r="E5504" s="149" t="s">
        <v>3</v>
      </c>
      <c r="F5504" s="150" t="s">
        <v>2606</v>
      </c>
      <c r="H5504" s="149" t="s">
        <v>3</v>
      </c>
      <c r="I5504" s="151"/>
      <c r="L5504" s="147"/>
      <c r="M5504" s="152"/>
      <c r="T5504" s="153"/>
      <c r="AT5504" s="149" t="s">
        <v>169</v>
      </c>
      <c r="AU5504" s="149" t="s">
        <v>88</v>
      </c>
      <c r="AV5504" s="12" t="s">
        <v>86</v>
      </c>
      <c r="AW5504" s="12" t="s">
        <v>40</v>
      </c>
      <c r="AX5504" s="12" t="s">
        <v>78</v>
      </c>
      <c r="AY5504" s="149" t="s">
        <v>156</v>
      </c>
    </row>
    <row r="5505" spans="2:51" s="13" customFormat="1" x14ac:dyDescent="0.2">
      <c r="B5505" s="154"/>
      <c r="D5505" s="148" t="s">
        <v>169</v>
      </c>
      <c r="E5505" s="155" t="s">
        <v>3</v>
      </c>
      <c r="F5505" s="156" t="s">
        <v>2607</v>
      </c>
      <c r="H5505" s="157">
        <v>24.715</v>
      </c>
      <c r="I5505" s="158"/>
      <c r="L5505" s="154"/>
      <c r="M5505" s="159"/>
      <c r="T5505" s="160"/>
      <c r="AT5505" s="155" t="s">
        <v>169</v>
      </c>
      <c r="AU5505" s="155" t="s">
        <v>88</v>
      </c>
      <c r="AV5505" s="13" t="s">
        <v>88</v>
      </c>
      <c r="AW5505" s="13" t="s">
        <v>40</v>
      </c>
      <c r="AX5505" s="13" t="s">
        <v>78</v>
      </c>
      <c r="AY5505" s="155" t="s">
        <v>156</v>
      </c>
    </row>
    <row r="5506" spans="2:51" s="13" customFormat="1" x14ac:dyDescent="0.2">
      <c r="B5506" s="154"/>
      <c r="D5506" s="148" t="s">
        <v>169</v>
      </c>
      <c r="E5506" s="155" t="s">
        <v>3</v>
      </c>
      <c r="F5506" s="156" t="s">
        <v>2608</v>
      </c>
      <c r="H5506" s="157">
        <v>11.833</v>
      </c>
      <c r="I5506" s="158"/>
      <c r="L5506" s="154"/>
      <c r="M5506" s="159"/>
      <c r="T5506" s="160"/>
      <c r="AT5506" s="155" t="s">
        <v>169</v>
      </c>
      <c r="AU5506" s="155" t="s">
        <v>88</v>
      </c>
      <c r="AV5506" s="13" t="s">
        <v>88</v>
      </c>
      <c r="AW5506" s="13" t="s">
        <v>40</v>
      </c>
      <c r="AX5506" s="13" t="s">
        <v>78</v>
      </c>
      <c r="AY5506" s="155" t="s">
        <v>156</v>
      </c>
    </row>
    <row r="5507" spans="2:51" s="13" customFormat="1" x14ac:dyDescent="0.2">
      <c r="B5507" s="154"/>
      <c r="D5507" s="148" t="s">
        <v>169</v>
      </c>
      <c r="E5507" s="155" t="s">
        <v>3</v>
      </c>
      <c r="F5507" s="156" t="s">
        <v>2609</v>
      </c>
      <c r="H5507" s="157">
        <v>7.0979999999999999</v>
      </c>
      <c r="I5507" s="158"/>
      <c r="L5507" s="154"/>
      <c r="M5507" s="159"/>
      <c r="T5507" s="160"/>
      <c r="AT5507" s="155" t="s">
        <v>169</v>
      </c>
      <c r="AU5507" s="155" t="s">
        <v>88</v>
      </c>
      <c r="AV5507" s="13" t="s">
        <v>88</v>
      </c>
      <c r="AW5507" s="13" t="s">
        <v>40</v>
      </c>
      <c r="AX5507" s="13" t="s">
        <v>78</v>
      </c>
      <c r="AY5507" s="155" t="s">
        <v>156</v>
      </c>
    </row>
    <row r="5508" spans="2:51" s="13" customFormat="1" x14ac:dyDescent="0.2">
      <c r="B5508" s="154"/>
      <c r="D5508" s="148" t="s">
        <v>169</v>
      </c>
      <c r="E5508" s="155" t="s">
        <v>3</v>
      </c>
      <c r="F5508" s="156" t="s">
        <v>2610</v>
      </c>
      <c r="H5508" s="157">
        <v>9.1050000000000004</v>
      </c>
      <c r="I5508" s="158"/>
      <c r="L5508" s="154"/>
      <c r="M5508" s="159"/>
      <c r="T5508" s="160"/>
      <c r="AT5508" s="155" t="s">
        <v>169</v>
      </c>
      <c r="AU5508" s="155" t="s">
        <v>88</v>
      </c>
      <c r="AV5508" s="13" t="s">
        <v>88</v>
      </c>
      <c r="AW5508" s="13" t="s">
        <v>40</v>
      </c>
      <c r="AX5508" s="13" t="s">
        <v>78</v>
      </c>
      <c r="AY5508" s="155" t="s">
        <v>156</v>
      </c>
    </row>
    <row r="5509" spans="2:51" s="13" customFormat="1" x14ac:dyDescent="0.2">
      <c r="B5509" s="154"/>
      <c r="D5509" s="148" t="s">
        <v>169</v>
      </c>
      <c r="E5509" s="155" t="s">
        <v>3</v>
      </c>
      <c r="F5509" s="156" t="s">
        <v>2610</v>
      </c>
      <c r="H5509" s="157">
        <v>9.1050000000000004</v>
      </c>
      <c r="I5509" s="158"/>
      <c r="L5509" s="154"/>
      <c r="M5509" s="159"/>
      <c r="T5509" s="160"/>
      <c r="AT5509" s="155" t="s">
        <v>169</v>
      </c>
      <c r="AU5509" s="155" t="s">
        <v>88</v>
      </c>
      <c r="AV5509" s="13" t="s">
        <v>88</v>
      </c>
      <c r="AW5509" s="13" t="s">
        <v>40</v>
      </c>
      <c r="AX5509" s="13" t="s">
        <v>78</v>
      </c>
      <c r="AY5509" s="155" t="s">
        <v>156</v>
      </c>
    </row>
    <row r="5510" spans="2:51" s="13" customFormat="1" x14ac:dyDescent="0.2">
      <c r="B5510" s="154"/>
      <c r="D5510" s="148" t="s">
        <v>169</v>
      </c>
      <c r="E5510" s="155" t="s">
        <v>3</v>
      </c>
      <c r="F5510" s="156" t="s">
        <v>2611</v>
      </c>
      <c r="H5510" s="157">
        <v>43.78</v>
      </c>
      <c r="I5510" s="158"/>
      <c r="L5510" s="154"/>
      <c r="M5510" s="159"/>
      <c r="T5510" s="160"/>
      <c r="AT5510" s="155" t="s">
        <v>169</v>
      </c>
      <c r="AU5510" s="155" t="s">
        <v>88</v>
      </c>
      <c r="AV5510" s="13" t="s">
        <v>88</v>
      </c>
      <c r="AW5510" s="13" t="s">
        <v>40</v>
      </c>
      <c r="AX5510" s="13" t="s">
        <v>78</v>
      </c>
      <c r="AY5510" s="155" t="s">
        <v>156</v>
      </c>
    </row>
    <row r="5511" spans="2:51" s="15" customFormat="1" x14ac:dyDescent="0.2">
      <c r="B5511" s="168"/>
      <c r="D5511" s="148" t="s">
        <v>169</v>
      </c>
      <c r="E5511" s="169" t="s">
        <v>3</v>
      </c>
      <c r="F5511" s="170" t="s">
        <v>180</v>
      </c>
      <c r="H5511" s="171">
        <v>105.636</v>
      </c>
      <c r="I5511" s="172"/>
      <c r="L5511" s="168"/>
      <c r="M5511" s="173"/>
      <c r="T5511" s="174"/>
      <c r="AT5511" s="169" t="s">
        <v>169</v>
      </c>
      <c r="AU5511" s="169" t="s">
        <v>88</v>
      </c>
      <c r="AV5511" s="15" t="s">
        <v>157</v>
      </c>
      <c r="AW5511" s="15" t="s">
        <v>40</v>
      </c>
      <c r="AX5511" s="15" t="s">
        <v>78</v>
      </c>
      <c r="AY5511" s="169" t="s">
        <v>156</v>
      </c>
    </row>
    <row r="5512" spans="2:51" s="12" customFormat="1" x14ac:dyDescent="0.2">
      <c r="B5512" s="147"/>
      <c r="D5512" s="148" t="s">
        <v>169</v>
      </c>
      <c r="E5512" s="149" t="s">
        <v>3</v>
      </c>
      <c r="F5512" s="150" t="s">
        <v>5202</v>
      </c>
      <c r="H5512" s="149" t="s">
        <v>3</v>
      </c>
      <c r="I5512" s="151"/>
      <c r="L5512" s="147"/>
      <c r="M5512" s="152"/>
      <c r="T5512" s="153"/>
      <c r="AT5512" s="149" t="s">
        <v>169</v>
      </c>
      <c r="AU5512" s="149" t="s">
        <v>88</v>
      </c>
      <c r="AV5512" s="12" t="s">
        <v>86</v>
      </c>
      <c r="AW5512" s="12" t="s">
        <v>40</v>
      </c>
      <c r="AX5512" s="12" t="s">
        <v>78</v>
      </c>
      <c r="AY5512" s="149" t="s">
        <v>156</v>
      </c>
    </row>
    <row r="5513" spans="2:51" s="13" customFormat="1" x14ac:dyDescent="0.2">
      <c r="B5513" s="154"/>
      <c r="D5513" s="148" t="s">
        <v>169</v>
      </c>
      <c r="E5513" s="155" t="s">
        <v>3</v>
      </c>
      <c r="F5513" s="156" t="s">
        <v>5203</v>
      </c>
      <c r="H5513" s="157">
        <v>4.298</v>
      </c>
      <c r="I5513" s="158"/>
      <c r="L5513" s="154"/>
      <c r="M5513" s="159"/>
      <c r="T5513" s="160"/>
      <c r="AT5513" s="155" t="s">
        <v>169</v>
      </c>
      <c r="AU5513" s="155" t="s">
        <v>88</v>
      </c>
      <c r="AV5513" s="13" t="s">
        <v>88</v>
      </c>
      <c r="AW5513" s="13" t="s">
        <v>40</v>
      </c>
      <c r="AX5513" s="13" t="s">
        <v>78</v>
      </c>
      <c r="AY5513" s="155" t="s">
        <v>156</v>
      </c>
    </row>
    <row r="5514" spans="2:51" s="13" customFormat="1" x14ac:dyDescent="0.2">
      <c r="B5514" s="154"/>
      <c r="D5514" s="148" t="s">
        <v>169</v>
      </c>
      <c r="E5514" s="155" t="s">
        <v>3</v>
      </c>
      <c r="F5514" s="156" t="s">
        <v>5204</v>
      </c>
      <c r="H5514" s="157">
        <v>3.24</v>
      </c>
      <c r="I5514" s="158"/>
      <c r="L5514" s="154"/>
      <c r="M5514" s="159"/>
      <c r="T5514" s="160"/>
      <c r="AT5514" s="155" t="s">
        <v>169</v>
      </c>
      <c r="AU5514" s="155" t="s">
        <v>88</v>
      </c>
      <c r="AV5514" s="13" t="s">
        <v>88</v>
      </c>
      <c r="AW5514" s="13" t="s">
        <v>40</v>
      </c>
      <c r="AX5514" s="13" t="s">
        <v>78</v>
      </c>
      <c r="AY5514" s="155" t="s">
        <v>156</v>
      </c>
    </row>
    <row r="5515" spans="2:51" s="13" customFormat="1" x14ac:dyDescent="0.2">
      <c r="B5515" s="154"/>
      <c r="D5515" s="148" t="s">
        <v>169</v>
      </c>
      <c r="E5515" s="155" t="s">
        <v>3</v>
      </c>
      <c r="F5515" s="156" t="s">
        <v>5205</v>
      </c>
      <c r="H5515" s="157">
        <v>2.7810000000000001</v>
      </c>
      <c r="I5515" s="158"/>
      <c r="L5515" s="154"/>
      <c r="M5515" s="159"/>
      <c r="T5515" s="160"/>
      <c r="AT5515" s="155" t="s">
        <v>169</v>
      </c>
      <c r="AU5515" s="155" t="s">
        <v>88</v>
      </c>
      <c r="AV5515" s="13" t="s">
        <v>88</v>
      </c>
      <c r="AW5515" s="13" t="s">
        <v>40</v>
      </c>
      <c r="AX5515" s="13" t="s">
        <v>78</v>
      </c>
      <c r="AY5515" s="155" t="s">
        <v>156</v>
      </c>
    </row>
    <row r="5516" spans="2:51" s="13" customFormat="1" x14ac:dyDescent="0.2">
      <c r="B5516" s="154"/>
      <c r="D5516" s="148" t="s">
        <v>169</v>
      </c>
      <c r="E5516" s="155" t="s">
        <v>3</v>
      </c>
      <c r="F5516" s="156" t="s">
        <v>5206</v>
      </c>
      <c r="H5516" s="157">
        <v>6.4349999999999996</v>
      </c>
      <c r="I5516" s="158"/>
      <c r="L5516" s="154"/>
      <c r="M5516" s="159"/>
      <c r="T5516" s="160"/>
      <c r="AT5516" s="155" t="s">
        <v>169</v>
      </c>
      <c r="AU5516" s="155" t="s">
        <v>88</v>
      </c>
      <c r="AV5516" s="13" t="s">
        <v>88</v>
      </c>
      <c r="AW5516" s="13" t="s">
        <v>40</v>
      </c>
      <c r="AX5516" s="13" t="s">
        <v>78</v>
      </c>
      <c r="AY5516" s="155" t="s">
        <v>156</v>
      </c>
    </row>
    <row r="5517" spans="2:51" s="15" customFormat="1" x14ac:dyDescent="0.2">
      <c r="B5517" s="168"/>
      <c r="D5517" s="148" t="s">
        <v>169</v>
      </c>
      <c r="E5517" s="169" t="s">
        <v>3</v>
      </c>
      <c r="F5517" s="170" t="s">
        <v>180</v>
      </c>
      <c r="H5517" s="171">
        <v>16.754000000000001</v>
      </c>
      <c r="I5517" s="172"/>
      <c r="L5517" s="168"/>
      <c r="M5517" s="173"/>
      <c r="T5517" s="174"/>
      <c r="AT5517" s="169" t="s">
        <v>169</v>
      </c>
      <c r="AU5517" s="169" t="s">
        <v>88</v>
      </c>
      <c r="AV5517" s="15" t="s">
        <v>157</v>
      </c>
      <c r="AW5517" s="15" t="s">
        <v>40</v>
      </c>
      <c r="AX5517" s="15" t="s">
        <v>78</v>
      </c>
      <c r="AY5517" s="169" t="s">
        <v>156</v>
      </c>
    </row>
    <row r="5518" spans="2:51" s="12" customFormat="1" x14ac:dyDescent="0.2">
      <c r="B5518" s="147"/>
      <c r="D5518" s="148" t="s">
        <v>169</v>
      </c>
      <c r="E5518" s="149" t="s">
        <v>3</v>
      </c>
      <c r="F5518" s="150" t="s">
        <v>5207</v>
      </c>
      <c r="H5518" s="149" t="s">
        <v>3</v>
      </c>
      <c r="I5518" s="151"/>
      <c r="L5518" s="147"/>
      <c r="M5518" s="152"/>
      <c r="T5518" s="153"/>
      <c r="AT5518" s="149" t="s">
        <v>169</v>
      </c>
      <c r="AU5518" s="149" t="s">
        <v>88</v>
      </c>
      <c r="AV5518" s="12" t="s">
        <v>86</v>
      </c>
      <c r="AW5518" s="12" t="s">
        <v>40</v>
      </c>
      <c r="AX5518" s="12" t="s">
        <v>78</v>
      </c>
      <c r="AY5518" s="149" t="s">
        <v>156</v>
      </c>
    </row>
    <row r="5519" spans="2:51" s="13" customFormat="1" x14ac:dyDescent="0.2">
      <c r="B5519" s="154"/>
      <c r="D5519" s="148" t="s">
        <v>169</v>
      </c>
      <c r="E5519" s="155" t="s">
        <v>3</v>
      </c>
      <c r="F5519" s="156" t="s">
        <v>5208</v>
      </c>
      <c r="H5519" s="157">
        <v>3.82</v>
      </c>
      <c r="I5519" s="158"/>
      <c r="L5519" s="154"/>
      <c r="M5519" s="159"/>
      <c r="T5519" s="160"/>
      <c r="AT5519" s="155" t="s">
        <v>169</v>
      </c>
      <c r="AU5519" s="155" t="s">
        <v>88</v>
      </c>
      <c r="AV5519" s="13" t="s">
        <v>88</v>
      </c>
      <c r="AW5519" s="13" t="s">
        <v>40</v>
      </c>
      <c r="AX5519" s="13" t="s">
        <v>78</v>
      </c>
      <c r="AY5519" s="155" t="s">
        <v>156</v>
      </c>
    </row>
    <row r="5520" spans="2:51" s="13" customFormat="1" x14ac:dyDescent="0.2">
      <c r="B5520" s="154"/>
      <c r="D5520" s="148" t="s">
        <v>169</v>
      </c>
      <c r="E5520" s="155" t="s">
        <v>3</v>
      </c>
      <c r="F5520" s="156" t="s">
        <v>5209</v>
      </c>
      <c r="H5520" s="157">
        <v>2.88</v>
      </c>
      <c r="I5520" s="158"/>
      <c r="L5520" s="154"/>
      <c r="M5520" s="159"/>
      <c r="T5520" s="160"/>
      <c r="AT5520" s="155" t="s">
        <v>169</v>
      </c>
      <c r="AU5520" s="155" t="s">
        <v>88</v>
      </c>
      <c r="AV5520" s="13" t="s">
        <v>88</v>
      </c>
      <c r="AW5520" s="13" t="s">
        <v>40</v>
      </c>
      <c r="AX5520" s="13" t="s">
        <v>78</v>
      </c>
      <c r="AY5520" s="155" t="s">
        <v>156</v>
      </c>
    </row>
    <row r="5521" spans="2:51" s="13" customFormat="1" x14ac:dyDescent="0.2">
      <c r="B5521" s="154"/>
      <c r="D5521" s="148" t="s">
        <v>169</v>
      </c>
      <c r="E5521" s="155" t="s">
        <v>3</v>
      </c>
      <c r="F5521" s="156" t="s">
        <v>5210</v>
      </c>
      <c r="H5521" s="157">
        <v>2.472</v>
      </c>
      <c r="I5521" s="158"/>
      <c r="L5521" s="154"/>
      <c r="M5521" s="159"/>
      <c r="T5521" s="160"/>
      <c r="AT5521" s="155" t="s">
        <v>169</v>
      </c>
      <c r="AU5521" s="155" t="s">
        <v>88</v>
      </c>
      <c r="AV5521" s="13" t="s">
        <v>88</v>
      </c>
      <c r="AW5521" s="13" t="s">
        <v>40</v>
      </c>
      <c r="AX5521" s="13" t="s">
        <v>78</v>
      </c>
      <c r="AY5521" s="155" t="s">
        <v>156</v>
      </c>
    </row>
    <row r="5522" spans="2:51" s="13" customFormat="1" x14ac:dyDescent="0.2">
      <c r="B5522" s="154"/>
      <c r="D5522" s="148" t="s">
        <v>169</v>
      </c>
      <c r="E5522" s="155" t="s">
        <v>3</v>
      </c>
      <c r="F5522" s="156" t="s">
        <v>5211</v>
      </c>
      <c r="H5522" s="157">
        <v>5.72</v>
      </c>
      <c r="I5522" s="158"/>
      <c r="L5522" s="154"/>
      <c r="M5522" s="159"/>
      <c r="T5522" s="160"/>
      <c r="AT5522" s="155" t="s">
        <v>169</v>
      </c>
      <c r="AU5522" s="155" t="s">
        <v>88</v>
      </c>
      <c r="AV5522" s="13" t="s">
        <v>88</v>
      </c>
      <c r="AW5522" s="13" t="s">
        <v>40</v>
      </c>
      <c r="AX5522" s="13" t="s">
        <v>78</v>
      </c>
      <c r="AY5522" s="155" t="s">
        <v>156</v>
      </c>
    </row>
    <row r="5523" spans="2:51" s="15" customFormat="1" x14ac:dyDescent="0.2">
      <c r="B5523" s="168"/>
      <c r="D5523" s="148" t="s">
        <v>169</v>
      </c>
      <c r="E5523" s="169" t="s">
        <v>3</v>
      </c>
      <c r="F5523" s="170" t="s">
        <v>180</v>
      </c>
      <c r="H5523" s="171">
        <v>14.891999999999999</v>
      </c>
      <c r="I5523" s="172"/>
      <c r="L5523" s="168"/>
      <c r="M5523" s="173"/>
      <c r="T5523" s="174"/>
      <c r="AT5523" s="169" t="s">
        <v>169</v>
      </c>
      <c r="AU5523" s="169" t="s">
        <v>88</v>
      </c>
      <c r="AV5523" s="15" t="s">
        <v>157</v>
      </c>
      <c r="AW5523" s="15" t="s">
        <v>40</v>
      </c>
      <c r="AX5523" s="15" t="s">
        <v>78</v>
      </c>
      <c r="AY5523" s="169" t="s">
        <v>156</v>
      </c>
    </row>
    <row r="5524" spans="2:51" s="12" customFormat="1" x14ac:dyDescent="0.2">
      <c r="B5524" s="147"/>
      <c r="D5524" s="148" t="s">
        <v>169</v>
      </c>
      <c r="E5524" s="149" t="s">
        <v>3</v>
      </c>
      <c r="F5524" s="150" t="s">
        <v>2594</v>
      </c>
      <c r="H5524" s="149" t="s">
        <v>3</v>
      </c>
      <c r="I5524" s="151"/>
      <c r="L5524" s="147"/>
      <c r="M5524" s="152"/>
      <c r="T5524" s="153"/>
      <c r="AT5524" s="149" t="s">
        <v>169</v>
      </c>
      <c r="AU5524" s="149" t="s">
        <v>88</v>
      </c>
      <c r="AV5524" s="12" t="s">
        <v>86</v>
      </c>
      <c r="AW5524" s="12" t="s">
        <v>40</v>
      </c>
      <c r="AX5524" s="12" t="s">
        <v>78</v>
      </c>
      <c r="AY5524" s="149" t="s">
        <v>156</v>
      </c>
    </row>
    <row r="5525" spans="2:51" s="13" customFormat="1" x14ac:dyDescent="0.2">
      <c r="B5525" s="154"/>
      <c r="D5525" s="148" t="s">
        <v>169</v>
      </c>
      <c r="E5525" s="155" t="s">
        <v>3</v>
      </c>
      <c r="F5525" s="156" t="s">
        <v>2644</v>
      </c>
      <c r="H5525" s="157">
        <v>71.31</v>
      </c>
      <c r="I5525" s="158"/>
      <c r="L5525" s="154"/>
      <c r="M5525" s="159"/>
      <c r="T5525" s="160"/>
      <c r="AT5525" s="155" t="s">
        <v>169</v>
      </c>
      <c r="AU5525" s="155" t="s">
        <v>88</v>
      </c>
      <c r="AV5525" s="13" t="s">
        <v>88</v>
      </c>
      <c r="AW5525" s="13" t="s">
        <v>40</v>
      </c>
      <c r="AX5525" s="13" t="s">
        <v>78</v>
      </c>
      <c r="AY5525" s="155" t="s">
        <v>156</v>
      </c>
    </row>
    <row r="5526" spans="2:51" s="13" customFormat="1" x14ac:dyDescent="0.2">
      <c r="B5526" s="154"/>
      <c r="D5526" s="148" t="s">
        <v>169</v>
      </c>
      <c r="E5526" s="155" t="s">
        <v>3</v>
      </c>
      <c r="F5526" s="156" t="s">
        <v>2645</v>
      </c>
      <c r="H5526" s="157">
        <v>7.44</v>
      </c>
      <c r="I5526" s="158"/>
      <c r="L5526" s="154"/>
      <c r="M5526" s="159"/>
      <c r="T5526" s="160"/>
      <c r="AT5526" s="155" t="s">
        <v>169</v>
      </c>
      <c r="AU5526" s="155" t="s">
        <v>88</v>
      </c>
      <c r="AV5526" s="13" t="s">
        <v>88</v>
      </c>
      <c r="AW5526" s="13" t="s">
        <v>40</v>
      </c>
      <c r="AX5526" s="13" t="s">
        <v>78</v>
      </c>
      <c r="AY5526" s="155" t="s">
        <v>156</v>
      </c>
    </row>
    <row r="5527" spans="2:51" s="15" customFormat="1" x14ac:dyDescent="0.2">
      <c r="B5527" s="168"/>
      <c r="D5527" s="148" t="s">
        <v>169</v>
      </c>
      <c r="E5527" s="169" t="s">
        <v>3</v>
      </c>
      <c r="F5527" s="170" t="s">
        <v>180</v>
      </c>
      <c r="H5527" s="171">
        <v>78.75</v>
      </c>
      <c r="I5527" s="172"/>
      <c r="L5527" s="168"/>
      <c r="M5527" s="173"/>
      <c r="T5527" s="174"/>
      <c r="AT5527" s="169" t="s">
        <v>169</v>
      </c>
      <c r="AU5527" s="169" t="s">
        <v>88</v>
      </c>
      <c r="AV5527" s="15" t="s">
        <v>157</v>
      </c>
      <c r="AW5527" s="15" t="s">
        <v>40</v>
      </c>
      <c r="AX5527" s="15" t="s">
        <v>78</v>
      </c>
      <c r="AY5527" s="169" t="s">
        <v>156</v>
      </c>
    </row>
    <row r="5528" spans="2:51" s="12" customFormat="1" x14ac:dyDescent="0.2">
      <c r="B5528" s="147"/>
      <c r="D5528" s="148" t="s">
        <v>169</v>
      </c>
      <c r="E5528" s="149" t="s">
        <v>3</v>
      </c>
      <c r="F5528" s="150" t="s">
        <v>2594</v>
      </c>
      <c r="H5528" s="149" t="s">
        <v>3</v>
      </c>
      <c r="I5528" s="151"/>
      <c r="L5528" s="147"/>
      <c r="M5528" s="152"/>
      <c r="T5528" s="153"/>
      <c r="AT5528" s="149" t="s">
        <v>169</v>
      </c>
      <c r="AU5528" s="149" t="s">
        <v>88</v>
      </c>
      <c r="AV5528" s="12" t="s">
        <v>86</v>
      </c>
      <c r="AW5528" s="12" t="s">
        <v>40</v>
      </c>
      <c r="AX5528" s="12" t="s">
        <v>78</v>
      </c>
      <c r="AY5528" s="149" t="s">
        <v>156</v>
      </c>
    </row>
    <row r="5529" spans="2:51" s="13" customFormat="1" x14ac:dyDescent="0.2">
      <c r="B5529" s="154"/>
      <c r="D5529" s="148" t="s">
        <v>169</v>
      </c>
      <c r="E5529" s="155" t="s">
        <v>3</v>
      </c>
      <c r="F5529" s="156" t="s">
        <v>2595</v>
      </c>
      <c r="H5529" s="157">
        <v>50.45</v>
      </c>
      <c r="I5529" s="158"/>
      <c r="L5529" s="154"/>
      <c r="M5529" s="159"/>
      <c r="T5529" s="160"/>
      <c r="AT5529" s="155" t="s">
        <v>169</v>
      </c>
      <c r="AU5529" s="155" t="s">
        <v>88</v>
      </c>
      <c r="AV5529" s="13" t="s">
        <v>88</v>
      </c>
      <c r="AW5529" s="13" t="s">
        <v>40</v>
      </c>
      <c r="AX5529" s="13" t="s">
        <v>78</v>
      </c>
      <c r="AY5529" s="155" t="s">
        <v>156</v>
      </c>
    </row>
    <row r="5530" spans="2:51" s="15" customFormat="1" x14ac:dyDescent="0.2">
      <c r="B5530" s="168"/>
      <c r="D5530" s="148" t="s">
        <v>169</v>
      </c>
      <c r="E5530" s="169" t="s">
        <v>3</v>
      </c>
      <c r="F5530" s="170" t="s">
        <v>180</v>
      </c>
      <c r="H5530" s="171">
        <v>50.45</v>
      </c>
      <c r="I5530" s="172"/>
      <c r="L5530" s="168"/>
      <c r="M5530" s="173"/>
      <c r="T5530" s="174"/>
      <c r="AT5530" s="169" t="s">
        <v>169</v>
      </c>
      <c r="AU5530" s="169" t="s">
        <v>88</v>
      </c>
      <c r="AV5530" s="15" t="s">
        <v>157</v>
      </c>
      <c r="AW5530" s="15" t="s">
        <v>40</v>
      </c>
      <c r="AX5530" s="15" t="s">
        <v>78</v>
      </c>
      <c r="AY5530" s="169" t="s">
        <v>156</v>
      </c>
    </row>
    <row r="5531" spans="2:51" s="12" customFormat="1" x14ac:dyDescent="0.2">
      <c r="B5531" s="147"/>
      <c r="D5531" s="148" t="s">
        <v>169</v>
      </c>
      <c r="E5531" s="149" t="s">
        <v>3</v>
      </c>
      <c r="F5531" s="150" t="s">
        <v>2612</v>
      </c>
      <c r="H5531" s="149" t="s">
        <v>3</v>
      </c>
      <c r="I5531" s="151"/>
      <c r="L5531" s="147"/>
      <c r="M5531" s="152"/>
      <c r="T5531" s="153"/>
      <c r="AT5531" s="149" t="s">
        <v>169</v>
      </c>
      <c r="AU5531" s="149" t="s">
        <v>88</v>
      </c>
      <c r="AV5531" s="12" t="s">
        <v>86</v>
      </c>
      <c r="AW5531" s="12" t="s">
        <v>40</v>
      </c>
      <c r="AX5531" s="12" t="s">
        <v>78</v>
      </c>
      <c r="AY5531" s="149" t="s">
        <v>156</v>
      </c>
    </row>
    <row r="5532" spans="2:51" s="13" customFormat="1" x14ac:dyDescent="0.2">
      <c r="B5532" s="154"/>
      <c r="D5532" s="148" t="s">
        <v>169</v>
      </c>
      <c r="E5532" s="155" t="s">
        <v>3</v>
      </c>
      <c r="F5532" s="156" t="s">
        <v>2613</v>
      </c>
      <c r="H5532" s="157">
        <v>19.035</v>
      </c>
      <c r="I5532" s="158"/>
      <c r="L5532" s="154"/>
      <c r="M5532" s="159"/>
      <c r="T5532" s="160"/>
      <c r="AT5532" s="155" t="s">
        <v>169</v>
      </c>
      <c r="AU5532" s="155" t="s">
        <v>88</v>
      </c>
      <c r="AV5532" s="13" t="s">
        <v>88</v>
      </c>
      <c r="AW5532" s="13" t="s">
        <v>40</v>
      </c>
      <c r="AX5532" s="13" t="s">
        <v>78</v>
      </c>
      <c r="AY5532" s="155" t="s">
        <v>156</v>
      </c>
    </row>
    <row r="5533" spans="2:51" s="13" customFormat="1" x14ac:dyDescent="0.2">
      <c r="B5533" s="154"/>
      <c r="D5533" s="148" t="s">
        <v>169</v>
      </c>
      <c r="E5533" s="155" t="s">
        <v>3</v>
      </c>
      <c r="F5533" s="156" t="s">
        <v>2614</v>
      </c>
      <c r="H5533" s="157">
        <v>2.0699999999999998</v>
      </c>
      <c r="I5533" s="158"/>
      <c r="L5533" s="154"/>
      <c r="M5533" s="159"/>
      <c r="T5533" s="160"/>
      <c r="AT5533" s="155" t="s">
        <v>169</v>
      </c>
      <c r="AU5533" s="155" t="s">
        <v>88</v>
      </c>
      <c r="AV5533" s="13" t="s">
        <v>88</v>
      </c>
      <c r="AW5533" s="13" t="s">
        <v>40</v>
      </c>
      <c r="AX5533" s="13" t="s">
        <v>78</v>
      </c>
      <c r="AY5533" s="155" t="s">
        <v>156</v>
      </c>
    </row>
    <row r="5534" spans="2:51" s="13" customFormat="1" x14ac:dyDescent="0.2">
      <c r="B5534" s="154"/>
      <c r="D5534" s="148" t="s">
        <v>169</v>
      </c>
      <c r="E5534" s="155" t="s">
        <v>3</v>
      </c>
      <c r="F5534" s="156" t="s">
        <v>2618</v>
      </c>
      <c r="H5534" s="157">
        <v>31.48</v>
      </c>
      <c r="I5534" s="158"/>
      <c r="L5534" s="154"/>
      <c r="M5534" s="159"/>
      <c r="T5534" s="160"/>
      <c r="AT5534" s="155" t="s">
        <v>169</v>
      </c>
      <c r="AU5534" s="155" t="s">
        <v>88</v>
      </c>
      <c r="AV5534" s="13" t="s">
        <v>88</v>
      </c>
      <c r="AW5534" s="13" t="s">
        <v>40</v>
      </c>
      <c r="AX5534" s="13" t="s">
        <v>78</v>
      </c>
      <c r="AY5534" s="155" t="s">
        <v>156</v>
      </c>
    </row>
    <row r="5535" spans="2:51" s="13" customFormat="1" x14ac:dyDescent="0.2">
      <c r="B5535" s="154"/>
      <c r="D5535" s="148" t="s">
        <v>169</v>
      </c>
      <c r="E5535" s="155" t="s">
        <v>3</v>
      </c>
      <c r="F5535" s="156" t="s">
        <v>2619</v>
      </c>
      <c r="H5535" s="157">
        <v>2.0699999999999998</v>
      </c>
      <c r="I5535" s="158"/>
      <c r="L5535" s="154"/>
      <c r="M5535" s="159"/>
      <c r="T5535" s="160"/>
      <c r="AT5535" s="155" t="s">
        <v>169</v>
      </c>
      <c r="AU5535" s="155" t="s">
        <v>88</v>
      </c>
      <c r="AV5535" s="13" t="s">
        <v>88</v>
      </c>
      <c r="AW5535" s="13" t="s">
        <v>40</v>
      </c>
      <c r="AX5535" s="13" t="s">
        <v>78</v>
      </c>
      <c r="AY5535" s="155" t="s">
        <v>156</v>
      </c>
    </row>
    <row r="5536" spans="2:51" s="13" customFormat="1" x14ac:dyDescent="0.2">
      <c r="B5536" s="154"/>
      <c r="D5536" s="148" t="s">
        <v>169</v>
      </c>
      <c r="E5536" s="155" t="s">
        <v>3</v>
      </c>
      <c r="F5536" s="156" t="s">
        <v>2623</v>
      </c>
      <c r="H5536" s="157">
        <v>15.012</v>
      </c>
      <c r="I5536" s="158"/>
      <c r="L5536" s="154"/>
      <c r="M5536" s="159"/>
      <c r="T5536" s="160"/>
      <c r="AT5536" s="155" t="s">
        <v>169</v>
      </c>
      <c r="AU5536" s="155" t="s">
        <v>88</v>
      </c>
      <c r="AV5536" s="13" t="s">
        <v>88</v>
      </c>
      <c r="AW5536" s="13" t="s">
        <v>40</v>
      </c>
      <c r="AX5536" s="13" t="s">
        <v>78</v>
      </c>
      <c r="AY5536" s="155" t="s">
        <v>156</v>
      </c>
    </row>
    <row r="5537" spans="2:51" s="13" customFormat="1" x14ac:dyDescent="0.2">
      <c r="B5537" s="154"/>
      <c r="D5537" s="148" t="s">
        <v>169</v>
      </c>
      <c r="E5537" s="155" t="s">
        <v>3</v>
      </c>
      <c r="F5537" s="156" t="s">
        <v>2624</v>
      </c>
      <c r="H5537" s="157">
        <v>2.0699999999999998</v>
      </c>
      <c r="I5537" s="158"/>
      <c r="L5537" s="154"/>
      <c r="M5537" s="159"/>
      <c r="T5537" s="160"/>
      <c r="AT5537" s="155" t="s">
        <v>169</v>
      </c>
      <c r="AU5537" s="155" t="s">
        <v>88</v>
      </c>
      <c r="AV5537" s="13" t="s">
        <v>88</v>
      </c>
      <c r="AW5537" s="13" t="s">
        <v>40</v>
      </c>
      <c r="AX5537" s="13" t="s">
        <v>78</v>
      </c>
      <c r="AY5537" s="155" t="s">
        <v>156</v>
      </c>
    </row>
    <row r="5538" spans="2:51" s="13" customFormat="1" x14ac:dyDescent="0.2">
      <c r="B5538" s="154"/>
      <c r="D5538" s="148" t="s">
        <v>169</v>
      </c>
      <c r="E5538" s="155" t="s">
        <v>3</v>
      </c>
      <c r="F5538" s="156" t="s">
        <v>2625</v>
      </c>
      <c r="H5538" s="157">
        <v>0.32800000000000001</v>
      </c>
      <c r="I5538" s="158"/>
      <c r="L5538" s="154"/>
      <c r="M5538" s="159"/>
      <c r="T5538" s="160"/>
      <c r="AT5538" s="155" t="s">
        <v>169</v>
      </c>
      <c r="AU5538" s="155" t="s">
        <v>88</v>
      </c>
      <c r="AV5538" s="13" t="s">
        <v>88</v>
      </c>
      <c r="AW5538" s="13" t="s">
        <v>40</v>
      </c>
      <c r="AX5538" s="13" t="s">
        <v>78</v>
      </c>
      <c r="AY5538" s="155" t="s">
        <v>156</v>
      </c>
    </row>
    <row r="5539" spans="2:51" s="13" customFormat="1" x14ac:dyDescent="0.2">
      <c r="B5539" s="154"/>
      <c r="D5539" s="148" t="s">
        <v>169</v>
      </c>
      <c r="E5539" s="155" t="s">
        <v>3</v>
      </c>
      <c r="F5539" s="156" t="s">
        <v>2626</v>
      </c>
      <c r="H5539" s="157">
        <v>5.2</v>
      </c>
      <c r="I5539" s="158"/>
      <c r="L5539" s="154"/>
      <c r="M5539" s="159"/>
      <c r="T5539" s="160"/>
      <c r="AT5539" s="155" t="s">
        <v>169</v>
      </c>
      <c r="AU5539" s="155" t="s">
        <v>88</v>
      </c>
      <c r="AV5539" s="13" t="s">
        <v>88</v>
      </c>
      <c r="AW5539" s="13" t="s">
        <v>40</v>
      </c>
      <c r="AX5539" s="13" t="s">
        <v>78</v>
      </c>
      <c r="AY5539" s="155" t="s">
        <v>156</v>
      </c>
    </row>
    <row r="5540" spans="2:51" s="13" customFormat="1" x14ac:dyDescent="0.2">
      <c r="B5540" s="154"/>
      <c r="D5540" s="148" t="s">
        <v>169</v>
      </c>
      <c r="E5540" s="155" t="s">
        <v>3</v>
      </c>
      <c r="F5540" s="156" t="s">
        <v>2630</v>
      </c>
      <c r="H5540" s="157">
        <v>35.409999999999997</v>
      </c>
      <c r="I5540" s="158"/>
      <c r="L5540" s="154"/>
      <c r="M5540" s="159"/>
      <c r="T5540" s="160"/>
      <c r="AT5540" s="155" t="s">
        <v>169</v>
      </c>
      <c r="AU5540" s="155" t="s">
        <v>88</v>
      </c>
      <c r="AV5540" s="13" t="s">
        <v>88</v>
      </c>
      <c r="AW5540" s="13" t="s">
        <v>40</v>
      </c>
      <c r="AX5540" s="13" t="s">
        <v>78</v>
      </c>
      <c r="AY5540" s="155" t="s">
        <v>156</v>
      </c>
    </row>
    <row r="5541" spans="2:51" s="13" customFormat="1" x14ac:dyDescent="0.2">
      <c r="B5541" s="154"/>
      <c r="D5541" s="148" t="s">
        <v>169</v>
      </c>
      <c r="E5541" s="155" t="s">
        <v>3</v>
      </c>
      <c r="F5541" s="156" t="s">
        <v>2631</v>
      </c>
      <c r="H5541" s="157">
        <v>2.0699999999999998</v>
      </c>
      <c r="I5541" s="158"/>
      <c r="L5541" s="154"/>
      <c r="M5541" s="159"/>
      <c r="T5541" s="160"/>
      <c r="AT5541" s="155" t="s">
        <v>169</v>
      </c>
      <c r="AU5541" s="155" t="s">
        <v>88</v>
      </c>
      <c r="AV5541" s="13" t="s">
        <v>88</v>
      </c>
      <c r="AW5541" s="13" t="s">
        <v>40</v>
      </c>
      <c r="AX5541" s="13" t="s">
        <v>78</v>
      </c>
      <c r="AY5541" s="155" t="s">
        <v>156</v>
      </c>
    </row>
    <row r="5542" spans="2:51" s="13" customFormat="1" x14ac:dyDescent="0.2">
      <c r="B5542" s="154"/>
      <c r="D5542" s="148" t="s">
        <v>169</v>
      </c>
      <c r="E5542" s="155" t="s">
        <v>3</v>
      </c>
      <c r="F5542" s="156" t="s">
        <v>2632</v>
      </c>
      <c r="H5542" s="157">
        <v>0.32800000000000001</v>
      </c>
      <c r="I5542" s="158"/>
      <c r="L5542" s="154"/>
      <c r="M5542" s="159"/>
      <c r="T5542" s="160"/>
      <c r="AT5542" s="155" t="s">
        <v>169</v>
      </c>
      <c r="AU5542" s="155" t="s">
        <v>88</v>
      </c>
      <c r="AV5542" s="13" t="s">
        <v>88</v>
      </c>
      <c r="AW5542" s="13" t="s">
        <v>40</v>
      </c>
      <c r="AX5542" s="13" t="s">
        <v>78</v>
      </c>
      <c r="AY5542" s="155" t="s">
        <v>156</v>
      </c>
    </row>
    <row r="5543" spans="2:51" s="13" customFormat="1" x14ac:dyDescent="0.2">
      <c r="B5543" s="154"/>
      <c r="D5543" s="148" t="s">
        <v>169</v>
      </c>
      <c r="E5543" s="155" t="s">
        <v>3</v>
      </c>
      <c r="F5543" s="156" t="s">
        <v>2633</v>
      </c>
      <c r="H5543" s="157">
        <v>5.2</v>
      </c>
      <c r="I5543" s="158"/>
      <c r="L5543" s="154"/>
      <c r="M5543" s="159"/>
      <c r="T5543" s="160"/>
      <c r="AT5543" s="155" t="s">
        <v>169</v>
      </c>
      <c r="AU5543" s="155" t="s">
        <v>88</v>
      </c>
      <c r="AV5543" s="13" t="s">
        <v>88</v>
      </c>
      <c r="AW5543" s="13" t="s">
        <v>40</v>
      </c>
      <c r="AX5543" s="13" t="s">
        <v>78</v>
      </c>
      <c r="AY5543" s="155" t="s">
        <v>156</v>
      </c>
    </row>
    <row r="5544" spans="2:51" s="15" customFormat="1" x14ac:dyDescent="0.2">
      <c r="B5544" s="168"/>
      <c r="D5544" s="148" t="s">
        <v>169</v>
      </c>
      <c r="E5544" s="169" t="s">
        <v>3</v>
      </c>
      <c r="F5544" s="170" t="s">
        <v>180</v>
      </c>
      <c r="H5544" s="171">
        <v>120.273</v>
      </c>
      <c r="I5544" s="172"/>
      <c r="L5544" s="168"/>
      <c r="M5544" s="173"/>
      <c r="T5544" s="174"/>
      <c r="AT5544" s="169" t="s">
        <v>169</v>
      </c>
      <c r="AU5544" s="169" t="s">
        <v>88</v>
      </c>
      <c r="AV5544" s="15" t="s">
        <v>157</v>
      </c>
      <c r="AW5544" s="15" t="s">
        <v>40</v>
      </c>
      <c r="AX5544" s="15" t="s">
        <v>78</v>
      </c>
      <c r="AY5544" s="169" t="s">
        <v>156</v>
      </c>
    </row>
    <row r="5545" spans="2:51" s="14" customFormat="1" x14ac:dyDescent="0.2">
      <c r="B5545" s="161"/>
      <c r="D5545" s="148" t="s">
        <v>169</v>
      </c>
      <c r="E5545" s="162" t="s">
        <v>3</v>
      </c>
      <c r="F5545" s="163" t="s">
        <v>172</v>
      </c>
      <c r="H5545" s="164">
        <v>4177.0860000000002</v>
      </c>
      <c r="I5545" s="165"/>
      <c r="L5545" s="161"/>
      <c r="M5545" s="186"/>
      <c r="N5545" s="187"/>
      <c r="O5545" s="187"/>
      <c r="P5545" s="187"/>
      <c r="Q5545" s="187"/>
      <c r="R5545" s="187"/>
      <c r="S5545" s="187"/>
      <c r="T5545" s="188"/>
      <c r="AT5545" s="162" t="s">
        <v>169</v>
      </c>
      <c r="AU5545" s="162" t="s">
        <v>88</v>
      </c>
      <c r="AV5545" s="14" t="s">
        <v>165</v>
      </c>
      <c r="AW5545" s="14" t="s">
        <v>40</v>
      </c>
      <c r="AX5545" s="14" t="s">
        <v>86</v>
      </c>
      <c r="AY5545" s="162" t="s">
        <v>156</v>
      </c>
    </row>
    <row r="5546" spans="2:51" s="1" customFormat="1" ht="6.95" customHeight="1" x14ac:dyDescent="0.2">
      <c r="B5546" s="43"/>
      <c r="C5546" s="44"/>
      <c r="D5546" s="44"/>
      <c r="E5546" s="44"/>
      <c r="F5546" s="44"/>
      <c r="G5546" s="44"/>
      <c r="H5546" s="44"/>
      <c r="I5546" s="44"/>
      <c r="J5546" s="44"/>
      <c r="K5546" s="44"/>
      <c r="L5546" s="34"/>
    </row>
  </sheetData>
  <autoFilter ref="C106:K5545" xr:uid="{00000000-0009-0000-0000-000003000000}"/>
  <mergeCells count="10">
    <mergeCell ref="E50:H50"/>
    <mergeCell ref="E97:H97"/>
    <mergeCell ref="E99:H99"/>
    <mergeCell ref="L2:V2"/>
    <mergeCell ref="E24:H24"/>
    <mergeCell ref="E7:H7"/>
    <mergeCell ref="E9:H9"/>
    <mergeCell ref="E18:H18"/>
    <mergeCell ref="E27:H27"/>
    <mergeCell ref="E48:H48"/>
  </mergeCells>
  <hyperlinks>
    <hyperlink ref="F111" r:id="rId1" xr:uid="{00000000-0004-0000-0300-000000000000}"/>
    <hyperlink ref="F117" r:id="rId2" xr:uid="{00000000-0004-0000-0300-000001000000}"/>
    <hyperlink ref="F122" r:id="rId3" xr:uid="{00000000-0004-0000-0300-000002000000}"/>
    <hyperlink ref="F130" r:id="rId4" xr:uid="{00000000-0004-0000-0300-000003000000}"/>
    <hyperlink ref="F145" r:id="rId5" xr:uid="{00000000-0004-0000-0300-000004000000}"/>
    <hyperlink ref="F161" r:id="rId6" xr:uid="{00000000-0004-0000-0300-000005000000}"/>
    <hyperlink ref="F166" r:id="rId7" xr:uid="{00000000-0004-0000-0300-000006000000}"/>
    <hyperlink ref="F175" r:id="rId8" xr:uid="{00000000-0004-0000-0300-000007000000}"/>
    <hyperlink ref="F190" r:id="rId9" xr:uid="{00000000-0004-0000-0300-000008000000}"/>
    <hyperlink ref="F205" r:id="rId10" xr:uid="{00000000-0004-0000-0300-000009000000}"/>
    <hyperlink ref="F210" r:id="rId11" xr:uid="{00000000-0004-0000-0300-00000A000000}"/>
    <hyperlink ref="F214" r:id="rId12" xr:uid="{00000000-0004-0000-0300-00000B000000}"/>
    <hyperlink ref="F219" r:id="rId13" xr:uid="{00000000-0004-0000-0300-00000C000000}"/>
    <hyperlink ref="F226" r:id="rId14" xr:uid="{00000000-0004-0000-0300-00000D000000}"/>
    <hyperlink ref="F232" r:id="rId15" xr:uid="{00000000-0004-0000-0300-00000E000000}"/>
    <hyperlink ref="F238" r:id="rId16" xr:uid="{00000000-0004-0000-0300-00000F000000}"/>
    <hyperlink ref="F243" r:id="rId17" xr:uid="{00000000-0004-0000-0300-000010000000}"/>
    <hyperlink ref="F258" r:id="rId18" xr:uid="{00000000-0004-0000-0300-000011000000}"/>
    <hyperlink ref="F264" r:id="rId19" xr:uid="{00000000-0004-0000-0300-000012000000}"/>
    <hyperlink ref="F288" r:id="rId20" xr:uid="{00000000-0004-0000-0300-000013000000}"/>
    <hyperlink ref="F299" r:id="rId21" xr:uid="{00000000-0004-0000-0300-000014000000}"/>
    <hyperlink ref="F310" r:id="rId22" xr:uid="{00000000-0004-0000-0300-000015000000}"/>
    <hyperlink ref="F325" r:id="rId23" xr:uid="{00000000-0004-0000-0300-000016000000}"/>
    <hyperlink ref="F343" r:id="rId24" xr:uid="{00000000-0004-0000-0300-000017000000}"/>
    <hyperlink ref="F348" r:id="rId25" xr:uid="{00000000-0004-0000-0300-000018000000}"/>
    <hyperlink ref="F353" r:id="rId26" xr:uid="{00000000-0004-0000-0300-000019000000}"/>
    <hyperlink ref="F358" r:id="rId27" xr:uid="{00000000-0004-0000-0300-00001A000000}"/>
    <hyperlink ref="F365" r:id="rId28" xr:uid="{00000000-0004-0000-0300-00001B000000}"/>
    <hyperlink ref="F375" r:id="rId29" xr:uid="{00000000-0004-0000-0300-00001C000000}"/>
    <hyperlink ref="F385" r:id="rId30" xr:uid="{00000000-0004-0000-0300-00001D000000}"/>
    <hyperlink ref="F408" r:id="rId31" xr:uid="{00000000-0004-0000-0300-00001E000000}"/>
    <hyperlink ref="F418" r:id="rId32" xr:uid="{00000000-0004-0000-0300-00001F000000}"/>
    <hyperlink ref="F424" r:id="rId33" xr:uid="{00000000-0004-0000-0300-000020000000}"/>
    <hyperlink ref="F439" r:id="rId34" xr:uid="{00000000-0004-0000-0300-000021000000}"/>
    <hyperlink ref="F445" r:id="rId35" xr:uid="{00000000-0004-0000-0300-000022000000}"/>
    <hyperlink ref="F453" r:id="rId36" xr:uid="{00000000-0004-0000-0300-000023000000}"/>
    <hyperlink ref="F461" r:id="rId37" xr:uid="{00000000-0004-0000-0300-000024000000}"/>
    <hyperlink ref="F467" r:id="rId38" xr:uid="{00000000-0004-0000-0300-000025000000}"/>
    <hyperlink ref="F479" r:id="rId39" xr:uid="{00000000-0004-0000-0300-000026000000}"/>
    <hyperlink ref="F486" r:id="rId40" xr:uid="{00000000-0004-0000-0300-000027000000}"/>
    <hyperlink ref="F491" r:id="rId41" xr:uid="{00000000-0004-0000-0300-000028000000}"/>
    <hyperlink ref="F506" r:id="rId42" xr:uid="{00000000-0004-0000-0300-000029000000}"/>
    <hyperlink ref="F511" r:id="rId43" xr:uid="{00000000-0004-0000-0300-00002A000000}"/>
    <hyperlink ref="F515" r:id="rId44" xr:uid="{00000000-0004-0000-0300-00002B000000}"/>
    <hyperlink ref="F521" r:id="rId45" xr:uid="{00000000-0004-0000-0300-00002C000000}"/>
    <hyperlink ref="F541" r:id="rId46" xr:uid="{00000000-0004-0000-0300-00002D000000}"/>
    <hyperlink ref="F560" r:id="rId47" xr:uid="{00000000-0004-0000-0300-00002E000000}"/>
    <hyperlink ref="F579" r:id="rId48" xr:uid="{00000000-0004-0000-0300-00002F000000}"/>
    <hyperlink ref="F595" r:id="rId49" xr:uid="{00000000-0004-0000-0300-000030000000}"/>
    <hyperlink ref="F609" r:id="rId50" xr:uid="{00000000-0004-0000-0300-000031000000}"/>
    <hyperlink ref="F624" r:id="rId51" xr:uid="{00000000-0004-0000-0300-000032000000}"/>
    <hyperlink ref="F633" r:id="rId52" xr:uid="{00000000-0004-0000-0300-000033000000}"/>
    <hyperlink ref="F640" r:id="rId53" xr:uid="{00000000-0004-0000-0300-000034000000}"/>
    <hyperlink ref="F650" r:id="rId54" xr:uid="{00000000-0004-0000-0300-000035000000}"/>
    <hyperlink ref="F660" r:id="rId55" xr:uid="{00000000-0004-0000-0300-000036000000}"/>
    <hyperlink ref="F671" r:id="rId56" xr:uid="{00000000-0004-0000-0300-000037000000}"/>
    <hyperlink ref="F688" r:id="rId57" xr:uid="{00000000-0004-0000-0300-000038000000}"/>
    <hyperlink ref="F694" r:id="rId58" xr:uid="{00000000-0004-0000-0300-000039000000}"/>
    <hyperlink ref="F715" r:id="rId59" xr:uid="{00000000-0004-0000-0300-00003A000000}"/>
    <hyperlink ref="F736" r:id="rId60" xr:uid="{00000000-0004-0000-0300-00003B000000}"/>
    <hyperlink ref="F757" r:id="rId61" xr:uid="{00000000-0004-0000-0300-00003C000000}"/>
    <hyperlink ref="F778" r:id="rId62" xr:uid="{00000000-0004-0000-0300-00003D000000}"/>
    <hyperlink ref="F790" r:id="rId63" xr:uid="{00000000-0004-0000-0300-00003E000000}"/>
    <hyperlink ref="F799" r:id="rId64" xr:uid="{00000000-0004-0000-0300-00003F000000}"/>
    <hyperlink ref="F804" r:id="rId65" xr:uid="{00000000-0004-0000-0300-000040000000}"/>
    <hyperlink ref="F809" r:id="rId66" xr:uid="{00000000-0004-0000-0300-000041000000}"/>
    <hyperlink ref="F820" r:id="rId67" xr:uid="{00000000-0004-0000-0300-000042000000}"/>
    <hyperlink ref="F829" r:id="rId68" xr:uid="{00000000-0004-0000-0300-000043000000}"/>
    <hyperlink ref="F882" r:id="rId69" xr:uid="{00000000-0004-0000-0300-000044000000}"/>
    <hyperlink ref="F887" r:id="rId70" xr:uid="{00000000-0004-0000-0300-000045000000}"/>
    <hyperlink ref="F931" r:id="rId71" xr:uid="{00000000-0004-0000-0300-000046000000}"/>
    <hyperlink ref="F975" r:id="rId72" xr:uid="{00000000-0004-0000-0300-000047000000}"/>
    <hyperlink ref="F1012" r:id="rId73" xr:uid="{00000000-0004-0000-0300-000048000000}"/>
    <hyperlink ref="F1078" r:id="rId74" xr:uid="{00000000-0004-0000-0300-000049000000}"/>
    <hyperlink ref="F1085" r:id="rId75" xr:uid="{00000000-0004-0000-0300-00004A000000}"/>
    <hyperlink ref="F1218" r:id="rId76" xr:uid="{00000000-0004-0000-0300-00004B000000}"/>
    <hyperlink ref="F1242" r:id="rId77" xr:uid="{00000000-0004-0000-0300-00004C000000}"/>
    <hyperlink ref="F1270" r:id="rId78" xr:uid="{00000000-0004-0000-0300-00004D000000}"/>
    <hyperlink ref="F1314" r:id="rId79" xr:uid="{00000000-0004-0000-0300-00004E000000}"/>
    <hyperlink ref="F1319" r:id="rId80" xr:uid="{00000000-0004-0000-0300-00004F000000}"/>
    <hyperlink ref="F1324" r:id="rId81" xr:uid="{00000000-0004-0000-0300-000050000000}"/>
    <hyperlink ref="F1366" r:id="rId82" xr:uid="{00000000-0004-0000-0300-000051000000}"/>
    <hyperlink ref="F1411" r:id="rId83" xr:uid="{00000000-0004-0000-0300-000052000000}"/>
    <hyperlink ref="F1587" r:id="rId84" xr:uid="{00000000-0004-0000-0300-000053000000}"/>
    <hyperlink ref="F1591" r:id="rId85" xr:uid="{00000000-0004-0000-0300-000054000000}"/>
    <hyperlink ref="F1601" r:id="rId86" xr:uid="{00000000-0004-0000-0300-000055000000}"/>
    <hyperlink ref="F1605" r:id="rId87" xr:uid="{00000000-0004-0000-0300-000056000000}"/>
    <hyperlink ref="F1646" r:id="rId88" xr:uid="{00000000-0004-0000-0300-000057000000}"/>
    <hyperlink ref="F1651" r:id="rId89" xr:uid="{00000000-0004-0000-0300-000058000000}"/>
    <hyperlink ref="F1681" r:id="rId90" xr:uid="{00000000-0004-0000-0300-000059000000}"/>
    <hyperlink ref="F1731" r:id="rId91" xr:uid="{00000000-0004-0000-0300-00005A000000}"/>
    <hyperlink ref="F1743" r:id="rId92" xr:uid="{00000000-0004-0000-0300-00005B000000}"/>
    <hyperlink ref="F1748" r:id="rId93" xr:uid="{00000000-0004-0000-0300-00005C000000}"/>
    <hyperlink ref="F1759" r:id="rId94" xr:uid="{00000000-0004-0000-0300-00005D000000}"/>
    <hyperlink ref="F1771" r:id="rId95" xr:uid="{00000000-0004-0000-0300-00005E000000}"/>
    <hyperlink ref="F1822" r:id="rId96" xr:uid="{00000000-0004-0000-0300-00005F000000}"/>
    <hyperlink ref="F1873" r:id="rId97" xr:uid="{00000000-0004-0000-0300-000060000000}"/>
    <hyperlink ref="F1878" r:id="rId98" xr:uid="{00000000-0004-0000-0300-000061000000}"/>
    <hyperlink ref="F1883" r:id="rId99" xr:uid="{00000000-0004-0000-0300-000062000000}"/>
    <hyperlink ref="F1889" r:id="rId100" xr:uid="{00000000-0004-0000-0300-000063000000}"/>
    <hyperlink ref="F1895" r:id="rId101" xr:uid="{00000000-0004-0000-0300-000064000000}"/>
    <hyperlink ref="F1967" r:id="rId102" xr:uid="{00000000-0004-0000-0300-000065000000}"/>
    <hyperlink ref="F1971" r:id="rId103" xr:uid="{00000000-0004-0000-0300-000066000000}"/>
    <hyperlink ref="F1976" r:id="rId104" xr:uid="{00000000-0004-0000-0300-000067000000}"/>
    <hyperlink ref="F1980" r:id="rId105" xr:uid="{00000000-0004-0000-0300-000068000000}"/>
    <hyperlink ref="F1984" r:id="rId106" xr:uid="{00000000-0004-0000-0300-000069000000}"/>
    <hyperlink ref="F1988" r:id="rId107" xr:uid="{00000000-0004-0000-0300-00006A000000}"/>
    <hyperlink ref="F1992" r:id="rId108" xr:uid="{00000000-0004-0000-0300-00006B000000}"/>
    <hyperlink ref="F1996" r:id="rId109" xr:uid="{00000000-0004-0000-0300-00006C000000}"/>
    <hyperlink ref="F2000" r:id="rId110" xr:uid="{00000000-0004-0000-0300-00006D000000}"/>
    <hyperlink ref="F2004" r:id="rId111" xr:uid="{00000000-0004-0000-0300-00006E000000}"/>
    <hyperlink ref="F2008" r:id="rId112" xr:uid="{00000000-0004-0000-0300-00006F000000}"/>
    <hyperlink ref="F2012" r:id="rId113" xr:uid="{00000000-0004-0000-0300-000070000000}"/>
    <hyperlink ref="F2016" r:id="rId114" xr:uid="{00000000-0004-0000-0300-000071000000}"/>
    <hyperlink ref="F2026" r:id="rId115" xr:uid="{00000000-0004-0000-0300-000072000000}"/>
    <hyperlink ref="F2036" r:id="rId116" xr:uid="{00000000-0004-0000-0300-000073000000}"/>
    <hyperlink ref="F2053" r:id="rId117" xr:uid="{00000000-0004-0000-0300-000074000000}"/>
    <hyperlink ref="F2072" r:id="rId118" xr:uid="{00000000-0004-0000-0300-000075000000}"/>
    <hyperlink ref="F2077" r:id="rId119" xr:uid="{00000000-0004-0000-0300-000076000000}"/>
    <hyperlink ref="F2082" r:id="rId120" xr:uid="{00000000-0004-0000-0300-000077000000}"/>
    <hyperlink ref="F2086" r:id="rId121" xr:uid="{00000000-0004-0000-0300-000078000000}"/>
    <hyperlink ref="F2091" r:id="rId122" xr:uid="{00000000-0004-0000-0300-000079000000}"/>
    <hyperlink ref="F2100" r:id="rId123" xr:uid="{00000000-0004-0000-0300-00007A000000}"/>
    <hyperlink ref="F2105" r:id="rId124" xr:uid="{00000000-0004-0000-0300-00007B000000}"/>
    <hyperlink ref="F2118" r:id="rId125" xr:uid="{00000000-0004-0000-0300-00007C000000}"/>
    <hyperlink ref="F2122" r:id="rId126" xr:uid="{00000000-0004-0000-0300-00007D000000}"/>
    <hyperlink ref="F2127" r:id="rId127" xr:uid="{00000000-0004-0000-0300-00007E000000}"/>
    <hyperlink ref="F2131" r:id="rId128" xr:uid="{00000000-0004-0000-0300-00007F000000}"/>
    <hyperlink ref="F2150" r:id="rId129" xr:uid="{00000000-0004-0000-0300-000080000000}"/>
    <hyperlink ref="F2172" r:id="rId130" xr:uid="{00000000-0004-0000-0300-000081000000}"/>
    <hyperlink ref="F2179" r:id="rId131" xr:uid="{00000000-0004-0000-0300-000082000000}"/>
    <hyperlink ref="F2184" r:id="rId132" xr:uid="{00000000-0004-0000-0300-000083000000}"/>
    <hyperlink ref="F2195" r:id="rId133" xr:uid="{00000000-0004-0000-0300-000084000000}"/>
    <hyperlink ref="F2199" r:id="rId134" xr:uid="{00000000-0004-0000-0300-000085000000}"/>
    <hyperlink ref="F2204" r:id="rId135" xr:uid="{00000000-0004-0000-0300-000086000000}"/>
    <hyperlink ref="F2238" r:id="rId136" xr:uid="{00000000-0004-0000-0300-000087000000}"/>
    <hyperlink ref="F2243" r:id="rId137" xr:uid="{00000000-0004-0000-0300-000088000000}"/>
    <hyperlink ref="F2264" r:id="rId138" xr:uid="{00000000-0004-0000-0300-000089000000}"/>
    <hyperlink ref="F2276" r:id="rId139" xr:uid="{00000000-0004-0000-0300-00008A000000}"/>
    <hyperlink ref="F2281" r:id="rId140" xr:uid="{00000000-0004-0000-0300-00008B000000}"/>
    <hyperlink ref="F2286" r:id="rId141" xr:uid="{00000000-0004-0000-0300-00008C000000}"/>
    <hyperlink ref="F2291" r:id="rId142" xr:uid="{00000000-0004-0000-0300-00008D000000}"/>
    <hyperlink ref="F2317" r:id="rId143" xr:uid="{00000000-0004-0000-0300-00008E000000}"/>
    <hyperlink ref="F2326" r:id="rId144" xr:uid="{00000000-0004-0000-0300-00008F000000}"/>
    <hyperlink ref="F2333" r:id="rId145" xr:uid="{00000000-0004-0000-0300-000090000000}"/>
    <hyperlink ref="F2350" r:id="rId146" xr:uid="{00000000-0004-0000-0300-000091000000}"/>
    <hyperlink ref="F2358" r:id="rId147" xr:uid="{00000000-0004-0000-0300-000092000000}"/>
    <hyperlink ref="F2370" r:id="rId148" xr:uid="{00000000-0004-0000-0300-000093000000}"/>
    <hyperlink ref="F2375" r:id="rId149" xr:uid="{00000000-0004-0000-0300-000094000000}"/>
    <hyperlink ref="F2386" r:id="rId150" xr:uid="{00000000-0004-0000-0300-000095000000}"/>
    <hyperlink ref="F2398" r:id="rId151" xr:uid="{00000000-0004-0000-0300-000096000000}"/>
    <hyperlink ref="F2405" r:id="rId152" xr:uid="{00000000-0004-0000-0300-000097000000}"/>
    <hyperlink ref="F2409" r:id="rId153" xr:uid="{00000000-0004-0000-0300-000098000000}"/>
    <hyperlink ref="F2416" r:id="rId154" xr:uid="{00000000-0004-0000-0300-000099000000}"/>
    <hyperlink ref="F2422" r:id="rId155" xr:uid="{00000000-0004-0000-0300-00009A000000}"/>
    <hyperlink ref="F2428" r:id="rId156" xr:uid="{00000000-0004-0000-0300-00009B000000}"/>
    <hyperlink ref="F2433" r:id="rId157" xr:uid="{00000000-0004-0000-0300-00009C000000}"/>
    <hyperlink ref="F2438" r:id="rId158" xr:uid="{00000000-0004-0000-0300-00009D000000}"/>
    <hyperlink ref="F2443" r:id="rId159" xr:uid="{00000000-0004-0000-0300-00009E000000}"/>
    <hyperlink ref="F2448" r:id="rId160" xr:uid="{00000000-0004-0000-0300-00009F000000}"/>
    <hyperlink ref="F2497" r:id="rId161" xr:uid="{00000000-0004-0000-0300-0000A0000000}"/>
    <hyperlink ref="F2655" r:id="rId162" xr:uid="{00000000-0004-0000-0300-0000A1000000}"/>
    <hyperlink ref="F2664" r:id="rId163" xr:uid="{00000000-0004-0000-0300-0000A2000000}"/>
    <hyperlink ref="F2676" r:id="rId164" xr:uid="{00000000-0004-0000-0300-0000A3000000}"/>
    <hyperlink ref="F2681" r:id="rId165" xr:uid="{00000000-0004-0000-0300-0000A4000000}"/>
    <hyperlink ref="F2686" r:id="rId166" xr:uid="{00000000-0004-0000-0300-0000A5000000}"/>
    <hyperlink ref="F2691" r:id="rId167" xr:uid="{00000000-0004-0000-0300-0000A6000000}"/>
    <hyperlink ref="F2733" r:id="rId168" xr:uid="{00000000-0004-0000-0300-0000A7000000}"/>
    <hyperlink ref="F2777" r:id="rId169" xr:uid="{00000000-0004-0000-0300-0000A8000000}"/>
    <hyperlink ref="F2779" r:id="rId170" xr:uid="{00000000-0004-0000-0300-0000A9000000}"/>
    <hyperlink ref="F2781" r:id="rId171" xr:uid="{00000000-0004-0000-0300-0000AA000000}"/>
    <hyperlink ref="F2786" r:id="rId172" xr:uid="{00000000-0004-0000-0300-0000AB000000}"/>
    <hyperlink ref="F2788" r:id="rId173" xr:uid="{00000000-0004-0000-0300-0000AC000000}"/>
    <hyperlink ref="F2790" r:id="rId174" xr:uid="{00000000-0004-0000-0300-0000AD000000}"/>
    <hyperlink ref="F2792" r:id="rId175" xr:uid="{00000000-0004-0000-0300-0000AE000000}"/>
    <hyperlink ref="F2795" r:id="rId176" xr:uid="{00000000-0004-0000-0300-0000AF000000}"/>
    <hyperlink ref="F2799" r:id="rId177" xr:uid="{00000000-0004-0000-0300-0000B0000000}"/>
    <hyperlink ref="F2806" r:id="rId178" xr:uid="{00000000-0004-0000-0300-0000B1000000}"/>
    <hyperlink ref="F2811" r:id="rId179" xr:uid="{00000000-0004-0000-0300-0000B2000000}"/>
    <hyperlink ref="F2836" r:id="rId180" xr:uid="{00000000-0004-0000-0300-0000B3000000}"/>
    <hyperlink ref="F2860" r:id="rId181" xr:uid="{00000000-0004-0000-0300-0000B4000000}"/>
    <hyperlink ref="F2887" r:id="rId182" xr:uid="{00000000-0004-0000-0300-0000B5000000}"/>
    <hyperlink ref="F2913" r:id="rId183" xr:uid="{00000000-0004-0000-0300-0000B6000000}"/>
    <hyperlink ref="F2916" r:id="rId184" xr:uid="{00000000-0004-0000-0300-0000B7000000}"/>
    <hyperlink ref="F2921" r:id="rId185" xr:uid="{00000000-0004-0000-0300-0000B8000000}"/>
    <hyperlink ref="F2944" r:id="rId186" xr:uid="{00000000-0004-0000-0300-0000B9000000}"/>
    <hyperlink ref="F2952" r:id="rId187" xr:uid="{00000000-0004-0000-0300-0000BA000000}"/>
    <hyperlink ref="F2962" r:id="rId188" xr:uid="{00000000-0004-0000-0300-0000BB000000}"/>
    <hyperlink ref="F2970" r:id="rId189" xr:uid="{00000000-0004-0000-0300-0000BC000000}"/>
    <hyperlink ref="F2973" r:id="rId190" xr:uid="{00000000-0004-0000-0300-0000BD000000}"/>
    <hyperlink ref="F2977" r:id="rId191" xr:uid="{00000000-0004-0000-0300-0000BE000000}"/>
    <hyperlink ref="F2981" r:id="rId192" xr:uid="{00000000-0004-0000-0300-0000BF000000}"/>
    <hyperlink ref="F2987" r:id="rId193" xr:uid="{00000000-0004-0000-0300-0000C0000000}"/>
    <hyperlink ref="F3000" r:id="rId194" xr:uid="{00000000-0004-0000-0300-0000C1000000}"/>
    <hyperlink ref="F3011" r:id="rId195" xr:uid="{00000000-0004-0000-0300-0000C2000000}"/>
    <hyperlink ref="F3022" r:id="rId196" xr:uid="{00000000-0004-0000-0300-0000C3000000}"/>
    <hyperlink ref="F3039" r:id="rId197" xr:uid="{00000000-0004-0000-0300-0000C4000000}"/>
    <hyperlink ref="F3056" r:id="rId198" xr:uid="{00000000-0004-0000-0300-0000C5000000}"/>
    <hyperlink ref="F3073" r:id="rId199" xr:uid="{00000000-0004-0000-0300-0000C6000000}"/>
    <hyperlink ref="F3078" r:id="rId200" xr:uid="{00000000-0004-0000-0300-0000C7000000}"/>
    <hyperlink ref="F3095" r:id="rId201" xr:uid="{00000000-0004-0000-0300-0000C8000000}"/>
    <hyperlink ref="F3098" r:id="rId202" xr:uid="{00000000-0004-0000-0300-0000C9000000}"/>
    <hyperlink ref="F3109" r:id="rId203" xr:uid="{00000000-0004-0000-0300-0000CA000000}"/>
    <hyperlink ref="F3117" r:id="rId204" xr:uid="{00000000-0004-0000-0300-0000CB000000}"/>
    <hyperlink ref="F3122" r:id="rId205" xr:uid="{00000000-0004-0000-0300-0000CC000000}"/>
    <hyperlink ref="F3138" r:id="rId206" xr:uid="{00000000-0004-0000-0300-0000CD000000}"/>
    <hyperlink ref="F3154" r:id="rId207" xr:uid="{00000000-0004-0000-0300-0000CE000000}"/>
    <hyperlink ref="F3160" r:id="rId208" xr:uid="{00000000-0004-0000-0300-0000CF000000}"/>
    <hyperlink ref="F3175" r:id="rId209" xr:uid="{00000000-0004-0000-0300-0000D0000000}"/>
    <hyperlink ref="F3187" r:id="rId210" xr:uid="{00000000-0004-0000-0300-0000D1000000}"/>
    <hyperlink ref="F3204" r:id="rId211" xr:uid="{00000000-0004-0000-0300-0000D2000000}"/>
    <hyperlink ref="F3215" r:id="rId212" xr:uid="{00000000-0004-0000-0300-0000D3000000}"/>
    <hyperlink ref="F3236" r:id="rId213" xr:uid="{00000000-0004-0000-0300-0000D4000000}"/>
    <hyperlink ref="F3248" r:id="rId214" xr:uid="{00000000-0004-0000-0300-0000D5000000}"/>
    <hyperlink ref="F3260" r:id="rId215" xr:uid="{00000000-0004-0000-0300-0000D6000000}"/>
    <hyperlink ref="F3266" r:id="rId216" xr:uid="{00000000-0004-0000-0300-0000D7000000}"/>
    <hyperlink ref="F3321" r:id="rId217" xr:uid="{00000000-0004-0000-0300-0000D8000000}"/>
    <hyperlink ref="F3329" r:id="rId218" xr:uid="{00000000-0004-0000-0300-0000D9000000}"/>
    <hyperlink ref="F3376" r:id="rId219" xr:uid="{00000000-0004-0000-0300-0000DA000000}"/>
    <hyperlink ref="F3388" r:id="rId220" xr:uid="{00000000-0004-0000-0300-0000DB000000}"/>
    <hyperlink ref="F3407" r:id="rId221" xr:uid="{00000000-0004-0000-0300-0000DC000000}"/>
    <hyperlink ref="F3413" r:id="rId222" xr:uid="{00000000-0004-0000-0300-0000DD000000}"/>
    <hyperlink ref="F3428" r:id="rId223" xr:uid="{00000000-0004-0000-0300-0000DE000000}"/>
    <hyperlink ref="F3434" r:id="rId224" xr:uid="{00000000-0004-0000-0300-0000DF000000}"/>
    <hyperlink ref="F3463" r:id="rId225" xr:uid="{00000000-0004-0000-0300-0000E0000000}"/>
    <hyperlink ref="F3499" r:id="rId226" xr:uid="{00000000-0004-0000-0300-0000E1000000}"/>
    <hyperlink ref="F3517" r:id="rId227" xr:uid="{00000000-0004-0000-0300-0000E2000000}"/>
    <hyperlink ref="F3520" r:id="rId228" xr:uid="{00000000-0004-0000-0300-0000E3000000}"/>
    <hyperlink ref="F3555" r:id="rId229" xr:uid="{00000000-0004-0000-0300-0000E4000000}"/>
    <hyperlink ref="F3559" r:id="rId230" xr:uid="{00000000-0004-0000-0300-0000E5000000}"/>
    <hyperlink ref="F3575" r:id="rId231" xr:uid="{00000000-0004-0000-0300-0000E6000000}"/>
    <hyperlink ref="F3586" r:id="rId232" xr:uid="{00000000-0004-0000-0300-0000E7000000}"/>
    <hyperlink ref="F3589" r:id="rId233" xr:uid="{00000000-0004-0000-0300-0000E8000000}"/>
    <hyperlink ref="F3593" r:id="rId234" xr:uid="{00000000-0004-0000-0300-0000E9000000}"/>
    <hyperlink ref="F3603" r:id="rId235" xr:uid="{00000000-0004-0000-0300-0000EA000000}"/>
    <hyperlink ref="F3671" r:id="rId236" xr:uid="{00000000-0004-0000-0300-0000EB000000}"/>
    <hyperlink ref="F3698" r:id="rId237" xr:uid="{00000000-0004-0000-0300-0000EC000000}"/>
    <hyperlink ref="F3701" r:id="rId238" xr:uid="{00000000-0004-0000-0300-0000ED000000}"/>
    <hyperlink ref="F3707" r:id="rId239" xr:uid="{00000000-0004-0000-0300-0000EE000000}"/>
    <hyperlink ref="F3712" r:id="rId240" xr:uid="{00000000-0004-0000-0300-0000EF000000}"/>
    <hyperlink ref="F3717" r:id="rId241" xr:uid="{00000000-0004-0000-0300-0000F0000000}"/>
    <hyperlink ref="F3758" r:id="rId242" xr:uid="{00000000-0004-0000-0300-0000F1000000}"/>
    <hyperlink ref="F3807" r:id="rId243" xr:uid="{00000000-0004-0000-0300-0000F2000000}"/>
    <hyperlink ref="F3831" r:id="rId244" xr:uid="{00000000-0004-0000-0300-0000F3000000}"/>
    <hyperlink ref="F3834" r:id="rId245" xr:uid="{00000000-0004-0000-0300-0000F4000000}"/>
    <hyperlink ref="F3849" r:id="rId246" xr:uid="{00000000-0004-0000-0300-0000F5000000}"/>
    <hyperlink ref="F3862" r:id="rId247" xr:uid="{00000000-0004-0000-0300-0000F6000000}"/>
    <hyperlink ref="F3871" r:id="rId248" xr:uid="{00000000-0004-0000-0300-0000F7000000}"/>
    <hyperlink ref="F3874" r:id="rId249" xr:uid="{00000000-0004-0000-0300-0000F8000000}"/>
    <hyperlink ref="F3878" r:id="rId250" xr:uid="{00000000-0004-0000-0300-0000F9000000}"/>
    <hyperlink ref="F3894" r:id="rId251" xr:uid="{00000000-0004-0000-0300-0000FA000000}"/>
    <hyperlink ref="F3907" r:id="rId252" xr:uid="{00000000-0004-0000-0300-0000FB000000}"/>
    <hyperlink ref="F3926" r:id="rId253" xr:uid="{00000000-0004-0000-0300-0000FC000000}"/>
    <hyperlink ref="F3933" r:id="rId254" xr:uid="{00000000-0004-0000-0300-0000FD000000}"/>
    <hyperlink ref="F3936" r:id="rId255" xr:uid="{00000000-0004-0000-0300-0000FE000000}"/>
    <hyperlink ref="F3959" r:id="rId256" xr:uid="{00000000-0004-0000-0300-0000FF000000}"/>
    <hyperlink ref="F3982" r:id="rId257" xr:uid="{00000000-0004-0000-0300-000000010000}"/>
    <hyperlink ref="F4006" r:id="rId258" xr:uid="{00000000-0004-0000-0300-000001010000}"/>
    <hyperlink ref="F4033" r:id="rId259" xr:uid="{00000000-0004-0000-0300-000002010000}"/>
    <hyperlink ref="F4056" r:id="rId260" xr:uid="{00000000-0004-0000-0300-000003010000}"/>
    <hyperlink ref="F4069" r:id="rId261" xr:uid="{00000000-0004-0000-0300-000004010000}"/>
    <hyperlink ref="F4088" r:id="rId262" xr:uid="{00000000-0004-0000-0300-000005010000}"/>
    <hyperlink ref="F4120" r:id="rId263" xr:uid="{00000000-0004-0000-0300-000006010000}"/>
    <hyperlink ref="F4135" r:id="rId264" xr:uid="{00000000-0004-0000-0300-000007010000}"/>
    <hyperlink ref="F4158" r:id="rId265" xr:uid="{00000000-0004-0000-0300-000008010000}"/>
    <hyperlink ref="F4161" r:id="rId266" xr:uid="{00000000-0004-0000-0300-000009010000}"/>
    <hyperlink ref="F4174" r:id="rId267" xr:uid="{00000000-0004-0000-0300-00000A010000}"/>
    <hyperlink ref="F4187" r:id="rId268" xr:uid="{00000000-0004-0000-0300-00000B010000}"/>
    <hyperlink ref="F4201" r:id="rId269" xr:uid="{00000000-0004-0000-0300-00000C010000}"/>
    <hyperlink ref="F4216" r:id="rId270" xr:uid="{00000000-0004-0000-0300-00000D010000}"/>
    <hyperlink ref="F4229" r:id="rId271" xr:uid="{00000000-0004-0000-0300-00000E010000}"/>
    <hyperlink ref="F4232" r:id="rId272" xr:uid="{00000000-0004-0000-0300-00000F010000}"/>
    <hyperlink ref="F4249" r:id="rId273" xr:uid="{00000000-0004-0000-0300-000010010000}"/>
    <hyperlink ref="F4255" r:id="rId274" xr:uid="{00000000-0004-0000-0300-000011010000}"/>
    <hyperlink ref="F4269" r:id="rId275" xr:uid="{00000000-0004-0000-0300-000012010000}"/>
    <hyperlink ref="F4283" r:id="rId276" xr:uid="{00000000-0004-0000-0300-000013010000}"/>
    <hyperlink ref="F4286" r:id="rId277" xr:uid="{00000000-0004-0000-0300-000014010000}"/>
    <hyperlink ref="F4324" r:id="rId278" xr:uid="{00000000-0004-0000-0300-000015010000}"/>
    <hyperlink ref="F4391" r:id="rId279" xr:uid="{00000000-0004-0000-0300-000016010000}"/>
    <hyperlink ref="F4421" r:id="rId280" xr:uid="{00000000-0004-0000-0300-000017010000}"/>
    <hyperlink ref="F4424" r:id="rId281" xr:uid="{00000000-0004-0000-0300-000018010000}"/>
    <hyperlink ref="F4434" r:id="rId282" xr:uid="{00000000-0004-0000-0300-000019010000}"/>
    <hyperlink ref="F4458" r:id="rId283" xr:uid="{00000000-0004-0000-0300-00001A010000}"/>
    <hyperlink ref="F4484" r:id="rId284" xr:uid="{00000000-0004-0000-0300-00001B010000}"/>
    <hyperlink ref="F4503" r:id="rId285" xr:uid="{00000000-0004-0000-0300-00001C010000}"/>
    <hyperlink ref="F4514" r:id="rId286" xr:uid="{00000000-0004-0000-0300-00001D010000}"/>
    <hyperlink ref="F4526" r:id="rId287" xr:uid="{00000000-0004-0000-0300-00001E010000}"/>
    <hyperlink ref="F4544" r:id="rId288" xr:uid="{00000000-0004-0000-0300-00001F010000}"/>
    <hyperlink ref="F4547" r:id="rId289" xr:uid="{00000000-0004-0000-0300-000020010000}"/>
    <hyperlink ref="F4587" r:id="rId290" xr:uid="{00000000-0004-0000-0300-000021010000}"/>
    <hyperlink ref="F4620" r:id="rId291" xr:uid="{00000000-0004-0000-0300-000022010000}"/>
    <hyperlink ref="F4626" r:id="rId292" xr:uid="{00000000-0004-0000-0300-000023010000}"/>
    <hyperlink ref="F4826" r:id="rId293" xr:uid="{00000000-0004-0000-0300-000024010000}"/>
    <hyperlink ref="F5155" r:id="rId294" xr:uid="{00000000-0004-0000-0300-000025010000}"/>
    <hyperlink ref="F5162" r:id="rId295" xr:uid="{00000000-0004-0000-0300-000026010000}"/>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29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BM183"/>
  <sheetViews>
    <sheetView showGridLines="0" workbookViewId="0"/>
  </sheetViews>
  <sheetFormatPr defaultRowHeight="11.25" x14ac:dyDescent="0.2"/>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1" width="22.33203125"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x14ac:dyDescent="0.2">
      <c r="L2" s="320" t="s">
        <v>6</v>
      </c>
      <c r="M2" s="321"/>
      <c r="N2" s="321"/>
      <c r="O2" s="321"/>
      <c r="P2" s="321"/>
      <c r="Q2" s="321"/>
      <c r="R2" s="321"/>
      <c r="S2" s="321"/>
      <c r="T2" s="321"/>
      <c r="U2" s="321"/>
      <c r="V2" s="321"/>
      <c r="AT2" s="18" t="s">
        <v>97</v>
      </c>
    </row>
    <row r="3" spans="2:46" ht="6.95" customHeight="1" x14ac:dyDescent="0.2">
      <c r="B3" s="19"/>
      <c r="C3" s="20"/>
      <c r="D3" s="20"/>
      <c r="E3" s="20"/>
      <c r="F3" s="20"/>
      <c r="G3" s="20"/>
      <c r="H3" s="20"/>
      <c r="I3" s="20"/>
      <c r="J3" s="20"/>
      <c r="K3" s="20"/>
      <c r="L3" s="21"/>
      <c r="AT3" s="18" t="s">
        <v>88</v>
      </c>
    </row>
    <row r="4" spans="2:46" ht="24.95" customHeight="1" x14ac:dyDescent="0.2">
      <c r="B4" s="21"/>
      <c r="D4" s="22" t="s">
        <v>116</v>
      </c>
      <c r="L4" s="21"/>
      <c r="M4" s="87" t="s">
        <v>11</v>
      </c>
      <c r="AT4" s="18" t="s">
        <v>4</v>
      </c>
    </row>
    <row r="5" spans="2:46" ht="6.95" customHeight="1" x14ac:dyDescent="0.2">
      <c r="B5" s="21"/>
      <c r="L5" s="21"/>
    </row>
    <row r="6" spans="2:46" ht="12" customHeight="1" x14ac:dyDescent="0.2">
      <c r="B6" s="21"/>
      <c r="D6" s="28" t="s">
        <v>17</v>
      </c>
      <c r="L6" s="21"/>
    </row>
    <row r="7" spans="2:46" ht="16.5" customHeight="1" x14ac:dyDescent="0.2">
      <c r="B7" s="21"/>
      <c r="E7" s="352" t="str">
        <f>'Rekapitulace stavby'!K6</f>
        <v>Rekonstrukce městského úřadu - Varnsdorf</v>
      </c>
      <c r="F7" s="353"/>
      <c r="G7" s="353"/>
      <c r="H7" s="353"/>
      <c r="L7" s="21"/>
    </row>
    <row r="8" spans="2:46" s="1" customFormat="1" ht="12" customHeight="1" x14ac:dyDescent="0.2">
      <c r="B8" s="34"/>
      <c r="D8" s="28" t="s">
        <v>117</v>
      </c>
      <c r="L8" s="34"/>
    </row>
    <row r="9" spans="2:46" s="1" customFormat="1" ht="16.5" customHeight="1" x14ac:dyDescent="0.2">
      <c r="B9" s="34"/>
      <c r="E9" s="337" t="s">
        <v>5227</v>
      </c>
      <c r="F9" s="351"/>
      <c r="G9" s="351"/>
      <c r="H9" s="351"/>
      <c r="L9" s="34"/>
    </row>
    <row r="10" spans="2:46" s="1" customFormat="1" x14ac:dyDescent="0.2">
      <c r="B10" s="34"/>
      <c r="L10" s="34"/>
    </row>
    <row r="11" spans="2:46" s="1" customFormat="1" ht="12" customHeight="1" x14ac:dyDescent="0.2">
      <c r="B11" s="34"/>
      <c r="D11" s="28" t="s">
        <v>19</v>
      </c>
      <c r="F11" s="26" t="s">
        <v>20</v>
      </c>
      <c r="I11" s="28" t="s">
        <v>21</v>
      </c>
      <c r="J11" s="26" t="s">
        <v>3</v>
      </c>
      <c r="L11" s="34"/>
    </row>
    <row r="12" spans="2:46" s="1" customFormat="1" ht="12" customHeight="1" x14ac:dyDescent="0.2">
      <c r="B12" s="34"/>
      <c r="D12" s="28" t="s">
        <v>23</v>
      </c>
      <c r="F12" s="26" t="s">
        <v>24</v>
      </c>
      <c r="I12" s="28" t="s">
        <v>25</v>
      </c>
      <c r="J12" s="51">
        <f>'Rekapitulace stavby'!AN8</f>
        <v>45784</v>
      </c>
      <c r="L12" s="34"/>
    </row>
    <row r="13" spans="2:46" s="1" customFormat="1" ht="10.9" customHeight="1" x14ac:dyDescent="0.2">
      <c r="B13" s="34"/>
      <c r="L13" s="34"/>
    </row>
    <row r="14" spans="2:46" s="1" customFormat="1" ht="12" customHeight="1" x14ac:dyDescent="0.2">
      <c r="B14" s="34"/>
      <c r="D14" s="28" t="s">
        <v>30</v>
      </c>
      <c r="I14" s="28" t="s">
        <v>31</v>
      </c>
      <c r="J14" s="26" t="s">
        <v>32</v>
      </c>
      <c r="L14" s="34"/>
    </row>
    <row r="15" spans="2:46" s="1" customFormat="1" ht="18" customHeight="1" x14ac:dyDescent="0.2">
      <c r="B15" s="34"/>
      <c r="E15" s="26" t="s">
        <v>33</v>
      </c>
      <c r="I15" s="28" t="s">
        <v>34</v>
      </c>
      <c r="J15" s="26" t="s">
        <v>3</v>
      </c>
      <c r="L15" s="34"/>
    </row>
    <row r="16" spans="2:46" s="1" customFormat="1" ht="6.95" customHeight="1" x14ac:dyDescent="0.2">
      <c r="B16" s="34"/>
      <c r="L16" s="34"/>
    </row>
    <row r="17" spans="2:12" s="1" customFormat="1" ht="12" customHeight="1" x14ac:dyDescent="0.2">
      <c r="B17" s="34"/>
      <c r="D17" s="28" t="s">
        <v>35</v>
      </c>
      <c r="I17" s="28" t="s">
        <v>31</v>
      </c>
      <c r="J17" s="29" t="str">
        <f>'Rekapitulace stavby'!AN13</f>
        <v>Vyplň údaj</v>
      </c>
      <c r="L17" s="34"/>
    </row>
    <row r="18" spans="2:12" s="1" customFormat="1" ht="18" customHeight="1" x14ac:dyDescent="0.2">
      <c r="B18" s="34"/>
      <c r="E18" s="354" t="str">
        <f>'Rekapitulace stavby'!E14</f>
        <v>Vyplň údaj</v>
      </c>
      <c r="F18" s="343"/>
      <c r="G18" s="343"/>
      <c r="H18" s="343"/>
      <c r="I18" s="28" t="s">
        <v>34</v>
      </c>
      <c r="J18" s="29" t="str">
        <f>'Rekapitulace stavby'!AN14</f>
        <v>Vyplň údaj</v>
      </c>
      <c r="L18" s="34"/>
    </row>
    <row r="19" spans="2:12" s="1" customFormat="1" ht="6.95" customHeight="1" x14ac:dyDescent="0.2">
      <c r="B19" s="34"/>
      <c r="L19" s="34"/>
    </row>
    <row r="20" spans="2:12" s="1" customFormat="1" ht="12" customHeight="1" x14ac:dyDescent="0.2">
      <c r="B20" s="34"/>
      <c r="D20" s="28" t="s">
        <v>37</v>
      </c>
      <c r="I20" s="28" t="s">
        <v>31</v>
      </c>
      <c r="J20" s="26" t="s">
        <v>38</v>
      </c>
      <c r="L20" s="34"/>
    </row>
    <row r="21" spans="2:12" s="1" customFormat="1" ht="18" customHeight="1" x14ac:dyDescent="0.2">
      <c r="B21" s="34"/>
      <c r="E21" s="26" t="s">
        <v>39</v>
      </c>
      <c r="I21" s="28" t="s">
        <v>34</v>
      </c>
      <c r="J21" s="26" t="s">
        <v>3</v>
      </c>
      <c r="L21" s="34"/>
    </row>
    <row r="22" spans="2:12" s="1" customFormat="1" ht="6.95" customHeight="1" x14ac:dyDescent="0.2">
      <c r="B22" s="34"/>
      <c r="L22" s="34"/>
    </row>
    <row r="23" spans="2:12" s="1" customFormat="1" ht="12" customHeight="1" x14ac:dyDescent="0.2">
      <c r="B23" s="34"/>
      <c r="D23" s="28" t="s">
        <v>41</v>
      </c>
      <c r="I23" s="28" t="s">
        <v>31</v>
      </c>
      <c r="J23" s="29" t="str">
        <f>'Rekapitulace stavby'!AN19</f>
        <v>Vyplň údaj</v>
      </c>
      <c r="L23" s="34"/>
    </row>
    <row r="24" spans="2:12" s="1" customFormat="1" ht="18" customHeight="1" x14ac:dyDescent="0.2">
      <c r="B24" s="34"/>
      <c r="E24" s="354" t="str">
        <f>'Rekapitulace stavby'!E20</f>
        <v>Vyplň údaj</v>
      </c>
      <c r="F24" s="343"/>
      <c r="G24" s="343"/>
      <c r="H24" s="343"/>
      <c r="I24" s="28" t="s">
        <v>34</v>
      </c>
      <c r="J24" s="29" t="str">
        <f>'Rekapitulace stavby'!AN20</f>
        <v>Vyplň údaj</v>
      </c>
      <c r="L24" s="34"/>
    </row>
    <row r="25" spans="2:12" s="1" customFormat="1" ht="6.95" customHeight="1" x14ac:dyDescent="0.2">
      <c r="B25" s="34"/>
      <c r="L25" s="34"/>
    </row>
    <row r="26" spans="2:12" s="1" customFormat="1" ht="12" customHeight="1" x14ac:dyDescent="0.2">
      <c r="B26" s="34"/>
      <c r="D26" s="28" t="s">
        <v>42</v>
      </c>
      <c r="L26" s="34"/>
    </row>
    <row r="27" spans="2:12" s="7" customFormat="1" ht="119.25" customHeight="1" x14ac:dyDescent="0.2">
      <c r="B27" s="88"/>
      <c r="E27" s="345" t="s">
        <v>119</v>
      </c>
      <c r="F27" s="345"/>
      <c r="G27" s="345"/>
      <c r="H27" s="345"/>
      <c r="L27" s="88"/>
    </row>
    <row r="28" spans="2:12" s="1" customFormat="1" ht="6.95" customHeight="1" x14ac:dyDescent="0.2">
      <c r="B28" s="34"/>
      <c r="L28" s="34"/>
    </row>
    <row r="29" spans="2:12" s="1" customFormat="1" ht="6.95" customHeight="1" x14ac:dyDescent="0.2">
      <c r="B29" s="34"/>
      <c r="D29" s="52"/>
      <c r="E29" s="52"/>
      <c r="F29" s="52"/>
      <c r="G29" s="52"/>
      <c r="H29" s="52"/>
      <c r="I29" s="52"/>
      <c r="J29" s="52"/>
      <c r="K29" s="52"/>
      <c r="L29" s="34"/>
    </row>
    <row r="30" spans="2:12" s="1" customFormat="1" ht="25.35" customHeight="1" x14ac:dyDescent="0.2">
      <c r="B30" s="34"/>
      <c r="D30" s="89" t="s">
        <v>44</v>
      </c>
      <c r="J30" s="65">
        <f>ROUND(J84, 2)</f>
        <v>0</v>
      </c>
      <c r="L30" s="34"/>
    </row>
    <row r="31" spans="2:12" s="1" customFormat="1" ht="6.95" customHeight="1" x14ac:dyDescent="0.2">
      <c r="B31" s="34"/>
      <c r="D31" s="52"/>
      <c r="E31" s="52"/>
      <c r="F31" s="52"/>
      <c r="G31" s="52"/>
      <c r="H31" s="52"/>
      <c r="I31" s="52"/>
      <c r="J31" s="52"/>
      <c r="K31" s="52"/>
      <c r="L31" s="34"/>
    </row>
    <row r="32" spans="2:12" s="1" customFormat="1" ht="14.45" customHeight="1" x14ac:dyDescent="0.2">
      <c r="B32" s="34"/>
      <c r="F32" s="37" t="s">
        <v>46</v>
      </c>
      <c r="I32" s="37" t="s">
        <v>45</v>
      </c>
      <c r="J32" s="37" t="s">
        <v>47</v>
      </c>
      <c r="L32" s="34"/>
    </row>
    <row r="33" spans="2:12" s="1" customFormat="1" ht="14.45" customHeight="1" x14ac:dyDescent="0.2">
      <c r="B33" s="34"/>
      <c r="D33" s="54" t="s">
        <v>48</v>
      </c>
      <c r="E33" s="28" t="s">
        <v>49</v>
      </c>
      <c r="F33" s="90">
        <f>ROUND((SUM(BE84:BE182)),  2)</f>
        <v>0</v>
      </c>
      <c r="I33" s="91">
        <v>0.21</v>
      </c>
      <c r="J33" s="90">
        <f>ROUND(((SUM(BE84:BE182))*I33),  2)</f>
        <v>0</v>
      </c>
      <c r="L33" s="34"/>
    </row>
    <row r="34" spans="2:12" s="1" customFormat="1" ht="14.45" customHeight="1" x14ac:dyDescent="0.2">
      <c r="B34" s="34"/>
      <c r="E34" s="28" t="s">
        <v>50</v>
      </c>
      <c r="F34" s="90">
        <f>ROUND((SUM(BF84:BF182)),  2)</f>
        <v>0</v>
      </c>
      <c r="I34" s="91">
        <v>0.12</v>
      </c>
      <c r="J34" s="90">
        <f>ROUND(((SUM(BF84:BF182))*I34),  2)</f>
        <v>0</v>
      </c>
      <c r="L34" s="34"/>
    </row>
    <row r="35" spans="2:12" s="1" customFormat="1" ht="14.45" hidden="1" customHeight="1" x14ac:dyDescent="0.2">
      <c r="B35" s="34"/>
      <c r="E35" s="28" t="s">
        <v>51</v>
      </c>
      <c r="F35" s="90">
        <f>ROUND((SUM(BG84:BG182)),  2)</f>
        <v>0</v>
      </c>
      <c r="I35" s="91">
        <v>0.21</v>
      </c>
      <c r="J35" s="90">
        <f>0</f>
        <v>0</v>
      </c>
      <c r="L35" s="34"/>
    </row>
    <row r="36" spans="2:12" s="1" customFormat="1" ht="14.45" hidden="1" customHeight="1" x14ac:dyDescent="0.2">
      <c r="B36" s="34"/>
      <c r="E36" s="28" t="s">
        <v>52</v>
      </c>
      <c r="F36" s="90">
        <f>ROUND((SUM(BH84:BH182)),  2)</f>
        <v>0</v>
      </c>
      <c r="I36" s="91">
        <v>0.12</v>
      </c>
      <c r="J36" s="90">
        <f>0</f>
        <v>0</v>
      </c>
      <c r="L36" s="34"/>
    </row>
    <row r="37" spans="2:12" s="1" customFormat="1" ht="14.45" hidden="1" customHeight="1" x14ac:dyDescent="0.2">
      <c r="B37" s="34"/>
      <c r="E37" s="28" t="s">
        <v>53</v>
      </c>
      <c r="F37" s="90">
        <f>ROUND((SUM(BI84:BI182)),  2)</f>
        <v>0</v>
      </c>
      <c r="I37" s="91">
        <v>0</v>
      </c>
      <c r="J37" s="90">
        <f>0</f>
        <v>0</v>
      </c>
      <c r="L37" s="34"/>
    </row>
    <row r="38" spans="2:12" s="1" customFormat="1" ht="6.95" customHeight="1" x14ac:dyDescent="0.2">
      <c r="B38" s="34"/>
      <c r="L38" s="34"/>
    </row>
    <row r="39" spans="2:12" s="1" customFormat="1" ht="25.35" customHeight="1" x14ac:dyDescent="0.2">
      <c r="B39" s="34"/>
      <c r="C39" s="92"/>
      <c r="D39" s="93" t="s">
        <v>54</v>
      </c>
      <c r="E39" s="56"/>
      <c r="F39" s="56"/>
      <c r="G39" s="94" t="s">
        <v>55</v>
      </c>
      <c r="H39" s="95" t="s">
        <v>56</v>
      </c>
      <c r="I39" s="56"/>
      <c r="J39" s="96">
        <f>SUM(J30:J37)</f>
        <v>0</v>
      </c>
      <c r="K39" s="97"/>
      <c r="L39" s="34"/>
    </row>
    <row r="40" spans="2:12" s="1" customFormat="1" ht="14.45" customHeight="1" x14ac:dyDescent="0.2">
      <c r="B40" s="43"/>
      <c r="C40" s="44"/>
      <c r="D40" s="44"/>
      <c r="E40" s="44"/>
      <c r="F40" s="44"/>
      <c r="G40" s="44"/>
      <c r="H40" s="44"/>
      <c r="I40" s="44"/>
      <c r="J40" s="44"/>
      <c r="K40" s="44"/>
      <c r="L40" s="34"/>
    </row>
    <row r="44" spans="2:12" s="1" customFormat="1" ht="6.95" customHeight="1" x14ac:dyDescent="0.2">
      <c r="B44" s="45"/>
      <c r="C44" s="46"/>
      <c r="D44" s="46"/>
      <c r="E44" s="46"/>
      <c r="F44" s="46"/>
      <c r="G44" s="46"/>
      <c r="H44" s="46"/>
      <c r="I44" s="46"/>
      <c r="J44" s="46"/>
      <c r="K44" s="46"/>
      <c r="L44" s="34"/>
    </row>
    <row r="45" spans="2:12" s="1" customFormat="1" ht="24.95" customHeight="1" x14ac:dyDescent="0.2">
      <c r="B45" s="34"/>
      <c r="C45" s="22" t="s">
        <v>120</v>
      </c>
      <c r="L45" s="34"/>
    </row>
    <row r="46" spans="2:12" s="1" customFormat="1" ht="6.95" customHeight="1" x14ac:dyDescent="0.2">
      <c r="B46" s="34"/>
      <c r="L46" s="34"/>
    </row>
    <row r="47" spans="2:12" s="1" customFormat="1" ht="12" customHeight="1" x14ac:dyDescent="0.2">
      <c r="B47" s="34"/>
      <c r="C47" s="28" t="s">
        <v>17</v>
      </c>
      <c r="L47" s="34"/>
    </row>
    <row r="48" spans="2:12" s="1" customFormat="1" ht="16.5" customHeight="1" x14ac:dyDescent="0.2">
      <c r="B48" s="34"/>
      <c r="E48" s="352" t="str">
        <f>E7</f>
        <v>Rekonstrukce městského úřadu - Varnsdorf</v>
      </c>
      <c r="F48" s="353"/>
      <c r="G48" s="353"/>
      <c r="H48" s="353"/>
      <c r="L48" s="34"/>
    </row>
    <row r="49" spans="2:47" s="1" customFormat="1" ht="12" customHeight="1" x14ac:dyDescent="0.2">
      <c r="B49" s="34"/>
      <c r="C49" s="28" t="s">
        <v>117</v>
      </c>
      <c r="L49" s="34"/>
    </row>
    <row r="50" spans="2:47" s="1" customFormat="1" ht="16.5" customHeight="1" x14ac:dyDescent="0.2">
      <c r="B50" s="34"/>
      <c r="E50" s="337" t="str">
        <f>E9</f>
        <v>SO 02 - Zdravotně technické instalace (ZTI)</v>
      </c>
      <c r="F50" s="351"/>
      <c r="G50" s="351"/>
      <c r="H50" s="351"/>
      <c r="L50" s="34"/>
    </row>
    <row r="51" spans="2:47" s="1" customFormat="1" ht="6.95" customHeight="1" x14ac:dyDescent="0.2">
      <c r="B51" s="34"/>
      <c r="L51" s="34"/>
    </row>
    <row r="52" spans="2:47" s="1" customFormat="1" ht="12" customHeight="1" x14ac:dyDescent="0.2">
      <c r="B52" s="34"/>
      <c r="C52" s="28" t="s">
        <v>23</v>
      </c>
      <c r="F52" s="26" t="str">
        <f>F12</f>
        <v>Nám. E. Beneše 470, 407 47 Varnsdorf</v>
      </c>
      <c r="I52" s="28" t="s">
        <v>25</v>
      </c>
      <c r="J52" s="51">
        <f>IF(J12="","",J12)</f>
        <v>45784</v>
      </c>
      <c r="L52" s="34"/>
    </row>
    <row r="53" spans="2:47" s="1" customFormat="1" ht="6.95" customHeight="1" x14ac:dyDescent="0.2">
      <c r="B53" s="34"/>
      <c r="L53" s="34"/>
    </row>
    <row r="54" spans="2:47" s="1" customFormat="1" ht="25.7" customHeight="1" x14ac:dyDescent="0.2">
      <c r="B54" s="34"/>
      <c r="C54" s="28" t="s">
        <v>30</v>
      </c>
      <c r="F54" s="26" t="str">
        <f>E15</f>
        <v>Město Varnsdorf</v>
      </c>
      <c r="I54" s="28" t="s">
        <v>37</v>
      </c>
      <c r="J54" s="32" t="str">
        <f>E21</f>
        <v>Ing. arch. Ondřej Tuček</v>
      </c>
      <c r="L54" s="34"/>
    </row>
    <row r="55" spans="2:47" s="1" customFormat="1" ht="15.2" customHeight="1" x14ac:dyDescent="0.2">
      <c r="B55" s="34"/>
      <c r="C55" s="28" t="s">
        <v>35</v>
      </c>
      <c r="F55" s="26" t="str">
        <f>IF(E18="","",E18)</f>
        <v>Vyplň údaj</v>
      </c>
      <c r="I55" s="28" t="s">
        <v>41</v>
      </c>
      <c r="J55" s="32" t="str">
        <f>E24</f>
        <v>Vyplň údaj</v>
      </c>
      <c r="L55" s="34"/>
    </row>
    <row r="56" spans="2:47" s="1" customFormat="1" ht="10.35" customHeight="1" x14ac:dyDescent="0.2">
      <c r="B56" s="34"/>
      <c r="L56" s="34"/>
    </row>
    <row r="57" spans="2:47" s="1" customFormat="1" ht="29.25" customHeight="1" x14ac:dyDescent="0.2">
      <c r="B57" s="34"/>
      <c r="C57" s="98" t="s">
        <v>121</v>
      </c>
      <c r="D57" s="92"/>
      <c r="E57" s="92"/>
      <c r="F57" s="92"/>
      <c r="G57" s="92"/>
      <c r="H57" s="92"/>
      <c r="I57" s="92"/>
      <c r="J57" s="99" t="s">
        <v>122</v>
      </c>
      <c r="K57" s="92"/>
      <c r="L57" s="34"/>
    </row>
    <row r="58" spans="2:47" s="1" customFormat="1" ht="10.35" customHeight="1" x14ac:dyDescent="0.2">
      <c r="B58" s="34"/>
      <c r="L58" s="34"/>
    </row>
    <row r="59" spans="2:47" s="1" customFormat="1" ht="22.9" customHeight="1" x14ac:dyDescent="0.2">
      <c r="B59" s="34"/>
      <c r="C59" s="100" t="s">
        <v>76</v>
      </c>
      <c r="J59" s="65">
        <f>J84</f>
        <v>0</v>
      </c>
      <c r="L59" s="34"/>
      <c r="AU59" s="18" t="s">
        <v>123</v>
      </c>
    </row>
    <row r="60" spans="2:47" s="8" customFormat="1" ht="24.95" customHeight="1" x14ac:dyDescent="0.2">
      <c r="B60" s="101"/>
      <c r="D60" s="102" t="s">
        <v>5228</v>
      </c>
      <c r="E60" s="103"/>
      <c r="F60" s="103"/>
      <c r="G60" s="103"/>
      <c r="H60" s="103"/>
      <c r="I60" s="103"/>
      <c r="J60" s="104">
        <f>J85</f>
        <v>0</v>
      </c>
      <c r="L60" s="101"/>
    </row>
    <row r="61" spans="2:47" s="8" customFormat="1" ht="24.95" customHeight="1" x14ac:dyDescent="0.2">
      <c r="B61" s="101"/>
      <c r="D61" s="102" t="s">
        <v>5229</v>
      </c>
      <c r="E61" s="103"/>
      <c r="F61" s="103"/>
      <c r="G61" s="103"/>
      <c r="H61" s="103"/>
      <c r="I61" s="103"/>
      <c r="J61" s="104">
        <f>J118</f>
        <v>0</v>
      </c>
      <c r="L61" s="101"/>
    </row>
    <row r="62" spans="2:47" s="8" customFormat="1" ht="24.95" customHeight="1" x14ac:dyDescent="0.2">
      <c r="B62" s="101"/>
      <c r="D62" s="102" t="s">
        <v>5230</v>
      </c>
      <c r="E62" s="103"/>
      <c r="F62" s="103"/>
      <c r="G62" s="103"/>
      <c r="H62" s="103"/>
      <c r="I62" s="103"/>
      <c r="J62" s="104">
        <f>J162</f>
        <v>0</v>
      </c>
      <c r="L62" s="101"/>
    </row>
    <row r="63" spans="2:47" s="8" customFormat="1" ht="24.95" customHeight="1" x14ac:dyDescent="0.2">
      <c r="B63" s="101"/>
      <c r="D63" s="102" t="s">
        <v>5231</v>
      </c>
      <c r="E63" s="103"/>
      <c r="F63" s="103"/>
      <c r="G63" s="103"/>
      <c r="H63" s="103"/>
      <c r="I63" s="103"/>
      <c r="J63" s="104">
        <f>J175</f>
        <v>0</v>
      </c>
      <c r="L63" s="101"/>
    </row>
    <row r="64" spans="2:47" s="8" customFormat="1" ht="24.95" customHeight="1" x14ac:dyDescent="0.2">
      <c r="B64" s="101"/>
      <c r="D64" s="102" t="s">
        <v>5232</v>
      </c>
      <c r="E64" s="103"/>
      <c r="F64" s="103"/>
      <c r="G64" s="103"/>
      <c r="H64" s="103"/>
      <c r="I64" s="103"/>
      <c r="J64" s="104">
        <f>J180</f>
        <v>0</v>
      </c>
      <c r="L64" s="101"/>
    </row>
    <row r="65" spans="2:12" s="1" customFormat="1" ht="21.75" customHeight="1" x14ac:dyDescent="0.2">
      <c r="B65" s="34"/>
      <c r="L65" s="34"/>
    </row>
    <row r="66" spans="2:12" s="1" customFormat="1" ht="6.95" customHeight="1" x14ac:dyDescent="0.2">
      <c r="B66" s="43"/>
      <c r="C66" s="44"/>
      <c r="D66" s="44"/>
      <c r="E66" s="44"/>
      <c r="F66" s="44"/>
      <c r="G66" s="44"/>
      <c r="H66" s="44"/>
      <c r="I66" s="44"/>
      <c r="J66" s="44"/>
      <c r="K66" s="44"/>
      <c r="L66" s="34"/>
    </row>
    <row r="70" spans="2:12" s="1" customFormat="1" ht="6.95" customHeight="1" x14ac:dyDescent="0.2">
      <c r="B70" s="45"/>
      <c r="C70" s="46"/>
      <c r="D70" s="46"/>
      <c r="E70" s="46"/>
      <c r="F70" s="46"/>
      <c r="G70" s="46"/>
      <c r="H70" s="46"/>
      <c r="I70" s="46"/>
      <c r="J70" s="46"/>
      <c r="K70" s="46"/>
      <c r="L70" s="34"/>
    </row>
    <row r="71" spans="2:12" s="1" customFormat="1" ht="24.95" customHeight="1" x14ac:dyDescent="0.2">
      <c r="B71" s="34"/>
      <c r="C71" s="22" t="s">
        <v>141</v>
      </c>
      <c r="L71" s="34"/>
    </row>
    <row r="72" spans="2:12" s="1" customFormat="1" ht="6.95" customHeight="1" x14ac:dyDescent="0.2">
      <c r="B72" s="34"/>
      <c r="L72" s="34"/>
    </row>
    <row r="73" spans="2:12" s="1" customFormat="1" ht="12" customHeight="1" x14ac:dyDescent="0.2">
      <c r="B73" s="34"/>
      <c r="C73" s="28" t="s">
        <v>17</v>
      </c>
      <c r="L73" s="34"/>
    </row>
    <row r="74" spans="2:12" s="1" customFormat="1" ht="16.5" customHeight="1" x14ac:dyDescent="0.2">
      <c r="B74" s="34"/>
      <c r="E74" s="352" t="str">
        <f>E7</f>
        <v>Rekonstrukce městského úřadu - Varnsdorf</v>
      </c>
      <c r="F74" s="353"/>
      <c r="G74" s="353"/>
      <c r="H74" s="353"/>
      <c r="L74" s="34"/>
    </row>
    <row r="75" spans="2:12" s="1" customFormat="1" ht="12" customHeight="1" x14ac:dyDescent="0.2">
      <c r="B75" s="34"/>
      <c r="C75" s="28" t="s">
        <v>117</v>
      </c>
      <c r="L75" s="34"/>
    </row>
    <row r="76" spans="2:12" s="1" customFormat="1" ht="16.5" customHeight="1" x14ac:dyDescent="0.2">
      <c r="B76" s="34"/>
      <c r="E76" s="337" t="str">
        <f>E9</f>
        <v>SO 02 - Zdravotně technické instalace (ZTI)</v>
      </c>
      <c r="F76" s="351"/>
      <c r="G76" s="351"/>
      <c r="H76" s="351"/>
      <c r="L76" s="34"/>
    </row>
    <row r="77" spans="2:12" s="1" customFormat="1" ht="6.95" customHeight="1" x14ac:dyDescent="0.2">
      <c r="B77" s="34"/>
      <c r="L77" s="34"/>
    </row>
    <row r="78" spans="2:12" s="1" customFormat="1" ht="12" customHeight="1" x14ac:dyDescent="0.2">
      <c r="B78" s="34"/>
      <c r="C78" s="28" t="s">
        <v>23</v>
      </c>
      <c r="F78" s="26" t="str">
        <f>F12</f>
        <v>Nám. E. Beneše 470, 407 47 Varnsdorf</v>
      </c>
      <c r="I78" s="28" t="s">
        <v>25</v>
      </c>
      <c r="J78" s="51">
        <f>IF(J12="","",J12)</f>
        <v>45784</v>
      </c>
      <c r="L78" s="34"/>
    </row>
    <row r="79" spans="2:12" s="1" customFormat="1" ht="6.95" customHeight="1" x14ac:dyDescent="0.2">
      <c r="B79" s="34"/>
      <c r="L79" s="34"/>
    </row>
    <row r="80" spans="2:12" s="1" customFormat="1" ht="25.7" customHeight="1" x14ac:dyDescent="0.2">
      <c r="B80" s="34"/>
      <c r="C80" s="28" t="s">
        <v>30</v>
      </c>
      <c r="F80" s="26" t="str">
        <f>E15</f>
        <v>Město Varnsdorf</v>
      </c>
      <c r="I80" s="28" t="s">
        <v>37</v>
      </c>
      <c r="J80" s="32" t="str">
        <f>E21</f>
        <v>Ing. arch. Ondřej Tuček</v>
      </c>
      <c r="L80" s="34"/>
    </row>
    <row r="81" spans="2:65" s="1" customFormat="1" ht="15.2" customHeight="1" x14ac:dyDescent="0.2">
      <c r="B81" s="34"/>
      <c r="C81" s="28" t="s">
        <v>35</v>
      </c>
      <c r="F81" s="26" t="str">
        <f>IF(E18="","",E18)</f>
        <v>Vyplň údaj</v>
      </c>
      <c r="I81" s="28" t="s">
        <v>41</v>
      </c>
      <c r="J81" s="32" t="str">
        <f>E24</f>
        <v>Vyplň údaj</v>
      </c>
      <c r="L81" s="34"/>
    </row>
    <row r="82" spans="2:65" s="1" customFormat="1" ht="10.35" customHeight="1" x14ac:dyDescent="0.2">
      <c r="B82" s="34"/>
      <c r="L82" s="34"/>
    </row>
    <row r="83" spans="2:65" s="10" customFormat="1" ht="29.25" customHeight="1" x14ac:dyDescent="0.2">
      <c r="B83" s="109"/>
      <c r="C83" s="110" t="s">
        <v>142</v>
      </c>
      <c r="D83" s="111" t="s">
        <v>63</v>
      </c>
      <c r="E83" s="111" t="s">
        <v>59</v>
      </c>
      <c r="F83" s="111" t="s">
        <v>60</v>
      </c>
      <c r="G83" s="111" t="s">
        <v>143</v>
      </c>
      <c r="H83" s="111" t="s">
        <v>144</v>
      </c>
      <c r="I83" s="111" t="s">
        <v>145</v>
      </c>
      <c r="J83" s="111" t="s">
        <v>122</v>
      </c>
      <c r="K83" s="112" t="s">
        <v>146</v>
      </c>
      <c r="L83" s="109"/>
      <c r="M83" s="58" t="s">
        <v>3</v>
      </c>
      <c r="N83" s="59" t="s">
        <v>48</v>
      </c>
      <c r="O83" s="59" t="s">
        <v>147</v>
      </c>
      <c r="P83" s="59" t="s">
        <v>148</v>
      </c>
      <c r="Q83" s="59" t="s">
        <v>149</v>
      </c>
      <c r="R83" s="59" t="s">
        <v>150</v>
      </c>
      <c r="S83" s="59" t="s">
        <v>151</v>
      </c>
      <c r="T83" s="60" t="s">
        <v>152</v>
      </c>
    </row>
    <row r="84" spans="2:65" s="1" customFormat="1" ht="22.9" customHeight="1" x14ac:dyDescent="0.25">
      <c r="B84" s="34"/>
      <c r="C84" s="63" t="s">
        <v>153</v>
      </c>
      <c r="J84" s="113">
        <f>BK84</f>
        <v>0</v>
      </c>
      <c r="L84" s="34"/>
      <c r="M84" s="61"/>
      <c r="N84" s="52"/>
      <c r="O84" s="52"/>
      <c r="P84" s="114">
        <f>P85+P118+P162+P175+P180</f>
        <v>0</v>
      </c>
      <c r="Q84" s="52"/>
      <c r="R84" s="114">
        <f>R85+R118+R162+R175+R180</f>
        <v>0</v>
      </c>
      <c r="S84" s="52"/>
      <c r="T84" s="115">
        <f>T85+T118+T162+T175+T180</f>
        <v>0</v>
      </c>
      <c r="AT84" s="18" t="s">
        <v>77</v>
      </c>
      <c r="AU84" s="18" t="s">
        <v>123</v>
      </c>
      <c r="BK84" s="116">
        <f>BK85+BK118+BK162+BK175+BK180</f>
        <v>0</v>
      </c>
    </row>
    <row r="85" spans="2:65" s="11" customFormat="1" ht="25.9" customHeight="1" x14ac:dyDescent="0.2">
      <c r="B85" s="117"/>
      <c r="D85" s="118" t="s">
        <v>77</v>
      </c>
      <c r="E85" s="119" t="s">
        <v>5233</v>
      </c>
      <c r="F85" s="119" t="s">
        <v>5234</v>
      </c>
      <c r="I85" s="120"/>
      <c r="J85" s="121">
        <f>BK85</f>
        <v>0</v>
      </c>
      <c r="L85" s="117"/>
      <c r="M85" s="122"/>
      <c r="P85" s="123">
        <f>SUM(P86:P117)</f>
        <v>0</v>
      </c>
      <c r="R85" s="123">
        <f>SUM(R86:R117)</f>
        <v>0</v>
      </c>
      <c r="T85" s="124">
        <f>SUM(T86:T117)</f>
        <v>0</v>
      </c>
      <c r="AR85" s="118" t="s">
        <v>86</v>
      </c>
      <c r="AT85" s="125" t="s">
        <v>77</v>
      </c>
      <c r="AU85" s="125" t="s">
        <v>78</v>
      </c>
      <c r="AY85" s="118" t="s">
        <v>156</v>
      </c>
      <c r="BK85" s="126">
        <f>SUM(BK86:BK117)</f>
        <v>0</v>
      </c>
    </row>
    <row r="86" spans="2:65" s="1" customFormat="1" ht="16.5" customHeight="1" x14ac:dyDescent="0.2">
      <c r="B86" s="129"/>
      <c r="C86" s="130" t="s">
        <v>86</v>
      </c>
      <c r="D86" s="130" t="s">
        <v>160</v>
      </c>
      <c r="E86" s="131" t="s">
        <v>2423</v>
      </c>
      <c r="F86" s="132" t="s">
        <v>5235</v>
      </c>
      <c r="G86" s="133" t="s">
        <v>356</v>
      </c>
      <c r="H86" s="134">
        <v>18</v>
      </c>
      <c r="I86" s="135"/>
      <c r="J86" s="136">
        <f>ROUND(I86*H86,2)</f>
        <v>0</v>
      </c>
      <c r="K86" s="132" t="s">
        <v>3</v>
      </c>
      <c r="L86" s="34"/>
      <c r="M86" s="137" t="s">
        <v>3</v>
      </c>
      <c r="N86" s="138" t="s">
        <v>49</v>
      </c>
      <c r="P86" s="139">
        <f>O86*H86</f>
        <v>0</v>
      </c>
      <c r="Q86" s="139">
        <v>0</v>
      </c>
      <c r="R86" s="139">
        <f>Q86*H86</f>
        <v>0</v>
      </c>
      <c r="S86" s="139">
        <v>0</v>
      </c>
      <c r="T86" s="140">
        <f>S86*H86</f>
        <v>0</v>
      </c>
      <c r="AR86" s="141" t="s">
        <v>165</v>
      </c>
      <c r="AT86" s="141" t="s">
        <v>160</v>
      </c>
      <c r="AU86" s="141" t="s">
        <v>86</v>
      </c>
      <c r="AY86" s="18" t="s">
        <v>156</v>
      </c>
      <c r="BE86" s="142">
        <f>IF(N86="základní",J86,0)</f>
        <v>0</v>
      </c>
      <c r="BF86" s="142">
        <f>IF(N86="snížená",J86,0)</f>
        <v>0</v>
      </c>
      <c r="BG86" s="142">
        <f>IF(N86="zákl. přenesená",J86,0)</f>
        <v>0</v>
      </c>
      <c r="BH86" s="142">
        <f>IF(N86="sníž. přenesená",J86,0)</f>
        <v>0</v>
      </c>
      <c r="BI86" s="142">
        <f>IF(N86="nulová",J86,0)</f>
        <v>0</v>
      </c>
      <c r="BJ86" s="18" t="s">
        <v>86</v>
      </c>
      <c r="BK86" s="142">
        <f>ROUND(I86*H86,2)</f>
        <v>0</v>
      </c>
      <c r="BL86" s="18" t="s">
        <v>165</v>
      </c>
      <c r="BM86" s="141" t="s">
        <v>5236</v>
      </c>
    </row>
    <row r="87" spans="2:65" s="1" customFormat="1" ht="19.5" x14ac:dyDescent="0.2">
      <c r="B87" s="34"/>
      <c r="D87" s="148" t="s">
        <v>761</v>
      </c>
      <c r="F87" s="185" t="s">
        <v>5237</v>
      </c>
      <c r="I87" s="145"/>
      <c r="L87" s="34"/>
      <c r="M87" s="146"/>
      <c r="T87" s="55"/>
      <c r="AT87" s="18" t="s">
        <v>761</v>
      </c>
      <c r="AU87" s="18" t="s">
        <v>86</v>
      </c>
    </row>
    <row r="88" spans="2:65" s="1" customFormat="1" ht="16.5" customHeight="1" x14ac:dyDescent="0.2">
      <c r="B88" s="129"/>
      <c r="C88" s="130" t="s">
        <v>88</v>
      </c>
      <c r="D88" s="130" t="s">
        <v>160</v>
      </c>
      <c r="E88" s="131" t="s">
        <v>4438</v>
      </c>
      <c r="F88" s="132" t="s">
        <v>5238</v>
      </c>
      <c r="G88" s="133" t="s">
        <v>356</v>
      </c>
      <c r="H88" s="134">
        <v>3</v>
      </c>
      <c r="I88" s="135"/>
      <c r="J88" s="136">
        <f>ROUND(I88*H88,2)</f>
        <v>0</v>
      </c>
      <c r="K88" s="132" t="s">
        <v>3</v>
      </c>
      <c r="L88" s="34"/>
      <c r="M88" s="137" t="s">
        <v>3</v>
      </c>
      <c r="N88" s="138" t="s">
        <v>49</v>
      </c>
      <c r="P88" s="139">
        <f>O88*H88</f>
        <v>0</v>
      </c>
      <c r="Q88" s="139">
        <v>0</v>
      </c>
      <c r="R88" s="139">
        <f>Q88*H88</f>
        <v>0</v>
      </c>
      <c r="S88" s="139">
        <v>0</v>
      </c>
      <c r="T88" s="140">
        <f>S88*H88</f>
        <v>0</v>
      </c>
      <c r="AR88" s="141" t="s">
        <v>165</v>
      </c>
      <c r="AT88" s="141" t="s">
        <v>160</v>
      </c>
      <c r="AU88" s="141" t="s">
        <v>86</v>
      </c>
      <c r="AY88" s="18" t="s">
        <v>156</v>
      </c>
      <c r="BE88" s="142">
        <f>IF(N88="základní",J88,0)</f>
        <v>0</v>
      </c>
      <c r="BF88" s="142">
        <f>IF(N88="snížená",J88,0)</f>
        <v>0</v>
      </c>
      <c r="BG88" s="142">
        <f>IF(N88="zákl. přenesená",J88,0)</f>
        <v>0</v>
      </c>
      <c r="BH88" s="142">
        <f>IF(N88="sníž. přenesená",J88,0)</f>
        <v>0</v>
      </c>
      <c r="BI88" s="142">
        <f>IF(N88="nulová",J88,0)</f>
        <v>0</v>
      </c>
      <c r="BJ88" s="18" t="s">
        <v>86</v>
      </c>
      <c r="BK88" s="142">
        <f>ROUND(I88*H88,2)</f>
        <v>0</v>
      </c>
      <c r="BL88" s="18" t="s">
        <v>165</v>
      </c>
      <c r="BM88" s="141" t="s">
        <v>5239</v>
      </c>
    </row>
    <row r="89" spans="2:65" s="1" customFormat="1" ht="19.5" x14ac:dyDescent="0.2">
      <c r="B89" s="34"/>
      <c r="D89" s="148" t="s">
        <v>761</v>
      </c>
      <c r="F89" s="185" t="s">
        <v>5240</v>
      </c>
      <c r="I89" s="145"/>
      <c r="L89" s="34"/>
      <c r="M89" s="146"/>
      <c r="T89" s="55"/>
      <c r="AT89" s="18" t="s">
        <v>761</v>
      </c>
      <c r="AU89" s="18" t="s">
        <v>86</v>
      </c>
    </row>
    <row r="90" spans="2:65" s="1" customFormat="1" ht="16.5" customHeight="1" x14ac:dyDescent="0.2">
      <c r="B90" s="129"/>
      <c r="C90" s="130" t="s">
        <v>157</v>
      </c>
      <c r="D90" s="130" t="s">
        <v>160</v>
      </c>
      <c r="E90" s="131" t="s">
        <v>5241</v>
      </c>
      <c r="F90" s="132" t="s">
        <v>5242</v>
      </c>
      <c r="G90" s="133" t="s">
        <v>356</v>
      </c>
      <c r="H90" s="134">
        <v>5</v>
      </c>
      <c r="I90" s="135"/>
      <c r="J90" s="136">
        <f>ROUND(I90*H90,2)</f>
        <v>0</v>
      </c>
      <c r="K90" s="132" t="s">
        <v>3</v>
      </c>
      <c r="L90" s="34"/>
      <c r="M90" s="137" t="s">
        <v>3</v>
      </c>
      <c r="N90" s="138" t="s">
        <v>49</v>
      </c>
      <c r="P90" s="139">
        <f>O90*H90</f>
        <v>0</v>
      </c>
      <c r="Q90" s="139">
        <v>0</v>
      </c>
      <c r="R90" s="139">
        <f>Q90*H90</f>
        <v>0</v>
      </c>
      <c r="S90" s="139">
        <v>0</v>
      </c>
      <c r="T90" s="140">
        <f>S90*H90</f>
        <v>0</v>
      </c>
      <c r="AR90" s="141" t="s">
        <v>165</v>
      </c>
      <c r="AT90" s="141" t="s">
        <v>160</v>
      </c>
      <c r="AU90" s="141" t="s">
        <v>86</v>
      </c>
      <c r="AY90" s="18" t="s">
        <v>156</v>
      </c>
      <c r="BE90" s="142">
        <f>IF(N90="základní",J90,0)</f>
        <v>0</v>
      </c>
      <c r="BF90" s="142">
        <f>IF(N90="snížená",J90,0)</f>
        <v>0</v>
      </c>
      <c r="BG90" s="142">
        <f>IF(N90="zákl. přenesená",J90,0)</f>
        <v>0</v>
      </c>
      <c r="BH90" s="142">
        <f>IF(N90="sníž. přenesená",J90,0)</f>
        <v>0</v>
      </c>
      <c r="BI90" s="142">
        <f>IF(N90="nulová",J90,0)</f>
        <v>0</v>
      </c>
      <c r="BJ90" s="18" t="s">
        <v>86</v>
      </c>
      <c r="BK90" s="142">
        <f>ROUND(I90*H90,2)</f>
        <v>0</v>
      </c>
      <c r="BL90" s="18" t="s">
        <v>165</v>
      </c>
      <c r="BM90" s="141" t="s">
        <v>5243</v>
      </c>
    </row>
    <row r="91" spans="2:65" s="1" customFormat="1" ht="19.5" x14ac:dyDescent="0.2">
      <c r="B91" s="34"/>
      <c r="D91" s="148" t="s">
        <v>761</v>
      </c>
      <c r="F91" s="185" t="s">
        <v>5244</v>
      </c>
      <c r="I91" s="145"/>
      <c r="L91" s="34"/>
      <c r="M91" s="146"/>
      <c r="T91" s="55"/>
      <c r="AT91" s="18" t="s">
        <v>761</v>
      </c>
      <c r="AU91" s="18" t="s">
        <v>86</v>
      </c>
    </row>
    <row r="92" spans="2:65" s="1" customFormat="1" ht="16.5" customHeight="1" x14ac:dyDescent="0.2">
      <c r="B92" s="129"/>
      <c r="C92" s="130" t="s">
        <v>165</v>
      </c>
      <c r="D92" s="130" t="s">
        <v>160</v>
      </c>
      <c r="E92" s="131" t="s">
        <v>2477</v>
      </c>
      <c r="F92" s="132" t="s">
        <v>5245</v>
      </c>
      <c r="G92" s="133" t="s">
        <v>356</v>
      </c>
      <c r="H92" s="134">
        <v>4</v>
      </c>
      <c r="I92" s="135"/>
      <c r="J92" s="136">
        <f>ROUND(I92*H92,2)</f>
        <v>0</v>
      </c>
      <c r="K92" s="132" t="s">
        <v>3</v>
      </c>
      <c r="L92" s="34"/>
      <c r="M92" s="137" t="s">
        <v>3</v>
      </c>
      <c r="N92" s="138" t="s">
        <v>49</v>
      </c>
      <c r="P92" s="139">
        <f>O92*H92</f>
        <v>0</v>
      </c>
      <c r="Q92" s="139">
        <v>0</v>
      </c>
      <c r="R92" s="139">
        <f>Q92*H92</f>
        <v>0</v>
      </c>
      <c r="S92" s="139">
        <v>0</v>
      </c>
      <c r="T92" s="140">
        <f>S92*H92</f>
        <v>0</v>
      </c>
      <c r="AR92" s="141" t="s">
        <v>165</v>
      </c>
      <c r="AT92" s="141" t="s">
        <v>160</v>
      </c>
      <c r="AU92" s="141" t="s">
        <v>86</v>
      </c>
      <c r="AY92" s="18" t="s">
        <v>156</v>
      </c>
      <c r="BE92" s="142">
        <f>IF(N92="základní",J92,0)</f>
        <v>0</v>
      </c>
      <c r="BF92" s="142">
        <f>IF(N92="snížená",J92,0)</f>
        <v>0</v>
      </c>
      <c r="BG92" s="142">
        <f>IF(N92="zákl. přenesená",J92,0)</f>
        <v>0</v>
      </c>
      <c r="BH92" s="142">
        <f>IF(N92="sníž. přenesená",J92,0)</f>
        <v>0</v>
      </c>
      <c r="BI92" s="142">
        <f>IF(N92="nulová",J92,0)</f>
        <v>0</v>
      </c>
      <c r="BJ92" s="18" t="s">
        <v>86</v>
      </c>
      <c r="BK92" s="142">
        <f>ROUND(I92*H92,2)</f>
        <v>0</v>
      </c>
      <c r="BL92" s="18" t="s">
        <v>165</v>
      </c>
      <c r="BM92" s="141" t="s">
        <v>5246</v>
      </c>
    </row>
    <row r="93" spans="2:65" s="1" customFormat="1" ht="19.5" x14ac:dyDescent="0.2">
      <c r="B93" s="34"/>
      <c r="D93" s="148" t="s">
        <v>761</v>
      </c>
      <c r="F93" s="185" t="s">
        <v>5247</v>
      </c>
      <c r="I93" s="145"/>
      <c r="L93" s="34"/>
      <c r="M93" s="146"/>
      <c r="T93" s="55"/>
      <c r="AT93" s="18" t="s">
        <v>761</v>
      </c>
      <c r="AU93" s="18" t="s">
        <v>86</v>
      </c>
    </row>
    <row r="94" spans="2:65" s="1" customFormat="1" ht="16.5" customHeight="1" x14ac:dyDescent="0.2">
      <c r="B94" s="129"/>
      <c r="C94" s="130" t="s">
        <v>973</v>
      </c>
      <c r="D94" s="130" t="s">
        <v>160</v>
      </c>
      <c r="E94" s="131" t="s">
        <v>4278</v>
      </c>
      <c r="F94" s="132" t="s">
        <v>5248</v>
      </c>
      <c r="G94" s="133" t="s">
        <v>356</v>
      </c>
      <c r="H94" s="134">
        <v>46</v>
      </c>
      <c r="I94" s="135"/>
      <c r="J94" s="136">
        <f>ROUND(I94*H94,2)</f>
        <v>0</v>
      </c>
      <c r="K94" s="132" t="s">
        <v>3</v>
      </c>
      <c r="L94" s="34"/>
      <c r="M94" s="137" t="s">
        <v>3</v>
      </c>
      <c r="N94" s="138" t="s">
        <v>49</v>
      </c>
      <c r="P94" s="139">
        <f>O94*H94</f>
        <v>0</v>
      </c>
      <c r="Q94" s="139">
        <v>0</v>
      </c>
      <c r="R94" s="139">
        <f>Q94*H94</f>
        <v>0</v>
      </c>
      <c r="S94" s="139">
        <v>0</v>
      </c>
      <c r="T94" s="140">
        <f>S94*H94</f>
        <v>0</v>
      </c>
      <c r="AR94" s="141" t="s">
        <v>165</v>
      </c>
      <c r="AT94" s="141" t="s">
        <v>160</v>
      </c>
      <c r="AU94" s="141" t="s">
        <v>86</v>
      </c>
      <c r="AY94" s="18" t="s">
        <v>156</v>
      </c>
      <c r="BE94" s="142">
        <f>IF(N94="základní",J94,0)</f>
        <v>0</v>
      </c>
      <c r="BF94" s="142">
        <f>IF(N94="snížená",J94,0)</f>
        <v>0</v>
      </c>
      <c r="BG94" s="142">
        <f>IF(N94="zákl. přenesená",J94,0)</f>
        <v>0</v>
      </c>
      <c r="BH94" s="142">
        <f>IF(N94="sníž. přenesená",J94,0)</f>
        <v>0</v>
      </c>
      <c r="BI94" s="142">
        <f>IF(N94="nulová",J94,0)</f>
        <v>0</v>
      </c>
      <c r="BJ94" s="18" t="s">
        <v>86</v>
      </c>
      <c r="BK94" s="142">
        <f>ROUND(I94*H94,2)</f>
        <v>0</v>
      </c>
      <c r="BL94" s="18" t="s">
        <v>165</v>
      </c>
      <c r="BM94" s="141" t="s">
        <v>5249</v>
      </c>
    </row>
    <row r="95" spans="2:65" s="1" customFormat="1" ht="19.5" x14ac:dyDescent="0.2">
      <c r="B95" s="34"/>
      <c r="D95" s="148" t="s">
        <v>761</v>
      </c>
      <c r="F95" s="185" t="s">
        <v>5250</v>
      </c>
      <c r="I95" s="145"/>
      <c r="L95" s="34"/>
      <c r="M95" s="146"/>
      <c r="T95" s="55"/>
      <c r="AT95" s="18" t="s">
        <v>761</v>
      </c>
      <c r="AU95" s="18" t="s">
        <v>86</v>
      </c>
    </row>
    <row r="96" spans="2:65" s="1" customFormat="1" ht="16.5" customHeight="1" x14ac:dyDescent="0.2">
      <c r="B96" s="129"/>
      <c r="C96" s="130" t="s">
        <v>219</v>
      </c>
      <c r="D96" s="130" t="s">
        <v>160</v>
      </c>
      <c r="E96" s="131" t="s">
        <v>4213</v>
      </c>
      <c r="F96" s="132" t="s">
        <v>5251</v>
      </c>
      <c r="G96" s="133" t="s">
        <v>356</v>
      </c>
      <c r="H96" s="134">
        <v>46</v>
      </c>
      <c r="I96" s="135"/>
      <c r="J96" s="136">
        <f>ROUND(I96*H96,2)</f>
        <v>0</v>
      </c>
      <c r="K96" s="132" t="s">
        <v>3</v>
      </c>
      <c r="L96" s="34"/>
      <c r="M96" s="137" t="s">
        <v>3</v>
      </c>
      <c r="N96" s="138" t="s">
        <v>49</v>
      </c>
      <c r="P96" s="139">
        <f>O96*H96</f>
        <v>0</v>
      </c>
      <c r="Q96" s="139">
        <v>0</v>
      </c>
      <c r="R96" s="139">
        <f>Q96*H96</f>
        <v>0</v>
      </c>
      <c r="S96" s="139">
        <v>0</v>
      </c>
      <c r="T96" s="140">
        <f>S96*H96</f>
        <v>0</v>
      </c>
      <c r="AR96" s="141" t="s">
        <v>165</v>
      </c>
      <c r="AT96" s="141" t="s">
        <v>160</v>
      </c>
      <c r="AU96" s="141" t="s">
        <v>86</v>
      </c>
      <c r="AY96" s="18" t="s">
        <v>156</v>
      </c>
      <c r="BE96" s="142">
        <f>IF(N96="základní",J96,0)</f>
        <v>0</v>
      </c>
      <c r="BF96" s="142">
        <f>IF(N96="snížená",J96,0)</f>
        <v>0</v>
      </c>
      <c r="BG96" s="142">
        <f>IF(N96="zákl. přenesená",J96,0)</f>
        <v>0</v>
      </c>
      <c r="BH96" s="142">
        <f>IF(N96="sníž. přenesená",J96,0)</f>
        <v>0</v>
      </c>
      <c r="BI96" s="142">
        <f>IF(N96="nulová",J96,0)</f>
        <v>0</v>
      </c>
      <c r="BJ96" s="18" t="s">
        <v>86</v>
      </c>
      <c r="BK96" s="142">
        <f>ROUND(I96*H96,2)</f>
        <v>0</v>
      </c>
      <c r="BL96" s="18" t="s">
        <v>165</v>
      </c>
      <c r="BM96" s="141" t="s">
        <v>5252</v>
      </c>
    </row>
    <row r="97" spans="2:65" s="1" customFormat="1" ht="19.5" x14ac:dyDescent="0.2">
      <c r="B97" s="34"/>
      <c r="D97" s="148" t="s">
        <v>761</v>
      </c>
      <c r="F97" s="185" t="s">
        <v>5253</v>
      </c>
      <c r="I97" s="145"/>
      <c r="L97" s="34"/>
      <c r="M97" s="146"/>
      <c r="T97" s="55"/>
      <c r="AT97" s="18" t="s">
        <v>761</v>
      </c>
      <c r="AU97" s="18" t="s">
        <v>86</v>
      </c>
    </row>
    <row r="98" spans="2:65" s="1" customFormat="1" ht="16.5" customHeight="1" x14ac:dyDescent="0.2">
      <c r="B98" s="129"/>
      <c r="C98" s="130" t="s">
        <v>1366</v>
      </c>
      <c r="D98" s="130" t="s">
        <v>160</v>
      </c>
      <c r="E98" s="131" t="s">
        <v>4217</v>
      </c>
      <c r="F98" s="132" t="s">
        <v>5254</v>
      </c>
      <c r="G98" s="133" t="s">
        <v>356</v>
      </c>
      <c r="H98" s="134">
        <v>46</v>
      </c>
      <c r="I98" s="135"/>
      <c r="J98" s="136">
        <f>ROUND(I98*H98,2)</f>
        <v>0</v>
      </c>
      <c r="K98" s="132" t="s">
        <v>3</v>
      </c>
      <c r="L98" s="34"/>
      <c r="M98" s="137" t="s">
        <v>3</v>
      </c>
      <c r="N98" s="138" t="s">
        <v>49</v>
      </c>
      <c r="P98" s="139">
        <f>O98*H98</f>
        <v>0</v>
      </c>
      <c r="Q98" s="139">
        <v>0</v>
      </c>
      <c r="R98" s="139">
        <f>Q98*H98</f>
        <v>0</v>
      </c>
      <c r="S98" s="139">
        <v>0</v>
      </c>
      <c r="T98" s="140">
        <f>S98*H98</f>
        <v>0</v>
      </c>
      <c r="AR98" s="141" t="s">
        <v>165</v>
      </c>
      <c r="AT98" s="141" t="s">
        <v>160</v>
      </c>
      <c r="AU98" s="141" t="s">
        <v>86</v>
      </c>
      <c r="AY98" s="18" t="s">
        <v>156</v>
      </c>
      <c r="BE98" s="142">
        <f>IF(N98="základní",J98,0)</f>
        <v>0</v>
      </c>
      <c r="BF98" s="142">
        <f>IF(N98="snížená",J98,0)</f>
        <v>0</v>
      </c>
      <c r="BG98" s="142">
        <f>IF(N98="zákl. přenesená",J98,0)</f>
        <v>0</v>
      </c>
      <c r="BH98" s="142">
        <f>IF(N98="sníž. přenesená",J98,0)</f>
        <v>0</v>
      </c>
      <c r="BI98" s="142">
        <f>IF(N98="nulová",J98,0)</f>
        <v>0</v>
      </c>
      <c r="BJ98" s="18" t="s">
        <v>86</v>
      </c>
      <c r="BK98" s="142">
        <f>ROUND(I98*H98,2)</f>
        <v>0</v>
      </c>
      <c r="BL98" s="18" t="s">
        <v>165</v>
      </c>
      <c r="BM98" s="141" t="s">
        <v>5255</v>
      </c>
    </row>
    <row r="99" spans="2:65" s="1" customFormat="1" ht="16.5" customHeight="1" x14ac:dyDescent="0.2">
      <c r="B99" s="129"/>
      <c r="C99" s="130" t="s">
        <v>389</v>
      </c>
      <c r="D99" s="130" t="s">
        <v>160</v>
      </c>
      <c r="E99" s="131" t="s">
        <v>4228</v>
      </c>
      <c r="F99" s="132" t="s">
        <v>5256</v>
      </c>
      <c r="G99" s="133" t="s">
        <v>356</v>
      </c>
      <c r="H99" s="134">
        <v>20</v>
      </c>
      <c r="I99" s="135"/>
      <c r="J99" s="136">
        <f>ROUND(I99*H99,2)</f>
        <v>0</v>
      </c>
      <c r="K99" s="132" t="s">
        <v>3</v>
      </c>
      <c r="L99" s="34"/>
      <c r="M99" s="137" t="s">
        <v>3</v>
      </c>
      <c r="N99" s="138" t="s">
        <v>49</v>
      </c>
      <c r="P99" s="139">
        <f>O99*H99</f>
        <v>0</v>
      </c>
      <c r="Q99" s="139">
        <v>0</v>
      </c>
      <c r="R99" s="139">
        <f>Q99*H99</f>
        <v>0</v>
      </c>
      <c r="S99" s="139">
        <v>0</v>
      </c>
      <c r="T99" s="140">
        <f>S99*H99</f>
        <v>0</v>
      </c>
      <c r="AR99" s="141" t="s">
        <v>165</v>
      </c>
      <c r="AT99" s="141" t="s">
        <v>160</v>
      </c>
      <c r="AU99" s="141" t="s">
        <v>86</v>
      </c>
      <c r="AY99" s="18" t="s">
        <v>156</v>
      </c>
      <c r="BE99" s="142">
        <f>IF(N99="základní",J99,0)</f>
        <v>0</v>
      </c>
      <c r="BF99" s="142">
        <f>IF(N99="snížená",J99,0)</f>
        <v>0</v>
      </c>
      <c r="BG99" s="142">
        <f>IF(N99="zákl. přenesená",J99,0)</f>
        <v>0</v>
      </c>
      <c r="BH99" s="142">
        <f>IF(N99="sníž. přenesená",J99,0)</f>
        <v>0</v>
      </c>
      <c r="BI99" s="142">
        <f>IF(N99="nulová",J99,0)</f>
        <v>0</v>
      </c>
      <c r="BJ99" s="18" t="s">
        <v>86</v>
      </c>
      <c r="BK99" s="142">
        <f>ROUND(I99*H99,2)</f>
        <v>0</v>
      </c>
      <c r="BL99" s="18" t="s">
        <v>165</v>
      </c>
      <c r="BM99" s="141" t="s">
        <v>5257</v>
      </c>
    </row>
    <row r="100" spans="2:65" s="1" customFormat="1" ht="19.5" x14ac:dyDescent="0.2">
      <c r="B100" s="34"/>
      <c r="D100" s="148" t="s">
        <v>761</v>
      </c>
      <c r="F100" s="185" t="s">
        <v>5258</v>
      </c>
      <c r="I100" s="145"/>
      <c r="L100" s="34"/>
      <c r="M100" s="146"/>
      <c r="T100" s="55"/>
      <c r="AT100" s="18" t="s">
        <v>761</v>
      </c>
      <c r="AU100" s="18" t="s">
        <v>86</v>
      </c>
    </row>
    <row r="101" spans="2:65" s="1" customFormat="1" ht="16.5" customHeight="1" x14ac:dyDescent="0.2">
      <c r="B101" s="129"/>
      <c r="C101" s="130" t="s">
        <v>234</v>
      </c>
      <c r="D101" s="130" t="s">
        <v>160</v>
      </c>
      <c r="E101" s="131" t="s">
        <v>4239</v>
      </c>
      <c r="F101" s="132" t="s">
        <v>5259</v>
      </c>
      <c r="G101" s="133" t="s">
        <v>356</v>
      </c>
      <c r="H101" s="134">
        <v>25</v>
      </c>
      <c r="I101" s="135"/>
      <c r="J101" s="136">
        <f>ROUND(I101*H101,2)</f>
        <v>0</v>
      </c>
      <c r="K101" s="132" t="s">
        <v>3</v>
      </c>
      <c r="L101" s="34"/>
      <c r="M101" s="137" t="s">
        <v>3</v>
      </c>
      <c r="N101" s="138" t="s">
        <v>49</v>
      </c>
      <c r="P101" s="139">
        <f>O101*H101</f>
        <v>0</v>
      </c>
      <c r="Q101" s="139">
        <v>0</v>
      </c>
      <c r="R101" s="139">
        <f>Q101*H101</f>
        <v>0</v>
      </c>
      <c r="S101" s="139">
        <v>0</v>
      </c>
      <c r="T101" s="140">
        <f>S101*H101</f>
        <v>0</v>
      </c>
      <c r="AR101" s="141" t="s">
        <v>165</v>
      </c>
      <c r="AT101" s="141" t="s">
        <v>160</v>
      </c>
      <c r="AU101" s="141" t="s">
        <v>86</v>
      </c>
      <c r="AY101" s="18" t="s">
        <v>156</v>
      </c>
      <c r="BE101" s="142">
        <f>IF(N101="základní",J101,0)</f>
        <v>0</v>
      </c>
      <c r="BF101" s="142">
        <f>IF(N101="snížená",J101,0)</f>
        <v>0</v>
      </c>
      <c r="BG101" s="142">
        <f>IF(N101="zákl. přenesená",J101,0)</f>
        <v>0</v>
      </c>
      <c r="BH101" s="142">
        <f>IF(N101="sníž. přenesená",J101,0)</f>
        <v>0</v>
      </c>
      <c r="BI101" s="142">
        <f>IF(N101="nulová",J101,0)</f>
        <v>0</v>
      </c>
      <c r="BJ101" s="18" t="s">
        <v>86</v>
      </c>
      <c r="BK101" s="142">
        <f>ROUND(I101*H101,2)</f>
        <v>0</v>
      </c>
      <c r="BL101" s="18" t="s">
        <v>165</v>
      </c>
      <c r="BM101" s="141" t="s">
        <v>5260</v>
      </c>
    </row>
    <row r="102" spans="2:65" s="1" customFormat="1" ht="19.5" x14ac:dyDescent="0.2">
      <c r="B102" s="34"/>
      <c r="D102" s="148" t="s">
        <v>761</v>
      </c>
      <c r="F102" s="185" t="s">
        <v>5261</v>
      </c>
      <c r="I102" s="145"/>
      <c r="L102" s="34"/>
      <c r="M102" s="146"/>
      <c r="T102" s="55"/>
      <c r="AT102" s="18" t="s">
        <v>761</v>
      </c>
      <c r="AU102" s="18" t="s">
        <v>86</v>
      </c>
    </row>
    <row r="103" spans="2:65" s="1" customFormat="1" ht="16.5" customHeight="1" x14ac:dyDescent="0.2">
      <c r="B103" s="129"/>
      <c r="C103" s="130" t="s">
        <v>1385</v>
      </c>
      <c r="D103" s="130" t="s">
        <v>160</v>
      </c>
      <c r="E103" s="131" t="s">
        <v>442</v>
      </c>
      <c r="F103" s="132" t="s">
        <v>5262</v>
      </c>
      <c r="G103" s="133" t="s">
        <v>356</v>
      </c>
      <c r="H103" s="134">
        <v>10</v>
      </c>
      <c r="I103" s="135"/>
      <c r="J103" s="136">
        <f>ROUND(I103*H103,2)</f>
        <v>0</v>
      </c>
      <c r="K103" s="132" t="s">
        <v>3</v>
      </c>
      <c r="L103" s="34"/>
      <c r="M103" s="137" t="s">
        <v>3</v>
      </c>
      <c r="N103" s="138" t="s">
        <v>49</v>
      </c>
      <c r="P103" s="139">
        <f>O103*H103</f>
        <v>0</v>
      </c>
      <c r="Q103" s="139">
        <v>0</v>
      </c>
      <c r="R103" s="139">
        <f>Q103*H103</f>
        <v>0</v>
      </c>
      <c r="S103" s="139">
        <v>0</v>
      </c>
      <c r="T103" s="140">
        <f>S103*H103</f>
        <v>0</v>
      </c>
      <c r="AR103" s="141" t="s">
        <v>165</v>
      </c>
      <c r="AT103" s="141" t="s">
        <v>160</v>
      </c>
      <c r="AU103" s="141" t="s">
        <v>86</v>
      </c>
      <c r="AY103" s="18" t="s">
        <v>156</v>
      </c>
      <c r="BE103" s="142">
        <f>IF(N103="základní",J103,0)</f>
        <v>0</v>
      </c>
      <c r="BF103" s="142">
        <f>IF(N103="snížená",J103,0)</f>
        <v>0</v>
      </c>
      <c r="BG103" s="142">
        <f>IF(N103="zákl. přenesená",J103,0)</f>
        <v>0</v>
      </c>
      <c r="BH103" s="142">
        <f>IF(N103="sníž. přenesená",J103,0)</f>
        <v>0</v>
      </c>
      <c r="BI103" s="142">
        <f>IF(N103="nulová",J103,0)</f>
        <v>0</v>
      </c>
      <c r="BJ103" s="18" t="s">
        <v>86</v>
      </c>
      <c r="BK103" s="142">
        <f>ROUND(I103*H103,2)</f>
        <v>0</v>
      </c>
      <c r="BL103" s="18" t="s">
        <v>165</v>
      </c>
      <c r="BM103" s="141" t="s">
        <v>5263</v>
      </c>
    </row>
    <row r="104" spans="2:65" s="1" customFormat="1" ht="19.5" x14ac:dyDescent="0.2">
      <c r="B104" s="34"/>
      <c r="D104" s="148" t="s">
        <v>761</v>
      </c>
      <c r="F104" s="185" t="s">
        <v>5264</v>
      </c>
      <c r="I104" s="145"/>
      <c r="L104" s="34"/>
      <c r="M104" s="146"/>
      <c r="T104" s="55"/>
      <c r="AT104" s="18" t="s">
        <v>761</v>
      </c>
      <c r="AU104" s="18" t="s">
        <v>86</v>
      </c>
    </row>
    <row r="105" spans="2:65" s="1" customFormat="1" ht="16.5" customHeight="1" x14ac:dyDescent="0.2">
      <c r="B105" s="129"/>
      <c r="C105" s="130" t="s">
        <v>1391</v>
      </c>
      <c r="D105" s="130" t="s">
        <v>160</v>
      </c>
      <c r="E105" s="131" t="s">
        <v>2650</v>
      </c>
      <c r="F105" s="132" t="s">
        <v>5265</v>
      </c>
      <c r="G105" s="133" t="s">
        <v>924</v>
      </c>
      <c r="H105" s="134">
        <v>4</v>
      </c>
      <c r="I105" s="135"/>
      <c r="J105" s="136">
        <f>ROUND(I105*H105,2)</f>
        <v>0</v>
      </c>
      <c r="K105" s="132" t="s">
        <v>3</v>
      </c>
      <c r="L105" s="34"/>
      <c r="M105" s="137" t="s">
        <v>3</v>
      </c>
      <c r="N105" s="138" t="s">
        <v>49</v>
      </c>
      <c r="P105" s="139">
        <f>O105*H105</f>
        <v>0</v>
      </c>
      <c r="Q105" s="139">
        <v>0</v>
      </c>
      <c r="R105" s="139">
        <f>Q105*H105</f>
        <v>0</v>
      </c>
      <c r="S105" s="139">
        <v>0</v>
      </c>
      <c r="T105" s="140">
        <f>S105*H105</f>
        <v>0</v>
      </c>
      <c r="AR105" s="141" t="s">
        <v>165</v>
      </c>
      <c r="AT105" s="141" t="s">
        <v>160</v>
      </c>
      <c r="AU105" s="141" t="s">
        <v>86</v>
      </c>
      <c r="AY105" s="18" t="s">
        <v>156</v>
      </c>
      <c r="BE105" s="142">
        <f>IF(N105="základní",J105,0)</f>
        <v>0</v>
      </c>
      <c r="BF105" s="142">
        <f>IF(N105="snížená",J105,0)</f>
        <v>0</v>
      </c>
      <c r="BG105" s="142">
        <f>IF(N105="zákl. přenesená",J105,0)</f>
        <v>0</v>
      </c>
      <c r="BH105" s="142">
        <f>IF(N105="sníž. přenesená",J105,0)</f>
        <v>0</v>
      </c>
      <c r="BI105" s="142">
        <f>IF(N105="nulová",J105,0)</f>
        <v>0</v>
      </c>
      <c r="BJ105" s="18" t="s">
        <v>86</v>
      </c>
      <c r="BK105" s="142">
        <f>ROUND(I105*H105,2)</f>
        <v>0</v>
      </c>
      <c r="BL105" s="18" t="s">
        <v>165</v>
      </c>
      <c r="BM105" s="141" t="s">
        <v>5266</v>
      </c>
    </row>
    <row r="106" spans="2:65" s="1" customFormat="1" ht="19.5" x14ac:dyDescent="0.2">
      <c r="B106" s="34"/>
      <c r="D106" s="148" t="s">
        <v>761</v>
      </c>
      <c r="F106" s="185" t="s">
        <v>5267</v>
      </c>
      <c r="I106" s="145"/>
      <c r="L106" s="34"/>
      <c r="M106" s="146"/>
      <c r="T106" s="55"/>
      <c r="AT106" s="18" t="s">
        <v>761</v>
      </c>
      <c r="AU106" s="18" t="s">
        <v>86</v>
      </c>
    </row>
    <row r="107" spans="2:65" s="1" customFormat="1" ht="16.5" customHeight="1" x14ac:dyDescent="0.2">
      <c r="B107" s="129"/>
      <c r="C107" s="130" t="s">
        <v>9</v>
      </c>
      <c r="D107" s="130" t="s">
        <v>160</v>
      </c>
      <c r="E107" s="131" t="s">
        <v>2654</v>
      </c>
      <c r="F107" s="132" t="s">
        <v>5268</v>
      </c>
      <c r="G107" s="133" t="s">
        <v>356</v>
      </c>
      <c r="H107" s="134">
        <v>131</v>
      </c>
      <c r="I107" s="135"/>
      <c r="J107" s="136">
        <f>ROUND(I107*H107,2)</f>
        <v>0</v>
      </c>
      <c r="K107" s="132" t="s">
        <v>3</v>
      </c>
      <c r="L107" s="34"/>
      <c r="M107" s="137" t="s">
        <v>3</v>
      </c>
      <c r="N107" s="138" t="s">
        <v>49</v>
      </c>
      <c r="P107" s="139">
        <f>O107*H107</f>
        <v>0</v>
      </c>
      <c r="Q107" s="139">
        <v>0</v>
      </c>
      <c r="R107" s="139">
        <f>Q107*H107</f>
        <v>0</v>
      </c>
      <c r="S107" s="139">
        <v>0</v>
      </c>
      <c r="T107" s="140">
        <f>S107*H107</f>
        <v>0</v>
      </c>
      <c r="AR107" s="141" t="s">
        <v>165</v>
      </c>
      <c r="AT107" s="141" t="s">
        <v>160</v>
      </c>
      <c r="AU107" s="141" t="s">
        <v>86</v>
      </c>
      <c r="AY107" s="18" t="s">
        <v>156</v>
      </c>
      <c r="BE107" s="142">
        <f>IF(N107="základní",J107,0)</f>
        <v>0</v>
      </c>
      <c r="BF107" s="142">
        <f>IF(N107="snížená",J107,0)</f>
        <v>0</v>
      </c>
      <c r="BG107" s="142">
        <f>IF(N107="zákl. přenesená",J107,0)</f>
        <v>0</v>
      </c>
      <c r="BH107" s="142">
        <f>IF(N107="sníž. přenesená",J107,0)</f>
        <v>0</v>
      </c>
      <c r="BI107" s="142">
        <f>IF(N107="nulová",J107,0)</f>
        <v>0</v>
      </c>
      <c r="BJ107" s="18" t="s">
        <v>86</v>
      </c>
      <c r="BK107" s="142">
        <f>ROUND(I107*H107,2)</f>
        <v>0</v>
      </c>
      <c r="BL107" s="18" t="s">
        <v>165</v>
      </c>
      <c r="BM107" s="141" t="s">
        <v>5269</v>
      </c>
    </row>
    <row r="108" spans="2:65" s="1" customFormat="1" ht="19.5" x14ac:dyDescent="0.2">
      <c r="B108" s="34"/>
      <c r="D108" s="148" t="s">
        <v>761</v>
      </c>
      <c r="F108" s="185" t="s">
        <v>5270</v>
      </c>
      <c r="I108" s="145"/>
      <c r="L108" s="34"/>
      <c r="M108" s="146"/>
      <c r="T108" s="55"/>
      <c r="AT108" s="18" t="s">
        <v>761</v>
      </c>
      <c r="AU108" s="18" t="s">
        <v>86</v>
      </c>
    </row>
    <row r="109" spans="2:65" s="1" customFormat="1" ht="16.5" customHeight="1" x14ac:dyDescent="0.2">
      <c r="B109" s="129"/>
      <c r="C109" s="130" t="s">
        <v>1402</v>
      </c>
      <c r="D109" s="130" t="s">
        <v>160</v>
      </c>
      <c r="E109" s="131" t="s">
        <v>2657</v>
      </c>
      <c r="F109" s="132" t="s">
        <v>5271</v>
      </c>
      <c r="G109" s="133" t="s">
        <v>2425</v>
      </c>
      <c r="H109" s="134">
        <v>2</v>
      </c>
      <c r="I109" s="135"/>
      <c r="J109" s="136">
        <f>ROUND(I109*H109,2)</f>
        <v>0</v>
      </c>
      <c r="K109" s="132" t="s">
        <v>3</v>
      </c>
      <c r="L109" s="34"/>
      <c r="M109" s="137" t="s">
        <v>3</v>
      </c>
      <c r="N109" s="138" t="s">
        <v>49</v>
      </c>
      <c r="P109" s="139">
        <f>O109*H109</f>
        <v>0</v>
      </c>
      <c r="Q109" s="139">
        <v>0</v>
      </c>
      <c r="R109" s="139">
        <f>Q109*H109</f>
        <v>0</v>
      </c>
      <c r="S109" s="139">
        <v>0</v>
      </c>
      <c r="T109" s="140">
        <f>S109*H109</f>
        <v>0</v>
      </c>
      <c r="AR109" s="141" t="s">
        <v>165</v>
      </c>
      <c r="AT109" s="141" t="s">
        <v>160</v>
      </c>
      <c r="AU109" s="141" t="s">
        <v>86</v>
      </c>
      <c r="AY109" s="18" t="s">
        <v>156</v>
      </c>
      <c r="BE109" s="142">
        <f>IF(N109="základní",J109,0)</f>
        <v>0</v>
      </c>
      <c r="BF109" s="142">
        <f>IF(N109="snížená",J109,0)</f>
        <v>0</v>
      </c>
      <c r="BG109" s="142">
        <f>IF(N109="zákl. přenesená",J109,0)</f>
        <v>0</v>
      </c>
      <c r="BH109" s="142">
        <f>IF(N109="sníž. přenesená",J109,0)</f>
        <v>0</v>
      </c>
      <c r="BI109" s="142">
        <f>IF(N109="nulová",J109,0)</f>
        <v>0</v>
      </c>
      <c r="BJ109" s="18" t="s">
        <v>86</v>
      </c>
      <c r="BK109" s="142">
        <f>ROUND(I109*H109,2)</f>
        <v>0</v>
      </c>
      <c r="BL109" s="18" t="s">
        <v>165</v>
      </c>
      <c r="BM109" s="141" t="s">
        <v>5272</v>
      </c>
    </row>
    <row r="110" spans="2:65" s="1" customFormat="1" ht="19.5" x14ac:dyDescent="0.2">
      <c r="B110" s="34"/>
      <c r="D110" s="148" t="s">
        <v>761</v>
      </c>
      <c r="F110" s="185" t="s">
        <v>5273</v>
      </c>
      <c r="I110" s="145"/>
      <c r="L110" s="34"/>
      <c r="M110" s="146"/>
      <c r="T110" s="55"/>
      <c r="AT110" s="18" t="s">
        <v>761</v>
      </c>
      <c r="AU110" s="18" t="s">
        <v>86</v>
      </c>
    </row>
    <row r="111" spans="2:65" s="1" customFormat="1" ht="16.5" customHeight="1" x14ac:dyDescent="0.2">
      <c r="B111" s="129"/>
      <c r="C111" s="130" t="s">
        <v>1406</v>
      </c>
      <c r="D111" s="130" t="s">
        <v>160</v>
      </c>
      <c r="E111" s="131" t="s">
        <v>2664</v>
      </c>
      <c r="F111" s="132" t="s">
        <v>5274</v>
      </c>
      <c r="G111" s="133" t="s">
        <v>2425</v>
      </c>
      <c r="H111" s="134">
        <v>3</v>
      </c>
      <c r="I111" s="135"/>
      <c r="J111" s="136">
        <f>ROUND(I111*H111,2)</f>
        <v>0</v>
      </c>
      <c r="K111" s="132" t="s">
        <v>3</v>
      </c>
      <c r="L111" s="34"/>
      <c r="M111" s="137" t="s">
        <v>3</v>
      </c>
      <c r="N111" s="138" t="s">
        <v>49</v>
      </c>
      <c r="P111" s="139">
        <f>O111*H111</f>
        <v>0</v>
      </c>
      <c r="Q111" s="139">
        <v>0</v>
      </c>
      <c r="R111" s="139">
        <f>Q111*H111</f>
        <v>0</v>
      </c>
      <c r="S111" s="139">
        <v>0</v>
      </c>
      <c r="T111" s="140">
        <f>S111*H111</f>
        <v>0</v>
      </c>
      <c r="AR111" s="141" t="s">
        <v>165</v>
      </c>
      <c r="AT111" s="141" t="s">
        <v>160</v>
      </c>
      <c r="AU111" s="141" t="s">
        <v>86</v>
      </c>
      <c r="AY111" s="18" t="s">
        <v>156</v>
      </c>
      <c r="BE111" s="142">
        <f>IF(N111="základní",J111,0)</f>
        <v>0</v>
      </c>
      <c r="BF111" s="142">
        <f>IF(N111="snížená",J111,0)</f>
        <v>0</v>
      </c>
      <c r="BG111" s="142">
        <f>IF(N111="zákl. přenesená",J111,0)</f>
        <v>0</v>
      </c>
      <c r="BH111" s="142">
        <f>IF(N111="sníž. přenesená",J111,0)</f>
        <v>0</v>
      </c>
      <c r="BI111" s="142">
        <f>IF(N111="nulová",J111,0)</f>
        <v>0</v>
      </c>
      <c r="BJ111" s="18" t="s">
        <v>86</v>
      </c>
      <c r="BK111" s="142">
        <f>ROUND(I111*H111,2)</f>
        <v>0</v>
      </c>
      <c r="BL111" s="18" t="s">
        <v>165</v>
      </c>
      <c r="BM111" s="141" t="s">
        <v>5275</v>
      </c>
    </row>
    <row r="112" spans="2:65" s="1" customFormat="1" ht="16.5" customHeight="1" x14ac:dyDescent="0.2">
      <c r="B112" s="129"/>
      <c r="C112" s="130" t="s">
        <v>1408</v>
      </c>
      <c r="D112" s="130" t="s">
        <v>160</v>
      </c>
      <c r="E112" s="131" t="s">
        <v>2941</v>
      </c>
      <c r="F112" s="132" t="s">
        <v>5276</v>
      </c>
      <c r="G112" s="133" t="s">
        <v>4623</v>
      </c>
      <c r="H112" s="134">
        <v>5</v>
      </c>
      <c r="I112" s="135"/>
      <c r="J112" s="136">
        <f>ROUND(I112*H112,2)</f>
        <v>0</v>
      </c>
      <c r="K112" s="132" t="s">
        <v>3</v>
      </c>
      <c r="L112" s="34"/>
      <c r="M112" s="137" t="s">
        <v>3</v>
      </c>
      <c r="N112" s="138" t="s">
        <v>49</v>
      </c>
      <c r="P112" s="139">
        <f>O112*H112</f>
        <v>0</v>
      </c>
      <c r="Q112" s="139">
        <v>0</v>
      </c>
      <c r="R112" s="139">
        <f>Q112*H112</f>
        <v>0</v>
      </c>
      <c r="S112" s="139">
        <v>0</v>
      </c>
      <c r="T112" s="140">
        <f>S112*H112</f>
        <v>0</v>
      </c>
      <c r="AR112" s="141" t="s">
        <v>165</v>
      </c>
      <c r="AT112" s="141" t="s">
        <v>160</v>
      </c>
      <c r="AU112" s="141" t="s">
        <v>86</v>
      </c>
      <c r="AY112" s="18" t="s">
        <v>156</v>
      </c>
      <c r="BE112" s="142">
        <f>IF(N112="základní",J112,0)</f>
        <v>0</v>
      </c>
      <c r="BF112" s="142">
        <f>IF(N112="snížená",J112,0)</f>
        <v>0</v>
      </c>
      <c r="BG112" s="142">
        <f>IF(N112="zákl. přenesená",J112,0)</f>
        <v>0</v>
      </c>
      <c r="BH112" s="142">
        <f>IF(N112="sníž. přenesená",J112,0)</f>
        <v>0</v>
      </c>
      <c r="BI112" s="142">
        <f>IF(N112="nulová",J112,0)</f>
        <v>0</v>
      </c>
      <c r="BJ112" s="18" t="s">
        <v>86</v>
      </c>
      <c r="BK112" s="142">
        <f>ROUND(I112*H112,2)</f>
        <v>0</v>
      </c>
      <c r="BL112" s="18" t="s">
        <v>165</v>
      </c>
      <c r="BM112" s="141" t="s">
        <v>5277</v>
      </c>
    </row>
    <row r="113" spans="2:65" s="1" customFormat="1" ht="16.5" customHeight="1" x14ac:dyDescent="0.2">
      <c r="B113" s="129"/>
      <c r="C113" s="130" t="s">
        <v>301</v>
      </c>
      <c r="D113" s="130" t="s">
        <v>160</v>
      </c>
      <c r="E113" s="131" t="s">
        <v>2948</v>
      </c>
      <c r="F113" s="132" t="s">
        <v>288</v>
      </c>
      <c r="G113" s="133" t="s">
        <v>924</v>
      </c>
      <c r="H113" s="134">
        <v>1</v>
      </c>
      <c r="I113" s="135"/>
      <c r="J113" s="136">
        <f>ROUND(I113*H113,2)</f>
        <v>0</v>
      </c>
      <c r="K113" s="132" t="s">
        <v>3</v>
      </c>
      <c r="L113" s="34"/>
      <c r="M113" s="137" t="s">
        <v>3</v>
      </c>
      <c r="N113" s="138" t="s">
        <v>49</v>
      </c>
      <c r="P113" s="139">
        <f>O113*H113</f>
        <v>0</v>
      </c>
      <c r="Q113" s="139">
        <v>0</v>
      </c>
      <c r="R113" s="139">
        <f>Q113*H113</f>
        <v>0</v>
      </c>
      <c r="S113" s="139">
        <v>0</v>
      </c>
      <c r="T113" s="140">
        <f>S113*H113</f>
        <v>0</v>
      </c>
      <c r="AR113" s="141" t="s">
        <v>165</v>
      </c>
      <c r="AT113" s="141" t="s">
        <v>160</v>
      </c>
      <c r="AU113" s="141" t="s">
        <v>86</v>
      </c>
      <c r="AY113" s="18" t="s">
        <v>156</v>
      </c>
      <c r="BE113" s="142">
        <f>IF(N113="základní",J113,0)</f>
        <v>0</v>
      </c>
      <c r="BF113" s="142">
        <f>IF(N113="snížená",J113,0)</f>
        <v>0</v>
      </c>
      <c r="BG113" s="142">
        <f>IF(N113="zákl. přenesená",J113,0)</f>
        <v>0</v>
      </c>
      <c r="BH113" s="142">
        <f>IF(N113="sníž. přenesená",J113,0)</f>
        <v>0</v>
      </c>
      <c r="BI113" s="142">
        <f>IF(N113="nulová",J113,0)</f>
        <v>0</v>
      </c>
      <c r="BJ113" s="18" t="s">
        <v>86</v>
      </c>
      <c r="BK113" s="142">
        <f>ROUND(I113*H113,2)</f>
        <v>0</v>
      </c>
      <c r="BL113" s="18" t="s">
        <v>165</v>
      </c>
      <c r="BM113" s="141" t="s">
        <v>5278</v>
      </c>
    </row>
    <row r="114" spans="2:65" s="1" customFormat="1" ht="16.5" customHeight="1" x14ac:dyDescent="0.2">
      <c r="B114" s="129"/>
      <c r="C114" s="130" t="s">
        <v>1421</v>
      </c>
      <c r="D114" s="130" t="s">
        <v>160</v>
      </c>
      <c r="E114" s="131" t="s">
        <v>2954</v>
      </c>
      <c r="F114" s="132" t="s">
        <v>5279</v>
      </c>
      <c r="G114" s="133" t="s">
        <v>2425</v>
      </c>
      <c r="H114" s="134">
        <v>4</v>
      </c>
      <c r="I114" s="135"/>
      <c r="J114" s="136">
        <f>ROUND(I114*H114,2)</f>
        <v>0</v>
      </c>
      <c r="K114" s="132" t="s">
        <v>3</v>
      </c>
      <c r="L114" s="34"/>
      <c r="M114" s="137" t="s">
        <v>3</v>
      </c>
      <c r="N114" s="138" t="s">
        <v>49</v>
      </c>
      <c r="P114" s="139">
        <f>O114*H114</f>
        <v>0</v>
      </c>
      <c r="Q114" s="139">
        <v>0</v>
      </c>
      <c r="R114" s="139">
        <f>Q114*H114</f>
        <v>0</v>
      </c>
      <c r="S114" s="139">
        <v>0</v>
      </c>
      <c r="T114" s="140">
        <f>S114*H114</f>
        <v>0</v>
      </c>
      <c r="AR114" s="141" t="s">
        <v>165</v>
      </c>
      <c r="AT114" s="141" t="s">
        <v>160</v>
      </c>
      <c r="AU114" s="141" t="s">
        <v>86</v>
      </c>
      <c r="AY114" s="18" t="s">
        <v>156</v>
      </c>
      <c r="BE114" s="142">
        <f>IF(N114="základní",J114,0)</f>
        <v>0</v>
      </c>
      <c r="BF114" s="142">
        <f>IF(N114="snížená",J114,0)</f>
        <v>0</v>
      </c>
      <c r="BG114" s="142">
        <f>IF(N114="zákl. přenesená",J114,0)</f>
        <v>0</v>
      </c>
      <c r="BH114" s="142">
        <f>IF(N114="sníž. přenesená",J114,0)</f>
        <v>0</v>
      </c>
      <c r="BI114" s="142">
        <f>IF(N114="nulová",J114,0)</f>
        <v>0</v>
      </c>
      <c r="BJ114" s="18" t="s">
        <v>86</v>
      </c>
      <c r="BK114" s="142">
        <f>ROUND(I114*H114,2)</f>
        <v>0</v>
      </c>
      <c r="BL114" s="18" t="s">
        <v>165</v>
      </c>
      <c r="BM114" s="141" t="s">
        <v>5280</v>
      </c>
    </row>
    <row r="115" spans="2:65" s="1" customFormat="1" ht="19.5" x14ac:dyDescent="0.2">
      <c r="B115" s="34"/>
      <c r="D115" s="148" t="s">
        <v>761</v>
      </c>
      <c r="F115" s="185" t="s">
        <v>5281</v>
      </c>
      <c r="I115" s="145"/>
      <c r="L115" s="34"/>
      <c r="M115" s="146"/>
      <c r="T115" s="55"/>
      <c r="AT115" s="18" t="s">
        <v>761</v>
      </c>
      <c r="AU115" s="18" t="s">
        <v>86</v>
      </c>
    </row>
    <row r="116" spans="2:65" s="1" customFormat="1" ht="16.5" customHeight="1" x14ac:dyDescent="0.2">
      <c r="B116" s="129"/>
      <c r="C116" s="130" t="s">
        <v>1425</v>
      </c>
      <c r="D116" s="130" t="s">
        <v>160</v>
      </c>
      <c r="E116" s="131" t="s">
        <v>2959</v>
      </c>
      <c r="F116" s="132" t="s">
        <v>5282</v>
      </c>
      <c r="G116" s="133" t="s">
        <v>2425</v>
      </c>
      <c r="H116" s="134">
        <v>1</v>
      </c>
      <c r="I116" s="135"/>
      <c r="J116" s="136">
        <f>ROUND(I116*H116,2)</f>
        <v>0</v>
      </c>
      <c r="K116" s="132" t="s">
        <v>3</v>
      </c>
      <c r="L116" s="34"/>
      <c r="M116" s="137" t="s">
        <v>3</v>
      </c>
      <c r="N116" s="138" t="s">
        <v>49</v>
      </c>
      <c r="P116" s="139">
        <f>O116*H116</f>
        <v>0</v>
      </c>
      <c r="Q116" s="139">
        <v>0</v>
      </c>
      <c r="R116" s="139">
        <f>Q116*H116</f>
        <v>0</v>
      </c>
      <c r="S116" s="139">
        <v>0</v>
      </c>
      <c r="T116" s="140">
        <f>S116*H116</f>
        <v>0</v>
      </c>
      <c r="AR116" s="141" t="s">
        <v>165</v>
      </c>
      <c r="AT116" s="141" t="s">
        <v>160</v>
      </c>
      <c r="AU116" s="141" t="s">
        <v>86</v>
      </c>
      <c r="AY116" s="18" t="s">
        <v>156</v>
      </c>
      <c r="BE116" s="142">
        <f>IF(N116="základní",J116,0)</f>
        <v>0</v>
      </c>
      <c r="BF116" s="142">
        <f>IF(N116="snížená",J116,0)</f>
        <v>0</v>
      </c>
      <c r="BG116" s="142">
        <f>IF(N116="zákl. přenesená",J116,0)</f>
        <v>0</v>
      </c>
      <c r="BH116" s="142">
        <f>IF(N116="sníž. přenesená",J116,0)</f>
        <v>0</v>
      </c>
      <c r="BI116" s="142">
        <f>IF(N116="nulová",J116,0)</f>
        <v>0</v>
      </c>
      <c r="BJ116" s="18" t="s">
        <v>86</v>
      </c>
      <c r="BK116" s="142">
        <f>ROUND(I116*H116,2)</f>
        <v>0</v>
      </c>
      <c r="BL116" s="18" t="s">
        <v>165</v>
      </c>
      <c r="BM116" s="141" t="s">
        <v>5283</v>
      </c>
    </row>
    <row r="117" spans="2:65" s="1" customFormat="1" ht="16.5" customHeight="1" x14ac:dyDescent="0.2">
      <c r="B117" s="129"/>
      <c r="C117" s="130" t="s">
        <v>1446</v>
      </c>
      <c r="D117" s="130" t="s">
        <v>160</v>
      </c>
      <c r="E117" s="131" t="s">
        <v>2964</v>
      </c>
      <c r="F117" s="132" t="s">
        <v>5284</v>
      </c>
      <c r="G117" s="133" t="s">
        <v>2425</v>
      </c>
      <c r="H117" s="134">
        <v>1</v>
      </c>
      <c r="I117" s="135"/>
      <c r="J117" s="136">
        <f>ROUND(I117*H117,2)</f>
        <v>0</v>
      </c>
      <c r="K117" s="132" t="s">
        <v>3</v>
      </c>
      <c r="L117" s="34"/>
      <c r="M117" s="137" t="s">
        <v>3</v>
      </c>
      <c r="N117" s="138" t="s">
        <v>49</v>
      </c>
      <c r="P117" s="139">
        <f>O117*H117</f>
        <v>0</v>
      </c>
      <c r="Q117" s="139">
        <v>0</v>
      </c>
      <c r="R117" s="139">
        <f>Q117*H117</f>
        <v>0</v>
      </c>
      <c r="S117" s="139">
        <v>0</v>
      </c>
      <c r="T117" s="140">
        <f>S117*H117</f>
        <v>0</v>
      </c>
      <c r="AR117" s="141" t="s">
        <v>165</v>
      </c>
      <c r="AT117" s="141" t="s">
        <v>160</v>
      </c>
      <c r="AU117" s="141" t="s">
        <v>86</v>
      </c>
      <c r="AY117" s="18" t="s">
        <v>156</v>
      </c>
      <c r="BE117" s="142">
        <f>IF(N117="základní",J117,0)</f>
        <v>0</v>
      </c>
      <c r="BF117" s="142">
        <f>IF(N117="snížená",J117,0)</f>
        <v>0</v>
      </c>
      <c r="BG117" s="142">
        <f>IF(N117="zákl. přenesená",J117,0)</f>
        <v>0</v>
      </c>
      <c r="BH117" s="142">
        <f>IF(N117="sníž. přenesená",J117,0)</f>
        <v>0</v>
      </c>
      <c r="BI117" s="142">
        <f>IF(N117="nulová",J117,0)</f>
        <v>0</v>
      </c>
      <c r="BJ117" s="18" t="s">
        <v>86</v>
      </c>
      <c r="BK117" s="142">
        <f>ROUND(I117*H117,2)</f>
        <v>0</v>
      </c>
      <c r="BL117" s="18" t="s">
        <v>165</v>
      </c>
      <c r="BM117" s="141" t="s">
        <v>5285</v>
      </c>
    </row>
    <row r="118" spans="2:65" s="11" customFormat="1" ht="25.9" customHeight="1" x14ac:dyDescent="0.2">
      <c r="B118" s="117"/>
      <c r="D118" s="118" t="s">
        <v>77</v>
      </c>
      <c r="E118" s="119" t="s">
        <v>5286</v>
      </c>
      <c r="F118" s="119" t="s">
        <v>5287</v>
      </c>
      <c r="I118" s="120"/>
      <c r="J118" s="121">
        <f>BK118</f>
        <v>0</v>
      </c>
      <c r="L118" s="117"/>
      <c r="M118" s="122"/>
      <c r="P118" s="123">
        <f>SUM(P119:P161)</f>
        <v>0</v>
      </c>
      <c r="R118" s="123">
        <f>SUM(R119:R161)</f>
        <v>0</v>
      </c>
      <c r="T118" s="124">
        <f>SUM(T119:T161)</f>
        <v>0</v>
      </c>
      <c r="AR118" s="118" t="s">
        <v>86</v>
      </c>
      <c r="AT118" s="125" t="s">
        <v>77</v>
      </c>
      <c r="AU118" s="125" t="s">
        <v>78</v>
      </c>
      <c r="AY118" s="118" t="s">
        <v>156</v>
      </c>
      <c r="BK118" s="126">
        <f>SUM(BK119:BK161)</f>
        <v>0</v>
      </c>
    </row>
    <row r="119" spans="2:65" s="1" customFormat="1" ht="16.5" customHeight="1" x14ac:dyDescent="0.2">
      <c r="B119" s="129"/>
      <c r="C119" s="130" t="s">
        <v>1547</v>
      </c>
      <c r="D119" s="130" t="s">
        <v>160</v>
      </c>
      <c r="E119" s="131" t="s">
        <v>2969</v>
      </c>
      <c r="F119" s="132" t="s">
        <v>5288</v>
      </c>
      <c r="G119" s="133" t="s">
        <v>356</v>
      </c>
      <c r="H119" s="134">
        <v>23</v>
      </c>
      <c r="I119" s="135"/>
      <c r="J119" s="136">
        <f>ROUND(I119*H119,2)</f>
        <v>0</v>
      </c>
      <c r="K119" s="132" t="s">
        <v>3</v>
      </c>
      <c r="L119" s="34"/>
      <c r="M119" s="137" t="s">
        <v>3</v>
      </c>
      <c r="N119" s="138" t="s">
        <v>49</v>
      </c>
      <c r="P119" s="139">
        <f>O119*H119</f>
        <v>0</v>
      </c>
      <c r="Q119" s="139">
        <v>0</v>
      </c>
      <c r="R119" s="139">
        <f>Q119*H119</f>
        <v>0</v>
      </c>
      <c r="S119" s="139">
        <v>0</v>
      </c>
      <c r="T119" s="140">
        <f>S119*H119</f>
        <v>0</v>
      </c>
      <c r="AR119" s="141" t="s">
        <v>165</v>
      </c>
      <c r="AT119" s="141" t="s">
        <v>160</v>
      </c>
      <c r="AU119" s="141" t="s">
        <v>86</v>
      </c>
      <c r="AY119" s="18" t="s">
        <v>156</v>
      </c>
      <c r="BE119" s="142">
        <f>IF(N119="základní",J119,0)</f>
        <v>0</v>
      </c>
      <c r="BF119" s="142">
        <f>IF(N119="snížená",J119,0)</f>
        <v>0</v>
      </c>
      <c r="BG119" s="142">
        <f>IF(N119="zákl. přenesená",J119,0)</f>
        <v>0</v>
      </c>
      <c r="BH119" s="142">
        <f>IF(N119="sníž. přenesená",J119,0)</f>
        <v>0</v>
      </c>
      <c r="BI119" s="142">
        <f>IF(N119="nulová",J119,0)</f>
        <v>0</v>
      </c>
      <c r="BJ119" s="18" t="s">
        <v>86</v>
      </c>
      <c r="BK119" s="142">
        <f>ROUND(I119*H119,2)</f>
        <v>0</v>
      </c>
      <c r="BL119" s="18" t="s">
        <v>165</v>
      </c>
      <c r="BM119" s="141" t="s">
        <v>5289</v>
      </c>
    </row>
    <row r="120" spans="2:65" s="1" customFormat="1" ht="19.5" x14ac:dyDescent="0.2">
      <c r="B120" s="34"/>
      <c r="D120" s="148" t="s">
        <v>761</v>
      </c>
      <c r="F120" s="185" t="s">
        <v>5290</v>
      </c>
      <c r="I120" s="145"/>
      <c r="L120" s="34"/>
      <c r="M120" s="146"/>
      <c r="T120" s="55"/>
      <c r="AT120" s="18" t="s">
        <v>761</v>
      </c>
      <c r="AU120" s="18" t="s">
        <v>86</v>
      </c>
    </row>
    <row r="121" spans="2:65" s="1" customFormat="1" ht="16.5" customHeight="1" x14ac:dyDescent="0.2">
      <c r="B121" s="129"/>
      <c r="C121" s="130" t="s">
        <v>8</v>
      </c>
      <c r="D121" s="130" t="s">
        <v>160</v>
      </c>
      <c r="E121" s="131" t="s">
        <v>1682</v>
      </c>
      <c r="F121" s="132" t="s">
        <v>5291</v>
      </c>
      <c r="G121" s="133" t="s">
        <v>356</v>
      </c>
      <c r="H121" s="134">
        <v>45</v>
      </c>
      <c r="I121" s="135"/>
      <c r="J121" s="136">
        <f>ROUND(I121*H121,2)</f>
        <v>0</v>
      </c>
      <c r="K121" s="132" t="s">
        <v>3</v>
      </c>
      <c r="L121" s="34"/>
      <c r="M121" s="137" t="s">
        <v>3</v>
      </c>
      <c r="N121" s="138" t="s">
        <v>49</v>
      </c>
      <c r="P121" s="139">
        <f>O121*H121</f>
        <v>0</v>
      </c>
      <c r="Q121" s="139">
        <v>0</v>
      </c>
      <c r="R121" s="139">
        <f>Q121*H121</f>
        <v>0</v>
      </c>
      <c r="S121" s="139">
        <v>0</v>
      </c>
      <c r="T121" s="140">
        <f>S121*H121</f>
        <v>0</v>
      </c>
      <c r="AR121" s="141" t="s">
        <v>165</v>
      </c>
      <c r="AT121" s="141" t="s">
        <v>160</v>
      </c>
      <c r="AU121" s="141" t="s">
        <v>86</v>
      </c>
      <c r="AY121" s="18" t="s">
        <v>156</v>
      </c>
      <c r="BE121" s="142">
        <f>IF(N121="základní",J121,0)</f>
        <v>0</v>
      </c>
      <c r="BF121" s="142">
        <f>IF(N121="snížená",J121,0)</f>
        <v>0</v>
      </c>
      <c r="BG121" s="142">
        <f>IF(N121="zákl. přenesená",J121,0)</f>
        <v>0</v>
      </c>
      <c r="BH121" s="142">
        <f>IF(N121="sníž. přenesená",J121,0)</f>
        <v>0</v>
      </c>
      <c r="BI121" s="142">
        <f>IF(N121="nulová",J121,0)</f>
        <v>0</v>
      </c>
      <c r="BJ121" s="18" t="s">
        <v>86</v>
      </c>
      <c r="BK121" s="142">
        <f>ROUND(I121*H121,2)</f>
        <v>0</v>
      </c>
      <c r="BL121" s="18" t="s">
        <v>165</v>
      </c>
      <c r="BM121" s="141" t="s">
        <v>5292</v>
      </c>
    </row>
    <row r="122" spans="2:65" s="1" customFormat="1" ht="19.5" x14ac:dyDescent="0.2">
      <c r="B122" s="34"/>
      <c r="D122" s="148" t="s">
        <v>761</v>
      </c>
      <c r="F122" s="185" t="s">
        <v>5290</v>
      </c>
      <c r="I122" s="145"/>
      <c r="L122" s="34"/>
      <c r="M122" s="146"/>
      <c r="T122" s="55"/>
      <c r="AT122" s="18" t="s">
        <v>761</v>
      </c>
      <c r="AU122" s="18" t="s">
        <v>86</v>
      </c>
    </row>
    <row r="123" spans="2:65" s="1" customFormat="1" ht="16.5" customHeight="1" x14ac:dyDescent="0.2">
      <c r="B123" s="129"/>
      <c r="C123" s="130" t="s">
        <v>1555</v>
      </c>
      <c r="D123" s="130" t="s">
        <v>160</v>
      </c>
      <c r="E123" s="131" t="s">
        <v>1548</v>
      </c>
      <c r="F123" s="132" t="s">
        <v>5293</v>
      </c>
      <c r="G123" s="133" t="s">
        <v>356</v>
      </c>
      <c r="H123" s="134">
        <v>43</v>
      </c>
      <c r="I123" s="135"/>
      <c r="J123" s="136">
        <f>ROUND(I123*H123,2)</f>
        <v>0</v>
      </c>
      <c r="K123" s="132" t="s">
        <v>3</v>
      </c>
      <c r="L123" s="34"/>
      <c r="M123" s="137" t="s">
        <v>3</v>
      </c>
      <c r="N123" s="138" t="s">
        <v>49</v>
      </c>
      <c r="P123" s="139">
        <f>O123*H123</f>
        <v>0</v>
      </c>
      <c r="Q123" s="139">
        <v>0</v>
      </c>
      <c r="R123" s="139">
        <f>Q123*H123</f>
        <v>0</v>
      </c>
      <c r="S123" s="139">
        <v>0</v>
      </c>
      <c r="T123" s="140">
        <f>S123*H123</f>
        <v>0</v>
      </c>
      <c r="AR123" s="141" t="s">
        <v>165</v>
      </c>
      <c r="AT123" s="141" t="s">
        <v>160</v>
      </c>
      <c r="AU123" s="141" t="s">
        <v>86</v>
      </c>
      <c r="AY123" s="18" t="s">
        <v>156</v>
      </c>
      <c r="BE123" s="142">
        <f>IF(N123="základní",J123,0)</f>
        <v>0</v>
      </c>
      <c r="BF123" s="142">
        <f>IF(N123="snížená",J123,0)</f>
        <v>0</v>
      </c>
      <c r="BG123" s="142">
        <f>IF(N123="zákl. přenesená",J123,0)</f>
        <v>0</v>
      </c>
      <c r="BH123" s="142">
        <f>IF(N123="sníž. přenesená",J123,0)</f>
        <v>0</v>
      </c>
      <c r="BI123" s="142">
        <f>IF(N123="nulová",J123,0)</f>
        <v>0</v>
      </c>
      <c r="BJ123" s="18" t="s">
        <v>86</v>
      </c>
      <c r="BK123" s="142">
        <f>ROUND(I123*H123,2)</f>
        <v>0</v>
      </c>
      <c r="BL123" s="18" t="s">
        <v>165</v>
      </c>
      <c r="BM123" s="141" t="s">
        <v>5294</v>
      </c>
    </row>
    <row r="124" spans="2:65" s="1" customFormat="1" ht="19.5" x14ac:dyDescent="0.2">
      <c r="B124" s="34"/>
      <c r="D124" s="148" t="s">
        <v>761</v>
      </c>
      <c r="F124" s="185" t="s">
        <v>5290</v>
      </c>
      <c r="I124" s="145"/>
      <c r="L124" s="34"/>
      <c r="M124" s="146"/>
      <c r="T124" s="55"/>
      <c r="AT124" s="18" t="s">
        <v>761</v>
      </c>
      <c r="AU124" s="18" t="s">
        <v>86</v>
      </c>
    </row>
    <row r="125" spans="2:65" s="1" customFormat="1" ht="16.5" customHeight="1" x14ac:dyDescent="0.2">
      <c r="B125" s="129"/>
      <c r="C125" s="130" t="s">
        <v>1572</v>
      </c>
      <c r="D125" s="130" t="s">
        <v>160</v>
      </c>
      <c r="E125" s="131" t="s">
        <v>1422</v>
      </c>
      <c r="F125" s="132" t="s">
        <v>5295</v>
      </c>
      <c r="G125" s="133" t="s">
        <v>356</v>
      </c>
      <c r="H125" s="134">
        <v>42</v>
      </c>
      <c r="I125" s="135"/>
      <c r="J125" s="136">
        <f>ROUND(I125*H125,2)</f>
        <v>0</v>
      </c>
      <c r="K125" s="132" t="s">
        <v>3</v>
      </c>
      <c r="L125" s="34"/>
      <c r="M125" s="137" t="s">
        <v>3</v>
      </c>
      <c r="N125" s="138" t="s">
        <v>49</v>
      </c>
      <c r="P125" s="139">
        <f>O125*H125</f>
        <v>0</v>
      </c>
      <c r="Q125" s="139">
        <v>0</v>
      </c>
      <c r="R125" s="139">
        <f>Q125*H125</f>
        <v>0</v>
      </c>
      <c r="S125" s="139">
        <v>0</v>
      </c>
      <c r="T125" s="140">
        <f>S125*H125</f>
        <v>0</v>
      </c>
      <c r="AR125" s="141" t="s">
        <v>165</v>
      </c>
      <c r="AT125" s="141" t="s">
        <v>160</v>
      </c>
      <c r="AU125" s="141" t="s">
        <v>86</v>
      </c>
      <c r="AY125" s="18" t="s">
        <v>156</v>
      </c>
      <c r="BE125" s="142">
        <f>IF(N125="základní",J125,0)</f>
        <v>0</v>
      </c>
      <c r="BF125" s="142">
        <f>IF(N125="snížená",J125,0)</f>
        <v>0</v>
      </c>
      <c r="BG125" s="142">
        <f>IF(N125="zákl. přenesená",J125,0)</f>
        <v>0</v>
      </c>
      <c r="BH125" s="142">
        <f>IF(N125="sníž. přenesená",J125,0)</f>
        <v>0</v>
      </c>
      <c r="BI125" s="142">
        <f>IF(N125="nulová",J125,0)</f>
        <v>0</v>
      </c>
      <c r="BJ125" s="18" t="s">
        <v>86</v>
      </c>
      <c r="BK125" s="142">
        <f>ROUND(I125*H125,2)</f>
        <v>0</v>
      </c>
      <c r="BL125" s="18" t="s">
        <v>165</v>
      </c>
      <c r="BM125" s="141" t="s">
        <v>5296</v>
      </c>
    </row>
    <row r="126" spans="2:65" s="1" customFormat="1" ht="19.5" x14ac:dyDescent="0.2">
      <c r="B126" s="34"/>
      <c r="D126" s="148" t="s">
        <v>761</v>
      </c>
      <c r="F126" s="185" t="s">
        <v>5290</v>
      </c>
      <c r="I126" s="145"/>
      <c r="L126" s="34"/>
      <c r="M126" s="146"/>
      <c r="T126" s="55"/>
      <c r="AT126" s="18" t="s">
        <v>761</v>
      </c>
      <c r="AU126" s="18" t="s">
        <v>86</v>
      </c>
    </row>
    <row r="127" spans="2:65" s="1" customFormat="1" ht="16.5" customHeight="1" x14ac:dyDescent="0.2">
      <c r="B127" s="129"/>
      <c r="C127" s="130" t="s">
        <v>1578</v>
      </c>
      <c r="D127" s="130" t="s">
        <v>160</v>
      </c>
      <c r="E127" s="131" t="s">
        <v>1878</v>
      </c>
      <c r="F127" s="132" t="s">
        <v>5297</v>
      </c>
      <c r="G127" s="133" t="s">
        <v>356</v>
      </c>
      <c r="H127" s="134">
        <v>42</v>
      </c>
      <c r="I127" s="135"/>
      <c r="J127" s="136">
        <f>ROUND(I127*H127,2)</f>
        <v>0</v>
      </c>
      <c r="K127" s="132" t="s">
        <v>3</v>
      </c>
      <c r="L127" s="34"/>
      <c r="M127" s="137" t="s">
        <v>3</v>
      </c>
      <c r="N127" s="138" t="s">
        <v>49</v>
      </c>
      <c r="P127" s="139">
        <f>O127*H127</f>
        <v>0</v>
      </c>
      <c r="Q127" s="139">
        <v>0</v>
      </c>
      <c r="R127" s="139">
        <f>Q127*H127</f>
        <v>0</v>
      </c>
      <c r="S127" s="139">
        <v>0</v>
      </c>
      <c r="T127" s="140">
        <f>S127*H127</f>
        <v>0</v>
      </c>
      <c r="AR127" s="141" t="s">
        <v>165</v>
      </c>
      <c r="AT127" s="141" t="s">
        <v>160</v>
      </c>
      <c r="AU127" s="141" t="s">
        <v>86</v>
      </c>
      <c r="AY127" s="18" t="s">
        <v>156</v>
      </c>
      <c r="BE127" s="142">
        <f>IF(N127="základní",J127,0)</f>
        <v>0</v>
      </c>
      <c r="BF127" s="142">
        <f>IF(N127="snížená",J127,0)</f>
        <v>0</v>
      </c>
      <c r="BG127" s="142">
        <f>IF(N127="zákl. přenesená",J127,0)</f>
        <v>0</v>
      </c>
      <c r="BH127" s="142">
        <f>IF(N127="sníž. přenesená",J127,0)</f>
        <v>0</v>
      </c>
      <c r="BI127" s="142">
        <f>IF(N127="nulová",J127,0)</f>
        <v>0</v>
      </c>
      <c r="BJ127" s="18" t="s">
        <v>86</v>
      </c>
      <c r="BK127" s="142">
        <f>ROUND(I127*H127,2)</f>
        <v>0</v>
      </c>
      <c r="BL127" s="18" t="s">
        <v>165</v>
      </c>
      <c r="BM127" s="141" t="s">
        <v>5298</v>
      </c>
    </row>
    <row r="128" spans="2:65" s="1" customFormat="1" ht="19.5" x14ac:dyDescent="0.2">
      <c r="B128" s="34"/>
      <c r="D128" s="148" t="s">
        <v>761</v>
      </c>
      <c r="F128" s="185" t="s">
        <v>5299</v>
      </c>
      <c r="I128" s="145"/>
      <c r="L128" s="34"/>
      <c r="M128" s="146"/>
      <c r="T128" s="55"/>
      <c r="AT128" s="18" t="s">
        <v>761</v>
      </c>
      <c r="AU128" s="18" t="s">
        <v>86</v>
      </c>
    </row>
    <row r="129" spans="2:65" s="1" customFormat="1" ht="16.5" customHeight="1" x14ac:dyDescent="0.2">
      <c r="B129" s="129"/>
      <c r="C129" s="130" t="s">
        <v>1585</v>
      </c>
      <c r="D129" s="130" t="s">
        <v>160</v>
      </c>
      <c r="E129" s="131" t="s">
        <v>1882</v>
      </c>
      <c r="F129" s="132" t="s">
        <v>5300</v>
      </c>
      <c r="G129" s="133" t="s">
        <v>356</v>
      </c>
      <c r="H129" s="134">
        <v>9</v>
      </c>
      <c r="I129" s="135"/>
      <c r="J129" s="136">
        <f>ROUND(I129*H129,2)</f>
        <v>0</v>
      </c>
      <c r="K129" s="132" t="s">
        <v>3</v>
      </c>
      <c r="L129" s="34"/>
      <c r="M129" s="137" t="s">
        <v>3</v>
      </c>
      <c r="N129" s="138" t="s">
        <v>49</v>
      </c>
      <c r="P129" s="139">
        <f>O129*H129</f>
        <v>0</v>
      </c>
      <c r="Q129" s="139">
        <v>0</v>
      </c>
      <c r="R129" s="139">
        <f>Q129*H129</f>
        <v>0</v>
      </c>
      <c r="S129" s="139">
        <v>0</v>
      </c>
      <c r="T129" s="140">
        <f>S129*H129</f>
        <v>0</v>
      </c>
      <c r="AR129" s="141" t="s">
        <v>165</v>
      </c>
      <c r="AT129" s="141" t="s">
        <v>160</v>
      </c>
      <c r="AU129" s="141" t="s">
        <v>86</v>
      </c>
      <c r="AY129" s="18" t="s">
        <v>156</v>
      </c>
      <c r="BE129" s="142">
        <f>IF(N129="základní",J129,0)</f>
        <v>0</v>
      </c>
      <c r="BF129" s="142">
        <f>IF(N129="snížená",J129,0)</f>
        <v>0</v>
      </c>
      <c r="BG129" s="142">
        <f>IF(N129="zákl. přenesená",J129,0)</f>
        <v>0</v>
      </c>
      <c r="BH129" s="142">
        <f>IF(N129="sníž. přenesená",J129,0)</f>
        <v>0</v>
      </c>
      <c r="BI129" s="142">
        <f>IF(N129="nulová",J129,0)</f>
        <v>0</v>
      </c>
      <c r="BJ129" s="18" t="s">
        <v>86</v>
      </c>
      <c r="BK129" s="142">
        <f>ROUND(I129*H129,2)</f>
        <v>0</v>
      </c>
      <c r="BL129" s="18" t="s">
        <v>165</v>
      </c>
      <c r="BM129" s="141" t="s">
        <v>5301</v>
      </c>
    </row>
    <row r="130" spans="2:65" s="1" customFormat="1" ht="19.5" x14ac:dyDescent="0.2">
      <c r="B130" s="34"/>
      <c r="D130" s="148" t="s">
        <v>761</v>
      </c>
      <c r="F130" s="185" t="s">
        <v>5302</v>
      </c>
      <c r="I130" s="145"/>
      <c r="L130" s="34"/>
      <c r="M130" s="146"/>
      <c r="T130" s="55"/>
      <c r="AT130" s="18" t="s">
        <v>761</v>
      </c>
      <c r="AU130" s="18" t="s">
        <v>86</v>
      </c>
    </row>
    <row r="131" spans="2:65" s="1" customFormat="1" ht="16.5" customHeight="1" x14ac:dyDescent="0.2">
      <c r="B131" s="129"/>
      <c r="C131" s="130" t="s">
        <v>1590</v>
      </c>
      <c r="D131" s="130" t="s">
        <v>160</v>
      </c>
      <c r="E131" s="131" t="s">
        <v>1885</v>
      </c>
      <c r="F131" s="132" t="s">
        <v>5303</v>
      </c>
      <c r="G131" s="133" t="s">
        <v>356</v>
      </c>
      <c r="H131" s="134">
        <v>14</v>
      </c>
      <c r="I131" s="135"/>
      <c r="J131" s="136">
        <f>ROUND(I131*H131,2)</f>
        <v>0</v>
      </c>
      <c r="K131" s="132" t="s">
        <v>3</v>
      </c>
      <c r="L131" s="34"/>
      <c r="M131" s="137" t="s">
        <v>3</v>
      </c>
      <c r="N131" s="138" t="s">
        <v>49</v>
      </c>
      <c r="P131" s="139">
        <f>O131*H131</f>
        <v>0</v>
      </c>
      <c r="Q131" s="139">
        <v>0</v>
      </c>
      <c r="R131" s="139">
        <f>Q131*H131</f>
        <v>0</v>
      </c>
      <c r="S131" s="139">
        <v>0</v>
      </c>
      <c r="T131" s="140">
        <f>S131*H131</f>
        <v>0</v>
      </c>
      <c r="AR131" s="141" t="s">
        <v>165</v>
      </c>
      <c r="AT131" s="141" t="s">
        <v>160</v>
      </c>
      <c r="AU131" s="141" t="s">
        <v>86</v>
      </c>
      <c r="AY131" s="18" t="s">
        <v>156</v>
      </c>
      <c r="BE131" s="142">
        <f>IF(N131="základní",J131,0)</f>
        <v>0</v>
      </c>
      <c r="BF131" s="142">
        <f>IF(N131="snížená",J131,0)</f>
        <v>0</v>
      </c>
      <c r="BG131" s="142">
        <f>IF(N131="zákl. přenesená",J131,0)</f>
        <v>0</v>
      </c>
      <c r="BH131" s="142">
        <f>IF(N131="sníž. přenesená",J131,0)</f>
        <v>0</v>
      </c>
      <c r="BI131" s="142">
        <f>IF(N131="nulová",J131,0)</f>
        <v>0</v>
      </c>
      <c r="BJ131" s="18" t="s">
        <v>86</v>
      </c>
      <c r="BK131" s="142">
        <f>ROUND(I131*H131,2)</f>
        <v>0</v>
      </c>
      <c r="BL131" s="18" t="s">
        <v>165</v>
      </c>
      <c r="BM131" s="141" t="s">
        <v>5304</v>
      </c>
    </row>
    <row r="132" spans="2:65" s="1" customFormat="1" ht="19.5" x14ac:dyDescent="0.2">
      <c r="B132" s="34"/>
      <c r="D132" s="148" t="s">
        <v>761</v>
      </c>
      <c r="F132" s="185" t="s">
        <v>5305</v>
      </c>
      <c r="I132" s="145"/>
      <c r="L132" s="34"/>
      <c r="M132" s="146"/>
      <c r="T132" s="55"/>
      <c r="AT132" s="18" t="s">
        <v>761</v>
      </c>
      <c r="AU132" s="18" t="s">
        <v>86</v>
      </c>
    </row>
    <row r="133" spans="2:65" s="1" customFormat="1" ht="16.5" customHeight="1" x14ac:dyDescent="0.2">
      <c r="B133" s="129"/>
      <c r="C133" s="130" t="s">
        <v>1599</v>
      </c>
      <c r="D133" s="130" t="s">
        <v>160</v>
      </c>
      <c r="E133" s="131" t="s">
        <v>1889</v>
      </c>
      <c r="F133" s="132" t="s">
        <v>5306</v>
      </c>
      <c r="G133" s="133" t="s">
        <v>356</v>
      </c>
      <c r="H133" s="134">
        <v>14</v>
      </c>
      <c r="I133" s="135"/>
      <c r="J133" s="136">
        <f>ROUND(I133*H133,2)</f>
        <v>0</v>
      </c>
      <c r="K133" s="132" t="s">
        <v>3</v>
      </c>
      <c r="L133" s="34"/>
      <c r="M133" s="137" t="s">
        <v>3</v>
      </c>
      <c r="N133" s="138" t="s">
        <v>49</v>
      </c>
      <c r="P133" s="139">
        <f>O133*H133</f>
        <v>0</v>
      </c>
      <c r="Q133" s="139">
        <v>0</v>
      </c>
      <c r="R133" s="139">
        <f>Q133*H133</f>
        <v>0</v>
      </c>
      <c r="S133" s="139">
        <v>0</v>
      </c>
      <c r="T133" s="140">
        <f>S133*H133</f>
        <v>0</v>
      </c>
      <c r="AR133" s="141" t="s">
        <v>165</v>
      </c>
      <c r="AT133" s="141" t="s">
        <v>160</v>
      </c>
      <c r="AU133" s="141" t="s">
        <v>86</v>
      </c>
      <c r="AY133" s="18" t="s">
        <v>156</v>
      </c>
      <c r="BE133" s="142">
        <f>IF(N133="základní",J133,0)</f>
        <v>0</v>
      </c>
      <c r="BF133" s="142">
        <f>IF(N133="snížená",J133,0)</f>
        <v>0</v>
      </c>
      <c r="BG133" s="142">
        <f>IF(N133="zákl. přenesená",J133,0)</f>
        <v>0</v>
      </c>
      <c r="BH133" s="142">
        <f>IF(N133="sníž. přenesená",J133,0)</f>
        <v>0</v>
      </c>
      <c r="BI133" s="142">
        <f>IF(N133="nulová",J133,0)</f>
        <v>0</v>
      </c>
      <c r="BJ133" s="18" t="s">
        <v>86</v>
      </c>
      <c r="BK133" s="142">
        <f>ROUND(I133*H133,2)</f>
        <v>0</v>
      </c>
      <c r="BL133" s="18" t="s">
        <v>165</v>
      </c>
      <c r="BM133" s="141" t="s">
        <v>5307</v>
      </c>
    </row>
    <row r="134" spans="2:65" s="1" customFormat="1" ht="19.5" x14ac:dyDescent="0.2">
      <c r="B134" s="34"/>
      <c r="D134" s="148" t="s">
        <v>761</v>
      </c>
      <c r="F134" s="185" t="s">
        <v>5308</v>
      </c>
      <c r="I134" s="145"/>
      <c r="L134" s="34"/>
      <c r="M134" s="146"/>
      <c r="T134" s="55"/>
      <c r="AT134" s="18" t="s">
        <v>761</v>
      </c>
      <c r="AU134" s="18" t="s">
        <v>86</v>
      </c>
    </row>
    <row r="135" spans="2:65" s="1" customFormat="1" ht="16.5" customHeight="1" x14ac:dyDescent="0.2">
      <c r="B135" s="129"/>
      <c r="C135" s="130" t="s">
        <v>1608</v>
      </c>
      <c r="D135" s="130" t="s">
        <v>160</v>
      </c>
      <c r="E135" s="131" t="s">
        <v>4691</v>
      </c>
      <c r="F135" s="132" t="s">
        <v>5309</v>
      </c>
      <c r="G135" s="133" t="s">
        <v>356</v>
      </c>
      <c r="H135" s="134">
        <v>29</v>
      </c>
      <c r="I135" s="135"/>
      <c r="J135" s="136">
        <f>ROUND(I135*H135,2)</f>
        <v>0</v>
      </c>
      <c r="K135" s="132" t="s">
        <v>3</v>
      </c>
      <c r="L135" s="34"/>
      <c r="M135" s="137" t="s">
        <v>3</v>
      </c>
      <c r="N135" s="138" t="s">
        <v>49</v>
      </c>
      <c r="P135" s="139">
        <f>O135*H135</f>
        <v>0</v>
      </c>
      <c r="Q135" s="139">
        <v>0</v>
      </c>
      <c r="R135" s="139">
        <f>Q135*H135</f>
        <v>0</v>
      </c>
      <c r="S135" s="139">
        <v>0</v>
      </c>
      <c r="T135" s="140">
        <f>S135*H135</f>
        <v>0</v>
      </c>
      <c r="AR135" s="141" t="s">
        <v>165</v>
      </c>
      <c r="AT135" s="141" t="s">
        <v>160</v>
      </c>
      <c r="AU135" s="141" t="s">
        <v>86</v>
      </c>
      <c r="AY135" s="18" t="s">
        <v>156</v>
      </c>
      <c r="BE135" s="142">
        <f>IF(N135="základní",J135,0)</f>
        <v>0</v>
      </c>
      <c r="BF135" s="142">
        <f>IF(N135="snížená",J135,0)</f>
        <v>0</v>
      </c>
      <c r="BG135" s="142">
        <f>IF(N135="zákl. přenesená",J135,0)</f>
        <v>0</v>
      </c>
      <c r="BH135" s="142">
        <f>IF(N135="sníž. přenesená",J135,0)</f>
        <v>0</v>
      </c>
      <c r="BI135" s="142">
        <f>IF(N135="nulová",J135,0)</f>
        <v>0</v>
      </c>
      <c r="BJ135" s="18" t="s">
        <v>86</v>
      </c>
      <c r="BK135" s="142">
        <f>ROUND(I135*H135,2)</f>
        <v>0</v>
      </c>
      <c r="BL135" s="18" t="s">
        <v>165</v>
      </c>
      <c r="BM135" s="141" t="s">
        <v>5310</v>
      </c>
    </row>
    <row r="136" spans="2:65" s="1" customFormat="1" ht="19.5" x14ac:dyDescent="0.2">
      <c r="B136" s="34"/>
      <c r="D136" s="148" t="s">
        <v>761</v>
      </c>
      <c r="F136" s="185" t="s">
        <v>5311</v>
      </c>
      <c r="I136" s="145"/>
      <c r="L136" s="34"/>
      <c r="M136" s="146"/>
      <c r="T136" s="55"/>
      <c r="AT136" s="18" t="s">
        <v>761</v>
      </c>
      <c r="AU136" s="18" t="s">
        <v>86</v>
      </c>
    </row>
    <row r="137" spans="2:65" s="1" customFormat="1" ht="16.5" customHeight="1" x14ac:dyDescent="0.2">
      <c r="B137" s="129"/>
      <c r="C137" s="130" t="s">
        <v>1613</v>
      </c>
      <c r="D137" s="130" t="s">
        <v>160</v>
      </c>
      <c r="E137" s="131" t="s">
        <v>4702</v>
      </c>
      <c r="F137" s="132" t="s">
        <v>5312</v>
      </c>
      <c r="G137" s="133" t="s">
        <v>356</v>
      </c>
      <c r="H137" s="134">
        <v>7</v>
      </c>
      <c r="I137" s="135"/>
      <c r="J137" s="136">
        <f>ROUND(I137*H137,2)</f>
        <v>0</v>
      </c>
      <c r="K137" s="132" t="s">
        <v>3</v>
      </c>
      <c r="L137" s="34"/>
      <c r="M137" s="137" t="s">
        <v>3</v>
      </c>
      <c r="N137" s="138" t="s">
        <v>49</v>
      </c>
      <c r="P137" s="139">
        <f>O137*H137</f>
        <v>0</v>
      </c>
      <c r="Q137" s="139">
        <v>0</v>
      </c>
      <c r="R137" s="139">
        <f>Q137*H137</f>
        <v>0</v>
      </c>
      <c r="S137" s="139">
        <v>0</v>
      </c>
      <c r="T137" s="140">
        <f>S137*H137</f>
        <v>0</v>
      </c>
      <c r="AR137" s="141" t="s">
        <v>165</v>
      </c>
      <c r="AT137" s="141" t="s">
        <v>160</v>
      </c>
      <c r="AU137" s="141" t="s">
        <v>86</v>
      </c>
      <c r="AY137" s="18" t="s">
        <v>156</v>
      </c>
      <c r="BE137" s="142">
        <f>IF(N137="základní",J137,0)</f>
        <v>0</v>
      </c>
      <c r="BF137" s="142">
        <f>IF(N137="snížená",J137,0)</f>
        <v>0</v>
      </c>
      <c r="BG137" s="142">
        <f>IF(N137="zákl. přenesená",J137,0)</f>
        <v>0</v>
      </c>
      <c r="BH137" s="142">
        <f>IF(N137="sníž. přenesená",J137,0)</f>
        <v>0</v>
      </c>
      <c r="BI137" s="142">
        <f>IF(N137="nulová",J137,0)</f>
        <v>0</v>
      </c>
      <c r="BJ137" s="18" t="s">
        <v>86</v>
      </c>
      <c r="BK137" s="142">
        <f>ROUND(I137*H137,2)</f>
        <v>0</v>
      </c>
      <c r="BL137" s="18" t="s">
        <v>165</v>
      </c>
      <c r="BM137" s="141" t="s">
        <v>5313</v>
      </c>
    </row>
    <row r="138" spans="2:65" s="1" customFormat="1" ht="19.5" x14ac:dyDescent="0.2">
      <c r="B138" s="34"/>
      <c r="D138" s="148" t="s">
        <v>761</v>
      </c>
      <c r="F138" s="185" t="s">
        <v>5314</v>
      </c>
      <c r="I138" s="145"/>
      <c r="L138" s="34"/>
      <c r="M138" s="146"/>
      <c r="T138" s="55"/>
      <c r="AT138" s="18" t="s">
        <v>761</v>
      </c>
      <c r="AU138" s="18" t="s">
        <v>86</v>
      </c>
    </row>
    <row r="139" spans="2:65" s="1" customFormat="1" ht="16.5" customHeight="1" x14ac:dyDescent="0.2">
      <c r="B139" s="129"/>
      <c r="C139" s="130" t="s">
        <v>1618</v>
      </c>
      <c r="D139" s="130" t="s">
        <v>160</v>
      </c>
      <c r="E139" s="131" t="s">
        <v>4707</v>
      </c>
      <c r="F139" s="132" t="s">
        <v>5315</v>
      </c>
      <c r="G139" s="133" t="s">
        <v>356</v>
      </c>
      <c r="H139" s="134">
        <v>36</v>
      </c>
      <c r="I139" s="135"/>
      <c r="J139" s="136">
        <f>ROUND(I139*H139,2)</f>
        <v>0</v>
      </c>
      <c r="K139" s="132" t="s">
        <v>3</v>
      </c>
      <c r="L139" s="34"/>
      <c r="M139" s="137" t="s">
        <v>3</v>
      </c>
      <c r="N139" s="138" t="s">
        <v>49</v>
      </c>
      <c r="P139" s="139">
        <f>O139*H139</f>
        <v>0</v>
      </c>
      <c r="Q139" s="139">
        <v>0</v>
      </c>
      <c r="R139" s="139">
        <f>Q139*H139</f>
        <v>0</v>
      </c>
      <c r="S139" s="139">
        <v>0</v>
      </c>
      <c r="T139" s="140">
        <f>S139*H139</f>
        <v>0</v>
      </c>
      <c r="AR139" s="141" t="s">
        <v>165</v>
      </c>
      <c r="AT139" s="141" t="s">
        <v>160</v>
      </c>
      <c r="AU139" s="141" t="s">
        <v>86</v>
      </c>
      <c r="AY139" s="18" t="s">
        <v>156</v>
      </c>
      <c r="BE139" s="142">
        <f>IF(N139="základní",J139,0)</f>
        <v>0</v>
      </c>
      <c r="BF139" s="142">
        <f>IF(N139="snížená",J139,0)</f>
        <v>0</v>
      </c>
      <c r="BG139" s="142">
        <f>IF(N139="zákl. přenesená",J139,0)</f>
        <v>0</v>
      </c>
      <c r="BH139" s="142">
        <f>IF(N139="sníž. přenesená",J139,0)</f>
        <v>0</v>
      </c>
      <c r="BI139" s="142">
        <f>IF(N139="nulová",J139,0)</f>
        <v>0</v>
      </c>
      <c r="BJ139" s="18" t="s">
        <v>86</v>
      </c>
      <c r="BK139" s="142">
        <f>ROUND(I139*H139,2)</f>
        <v>0</v>
      </c>
      <c r="BL139" s="18" t="s">
        <v>165</v>
      </c>
      <c r="BM139" s="141" t="s">
        <v>5316</v>
      </c>
    </row>
    <row r="140" spans="2:65" s="1" customFormat="1" ht="19.5" x14ac:dyDescent="0.2">
      <c r="B140" s="34"/>
      <c r="D140" s="148" t="s">
        <v>761</v>
      </c>
      <c r="F140" s="185" t="s">
        <v>5317</v>
      </c>
      <c r="I140" s="145"/>
      <c r="L140" s="34"/>
      <c r="M140" s="146"/>
      <c r="T140" s="55"/>
      <c r="AT140" s="18" t="s">
        <v>761</v>
      </c>
      <c r="AU140" s="18" t="s">
        <v>86</v>
      </c>
    </row>
    <row r="141" spans="2:65" s="1" customFormat="1" ht="16.5" customHeight="1" x14ac:dyDescent="0.2">
      <c r="B141" s="129"/>
      <c r="C141" s="130" t="s">
        <v>1623</v>
      </c>
      <c r="D141" s="130" t="s">
        <v>160</v>
      </c>
      <c r="E141" s="131" t="s">
        <v>4300</v>
      </c>
      <c r="F141" s="132" t="s">
        <v>5318</v>
      </c>
      <c r="G141" s="133" t="s">
        <v>356</v>
      </c>
      <c r="H141" s="134">
        <v>21</v>
      </c>
      <c r="I141" s="135"/>
      <c r="J141" s="136">
        <f>ROUND(I141*H141,2)</f>
        <v>0</v>
      </c>
      <c r="K141" s="132" t="s">
        <v>3</v>
      </c>
      <c r="L141" s="34"/>
      <c r="M141" s="137" t="s">
        <v>3</v>
      </c>
      <c r="N141" s="138" t="s">
        <v>49</v>
      </c>
      <c r="P141" s="139">
        <f>O141*H141</f>
        <v>0</v>
      </c>
      <c r="Q141" s="139">
        <v>0</v>
      </c>
      <c r="R141" s="139">
        <f>Q141*H141</f>
        <v>0</v>
      </c>
      <c r="S141" s="139">
        <v>0</v>
      </c>
      <c r="T141" s="140">
        <f>S141*H141</f>
        <v>0</v>
      </c>
      <c r="AR141" s="141" t="s">
        <v>165</v>
      </c>
      <c r="AT141" s="141" t="s">
        <v>160</v>
      </c>
      <c r="AU141" s="141" t="s">
        <v>86</v>
      </c>
      <c r="AY141" s="18" t="s">
        <v>156</v>
      </c>
      <c r="BE141" s="142">
        <f>IF(N141="základní",J141,0)</f>
        <v>0</v>
      </c>
      <c r="BF141" s="142">
        <f>IF(N141="snížená",J141,0)</f>
        <v>0</v>
      </c>
      <c r="BG141" s="142">
        <f>IF(N141="zákl. přenesená",J141,0)</f>
        <v>0</v>
      </c>
      <c r="BH141" s="142">
        <f>IF(N141="sníž. přenesená",J141,0)</f>
        <v>0</v>
      </c>
      <c r="BI141" s="142">
        <f>IF(N141="nulová",J141,0)</f>
        <v>0</v>
      </c>
      <c r="BJ141" s="18" t="s">
        <v>86</v>
      </c>
      <c r="BK141" s="142">
        <f>ROUND(I141*H141,2)</f>
        <v>0</v>
      </c>
      <c r="BL141" s="18" t="s">
        <v>165</v>
      </c>
      <c r="BM141" s="141" t="s">
        <v>5319</v>
      </c>
    </row>
    <row r="142" spans="2:65" s="1" customFormat="1" ht="19.5" x14ac:dyDescent="0.2">
      <c r="B142" s="34"/>
      <c r="D142" s="148" t="s">
        <v>761</v>
      </c>
      <c r="F142" s="185" t="s">
        <v>5314</v>
      </c>
      <c r="I142" s="145"/>
      <c r="L142" s="34"/>
      <c r="M142" s="146"/>
      <c r="T142" s="55"/>
      <c r="AT142" s="18" t="s">
        <v>761</v>
      </c>
      <c r="AU142" s="18" t="s">
        <v>86</v>
      </c>
    </row>
    <row r="143" spans="2:65" s="1" customFormat="1" ht="16.5" customHeight="1" x14ac:dyDescent="0.2">
      <c r="B143" s="129"/>
      <c r="C143" s="130" t="s">
        <v>309</v>
      </c>
      <c r="D143" s="130" t="s">
        <v>160</v>
      </c>
      <c r="E143" s="131" t="s">
        <v>1278</v>
      </c>
      <c r="F143" s="132" t="s">
        <v>5320</v>
      </c>
      <c r="G143" s="133" t="s">
        <v>356</v>
      </c>
      <c r="H143" s="134">
        <v>21</v>
      </c>
      <c r="I143" s="135"/>
      <c r="J143" s="136">
        <f>ROUND(I143*H143,2)</f>
        <v>0</v>
      </c>
      <c r="K143" s="132" t="s">
        <v>3</v>
      </c>
      <c r="L143" s="34"/>
      <c r="M143" s="137" t="s">
        <v>3</v>
      </c>
      <c r="N143" s="138" t="s">
        <v>49</v>
      </c>
      <c r="P143" s="139">
        <f>O143*H143</f>
        <v>0</v>
      </c>
      <c r="Q143" s="139">
        <v>0</v>
      </c>
      <c r="R143" s="139">
        <f>Q143*H143</f>
        <v>0</v>
      </c>
      <c r="S143" s="139">
        <v>0</v>
      </c>
      <c r="T143" s="140">
        <f>S143*H143</f>
        <v>0</v>
      </c>
      <c r="AR143" s="141" t="s">
        <v>165</v>
      </c>
      <c r="AT143" s="141" t="s">
        <v>160</v>
      </c>
      <c r="AU143" s="141" t="s">
        <v>86</v>
      </c>
      <c r="AY143" s="18" t="s">
        <v>156</v>
      </c>
      <c r="BE143" s="142">
        <f>IF(N143="základní",J143,0)</f>
        <v>0</v>
      </c>
      <c r="BF143" s="142">
        <f>IF(N143="snížená",J143,0)</f>
        <v>0</v>
      </c>
      <c r="BG143" s="142">
        <f>IF(N143="zákl. přenesená",J143,0)</f>
        <v>0</v>
      </c>
      <c r="BH143" s="142">
        <f>IF(N143="sníž. přenesená",J143,0)</f>
        <v>0</v>
      </c>
      <c r="BI143" s="142">
        <f>IF(N143="nulová",J143,0)</f>
        <v>0</v>
      </c>
      <c r="BJ143" s="18" t="s">
        <v>86</v>
      </c>
      <c r="BK143" s="142">
        <f>ROUND(I143*H143,2)</f>
        <v>0</v>
      </c>
      <c r="BL143" s="18" t="s">
        <v>165</v>
      </c>
      <c r="BM143" s="141" t="s">
        <v>5321</v>
      </c>
    </row>
    <row r="144" spans="2:65" s="1" customFormat="1" ht="19.5" x14ac:dyDescent="0.2">
      <c r="B144" s="34"/>
      <c r="D144" s="148" t="s">
        <v>761</v>
      </c>
      <c r="F144" s="185" t="s">
        <v>5317</v>
      </c>
      <c r="I144" s="145"/>
      <c r="L144" s="34"/>
      <c r="M144" s="146"/>
      <c r="T144" s="55"/>
      <c r="AT144" s="18" t="s">
        <v>761</v>
      </c>
      <c r="AU144" s="18" t="s">
        <v>86</v>
      </c>
    </row>
    <row r="145" spans="2:65" s="1" customFormat="1" ht="16.5" customHeight="1" x14ac:dyDescent="0.2">
      <c r="B145" s="129"/>
      <c r="C145" s="130" t="s">
        <v>1633</v>
      </c>
      <c r="D145" s="130" t="s">
        <v>160</v>
      </c>
      <c r="E145" s="131" t="s">
        <v>922</v>
      </c>
      <c r="F145" s="132" t="s">
        <v>5276</v>
      </c>
      <c r="G145" s="133" t="s">
        <v>4623</v>
      </c>
      <c r="H145" s="134">
        <v>12</v>
      </c>
      <c r="I145" s="135"/>
      <c r="J145" s="136">
        <f>ROUND(I145*H145,2)</f>
        <v>0</v>
      </c>
      <c r="K145" s="132" t="s">
        <v>3</v>
      </c>
      <c r="L145" s="34"/>
      <c r="M145" s="137" t="s">
        <v>3</v>
      </c>
      <c r="N145" s="138" t="s">
        <v>49</v>
      </c>
      <c r="P145" s="139">
        <f>O145*H145</f>
        <v>0</v>
      </c>
      <c r="Q145" s="139">
        <v>0</v>
      </c>
      <c r="R145" s="139">
        <f>Q145*H145</f>
        <v>0</v>
      </c>
      <c r="S145" s="139">
        <v>0</v>
      </c>
      <c r="T145" s="140">
        <f>S145*H145</f>
        <v>0</v>
      </c>
      <c r="AR145" s="141" t="s">
        <v>165</v>
      </c>
      <c r="AT145" s="141" t="s">
        <v>160</v>
      </c>
      <c r="AU145" s="141" t="s">
        <v>86</v>
      </c>
      <c r="AY145" s="18" t="s">
        <v>156</v>
      </c>
      <c r="BE145" s="142">
        <f>IF(N145="základní",J145,0)</f>
        <v>0</v>
      </c>
      <c r="BF145" s="142">
        <f>IF(N145="snížená",J145,0)</f>
        <v>0</v>
      </c>
      <c r="BG145" s="142">
        <f>IF(N145="zákl. přenesená",J145,0)</f>
        <v>0</v>
      </c>
      <c r="BH145" s="142">
        <f>IF(N145="sníž. přenesená",J145,0)</f>
        <v>0</v>
      </c>
      <c r="BI145" s="142">
        <f>IF(N145="nulová",J145,0)</f>
        <v>0</v>
      </c>
      <c r="BJ145" s="18" t="s">
        <v>86</v>
      </c>
      <c r="BK145" s="142">
        <f>ROUND(I145*H145,2)</f>
        <v>0</v>
      </c>
      <c r="BL145" s="18" t="s">
        <v>165</v>
      </c>
      <c r="BM145" s="141" t="s">
        <v>5322</v>
      </c>
    </row>
    <row r="146" spans="2:65" s="1" customFormat="1" ht="19.5" x14ac:dyDescent="0.2">
      <c r="B146" s="34"/>
      <c r="D146" s="148" t="s">
        <v>761</v>
      </c>
      <c r="F146" s="185" t="s">
        <v>5323</v>
      </c>
      <c r="I146" s="145"/>
      <c r="L146" s="34"/>
      <c r="M146" s="146"/>
      <c r="T146" s="55"/>
      <c r="AT146" s="18" t="s">
        <v>761</v>
      </c>
      <c r="AU146" s="18" t="s">
        <v>86</v>
      </c>
    </row>
    <row r="147" spans="2:65" s="1" customFormat="1" ht="16.5" customHeight="1" x14ac:dyDescent="0.2">
      <c r="B147" s="129"/>
      <c r="C147" s="130" t="s">
        <v>159</v>
      </c>
      <c r="D147" s="130" t="s">
        <v>160</v>
      </c>
      <c r="E147" s="131" t="s">
        <v>928</v>
      </c>
      <c r="F147" s="132" t="s">
        <v>288</v>
      </c>
      <c r="G147" s="133" t="s">
        <v>924</v>
      </c>
      <c r="H147" s="134">
        <v>1</v>
      </c>
      <c r="I147" s="135"/>
      <c r="J147" s="136">
        <f>ROUND(I147*H147,2)</f>
        <v>0</v>
      </c>
      <c r="K147" s="132" t="s">
        <v>3</v>
      </c>
      <c r="L147" s="34"/>
      <c r="M147" s="137" t="s">
        <v>3</v>
      </c>
      <c r="N147" s="138" t="s">
        <v>49</v>
      </c>
      <c r="P147" s="139">
        <f>O147*H147</f>
        <v>0</v>
      </c>
      <c r="Q147" s="139">
        <v>0</v>
      </c>
      <c r="R147" s="139">
        <f>Q147*H147</f>
        <v>0</v>
      </c>
      <c r="S147" s="139">
        <v>0</v>
      </c>
      <c r="T147" s="140">
        <f>S147*H147</f>
        <v>0</v>
      </c>
      <c r="AR147" s="141" t="s">
        <v>165</v>
      </c>
      <c r="AT147" s="141" t="s">
        <v>160</v>
      </c>
      <c r="AU147" s="141" t="s">
        <v>86</v>
      </c>
      <c r="AY147" s="18" t="s">
        <v>156</v>
      </c>
      <c r="BE147" s="142">
        <f>IF(N147="základní",J147,0)</f>
        <v>0</v>
      </c>
      <c r="BF147" s="142">
        <f>IF(N147="snížená",J147,0)</f>
        <v>0</v>
      </c>
      <c r="BG147" s="142">
        <f>IF(N147="zákl. přenesená",J147,0)</f>
        <v>0</v>
      </c>
      <c r="BH147" s="142">
        <f>IF(N147="sníž. přenesená",J147,0)</f>
        <v>0</v>
      </c>
      <c r="BI147" s="142">
        <f>IF(N147="nulová",J147,0)</f>
        <v>0</v>
      </c>
      <c r="BJ147" s="18" t="s">
        <v>86</v>
      </c>
      <c r="BK147" s="142">
        <f>ROUND(I147*H147,2)</f>
        <v>0</v>
      </c>
      <c r="BL147" s="18" t="s">
        <v>165</v>
      </c>
      <c r="BM147" s="141" t="s">
        <v>5324</v>
      </c>
    </row>
    <row r="148" spans="2:65" s="1" customFormat="1" ht="16.5" customHeight="1" x14ac:dyDescent="0.2">
      <c r="B148" s="129"/>
      <c r="C148" s="130" t="s">
        <v>173</v>
      </c>
      <c r="D148" s="130" t="s">
        <v>160</v>
      </c>
      <c r="E148" s="131" t="s">
        <v>932</v>
      </c>
      <c r="F148" s="132" t="s">
        <v>5325</v>
      </c>
      <c r="G148" s="133" t="s">
        <v>356</v>
      </c>
      <c r="H148" s="134">
        <v>153</v>
      </c>
      <c r="I148" s="135"/>
      <c r="J148" s="136">
        <f>ROUND(I148*H148,2)</f>
        <v>0</v>
      </c>
      <c r="K148" s="132" t="s">
        <v>3</v>
      </c>
      <c r="L148" s="34"/>
      <c r="M148" s="137" t="s">
        <v>3</v>
      </c>
      <c r="N148" s="138" t="s">
        <v>49</v>
      </c>
      <c r="P148" s="139">
        <f>O148*H148</f>
        <v>0</v>
      </c>
      <c r="Q148" s="139">
        <v>0</v>
      </c>
      <c r="R148" s="139">
        <f>Q148*H148</f>
        <v>0</v>
      </c>
      <c r="S148" s="139">
        <v>0</v>
      </c>
      <c r="T148" s="140">
        <f>S148*H148</f>
        <v>0</v>
      </c>
      <c r="AR148" s="141" t="s">
        <v>165</v>
      </c>
      <c r="AT148" s="141" t="s">
        <v>160</v>
      </c>
      <c r="AU148" s="141" t="s">
        <v>86</v>
      </c>
      <c r="AY148" s="18" t="s">
        <v>156</v>
      </c>
      <c r="BE148" s="142">
        <f>IF(N148="základní",J148,0)</f>
        <v>0</v>
      </c>
      <c r="BF148" s="142">
        <f>IF(N148="snížená",J148,0)</f>
        <v>0</v>
      </c>
      <c r="BG148" s="142">
        <f>IF(N148="zákl. přenesená",J148,0)</f>
        <v>0</v>
      </c>
      <c r="BH148" s="142">
        <f>IF(N148="sníž. přenesená",J148,0)</f>
        <v>0</v>
      </c>
      <c r="BI148" s="142">
        <f>IF(N148="nulová",J148,0)</f>
        <v>0</v>
      </c>
      <c r="BJ148" s="18" t="s">
        <v>86</v>
      </c>
      <c r="BK148" s="142">
        <f>ROUND(I148*H148,2)</f>
        <v>0</v>
      </c>
      <c r="BL148" s="18" t="s">
        <v>165</v>
      </c>
      <c r="BM148" s="141" t="s">
        <v>5326</v>
      </c>
    </row>
    <row r="149" spans="2:65" s="1" customFormat="1" ht="19.5" x14ac:dyDescent="0.2">
      <c r="B149" s="34"/>
      <c r="D149" s="148" t="s">
        <v>761</v>
      </c>
      <c r="F149" s="185" t="s">
        <v>5327</v>
      </c>
      <c r="I149" s="145"/>
      <c r="L149" s="34"/>
      <c r="M149" s="146"/>
      <c r="T149" s="55"/>
      <c r="AT149" s="18" t="s">
        <v>761</v>
      </c>
      <c r="AU149" s="18" t="s">
        <v>86</v>
      </c>
    </row>
    <row r="150" spans="2:65" s="1" customFormat="1" ht="16.5" customHeight="1" x14ac:dyDescent="0.2">
      <c r="B150" s="129"/>
      <c r="C150" s="130" t="s">
        <v>1652</v>
      </c>
      <c r="D150" s="130" t="s">
        <v>160</v>
      </c>
      <c r="E150" s="131" t="s">
        <v>5328</v>
      </c>
      <c r="F150" s="132" t="s">
        <v>5329</v>
      </c>
      <c r="G150" s="133" t="s">
        <v>356</v>
      </c>
      <c r="H150" s="134">
        <v>153</v>
      </c>
      <c r="I150" s="135"/>
      <c r="J150" s="136">
        <f>ROUND(I150*H150,2)</f>
        <v>0</v>
      </c>
      <c r="K150" s="132" t="s">
        <v>3</v>
      </c>
      <c r="L150" s="34"/>
      <c r="M150" s="137" t="s">
        <v>3</v>
      </c>
      <c r="N150" s="138" t="s">
        <v>49</v>
      </c>
      <c r="P150" s="139">
        <f>O150*H150</f>
        <v>0</v>
      </c>
      <c r="Q150" s="139">
        <v>0</v>
      </c>
      <c r="R150" s="139">
        <f>Q150*H150</f>
        <v>0</v>
      </c>
      <c r="S150" s="139">
        <v>0</v>
      </c>
      <c r="T150" s="140">
        <f>S150*H150</f>
        <v>0</v>
      </c>
      <c r="AR150" s="141" t="s">
        <v>165</v>
      </c>
      <c r="AT150" s="141" t="s">
        <v>160</v>
      </c>
      <c r="AU150" s="141" t="s">
        <v>86</v>
      </c>
      <c r="AY150" s="18" t="s">
        <v>156</v>
      </c>
      <c r="BE150" s="142">
        <f>IF(N150="základní",J150,0)</f>
        <v>0</v>
      </c>
      <c r="BF150" s="142">
        <f>IF(N150="snížená",J150,0)</f>
        <v>0</v>
      </c>
      <c r="BG150" s="142">
        <f>IF(N150="zákl. přenesená",J150,0)</f>
        <v>0</v>
      </c>
      <c r="BH150" s="142">
        <f>IF(N150="sníž. přenesená",J150,0)</f>
        <v>0</v>
      </c>
      <c r="BI150" s="142">
        <f>IF(N150="nulová",J150,0)</f>
        <v>0</v>
      </c>
      <c r="BJ150" s="18" t="s">
        <v>86</v>
      </c>
      <c r="BK150" s="142">
        <f>ROUND(I150*H150,2)</f>
        <v>0</v>
      </c>
      <c r="BL150" s="18" t="s">
        <v>165</v>
      </c>
      <c r="BM150" s="141" t="s">
        <v>5330</v>
      </c>
    </row>
    <row r="151" spans="2:65" s="1" customFormat="1" ht="19.5" x14ac:dyDescent="0.2">
      <c r="B151" s="34"/>
      <c r="D151" s="148" t="s">
        <v>761</v>
      </c>
      <c r="F151" s="185" t="s">
        <v>5331</v>
      </c>
      <c r="I151" s="145"/>
      <c r="L151" s="34"/>
      <c r="M151" s="146"/>
      <c r="T151" s="55"/>
      <c r="AT151" s="18" t="s">
        <v>761</v>
      </c>
      <c r="AU151" s="18" t="s">
        <v>86</v>
      </c>
    </row>
    <row r="152" spans="2:65" s="1" customFormat="1" ht="16.5" customHeight="1" x14ac:dyDescent="0.2">
      <c r="B152" s="129"/>
      <c r="C152" s="130" t="s">
        <v>1659</v>
      </c>
      <c r="D152" s="130" t="s">
        <v>160</v>
      </c>
      <c r="E152" s="131" t="s">
        <v>1551</v>
      </c>
      <c r="F152" s="132" t="s">
        <v>5332</v>
      </c>
      <c r="G152" s="133" t="s">
        <v>2425</v>
      </c>
      <c r="H152" s="134">
        <v>5</v>
      </c>
      <c r="I152" s="135"/>
      <c r="J152" s="136">
        <f>ROUND(I152*H152,2)</f>
        <v>0</v>
      </c>
      <c r="K152" s="132" t="s">
        <v>3</v>
      </c>
      <c r="L152" s="34"/>
      <c r="M152" s="137" t="s">
        <v>3</v>
      </c>
      <c r="N152" s="138" t="s">
        <v>49</v>
      </c>
      <c r="P152" s="139">
        <f>O152*H152</f>
        <v>0</v>
      </c>
      <c r="Q152" s="139">
        <v>0</v>
      </c>
      <c r="R152" s="139">
        <f>Q152*H152</f>
        <v>0</v>
      </c>
      <c r="S152" s="139">
        <v>0</v>
      </c>
      <c r="T152" s="140">
        <f>S152*H152</f>
        <v>0</v>
      </c>
      <c r="AR152" s="141" t="s">
        <v>165</v>
      </c>
      <c r="AT152" s="141" t="s">
        <v>160</v>
      </c>
      <c r="AU152" s="141" t="s">
        <v>86</v>
      </c>
      <c r="AY152" s="18" t="s">
        <v>156</v>
      </c>
      <c r="BE152" s="142">
        <f>IF(N152="základní",J152,0)</f>
        <v>0</v>
      </c>
      <c r="BF152" s="142">
        <f>IF(N152="snížená",J152,0)</f>
        <v>0</v>
      </c>
      <c r="BG152" s="142">
        <f>IF(N152="zákl. přenesená",J152,0)</f>
        <v>0</v>
      </c>
      <c r="BH152" s="142">
        <f>IF(N152="sníž. přenesená",J152,0)</f>
        <v>0</v>
      </c>
      <c r="BI152" s="142">
        <f>IF(N152="nulová",J152,0)</f>
        <v>0</v>
      </c>
      <c r="BJ152" s="18" t="s">
        <v>86</v>
      </c>
      <c r="BK152" s="142">
        <f>ROUND(I152*H152,2)</f>
        <v>0</v>
      </c>
      <c r="BL152" s="18" t="s">
        <v>165</v>
      </c>
      <c r="BM152" s="141" t="s">
        <v>5333</v>
      </c>
    </row>
    <row r="153" spans="2:65" s="1" customFormat="1" ht="39" x14ac:dyDescent="0.2">
      <c r="B153" s="34"/>
      <c r="D153" s="148" t="s">
        <v>761</v>
      </c>
      <c r="F153" s="185" t="s">
        <v>5334</v>
      </c>
      <c r="I153" s="145"/>
      <c r="L153" s="34"/>
      <c r="M153" s="146"/>
      <c r="T153" s="55"/>
      <c r="AT153" s="18" t="s">
        <v>761</v>
      </c>
      <c r="AU153" s="18" t="s">
        <v>86</v>
      </c>
    </row>
    <row r="154" spans="2:65" s="1" customFormat="1" ht="16.5" customHeight="1" x14ac:dyDescent="0.2">
      <c r="B154" s="129"/>
      <c r="C154" s="130" t="s">
        <v>1666</v>
      </c>
      <c r="D154" s="130" t="s">
        <v>160</v>
      </c>
      <c r="E154" s="131" t="s">
        <v>1282</v>
      </c>
      <c r="F154" s="132" t="s">
        <v>5335</v>
      </c>
      <c r="G154" s="133" t="s">
        <v>2425</v>
      </c>
      <c r="H154" s="134">
        <v>14</v>
      </c>
      <c r="I154" s="135"/>
      <c r="J154" s="136">
        <f>ROUND(I154*H154,2)</f>
        <v>0</v>
      </c>
      <c r="K154" s="132" t="s">
        <v>3</v>
      </c>
      <c r="L154" s="34"/>
      <c r="M154" s="137" t="s">
        <v>3</v>
      </c>
      <c r="N154" s="138" t="s">
        <v>49</v>
      </c>
      <c r="P154" s="139">
        <f>O154*H154</f>
        <v>0</v>
      </c>
      <c r="Q154" s="139">
        <v>0</v>
      </c>
      <c r="R154" s="139">
        <f>Q154*H154</f>
        <v>0</v>
      </c>
      <c r="S154" s="139">
        <v>0</v>
      </c>
      <c r="T154" s="140">
        <f>S154*H154</f>
        <v>0</v>
      </c>
      <c r="AR154" s="141" t="s">
        <v>165</v>
      </c>
      <c r="AT154" s="141" t="s">
        <v>160</v>
      </c>
      <c r="AU154" s="141" t="s">
        <v>86</v>
      </c>
      <c r="AY154" s="18" t="s">
        <v>156</v>
      </c>
      <c r="BE154" s="142">
        <f>IF(N154="základní",J154,0)</f>
        <v>0</v>
      </c>
      <c r="BF154" s="142">
        <f>IF(N154="snížená",J154,0)</f>
        <v>0</v>
      </c>
      <c r="BG154" s="142">
        <f>IF(N154="zákl. přenesená",J154,0)</f>
        <v>0</v>
      </c>
      <c r="BH154" s="142">
        <f>IF(N154="sníž. přenesená",J154,0)</f>
        <v>0</v>
      </c>
      <c r="BI154" s="142">
        <f>IF(N154="nulová",J154,0)</f>
        <v>0</v>
      </c>
      <c r="BJ154" s="18" t="s">
        <v>86</v>
      </c>
      <c r="BK154" s="142">
        <f>ROUND(I154*H154,2)</f>
        <v>0</v>
      </c>
      <c r="BL154" s="18" t="s">
        <v>165</v>
      </c>
      <c r="BM154" s="141" t="s">
        <v>5336</v>
      </c>
    </row>
    <row r="155" spans="2:65" s="1" customFormat="1" ht="19.5" x14ac:dyDescent="0.2">
      <c r="B155" s="34"/>
      <c r="D155" s="148" t="s">
        <v>761</v>
      </c>
      <c r="F155" s="185" t="s">
        <v>5337</v>
      </c>
      <c r="I155" s="145"/>
      <c r="L155" s="34"/>
      <c r="M155" s="146"/>
      <c r="T155" s="55"/>
      <c r="AT155" s="18" t="s">
        <v>761</v>
      </c>
      <c r="AU155" s="18" t="s">
        <v>86</v>
      </c>
    </row>
    <row r="156" spans="2:65" s="1" customFormat="1" ht="16.5" customHeight="1" x14ac:dyDescent="0.2">
      <c r="B156" s="129"/>
      <c r="C156" s="130" t="s">
        <v>1671</v>
      </c>
      <c r="D156" s="130" t="s">
        <v>160</v>
      </c>
      <c r="E156" s="131" t="s">
        <v>1291</v>
      </c>
      <c r="F156" s="132" t="s">
        <v>5338</v>
      </c>
      <c r="G156" s="133" t="s">
        <v>2425</v>
      </c>
      <c r="H156" s="134">
        <v>4</v>
      </c>
      <c r="I156" s="135"/>
      <c r="J156" s="136">
        <f t="shared" ref="J156:J161" si="0">ROUND(I156*H156,2)</f>
        <v>0</v>
      </c>
      <c r="K156" s="132" t="s">
        <v>3</v>
      </c>
      <c r="L156" s="34"/>
      <c r="M156" s="137" t="s">
        <v>3</v>
      </c>
      <c r="N156" s="138" t="s">
        <v>49</v>
      </c>
      <c r="P156" s="139">
        <f t="shared" ref="P156:P161" si="1">O156*H156</f>
        <v>0</v>
      </c>
      <c r="Q156" s="139">
        <v>0</v>
      </c>
      <c r="R156" s="139">
        <f t="shared" ref="R156:R161" si="2">Q156*H156</f>
        <v>0</v>
      </c>
      <c r="S156" s="139">
        <v>0</v>
      </c>
      <c r="T156" s="140">
        <f t="shared" ref="T156:T161" si="3">S156*H156</f>
        <v>0</v>
      </c>
      <c r="AR156" s="141" t="s">
        <v>165</v>
      </c>
      <c r="AT156" s="141" t="s">
        <v>160</v>
      </c>
      <c r="AU156" s="141" t="s">
        <v>86</v>
      </c>
      <c r="AY156" s="18" t="s">
        <v>156</v>
      </c>
      <c r="BE156" s="142">
        <f t="shared" ref="BE156:BE161" si="4">IF(N156="základní",J156,0)</f>
        <v>0</v>
      </c>
      <c r="BF156" s="142">
        <f t="shared" ref="BF156:BF161" si="5">IF(N156="snížená",J156,0)</f>
        <v>0</v>
      </c>
      <c r="BG156" s="142">
        <f t="shared" ref="BG156:BG161" si="6">IF(N156="zákl. přenesená",J156,0)</f>
        <v>0</v>
      </c>
      <c r="BH156" s="142">
        <f t="shared" ref="BH156:BH161" si="7">IF(N156="sníž. přenesená",J156,0)</f>
        <v>0</v>
      </c>
      <c r="BI156" s="142">
        <f t="shared" ref="BI156:BI161" si="8">IF(N156="nulová",J156,0)</f>
        <v>0</v>
      </c>
      <c r="BJ156" s="18" t="s">
        <v>86</v>
      </c>
      <c r="BK156" s="142">
        <f t="shared" ref="BK156:BK161" si="9">ROUND(I156*H156,2)</f>
        <v>0</v>
      </c>
      <c r="BL156" s="18" t="s">
        <v>165</v>
      </c>
      <c r="BM156" s="141" t="s">
        <v>5339</v>
      </c>
    </row>
    <row r="157" spans="2:65" s="1" customFormat="1" ht="16.5" customHeight="1" x14ac:dyDescent="0.2">
      <c r="B157" s="129"/>
      <c r="C157" s="130" t="s">
        <v>1676</v>
      </c>
      <c r="D157" s="130" t="s">
        <v>160</v>
      </c>
      <c r="E157" s="131" t="s">
        <v>1296</v>
      </c>
      <c r="F157" s="132" t="s">
        <v>5340</v>
      </c>
      <c r="G157" s="133" t="s">
        <v>2425</v>
      </c>
      <c r="H157" s="134">
        <v>3</v>
      </c>
      <c r="I157" s="135"/>
      <c r="J157" s="136">
        <f t="shared" si="0"/>
        <v>0</v>
      </c>
      <c r="K157" s="132" t="s">
        <v>3</v>
      </c>
      <c r="L157" s="34"/>
      <c r="M157" s="137" t="s">
        <v>3</v>
      </c>
      <c r="N157" s="138" t="s">
        <v>49</v>
      </c>
      <c r="P157" s="139">
        <f t="shared" si="1"/>
        <v>0</v>
      </c>
      <c r="Q157" s="139">
        <v>0</v>
      </c>
      <c r="R157" s="139">
        <f t="shared" si="2"/>
        <v>0</v>
      </c>
      <c r="S157" s="139">
        <v>0</v>
      </c>
      <c r="T157" s="140">
        <f t="shared" si="3"/>
        <v>0</v>
      </c>
      <c r="AR157" s="141" t="s">
        <v>165</v>
      </c>
      <c r="AT157" s="141" t="s">
        <v>160</v>
      </c>
      <c r="AU157" s="141" t="s">
        <v>86</v>
      </c>
      <c r="AY157" s="18" t="s">
        <v>156</v>
      </c>
      <c r="BE157" s="142">
        <f t="shared" si="4"/>
        <v>0</v>
      </c>
      <c r="BF157" s="142">
        <f t="shared" si="5"/>
        <v>0</v>
      </c>
      <c r="BG157" s="142">
        <f t="shared" si="6"/>
        <v>0</v>
      </c>
      <c r="BH157" s="142">
        <f t="shared" si="7"/>
        <v>0</v>
      </c>
      <c r="BI157" s="142">
        <f t="shared" si="8"/>
        <v>0</v>
      </c>
      <c r="BJ157" s="18" t="s">
        <v>86</v>
      </c>
      <c r="BK157" s="142">
        <f t="shared" si="9"/>
        <v>0</v>
      </c>
      <c r="BL157" s="18" t="s">
        <v>165</v>
      </c>
      <c r="BM157" s="141" t="s">
        <v>5341</v>
      </c>
    </row>
    <row r="158" spans="2:65" s="1" customFormat="1" ht="16.5" customHeight="1" x14ac:dyDescent="0.2">
      <c r="B158" s="129"/>
      <c r="C158" s="130" t="s">
        <v>1681</v>
      </c>
      <c r="D158" s="130" t="s">
        <v>160</v>
      </c>
      <c r="E158" s="131" t="s">
        <v>1308</v>
      </c>
      <c r="F158" s="132" t="s">
        <v>5342</v>
      </c>
      <c r="G158" s="133" t="s">
        <v>2425</v>
      </c>
      <c r="H158" s="134">
        <v>1</v>
      </c>
      <c r="I158" s="135"/>
      <c r="J158" s="136">
        <f t="shared" si="0"/>
        <v>0</v>
      </c>
      <c r="K158" s="132" t="s">
        <v>3</v>
      </c>
      <c r="L158" s="34"/>
      <c r="M158" s="137" t="s">
        <v>3</v>
      </c>
      <c r="N158" s="138" t="s">
        <v>49</v>
      </c>
      <c r="P158" s="139">
        <f t="shared" si="1"/>
        <v>0</v>
      </c>
      <c r="Q158" s="139">
        <v>0</v>
      </c>
      <c r="R158" s="139">
        <f t="shared" si="2"/>
        <v>0</v>
      </c>
      <c r="S158" s="139">
        <v>0</v>
      </c>
      <c r="T158" s="140">
        <f t="shared" si="3"/>
        <v>0</v>
      </c>
      <c r="AR158" s="141" t="s">
        <v>165</v>
      </c>
      <c r="AT158" s="141" t="s">
        <v>160</v>
      </c>
      <c r="AU158" s="141" t="s">
        <v>86</v>
      </c>
      <c r="AY158" s="18" t="s">
        <v>156</v>
      </c>
      <c r="BE158" s="142">
        <f t="shared" si="4"/>
        <v>0</v>
      </c>
      <c r="BF158" s="142">
        <f t="shared" si="5"/>
        <v>0</v>
      </c>
      <c r="BG158" s="142">
        <f t="shared" si="6"/>
        <v>0</v>
      </c>
      <c r="BH158" s="142">
        <f t="shared" si="7"/>
        <v>0</v>
      </c>
      <c r="BI158" s="142">
        <f t="shared" si="8"/>
        <v>0</v>
      </c>
      <c r="BJ158" s="18" t="s">
        <v>86</v>
      </c>
      <c r="BK158" s="142">
        <f t="shared" si="9"/>
        <v>0</v>
      </c>
      <c r="BL158" s="18" t="s">
        <v>165</v>
      </c>
      <c r="BM158" s="141" t="s">
        <v>5343</v>
      </c>
    </row>
    <row r="159" spans="2:65" s="1" customFormat="1" ht="16.5" customHeight="1" x14ac:dyDescent="0.2">
      <c r="B159" s="129"/>
      <c r="C159" s="130" t="s">
        <v>1685</v>
      </c>
      <c r="D159" s="130" t="s">
        <v>160</v>
      </c>
      <c r="E159" s="131" t="s">
        <v>936</v>
      </c>
      <c r="F159" s="132" t="s">
        <v>5344</v>
      </c>
      <c r="G159" s="133" t="s">
        <v>2425</v>
      </c>
      <c r="H159" s="134">
        <v>4</v>
      </c>
      <c r="I159" s="135"/>
      <c r="J159" s="136">
        <f t="shared" si="0"/>
        <v>0</v>
      </c>
      <c r="K159" s="132" t="s">
        <v>3</v>
      </c>
      <c r="L159" s="34"/>
      <c r="M159" s="137" t="s">
        <v>3</v>
      </c>
      <c r="N159" s="138" t="s">
        <v>49</v>
      </c>
      <c r="P159" s="139">
        <f t="shared" si="1"/>
        <v>0</v>
      </c>
      <c r="Q159" s="139">
        <v>0</v>
      </c>
      <c r="R159" s="139">
        <f t="shared" si="2"/>
        <v>0</v>
      </c>
      <c r="S159" s="139">
        <v>0</v>
      </c>
      <c r="T159" s="140">
        <f t="shared" si="3"/>
        <v>0</v>
      </c>
      <c r="AR159" s="141" t="s">
        <v>165</v>
      </c>
      <c r="AT159" s="141" t="s">
        <v>160</v>
      </c>
      <c r="AU159" s="141" t="s">
        <v>86</v>
      </c>
      <c r="AY159" s="18" t="s">
        <v>156</v>
      </c>
      <c r="BE159" s="142">
        <f t="shared" si="4"/>
        <v>0</v>
      </c>
      <c r="BF159" s="142">
        <f t="shared" si="5"/>
        <v>0</v>
      </c>
      <c r="BG159" s="142">
        <f t="shared" si="6"/>
        <v>0</v>
      </c>
      <c r="BH159" s="142">
        <f t="shared" si="7"/>
        <v>0</v>
      </c>
      <c r="BI159" s="142">
        <f t="shared" si="8"/>
        <v>0</v>
      </c>
      <c r="BJ159" s="18" t="s">
        <v>86</v>
      </c>
      <c r="BK159" s="142">
        <f t="shared" si="9"/>
        <v>0</v>
      </c>
      <c r="BL159" s="18" t="s">
        <v>165</v>
      </c>
      <c r="BM159" s="141" t="s">
        <v>5345</v>
      </c>
    </row>
    <row r="160" spans="2:65" s="1" customFormat="1" ht="16.5" customHeight="1" x14ac:dyDescent="0.2">
      <c r="B160" s="129"/>
      <c r="C160" s="130" t="s">
        <v>1690</v>
      </c>
      <c r="D160" s="130" t="s">
        <v>160</v>
      </c>
      <c r="E160" s="131" t="s">
        <v>942</v>
      </c>
      <c r="F160" s="132" t="s">
        <v>5346</v>
      </c>
      <c r="G160" s="133" t="s">
        <v>2425</v>
      </c>
      <c r="H160" s="134">
        <v>1</v>
      </c>
      <c r="I160" s="135"/>
      <c r="J160" s="136">
        <f t="shared" si="0"/>
        <v>0</v>
      </c>
      <c r="K160" s="132" t="s">
        <v>3</v>
      </c>
      <c r="L160" s="34"/>
      <c r="M160" s="137" t="s">
        <v>3</v>
      </c>
      <c r="N160" s="138" t="s">
        <v>49</v>
      </c>
      <c r="P160" s="139">
        <f t="shared" si="1"/>
        <v>0</v>
      </c>
      <c r="Q160" s="139">
        <v>0</v>
      </c>
      <c r="R160" s="139">
        <f t="shared" si="2"/>
        <v>0</v>
      </c>
      <c r="S160" s="139">
        <v>0</v>
      </c>
      <c r="T160" s="140">
        <f t="shared" si="3"/>
        <v>0</v>
      </c>
      <c r="AR160" s="141" t="s">
        <v>165</v>
      </c>
      <c r="AT160" s="141" t="s">
        <v>160</v>
      </c>
      <c r="AU160" s="141" t="s">
        <v>86</v>
      </c>
      <c r="AY160" s="18" t="s">
        <v>156</v>
      </c>
      <c r="BE160" s="142">
        <f t="shared" si="4"/>
        <v>0</v>
      </c>
      <c r="BF160" s="142">
        <f t="shared" si="5"/>
        <v>0</v>
      </c>
      <c r="BG160" s="142">
        <f t="shared" si="6"/>
        <v>0</v>
      </c>
      <c r="BH160" s="142">
        <f t="shared" si="7"/>
        <v>0</v>
      </c>
      <c r="BI160" s="142">
        <f t="shared" si="8"/>
        <v>0</v>
      </c>
      <c r="BJ160" s="18" t="s">
        <v>86</v>
      </c>
      <c r="BK160" s="142">
        <f t="shared" si="9"/>
        <v>0</v>
      </c>
      <c r="BL160" s="18" t="s">
        <v>165</v>
      </c>
      <c r="BM160" s="141" t="s">
        <v>5347</v>
      </c>
    </row>
    <row r="161" spans="2:65" s="1" customFormat="1" ht="16.5" customHeight="1" x14ac:dyDescent="0.2">
      <c r="B161" s="129"/>
      <c r="C161" s="130" t="s">
        <v>1691</v>
      </c>
      <c r="D161" s="130" t="s">
        <v>160</v>
      </c>
      <c r="E161" s="131" t="s">
        <v>947</v>
      </c>
      <c r="F161" s="132" t="s">
        <v>5342</v>
      </c>
      <c r="G161" s="133" t="s">
        <v>2425</v>
      </c>
      <c r="H161" s="134">
        <v>2</v>
      </c>
      <c r="I161" s="135"/>
      <c r="J161" s="136">
        <f t="shared" si="0"/>
        <v>0</v>
      </c>
      <c r="K161" s="132" t="s">
        <v>3</v>
      </c>
      <c r="L161" s="34"/>
      <c r="M161" s="137" t="s">
        <v>3</v>
      </c>
      <c r="N161" s="138" t="s">
        <v>49</v>
      </c>
      <c r="P161" s="139">
        <f t="shared" si="1"/>
        <v>0</v>
      </c>
      <c r="Q161" s="139">
        <v>0</v>
      </c>
      <c r="R161" s="139">
        <f t="shared" si="2"/>
        <v>0</v>
      </c>
      <c r="S161" s="139">
        <v>0</v>
      </c>
      <c r="T161" s="140">
        <f t="shared" si="3"/>
        <v>0</v>
      </c>
      <c r="AR161" s="141" t="s">
        <v>165</v>
      </c>
      <c r="AT161" s="141" t="s">
        <v>160</v>
      </c>
      <c r="AU161" s="141" t="s">
        <v>86</v>
      </c>
      <c r="AY161" s="18" t="s">
        <v>156</v>
      </c>
      <c r="BE161" s="142">
        <f t="shared" si="4"/>
        <v>0</v>
      </c>
      <c r="BF161" s="142">
        <f t="shared" si="5"/>
        <v>0</v>
      </c>
      <c r="BG161" s="142">
        <f t="shared" si="6"/>
        <v>0</v>
      </c>
      <c r="BH161" s="142">
        <f t="shared" si="7"/>
        <v>0</v>
      </c>
      <c r="BI161" s="142">
        <f t="shared" si="8"/>
        <v>0</v>
      </c>
      <c r="BJ161" s="18" t="s">
        <v>86</v>
      </c>
      <c r="BK161" s="142">
        <f t="shared" si="9"/>
        <v>0</v>
      </c>
      <c r="BL161" s="18" t="s">
        <v>165</v>
      </c>
      <c r="BM161" s="141" t="s">
        <v>5348</v>
      </c>
    </row>
    <row r="162" spans="2:65" s="11" customFormat="1" ht="25.9" customHeight="1" x14ac:dyDescent="0.2">
      <c r="B162" s="117"/>
      <c r="D162" s="118" t="s">
        <v>77</v>
      </c>
      <c r="E162" s="119" t="s">
        <v>5349</v>
      </c>
      <c r="F162" s="119" t="s">
        <v>5350</v>
      </c>
      <c r="I162" s="120"/>
      <c r="J162" s="121">
        <f>BK162</f>
        <v>0</v>
      </c>
      <c r="L162" s="117"/>
      <c r="M162" s="122"/>
      <c r="P162" s="123">
        <f>SUM(P163:P174)</f>
        <v>0</v>
      </c>
      <c r="R162" s="123">
        <f>SUM(R163:R174)</f>
        <v>0</v>
      </c>
      <c r="T162" s="124">
        <f>SUM(T163:T174)</f>
        <v>0</v>
      </c>
      <c r="AR162" s="118" t="s">
        <v>86</v>
      </c>
      <c r="AT162" s="125" t="s">
        <v>77</v>
      </c>
      <c r="AU162" s="125" t="s">
        <v>78</v>
      </c>
      <c r="AY162" s="118" t="s">
        <v>156</v>
      </c>
      <c r="BK162" s="126">
        <f>SUM(BK163:BK174)</f>
        <v>0</v>
      </c>
    </row>
    <row r="163" spans="2:65" s="1" customFormat="1" ht="16.5" customHeight="1" x14ac:dyDescent="0.2">
      <c r="B163" s="129"/>
      <c r="C163" s="130" t="s">
        <v>1692</v>
      </c>
      <c r="D163" s="130" t="s">
        <v>160</v>
      </c>
      <c r="E163" s="131" t="s">
        <v>953</v>
      </c>
      <c r="F163" s="132" t="s">
        <v>5351</v>
      </c>
      <c r="G163" s="133" t="s">
        <v>5352</v>
      </c>
      <c r="H163" s="134">
        <v>2</v>
      </c>
      <c r="I163" s="135"/>
      <c r="J163" s="136">
        <f>ROUND(I163*H163,2)</f>
        <v>0</v>
      </c>
      <c r="K163" s="132" t="s">
        <v>3</v>
      </c>
      <c r="L163" s="34"/>
      <c r="M163" s="137" t="s">
        <v>3</v>
      </c>
      <c r="N163" s="138" t="s">
        <v>49</v>
      </c>
      <c r="P163" s="139">
        <f>O163*H163</f>
        <v>0</v>
      </c>
      <c r="Q163" s="139">
        <v>0</v>
      </c>
      <c r="R163" s="139">
        <f>Q163*H163</f>
        <v>0</v>
      </c>
      <c r="S163" s="139">
        <v>0</v>
      </c>
      <c r="T163" s="140">
        <f>S163*H163</f>
        <v>0</v>
      </c>
      <c r="AR163" s="141" t="s">
        <v>165</v>
      </c>
      <c r="AT163" s="141" t="s">
        <v>160</v>
      </c>
      <c r="AU163" s="141" t="s">
        <v>86</v>
      </c>
      <c r="AY163" s="18" t="s">
        <v>156</v>
      </c>
      <c r="BE163" s="142">
        <f>IF(N163="základní",J163,0)</f>
        <v>0</v>
      </c>
      <c r="BF163" s="142">
        <f>IF(N163="snížená",J163,0)</f>
        <v>0</v>
      </c>
      <c r="BG163" s="142">
        <f>IF(N163="zákl. přenesená",J163,0)</f>
        <v>0</v>
      </c>
      <c r="BH163" s="142">
        <f>IF(N163="sníž. přenesená",J163,0)</f>
        <v>0</v>
      </c>
      <c r="BI163" s="142">
        <f>IF(N163="nulová",J163,0)</f>
        <v>0</v>
      </c>
      <c r="BJ163" s="18" t="s">
        <v>86</v>
      </c>
      <c r="BK163" s="142">
        <f>ROUND(I163*H163,2)</f>
        <v>0</v>
      </c>
      <c r="BL163" s="18" t="s">
        <v>165</v>
      </c>
      <c r="BM163" s="141" t="s">
        <v>5353</v>
      </c>
    </row>
    <row r="164" spans="2:65" s="1" customFormat="1" ht="19.5" x14ac:dyDescent="0.2">
      <c r="B164" s="34"/>
      <c r="D164" s="148" t="s">
        <v>761</v>
      </c>
      <c r="F164" s="185" t="s">
        <v>5354</v>
      </c>
      <c r="I164" s="145"/>
      <c r="L164" s="34"/>
      <c r="M164" s="146"/>
      <c r="T164" s="55"/>
      <c r="AT164" s="18" t="s">
        <v>761</v>
      </c>
      <c r="AU164" s="18" t="s">
        <v>86</v>
      </c>
    </row>
    <row r="165" spans="2:65" s="1" customFormat="1" ht="16.5" customHeight="1" x14ac:dyDescent="0.2">
      <c r="B165" s="129"/>
      <c r="C165" s="130" t="s">
        <v>1694</v>
      </c>
      <c r="D165" s="130" t="s">
        <v>160</v>
      </c>
      <c r="E165" s="131" t="s">
        <v>958</v>
      </c>
      <c r="F165" s="132" t="s">
        <v>5355</v>
      </c>
      <c r="G165" s="133" t="s">
        <v>5352</v>
      </c>
      <c r="H165" s="134">
        <v>2</v>
      </c>
      <c r="I165" s="135"/>
      <c r="J165" s="136">
        <f>ROUND(I165*H165,2)</f>
        <v>0</v>
      </c>
      <c r="K165" s="132" t="s">
        <v>3</v>
      </c>
      <c r="L165" s="34"/>
      <c r="M165" s="137" t="s">
        <v>3</v>
      </c>
      <c r="N165" s="138" t="s">
        <v>49</v>
      </c>
      <c r="P165" s="139">
        <f>O165*H165</f>
        <v>0</v>
      </c>
      <c r="Q165" s="139">
        <v>0</v>
      </c>
      <c r="R165" s="139">
        <f>Q165*H165</f>
        <v>0</v>
      </c>
      <c r="S165" s="139">
        <v>0</v>
      </c>
      <c r="T165" s="140">
        <f>S165*H165</f>
        <v>0</v>
      </c>
      <c r="AR165" s="141" t="s">
        <v>165</v>
      </c>
      <c r="AT165" s="141" t="s">
        <v>160</v>
      </c>
      <c r="AU165" s="141" t="s">
        <v>86</v>
      </c>
      <c r="AY165" s="18" t="s">
        <v>156</v>
      </c>
      <c r="BE165" s="142">
        <f>IF(N165="základní",J165,0)</f>
        <v>0</v>
      </c>
      <c r="BF165" s="142">
        <f>IF(N165="snížená",J165,0)</f>
        <v>0</v>
      </c>
      <c r="BG165" s="142">
        <f>IF(N165="zákl. přenesená",J165,0)</f>
        <v>0</v>
      </c>
      <c r="BH165" s="142">
        <f>IF(N165="sníž. přenesená",J165,0)</f>
        <v>0</v>
      </c>
      <c r="BI165" s="142">
        <f>IF(N165="nulová",J165,0)</f>
        <v>0</v>
      </c>
      <c r="BJ165" s="18" t="s">
        <v>86</v>
      </c>
      <c r="BK165" s="142">
        <f>ROUND(I165*H165,2)</f>
        <v>0</v>
      </c>
      <c r="BL165" s="18" t="s">
        <v>165</v>
      </c>
      <c r="BM165" s="141" t="s">
        <v>5356</v>
      </c>
    </row>
    <row r="166" spans="2:65" s="1" customFormat="1" ht="19.5" x14ac:dyDescent="0.2">
      <c r="B166" s="34"/>
      <c r="D166" s="148" t="s">
        <v>761</v>
      </c>
      <c r="F166" s="185" t="s">
        <v>5357</v>
      </c>
      <c r="I166" s="145"/>
      <c r="L166" s="34"/>
      <c r="M166" s="146"/>
      <c r="T166" s="55"/>
      <c r="AT166" s="18" t="s">
        <v>761</v>
      </c>
      <c r="AU166" s="18" t="s">
        <v>86</v>
      </c>
    </row>
    <row r="167" spans="2:65" s="1" customFormat="1" ht="16.5" customHeight="1" x14ac:dyDescent="0.2">
      <c r="B167" s="129"/>
      <c r="C167" s="130" t="s">
        <v>1695</v>
      </c>
      <c r="D167" s="130" t="s">
        <v>160</v>
      </c>
      <c r="E167" s="131" t="s">
        <v>962</v>
      </c>
      <c r="F167" s="132" t="s">
        <v>5358</v>
      </c>
      <c r="G167" s="133" t="s">
        <v>5352</v>
      </c>
      <c r="H167" s="134">
        <v>1</v>
      </c>
      <c r="I167" s="135"/>
      <c r="J167" s="136">
        <f t="shared" ref="J167:J174" si="10">ROUND(I167*H167,2)</f>
        <v>0</v>
      </c>
      <c r="K167" s="132" t="s">
        <v>3</v>
      </c>
      <c r="L167" s="34"/>
      <c r="M167" s="137" t="s">
        <v>3</v>
      </c>
      <c r="N167" s="138" t="s">
        <v>49</v>
      </c>
      <c r="P167" s="139">
        <f t="shared" ref="P167:P174" si="11">O167*H167</f>
        <v>0</v>
      </c>
      <c r="Q167" s="139">
        <v>0</v>
      </c>
      <c r="R167" s="139">
        <f t="shared" ref="R167:R174" si="12">Q167*H167</f>
        <v>0</v>
      </c>
      <c r="S167" s="139">
        <v>0</v>
      </c>
      <c r="T167" s="140">
        <f t="shared" ref="T167:T174" si="13">S167*H167</f>
        <v>0</v>
      </c>
      <c r="AR167" s="141" t="s">
        <v>165</v>
      </c>
      <c r="AT167" s="141" t="s">
        <v>160</v>
      </c>
      <c r="AU167" s="141" t="s">
        <v>86</v>
      </c>
      <c r="AY167" s="18" t="s">
        <v>156</v>
      </c>
      <c r="BE167" s="142">
        <f t="shared" ref="BE167:BE174" si="14">IF(N167="základní",J167,0)</f>
        <v>0</v>
      </c>
      <c r="BF167" s="142">
        <f t="shared" ref="BF167:BF174" si="15">IF(N167="snížená",J167,0)</f>
        <v>0</v>
      </c>
      <c r="BG167" s="142">
        <f t="shared" ref="BG167:BG174" si="16">IF(N167="zákl. přenesená",J167,0)</f>
        <v>0</v>
      </c>
      <c r="BH167" s="142">
        <f t="shared" ref="BH167:BH174" si="17">IF(N167="sníž. přenesená",J167,0)</f>
        <v>0</v>
      </c>
      <c r="BI167" s="142">
        <f t="shared" ref="BI167:BI174" si="18">IF(N167="nulová",J167,0)</f>
        <v>0</v>
      </c>
      <c r="BJ167" s="18" t="s">
        <v>86</v>
      </c>
      <c r="BK167" s="142">
        <f t="shared" ref="BK167:BK174" si="19">ROUND(I167*H167,2)</f>
        <v>0</v>
      </c>
      <c r="BL167" s="18" t="s">
        <v>165</v>
      </c>
      <c r="BM167" s="141" t="s">
        <v>5359</v>
      </c>
    </row>
    <row r="168" spans="2:65" s="1" customFormat="1" ht="16.5" customHeight="1" x14ac:dyDescent="0.2">
      <c r="B168" s="129"/>
      <c r="C168" s="130" t="s">
        <v>1696</v>
      </c>
      <c r="D168" s="130" t="s">
        <v>160</v>
      </c>
      <c r="E168" s="131" t="s">
        <v>1303</v>
      </c>
      <c r="F168" s="132" t="s">
        <v>5360</v>
      </c>
      <c r="G168" s="133" t="s">
        <v>2425</v>
      </c>
      <c r="H168" s="134">
        <v>1</v>
      </c>
      <c r="I168" s="135"/>
      <c r="J168" s="136">
        <f t="shared" si="10"/>
        <v>0</v>
      </c>
      <c r="K168" s="132" t="s">
        <v>3</v>
      </c>
      <c r="L168" s="34"/>
      <c r="M168" s="137" t="s">
        <v>3</v>
      </c>
      <c r="N168" s="138" t="s">
        <v>49</v>
      </c>
      <c r="P168" s="139">
        <f t="shared" si="11"/>
        <v>0</v>
      </c>
      <c r="Q168" s="139">
        <v>0</v>
      </c>
      <c r="R168" s="139">
        <f t="shared" si="12"/>
        <v>0</v>
      </c>
      <c r="S168" s="139">
        <v>0</v>
      </c>
      <c r="T168" s="140">
        <f t="shared" si="13"/>
        <v>0</v>
      </c>
      <c r="AR168" s="141" t="s">
        <v>165</v>
      </c>
      <c r="AT168" s="141" t="s">
        <v>160</v>
      </c>
      <c r="AU168" s="141" t="s">
        <v>86</v>
      </c>
      <c r="AY168" s="18" t="s">
        <v>156</v>
      </c>
      <c r="BE168" s="142">
        <f t="shared" si="14"/>
        <v>0</v>
      </c>
      <c r="BF168" s="142">
        <f t="shared" si="15"/>
        <v>0</v>
      </c>
      <c r="BG168" s="142">
        <f t="shared" si="16"/>
        <v>0</v>
      </c>
      <c r="BH168" s="142">
        <f t="shared" si="17"/>
        <v>0</v>
      </c>
      <c r="BI168" s="142">
        <f t="shared" si="18"/>
        <v>0</v>
      </c>
      <c r="BJ168" s="18" t="s">
        <v>86</v>
      </c>
      <c r="BK168" s="142">
        <f t="shared" si="19"/>
        <v>0</v>
      </c>
      <c r="BL168" s="18" t="s">
        <v>165</v>
      </c>
      <c r="BM168" s="141" t="s">
        <v>5361</v>
      </c>
    </row>
    <row r="169" spans="2:65" s="1" customFormat="1" ht="16.5" customHeight="1" x14ac:dyDescent="0.2">
      <c r="B169" s="129"/>
      <c r="C169" s="130" t="s">
        <v>1697</v>
      </c>
      <c r="D169" s="130" t="s">
        <v>160</v>
      </c>
      <c r="E169" s="131" t="s">
        <v>966</v>
      </c>
      <c r="F169" s="132" t="s">
        <v>5362</v>
      </c>
      <c r="G169" s="133" t="s">
        <v>2425</v>
      </c>
      <c r="H169" s="134">
        <v>1</v>
      </c>
      <c r="I169" s="135"/>
      <c r="J169" s="136">
        <f t="shared" si="10"/>
        <v>0</v>
      </c>
      <c r="K169" s="132" t="s">
        <v>3</v>
      </c>
      <c r="L169" s="34"/>
      <c r="M169" s="137" t="s">
        <v>3</v>
      </c>
      <c r="N169" s="138" t="s">
        <v>49</v>
      </c>
      <c r="P169" s="139">
        <f t="shared" si="11"/>
        <v>0</v>
      </c>
      <c r="Q169" s="139">
        <v>0</v>
      </c>
      <c r="R169" s="139">
        <f t="shared" si="12"/>
        <v>0</v>
      </c>
      <c r="S169" s="139">
        <v>0</v>
      </c>
      <c r="T169" s="140">
        <f t="shared" si="13"/>
        <v>0</v>
      </c>
      <c r="AR169" s="141" t="s">
        <v>165</v>
      </c>
      <c r="AT169" s="141" t="s">
        <v>160</v>
      </c>
      <c r="AU169" s="141" t="s">
        <v>86</v>
      </c>
      <c r="AY169" s="18" t="s">
        <v>156</v>
      </c>
      <c r="BE169" s="142">
        <f t="shared" si="14"/>
        <v>0</v>
      </c>
      <c r="BF169" s="142">
        <f t="shared" si="15"/>
        <v>0</v>
      </c>
      <c r="BG169" s="142">
        <f t="shared" si="16"/>
        <v>0</v>
      </c>
      <c r="BH169" s="142">
        <f t="shared" si="17"/>
        <v>0</v>
      </c>
      <c r="BI169" s="142">
        <f t="shared" si="18"/>
        <v>0</v>
      </c>
      <c r="BJ169" s="18" t="s">
        <v>86</v>
      </c>
      <c r="BK169" s="142">
        <f t="shared" si="19"/>
        <v>0</v>
      </c>
      <c r="BL169" s="18" t="s">
        <v>165</v>
      </c>
      <c r="BM169" s="141" t="s">
        <v>5363</v>
      </c>
    </row>
    <row r="170" spans="2:65" s="1" customFormat="1" ht="16.5" customHeight="1" x14ac:dyDescent="0.2">
      <c r="B170" s="129"/>
      <c r="C170" s="130" t="s">
        <v>1711</v>
      </c>
      <c r="D170" s="130" t="s">
        <v>160</v>
      </c>
      <c r="E170" s="131" t="s">
        <v>970</v>
      </c>
      <c r="F170" s="132" t="s">
        <v>5364</v>
      </c>
      <c r="G170" s="133" t="s">
        <v>2425</v>
      </c>
      <c r="H170" s="134">
        <v>1</v>
      </c>
      <c r="I170" s="135"/>
      <c r="J170" s="136">
        <f t="shared" si="10"/>
        <v>0</v>
      </c>
      <c r="K170" s="132" t="s">
        <v>3</v>
      </c>
      <c r="L170" s="34"/>
      <c r="M170" s="137" t="s">
        <v>3</v>
      </c>
      <c r="N170" s="138" t="s">
        <v>49</v>
      </c>
      <c r="P170" s="139">
        <f t="shared" si="11"/>
        <v>0</v>
      </c>
      <c r="Q170" s="139">
        <v>0</v>
      </c>
      <c r="R170" s="139">
        <f t="shared" si="12"/>
        <v>0</v>
      </c>
      <c r="S170" s="139">
        <v>0</v>
      </c>
      <c r="T170" s="140">
        <f t="shared" si="13"/>
        <v>0</v>
      </c>
      <c r="AR170" s="141" t="s">
        <v>165</v>
      </c>
      <c r="AT170" s="141" t="s">
        <v>160</v>
      </c>
      <c r="AU170" s="141" t="s">
        <v>86</v>
      </c>
      <c r="AY170" s="18" t="s">
        <v>156</v>
      </c>
      <c r="BE170" s="142">
        <f t="shared" si="14"/>
        <v>0</v>
      </c>
      <c r="BF170" s="142">
        <f t="shared" si="15"/>
        <v>0</v>
      </c>
      <c r="BG170" s="142">
        <f t="shared" si="16"/>
        <v>0</v>
      </c>
      <c r="BH170" s="142">
        <f t="shared" si="17"/>
        <v>0</v>
      </c>
      <c r="BI170" s="142">
        <f t="shared" si="18"/>
        <v>0</v>
      </c>
      <c r="BJ170" s="18" t="s">
        <v>86</v>
      </c>
      <c r="BK170" s="142">
        <f t="shared" si="19"/>
        <v>0</v>
      </c>
      <c r="BL170" s="18" t="s">
        <v>165</v>
      </c>
      <c r="BM170" s="141" t="s">
        <v>5365</v>
      </c>
    </row>
    <row r="171" spans="2:65" s="1" customFormat="1" ht="16.5" customHeight="1" x14ac:dyDescent="0.2">
      <c r="B171" s="129"/>
      <c r="C171" s="130" t="s">
        <v>1732</v>
      </c>
      <c r="D171" s="130" t="s">
        <v>160</v>
      </c>
      <c r="E171" s="131" t="s">
        <v>4444</v>
      </c>
      <c r="F171" s="132" t="s">
        <v>5366</v>
      </c>
      <c r="G171" s="133" t="s">
        <v>5352</v>
      </c>
      <c r="H171" s="134">
        <v>1</v>
      </c>
      <c r="I171" s="135"/>
      <c r="J171" s="136">
        <f t="shared" si="10"/>
        <v>0</v>
      </c>
      <c r="K171" s="132" t="s">
        <v>3</v>
      </c>
      <c r="L171" s="34"/>
      <c r="M171" s="137" t="s">
        <v>3</v>
      </c>
      <c r="N171" s="138" t="s">
        <v>49</v>
      </c>
      <c r="P171" s="139">
        <f t="shared" si="11"/>
        <v>0</v>
      </c>
      <c r="Q171" s="139">
        <v>0</v>
      </c>
      <c r="R171" s="139">
        <f t="shared" si="12"/>
        <v>0</v>
      </c>
      <c r="S171" s="139">
        <v>0</v>
      </c>
      <c r="T171" s="140">
        <f t="shared" si="13"/>
        <v>0</v>
      </c>
      <c r="AR171" s="141" t="s">
        <v>165</v>
      </c>
      <c r="AT171" s="141" t="s">
        <v>160</v>
      </c>
      <c r="AU171" s="141" t="s">
        <v>86</v>
      </c>
      <c r="AY171" s="18" t="s">
        <v>156</v>
      </c>
      <c r="BE171" s="142">
        <f t="shared" si="14"/>
        <v>0</v>
      </c>
      <c r="BF171" s="142">
        <f t="shared" si="15"/>
        <v>0</v>
      </c>
      <c r="BG171" s="142">
        <f t="shared" si="16"/>
        <v>0</v>
      </c>
      <c r="BH171" s="142">
        <f t="shared" si="17"/>
        <v>0</v>
      </c>
      <c r="BI171" s="142">
        <f t="shared" si="18"/>
        <v>0</v>
      </c>
      <c r="BJ171" s="18" t="s">
        <v>86</v>
      </c>
      <c r="BK171" s="142">
        <f t="shared" si="19"/>
        <v>0</v>
      </c>
      <c r="BL171" s="18" t="s">
        <v>165</v>
      </c>
      <c r="BM171" s="141" t="s">
        <v>5367</v>
      </c>
    </row>
    <row r="172" spans="2:65" s="1" customFormat="1" ht="16.5" customHeight="1" x14ac:dyDescent="0.2">
      <c r="B172" s="129"/>
      <c r="C172" s="130" t="s">
        <v>1741</v>
      </c>
      <c r="D172" s="130" t="s">
        <v>160</v>
      </c>
      <c r="E172" s="131" t="s">
        <v>4448</v>
      </c>
      <c r="F172" s="132" t="s">
        <v>5368</v>
      </c>
      <c r="G172" s="133" t="s">
        <v>5352</v>
      </c>
      <c r="H172" s="134">
        <v>1</v>
      </c>
      <c r="I172" s="135"/>
      <c r="J172" s="136">
        <f t="shared" si="10"/>
        <v>0</v>
      </c>
      <c r="K172" s="132" t="s">
        <v>3</v>
      </c>
      <c r="L172" s="34"/>
      <c r="M172" s="137" t="s">
        <v>3</v>
      </c>
      <c r="N172" s="138" t="s">
        <v>49</v>
      </c>
      <c r="P172" s="139">
        <f t="shared" si="11"/>
        <v>0</v>
      </c>
      <c r="Q172" s="139">
        <v>0</v>
      </c>
      <c r="R172" s="139">
        <f t="shared" si="12"/>
        <v>0</v>
      </c>
      <c r="S172" s="139">
        <v>0</v>
      </c>
      <c r="T172" s="140">
        <f t="shared" si="13"/>
        <v>0</v>
      </c>
      <c r="AR172" s="141" t="s">
        <v>165</v>
      </c>
      <c r="AT172" s="141" t="s">
        <v>160</v>
      </c>
      <c r="AU172" s="141" t="s">
        <v>86</v>
      </c>
      <c r="AY172" s="18" t="s">
        <v>156</v>
      </c>
      <c r="BE172" s="142">
        <f t="shared" si="14"/>
        <v>0</v>
      </c>
      <c r="BF172" s="142">
        <f t="shared" si="15"/>
        <v>0</v>
      </c>
      <c r="BG172" s="142">
        <f t="shared" si="16"/>
        <v>0</v>
      </c>
      <c r="BH172" s="142">
        <f t="shared" si="17"/>
        <v>0</v>
      </c>
      <c r="BI172" s="142">
        <f t="shared" si="18"/>
        <v>0</v>
      </c>
      <c r="BJ172" s="18" t="s">
        <v>86</v>
      </c>
      <c r="BK172" s="142">
        <f t="shared" si="19"/>
        <v>0</v>
      </c>
      <c r="BL172" s="18" t="s">
        <v>165</v>
      </c>
      <c r="BM172" s="141" t="s">
        <v>5369</v>
      </c>
    </row>
    <row r="173" spans="2:65" s="1" customFormat="1" ht="16.5" customHeight="1" x14ac:dyDescent="0.2">
      <c r="B173" s="129"/>
      <c r="C173" s="130" t="s">
        <v>1750</v>
      </c>
      <c r="D173" s="130" t="s">
        <v>160</v>
      </c>
      <c r="E173" s="131" t="s">
        <v>4452</v>
      </c>
      <c r="F173" s="132" t="s">
        <v>5370</v>
      </c>
      <c r="G173" s="133" t="s">
        <v>5352</v>
      </c>
      <c r="H173" s="134">
        <v>1</v>
      </c>
      <c r="I173" s="135"/>
      <c r="J173" s="136">
        <f t="shared" si="10"/>
        <v>0</v>
      </c>
      <c r="K173" s="132" t="s">
        <v>3</v>
      </c>
      <c r="L173" s="34"/>
      <c r="M173" s="137" t="s">
        <v>3</v>
      </c>
      <c r="N173" s="138" t="s">
        <v>49</v>
      </c>
      <c r="P173" s="139">
        <f t="shared" si="11"/>
        <v>0</v>
      </c>
      <c r="Q173" s="139">
        <v>0</v>
      </c>
      <c r="R173" s="139">
        <f t="shared" si="12"/>
        <v>0</v>
      </c>
      <c r="S173" s="139">
        <v>0</v>
      </c>
      <c r="T173" s="140">
        <f t="shared" si="13"/>
        <v>0</v>
      </c>
      <c r="AR173" s="141" t="s">
        <v>165</v>
      </c>
      <c r="AT173" s="141" t="s">
        <v>160</v>
      </c>
      <c r="AU173" s="141" t="s">
        <v>86</v>
      </c>
      <c r="AY173" s="18" t="s">
        <v>156</v>
      </c>
      <c r="BE173" s="142">
        <f t="shared" si="14"/>
        <v>0</v>
      </c>
      <c r="BF173" s="142">
        <f t="shared" si="15"/>
        <v>0</v>
      </c>
      <c r="BG173" s="142">
        <f t="shared" si="16"/>
        <v>0</v>
      </c>
      <c r="BH173" s="142">
        <f t="shared" si="17"/>
        <v>0</v>
      </c>
      <c r="BI173" s="142">
        <f t="shared" si="18"/>
        <v>0</v>
      </c>
      <c r="BJ173" s="18" t="s">
        <v>86</v>
      </c>
      <c r="BK173" s="142">
        <f t="shared" si="19"/>
        <v>0</v>
      </c>
      <c r="BL173" s="18" t="s">
        <v>165</v>
      </c>
      <c r="BM173" s="141" t="s">
        <v>5371</v>
      </c>
    </row>
    <row r="174" spans="2:65" s="1" customFormat="1" ht="16.5" customHeight="1" x14ac:dyDescent="0.2">
      <c r="B174" s="129"/>
      <c r="C174" s="130" t="s">
        <v>1758</v>
      </c>
      <c r="D174" s="130" t="s">
        <v>160</v>
      </c>
      <c r="E174" s="131" t="s">
        <v>5372</v>
      </c>
      <c r="F174" s="132" t="s">
        <v>5373</v>
      </c>
      <c r="G174" s="133" t="s">
        <v>2425</v>
      </c>
      <c r="H174" s="134">
        <v>1</v>
      </c>
      <c r="I174" s="135"/>
      <c r="J174" s="136">
        <f t="shared" si="10"/>
        <v>0</v>
      </c>
      <c r="K174" s="132" t="s">
        <v>3</v>
      </c>
      <c r="L174" s="34"/>
      <c r="M174" s="137" t="s">
        <v>3</v>
      </c>
      <c r="N174" s="138" t="s">
        <v>49</v>
      </c>
      <c r="P174" s="139">
        <f t="shared" si="11"/>
        <v>0</v>
      </c>
      <c r="Q174" s="139">
        <v>0</v>
      </c>
      <c r="R174" s="139">
        <f t="shared" si="12"/>
        <v>0</v>
      </c>
      <c r="S174" s="139">
        <v>0</v>
      </c>
      <c r="T174" s="140">
        <f t="shared" si="13"/>
        <v>0</v>
      </c>
      <c r="AR174" s="141" t="s">
        <v>165</v>
      </c>
      <c r="AT174" s="141" t="s">
        <v>160</v>
      </c>
      <c r="AU174" s="141" t="s">
        <v>86</v>
      </c>
      <c r="AY174" s="18" t="s">
        <v>156</v>
      </c>
      <c r="BE174" s="142">
        <f t="shared" si="14"/>
        <v>0</v>
      </c>
      <c r="BF174" s="142">
        <f t="shared" si="15"/>
        <v>0</v>
      </c>
      <c r="BG174" s="142">
        <f t="shared" si="16"/>
        <v>0</v>
      </c>
      <c r="BH174" s="142">
        <f t="shared" si="17"/>
        <v>0</v>
      </c>
      <c r="BI174" s="142">
        <f t="shared" si="18"/>
        <v>0</v>
      </c>
      <c r="BJ174" s="18" t="s">
        <v>86</v>
      </c>
      <c r="BK174" s="142">
        <f t="shared" si="19"/>
        <v>0</v>
      </c>
      <c r="BL174" s="18" t="s">
        <v>165</v>
      </c>
      <c r="BM174" s="141" t="s">
        <v>5374</v>
      </c>
    </row>
    <row r="175" spans="2:65" s="11" customFormat="1" ht="25.9" customHeight="1" x14ac:dyDescent="0.2">
      <c r="B175" s="117"/>
      <c r="D175" s="118" t="s">
        <v>77</v>
      </c>
      <c r="E175" s="119" t="s">
        <v>5375</v>
      </c>
      <c r="F175" s="119" t="s">
        <v>5376</v>
      </c>
      <c r="I175" s="120"/>
      <c r="J175" s="121">
        <f>BK175</f>
        <v>0</v>
      </c>
      <c r="L175" s="117"/>
      <c r="M175" s="122"/>
      <c r="P175" s="123">
        <f>SUM(P176:P179)</f>
        <v>0</v>
      </c>
      <c r="R175" s="123">
        <f>SUM(R176:R179)</f>
        <v>0</v>
      </c>
      <c r="T175" s="124">
        <f>SUM(T176:T179)</f>
        <v>0</v>
      </c>
      <c r="AR175" s="118" t="s">
        <v>86</v>
      </c>
      <c r="AT175" s="125" t="s">
        <v>77</v>
      </c>
      <c r="AU175" s="125" t="s">
        <v>78</v>
      </c>
      <c r="AY175" s="118" t="s">
        <v>156</v>
      </c>
      <c r="BK175" s="126">
        <f>SUM(BK176:BK179)</f>
        <v>0</v>
      </c>
    </row>
    <row r="176" spans="2:65" s="1" customFormat="1" ht="16.5" customHeight="1" x14ac:dyDescent="0.2">
      <c r="B176" s="129"/>
      <c r="C176" s="130" t="s">
        <v>1772</v>
      </c>
      <c r="D176" s="130" t="s">
        <v>160</v>
      </c>
      <c r="E176" s="131" t="s">
        <v>4459</v>
      </c>
      <c r="F176" s="132" t="s">
        <v>5377</v>
      </c>
      <c r="G176" s="133" t="s">
        <v>2425</v>
      </c>
      <c r="H176" s="134">
        <v>1</v>
      </c>
      <c r="I176" s="135"/>
      <c r="J176" s="136">
        <f>ROUND(I176*H176,2)</f>
        <v>0</v>
      </c>
      <c r="K176" s="132" t="s">
        <v>3</v>
      </c>
      <c r="L176" s="34"/>
      <c r="M176" s="137" t="s">
        <v>3</v>
      </c>
      <c r="N176" s="138" t="s">
        <v>49</v>
      </c>
      <c r="P176" s="139">
        <f>O176*H176</f>
        <v>0</v>
      </c>
      <c r="Q176" s="139">
        <v>0</v>
      </c>
      <c r="R176" s="139">
        <f>Q176*H176</f>
        <v>0</v>
      </c>
      <c r="S176" s="139">
        <v>0</v>
      </c>
      <c r="T176" s="140">
        <f>S176*H176</f>
        <v>0</v>
      </c>
      <c r="AR176" s="141" t="s">
        <v>165</v>
      </c>
      <c r="AT176" s="141" t="s">
        <v>160</v>
      </c>
      <c r="AU176" s="141" t="s">
        <v>86</v>
      </c>
      <c r="AY176" s="18" t="s">
        <v>156</v>
      </c>
      <c r="BE176" s="142">
        <f>IF(N176="základní",J176,0)</f>
        <v>0</v>
      </c>
      <c r="BF176" s="142">
        <f>IF(N176="snížená",J176,0)</f>
        <v>0</v>
      </c>
      <c r="BG176" s="142">
        <f>IF(N176="zákl. přenesená",J176,0)</f>
        <v>0</v>
      </c>
      <c r="BH176" s="142">
        <f>IF(N176="sníž. přenesená",J176,0)</f>
        <v>0</v>
      </c>
      <c r="BI176" s="142">
        <f>IF(N176="nulová",J176,0)</f>
        <v>0</v>
      </c>
      <c r="BJ176" s="18" t="s">
        <v>86</v>
      </c>
      <c r="BK176" s="142">
        <f>ROUND(I176*H176,2)</f>
        <v>0</v>
      </c>
      <c r="BL176" s="18" t="s">
        <v>165</v>
      </c>
      <c r="BM176" s="141" t="s">
        <v>5378</v>
      </c>
    </row>
    <row r="177" spans="2:65" s="1" customFormat="1" ht="16.5" customHeight="1" x14ac:dyDescent="0.2">
      <c r="B177" s="129"/>
      <c r="C177" s="130" t="s">
        <v>1779</v>
      </c>
      <c r="D177" s="130" t="s">
        <v>160</v>
      </c>
      <c r="E177" s="131" t="s">
        <v>4462</v>
      </c>
      <c r="F177" s="132" t="s">
        <v>5379</v>
      </c>
      <c r="G177" s="133" t="s">
        <v>2425</v>
      </c>
      <c r="H177" s="134">
        <v>1</v>
      </c>
      <c r="I177" s="135"/>
      <c r="J177" s="136">
        <f>ROUND(I177*H177,2)</f>
        <v>0</v>
      </c>
      <c r="K177" s="132" t="s">
        <v>3</v>
      </c>
      <c r="L177" s="34"/>
      <c r="M177" s="137" t="s">
        <v>3</v>
      </c>
      <c r="N177" s="138" t="s">
        <v>49</v>
      </c>
      <c r="P177" s="139">
        <f>O177*H177</f>
        <v>0</v>
      </c>
      <c r="Q177" s="139">
        <v>0</v>
      </c>
      <c r="R177" s="139">
        <f>Q177*H177</f>
        <v>0</v>
      </c>
      <c r="S177" s="139">
        <v>0</v>
      </c>
      <c r="T177" s="140">
        <f>S177*H177</f>
        <v>0</v>
      </c>
      <c r="AR177" s="141" t="s">
        <v>165</v>
      </c>
      <c r="AT177" s="141" t="s">
        <v>160</v>
      </c>
      <c r="AU177" s="141" t="s">
        <v>86</v>
      </c>
      <c r="AY177" s="18" t="s">
        <v>156</v>
      </c>
      <c r="BE177" s="142">
        <f>IF(N177="základní",J177,0)</f>
        <v>0</v>
      </c>
      <c r="BF177" s="142">
        <f>IF(N177="snížená",J177,0)</f>
        <v>0</v>
      </c>
      <c r="BG177" s="142">
        <f>IF(N177="zákl. přenesená",J177,0)</f>
        <v>0</v>
      </c>
      <c r="BH177" s="142">
        <f>IF(N177="sníž. přenesená",J177,0)</f>
        <v>0</v>
      </c>
      <c r="BI177" s="142">
        <f>IF(N177="nulová",J177,0)</f>
        <v>0</v>
      </c>
      <c r="BJ177" s="18" t="s">
        <v>86</v>
      </c>
      <c r="BK177" s="142">
        <f>ROUND(I177*H177,2)</f>
        <v>0</v>
      </c>
      <c r="BL177" s="18" t="s">
        <v>165</v>
      </c>
      <c r="BM177" s="141" t="s">
        <v>5380</v>
      </c>
    </row>
    <row r="178" spans="2:65" s="1" customFormat="1" ht="16.5" customHeight="1" x14ac:dyDescent="0.2">
      <c r="B178" s="129"/>
      <c r="C178" s="130" t="s">
        <v>1789</v>
      </c>
      <c r="D178" s="130" t="s">
        <v>160</v>
      </c>
      <c r="E178" s="131" t="s">
        <v>4466</v>
      </c>
      <c r="F178" s="132" t="s">
        <v>5381</v>
      </c>
      <c r="G178" s="133" t="s">
        <v>2425</v>
      </c>
      <c r="H178" s="134">
        <v>1</v>
      </c>
      <c r="I178" s="135"/>
      <c r="J178" s="136">
        <f>ROUND(I178*H178,2)</f>
        <v>0</v>
      </c>
      <c r="K178" s="132" t="s">
        <v>3</v>
      </c>
      <c r="L178" s="34"/>
      <c r="M178" s="137" t="s">
        <v>3</v>
      </c>
      <c r="N178" s="138" t="s">
        <v>49</v>
      </c>
      <c r="P178" s="139">
        <f>O178*H178</f>
        <v>0</v>
      </c>
      <c r="Q178" s="139">
        <v>0</v>
      </c>
      <c r="R178" s="139">
        <f>Q178*H178</f>
        <v>0</v>
      </c>
      <c r="S178" s="139">
        <v>0</v>
      </c>
      <c r="T178" s="140">
        <f>S178*H178</f>
        <v>0</v>
      </c>
      <c r="AR178" s="141" t="s">
        <v>165</v>
      </c>
      <c r="AT178" s="141" t="s">
        <v>160</v>
      </c>
      <c r="AU178" s="141" t="s">
        <v>86</v>
      </c>
      <c r="AY178" s="18" t="s">
        <v>156</v>
      </c>
      <c r="BE178" s="142">
        <f>IF(N178="základní",J178,0)</f>
        <v>0</v>
      </c>
      <c r="BF178" s="142">
        <f>IF(N178="snížená",J178,0)</f>
        <v>0</v>
      </c>
      <c r="BG178" s="142">
        <f>IF(N178="zákl. přenesená",J178,0)</f>
        <v>0</v>
      </c>
      <c r="BH178" s="142">
        <f>IF(N178="sníž. přenesená",J178,0)</f>
        <v>0</v>
      </c>
      <c r="BI178" s="142">
        <f>IF(N178="nulová",J178,0)</f>
        <v>0</v>
      </c>
      <c r="BJ178" s="18" t="s">
        <v>86</v>
      </c>
      <c r="BK178" s="142">
        <f>ROUND(I178*H178,2)</f>
        <v>0</v>
      </c>
      <c r="BL178" s="18" t="s">
        <v>165</v>
      </c>
      <c r="BM178" s="141" t="s">
        <v>5382</v>
      </c>
    </row>
    <row r="179" spans="2:65" s="1" customFormat="1" ht="16.5" customHeight="1" x14ac:dyDescent="0.2">
      <c r="B179" s="129"/>
      <c r="C179" s="130" t="s">
        <v>1793</v>
      </c>
      <c r="D179" s="130" t="s">
        <v>160</v>
      </c>
      <c r="E179" s="131" t="s">
        <v>4469</v>
      </c>
      <c r="F179" s="132" t="s">
        <v>5383</v>
      </c>
      <c r="G179" s="133" t="s">
        <v>2425</v>
      </c>
      <c r="H179" s="134">
        <v>1</v>
      </c>
      <c r="I179" s="135"/>
      <c r="J179" s="136">
        <f>ROUND(I179*H179,2)</f>
        <v>0</v>
      </c>
      <c r="K179" s="132" t="s">
        <v>3</v>
      </c>
      <c r="L179" s="34"/>
      <c r="M179" s="137" t="s">
        <v>3</v>
      </c>
      <c r="N179" s="138" t="s">
        <v>49</v>
      </c>
      <c r="P179" s="139">
        <f>O179*H179</f>
        <v>0</v>
      </c>
      <c r="Q179" s="139">
        <v>0</v>
      </c>
      <c r="R179" s="139">
        <f>Q179*H179</f>
        <v>0</v>
      </c>
      <c r="S179" s="139">
        <v>0</v>
      </c>
      <c r="T179" s="140">
        <f>S179*H179</f>
        <v>0</v>
      </c>
      <c r="AR179" s="141" t="s">
        <v>165</v>
      </c>
      <c r="AT179" s="141" t="s">
        <v>160</v>
      </c>
      <c r="AU179" s="141" t="s">
        <v>86</v>
      </c>
      <c r="AY179" s="18" t="s">
        <v>156</v>
      </c>
      <c r="BE179" s="142">
        <f>IF(N179="základní",J179,0)</f>
        <v>0</v>
      </c>
      <c r="BF179" s="142">
        <f>IF(N179="snížená",J179,0)</f>
        <v>0</v>
      </c>
      <c r="BG179" s="142">
        <f>IF(N179="zákl. přenesená",J179,0)</f>
        <v>0</v>
      </c>
      <c r="BH179" s="142">
        <f>IF(N179="sníž. přenesená",J179,0)</f>
        <v>0</v>
      </c>
      <c r="BI179" s="142">
        <f>IF(N179="nulová",J179,0)</f>
        <v>0</v>
      </c>
      <c r="BJ179" s="18" t="s">
        <v>86</v>
      </c>
      <c r="BK179" s="142">
        <f>ROUND(I179*H179,2)</f>
        <v>0</v>
      </c>
      <c r="BL179" s="18" t="s">
        <v>165</v>
      </c>
      <c r="BM179" s="141" t="s">
        <v>5384</v>
      </c>
    </row>
    <row r="180" spans="2:65" s="11" customFormat="1" ht="25.9" customHeight="1" x14ac:dyDescent="0.2">
      <c r="B180" s="117"/>
      <c r="D180" s="118" t="s">
        <v>77</v>
      </c>
      <c r="E180" s="119" t="s">
        <v>5385</v>
      </c>
      <c r="F180" s="119" t="s">
        <v>5386</v>
      </c>
      <c r="I180" s="120"/>
      <c r="J180" s="121">
        <f>BK180</f>
        <v>0</v>
      </c>
      <c r="L180" s="117"/>
      <c r="M180" s="122"/>
      <c r="P180" s="123">
        <f>SUM(P181:P182)</f>
        <v>0</v>
      </c>
      <c r="R180" s="123">
        <f>SUM(R181:R182)</f>
        <v>0</v>
      </c>
      <c r="T180" s="124">
        <f>SUM(T181:T182)</f>
        <v>0</v>
      </c>
      <c r="AR180" s="118" t="s">
        <v>86</v>
      </c>
      <c r="AT180" s="125" t="s">
        <v>77</v>
      </c>
      <c r="AU180" s="125" t="s">
        <v>78</v>
      </c>
      <c r="AY180" s="118" t="s">
        <v>156</v>
      </c>
      <c r="BK180" s="126">
        <f>SUM(BK181:BK182)</f>
        <v>0</v>
      </c>
    </row>
    <row r="181" spans="2:65" s="1" customFormat="1" ht="16.5" customHeight="1" x14ac:dyDescent="0.2">
      <c r="B181" s="129"/>
      <c r="C181" s="130" t="s">
        <v>1802</v>
      </c>
      <c r="D181" s="130" t="s">
        <v>160</v>
      </c>
      <c r="E181" s="131" t="s">
        <v>4477</v>
      </c>
      <c r="F181" s="132" t="s">
        <v>5387</v>
      </c>
      <c r="G181" s="133" t="s">
        <v>163</v>
      </c>
      <c r="H181" s="134">
        <v>7.5</v>
      </c>
      <c r="I181" s="135"/>
      <c r="J181" s="136">
        <f>ROUND(I181*H181,2)</f>
        <v>0</v>
      </c>
      <c r="K181" s="132" t="s">
        <v>3</v>
      </c>
      <c r="L181" s="34"/>
      <c r="M181" s="137" t="s">
        <v>3</v>
      </c>
      <c r="N181" s="138" t="s">
        <v>49</v>
      </c>
      <c r="P181" s="139">
        <f>O181*H181</f>
        <v>0</v>
      </c>
      <c r="Q181" s="139">
        <v>0</v>
      </c>
      <c r="R181" s="139">
        <f>Q181*H181</f>
        <v>0</v>
      </c>
      <c r="S181" s="139">
        <v>0</v>
      </c>
      <c r="T181" s="140">
        <f>S181*H181</f>
        <v>0</v>
      </c>
      <c r="AR181" s="141" t="s">
        <v>165</v>
      </c>
      <c r="AT181" s="141" t="s">
        <v>160</v>
      </c>
      <c r="AU181" s="141" t="s">
        <v>86</v>
      </c>
      <c r="AY181" s="18" t="s">
        <v>156</v>
      </c>
      <c r="BE181" s="142">
        <f>IF(N181="základní",J181,0)</f>
        <v>0</v>
      </c>
      <c r="BF181" s="142">
        <f>IF(N181="snížená",J181,0)</f>
        <v>0</v>
      </c>
      <c r="BG181" s="142">
        <f>IF(N181="zákl. přenesená",J181,0)</f>
        <v>0</v>
      </c>
      <c r="BH181" s="142">
        <f>IF(N181="sníž. přenesená",J181,0)</f>
        <v>0</v>
      </c>
      <c r="BI181" s="142">
        <f>IF(N181="nulová",J181,0)</f>
        <v>0</v>
      </c>
      <c r="BJ181" s="18" t="s">
        <v>86</v>
      </c>
      <c r="BK181" s="142">
        <f>ROUND(I181*H181,2)</f>
        <v>0</v>
      </c>
      <c r="BL181" s="18" t="s">
        <v>165</v>
      </c>
      <c r="BM181" s="141" t="s">
        <v>5388</v>
      </c>
    </row>
    <row r="182" spans="2:65" s="1" customFormat="1" ht="16.5" customHeight="1" x14ac:dyDescent="0.2">
      <c r="B182" s="129"/>
      <c r="C182" s="130" t="s">
        <v>1128</v>
      </c>
      <c r="D182" s="130" t="s">
        <v>160</v>
      </c>
      <c r="E182" s="131" t="s">
        <v>4485</v>
      </c>
      <c r="F182" s="132" t="s">
        <v>5389</v>
      </c>
      <c r="G182" s="133" t="s">
        <v>924</v>
      </c>
      <c r="H182" s="134">
        <v>1</v>
      </c>
      <c r="I182" s="135"/>
      <c r="J182" s="136">
        <f>ROUND(I182*H182,2)</f>
        <v>0</v>
      </c>
      <c r="K182" s="132" t="s">
        <v>3</v>
      </c>
      <c r="L182" s="34"/>
      <c r="M182" s="190" t="s">
        <v>3</v>
      </c>
      <c r="N182" s="191" t="s">
        <v>49</v>
      </c>
      <c r="O182" s="192"/>
      <c r="P182" s="193">
        <f>O182*H182</f>
        <v>0</v>
      </c>
      <c r="Q182" s="193">
        <v>0</v>
      </c>
      <c r="R182" s="193">
        <f>Q182*H182</f>
        <v>0</v>
      </c>
      <c r="S182" s="193">
        <v>0</v>
      </c>
      <c r="T182" s="194">
        <f>S182*H182</f>
        <v>0</v>
      </c>
      <c r="AR182" s="141" t="s">
        <v>165</v>
      </c>
      <c r="AT182" s="141" t="s">
        <v>160</v>
      </c>
      <c r="AU182" s="141" t="s">
        <v>86</v>
      </c>
      <c r="AY182" s="18" t="s">
        <v>156</v>
      </c>
      <c r="BE182" s="142">
        <f>IF(N182="základní",J182,0)</f>
        <v>0</v>
      </c>
      <c r="BF182" s="142">
        <f>IF(N182="snížená",J182,0)</f>
        <v>0</v>
      </c>
      <c r="BG182" s="142">
        <f>IF(N182="zákl. přenesená",J182,0)</f>
        <v>0</v>
      </c>
      <c r="BH182" s="142">
        <f>IF(N182="sníž. přenesená",J182,0)</f>
        <v>0</v>
      </c>
      <c r="BI182" s="142">
        <f>IF(N182="nulová",J182,0)</f>
        <v>0</v>
      </c>
      <c r="BJ182" s="18" t="s">
        <v>86</v>
      </c>
      <c r="BK182" s="142">
        <f>ROUND(I182*H182,2)</f>
        <v>0</v>
      </c>
      <c r="BL182" s="18" t="s">
        <v>165</v>
      </c>
      <c r="BM182" s="141" t="s">
        <v>5390</v>
      </c>
    </row>
    <row r="183" spans="2:65" s="1" customFormat="1" ht="6.95" customHeight="1" x14ac:dyDescent="0.2">
      <c r="B183" s="43"/>
      <c r="C183" s="44"/>
      <c r="D183" s="44"/>
      <c r="E183" s="44"/>
      <c r="F183" s="44"/>
      <c r="G183" s="44"/>
      <c r="H183" s="44"/>
      <c r="I183" s="44"/>
      <c r="J183" s="44"/>
      <c r="K183" s="44"/>
      <c r="L183" s="34"/>
    </row>
  </sheetData>
  <autoFilter ref="C83:K182" xr:uid="{00000000-0009-0000-0000-000004000000}"/>
  <mergeCells count="10">
    <mergeCell ref="E50:H50"/>
    <mergeCell ref="E74:H74"/>
    <mergeCell ref="E76:H76"/>
    <mergeCell ref="L2:V2"/>
    <mergeCell ref="E24:H24"/>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BM150"/>
  <sheetViews>
    <sheetView showGridLines="0" workbookViewId="0"/>
  </sheetViews>
  <sheetFormatPr defaultRowHeight="11.25" x14ac:dyDescent="0.2"/>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1" width="22.33203125"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x14ac:dyDescent="0.2">
      <c r="L2" s="320" t="s">
        <v>6</v>
      </c>
      <c r="M2" s="321"/>
      <c r="N2" s="321"/>
      <c r="O2" s="321"/>
      <c r="P2" s="321"/>
      <c r="Q2" s="321"/>
      <c r="R2" s="321"/>
      <c r="S2" s="321"/>
      <c r="T2" s="321"/>
      <c r="U2" s="321"/>
      <c r="V2" s="321"/>
      <c r="AT2" s="18" t="s">
        <v>100</v>
      </c>
    </row>
    <row r="3" spans="2:46" ht="6.95" customHeight="1" x14ac:dyDescent="0.2">
      <c r="B3" s="19"/>
      <c r="C3" s="20"/>
      <c r="D3" s="20"/>
      <c r="E3" s="20"/>
      <c r="F3" s="20"/>
      <c r="G3" s="20"/>
      <c r="H3" s="20"/>
      <c r="I3" s="20"/>
      <c r="J3" s="20"/>
      <c r="K3" s="20"/>
      <c r="L3" s="21"/>
      <c r="AT3" s="18" t="s">
        <v>88</v>
      </c>
    </row>
    <row r="4" spans="2:46" ht="24.95" customHeight="1" x14ac:dyDescent="0.2">
      <c r="B4" s="21"/>
      <c r="D4" s="22" t="s">
        <v>116</v>
      </c>
      <c r="L4" s="21"/>
      <c r="M4" s="87" t="s">
        <v>11</v>
      </c>
      <c r="AT4" s="18" t="s">
        <v>4</v>
      </c>
    </row>
    <row r="5" spans="2:46" ht="6.95" customHeight="1" x14ac:dyDescent="0.2">
      <c r="B5" s="21"/>
      <c r="L5" s="21"/>
    </row>
    <row r="6" spans="2:46" ht="12" customHeight="1" x14ac:dyDescent="0.2">
      <c r="B6" s="21"/>
      <c r="D6" s="28" t="s">
        <v>17</v>
      </c>
      <c r="L6" s="21"/>
    </row>
    <row r="7" spans="2:46" ht="16.5" customHeight="1" x14ac:dyDescent="0.2">
      <c r="B7" s="21"/>
      <c r="E7" s="352" t="str">
        <f>'Rekapitulace stavby'!K6</f>
        <v>Rekonstrukce městského úřadu - Varnsdorf</v>
      </c>
      <c r="F7" s="353"/>
      <c r="G7" s="353"/>
      <c r="H7" s="353"/>
      <c r="L7" s="21"/>
    </row>
    <row r="8" spans="2:46" s="1" customFormat="1" ht="12" customHeight="1" x14ac:dyDescent="0.2">
      <c r="B8" s="34"/>
      <c r="D8" s="28" t="s">
        <v>117</v>
      </c>
      <c r="L8" s="34"/>
    </row>
    <row r="9" spans="2:46" s="1" customFormat="1" ht="16.5" customHeight="1" x14ac:dyDescent="0.2">
      <c r="B9" s="34"/>
      <c r="E9" s="337" t="s">
        <v>5391</v>
      </c>
      <c r="F9" s="351"/>
      <c r="G9" s="351"/>
      <c r="H9" s="351"/>
      <c r="L9" s="34"/>
    </row>
    <row r="10" spans="2:46" s="1" customFormat="1" x14ac:dyDescent="0.2">
      <c r="B10" s="34"/>
      <c r="L10" s="34"/>
    </row>
    <row r="11" spans="2:46" s="1" customFormat="1" ht="12" customHeight="1" x14ac:dyDescent="0.2">
      <c r="B11" s="34"/>
      <c r="D11" s="28" t="s">
        <v>19</v>
      </c>
      <c r="F11" s="26" t="s">
        <v>20</v>
      </c>
      <c r="I11" s="28" t="s">
        <v>21</v>
      </c>
      <c r="J11" s="26" t="s">
        <v>3</v>
      </c>
      <c r="L11" s="34"/>
    </row>
    <row r="12" spans="2:46" s="1" customFormat="1" ht="12" customHeight="1" x14ac:dyDescent="0.2">
      <c r="B12" s="34"/>
      <c r="D12" s="28" t="s">
        <v>23</v>
      </c>
      <c r="F12" s="26" t="s">
        <v>24</v>
      </c>
      <c r="I12" s="28" t="s">
        <v>25</v>
      </c>
      <c r="J12" s="51">
        <f>'Rekapitulace stavby'!AN8</f>
        <v>45784</v>
      </c>
      <c r="L12" s="34"/>
    </row>
    <row r="13" spans="2:46" s="1" customFormat="1" ht="10.9" customHeight="1" x14ac:dyDescent="0.2">
      <c r="B13" s="34"/>
      <c r="L13" s="34"/>
    </row>
    <row r="14" spans="2:46" s="1" customFormat="1" ht="12" customHeight="1" x14ac:dyDescent="0.2">
      <c r="B14" s="34"/>
      <c r="D14" s="28" t="s">
        <v>30</v>
      </c>
      <c r="I14" s="28" t="s">
        <v>31</v>
      </c>
      <c r="J14" s="26" t="s">
        <v>32</v>
      </c>
      <c r="L14" s="34"/>
    </row>
    <row r="15" spans="2:46" s="1" customFormat="1" ht="18" customHeight="1" x14ac:dyDescent="0.2">
      <c r="B15" s="34"/>
      <c r="E15" s="26" t="s">
        <v>33</v>
      </c>
      <c r="I15" s="28" t="s">
        <v>34</v>
      </c>
      <c r="J15" s="26" t="s">
        <v>3</v>
      </c>
      <c r="L15" s="34"/>
    </row>
    <row r="16" spans="2:46" s="1" customFormat="1" ht="6.95" customHeight="1" x14ac:dyDescent="0.2">
      <c r="B16" s="34"/>
      <c r="L16" s="34"/>
    </row>
    <row r="17" spans="2:12" s="1" customFormat="1" ht="12" customHeight="1" x14ac:dyDescent="0.2">
      <c r="B17" s="34"/>
      <c r="D17" s="28" t="s">
        <v>35</v>
      </c>
      <c r="I17" s="28" t="s">
        <v>31</v>
      </c>
      <c r="J17" s="29" t="str">
        <f>'Rekapitulace stavby'!AN13</f>
        <v>Vyplň údaj</v>
      </c>
      <c r="L17" s="34"/>
    </row>
    <row r="18" spans="2:12" s="1" customFormat="1" ht="18" customHeight="1" x14ac:dyDescent="0.2">
      <c r="B18" s="34"/>
      <c r="E18" s="354" t="str">
        <f>'Rekapitulace stavby'!E14</f>
        <v>Vyplň údaj</v>
      </c>
      <c r="F18" s="343"/>
      <c r="G18" s="343"/>
      <c r="H18" s="343"/>
      <c r="I18" s="28" t="s">
        <v>34</v>
      </c>
      <c r="J18" s="29" t="str">
        <f>'Rekapitulace stavby'!AN14</f>
        <v>Vyplň údaj</v>
      </c>
      <c r="L18" s="34"/>
    </row>
    <row r="19" spans="2:12" s="1" customFormat="1" ht="6.95" customHeight="1" x14ac:dyDescent="0.2">
      <c r="B19" s="34"/>
      <c r="L19" s="34"/>
    </row>
    <row r="20" spans="2:12" s="1" customFormat="1" ht="12" customHeight="1" x14ac:dyDescent="0.2">
      <c r="B20" s="34"/>
      <c r="D20" s="28" t="s">
        <v>37</v>
      </c>
      <c r="I20" s="28" t="s">
        <v>31</v>
      </c>
      <c r="J20" s="26" t="s">
        <v>38</v>
      </c>
      <c r="L20" s="34"/>
    </row>
    <row r="21" spans="2:12" s="1" customFormat="1" ht="18" customHeight="1" x14ac:dyDescent="0.2">
      <c r="B21" s="34"/>
      <c r="E21" s="26" t="s">
        <v>39</v>
      </c>
      <c r="I21" s="28" t="s">
        <v>34</v>
      </c>
      <c r="J21" s="26" t="s">
        <v>3</v>
      </c>
      <c r="L21" s="34"/>
    </row>
    <row r="22" spans="2:12" s="1" customFormat="1" ht="6.95" customHeight="1" x14ac:dyDescent="0.2">
      <c r="B22" s="34"/>
      <c r="L22" s="34"/>
    </row>
    <row r="23" spans="2:12" s="1" customFormat="1" ht="12" customHeight="1" x14ac:dyDescent="0.2">
      <c r="B23" s="34"/>
      <c r="D23" s="28" t="s">
        <v>41</v>
      </c>
      <c r="I23" s="28" t="s">
        <v>31</v>
      </c>
      <c r="J23" s="29" t="str">
        <f>'Rekapitulace stavby'!AN19</f>
        <v>Vyplň údaj</v>
      </c>
      <c r="L23" s="34"/>
    </row>
    <row r="24" spans="2:12" s="1" customFormat="1" ht="18" customHeight="1" x14ac:dyDescent="0.2">
      <c r="B24" s="34"/>
      <c r="E24" s="354" t="str">
        <f>'Rekapitulace stavby'!E20</f>
        <v>Vyplň údaj</v>
      </c>
      <c r="F24" s="343"/>
      <c r="G24" s="343"/>
      <c r="H24" s="343"/>
      <c r="I24" s="28" t="s">
        <v>34</v>
      </c>
      <c r="J24" s="29" t="str">
        <f>'Rekapitulace stavby'!AN20</f>
        <v>Vyplň údaj</v>
      </c>
      <c r="L24" s="34"/>
    </row>
    <row r="25" spans="2:12" s="1" customFormat="1" ht="6.95" customHeight="1" x14ac:dyDescent="0.2">
      <c r="B25" s="34"/>
      <c r="L25" s="34"/>
    </row>
    <row r="26" spans="2:12" s="1" customFormat="1" ht="12" customHeight="1" x14ac:dyDescent="0.2">
      <c r="B26" s="34"/>
      <c r="D26" s="28" t="s">
        <v>42</v>
      </c>
      <c r="L26" s="34"/>
    </row>
    <row r="27" spans="2:12" s="7" customFormat="1" ht="119.25" customHeight="1" x14ac:dyDescent="0.2">
      <c r="B27" s="88"/>
      <c r="E27" s="345" t="s">
        <v>119</v>
      </c>
      <c r="F27" s="345"/>
      <c r="G27" s="345"/>
      <c r="H27" s="345"/>
      <c r="L27" s="88"/>
    </row>
    <row r="28" spans="2:12" s="1" customFormat="1" ht="6.95" customHeight="1" x14ac:dyDescent="0.2">
      <c r="B28" s="34"/>
      <c r="L28" s="34"/>
    </row>
    <row r="29" spans="2:12" s="1" customFormat="1" ht="6.95" customHeight="1" x14ac:dyDescent="0.2">
      <c r="B29" s="34"/>
      <c r="D29" s="52"/>
      <c r="E29" s="52"/>
      <c r="F29" s="52"/>
      <c r="G29" s="52"/>
      <c r="H29" s="52"/>
      <c r="I29" s="52"/>
      <c r="J29" s="52"/>
      <c r="K29" s="52"/>
      <c r="L29" s="34"/>
    </row>
    <row r="30" spans="2:12" s="1" customFormat="1" ht="25.35" customHeight="1" x14ac:dyDescent="0.2">
      <c r="B30" s="34"/>
      <c r="D30" s="89" t="s">
        <v>44</v>
      </c>
      <c r="J30" s="65">
        <f>ROUND(J82, 2)</f>
        <v>0</v>
      </c>
      <c r="L30" s="34"/>
    </row>
    <row r="31" spans="2:12" s="1" customFormat="1" ht="6.95" customHeight="1" x14ac:dyDescent="0.2">
      <c r="B31" s="34"/>
      <c r="D31" s="52"/>
      <c r="E31" s="52"/>
      <c r="F31" s="52"/>
      <c r="G31" s="52"/>
      <c r="H31" s="52"/>
      <c r="I31" s="52"/>
      <c r="J31" s="52"/>
      <c r="K31" s="52"/>
      <c r="L31" s="34"/>
    </row>
    <row r="32" spans="2:12" s="1" customFormat="1" ht="14.45" customHeight="1" x14ac:dyDescent="0.2">
      <c r="B32" s="34"/>
      <c r="F32" s="37" t="s">
        <v>46</v>
      </c>
      <c r="I32" s="37" t="s">
        <v>45</v>
      </c>
      <c r="J32" s="37" t="s">
        <v>47</v>
      </c>
      <c r="L32" s="34"/>
    </row>
    <row r="33" spans="2:12" s="1" customFormat="1" ht="14.45" customHeight="1" x14ac:dyDescent="0.2">
      <c r="B33" s="34"/>
      <c r="D33" s="54" t="s">
        <v>48</v>
      </c>
      <c r="E33" s="28" t="s">
        <v>49</v>
      </c>
      <c r="F33" s="90">
        <f>ROUND((SUM(BE82:BE149)),  2)</f>
        <v>0</v>
      </c>
      <c r="I33" s="91">
        <v>0.21</v>
      </c>
      <c r="J33" s="90">
        <f>ROUND(((SUM(BE82:BE149))*I33),  2)</f>
        <v>0</v>
      </c>
      <c r="L33" s="34"/>
    </row>
    <row r="34" spans="2:12" s="1" customFormat="1" ht="14.45" customHeight="1" x14ac:dyDescent="0.2">
      <c r="B34" s="34"/>
      <c r="E34" s="28" t="s">
        <v>50</v>
      </c>
      <c r="F34" s="90">
        <f>ROUND((SUM(BF82:BF149)),  2)</f>
        <v>0</v>
      </c>
      <c r="I34" s="91">
        <v>0.12</v>
      </c>
      <c r="J34" s="90">
        <f>ROUND(((SUM(BF82:BF149))*I34),  2)</f>
        <v>0</v>
      </c>
      <c r="L34" s="34"/>
    </row>
    <row r="35" spans="2:12" s="1" customFormat="1" ht="14.45" hidden="1" customHeight="1" x14ac:dyDescent="0.2">
      <c r="B35" s="34"/>
      <c r="E35" s="28" t="s">
        <v>51</v>
      </c>
      <c r="F35" s="90">
        <f>ROUND((SUM(BG82:BG149)),  2)</f>
        <v>0</v>
      </c>
      <c r="I35" s="91">
        <v>0.21</v>
      </c>
      <c r="J35" s="90">
        <f>0</f>
        <v>0</v>
      </c>
      <c r="L35" s="34"/>
    </row>
    <row r="36" spans="2:12" s="1" customFormat="1" ht="14.45" hidden="1" customHeight="1" x14ac:dyDescent="0.2">
      <c r="B36" s="34"/>
      <c r="E36" s="28" t="s">
        <v>52</v>
      </c>
      <c r="F36" s="90">
        <f>ROUND((SUM(BH82:BH149)),  2)</f>
        <v>0</v>
      </c>
      <c r="I36" s="91">
        <v>0.12</v>
      </c>
      <c r="J36" s="90">
        <f>0</f>
        <v>0</v>
      </c>
      <c r="L36" s="34"/>
    </row>
    <row r="37" spans="2:12" s="1" customFormat="1" ht="14.45" hidden="1" customHeight="1" x14ac:dyDescent="0.2">
      <c r="B37" s="34"/>
      <c r="E37" s="28" t="s">
        <v>53</v>
      </c>
      <c r="F37" s="90">
        <f>ROUND((SUM(BI82:BI149)),  2)</f>
        <v>0</v>
      </c>
      <c r="I37" s="91">
        <v>0</v>
      </c>
      <c r="J37" s="90">
        <f>0</f>
        <v>0</v>
      </c>
      <c r="L37" s="34"/>
    </row>
    <row r="38" spans="2:12" s="1" customFormat="1" ht="6.95" customHeight="1" x14ac:dyDescent="0.2">
      <c r="B38" s="34"/>
      <c r="L38" s="34"/>
    </row>
    <row r="39" spans="2:12" s="1" customFormat="1" ht="25.35" customHeight="1" x14ac:dyDescent="0.2">
      <c r="B39" s="34"/>
      <c r="C39" s="92"/>
      <c r="D39" s="93" t="s">
        <v>54</v>
      </c>
      <c r="E39" s="56"/>
      <c r="F39" s="56"/>
      <c r="G39" s="94" t="s">
        <v>55</v>
      </c>
      <c r="H39" s="95" t="s">
        <v>56</v>
      </c>
      <c r="I39" s="56"/>
      <c r="J39" s="96">
        <f>SUM(J30:J37)</f>
        <v>0</v>
      </c>
      <c r="K39" s="97"/>
      <c r="L39" s="34"/>
    </row>
    <row r="40" spans="2:12" s="1" customFormat="1" ht="14.45" customHeight="1" x14ac:dyDescent="0.2">
      <c r="B40" s="43"/>
      <c r="C40" s="44"/>
      <c r="D40" s="44"/>
      <c r="E40" s="44"/>
      <c r="F40" s="44"/>
      <c r="G40" s="44"/>
      <c r="H40" s="44"/>
      <c r="I40" s="44"/>
      <c r="J40" s="44"/>
      <c r="K40" s="44"/>
      <c r="L40" s="34"/>
    </row>
    <row r="44" spans="2:12" s="1" customFormat="1" ht="6.95" customHeight="1" x14ac:dyDescent="0.2">
      <c r="B44" s="45"/>
      <c r="C44" s="46"/>
      <c r="D44" s="46"/>
      <c r="E44" s="46"/>
      <c r="F44" s="46"/>
      <c r="G44" s="46"/>
      <c r="H44" s="46"/>
      <c r="I44" s="46"/>
      <c r="J44" s="46"/>
      <c r="K44" s="46"/>
      <c r="L44" s="34"/>
    </row>
    <row r="45" spans="2:12" s="1" customFormat="1" ht="24.95" customHeight="1" x14ac:dyDescent="0.2">
      <c r="B45" s="34"/>
      <c r="C45" s="22" t="s">
        <v>120</v>
      </c>
      <c r="L45" s="34"/>
    </row>
    <row r="46" spans="2:12" s="1" customFormat="1" ht="6.95" customHeight="1" x14ac:dyDescent="0.2">
      <c r="B46" s="34"/>
      <c r="L46" s="34"/>
    </row>
    <row r="47" spans="2:12" s="1" customFormat="1" ht="12" customHeight="1" x14ac:dyDescent="0.2">
      <c r="B47" s="34"/>
      <c r="C47" s="28" t="s">
        <v>17</v>
      </c>
      <c r="L47" s="34"/>
    </row>
    <row r="48" spans="2:12" s="1" customFormat="1" ht="16.5" customHeight="1" x14ac:dyDescent="0.2">
      <c r="B48" s="34"/>
      <c r="E48" s="352" t="str">
        <f>E7</f>
        <v>Rekonstrukce městského úřadu - Varnsdorf</v>
      </c>
      <c r="F48" s="353"/>
      <c r="G48" s="353"/>
      <c r="H48" s="353"/>
      <c r="L48" s="34"/>
    </row>
    <row r="49" spans="2:47" s="1" customFormat="1" ht="12" customHeight="1" x14ac:dyDescent="0.2">
      <c r="B49" s="34"/>
      <c r="C49" s="28" t="s">
        <v>117</v>
      </c>
      <c r="L49" s="34"/>
    </row>
    <row r="50" spans="2:47" s="1" customFormat="1" ht="16.5" customHeight="1" x14ac:dyDescent="0.2">
      <c r="B50" s="34"/>
      <c r="E50" s="337" t="str">
        <f>E9</f>
        <v>SO 03 - Vzduchotechnika (VZT)</v>
      </c>
      <c r="F50" s="351"/>
      <c r="G50" s="351"/>
      <c r="H50" s="351"/>
      <c r="L50" s="34"/>
    </row>
    <row r="51" spans="2:47" s="1" customFormat="1" ht="6.95" customHeight="1" x14ac:dyDescent="0.2">
      <c r="B51" s="34"/>
      <c r="L51" s="34"/>
    </row>
    <row r="52" spans="2:47" s="1" customFormat="1" ht="12" customHeight="1" x14ac:dyDescent="0.2">
      <c r="B52" s="34"/>
      <c r="C52" s="28" t="s">
        <v>23</v>
      </c>
      <c r="F52" s="26" t="str">
        <f>F12</f>
        <v>Nám. E. Beneše 470, 407 47 Varnsdorf</v>
      </c>
      <c r="I52" s="28" t="s">
        <v>25</v>
      </c>
      <c r="J52" s="51">
        <f>IF(J12="","",J12)</f>
        <v>45784</v>
      </c>
      <c r="L52" s="34"/>
    </row>
    <row r="53" spans="2:47" s="1" customFormat="1" ht="6.95" customHeight="1" x14ac:dyDescent="0.2">
      <c r="B53" s="34"/>
      <c r="L53" s="34"/>
    </row>
    <row r="54" spans="2:47" s="1" customFormat="1" ht="25.7" customHeight="1" x14ac:dyDescent="0.2">
      <c r="B54" s="34"/>
      <c r="C54" s="28" t="s">
        <v>30</v>
      </c>
      <c r="F54" s="26" t="str">
        <f>E15</f>
        <v>Město Varnsdorf</v>
      </c>
      <c r="I54" s="28" t="s">
        <v>37</v>
      </c>
      <c r="J54" s="32" t="str">
        <f>E21</f>
        <v>Ing. arch. Ondřej Tuček</v>
      </c>
      <c r="L54" s="34"/>
    </row>
    <row r="55" spans="2:47" s="1" customFormat="1" ht="15.2" customHeight="1" x14ac:dyDescent="0.2">
      <c r="B55" s="34"/>
      <c r="C55" s="28" t="s">
        <v>35</v>
      </c>
      <c r="F55" s="26" t="str">
        <f>IF(E18="","",E18)</f>
        <v>Vyplň údaj</v>
      </c>
      <c r="I55" s="28" t="s">
        <v>41</v>
      </c>
      <c r="J55" s="32" t="str">
        <f>E24</f>
        <v>Vyplň údaj</v>
      </c>
      <c r="L55" s="34"/>
    </row>
    <row r="56" spans="2:47" s="1" customFormat="1" ht="10.35" customHeight="1" x14ac:dyDescent="0.2">
      <c r="B56" s="34"/>
      <c r="L56" s="34"/>
    </row>
    <row r="57" spans="2:47" s="1" customFormat="1" ht="29.25" customHeight="1" x14ac:dyDescent="0.2">
      <c r="B57" s="34"/>
      <c r="C57" s="98" t="s">
        <v>121</v>
      </c>
      <c r="D57" s="92"/>
      <c r="E57" s="92"/>
      <c r="F57" s="92"/>
      <c r="G57" s="92"/>
      <c r="H57" s="92"/>
      <c r="I57" s="92"/>
      <c r="J57" s="99" t="s">
        <v>122</v>
      </c>
      <c r="K57" s="92"/>
      <c r="L57" s="34"/>
    </row>
    <row r="58" spans="2:47" s="1" customFormat="1" ht="10.35" customHeight="1" x14ac:dyDescent="0.2">
      <c r="B58" s="34"/>
      <c r="L58" s="34"/>
    </row>
    <row r="59" spans="2:47" s="1" customFormat="1" ht="22.9" customHeight="1" x14ac:dyDescent="0.2">
      <c r="B59" s="34"/>
      <c r="C59" s="100" t="s">
        <v>76</v>
      </c>
      <c r="J59" s="65">
        <f>J82</f>
        <v>0</v>
      </c>
      <c r="L59" s="34"/>
      <c r="AU59" s="18" t="s">
        <v>123</v>
      </c>
    </row>
    <row r="60" spans="2:47" s="8" customFormat="1" ht="24.95" customHeight="1" x14ac:dyDescent="0.2">
      <c r="B60" s="101"/>
      <c r="D60" s="102" t="s">
        <v>5392</v>
      </c>
      <c r="E60" s="103"/>
      <c r="F60" s="103"/>
      <c r="G60" s="103"/>
      <c r="H60" s="103"/>
      <c r="I60" s="103"/>
      <c r="J60" s="104">
        <f>J83</f>
        <v>0</v>
      </c>
      <c r="L60" s="101"/>
    </row>
    <row r="61" spans="2:47" s="9" customFormat="1" ht="19.899999999999999" customHeight="1" x14ac:dyDescent="0.2">
      <c r="B61" s="105"/>
      <c r="D61" s="106" t="s">
        <v>5393</v>
      </c>
      <c r="E61" s="107"/>
      <c r="F61" s="107"/>
      <c r="G61" s="107"/>
      <c r="H61" s="107"/>
      <c r="I61" s="107"/>
      <c r="J61" s="108">
        <f>J84</f>
        <v>0</v>
      </c>
      <c r="L61" s="105"/>
    </row>
    <row r="62" spans="2:47" s="9" customFormat="1" ht="19.899999999999999" customHeight="1" x14ac:dyDescent="0.2">
      <c r="B62" s="105"/>
      <c r="D62" s="106" t="s">
        <v>5394</v>
      </c>
      <c r="E62" s="107"/>
      <c r="F62" s="107"/>
      <c r="G62" s="107"/>
      <c r="H62" s="107"/>
      <c r="I62" s="107"/>
      <c r="J62" s="108">
        <f>J113</f>
        <v>0</v>
      </c>
      <c r="L62" s="105"/>
    </row>
    <row r="63" spans="2:47" s="1" customFormat="1" ht="21.75" customHeight="1" x14ac:dyDescent="0.2">
      <c r="B63" s="34"/>
      <c r="L63" s="34"/>
    </row>
    <row r="64" spans="2:47" s="1" customFormat="1" ht="6.95" customHeight="1" x14ac:dyDescent="0.2">
      <c r="B64" s="43"/>
      <c r="C64" s="44"/>
      <c r="D64" s="44"/>
      <c r="E64" s="44"/>
      <c r="F64" s="44"/>
      <c r="G64" s="44"/>
      <c r="H64" s="44"/>
      <c r="I64" s="44"/>
      <c r="J64" s="44"/>
      <c r="K64" s="44"/>
      <c r="L64" s="34"/>
    </row>
    <row r="68" spans="2:12" s="1" customFormat="1" ht="6.95" customHeight="1" x14ac:dyDescent="0.2">
      <c r="B68" s="45"/>
      <c r="C68" s="46"/>
      <c r="D68" s="46"/>
      <c r="E68" s="46"/>
      <c r="F68" s="46"/>
      <c r="G68" s="46"/>
      <c r="H68" s="46"/>
      <c r="I68" s="46"/>
      <c r="J68" s="46"/>
      <c r="K68" s="46"/>
      <c r="L68" s="34"/>
    </row>
    <row r="69" spans="2:12" s="1" customFormat="1" ht="24.95" customHeight="1" x14ac:dyDescent="0.2">
      <c r="B69" s="34"/>
      <c r="C69" s="22" t="s">
        <v>141</v>
      </c>
      <c r="L69" s="34"/>
    </row>
    <row r="70" spans="2:12" s="1" customFormat="1" ht="6.95" customHeight="1" x14ac:dyDescent="0.2">
      <c r="B70" s="34"/>
      <c r="L70" s="34"/>
    </row>
    <row r="71" spans="2:12" s="1" customFormat="1" ht="12" customHeight="1" x14ac:dyDescent="0.2">
      <c r="B71" s="34"/>
      <c r="C71" s="28" t="s">
        <v>17</v>
      </c>
      <c r="L71" s="34"/>
    </row>
    <row r="72" spans="2:12" s="1" customFormat="1" ht="16.5" customHeight="1" x14ac:dyDescent="0.2">
      <c r="B72" s="34"/>
      <c r="E72" s="352" t="str">
        <f>E7</f>
        <v>Rekonstrukce městského úřadu - Varnsdorf</v>
      </c>
      <c r="F72" s="353"/>
      <c r="G72" s="353"/>
      <c r="H72" s="353"/>
      <c r="L72" s="34"/>
    </row>
    <row r="73" spans="2:12" s="1" customFormat="1" ht="12" customHeight="1" x14ac:dyDescent="0.2">
      <c r="B73" s="34"/>
      <c r="C73" s="28" t="s">
        <v>117</v>
      </c>
      <c r="L73" s="34"/>
    </row>
    <row r="74" spans="2:12" s="1" customFormat="1" ht="16.5" customHeight="1" x14ac:dyDescent="0.2">
      <c r="B74" s="34"/>
      <c r="E74" s="337" t="str">
        <f>E9</f>
        <v>SO 03 - Vzduchotechnika (VZT)</v>
      </c>
      <c r="F74" s="351"/>
      <c r="G74" s="351"/>
      <c r="H74" s="351"/>
      <c r="L74" s="34"/>
    </row>
    <row r="75" spans="2:12" s="1" customFormat="1" ht="6.95" customHeight="1" x14ac:dyDescent="0.2">
      <c r="B75" s="34"/>
      <c r="L75" s="34"/>
    </row>
    <row r="76" spans="2:12" s="1" customFormat="1" ht="12" customHeight="1" x14ac:dyDescent="0.2">
      <c r="B76" s="34"/>
      <c r="C76" s="28" t="s">
        <v>23</v>
      </c>
      <c r="F76" s="26" t="str">
        <f>F12</f>
        <v>Nám. E. Beneše 470, 407 47 Varnsdorf</v>
      </c>
      <c r="I76" s="28" t="s">
        <v>25</v>
      </c>
      <c r="J76" s="51">
        <f>IF(J12="","",J12)</f>
        <v>45784</v>
      </c>
      <c r="L76" s="34"/>
    </row>
    <row r="77" spans="2:12" s="1" customFormat="1" ht="6.95" customHeight="1" x14ac:dyDescent="0.2">
      <c r="B77" s="34"/>
      <c r="L77" s="34"/>
    </row>
    <row r="78" spans="2:12" s="1" customFormat="1" ht="25.7" customHeight="1" x14ac:dyDescent="0.2">
      <c r="B78" s="34"/>
      <c r="C78" s="28" t="s">
        <v>30</v>
      </c>
      <c r="F78" s="26" t="str">
        <f>E15</f>
        <v>Město Varnsdorf</v>
      </c>
      <c r="I78" s="28" t="s">
        <v>37</v>
      </c>
      <c r="J78" s="32" t="str">
        <f>E21</f>
        <v>Ing. arch. Ondřej Tuček</v>
      </c>
      <c r="L78" s="34"/>
    </row>
    <row r="79" spans="2:12" s="1" customFormat="1" ht="15.2" customHeight="1" x14ac:dyDescent="0.2">
      <c r="B79" s="34"/>
      <c r="C79" s="28" t="s">
        <v>35</v>
      </c>
      <c r="F79" s="26" t="str">
        <f>IF(E18="","",E18)</f>
        <v>Vyplň údaj</v>
      </c>
      <c r="I79" s="28" t="s">
        <v>41</v>
      </c>
      <c r="J79" s="32" t="str">
        <f>E24</f>
        <v>Vyplň údaj</v>
      </c>
      <c r="L79" s="34"/>
    </row>
    <row r="80" spans="2:12" s="1" customFormat="1" ht="10.35" customHeight="1" x14ac:dyDescent="0.2">
      <c r="B80" s="34"/>
      <c r="L80" s="34"/>
    </row>
    <row r="81" spans="2:65" s="10" customFormat="1" ht="29.25" customHeight="1" x14ac:dyDescent="0.2">
      <c r="B81" s="109"/>
      <c r="C81" s="110" t="s">
        <v>142</v>
      </c>
      <c r="D81" s="111" t="s">
        <v>63</v>
      </c>
      <c r="E81" s="111" t="s">
        <v>59</v>
      </c>
      <c r="F81" s="111" t="s">
        <v>60</v>
      </c>
      <c r="G81" s="111" t="s">
        <v>143</v>
      </c>
      <c r="H81" s="111" t="s">
        <v>144</v>
      </c>
      <c r="I81" s="111" t="s">
        <v>145</v>
      </c>
      <c r="J81" s="111" t="s">
        <v>122</v>
      </c>
      <c r="K81" s="112" t="s">
        <v>146</v>
      </c>
      <c r="L81" s="109"/>
      <c r="M81" s="58" t="s">
        <v>3</v>
      </c>
      <c r="N81" s="59" t="s">
        <v>48</v>
      </c>
      <c r="O81" s="59" t="s">
        <v>147</v>
      </c>
      <c r="P81" s="59" t="s">
        <v>148</v>
      </c>
      <c r="Q81" s="59" t="s">
        <v>149</v>
      </c>
      <c r="R81" s="59" t="s">
        <v>150</v>
      </c>
      <c r="S81" s="59" t="s">
        <v>151</v>
      </c>
      <c r="T81" s="60" t="s">
        <v>152</v>
      </c>
    </row>
    <row r="82" spans="2:65" s="1" customFormat="1" ht="22.9" customHeight="1" x14ac:dyDescent="0.25">
      <c r="B82" s="34"/>
      <c r="C82" s="63" t="s">
        <v>153</v>
      </c>
      <c r="J82" s="113">
        <f>BK82</f>
        <v>0</v>
      </c>
      <c r="L82" s="34"/>
      <c r="M82" s="61"/>
      <c r="N82" s="52"/>
      <c r="O82" s="52"/>
      <c r="P82" s="114">
        <f>P83</f>
        <v>0</v>
      </c>
      <c r="Q82" s="52"/>
      <c r="R82" s="114">
        <f>R83</f>
        <v>0</v>
      </c>
      <c r="S82" s="52"/>
      <c r="T82" s="115">
        <f>T83</f>
        <v>0</v>
      </c>
      <c r="AT82" s="18" t="s">
        <v>77</v>
      </c>
      <c r="AU82" s="18" t="s">
        <v>123</v>
      </c>
      <c r="BK82" s="116">
        <f>BK83</f>
        <v>0</v>
      </c>
    </row>
    <row r="83" spans="2:65" s="11" customFormat="1" ht="25.9" customHeight="1" x14ac:dyDescent="0.2">
      <c r="B83" s="117"/>
      <c r="D83" s="118" t="s">
        <v>77</v>
      </c>
      <c r="E83" s="119" t="s">
        <v>5395</v>
      </c>
      <c r="F83" s="119" t="s">
        <v>5396</v>
      </c>
      <c r="I83" s="120"/>
      <c r="J83" s="121">
        <f>BK83</f>
        <v>0</v>
      </c>
      <c r="L83" s="117"/>
      <c r="M83" s="122"/>
      <c r="P83" s="123">
        <f>P84+P113</f>
        <v>0</v>
      </c>
      <c r="R83" s="123">
        <f>R84+R113</f>
        <v>0</v>
      </c>
      <c r="T83" s="124">
        <f>T84+T113</f>
        <v>0</v>
      </c>
      <c r="AR83" s="118" t="s">
        <v>86</v>
      </c>
      <c r="AT83" s="125" t="s">
        <v>77</v>
      </c>
      <c r="AU83" s="125" t="s">
        <v>78</v>
      </c>
      <c r="AY83" s="118" t="s">
        <v>156</v>
      </c>
      <c r="BK83" s="126">
        <f>BK84+BK113</f>
        <v>0</v>
      </c>
    </row>
    <row r="84" spans="2:65" s="11" customFormat="1" ht="22.9" customHeight="1" x14ac:dyDescent="0.2">
      <c r="B84" s="117"/>
      <c r="D84" s="118" t="s">
        <v>77</v>
      </c>
      <c r="E84" s="127" t="s">
        <v>5397</v>
      </c>
      <c r="F84" s="127" t="s">
        <v>5398</v>
      </c>
      <c r="I84" s="120"/>
      <c r="J84" s="128">
        <f>BK84</f>
        <v>0</v>
      </c>
      <c r="L84" s="117"/>
      <c r="M84" s="122"/>
      <c r="P84" s="123">
        <f>SUM(P85:P112)</f>
        <v>0</v>
      </c>
      <c r="R84" s="123">
        <f>SUM(R85:R112)</f>
        <v>0</v>
      </c>
      <c r="T84" s="124">
        <f>SUM(T85:T112)</f>
        <v>0</v>
      </c>
      <c r="AR84" s="118" t="s">
        <v>86</v>
      </c>
      <c r="AT84" s="125" t="s">
        <v>77</v>
      </c>
      <c r="AU84" s="125" t="s">
        <v>86</v>
      </c>
      <c r="AY84" s="118" t="s">
        <v>156</v>
      </c>
      <c r="BK84" s="126">
        <f>SUM(BK85:BK112)</f>
        <v>0</v>
      </c>
    </row>
    <row r="85" spans="2:65" s="1" customFormat="1" ht="33" customHeight="1" x14ac:dyDescent="0.2">
      <c r="B85" s="129"/>
      <c r="C85" s="130" t="s">
        <v>86</v>
      </c>
      <c r="D85" s="130" t="s">
        <v>160</v>
      </c>
      <c r="E85" s="131" t="s">
        <v>2423</v>
      </c>
      <c r="F85" s="132" t="s">
        <v>5399</v>
      </c>
      <c r="G85" s="133" t="s">
        <v>924</v>
      </c>
      <c r="H85" s="134">
        <v>1</v>
      </c>
      <c r="I85" s="135"/>
      <c r="J85" s="136">
        <f>ROUND(I85*H85,2)</f>
        <v>0</v>
      </c>
      <c r="K85" s="132" t="s">
        <v>3</v>
      </c>
      <c r="L85" s="34"/>
      <c r="M85" s="137" t="s">
        <v>3</v>
      </c>
      <c r="N85" s="138" t="s">
        <v>49</v>
      </c>
      <c r="P85" s="139">
        <f>O85*H85</f>
        <v>0</v>
      </c>
      <c r="Q85" s="139">
        <v>0</v>
      </c>
      <c r="R85" s="139">
        <f>Q85*H85</f>
        <v>0</v>
      </c>
      <c r="S85" s="139">
        <v>0</v>
      </c>
      <c r="T85" s="140">
        <f>S85*H85</f>
        <v>0</v>
      </c>
      <c r="AR85" s="141" t="s">
        <v>165</v>
      </c>
      <c r="AT85" s="141" t="s">
        <v>160</v>
      </c>
      <c r="AU85" s="141" t="s">
        <v>88</v>
      </c>
      <c r="AY85" s="18" t="s">
        <v>156</v>
      </c>
      <c r="BE85" s="142">
        <f>IF(N85="základní",J85,0)</f>
        <v>0</v>
      </c>
      <c r="BF85" s="142">
        <f>IF(N85="snížená",J85,0)</f>
        <v>0</v>
      </c>
      <c r="BG85" s="142">
        <f>IF(N85="zákl. přenesená",J85,0)</f>
        <v>0</v>
      </c>
      <c r="BH85" s="142">
        <f>IF(N85="sníž. přenesená",J85,0)</f>
        <v>0</v>
      </c>
      <c r="BI85" s="142">
        <f>IF(N85="nulová",J85,0)</f>
        <v>0</v>
      </c>
      <c r="BJ85" s="18" t="s">
        <v>86</v>
      </c>
      <c r="BK85" s="142">
        <f>ROUND(I85*H85,2)</f>
        <v>0</v>
      </c>
      <c r="BL85" s="18" t="s">
        <v>165</v>
      </c>
      <c r="BM85" s="141" t="s">
        <v>5400</v>
      </c>
    </row>
    <row r="86" spans="2:65" s="1" customFormat="1" ht="19.5" x14ac:dyDescent="0.2">
      <c r="B86" s="34"/>
      <c r="D86" s="148" t="s">
        <v>761</v>
      </c>
      <c r="F86" s="185" t="s">
        <v>5401</v>
      </c>
      <c r="I86" s="145"/>
      <c r="L86" s="34"/>
      <c r="M86" s="146"/>
      <c r="T86" s="55"/>
      <c r="AT86" s="18" t="s">
        <v>761</v>
      </c>
      <c r="AU86" s="18" t="s">
        <v>88</v>
      </c>
    </row>
    <row r="87" spans="2:65" s="1" customFormat="1" ht="16.5" customHeight="1" x14ac:dyDescent="0.2">
      <c r="B87" s="129"/>
      <c r="C87" s="130" t="s">
        <v>88</v>
      </c>
      <c r="D87" s="130" t="s">
        <v>160</v>
      </c>
      <c r="E87" s="131" t="s">
        <v>4438</v>
      </c>
      <c r="F87" s="132" t="s">
        <v>5402</v>
      </c>
      <c r="G87" s="133" t="s">
        <v>2425</v>
      </c>
      <c r="H87" s="134">
        <v>1</v>
      </c>
      <c r="I87" s="135"/>
      <c r="J87" s="136">
        <f>ROUND(I87*H87,2)</f>
        <v>0</v>
      </c>
      <c r="K87" s="132" t="s">
        <v>3</v>
      </c>
      <c r="L87" s="34"/>
      <c r="M87" s="137" t="s">
        <v>3</v>
      </c>
      <c r="N87" s="138" t="s">
        <v>49</v>
      </c>
      <c r="P87" s="139">
        <f>O87*H87</f>
        <v>0</v>
      </c>
      <c r="Q87" s="139">
        <v>0</v>
      </c>
      <c r="R87" s="139">
        <f>Q87*H87</f>
        <v>0</v>
      </c>
      <c r="S87" s="139">
        <v>0</v>
      </c>
      <c r="T87" s="140">
        <f>S87*H87</f>
        <v>0</v>
      </c>
      <c r="AR87" s="141" t="s">
        <v>165</v>
      </c>
      <c r="AT87" s="141" t="s">
        <v>160</v>
      </c>
      <c r="AU87" s="141" t="s">
        <v>88</v>
      </c>
      <c r="AY87" s="18" t="s">
        <v>156</v>
      </c>
      <c r="BE87" s="142">
        <f>IF(N87="základní",J87,0)</f>
        <v>0</v>
      </c>
      <c r="BF87" s="142">
        <f>IF(N87="snížená",J87,0)</f>
        <v>0</v>
      </c>
      <c r="BG87" s="142">
        <f>IF(N87="zákl. přenesená",J87,0)</f>
        <v>0</v>
      </c>
      <c r="BH87" s="142">
        <f>IF(N87="sníž. přenesená",J87,0)</f>
        <v>0</v>
      </c>
      <c r="BI87" s="142">
        <f>IF(N87="nulová",J87,0)</f>
        <v>0</v>
      </c>
      <c r="BJ87" s="18" t="s">
        <v>86</v>
      </c>
      <c r="BK87" s="142">
        <f>ROUND(I87*H87,2)</f>
        <v>0</v>
      </c>
      <c r="BL87" s="18" t="s">
        <v>165</v>
      </c>
      <c r="BM87" s="141" t="s">
        <v>5403</v>
      </c>
    </row>
    <row r="88" spans="2:65" s="1" customFormat="1" ht="16.5" customHeight="1" x14ac:dyDescent="0.2">
      <c r="B88" s="129"/>
      <c r="C88" s="130" t="s">
        <v>157</v>
      </c>
      <c r="D88" s="130" t="s">
        <v>160</v>
      </c>
      <c r="E88" s="131" t="s">
        <v>5241</v>
      </c>
      <c r="F88" s="132" t="s">
        <v>5404</v>
      </c>
      <c r="G88" s="133" t="s">
        <v>924</v>
      </c>
      <c r="H88" s="134">
        <v>1</v>
      </c>
      <c r="I88" s="135"/>
      <c r="J88" s="136">
        <f>ROUND(I88*H88,2)</f>
        <v>0</v>
      </c>
      <c r="K88" s="132" t="s">
        <v>3</v>
      </c>
      <c r="L88" s="34"/>
      <c r="M88" s="137" t="s">
        <v>3</v>
      </c>
      <c r="N88" s="138" t="s">
        <v>49</v>
      </c>
      <c r="P88" s="139">
        <f>O88*H88</f>
        <v>0</v>
      </c>
      <c r="Q88" s="139">
        <v>0</v>
      </c>
      <c r="R88" s="139">
        <f>Q88*H88</f>
        <v>0</v>
      </c>
      <c r="S88" s="139">
        <v>0</v>
      </c>
      <c r="T88" s="140">
        <f>S88*H88</f>
        <v>0</v>
      </c>
      <c r="AR88" s="141" t="s">
        <v>165</v>
      </c>
      <c r="AT88" s="141" t="s">
        <v>160</v>
      </c>
      <c r="AU88" s="141" t="s">
        <v>88</v>
      </c>
      <c r="AY88" s="18" t="s">
        <v>156</v>
      </c>
      <c r="BE88" s="142">
        <f>IF(N88="základní",J88,0)</f>
        <v>0</v>
      </c>
      <c r="BF88" s="142">
        <f>IF(N88="snížená",J88,0)</f>
        <v>0</v>
      </c>
      <c r="BG88" s="142">
        <f>IF(N88="zákl. přenesená",J88,0)</f>
        <v>0</v>
      </c>
      <c r="BH88" s="142">
        <f>IF(N88="sníž. přenesená",J88,0)</f>
        <v>0</v>
      </c>
      <c r="BI88" s="142">
        <f>IF(N88="nulová",J88,0)</f>
        <v>0</v>
      </c>
      <c r="BJ88" s="18" t="s">
        <v>86</v>
      </c>
      <c r="BK88" s="142">
        <f>ROUND(I88*H88,2)</f>
        <v>0</v>
      </c>
      <c r="BL88" s="18" t="s">
        <v>165</v>
      </c>
      <c r="BM88" s="141" t="s">
        <v>5405</v>
      </c>
    </row>
    <row r="89" spans="2:65" s="1" customFormat="1" ht="16.5" customHeight="1" x14ac:dyDescent="0.2">
      <c r="B89" s="129"/>
      <c r="C89" s="130" t="s">
        <v>165</v>
      </c>
      <c r="D89" s="130" t="s">
        <v>160</v>
      </c>
      <c r="E89" s="131" t="s">
        <v>2477</v>
      </c>
      <c r="F89" s="132" t="s">
        <v>5406</v>
      </c>
      <c r="G89" s="133" t="s">
        <v>2425</v>
      </c>
      <c r="H89" s="134">
        <v>6</v>
      </c>
      <c r="I89" s="135"/>
      <c r="J89" s="136">
        <f>ROUND(I89*H89,2)</f>
        <v>0</v>
      </c>
      <c r="K89" s="132" t="s">
        <v>3</v>
      </c>
      <c r="L89" s="34"/>
      <c r="M89" s="137" t="s">
        <v>3</v>
      </c>
      <c r="N89" s="138" t="s">
        <v>49</v>
      </c>
      <c r="P89" s="139">
        <f>O89*H89</f>
        <v>0</v>
      </c>
      <c r="Q89" s="139">
        <v>0</v>
      </c>
      <c r="R89" s="139">
        <f>Q89*H89</f>
        <v>0</v>
      </c>
      <c r="S89" s="139">
        <v>0</v>
      </c>
      <c r="T89" s="140">
        <f>S89*H89</f>
        <v>0</v>
      </c>
      <c r="AR89" s="141" t="s">
        <v>165</v>
      </c>
      <c r="AT89" s="141" t="s">
        <v>160</v>
      </c>
      <c r="AU89" s="141" t="s">
        <v>88</v>
      </c>
      <c r="AY89" s="18" t="s">
        <v>156</v>
      </c>
      <c r="BE89" s="142">
        <f>IF(N89="základní",J89,0)</f>
        <v>0</v>
      </c>
      <c r="BF89" s="142">
        <f>IF(N89="snížená",J89,0)</f>
        <v>0</v>
      </c>
      <c r="BG89" s="142">
        <f>IF(N89="zákl. přenesená",J89,0)</f>
        <v>0</v>
      </c>
      <c r="BH89" s="142">
        <f>IF(N89="sníž. přenesená",J89,0)</f>
        <v>0</v>
      </c>
      <c r="BI89" s="142">
        <f>IF(N89="nulová",J89,0)</f>
        <v>0</v>
      </c>
      <c r="BJ89" s="18" t="s">
        <v>86</v>
      </c>
      <c r="BK89" s="142">
        <f>ROUND(I89*H89,2)</f>
        <v>0</v>
      </c>
      <c r="BL89" s="18" t="s">
        <v>165</v>
      </c>
      <c r="BM89" s="141" t="s">
        <v>5407</v>
      </c>
    </row>
    <row r="90" spans="2:65" s="1" customFormat="1" ht="16.5" customHeight="1" x14ac:dyDescent="0.2">
      <c r="B90" s="129"/>
      <c r="C90" s="130" t="s">
        <v>973</v>
      </c>
      <c r="D90" s="130" t="s">
        <v>160</v>
      </c>
      <c r="E90" s="131" t="s">
        <v>4278</v>
      </c>
      <c r="F90" s="132" t="s">
        <v>5408</v>
      </c>
      <c r="G90" s="133" t="s">
        <v>924</v>
      </c>
      <c r="H90" s="134">
        <v>2</v>
      </c>
      <c r="I90" s="135"/>
      <c r="J90" s="136">
        <f>ROUND(I90*H90,2)</f>
        <v>0</v>
      </c>
      <c r="K90" s="132" t="s">
        <v>3</v>
      </c>
      <c r="L90" s="34"/>
      <c r="M90" s="137" t="s">
        <v>3</v>
      </c>
      <c r="N90" s="138" t="s">
        <v>49</v>
      </c>
      <c r="P90" s="139">
        <f>O90*H90</f>
        <v>0</v>
      </c>
      <c r="Q90" s="139">
        <v>0</v>
      </c>
      <c r="R90" s="139">
        <f>Q90*H90</f>
        <v>0</v>
      </c>
      <c r="S90" s="139">
        <v>0</v>
      </c>
      <c r="T90" s="140">
        <f>S90*H90</f>
        <v>0</v>
      </c>
      <c r="AR90" s="141" t="s">
        <v>165</v>
      </c>
      <c r="AT90" s="141" t="s">
        <v>160</v>
      </c>
      <c r="AU90" s="141" t="s">
        <v>88</v>
      </c>
      <c r="AY90" s="18" t="s">
        <v>156</v>
      </c>
      <c r="BE90" s="142">
        <f>IF(N90="základní",J90,0)</f>
        <v>0</v>
      </c>
      <c r="BF90" s="142">
        <f>IF(N90="snížená",J90,0)</f>
        <v>0</v>
      </c>
      <c r="BG90" s="142">
        <f>IF(N90="zákl. přenesená",J90,0)</f>
        <v>0</v>
      </c>
      <c r="BH90" s="142">
        <f>IF(N90="sníž. přenesená",J90,0)</f>
        <v>0</v>
      </c>
      <c r="BI90" s="142">
        <f>IF(N90="nulová",J90,0)</f>
        <v>0</v>
      </c>
      <c r="BJ90" s="18" t="s">
        <v>86</v>
      </c>
      <c r="BK90" s="142">
        <f>ROUND(I90*H90,2)</f>
        <v>0</v>
      </c>
      <c r="BL90" s="18" t="s">
        <v>165</v>
      </c>
      <c r="BM90" s="141" t="s">
        <v>5409</v>
      </c>
    </row>
    <row r="91" spans="2:65" s="1" customFormat="1" ht="16.5" customHeight="1" x14ac:dyDescent="0.2">
      <c r="B91" s="129"/>
      <c r="C91" s="130" t="s">
        <v>219</v>
      </c>
      <c r="D91" s="130" t="s">
        <v>160</v>
      </c>
      <c r="E91" s="131" t="s">
        <v>4213</v>
      </c>
      <c r="F91" s="132" t="s">
        <v>5410</v>
      </c>
      <c r="G91" s="133" t="s">
        <v>2425</v>
      </c>
      <c r="H91" s="134">
        <v>12</v>
      </c>
      <c r="I91" s="135"/>
      <c r="J91" s="136">
        <f>ROUND(I91*H91,2)</f>
        <v>0</v>
      </c>
      <c r="K91" s="132" t="s">
        <v>3</v>
      </c>
      <c r="L91" s="34"/>
      <c r="M91" s="137" t="s">
        <v>3</v>
      </c>
      <c r="N91" s="138" t="s">
        <v>49</v>
      </c>
      <c r="P91" s="139">
        <f>O91*H91</f>
        <v>0</v>
      </c>
      <c r="Q91" s="139">
        <v>0</v>
      </c>
      <c r="R91" s="139">
        <f>Q91*H91</f>
        <v>0</v>
      </c>
      <c r="S91" s="139">
        <v>0</v>
      </c>
      <c r="T91" s="140">
        <f>S91*H91</f>
        <v>0</v>
      </c>
      <c r="AR91" s="141" t="s">
        <v>165</v>
      </c>
      <c r="AT91" s="141" t="s">
        <v>160</v>
      </c>
      <c r="AU91" s="141" t="s">
        <v>88</v>
      </c>
      <c r="AY91" s="18" t="s">
        <v>156</v>
      </c>
      <c r="BE91" s="142">
        <f>IF(N91="základní",J91,0)</f>
        <v>0</v>
      </c>
      <c r="BF91" s="142">
        <f>IF(N91="snížená",J91,0)</f>
        <v>0</v>
      </c>
      <c r="BG91" s="142">
        <f>IF(N91="zákl. přenesená",J91,0)</f>
        <v>0</v>
      </c>
      <c r="BH91" s="142">
        <f>IF(N91="sníž. přenesená",J91,0)</f>
        <v>0</v>
      </c>
      <c r="BI91" s="142">
        <f>IF(N91="nulová",J91,0)</f>
        <v>0</v>
      </c>
      <c r="BJ91" s="18" t="s">
        <v>86</v>
      </c>
      <c r="BK91" s="142">
        <f>ROUND(I91*H91,2)</f>
        <v>0</v>
      </c>
      <c r="BL91" s="18" t="s">
        <v>165</v>
      </c>
      <c r="BM91" s="141" t="s">
        <v>5411</v>
      </c>
    </row>
    <row r="92" spans="2:65" s="13" customFormat="1" x14ac:dyDescent="0.2">
      <c r="B92" s="154"/>
      <c r="D92" s="148" t="s">
        <v>169</v>
      </c>
      <c r="E92" s="155" t="s">
        <v>3</v>
      </c>
      <c r="F92" s="156" t="s">
        <v>5412</v>
      </c>
      <c r="H92" s="157">
        <v>12</v>
      </c>
      <c r="I92" s="158"/>
      <c r="L92" s="154"/>
      <c r="M92" s="159"/>
      <c r="T92" s="160"/>
      <c r="AT92" s="155" t="s">
        <v>169</v>
      </c>
      <c r="AU92" s="155" t="s">
        <v>88</v>
      </c>
      <c r="AV92" s="13" t="s">
        <v>88</v>
      </c>
      <c r="AW92" s="13" t="s">
        <v>40</v>
      </c>
      <c r="AX92" s="13" t="s">
        <v>78</v>
      </c>
      <c r="AY92" s="155" t="s">
        <v>156</v>
      </c>
    </row>
    <row r="93" spans="2:65" s="14" customFormat="1" x14ac:dyDescent="0.2">
      <c r="B93" s="161"/>
      <c r="D93" s="148" t="s">
        <v>169</v>
      </c>
      <c r="E93" s="162" t="s">
        <v>3</v>
      </c>
      <c r="F93" s="163" t="s">
        <v>172</v>
      </c>
      <c r="H93" s="164">
        <v>12</v>
      </c>
      <c r="I93" s="165"/>
      <c r="L93" s="161"/>
      <c r="M93" s="166"/>
      <c r="T93" s="167"/>
      <c r="AT93" s="162" t="s">
        <v>169</v>
      </c>
      <c r="AU93" s="162" t="s">
        <v>88</v>
      </c>
      <c r="AV93" s="14" t="s">
        <v>165</v>
      </c>
      <c r="AW93" s="14" t="s">
        <v>40</v>
      </c>
      <c r="AX93" s="14" t="s">
        <v>86</v>
      </c>
      <c r="AY93" s="162" t="s">
        <v>156</v>
      </c>
    </row>
    <row r="94" spans="2:65" s="1" customFormat="1" ht="16.5" customHeight="1" x14ac:dyDescent="0.2">
      <c r="B94" s="129"/>
      <c r="C94" s="130" t="s">
        <v>1366</v>
      </c>
      <c r="D94" s="130" t="s">
        <v>160</v>
      </c>
      <c r="E94" s="131" t="s">
        <v>4217</v>
      </c>
      <c r="F94" s="132" t="s">
        <v>5413</v>
      </c>
      <c r="G94" s="133" t="s">
        <v>924</v>
      </c>
      <c r="H94" s="134">
        <v>1</v>
      </c>
      <c r="I94" s="135"/>
      <c r="J94" s="136">
        <f>ROUND(I94*H94,2)</f>
        <v>0</v>
      </c>
      <c r="K94" s="132" t="s">
        <v>3</v>
      </c>
      <c r="L94" s="34"/>
      <c r="M94" s="137" t="s">
        <v>3</v>
      </c>
      <c r="N94" s="138" t="s">
        <v>49</v>
      </c>
      <c r="P94" s="139">
        <f>O94*H94</f>
        <v>0</v>
      </c>
      <c r="Q94" s="139">
        <v>0</v>
      </c>
      <c r="R94" s="139">
        <f>Q94*H94</f>
        <v>0</v>
      </c>
      <c r="S94" s="139">
        <v>0</v>
      </c>
      <c r="T94" s="140">
        <f>S94*H94</f>
        <v>0</v>
      </c>
      <c r="AR94" s="141" t="s">
        <v>165</v>
      </c>
      <c r="AT94" s="141" t="s">
        <v>160</v>
      </c>
      <c r="AU94" s="141" t="s">
        <v>88</v>
      </c>
      <c r="AY94" s="18" t="s">
        <v>156</v>
      </c>
      <c r="BE94" s="142">
        <f>IF(N94="základní",J94,0)</f>
        <v>0</v>
      </c>
      <c r="BF94" s="142">
        <f>IF(N94="snížená",J94,0)</f>
        <v>0</v>
      </c>
      <c r="BG94" s="142">
        <f>IF(N94="zákl. přenesená",J94,0)</f>
        <v>0</v>
      </c>
      <c r="BH94" s="142">
        <f>IF(N94="sníž. přenesená",J94,0)</f>
        <v>0</v>
      </c>
      <c r="BI94" s="142">
        <f>IF(N94="nulová",J94,0)</f>
        <v>0</v>
      </c>
      <c r="BJ94" s="18" t="s">
        <v>86</v>
      </c>
      <c r="BK94" s="142">
        <f>ROUND(I94*H94,2)</f>
        <v>0</v>
      </c>
      <c r="BL94" s="18" t="s">
        <v>165</v>
      </c>
      <c r="BM94" s="141" t="s">
        <v>5414</v>
      </c>
    </row>
    <row r="95" spans="2:65" s="1" customFormat="1" ht="16.5" customHeight="1" x14ac:dyDescent="0.2">
      <c r="B95" s="129"/>
      <c r="C95" s="130" t="s">
        <v>389</v>
      </c>
      <c r="D95" s="130" t="s">
        <v>160</v>
      </c>
      <c r="E95" s="131" t="s">
        <v>4228</v>
      </c>
      <c r="F95" s="132" t="s">
        <v>5415</v>
      </c>
      <c r="G95" s="133" t="s">
        <v>2425</v>
      </c>
      <c r="H95" s="134">
        <v>6</v>
      </c>
      <c r="I95" s="135"/>
      <c r="J95" s="136">
        <f>ROUND(I95*H95,2)</f>
        <v>0</v>
      </c>
      <c r="K95" s="132" t="s">
        <v>3</v>
      </c>
      <c r="L95" s="34"/>
      <c r="M95" s="137" t="s">
        <v>3</v>
      </c>
      <c r="N95" s="138" t="s">
        <v>49</v>
      </c>
      <c r="P95" s="139">
        <f>O95*H95</f>
        <v>0</v>
      </c>
      <c r="Q95" s="139">
        <v>0</v>
      </c>
      <c r="R95" s="139">
        <f>Q95*H95</f>
        <v>0</v>
      </c>
      <c r="S95" s="139">
        <v>0</v>
      </c>
      <c r="T95" s="140">
        <f>S95*H95</f>
        <v>0</v>
      </c>
      <c r="AR95" s="141" t="s">
        <v>165</v>
      </c>
      <c r="AT95" s="141" t="s">
        <v>160</v>
      </c>
      <c r="AU95" s="141" t="s">
        <v>88</v>
      </c>
      <c r="AY95" s="18" t="s">
        <v>156</v>
      </c>
      <c r="BE95" s="142">
        <f>IF(N95="základní",J95,0)</f>
        <v>0</v>
      </c>
      <c r="BF95" s="142">
        <f>IF(N95="snížená",J95,0)</f>
        <v>0</v>
      </c>
      <c r="BG95" s="142">
        <f>IF(N95="zákl. přenesená",J95,0)</f>
        <v>0</v>
      </c>
      <c r="BH95" s="142">
        <f>IF(N95="sníž. přenesená",J95,0)</f>
        <v>0</v>
      </c>
      <c r="BI95" s="142">
        <f>IF(N95="nulová",J95,0)</f>
        <v>0</v>
      </c>
      <c r="BJ95" s="18" t="s">
        <v>86</v>
      </c>
      <c r="BK95" s="142">
        <f>ROUND(I95*H95,2)</f>
        <v>0</v>
      </c>
      <c r="BL95" s="18" t="s">
        <v>165</v>
      </c>
      <c r="BM95" s="141" t="s">
        <v>5416</v>
      </c>
    </row>
    <row r="96" spans="2:65" s="1" customFormat="1" ht="16.5" customHeight="1" x14ac:dyDescent="0.2">
      <c r="B96" s="129"/>
      <c r="C96" s="130" t="s">
        <v>234</v>
      </c>
      <c r="D96" s="130" t="s">
        <v>160</v>
      </c>
      <c r="E96" s="131" t="s">
        <v>4239</v>
      </c>
      <c r="F96" s="132" t="s">
        <v>5417</v>
      </c>
      <c r="G96" s="133" t="s">
        <v>924</v>
      </c>
      <c r="H96" s="134">
        <v>2</v>
      </c>
      <c r="I96" s="135"/>
      <c r="J96" s="136">
        <f>ROUND(I96*H96,2)</f>
        <v>0</v>
      </c>
      <c r="K96" s="132" t="s">
        <v>3</v>
      </c>
      <c r="L96" s="34"/>
      <c r="M96" s="137" t="s">
        <v>3</v>
      </c>
      <c r="N96" s="138" t="s">
        <v>49</v>
      </c>
      <c r="P96" s="139">
        <f>O96*H96</f>
        <v>0</v>
      </c>
      <c r="Q96" s="139">
        <v>0</v>
      </c>
      <c r="R96" s="139">
        <f>Q96*H96</f>
        <v>0</v>
      </c>
      <c r="S96" s="139">
        <v>0</v>
      </c>
      <c r="T96" s="140">
        <f>S96*H96</f>
        <v>0</v>
      </c>
      <c r="AR96" s="141" t="s">
        <v>165</v>
      </c>
      <c r="AT96" s="141" t="s">
        <v>160</v>
      </c>
      <c r="AU96" s="141" t="s">
        <v>88</v>
      </c>
      <c r="AY96" s="18" t="s">
        <v>156</v>
      </c>
      <c r="BE96" s="142">
        <f>IF(N96="základní",J96,0)</f>
        <v>0</v>
      </c>
      <c r="BF96" s="142">
        <f>IF(N96="snížená",J96,0)</f>
        <v>0</v>
      </c>
      <c r="BG96" s="142">
        <f>IF(N96="zákl. přenesená",J96,0)</f>
        <v>0</v>
      </c>
      <c r="BH96" s="142">
        <f>IF(N96="sníž. přenesená",J96,0)</f>
        <v>0</v>
      </c>
      <c r="BI96" s="142">
        <f>IF(N96="nulová",J96,0)</f>
        <v>0</v>
      </c>
      <c r="BJ96" s="18" t="s">
        <v>86</v>
      </c>
      <c r="BK96" s="142">
        <f>ROUND(I96*H96,2)</f>
        <v>0</v>
      </c>
      <c r="BL96" s="18" t="s">
        <v>165</v>
      </c>
      <c r="BM96" s="141" t="s">
        <v>5418</v>
      </c>
    </row>
    <row r="97" spans="2:65" s="1" customFormat="1" ht="16.5" customHeight="1" x14ac:dyDescent="0.2">
      <c r="B97" s="129"/>
      <c r="C97" s="130" t="s">
        <v>1385</v>
      </c>
      <c r="D97" s="130" t="s">
        <v>160</v>
      </c>
      <c r="E97" s="131" t="s">
        <v>442</v>
      </c>
      <c r="F97" s="132" t="s">
        <v>5419</v>
      </c>
      <c r="G97" s="133" t="s">
        <v>2425</v>
      </c>
      <c r="H97" s="134">
        <v>8</v>
      </c>
      <c r="I97" s="135"/>
      <c r="J97" s="136">
        <f>ROUND(I97*H97,2)</f>
        <v>0</v>
      </c>
      <c r="K97" s="132" t="s">
        <v>3</v>
      </c>
      <c r="L97" s="34"/>
      <c r="M97" s="137" t="s">
        <v>3</v>
      </c>
      <c r="N97" s="138" t="s">
        <v>49</v>
      </c>
      <c r="P97" s="139">
        <f>O97*H97</f>
        <v>0</v>
      </c>
      <c r="Q97" s="139">
        <v>0</v>
      </c>
      <c r="R97" s="139">
        <f>Q97*H97</f>
        <v>0</v>
      </c>
      <c r="S97" s="139">
        <v>0</v>
      </c>
      <c r="T97" s="140">
        <f>S97*H97</f>
        <v>0</v>
      </c>
      <c r="AR97" s="141" t="s">
        <v>165</v>
      </c>
      <c r="AT97" s="141" t="s">
        <v>160</v>
      </c>
      <c r="AU97" s="141" t="s">
        <v>88</v>
      </c>
      <c r="AY97" s="18" t="s">
        <v>156</v>
      </c>
      <c r="BE97" s="142">
        <f>IF(N97="základní",J97,0)</f>
        <v>0</v>
      </c>
      <c r="BF97" s="142">
        <f>IF(N97="snížená",J97,0)</f>
        <v>0</v>
      </c>
      <c r="BG97" s="142">
        <f>IF(N97="zákl. přenesená",J97,0)</f>
        <v>0</v>
      </c>
      <c r="BH97" s="142">
        <f>IF(N97="sníž. přenesená",J97,0)</f>
        <v>0</v>
      </c>
      <c r="BI97" s="142">
        <f>IF(N97="nulová",J97,0)</f>
        <v>0</v>
      </c>
      <c r="BJ97" s="18" t="s">
        <v>86</v>
      </c>
      <c r="BK97" s="142">
        <f>ROUND(I97*H97,2)</f>
        <v>0</v>
      </c>
      <c r="BL97" s="18" t="s">
        <v>165</v>
      </c>
      <c r="BM97" s="141" t="s">
        <v>5420</v>
      </c>
    </row>
    <row r="98" spans="2:65" s="13" customFormat="1" x14ac:dyDescent="0.2">
      <c r="B98" s="154"/>
      <c r="D98" s="148" t="s">
        <v>169</v>
      </c>
      <c r="E98" s="155" t="s">
        <v>3</v>
      </c>
      <c r="F98" s="156" t="s">
        <v>5421</v>
      </c>
      <c r="H98" s="157">
        <v>8</v>
      </c>
      <c r="I98" s="158"/>
      <c r="L98" s="154"/>
      <c r="M98" s="159"/>
      <c r="T98" s="160"/>
      <c r="AT98" s="155" t="s">
        <v>169</v>
      </c>
      <c r="AU98" s="155" t="s">
        <v>88</v>
      </c>
      <c r="AV98" s="13" t="s">
        <v>88</v>
      </c>
      <c r="AW98" s="13" t="s">
        <v>40</v>
      </c>
      <c r="AX98" s="13" t="s">
        <v>78</v>
      </c>
      <c r="AY98" s="155" t="s">
        <v>156</v>
      </c>
    </row>
    <row r="99" spans="2:65" s="14" customFormat="1" x14ac:dyDescent="0.2">
      <c r="B99" s="161"/>
      <c r="D99" s="148" t="s">
        <v>169</v>
      </c>
      <c r="E99" s="162" t="s">
        <v>3</v>
      </c>
      <c r="F99" s="163" t="s">
        <v>172</v>
      </c>
      <c r="H99" s="164">
        <v>8</v>
      </c>
      <c r="I99" s="165"/>
      <c r="L99" s="161"/>
      <c r="M99" s="166"/>
      <c r="T99" s="167"/>
      <c r="AT99" s="162" t="s">
        <v>169</v>
      </c>
      <c r="AU99" s="162" t="s">
        <v>88</v>
      </c>
      <c r="AV99" s="14" t="s">
        <v>165</v>
      </c>
      <c r="AW99" s="14" t="s">
        <v>40</v>
      </c>
      <c r="AX99" s="14" t="s">
        <v>86</v>
      </c>
      <c r="AY99" s="162" t="s">
        <v>156</v>
      </c>
    </row>
    <row r="100" spans="2:65" s="1" customFormat="1" ht="16.5" customHeight="1" x14ac:dyDescent="0.2">
      <c r="B100" s="129"/>
      <c r="C100" s="130" t="s">
        <v>1391</v>
      </c>
      <c r="D100" s="130" t="s">
        <v>160</v>
      </c>
      <c r="E100" s="131" t="s">
        <v>2650</v>
      </c>
      <c r="F100" s="132" t="s">
        <v>5422</v>
      </c>
      <c r="G100" s="133" t="s">
        <v>2425</v>
      </c>
      <c r="H100" s="134">
        <v>2</v>
      </c>
      <c r="I100" s="135"/>
      <c r="J100" s="136">
        <f>ROUND(I100*H100,2)</f>
        <v>0</v>
      </c>
      <c r="K100" s="132" t="s">
        <v>3</v>
      </c>
      <c r="L100" s="34"/>
      <c r="M100" s="137" t="s">
        <v>3</v>
      </c>
      <c r="N100" s="138" t="s">
        <v>49</v>
      </c>
      <c r="P100" s="139">
        <f>O100*H100</f>
        <v>0</v>
      </c>
      <c r="Q100" s="139">
        <v>0</v>
      </c>
      <c r="R100" s="139">
        <f>Q100*H100</f>
        <v>0</v>
      </c>
      <c r="S100" s="139">
        <v>0</v>
      </c>
      <c r="T100" s="140">
        <f>S100*H100</f>
        <v>0</v>
      </c>
      <c r="AR100" s="141" t="s">
        <v>165</v>
      </c>
      <c r="AT100" s="141" t="s">
        <v>160</v>
      </c>
      <c r="AU100" s="141" t="s">
        <v>88</v>
      </c>
      <c r="AY100" s="18" t="s">
        <v>156</v>
      </c>
      <c r="BE100" s="142">
        <f>IF(N100="základní",J100,0)</f>
        <v>0</v>
      </c>
      <c r="BF100" s="142">
        <f>IF(N100="snížená",J100,0)</f>
        <v>0</v>
      </c>
      <c r="BG100" s="142">
        <f>IF(N100="zákl. přenesená",J100,0)</f>
        <v>0</v>
      </c>
      <c r="BH100" s="142">
        <f>IF(N100="sníž. přenesená",J100,0)</f>
        <v>0</v>
      </c>
      <c r="BI100" s="142">
        <f>IF(N100="nulová",J100,0)</f>
        <v>0</v>
      </c>
      <c r="BJ100" s="18" t="s">
        <v>86</v>
      </c>
      <c r="BK100" s="142">
        <f>ROUND(I100*H100,2)</f>
        <v>0</v>
      </c>
      <c r="BL100" s="18" t="s">
        <v>165</v>
      </c>
      <c r="BM100" s="141" t="s">
        <v>5423</v>
      </c>
    </row>
    <row r="101" spans="2:65" s="1" customFormat="1" ht="16.5" customHeight="1" x14ac:dyDescent="0.2">
      <c r="B101" s="129"/>
      <c r="C101" s="130" t="s">
        <v>9</v>
      </c>
      <c r="D101" s="130" t="s">
        <v>160</v>
      </c>
      <c r="E101" s="131" t="s">
        <v>2654</v>
      </c>
      <c r="F101" s="132" t="s">
        <v>5424</v>
      </c>
      <c r="G101" s="133" t="s">
        <v>2425</v>
      </c>
      <c r="H101" s="134">
        <v>2</v>
      </c>
      <c r="I101" s="135"/>
      <c r="J101" s="136">
        <f>ROUND(I101*H101,2)</f>
        <v>0</v>
      </c>
      <c r="K101" s="132" t="s">
        <v>3</v>
      </c>
      <c r="L101" s="34"/>
      <c r="M101" s="137" t="s">
        <v>3</v>
      </c>
      <c r="N101" s="138" t="s">
        <v>49</v>
      </c>
      <c r="P101" s="139">
        <f>O101*H101</f>
        <v>0</v>
      </c>
      <c r="Q101" s="139">
        <v>0</v>
      </c>
      <c r="R101" s="139">
        <f>Q101*H101</f>
        <v>0</v>
      </c>
      <c r="S101" s="139">
        <v>0</v>
      </c>
      <c r="T101" s="140">
        <f>S101*H101</f>
        <v>0</v>
      </c>
      <c r="AR101" s="141" t="s">
        <v>165</v>
      </c>
      <c r="AT101" s="141" t="s">
        <v>160</v>
      </c>
      <c r="AU101" s="141" t="s">
        <v>88</v>
      </c>
      <c r="AY101" s="18" t="s">
        <v>156</v>
      </c>
      <c r="BE101" s="142">
        <f>IF(N101="základní",J101,0)</f>
        <v>0</v>
      </c>
      <c r="BF101" s="142">
        <f>IF(N101="snížená",J101,0)</f>
        <v>0</v>
      </c>
      <c r="BG101" s="142">
        <f>IF(N101="zákl. přenesená",J101,0)</f>
        <v>0</v>
      </c>
      <c r="BH101" s="142">
        <f>IF(N101="sníž. přenesená",J101,0)</f>
        <v>0</v>
      </c>
      <c r="BI101" s="142">
        <f>IF(N101="nulová",J101,0)</f>
        <v>0</v>
      </c>
      <c r="BJ101" s="18" t="s">
        <v>86</v>
      </c>
      <c r="BK101" s="142">
        <f>ROUND(I101*H101,2)</f>
        <v>0</v>
      </c>
      <c r="BL101" s="18" t="s">
        <v>165</v>
      </c>
      <c r="BM101" s="141" t="s">
        <v>5425</v>
      </c>
    </row>
    <row r="102" spans="2:65" s="1" customFormat="1" ht="16.5" customHeight="1" x14ac:dyDescent="0.2">
      <c r="B102" s="129"/>
      <c r="C102" s="130" t="s">
        <v>1402</v>
      </c>
      <c r="D102" s="130" t="s">
        <v>160</v>
      </c>
      <c r="E102" s="131" t="s">
        <v>2657</v>
      </c>
      <c r="F102" s="132" t="s">
        <v>5426</v>
      </c>
      <c r="G102" s="133" t="s">
        <v>2425</v>
      </c>
      <c r="H102" s="134">
        <v>1</v>
      </c>
      <c r="I102" s="135"/>
      <c r="J102" s="136">
        <f>ROUND(I102*H102,2)</f>
        <v>0</v>
      </c>
      <c r="K102" s="132" t="s">
        <v>3</v>
      </c>
      <c r="L102" s="34"/>
      <c r="M102" s="137" t="s">
        <v>3</v>
      </c>
      <c r="N102" s="138" t="s">
        <v>49</v>
      </c>
      <c r="P102" s="139">
        <f>O102*H102</f>
        <v>0</v>
      </c>
      <c r="Q102" s="139">
        <v>0</v>
      </c>
      <c r="R102" s="139">
        <f>Q102*H102</f>
        <v>0</v>
      </c>
      <c r="S102" s="139">
        <v>0</v>
      </c>
      <c r="T102" s="140">
        <f>S102*H102</f>
        <v>0</v>
      </c>
      <c r="AR102" s="141" t="s">
        <v>165</v>
      </c>
      <c r="AT102" s="141" t="s">
        <v>160</v>
      </c>
      <c r="AU102" s="141" t="s">
        <v>88</v>
      </c>
      <c r="AY102" s="18" t="s">
        <v>156</v>
      </c>
      <c r="BE102" s="142">
        <f>IF(N102="základní",J102,0)</f>
        <v>0</v>
      </c>
      <c r="BF102" s="142">
        <f>IF(N102="snížená",J102,0)</f>
        <v>0</v>
      </c>
      <c r="BG102" s="142">
        <f>IF(N102="zákl. přenesená",J102,0)</f>
        <v>0</v>
      </c>
      <c r="BH102" s="142">
        <f>IF(N102="sníž. přenesená",J102,0)</f>
        <v>0</v>
      </c>
      <c r="BI102" s="142">
        <f>IF(N102="nulová",J102,0)</f>
        <v>0</v>
      </c>
      <c r="BJ102" s="18" t="s">
        <v>86</v>
      </c>
      <c r="BK102" s="142">
        <f>ROUND(I102*H102,2)</f>
        <v>0</v>
      </c>
      <c r="BL102" s="18" t="s">
        <v>165</v>
      </c>
      <c r="BM102" s="141" t="s">
        <v>5427</v>
      </c>
    </row>
    <row r="103" spans="2:65" s="1" customFormat="1" ht="16.5" customHeight="1" x14ac:dyDescent="0.2">
      <c r="B103" s="129"/>
      <c r="C103" s="130" t="s">
        <v>1406</v>
      </c>
      <c r="D103" s="130" t="s">
        <v>160</v>
      </c>
      <c r="E103" s="131" t="s">
        <v>2664</v>
      </c>
      <c r="F103" s="132" t="s">
        <v>5426</v>
      </c>
      <c r="G103" s="133" t="s">
        <v>2425</v>
      </c>
      <c r="H103" s="134">
        <v>1</v>
      </c>
      <c r="I103" s="135"/>
      <c r="J103" s="136">
        <f>ROUND(I103*H103,2)</f>
        <v>0</v>
      </c>
      <c r="K103" s="132" t="s">
        <v>3</v>
      </c>
      <c r="L103" s="34"/>
      <c r="M103" s="137" t="s">
        <v>3</v>
      </c>
      <c r="N103" s="138" t="s">
        <v>49</v>
      </c>
      <c r="P103" s="139">
        <f>O103*H103</f>
        <v>0</v>
      </c>
      <c r="Q103" s="139">
        <v>0</v>
      </c>
      <c r="R103" s="139">
        <f>Q103*H103</f>
        <v>0</v>
      </c>
      <c r="S103" s="139">
        <v>0</v>
      </c>
      <c r="T103" s="140">
        <f>S103*H103</f>
        <v>0</v>
      </c>
      <c r="AR103" s="141" t="s">
        <v>165</v>
      </c>
      <c r="AT103" s="141" t="s">
        <v>160</v>
      </c>
      <c r="AU103" s="141" t="s">
        <v>88</v>
      </c>
      <c r="AY103" s="18" t="s">
        <v>156</v>
      </c>
      <c r="BE103" s="142">
        <f>IF(N103="základní",J103,0)</f>
        <v>0</v>
      </c>
      <c r="BF103" s="142">
        <f>IF(N103="snížená",J103,0)</f>
        <v>0</v>
      </c>
      <c r="BG103" s="142">
        <f>IF(N103="zákl. přenesená",J103,0)</f>
        <v>0</v>
      </c>
      <c r="BH103" s="142">
        <f>IF(N103="sníž. přenesená",J103,0)</f>
        <v>0</v>
      </c>
      <c r="BI103" s="142">
        <f>IF(N103="nulová",J103,0)</f>
        <v>0</v>
      </c>
      <c r="BJ103" s="18" t="s">
        <v>86</v>
      </c>
      <c r="BK103" s="142">
        <f>ROUND(I103*H103,2)</f>
        <v>0</v>
      </c>
      <c r="BL103" s="18" t="s">
        <v>165</v>
      </c>
      <c r="BM103" s="141" t="s">
        <v>5428</v>
      </c>
    </row>
    <row r="104" spans="2:65" s="1" customFormat="1" ht="16.5" customHeight="1" x14ac:dyDescent="0.2">
      <c r="B104" s="129"/>
      <c r="C104" s="130" t="s">
        <v>1408</v>
      </c>
      <c r="D104" s="130" t="s">
        <v>160</v>
      </c>
      <c r="E104" s="131" t="s">
        <v>2941</v>
      </c>
      <c r="F104" s="132" t="s">
        <v>5429</v>
      </c>
      <c r="G104" s="133" t="s">
        <v>209</v>
      </c>
      <c r="H104" s="134">
        <v>95</v>
      </c>
      <c r="I104" s="135"/>
      <c r="J104" s="136">
        <f>ROUND(I104*H104,2)</f>
        <v>0</v>
      </c>
      <c r="K104" s="132" t="s">
        <v>3</v>
      </c>
      <c r="L104" s="34"/>
      <c r="M104" s="137" t="s">
        <v>3</v>
      </c>
      <c r="N104" s="138" t="s">
        <v>49</v>
      </c>
      <c r="P104" s="139">
        <f>O104*H104</f>
        <v>0</v>
      </c>
      <c r="Q104" s="139">
        <v>0</v>
      </c>
      <c r="R104" s="139">
        <f>Q104*H104</f>
        <v>0</v>
      </c>
      <c r="S104" s="139">
        <v>0</v>
      </c>
      <c r="T104" s="140">
        <f>S104*H104</f>
        <v>0</v>
      </c>
      <c r="AR104" s="141" t="s">
        <v>165</v>
      </c>
      <c r="AT104" s="141" t="s">
        <v>160</v>
      </c>
      <c r="AU104" s="141" t="s">
        <v>88</v>
      </c>
      <c r="AY104" s="18" t="s">
        <v>156</v>
      </c>
      <c r="BE104" s="142">
        <f>IF(N104="základní",J104,0)</f>
        <v>0</v>
      </c>
      <c r="BF104" s="142">
        <f>IF(N104="snížená",J104,0)</f>
        <v>0</v>
      </c>
      <c r="BG104" s="142">
        <f>IF(N104="zákl. přenesená",J104,0)</f>
        <v>0</v>
      </c>
      <c r="BH104" s="142">
        <f>IF(N104="sníž. přenesená",J104,0)</f>
        <v>0</v>
      </c>
      <c r="BI104" s="142">
        <f>IF(N104="nulová",J104,0)</f>
        <v>0</v>
      </c>
      <c r="BJ104" s="18" t="s">
        <v>86</v>
      </c>
      <c r="BK104" s="142">
        <f>ROUND(I104*H104,2)</f>
        <v>0</v>
      </c>
      <c r="BL104" s="18" t="s">
        <v>165</v>
      </c>
      <c r="BM104" s="141" t="s">
        <v>5430</v>
      </c>
    </row>
    <row r="105" spans="2:65" s="1" customFormat="1" ht="29.25" x14ac:dyDescent="0.2">
      <c r="B105" s="34"/>
      <c r="D105" s="148" t="s">
        <v>761</v>
      </c>
      <c r="F105" s="185" t="s">
        <v>5431</v>
      </c>
      <c r="I105" s="145"/>
      <c r="L105" s="34"/>
      <c r="M105" s="146"/>
      <c r="T105" s="55"/>
      <c r="AT105" s="18" t="s">
        <v>761</v>
      </c>
      <c r="AU105" s="18" t="s">
        <v>88</v>
      </c>
    </row>
    <row r="106" spans="2:65" s="1" customFormat="1" ht="24.2" customHeight="1" x14ac:dyDescent="0.2">
      <c r="B106" s="129"/>
      <c r="C106" s="130" t="s">
        <v>301</v>
      </c>
      <c r="D106" s="130" t="s">
        <v>160</v>
      </c>
      <c r="E106" s="131" t="s">
        <v>2948</v>
      </c>
      <c r="F106" s="132" t="s">
        <v>5432</v>
      </c>
      <c r="G106" s="133" t="s">
        <v>209</v>
      </c>
      <c r="H106" s="134">
        <v>96</v>
      </c>
      <c r="I106" s="135"/>
      <c r="J106" s="136">
        <f t="shared" ref="J106:J112" si="0">ROUND(I106*H106,2)</f>
        <v>0</v>
      </c>
      <c r="K106" s="132" t="s">
        <v>3</v>
      </c>
      <c r="L106" s="34"/>
      <c r="M106" s="137" t="s">
        <v>3</v>
      </c>
      <c r="N106" s="138" t="s">
        <v>49</v>
      </c>
      <c r="P106" s="139">
        <f t="shared" ref="P106:P112" si="1">O106*H106</f>
        <v>0</v>
      </c>
      <c r="Q106" s="139">
        <v>0</v>
      </c>
      <c r="R106" s="139">
        <f t="shared" ref="R106:R112" si="2">Q106*H106</f>
        <v>0</v>
      </c>
      <c r="S106" s="139">
        <v>0</v>
      </c>
      <c r="T106" s="140">
        <f t="shared" ref="T106:T112" si="3">S106*H106</f>
        <v>0</v>
      </c>
      <c r="AR106" s="141" t="s">
        <v>165</v>
      </c>
      <c r="AT106" s="141" t="s">
        <v>160</v>
      </c>
      <c r="AU106" s="141" t="s">
        <v>88</v>
      </c>
      <c r="AY106" s="18" t="s">
        <v>156</v>
      </c>
      <c r="BE106" s="142">
        <f t="shared" ref="BE106:BE112" si="4">IF(N106="základní",J106,0)</f>
        <v>0</v>
      </c>
      <c r="BF106" s="142">
        <f t="shared" ref="BF106:BF112" si="5">IF(N106="snížená",J106,0)</f>
        <v>0</v>
      </c>
      <c r="BG106" s="142">
        <f t="shared" ref="BG106:BG112" si="6">IF(N106="zákl. přenesená",J106,0)</f>
        <v>0</v>
      </c>
      <c r="BH106" s="142">
        <f t="shared" ref="BH106:BH112" si="7">IF(N106="sníž. přenesená",J106,0)</f>
        <v>0</v>
      </c>
      <c r="BI106" s="142">
        <f t="shared" ref="BI106:BI112" si="8">IF(N106="nulová",J106,0)</f>
        <v>0</v>
      </c>
      <c r="BJ106" s="18" t="s">
        <v>86</v>
      </c>
      <c r="BK106" s="142">
        <f t="shared" ref="BK106:BK112" si="9">ROUND(I106*H106,2)</f>
        <v>0</v>
      </c>
      <c r="BL106" s="18" t="s">
        <v>165</v>
      </c>
      <c r="BM106" s="141" t="s">
        <v>5433</v>
      </c>
    </row>
    <row r="107" spans="2:65" s="1" customFormat="1" ht="16.5" customHeight="1" x14ac:dyDescent="0.2">
      <c r="B107" s="129"/>
      <c r="C107" s="130" t="s">
        <v>1421</v>
      </c>
      <c r="D107" s="130" t="s">
        <v>160</v>
      </c>
      <c r="E107" s="131" t="s">
        <v>2954</v>
      </c>
      <c r="F107" s="132" t="s">
        <v>5434</v>
      </c>
      <c r="G107" s="133" t="s">
        <v>2425</v>
      </c>
      <c r="H107" s="134">
        <v>1</v>
      </c>
      <c r="I107" s="135"/>
      <c r="J107" s="136">
        <f t="shared" si="0"/>
        <v>0</v>
      </c>
      <c r="K107" s="132" t="s">
        <v>3</v>
      </c>
      <c r="L107" s="34"/>
      <c r="M107" s="137" t="s">
        <v>3</v>
      </c>
      <c r="N107" s="138" t="s">
        <v>49</v>
      </c>
      <c r="P107" s="139">
        <f t="shared" si="1"/>
        <v>0</v>
      </c>
      <c r="Q107" s="139">
        <v>0</v>
      </c>
      <c r="R107" s="139">
        <f t="shared" si="2"/>
        <v>0</v>
      </c>
      <c r="S107" s="139">
        <v>0</v>
      </c>
      <c r="T107" s="140">
        <f t="shared" si="3"/>
        <v>0</v>
      </c>
      <c r="AR107" s="141" t="s">
        <v>165</v>
      </c>
      <c r="AT107" s="141" t="s">
        <v>160</v>
      </c>
      <c r="AU107" s="141" t="s">
        <v>88</v>
      </c>
      <c r="AY107" s="18" t="s">
        <v>156</v>
      </c>
      <c r="BE107" s="142">
        <f t="shared" si="4"/>
        <v>0</v>
      </c>
      <c r="BF107" s="142">
        <f t="shared" si="5"/>
        <v>0</v>
      </c>
      <c r="BG107" s="142">
        <f t="shared" si="6"/>
        <v>0</v>
      </c>
      <c r="BH107" s="142">
        <f t="shared" si="7"/>
        <v>0</v>
      </c>
      <c r="BI107" s="142">
        <f t="shared" si="8"/>
        <v>0</v>
      </c>
      <c r="BJ107" s="18" t="s">
        <v>86</v>
      </c>
      <c r="BK107" s="142">
        <f t="shared" si="9"/>
        <v>0</v>
      </c>
      <c r="BL107" s="18" t="s">
        <v>165</v>
      </c>
      <c r="BM107" s="141" t="s">
        <v>5435</v>
      </c>
    </row>
    <row r="108" spans="2:65" s="1" customFormat="1" ht="16.5" customHeight="1" x14ac:dyDescent="0.2">
      <c r="B108" s="129"/>
      <c r="C108" s="130" t="s">
        <v>1425</v>
      </c>
      <c r="D108" s="130" t="s">
        <v>160</v>
      </c>
      <c r="E108" s="131" t="s">
        <v>2959</v>
      </c>
      <c r="F108" s="132" t="s">
        <v>5436</v>
      </c>
      <c r="G108" s="133" t="s">
        <v>2425</v>
      </c>
      <c r="H108" s="134">
        <v>1</v>
      </c>
      <c r="I108" s="135"/>
      <c r="J108" s="136">
        <f t="shared" si="0"/>
        <v>0</v>
      </c>
      <c r="K108" s="132" t="s">
        <v>3</v>
      </c>
      <c r="L108" s="34"/>
      <c r="M108" s="137" t="s">
        <v>3</v>
      </c>
      <c r="N108" s="138" t="s">
        <v>49</v>
      </c>
      <c r="P108" s="139">
        <f t="shared" si="1"/>
        <v>0</v>
      </c>
      <c r="Q108" s="139">
        <v>0</v>
      </c>
      <c r="R108" s="139">
        <f t="shared" si="2"/>
        <v>0</v>
      </c>
      <c r="S108" s="139">
        <v>0</v>
      </c>
      <c r="T108" s="140">
        <f t="shared" si="3"/>
        <v>0</v>
      </c>
      <c r="AR108" s="141" t="s">
        <v>165</v>
      </c>
      <c r="AT108" s="141" t="s">
        <v>160</v>
      </c>
      <c r="AU108" s="141" t="s">
        <v>88</v>
      </c>
      <c r="AY108" s="18" t="s">
        <v>156</v>
      </c>
      <c r="BE108" s="142">
        <f t="shared" si="4"/>
        <v>0</v>
      </c>
      <c r="BF108" s="142">
        <f t="shared" si="5"/>
        <v>0</v>
      </c>
      <c r="BG108" s="142">
        <f t="shared" si="6"/>
        <v>0</v>
      </c>
      <c r="BH108" s="142">
        <f t="shared" si="7"/>
        <v>0</v>
      </c>
      <c r="BI108" s="142">
        <f t="shared" si="8"/>
        <v>0</v>
      </c>
      <c r="BJ108" s="18" t="s">
        <v>86</v>
      </c>
      <c r="BK108" s="142">
        <f t="shared" si="9"/>
        <v>0</v>
      </c>
      <c r="BL108" s="18" t="s">
        <v>165</v>
      </c>
      <c r="BM108" s="141" t="s">
        <v>5437</v>
      </c>
    </row>
    <row r="109" spans="2:65" s="1" customFormat="1" ht="16.5" customHeight="1" x14ac:dyDescent="0.2">
      <c r="B109" s="129"/>
      <c r="C109" s="130" t="s">
        <v>1446</v>
      </c>
      <c r="D109" s="130" t="s">
        <v>160</v>
      </c>
      <c r="E109" s="131" t="s">
        <v>2964</v>
      </c>
      <c r="F109" s="132" t="s">
        <v>5438</v>
      </c>
      <c r="G109" s="133" t="s">
        <v>209</v>
      </c>
      <c r="H109" s="134">
        <v>141</v>
      </c>
      <c r="I109" s="135"/>
      <c r="J109" s="136">
        <f t="shared" si="0"/>
        <v>0</v>
      </c>
      <c r="K109" s="132" t="s">
        <v>3</v>
      </c>
      <c r="L109" s="34"/>
      <c r="M109" s="137" t="s">
        <v>3</v>
      </c>
      <c r="N109" s="138" t="s">
        <v>49</v>
      </c>
      <c r="P109" s="139">
        <f t="shared" si="1"/>
        <v>0</v>
      </c>
      <c r="Q109" s="139">
        <v>0</v>
      </c>
      <c r="R109" s="139">
        <f t="shared" si="2"/>
        <v>0</v>
      </c>
      <c r="S109" s="139">
        <v>0</v>
      </c>
      <c r="T109" s="140">
        <f t="shared" si="3"/>
        <v>0</v>
      </c>
      <c r="AR109" s="141" t="s">
        <v>165</v>
      </c>
      <c r="AT109" s="141" t="s">
        <v>160</v>
      </c>
      <c r="AU109" s="141" t="s">
        <v>88</v>
      </c>
      <c r="AY109" s="18" t="s">
        <v>156</v>
      </c>
      <c r="BE109" s="142">
        <f t="shared" si="4"/>
        <v>0</v>
      </c>
      <c r="BF109" s="142">
        <f t="shared" si="5"/>
        <v>0</v>
      </c>
      <c r="BG109" s="142">
        <f t="shared" si="6"/>
        <v>0</v>
      </c>
      <c r="BH109" s="142">
        <f t="shared" si="7"/>
        <v>0</v>
      </c>
      <c r="BI109" s="142">
        <f t="shared" si="8"/>
        <v>0</v>
      </c>
      <c r="BJ109" s="18" t="s">
        <v>86</v>
      </c>
      <c r="BK109" s="142">
        <f t="shared" si="9"/>
        <v>0</v>
      </c>
      <c r="BL109" s="18" t="s">
        <v>165</v>
      </c>
      <c r="BM109" s="141" t="s">
        <v>5439</v>
      </c>
    </row>
    <row r="110" spans="2:65" s="1" customFormat="1" ht="16.5" customHeight="1" x14ac:dyDescent="0.2">
      <c r="B110" s="129"/>
      <c r="C110" s="130" t="s">
        <v>1547</v>
      </c>
      <c r="D110" s="130" t="s">
        <v>160</v>
      </c>
      <c r="E110" s="131" t="s">
        <v>2969</v>
      </c>
      <c r="F110" s="132" t="s">
        <v>5440</v>
      </c>
      <c r="G110" s="133" t="s">
        <v>5441</v>
      </c>
      <c r="H110" s="134">
        <v>44</v>
      </c>
      <c r="I110" s="135"/>
      <c r="J110" s="136">
        <f t="shared" si="0"/>
        <v>0</v>
      </c>
      <c r="K110" s="132" t="s">
        <v>3</v>
      </c>
      <c r="L110" s="34"/>
      <c r="M110" s="137" t="s">
        <v>3</v>
      </c>
      <c r="N110" s="138" t="s">
        <v>49</v>
      </c>
      <c r="P110" s="139">
        <f t="shared" si="1"/>
        <v>0</v>
      </c>
      <c r="Q110" s="139">
        <v>0</v>
      </c>
      <c r="R110" s="139">
        <f t="shared" si="2"/>
        <v>0</v>
      </c>
      <c r="S110" s="139">
        <v>0</v>
      </c>
      <c r="T110" s="140">
        <f t="shared" si="3"/>
        <v>0</v>
      </c>
      <c r="AR110" s="141" t="s">
        <v>165</v>
      </c>
      <c r="AT110" s="141" t="s">
        <v>160</v>
      </c>
      <c r="AU110" s="141" t="s">
        <v>88</v>
      </c>
      <c r="AY110" s="18" t="s">
        <v>156</v>
      </c>
      <c r="BE110" s="142">
        <f t="shared" si="4"/>
        <v>0</v>
      </c>
      <c r="BF110" s="142">
        <f t="shared" si="5"/>
        <v>0</v>
      </c>
      <c r="BG110" s="142">
        <f t="shared" si="6"/>
        <v>0</v>
      </c>
      <c r="BH110" s="142">
        <f t="shared" si="7"/>
        <v>0</v>
      </c>
      <c r="BI110" s="142">
        <f t="shared" si="8"/>
        <v>0</v>
      </c>
      <c r="BJ110" s="18" t="s">
        <v>86</v>
      </c>
      <c r="BK110" s="142">
        <f t="shared" si="9"/>
        <v>0</v>
      </c>
      <c r="BL110" s="18" t="s">
        <v>165</v>
      </c>
      <c r="BM110" s="141" t="s">
        <v>5442</v>
      </c>
    </row>
    <row r="111" spans="2:65" s="1" customFormat="1" ht="16.5" customHeight="1" x14ac:dyDescent="0.2">
      <c r="B111" s="129"/>
      <c r="C111" s="130" t="s">
        <v>8</v>
      </c>
      <c r="D111" s="130" t="s">
        <v>160</v>
      </c>
      <c r="E111" s="131" t="s">
        <v>1682</v>
      </c>
      <c r="F111" s="132" t="s">
        <v>5443</v>
      </c>
      <c r="G111" s="133" t="s">
        <v>5441</v>
      </c>
      <c r="H111" s="134">
        <v>3</v>
      </c>
      <c r="I111" s="135"/>
      <c r="J111" s="136">
        <f t="shared" si="0"/>
        <v>0</v>
      </c>
      <c r="K111" s="132" t="s">
        <v>3</v>
      </c>
      <c r="L111" s="34"/>
      <c r="M111" s="137" t="s">
        <v>3</v>
      </c>
      <c r="N111" s="138" t="s">
        <v>49</v>
      </c>
      <c r="P111" s="139">
        <f t="shared" si="1"/>
        <v>0</v>
      </c>
      <c r="Q111" s="139">
        <v>0</v>
      </c>
      <c r="R111" s="139">
        <f t="shared" si="2"/>
        <v>0</v>
      </c>
      <c r="S111" s="139">
        <v>0</v>
      </c>
      <c r="T111" s="140">
        <f t="shared" si="3"/>
        <v>0</v>
      </c>
      <c r="AR111" s="141" t="s">
        <v>165</v>
      </c>
      <c r="AT111" s="141" t="s">
        <v>160</v>
      </c>
      <c r="AU111" s="141" t="s">
        <v>88</v>
      </c>
      <c r="AY111" s="18" t="s">
        <v>156</v>
      </c>
      <c r="BE111" s="142">
        <f t="shared" si="4"/>
        <v>0</v>
      </c>
      <c r="BF111" s="142">
        <f t="shared" si="5"/>
        <v>0</v>
      </c>
      <c r="BG111" s="142">
        <f t="shared" si="6"/>
        <v>0</v>
      </c>
      <c r="BH111" s="142">
        <f t="shared" si="7"/>
        <v>0</v>
      </c>
      <c r="BI111" s="142">
        <f t="shared" si="8"/>
        <v>0</v>
      </c>
      <c r="BJ111" s="18" t="s">
        <v>86</v>
      </c>
      <c r="BK111" s="142">
        <f t="shared" si="9"/>
        <v>0</v>
      </c>
      <c r="BL111" s="18" t="s">
        <v>165</v>
      </c>
      <c r="BM111" s="141" t="s">
        <v>5444</v>
      </c>
    </row>
    <row r="112" spans="2:65" s="1" customFormat="1" ht="16.5" customHeight="1" x14ac:dyDescent="0.2">
      <c r="B112" s="129"/>
      <c r="C112" s="130" t="s">
        <v>1555</v>
      </c>
      <c r="D112" s="130" t="s">
        <v>160</v>
      </c>
      <c r="E112" s="131" t="s">
        <v>1548</v>
      </c>
      <c r="F112" s="132" t="s">
        <v>5445</v>
      </c>
      <c r="G112" s="133" t="s">
        <v>5441</v>
      </c>
      <c r="H112" s="134">
        <v>15</v>
      </c>
      <c r="I112" s="135"/>
      <c r="J112" s="136">
        <f t="shared" si="0"/>
        <v>0</v>
      </c>
      <c r="K112" s="132" t="s">
        <v>3</v>
      </c>
      <c r="L112" s="34"/>
      <c r="M112" s="137" t="s">
        <v>3</v>
      </c>
      <c r="N112" s="138" t="s">
        <v>49</v>
      </c>
      <c r="P112" s="139">
        <f t="shared" si="1"/>
        <v>0</v>
      </c>
      <c r="Q112" s="139">
        <v>0</v>
      </c>
      <c r="R112" s="139">
        <f t="shared" si="2"/>
        <v>0</v>
      </c>
      <c r="S112" s="139">
        <v>0</v>
      </c>
      <c r="T112" s="140">
        <f t="shared" si="3"/>
        <v>0</v>
      </c>
      <c r="AR112" s="141" t="s">
        <v>165</v>
      </c>
      <c r="AT112" s="141" t="s">
        <v>160</v>
      </c>
      <c r="AU112" s="141" t="s">
        <v>88</v>
      </c>
      <c r="AY112" s="18" t="s">
        <v>156</v>
      </c>
      <c r="BE112" s="142">
        <f t="shared" si="4"/>
        <v>0</v>
      </c>
      <c r="BF112" s="142">
        <f t="shared" si="5"/>
        <v>0</v>
      </c>
      <c r="BG112" s="142">
        <f t="shared" si="6"/>
        <v>0</v>
      </c>
      <c r="BH112" s="142">
        <f t="shared" si="7"/>
        <v>0</v>
      </c>
      <c r="BI112" s="142">
        <f t="shared" si="8"/>
        <v>0</v>
      </c>
      <c r="BJ112" s="18" t="s">
        <v>86</v>
      </c>
      <c r="BK112" s="142">
        <f t="shared" si="9"/>
        <v>0</v>
      </c>
      <c r="BL112" s="18" t="s">
        <v>165</v>
      </c>
      <c r="BM112" s="141" t="s">
        <v>5446</v>
      </c>
    </row>
    <row r="113" spans="2:65" s="11" customFormat="1" ht="22.9" customHeight="1" x14ac:dyDescent="0.2">
      <c r="B113" s="117"/>
      <c r="D113" s="118" t="s">
        <v>77</v>
      </c>
      <c r="E113" s="127" t="s">
        <v>5447</v>
      </c>
      <c r="F113" s="127" t="s">
        <v>5448</v>
      </c>
      <c r="I113" s="120"/>
      <c r="J113" s="128">
        <f>BK113</f>
        <v>0</v>
      </c>
      <c r="L113" s="117"/>
      <c r="M113" s="122"/>
      <c r="P113" s="123">
        <f>SUM(P114:P149)</f>
        <v>0</v>
      </c>
      <c r="R113" s="123">
        <f>SUM(R114:R149)</f>
        <v>0</v>
      </c>
      <c r="T113" s="124">
        <f>SUM(T114:T149)</f>
        <v>0</v>
      </c>
      <c r="AR113" s="118" t="s">
        <v>86</v>
      </c>
      <c r="AT113" s="125" t="s">
        <v>77</v>
      </c>
      <c r="AU113" s="125" t="s">
        <v>86</v>
      </c>
      <c r="AY113" s="118" t="s">
        <v>156</v>
      </c>
      <c r="BK113" s="126">
        <f>SUM(BK114:BK149)</f>
        <v>0</v>
      </c>
    </row>
    <row r="114" spans="2:65" s="1" customFormat="1" ht="37.9" customHeight="1" x14ac:dyDescent="0.2">
      <c r="B114" s="129"/>
      <c r="C114" s="130" t="s">
        <v>1572</v>
      </c>
      <c r="D114" s="130" t="s">
        <v>160</v>
      </c>
      <c r="E114" s="131" t="s">
        <v>1422</v>
      </c>
      <c r="F114" s="132" t="s">
        <v>5449</v>
      </c>
      <c r="G114" s="133" t="s">
        <v>924</v>
      </c>
      <c r="H114" s="134">
        <v>1</v>
      </c>
      <c r="I114" s="135"/>
      <c r="J114" s="136">
        <f>ROUND(I114*H114,2)</f>
        <v>0</v>
      </c>
      <c r="K114" s="132" t="s">
        <v>3</v>
      </c>
      <c r="L114" s="34"/>
      <c r="M114" s="137" t="s">
        <v>3</v>
      </c>
      <c r="N114" s="138" t="s">
        <v>49</v>
      </c>
      <c r="P114" s="139">
        <f>O114*H114</f>
        <v>0</v>
      </c>
      <c r="Q114" s="139">
        <v>0</v>
      </c>
      <c r="R114" s="139">
        <f>Q114*H114</f>
        <v>0</v>
      </c>
      <c r="S114" s="139">
        <v>0</v>
      </c>
      <c r="T114" s="140">
        <f>S114*H114</f>
        <v>0</v>
      </c>
      <c r="AR114" s="141" t="s">
        <v>165</v>
      </c>
      <c r="AT114" s="141" t="s">
        <v>160</v>
      </c>
      <c r="AU114" s="141" t="s">
        <v>88</v>
      </c>
      <c r="AY114" s="18" t="s">
        <v>156</v>
      </c>
      <c r="BE114" s="142">
        <f>IF(N114="základní",J114,0)</f>
        <v>0</v>
      </c>
      <c r="BF114" s="142">
        <f>IF(N114="snížená",J114,0)</f>
        <v>0</v>
      </c>
      <c r="BG114" s="142">
        <f>IF(N114="zákl. přenesená",J114,0)</f>
        <v>0</v>
      </c>
      <c r="BH114" s="142">
        <f>IF(N114="sníž. přenesená",J114,0)</f>
        <v>0</v>
      </c>
      <c r="BI114" s="142">
        <f>IF(N114="nulová",J114,0)</f>
        <v>0</v>
      </c>
      <c r="BJ114" s="18" t="s">
        <v>86</v>
      </c>
      <c r="BK114" s="142">
        <f>ROUND(I114*H114,2)</f>
        <v>0</v>
      </c>
      <c r="BL114" s="18" t="s">
        <v>165</v>
      </c>
      <c r="BM114" s="141" t="s">
        <v>5450</v>
      </c>
    </row>
    <row r="115" spans="2:65" s="1" customFormat="1" ht="19.5" x14ac:dyDescent="0.2">
      <c r="B115" s="34"/>
      <c r="D115" s="148" t="s">
        <v>761</v>
      </c>
      <c r="F115" s="185" t="s">
        <v>5401</v>
      </c>
      <c r="I115" s="145"/>
      <c r="L115" s="34"/>
      <c r="M115" s="146"/>
      <c r="T115" s="55"/>
      <c r="AT115" s="18" t="s">
        <v>761</v>
      </c>
      <c r="AU115" s="18" t="s">
        <v>88</v>
      </c>
    </row>
    <row r="116" spans="2:65" s="1" customFormat="1" ht="16.5" customHeight="1" x14ac:dyDescent="0.2">
      <c r="B116" s="129"/>
      <c r="C116" s="130" t="s">
        <v>1578</v>
      </c>
      <c r="D116" s="130" t="s">
        <v>160</v>
      </c>
      <c r="E116" s="131" t="s">
        <v>1878</v>
      </c>
      <c r="F116" s="132" t="s">
        <v>5402</v>
      </c>
      <c r="G116" s="133" t="s">
        <v>2425</v>
      </c>
      <c r="H116" s="134">
        <v>1</v>
      </c>
      <c r="I116" s="135"/>
      <c r="J116" s="136">
        <f>ROUND(I116*H116,2)</f>
        <v>0</v>
      </c>
      <c r="K116" s="132" t="s">
        <v>3</v>
      </c>
      <c r="L116" s="34"/>
      <c r="M116" s="137" t="s">
        <v>3</v>
      </c>
      <c r="N116" s="138" t="s">
        <v>49</v>
      </c>
      <c r="P116" s="139">
        <f>O116*H116</f>
        <v>0</v>
      </c>
      <c r="Q116" s="139">
        <v>0</v>
      </c>
      <c r="R116" s="139">
        <f>Q116*H116</f>
        <v>0</v>
      </c>
      <c r="S116" s="139">
        <v>0</v>
      </c>
      <c r="T116" s="140">
        <f>S116*H116</f>
        <v>0</v>
      </c>
      <c r="AR116" s="141" t="s">
        <v>165</v>
      </c>
      <c r="AT116" s="141" t="s">
        <v>160</v>
      </c>
      <c r="AU116" s="141" t="s">
        <v>88</v>
      </c>
      <c r="AY116" s="18" t="s">
        <v>156</v>
      </c>
      <c r="BE116" s="142">
        <f>IF(N116="základní",J116,0)</f>
        <v>0</v>
      </c>
      <c r="BF116" s="142">
        <f>IF(N116="snížená",J116,0)</f>
        <v>0</v>
      </c>
      <c r="BG116" s="142">
        <f>IF(N116="zákl. přenesená",J116,0)</f>
        <v>0</v>
      </c>
      <c r="BH116" s="142">
        <f>IF(N116="sníž. přenesená",J116,0)</f>
        <v>0</v>
      </c>
      <c r="BI116" s="142">
        <f>IF(N116="nulová",J116,0)</f>
        <v>0</v>
      </c>
      <c r="BJ116" s="18" t="s">
        <v>86</v>
      </c>
      <c r="BK116" s="142">
        <f>ROUND(I116*H116,2)</f>
        <v>0</v>
      </c>
      <c r="BL116" s="18" t="s">
        <v>165</v>
      </c>
      <c r="BM116" s="141" t="s">
        <v>5451</v>
      </c>
    </row>
    <row r="117" spans="2:65" s="1" customFormat="1" ht="16.5" customHeight="1" x14ac:dyDescent="0.2">
      <c r="B117" s="129"/>
      <c r="C117" s="130" t="s">
        <v>1585</v>
      </c>
      <c r="D117" s="130" t="s">
        <v>160</v>
      </c>
      <c r="E117" s="131" t="s">
        <v>1882</v>
      </c>
      <c r="F117" s="132" t="s">
        <v>5452</v>
      </c>
      <c r="G117" s="133" t="s">
        <v>924</v>
      </c>
      <c r="H117" s="134">
        <v>2</v>
      </c>
      <c r="I117" s="135"/>
      <c r="J117" s="136">
        <f>ROUND(I117*H117,2)</f>
        <v>0</v>
      </c>
      <c r="K117" s="132" t="s">
        <v>3</v>
      </c>
      <c r="L117" s="34"/>
      <c r="M117" s="137" t="s">
        <v>3</v>
      </c>
      <c r="N117" s="138" t="s">
        <v>49</v>
      </c>
      <c r="P117" s="139">
        <f>O117*H117</f>
        <v>0</v>
      </c>
      <c r="Q117" s="139">
        <v>0</v>
      </c>
      <c r="R117" s="139">
        <f>Q117*H117</f>
        <v>0</v>
      </c>
      <c r="S117" s="139">
        <v>0</v>
      </c>
      <c r="T117" s="140">
        <f>S117*H117</f>
        <v>0</v>
      </c>
      <c r="AR117" s="141" t="s">
        <v>165</v>
      </c>
      <c r="AT117" s="141" t="s">
        <v>160</v>
      </c>
      <c r="AU117" s="141" t="s">
        <v>88</v>
      </c>
      <c r="AY117" s="18" t="s">
        <v>156</v>
      </c>
      <c r="BE117" s="142">
        <f>IF(N117="základní",J117,0)</f>
        <v>0</v>
      </c>
      <c r="BF117" s="142">
        <f>IF(N117="snížená",J117,0)</f>
        <v>0</v>
      </c>
      <c r="BG117" s="142">
        <f>IF(N117="zákl. přenesená",J117,0)</f>
        <v>0</v>
      </c>
      <c r="BH117" s="142">
        <f>IF(N117="sníž. přenesená",J117,0)</f>
        <v>0</v>
      </c>
      <c r="BI117" s="142">
        <f>IF(N117="nulová",J117,0)</f>
        <v>0</v>
      </c>
      <c r="BJ117" s="18" t="s">
        <v>86</v>
      </c>
      <c r="BK117" s="142">
        <f>ROUND(I117*H117,2)</f>
        <v>0</v>
      </c>
      <c r="BL117" s="18" t="s">
        <v>165</v>
      </c>
      <c r="BM117" s="141" t="s">
        <v>5453</v>
      </c>
    </row>
    <row r="118" spans="2:65" s="1" customFormat="1" ht="16.5" customHeight="1" x14ac:dyDescent="0.2">
      <c r="B118" s="129"/>
      <c r="C118" s="130" t="s">
        <v>1590</v>
      </c>
      <c r="D118" s="130" t="s">
        <v>160</v>
      </c>
      <c r="E118" s="131" t="s">
        <v>1885</v>
      </c>
      <c r="F118" s="132" t="s">
        <v>5454</v>
      </c>
      <c r="G118" s="133" t="s">
        <v>2425</v>
      </c>
      <c r="H118" s="134">
        <v>6</v>
      </c>
      <c r="I118" s="135"/>
      <c r="J118" s="136">
        <f>ROUND(I118*H118,2)</f>
        <v>0</v>
      </c>
      <c r="K118" s="132" t="s">
        <v>3</v>
      </c>
      <c r="L118" s="34"/>
      <c r="M118" s="137" t="s">
        <v>3</v>
      </c>
      <c r="N118" s="138" t="s">
        <v>49</v>
      </c>
      <c r="P118" s="139">
        <f>O118*H118</f>
        <v>0</v>
      </c>
      <c r="Q118" s="139">
        <v>0</v>
      </c>
      <c r="R118" s="139">
        <f>Q118*H118</f>
        <v>0</v>
      </c>
      <c r="S118" s="139">
        <v>0</v>
      </c>
      <c r="T118" s="140">
        <f>S118*H118</f>
        <v>0</v>
      </c>
      <c r="AR118" s="141" t="s">
        <v>165</v>
      </c>
      <c r="AT118" s="141" t="s">
        <v>160</v>
      </c>
      <c r="AU118" s="141" t="s">
        <v>88</v>
      </c>
      <c r="AY118" s="18" t="s">
        <v>156</v>
      </c>
      <c r="BE118" s="142">
        <f>IF(N118="základní",J118,0)</f>
        <v>0</v>
      </c>
      <c r="BF118" s="142">
        <f>IF(N118="snížená",J118,0)</f>
        <v>0</v>
      </c>
      <c r="BG118" s="142">
        <f>IF(N118="zákl. přenesená",J118,0)</f>
        <v>0</v>
      </c>
      <c r="BH118" s="142">
        <f>IF(N118="sníž. přenesená",J118,0)</f>
        <v>0</v>
      </c>
      <c r="BI118" s="142">
        <f>IF(N118="nulová",J118,0)</f>
        <v>0</v>
      </c>
      <c r="BJ118" s="18" t="s">
        <v>86</v>
      </c>
      <c r="BK118" s="142">
        <f>ROUND(I118*H118,2)</f>
        <v>0</v>
      </c>
      <c r="BL118" s="18" t="s">
        <v>165</v>
      </c>
      <c r="BM118" s="141" t="s">
        <v>5455</v>
      </c>
    </row>
    <row r="119" spans="2:65" s="13" customFormat="1" x14ac:dyDescent="0.2">
      <c r="B119" s="154"/>
      <c r="D119" s="148" t="s">
        <v>169</v>
      </c>
      <c r="E119" s="155" t="s">
        <v>3</v>
      </c>
      <c r="F119" s="156" t="s">
        <v>5456</v>
      </c>
      <c r="H119" s="157">
        <v>6</v>
      </c>
      <c r="I119" s="158"/>
      <c r="L119" s="154"/>
      <c r="M119" s="159"/>
      <c r="T119" s="160"/>
      <c r="AT119" s="155" t="s">
        <v>169</v>
      </c>
      <c r="AU119" s="155" t="s">
        <v>88</v>
      </c>
      <c r="AV119" s="13" t="s">
        <v>88</v>
      </c>
      <c r="AW119" s="13" t="s">
        <v>40</v>
      </c>
      <c r="AX119" s="13" t="s">
        <v>78</v>
      </c>
      <c r="AY119" s="155" t="s">
        <v>156</v>
      </c>
    </row>
    <row r="120" spans="2:65" s="14" customFormat="1" x14ac:dyDescent="0.2">
      <c r="B120" s="161"/>
      <c r="D120" s="148" t="s">
        <v>169</v>
      </c>
      <c r="E120" s="162" t="s">
        <v>3</v>
      </c>
      <c r="F120" s="163" t="s">
        <v>172</v>
      </c>
      <c r="H120" s="164">
        <v>6</v>
      </c>
      <c r="I120" s="165"/>
      <c r="L120" s="161"/>
      <c r="M120" s="166"/>
      <c r="T120" s="167"/>
      <c r="AT120" s="162" t="s">
        <v>169</v>
      </c>
      <c r="AU120" s="162" t="s">
        <v>88</v>
      </c>
      <c r="AV120" s="14" t="s">
        <v>165</v>
      </c>
      <c r="AW120" s="14" t="s">
        <v>40</v>
      </c>
      <c r="AX120" s="14" t="s">
        <v>86</v>
      </c>
      <c r="AY120" s="162" t="s">
        <v>156</v>
      </c>
    </row>
    <row r="121" spans="2:65" s="1" customFormat="1" ht="16.5" customHeight="1" x14ac:dyDescent="0.2">
      <c r="B121" s="129"/>
      <c r="C121" s="130" t="s">
        <v>1599</v>
      </c>
      <c r="D121" s="130" t="s">
        <v>160</v>
      </c>
      <c r="E121" s="131" t="s">
        <v>1889</v>
      </c>
      <c r="F121" s="132" t="s">
        <v>5457</v>
      </c>
      <c r="G121" s="133" t="s">
        <v>924</v>
      </c>
      <c r="H121" s="134">
        <v>2</v>
      </c>
      <c r="I121" s="135"/>
      <c r="J121" s="136">
        <f>ROUND(I121*H121,2)</f>
        <v>0</v>
      </c>
      <c r="K121" s="132" t="s">
        <v>3</v>
      </c>
      <c r="L121" s="34"/>
      <c r="M121" s="137" t="s">
        <v>3</v>
      </c>
      <c r="N121" s="138" t="s">
        <v>49</v>
      </c>
      <c r="P121" s="139">
        <f>O121*H121</f>
        <v>0</v>
      </c>
      <c r="Q121" s="139">
        <v>0</v>
      </c>
      <c r="R121" s="139">
        <f>Q121*H121</f>
        <v>0</v>
      </c>
      <c r="S121" s="139">
        <v>0</v>
      </c>
      <c r="T121" s="140">
        <f>S121*H121</f>
        <v>0</v>
      </c>
      <c r="AR121" s="141" t="s">
        <v>165</v>
      </c>
      <c r="AT121" s="141" t="s">
        <v>160</v>
      </c>
      <c r="AU121" s="141" t="s">
        <v>88</v>
      </c>
      <c r="AY121" s="18" t="s">
        <v>156</v>
      </c>
      <c r="BE121" s="142">
        <f>IF(N121="základní",J121,0)</f>
        <v>0</v>
      </c>
      <c r="BF121" s="142">
        <f>IF(N121="snížená",J121,0)</f>
        <v>0</v>
      </c>
      <c r="BG121" s="142">
        <f>IF(N121="zákl. přenesená",J121,0)</f>
        <v>0</v>
      </c>
      <c r="BH121" s="142">
        <f>IF(N121="sníž. přenesená",J121,0)</f>
        <v>0</v>
      </c>
      <c r="BI121" s="142">
        <f>IF(N121="nulová",J121,0)</f>
        <v>0</v>
      </c>
      <c r="BJ121" s="18" t="s">
        <v>86</v>
      </c>
      <c r="BK121" s="142">
        <f>ROUND(I121*H121,2)</f>
        <v>0</v>
      </c>
      <c r="BL121" s="18" t="s">
        <v>165</v>
      </c>
      <c r="BM121" s="141" t="s">
        <v>5458</v>
      </c>
    </row>
    <row r="122" spans="2:65" s="1" customFormat="1" ht="16.5" customHeight="1" x14ac:dyDescent="0.2">
      <c r="B122" s="129"/>
      <c r="C122" s="130" t="s">
        <v>1608</v>
      </c>
      <c r="D122" s="130" t="s">
        <v>160</v>
      </c>
      <c r="E122" s="131" t="s">
        <v>4691</v>
      </c>
      <c r="F122" s="132" t="s">
        <v>5459</v>
      </c>
      <c r="G122" s="133" t="s">
        <v>2425</v>
      </c>
      <c r="H122" s="134">
        <v>6</v>
      </c>
      <c r="I122" s="135"/>
      <c r="J122" s="136">
        <f>ROUND(I122*H122,2)</f>
        <v>0</v>
      </c>
      <c r="K122" s="132" t="s">
        <v>3</v>
      </c>
      <c r="L122" s="34"/>
      <c r="M122" s="137" t="s">
        <v>3</v>
      </c>
      <c r="N122" s="138" t="s">
        <v>49</v>
      </c>
      <c r="P122" s="139">
        <f>O122*H122</f>
        <v>0</v>
      </c>
      <c r="Q122" s="139">
        <v>0</v>
      </c>
      <c r="R122" s="139">
        <f>Q122*H122</f>
        <v>0</v>
      </c>
      <c r="S122" s="139">
        <v>0</v>
      </c>
      <c r="T122" s="140">
        <f>S122*H122</f>
        <v>0</v>
      </c>
      <c r="AR122" s="141" t="s">
        <v>165</v>
      </c>
      <c r="AT122" s="141" t="s">
        <v>160</v>
      </c>
      <c r="AU122" s="141" t="s">
        <v>88</v>
      </c>
      <c r="AY122" s="18" t="s">
        <v>156</v>
      </c>
      <c r="BE122" s="142">
        <f>IF(N122="základní",J122,0)</f>
        <v>0</v>
      </c>
      <c r="BF122" s="142">
        <f>IF(N122="snížená",J122,0)</f>
        <v>0</v>
      </c>
      <c r="BG122" s="142">
        <f>IF(N122="zákl. přenesená",J122,0)</f>
        <v>0</v>
      </c>
      <c r="BH122" s="142">
        <f>IF(N122="sníž. přenesená",J122,0)</f>
        <v>0</v>
      </c>
      <c r="BI122" s="142">
        <f>IF(N122="nulová",J122,0)</f>
        <v>0</v>
      </c>
      <c r="BJ122" s="18" t="s">
        <v>86</v>
      </c>
      <c r="BK122" s="142">
        <f>ROUND(I122*H122,2)</f>
        <v>0</v>
      </c>
      <c r="BL122" s="18" t="s">
        <v>165</v>
      </c>
      <c r="BM122" s="141" t="s">
        <v>5460</v>
      </c>
    </row>
    <row r="123" spans="2:65" s="13" customFormat="1" x14ac:dyDescent="0.2">
      <c r="B123" s="154"/>
      <c r="D123" s="148" t="s">
        <v>169</v>
      </c>
      <c r="E123" s="155" t="s">
        <v>3</v>
      </c>
      <c r="F123" s="156" t="s">
        <v>5456</v>
      </c>
      <c r="H123" s="157">
        <v>6</v>
      </c>
      <c r="I123" s="158"/>
      <c r="L123" s="154"/>
      <c r="M123" s="159"/>
      <c r="T123" s="160"/>
      <c r="AT123" s="155" t="s">
        <v>169</v>
      </c>
      <c r="AU123" s="155" t="s">
        <v>88</v>
      </c>
      <c r="AV123" s="13" t="s">
        <v>88</v>
      </c>
      <c r="AW123" s="13" t="s">
        <v>40</v>
      </c>
      <c r="AX123" s="13" t="s">
        <v>86</v>
      </c>
      <c r="AY123" s="155" t="s">
        <v>156</v>
      </c>
    </row>
    <row r="124" spans="2:65" s="1" customFormat="1" ht="16.5" customHeight="1" x14ac:dyDescent="0.2">
      <c r="B124" s="129"/>
      <c r="C124" s="130" t="s">
        <v>1613</v>
      </c>
      <c r="D124" s="130" t="s">
        <v>160</v>
      </c>
      <c r="E124" s="131" t="s">
        <v>4702</v>
      </c>
      <c r="F124" s="132" t="s">
        <v>5461</v>
      </c>
      <c r="G124" s="133" t="s">
        <v>924</v>
      </c>
      <c r="H124" s="134">
        <v>2</v>
      </c>
      <c r="I124" s="135"/>
      <c r="J124" s="136">
        <f>ROUND(I124*H124,2)</f>
        <v>0</v>
      </c>
      <c r="K124" s="132" t="s">
        <v>3</v>
      </c>
      <c r="L124" s="34"/>
      <c r="M124" s="137" t="s">
        <v>3</v>
      </c>
      <c r="N124" s="138" t="s">
        <v>49</v>
      </c>
      <c r="P124" s="139">
        <f>O124*H124</f>
        <v>0</v>
      </c>
      <c r="Q124" s="139">
        <v>0</v>
      </c>
      <c r="R124" s="139">
        <f>Q124*H124</f>
        <v>0</v>
      </c>
      <c r="S124" s="139">
        <v>0</v>
      </c>
      <c r="T124" s="140">
        <f>S124*H124</f>
        <v>0</v>
      </c>
      <c r="AR124" s="141" t="s">
        <v>165</v>
      </c>
      <c r="AT124" s="141" t="s">
        <v>160</v>
      </c>
      <c r="AU124" s="141" t="s">
        <v>88</v>
      </c>
      <c r="AY124" s="18" t="s">
        <v>156</v>
      </c>
      <c r="BE124" s="142">
        <f>IF(N124="základní",J124,0)</f>
        <v>0</v>
      </c>
      <c r="BF124" s="142">
        <f>IF(N124="snížená",J124,0)</f>
        <v>0</v>
      </c>
      <c r="BG124" s="142">
        <f>IF(N124="zákl. přenesená",J124,0)</f>
        <v>0</v>
      </c>
      <c r="BH124" s="142">
        <f>IF(N124="sníž. přenesená",J124,0)</f>
        <v>0</v>
      </c>
      <c r="BI124" s="142">
        <f>IF(N124="nulová",J124,0)</f>
        <v>0</v>
      </c>
      <c r="BJ124" s="18" t="s">
        <v>86</v>
      </c>
      <c r="BK124" s="142">
        <f>ROUND(I124*H124,2)</f>
        <v>0</v>
      </c>
      <c r="BL124" s="18" t="s">
        <v>165</v>
      </c>
      <c r="BM124" s="141" t="s">
        <v>5462</v>
      </c>
    </row>
    <row r="125" spans="2:65" s="1" customFormat="1" ht="16.5" customHeight="1" x14ac:dyDescent="0.2">
      <c r="B125" s="129"/>
      <c r="C125" s="130" t="s">
        <v>1618</v>
      </c>
      <c r="D125" s="130" t="s">
        <v>160</v>
      </c>
      <c r="E125" s="131" t="s">
        <v>4707</v>
      </c>
      <c r="F125" s="132" t="s">
        <v>5463</v>
      </c>
      <c r="G125" s="133" t="s">
        <v>2425</v>
      </c>
      <c r="H125" s="134">
        <v>6</v>
      </c>
      <c r="I125" s="135"/>
      <c r="J125" s="136">
        <f>ROUND(I125*H125,2)</f>
        <v>0</v>
      </c>
      <c r="K125" s="132" t="s">
        <v>3</v>
      </c>
      <c r="L125" s="34"/>
      <c r="M125" s="137" t="s">
        <v>3</v>
      </c>
      <c r="N125" s="138" t="s">
        <v>49</v>
      </c>
      <c r="P125" s="139">
        <f>O125*H125</f>
        <v>0</v>
      </c>
      <c r="Q125" s="139">
        <v>0</v>
      </c>
      <c r="R125" s="139">
        <f>Q125*H125</f>
        <v>0</v>
      </c>
      <c r="S125" s="139">
        <v>0</v>
      </c>
      <c r="T125" s="140">
        <f>S125*H125</f>
        <v>0</v>
      </c>
      <c r="AR125" s="141" t="s">
        <v>165</v>
      </c>
      <c r="AT125" s="141" t="s">
        <v>160</v>
      </c>
      <c r="AU125" s="141" t="s">
        <v>88</v>
      </c>
      <c r="AY125" s="18" t="s">
        <v>156</v>
      </c>
      <c r="BE125" s="142">
        <f>IF(N125="základní",J125,0)</f>
        <v>0</v>
      </c>
      <c r="BF125" s="142">
        <f>IF(N125="snížená",J125,0)</f>
        <v>0</v>
      </c>
      <c r="BG125" s="142">
        <f>IF(N125="zákl. přenesená",J125,0)</f>
        <v>0</v>
      </c>
      <c r="BH125" s="142">
        <f>IF(N125="sníž. přenesená",J125,0)</f>
        <v>0</v>
      </c>
      <c r="BI125" s="142">
        <f>IF(N125="nulová",J125,0)</f>
        <v>0</v>
      </c>
      <c r="BJ125" s="18" t="s">
        <v>86</v>
      </c>
      <c r="BK125" s="142">
        <f>ROUND(I125*H125,2)</f>
        <v>0</v>
      </c>
      <c r="BL125" s="18" t="s">
        <v>165</v>
      </c>
      <c r="BM125" s="141" t="s">
        <v>5464</v>
      </c>
    </row>
    <row r="126" spans="2:65" s="13" customFormat="1" x14ac:dyDescent="0.2">
      <c r="B126" s="154"/>
      <c r="D126" s="148" t="s">
        <v>169</v>
      </c>
      <c r="E126" s="155" t="s">
        <v>3</v>
      </c>
      <c r="F126" s="156" t="s">
        <v>5456</v>
      </c>
      <c r="H126" s="157">
        <v>6</v>
      </c>
      <c r="I126" s="158"/>
      <c r="L126" s="154"/>
      <c r="M126" s="159"/>
      <c r="T126" s="160"/>
      <c r="AT126" s="155" t="s">
        <v>169</v>
      </c>
      <c r="AU126" s="155" t="s">
        <v>88</v>
      </c>
      <c r="AV126" s="13" t="s">
        <v>88</v>
      </c>
      <c r="AW126" s="13" t="s">
        <v>40</v>
      </c>
      <c r="AX126" s="13" t="s">
        <v>78</v>
      </c>
      <c r="AY126" s="155" t="s">
        <v>156</v>
      </c>
    </row>
    <row r="127" spans="2:65" s="14" customFormat="1" x14ac:dyDescent="0.2">
      <c r="B127" s="161"/>
      <c r="D127" s="148" t="s">
        <v>169</v>
      </c>
      <c r="E127" s="162" t="s">
        <v>3</v>
      </c>
      <c r="F127" s="163" t="s">
        <v>172</v>
      </c>
      <c r="H127" s="164">
        <v>6</v>
      </c>
      <c r="I127" s="165"/>
      <c r="L127" s="161"/>
      <c r="M127" s="166"/>
      <c r="T127" s="167"/>
      <c r="AT127" s="162" t="s">
        <v>169</v>
      </c>
      <c r="AU127" s="162" t="s">
        <v>88</v>
      </c>
      <c r="AV127" s="14" t="s">
        <v>165</v>
      </c>
      <c r="AW127" s="14" t="s">
        <v>40</v>
      </c>
      <c r="AX127" s="14" t="s">
        <v>86</v>
      </c>
      <c r="AY127" s="162" t="s">
        <v>156</v>
      </c>
    </row>
    <row r="128" spans="2:65" s="1" customFormat="1" ht="16.5" customHeight="1" x14ac:dyDescent="0.2">
      <c r="B128" s="129"/>
      <c r="C128" s="130" t="s">
        <v>1623</v>
      </c>
      <c r="D128" s="130" t="s">
        <v>160</v>
      </c>
      <c r="E128" s="131" t="s">
        <v>4300</v>
      </c>
      <c r="F128" s="132" t="s">
        <v>5465</v>
      </c>
      <c r="G128" s="133" t="s">
        <v>2425</v>
      </c>
      <c r="H128" s="134">
        <v>1</v>
      </c>
      <c r="I128" s="135"/>
      <c r="J128" s="136">
        <f t="shared" ref="J128:J140" si="10">ROUND(I128*H128,2)</f>
        <v>0</v>
      </c>
      <c r="K128" s="132" t="s">
        <v>3</v>
      </c>
      <c r="L128" s="34"/>
      <c r="M128" s="137" t="s">
        <v>3</v>
      </c>
      <c r="N128" s="138" t="s">
        <v>49</v>
      </c>
      <c r="P128" s="139">
        <f t="shared" ref="P128:P140" si="11">O128*H128</f>
        <v>0</v>
      </c>
      <c r="Q128" s="139">
        <v>0</v>
      </c>
      <c r="R128" s="139">
        <f t="shared" ref="R128:R140" si="12">Q128*H128</f>
        <v>0</v>
      </c>
      <c r="S128" s="139">
        <v>0</v>
      </c>
      <c r="T128" s="140">
        <f t="shared" ref="T128:T140" si="13">S128*H128</f>
        <v>0</v>
      </c>
      <c r="AR128" s="141" t="s">
        <v>165</v>
      </c>
      <c r="AT128" s="141" t="s">
        <v>160</v>
      </c>
      <c r="AU128" s="141" t="s">
        <v>88</v>
      </c>
      <c r="AY128" s="18" t="s">
        <v>156</v>
      </c>
      <c r="BE128" s="142">
        <f t="shared" ref="BE128:BE140" si="14">IF(N128="základní",J128,0)</f>
        <v>0</v>
      </c>
      <c r="BF128" s="142">
        <f t="shared" ref="BF128:BF140" si="15">IF(N128="snížená",J128,0)</f>
        <v>0</v>
      </c>
      <c r="BG128" s="142">
        <f t="shared" ref="BG128:BG140" si="16">IF(N128="zákl. přenesená",J128,0)</f>
        <v>0</v>
      </c>
      <c r="BH128" s="142">
        <f t="shared" ref="BH128:BH140" si="17">IF(N128="sníž. přenesená",J128,0)</f>
        <v>0</v>
      </c>
      <c r="BI128" s="142">
        <f t="shared" ref="BI128:BI140" si="18">IF(N128="nulová",J128,0)</f>
        <v>0</v>
      </c>
      <c r="BJ128" s="18" t="s">
        <v>86</v>
      </c>
      <c r="BK128" s="142">
        <f t="shared" ref="BK128:BK140" si="19">ROUND(I128*H128,2)</f>
        <v>0</v>
      </c>
      <c r="BL128" s="18" t="s">
        <v>165</v>
      </c>
      <c r="BM128" s="141" t="s">
        <v>5466</v>
      </c>
    </row>
    <row r="129" spans="2:65" s="1" customFormat="1" ht="16.5" customHeight="1" x14ac:dyDescent="0.2">
      <c r="B129" s="129"/>
      <c r="C129" s="130" t="s">
        <v>309</v>
      </c>
      <c r="D129" s="130" t="s">
        <v>160</v>
      </c>
      <c r="E129" s="131" t="s">
        <v>1278</v>
      </c>
      <c r="F129" s="132" t="s">
        <v>5467</v>
      </c>
      <c r="G129" s="133" t="s">
        <v>2425</v>
      </c>
      <c r="H129" s="134">
        <v>2</v>
      </c>
      <c r="I129" s="135"/>
      <c r="J129" s="136">
        <f t="shared" si="10"/>
        <v>0</v>
      </c>
      <c r="K129" s="132" t="s">
        <v>3</v>
      </c>
      <c r="L129" s="34"/>
      <c r="M129" s="137" t="s">
        <v>3</v>
      </c>
      <c r="N129" s="138" t="s">
        <v>49</v>
      </c>
      <c r="P129" s="139">
        <f t="shared" si="11"/>
        <v>0</v>
      </c>
      <c r="Q129" s="139">
        <v>0</v>
      </c>
      <c r="R129" s="139">
        <f t="shared" si="12"/>
        <v>0</v>
      </c>
      <c r="S129" s="139">
        <v>0</v>
      </c>
      <c r="T129" s="140">
        <f t="shared" si="13"/>
        <v>0</v>
      </c>
      <c r="AR129" s="141" t="s">
        <v>165</v>
      </c>
      <c r="AT129" s="141" t="s">
        <v>160</v>
      </c>
      <c r="AU129" s="141" t="s">
        <v>88</v>
      </c>
      <c r="AY129" s="18" t="s">
        <v>156</v>
      </c>
      <c r="BE129" s="142">
        <f t="shared" si="14"/>
        <v>0</v>
      </c>
      <c r="BF129" s="142">
        <f t="shared" si="15"/>
        <v>0</v>
      </c>
      <c r="BG129" s="142">
        <f t="shared" si="16"/>
        <v>0</v>
      </c>
      <c r="BH129" s="142">
        <f t="shared" si="17"/>
        <v>0</v>
      </c>
      <c r="BI129" s="142">
        <f t="shared" si="18"/>
        <v>0</v>
      </c>
      <c r="BJ129" s="18" t="s">
        <v>86</v>
      </c>
      <c r="BK129" s="142">
        <f t="shared" si="19"/>
        <v>0</v>
      </c>
      <c r="BL129" s="18" t="s">
        <v>165</v>
      </c>
      <c r="BM129" s="141" t="s">
        <v>5468</v>
      </c>
    </row>
    <row r="130" spans="2:65" s="1" customFormat="1" ht="16.5" customHeight="1" x14ac:dyDescent="0.2">
      <c r="B130" s="129"/>
      <c r="C130" s="130" t="s">
        <v>1633</v>
      </c>
      <c r="D130" s="130" t="s">
        <v>160</v>
      </c>
      <c r="E130" s="131" t="s">
        <v>922</v>
      </c>
      <c r="F130" s="132" t="s">
        <v>5469</v>
      </c>
      <c r="G130" s="133" t="s">
        <v>2425</v>
      </c>
      <c r="H130" s="134">
        <v>1</v>
      </c>
      <c r="I130" s="135"/>
      <c r="J130" s="136">
        <f t="shared" si="10"/>
        <v>0</v>
      </c>
      <c r="K130" s="132" t="s">
        <v>3</v>
      </c>
      <c r="L130" s="34"/>
      <c r="M130" s="137" t="s">
        <v>3</v>
      </c>
      <c r="N130" s="138" t="s">
        <v>49</v>
      </c>
      <c r="P130" s="139">
        <f t="shared" si="11"/>
        <v>0</v>
      </c>
      <c r="Q130" s="139">
        <v>0</v>
      </c>
      <c r="R130" s="139">
        <f t="shared" si="12"/>
        <v>0</v>
      </c>
      <c r="S130" s="139">
        <v>0</v>
      </c>
      <c r="T130" s="140">
        <f t="shared" si="13"/>
        <v>0</v>
      </c>
      <c r="AR130" s="141" t="s">
        <v>165</v>
      </c>
      <c r="AT130" s="141" t="s">
        <v>160</v>
      </c>
      <c r="AU130" s="141" t="s">
        <v>88</v>
      </c>
      <c r="AY130" s="18" t="s">
        <v>156</v>
      </c>
      <c r="BE130" s="142">
        <f t="shared" si="14"/>
        <v>0</v>
      </c>
      <c r="BF130" s="142">
        <f t="shared" si="15"/>
        <v>0</v>
      </c>
      <c r="BG130" s="142">
        <f t="shared" si="16"/>
        <v>0</v>
      </c>
      <c r="BH130" s="142">
        <f t="shared" si="17"/>
        <v>0</v>
      </c>
      <c r="BI130" s="142">
        <f t="shared" si="18"/>
        <v>0</v>
      </c>
      <c r="BJ130" s="18" t="s">
        <v>86</v>
      </c>
      <c r="BK130" s="142">
        <f t="shared" si="19"/>
        <v>0</v>
      </c>
      <c r="BL130" s="18" t="s">
        <v>165</v>
      </c>
      <c r="BM130" s="141" t="s">
        <v>5470</v>
      </c>
    </row>
    <row r="131" spans="2:65" s="1" customFormat="1" ht="16.5" customHeight="1" x14ac:dyDescent="0.2">
      <c r="B131" s="129"/>
      <c r="C131" s="130" t="s">
        <v>159</v>
      </c>
      <c r="D131" s="130" t="s">
        <v>160</v>
      </c>
      <c r="E131" s="131" t="s">
        <v>928</v>
      </c>
      <c r="F131" s="132" t="s">
        <v>5471</v>
      </c>
      <c r="G131" s="133" t="s">
        <v>2425</v>
      </c>
      <c r="H131" s="134">
        <v>1</v>
      </c>
      <c r="I131" s="135"/>
      <c r="J131" s="136">
        <f t="shared" si="10"/>
        <v>0</v>
      </c>
      <c r="K131" s="132" t="s">
        <v>3</v>
      </c>
      <c r="L131" s="34"/>
      <c r="M131" s="137" t="s">
        <v>3</v>
      </c>
      <c r="N131" s="138" t="s">
        <v>49</v>
      </c>
      <c r="P131" s="139">
        <f t="shared" si="11"/>
        <v>0</v>
      </c>
      <c r="Q131" s="139">
        <v>0</v>
      </c>
      <c r="R131" s="139">
        <f t="shared" si="12"/>
        <v>0</v>
      </c>
      <c r="S131" s="139">
        <v>0</v>
      </c>
      <c r="T131" s="140">
        <f t="shared" si="13"/>
        <v>0</v>
      </c>
      <c r="AR131" s="141" t="s">
        <v>165</v>
      </c>
      <c r="AT131" s="141" t="s">
        <v>160</v>
      </c>
      <c r="AU131" s="141" t="s">
        <v>88</v>
      </c>
      <c r="AY131" s="18" t="s">
        <v>156</v>
      </c>
      <c r="BE131" s="142">
        <f t="shared" si="14"/>
        <v>0</v>
      </c>
      <c r="BF131" s="142">
        <f t="shared" si="15"/>
        <v>0</v>
      </c>
      <c r="BG131" s="142">
        <f t="shared" si="16"/>
        <v>0</v>
      </c>
      <c r="BH131" s="142">
        <f t="shared" si="17"/>
        <v>0</v>
      </c>
      <c r="BI131" s="142">
        <f t="shared" si="18"/>
        <v>0</v>
      </c>
      <c r="BJ131" s="18" t="s">
        <v>86</v>
      </c>
      <c r="BK131" s="142">
        <f t="shared" si="19"/>
        <v>0</v>
      </c>
      <c r="BL131" s="18" t="s">
        <v>165</v>
      </c>
      <c r="BM131" s="141" t="s">
        <v>5472</v>
      </c>
    </row>
    <row r="132" spans="2:65" s="1" customFormat="1" ht="16.5" customHeight="1" x14ac:dyDescent="0.2">
      <c r="B132" s="129"/>
      <c r="C132" s="130" t="s">
        <v>173</v>
      </c>
      <c r="D132" s="130" t="s">
        <v>160</v>
      </c>
      <c r="E132" s="131" t="s">
        <v>932</v>
      </c>
      <c r="F132" s="132" t="s">
        <v>5473</v>
      </c>
      <c r="G132" s="133" t="s">
        <v>2425</v>
      </c>
      <c r="H132" s="134">
        <v>2</v>
      </c>
      <c r="I132" s="135"/>
      <c r="J132" s="136">
        <f t="shared" si="10"/>
        <v>0</v>
      </c>
      <c r="K132" s="132" t="s">
        <v>3</v>
      </c>
      <c r="L132" s="34"/>
      <c r="M132" s="137" t="s">
        <v>3</v>
      </c>
      <c r="N132" s="138" t="s">
        <v>49</v>
      </c>
      <c r="P132" s="139">
        <f t="shared" si="11"/>
        <v>0</v>
      </c>
      <c r="Q132" s="139">
        <v>0</v>
      </c>
      <c r="R132" s="139">
        <f t="shared" si="12"/>
        <v>0</v>
      </c>
      <c r="S132" s="139">
        <v>0</v>
      </c>
      <c r="T132" s="140">
        <f t="shared" si="13"/>
        <v>0</v>
      </c>
      <c r="AR132" s="141" t="s">
        <v>165</v>
      </c>
      <c r="AT132" s="141" t="s">
        <v>160</v>
      </c>
      <c r="AU132" s="141" t="s">
        <v>88</v>
      </c>
      <c r="AY132" s="18" t="s">
        <v>156</v>
      </c>
      <c r="BE132" s="142">
        <f t="shared" si="14"/>
        <v>0</v>
      </c>
      <c r="BF132" s="142">
        <f t="shared" si="15"/>
        <v>0</v>
      </c>
      <c r="BG132" s="142">
        <f t="shared" si="16"/>
        <v>0</v>
      </c>
      <c r="BH132" s="142">
        <f t="shared" si="17"/>
        <v>0</v>
      </c>
      <c r="BI132" s="142">
        <f t="shared" si="18"/>
        <v>0</v>
      </c>
      <c r="BJ132" s="18" t="s">
        <v>86</v>
      </c>
      <c r="BK132" s="142">
        <f t="shared" si="19"/>
        <v>0</v>
      </c>
      <c r="BL132" s="18" t="s">
        <v>165</v>
      </c>
      <c r="BM132" s="141" t="s">
        <v>5474</v>
      </c>
    </row>
    <row r="133" spans="2:65" s="1" customFormat="1" ht="16.5" customHeight="1" x14ac:dyDescent="0.2">
      <c r="B133" s="129"/>
      <c r="C133" s="130" t="s">
        <v>1652</v>
      </c>
      <c r="D133" s="130" t="s">
        <v>160</v>
      </c>
      <c r="E133" s="131" t="s">
        <v>5328</v>
      </c>
      <c r="F133" s="132" t="s">
        <v>5475</v>
      </c>
      <c r="G133" s="133" t="s">
        <v>2425</v>
      </c>
      <c r="H133" s="134">
        <v>1</v>
      </c>
      <c r="I133" s="135"/>
      <c r="J133" s="136">
        <f t="shared" si="10"/>
        <v>0</v>
      </c>
      <c r="K133" s="132" t="s">
        <v>3</v>
      </c>
      <c r="L133" s="34"/>
      <c r="M133" s="137" t="s">
        <v>3</v>
      </c>
      <c r="N133" s="138" t="s">
        <v>49</v>
      </c>
      <c r="P133" s="139">
        <f t="shared" si="11"/>
        <v>0</v>
      </c>
      <c r="Q133" s="139">
        <v>0</v>
      </c>
      <c r="R133" s="139">
        <f t="shared" si="12"/>
        <v>0</v>
      </c>
      <c r="S133" s="139">
        <v>0</v>
      </c>
      <c r="T133" s="140">
        <f t="shared" si="13"/>
        <v>0</v>
      </c>
      <c r="AR133" s="141" t="s">
        <v>165</v>
      </c>
      <c r="AT133" s="141" t="s">
        <v>160</v>
      </c>
      <c r="AU133" s="141" t="s">
        <v>88</v>
      </c>
      <c r="AY133" s="18" t="s">
        <v>156</v>
      </c>
      <c r="BE133" s="142">
        <f t="shared" si="14"/>
        <v>0</v>
      </c>
      <c r="BF133" s="142">
        <f t="shared" si="15"/>
        <v>0</v>
      </c>
      <c r="BG133" s="142">
        <f t="shared" si="16"/>
        <v>0</v>
      </c>
      <c r="BH133" s="142">
        <f t="shared" si="17"/>
        <v>0</v>
      </c>
      <c r="BI133" s="142">
        <f t="shared" si="18"/>
        <v>0</v>
      </c>
      <c r="BJ133" s="18" t="s">
        <v>86</v>
      </c>
      <c r="BK133" s="142">
        <f t="shared" si="19"/>
        <v>0</v>
      </c>
      <c r="BL133" s="18" t="s">
        <v>165</v>
      </c>
      <c r="BM133" s="141" t="s">
        <v>5476</v>
      </c>
    </row>
    <row r="134" spans="2:65" s="1" customFormat="1" ht="16.5" customHeight="1" x14ac:dyDescent="0.2">
      <c r="B134" s="129"/>
      <c r="C134" s="130" t="s">
        <v>1659</v>
      </c>
      <c r="D134" s="130" t="s">
        <v>160</v>
      </c>
      <c r="E134" s="131" t="s">
        <v>1551</v>
      </c>
      <c r="F134" s="132" t="s">
        <v>5477</v>
      </c>
      <c r="G134" s="133" t="s">
        <v>2425</v>
      </c>
      <c r="H134" s="134">
        <v>2</v>
      </c>
      <c r="I134" s="135"/>
      <c r="J134" s="136">
        <f t="shared" si="10"/>
        <v>0</v>
      </c>
      <c r="K134" s="132" t="s">
        <v>3</v>
      </c>
      <c r="L134" s="34"/>
      <c r="M134" s="137" t="s">
        <v>3</v>
      </c>
      <c r="N134" s="138" t="s">
        <v>49</v>
      </c>
      <c r="P134" s="139">
        <f t="shared" si="11"/>
        <v>0</v>
      </c>
      <c r="Q134" s="139">
        <v>0</v>
      </c>
      <c r="R134" s="139">
        <f t="shared" si="12"/>
        <v>0</v>
      </c>
      <c r="S134" s="139">
        <v>0</v>
      </c>
      <c r="T134" s="140">
        <f t="shared" si="13"/>
        <v>0</v>
      </c>
      <c r="AR134" s="141" t="s">
        <v>165</v>
      </c>
      <c r="AT134" s="141" t="s">
        <v>160</v>
      </c>
      <c r="AU134" s="141" t="s">
        <v>88</v>
      </c>
      <c r="AY134" s="18" t="s">
        <v>156</v>
      </c>
      <c r="BE134" s="142">
        <f t="shared" si="14"/>
        <v>0</v>
      </c>
      <c r="BF134" s="142">
        <f t="shared" si="15"/>
        <v>0</v>
      </c>
      <c r="BG134" s="142">
        <f t="shared" si="16"/>
        <v>0</v>
      </c>
      <c r="BH134" s="142">
        <f t="shared" si="17"/>
        <v>0</v>
      </c>
      <c r="BI134" s="142">
        <f t="shared" si="18"/>
        <v>0</v>
      </c>
      <c r="BJ134" s="18" t="s">
        <v>86</v>
      </c>
      <c r="BK134" s="142">
        <f t="shared" si="19"/>
        <v>0</v>
      </c>
      <c r="BL134" s="18" t="s">
        <v>165</v>
      </c>
      <c r="BM134" s="141" t="s">
        <v>5478</v>
      </c>
    </row>
    <row r="135" spans="2:65" s="1" customFormat="1" ht="16.5" customHeight="1" x14ac:dyDescent="0.2">
      <c r="B135" s="129"/>
      <c r="C135" s="130" t="s">
        <v>1666</v>
      </c>
      <c r="D135" s="130" t="s">
        <v>160</v>
      </c>
      <c r="E135" s="131" t="s">
        <v>1282</v>
      </c>
      <c r="F135" s="132" t="s">
        <v>5479</v>
      </c>
      <c r="G135" s="133" t="s">
        <v>2425</v>
      </c>
      <c r="H135" s="134">
        <v>2</v>
      </c>
      <c r="I135" s="135"/>
      <c r="J135" s="136">
        <f t="shared" si="10"/>
        <v>0</v>
      </c>
      <c r="K135" s="132" t="s">
        <v>3</v>
      </c>
      <c r="L135" s="34"/>
      <c r="M135" s="137" t="s">
        <v>3</v>
      </c>
      <c r="N135" s="138" t="s">
        <v>49</v>
      </c>
      <c r="P135" s="139">
        <f t="shared" si="11"/>
        <v>0</v>
      </c>
      <c r="Q135" s="139">
        <v>0</v>
      </c>
      <c r="R135" s="139">
        <f t="shared" si="12"/>
        <v>0</v>
      </c>
      <c r="S135" s="139">
        <v>0</v>
      </c>
      <c r="T135" s="140">
        <f t="shared" si="13"/>
        <v>0</v>
      </c>
      <c r="AR135" s="141" t="s">
        <v>165</v>
      </c>
      <c r="AT135" s="141" t="s">
        <v>160</v>
      </c>
      <c r="AU135" s="141" t="s">
        <v>88</v>
      </c>
      <c r="AY135" s="18" t="s">
        <v>156</v>
      </c>
      <c r="BE135" s="142">
        <f t="shared" si="14"/>
        <v>0</v>
      </c>
      <c r="BF135" s="142">
        <f t="shared" si="15"/>
        <v>0</v>
      </c>
      <c r="BG135" s="142">
        <f t="shared" si="16"/>
        <v>0</v>
      </c>
      <c r="BH135" s="142">
        <f t="shared" si="17"/>
        <v>0</v>
      </c>
      <c r="BI135" s="142">
        <f t="shared" si="18"/>
        <v>0</v>
      </c>
      <c r="BJ135" s="18" t="s">
        <v>86</v>
      </c>
      <c r="BK135" s="142">
        <f t="shared" si="19"/>
        <v>0</v>
      </c>
      <c r="BL135" s="18" t="s">
        <v>165</v>
      </c>
      <c r="BM135" s="141" t="s">
        <v>5480</v>
      </c>
    </row>
    <row r="136" spans="2:65" s="1" customFormat="1" ht="16.5" customHeight="1" x14ac:dyDescent="0.2">
      <c r="B136" s="129"/>
      <c r="C136" s="130" t="s">
        <v>1671</v>
      </c>
      <c r="D136" s="130" t="s">
        <v>160</v>
      </c>
      <c r="E136" s="131" t="s">
        <v>1291</v>
      </c>
      <c r="F136" s="132" t="s">
        <v>5481</v>
      </c>
      <c r="G136" s="133" t="s">
        <v>2425</v>
      </c>
      <c r="H136" s="134">
        <v>16</v>
      </c>
      <c r="I136" s="135"/>
      <c r="J136" s="136">
        <f t="shared" si="10"/>
        <v>0</v>
      </c>
      <c r="K136" s="132" t="s">
        <v>3</v>
      </c>
      <c r="L136" s="34"/>
      <c r="M136" s="137" t="s">
        <v>3</v>
      </c>
      <c r="N136" s="138" t="s">
        <v>49</v>
      </c>
      <c r="P136" s="139">
        <f t="shared" si="11"/>
        <v>0</v>
      </c>
      <c r="Q136" s="139">
        <v>0</v>
      </c>
      <c r="R136" s="139">
        <f t="shared" si="12"/>
        <v>0</v>
      </c>
      <c r="S136" s="139">
        <v>0</v>
      </c>
      <c r="T136" s="140">
        <f t="shared" si="13"/>
        <v>0</v>
      </c>
      <c r="AR136" s="141" t="s">
        <v>165</v>
      </c>
      <c r="AT136" s="141" t="s">
        <v>160</v>
      </c>
      <c r="AU136" s="141" t="s">
        <v>88</v>
      </c>
      <c r="AY136" s="18" t="s">
        <v>156</v>
      </c>
      <c r="BE136" s="142">
        <f t="shared" si="14"/>
        <v>0</v>
      </c>
      <c r="BF136" s="142">
        <f t="shared" si="15"/>
        <v>0</v>
      </c>
      <c r="BG136" s="142">
        <f t="shared" si="16"/>
        <v>0</v>
      </c>
      <c r="BH136" s="142">
        <f t="shared" si="17"/>
        <v>0</v>
      </c>
      <c r="BI136" s="142">
        <f t="shared" si="18"/>
        <v>0</v>
      </c>
      <c r="BJ136" s="18" t="s">
        <v>86</v>
      </c>
      <c r="BK136" s="142">
        <f t="shared" si="19"/>
        <v>0</v>
      </c>
      <c r="BL136" s="18" t="s">
        <v>165</v>
      </c>
      <c r="BM136" s="141" t="s">
        <v>5482</v>
      </c>
    </row>
    <row r="137" spans="2:65" s="1" customFormat="1" ht="16.5" customHeight="1" x14ac:dyDescent="0.2">
      <c r="B137" s="129"/>
      <c r="C137" s="130" t="s">
        <v>1676</v>
      </c>
      <c r="D137" s="130" t="s">
        <v>160</v>
      </c>
      <c r="E137" s="131" t="s">
        <v>1296</v>
      </c>
      <c r="F137" s="132" t="s">
        <v>5436</v>
      </c>
      <c r="G137" s="133" t="s">
        <v>2425</v>
      </c>
      <c r="H137" s="134">
        <v>5</v>
      </c>
      <c r="I137" s="135"/>
      <c r="J137" s="136">
        <f t="shared" si="10"/>
        <v>0</v>
      </c>
      <c r="K137" s="132" t="s">
        <v>3</v>
      </c>
      <c r="L137" s="34"/>
      <c r="M137" s="137" t="s">
        <v>3</v>
      </c>
      <c r="N137" s="138" t="s">
        <v>49</v>
      </c>
      <c r="P137" s="139">
        <f t="shared" si="11"/>
        <v>0</v>
      </c>
      <c r="Q137" s="139">
        <v>0</v>
      </c>
      <c r="R137" s="139">
        <f t="shared" si="12"/>
        <v>0</v>
      </c>
      <c r="S137" s="139">
        <v>0</v>
      </c>
      <c r="T137" s="140">
        <f t="shared" si="13"/>
        <v>0</v>
      </c>
      <c r="AR137" s="141" t="s">
        <v>165</v>
      </c>
      <c r="AT137" s="141" t="s">
        <v>160</v>
      </c>
      <c r="AU137" s="141" t="s">
        <v>88</v>
      </c>
      <c r="AY137" s="18" t="s">
        <v>156</v>
      </c>
      <c r="BE137" s="142">
        <f t="shared" si="14"/>
        <v>0</v>
      </c>
      <c r="BF137" s="142">
        <f t="shared" si="15"/>
        <v>0</v>
      </c>
      <c r="BG137" s="142">
        <f t="shared" si="16"/>
        <v>0</v>
      </c>
      <c r="BH137" s="142">
        <f t="shared" si="17"/>
        <v>0</v>
      </c>
      <c r="BI137" s="142">
        <f t="shared" si="18"/>
        <v>0</v>
      </c>
      <c r="BJ137" s="18" t="s">
        <v>86</v>
      </c>
      <c r="BK137" s="142">
        <f t="shared" si="19"/>
        <v>0</v>
      </c>
      <c r="BL137" s="18" t="s">
        <v>165</v>
      </c>
      <c r="BM137" s="141" t="s">
        <v>5483</v>
      </c>
    </row>
    <row r="138" spans="2:65" s="1" customFormat="1" ht="16.5" customHeight="1" x14ac:dyDescent="0.2">
      <c r="B138" s="129"/>
      <c r="C138" s="130" t="s">
        <v>1681</v>
      </c>
      <c r="D138" s="130" t="s">
        <v>160</v>
      </c>
      <c r="E138" s="131" t="s">
        <v>1308</v>
      </c>
      <c r="F138" s="132" t="s">
        <v>5484</v>
      </c>
      <c r="G138" s="133" t="s">
        <v>356</v>
      </c>
      <c r="H138" s="134">
        <v>14</v>
      </c>
      <c r="I138" s="135"/>
      <c r="J138" s="136">
        <f t="shared" si="10"/>
        <v>0</v>
      </c>
      <c r="K138" s="132" t="s">
        <v>3</v>
      </c>
      <c r="L138" s="34"/>
      <c r="M138" s="137" t="s">
        <v>3</v>
      </c>
      <c r="N138" s="138" t="s">
        <v>49</v>
      </c>
      <c r="P138" s="139">
        <f t="shared" si="11"/>
        <v>0</v>
      </c>
      <c r="Q138" s="139">
        <v>0</v>
      </c>
      <c r="R138" s="139">
        <f t="shared" si="12"/>
        <v>0</v>
      </c>
      <c r="S138" s="139">
        <v>0</v>
      </c>
      <c r="T138" s="140">
        <f t="shared" si="13"/>
        <v>0</v>
      </c>
      <c r="AR138" s="141" t="s">
        <v>165</v>
      </c>
      <c r="AT138" s="141" t="s">
        <v>160</v>
      </c>
      <c r="AU138" s="141" t="s">
        <v>88</v>
      </c>
      <c r="AY138" s="18" t="s">
        <v>156</v>
      </c>
      <c r="BE138" s="142">
        <f t="shared" si="14"/>
        <v>0</v>
      </c>
      <c r="BF138" s="142">
        <f t="shared" si="15"/>
        <v>0</v>
      </c>
      <c r="BG138" s="142">
        <f t="shared" si="16"/>
        <v>0</v>
      </c>
      <c r="BH138" s="142">
        <f t="shared" si="17"/>
        <v>0</v>
      </c>
      <c r="BI138" s="142">
        <f t="shared" si="18"/>
        <v>0</v>
      </c>
      <c r="BJ138" s="18" t="s">
        <v>86</v>
      </c>
      <c r="BK138" s="142">
        <f t="shared" si="19"/>
        <v>0</v>
      </c>
      <c r="BL138" s="18" t="s">
        <v>165</v>
      </c>
      <c r="BM138" s="141" t="s">
        <v>5485</v>
      </c>
    </row>
    <row r="139" spans="2:65" s="1" customFormat="1" ht="16.5" customHeight="1" x14ac:dyDescent="0.2">
      <c r="B139" s="129"/>
      <c r="C139" s="130" t="s">
        <v>1685</v>
      </c>
      <c r="D139" s="130" t="s">
        <v>160</v>
      </c>
      <c r="E139" s="131" t="s">
        <v>936</v>
      </c>
      <c r="F139" s="132" t="s">
        <v>5486</v>
      </c>
      <c r="G139" s="133" t="s">
        <v>356</v>
      </c>
      <c r="H139" s="134">
        <v>3</v>
      </c>
      <c r="I139" s="135"/>
      <c r="J139" s="136">
        <f t="shared" si="10"/>
        <v>0</v>
      </c>
      <c r="K139" s="132" t="s">
        <v>3</v>
      </c>
      <c r="L139" s="34"/>
      <c r="M139" s="137" t="s">
        <v>3</v>
      </c>
      <c r="N139" s="138" t="s">
        <v>49</v>
      </c>
      <c r="P139" s="139">
        <f t="shared" si="11"/>
        <v>0</v>
      </c>
      <c r="Q139" s="139">
        <v>0</v>
      </c>
      <c r="R139" s="139">
        <f t="shared" si="12"/>
        <v>0</v>
      </c>
      <c r="S139" s="139">
        <v>0</v>
      </c>
      <c r="T139" s="140">
        <f t="shared" si="13"/>
        <v>0</v>
      </c>
      <c r="AR139" s="141" t="s">
        <v>165</v>
      </c>
      <c r="AT139" s="141" t="s">
        <v>160</v>
      </c>
      <c r="AU139" s="141" t="s">
        <v>88</v>
      </c>
      <c r="AY139" s="18" t="s">
        <v>156</v>
      </c>
      <c r="BE139" s="142">
        <f t="shared" si="14"/>
        <v>0</v>
      </c>
      <c r="BF139" s="142">
        <f t="shared" si="15"/>
        <v>0</v>
      </c>
      <c r="BG139" s="142">
        <f t="shared" si="16"/>
        <v>0</v>
      </c>
      <c r="BH139" s="142">
        <f t="shared" si="17"/>
        <v>0</v>
      </c>
      <c r="BI139" s="142">
        <f t="shared" si="18"/>
        <v>0</v>
      </c>
      <c r="BJ139" s="18" t="s">
        <v>86</v>
      </c>
      <c r="BK139" s="142">
        <f t="shared" si="19"/>
        <v>0</v>
      </c>
      <c r="BL139" s="18" t="s">
        <v>165</v>
      </c>
      <c r="BM139" s="141" t="s">
        <v>5487</v>
      </c>
    </row>
    <row r="140" spans="2:65" s="1" customFormat="1" ht="16.5" customHeight="1" x14ac:dyDescent="0.2">
      <c r="B140" s="129"/>
      <c r="C140" s="130" t="s">
        <v>1690</v>
      </c>
      <c r="D140" s="130" t="s">
        <v>160</v>
      </c>
      <c r="E140" s="131" t="s">
        <v>942</v>
      </c>
      <c r="F140" s="132" t="s">
        <v>5429</v>
      </c>
      <c r="G140" s="133" t="s">
        <v>209</v>
      </c>
      <c r="H140" s="134">
        <v>38</v>
      </c>
      <c r="I140" s="135"/>
      <c r="J140" s="136">
        <f t="shared" si="10"/>
        <v>0</v>
      </c>
      <c r="K140" s="132" t="s">
        <v>3</v>
      </c>
      <c r="L140" s="34"/>
      <c r="M140" s="137" t="s">
        <v>3</v>
      </c>
      <c r="N140" s="138" t="s">
        <v>49</v>
      </c>
      <c r="P140" s="139">
        <f t="shared" si="11"/>
        <v>0</v>
      </c>
      <c r="Q140" s="139">
        <v>0</v>
      </c>
      <c r="R140" s="139">
        <f t="shared" si="12"/>
        <v>0</v>
      </c>
      <c r="S140" s="139">
        <v>0</v>
      </c>
      <c r="T140" s="140">
        <f t="shared" si="13"/>
        <v>0</v>
      </c>
      <c r="AR140" s="141" t="s">
        <v>165</v>
      </c>
      <c r="AT140" s="141" t="s">
        <v>160</v>
      </c>
      <c r="AU140" s="141" t="s">
        <v>88</v>
      </c>
      <c r="AY140" s="18" t="s">
        <v>156</v>
      </c>
      <c r="BE140" s="142">
        <f t="shared" si="14"/>
        <v>0</v>
      </c>
      <c r="BF140" s="142">
        <f t="shared" si="15"/>
        <v>0</v>
      </c>
      <c r="BG140" s="142">
        <f t="shared" si="16"/>
        <v>0</v>
      </c>
      <c r="BH140" s="142">
        <f t="shared" si="17"/>
        <v>0</v>
      </c>
      <c r="BI140" s="142">
        <f t="shared" si="18"/>
        <v>0</v>
      </c>
      <c r="BJ140" s="18" t="s">
        <v>86</v>
      </c>
      <c r="BK140" s="142">
        <f t="shared" si="19"/>
        <v>0</v>
      </c>
      <c r="BL140" s="18" t="s">
        <v>165</v>
      </c>
      <c r="BM140" s="141" t="s">
        <v>5488</v>
      </c>
    </row>
    <row r="141" spans="2:65" s="1" customFormat="1" ht="29.25" x14ac:dyDescent="0.2">
      <c r="B141" s="34"/>
      <c r="D141" s="148" t="s">
        <v>761</v>
      </c>
      <c r="F141" s="185" t="s">
        <v>5431</v>
      </c>
      <c r="I141" s="145"/>
      <c r="L141" s="34"/>
      <c r="M141" s="146"/>
      <c r="T141" s="55"/>
      <c r="AT141" s="18" t="s">
        <v>761</v>
      </c>
      <c r="AU141" s="18" t="s">
        <v>88</v>
      </c>
    </row>
    <row r="142" spans="2:65" s="1" customFormat="1" ht="24.2" customHeight="1" x14ac:dyDescent="0.2">
      <c r="B142" s="129"/>
      <c r="C142" s="130" t="s">
        <v>1691</v>
      </c>
      <c r="D142" s="130" t="s">
        <v>160</v>
      </c>
      <c r="E142" s="131" t="s">
        <v>947</v>
      </c>
      <c r="F142" s="132" t="s">
        <v>5432</v>
      </c>
      <c r="G142" s="133" t="s">
        <v>209</v>
      </c>
      <c r="H142" s="134">
        <v>97</v>
      </c>
      <c r="I142" s="135"/>
      <c r="J142" s="136">
        <f t="shared" ref="J142:J149" si="20">ROUND(I142*H142,2)</f>
        <v>0</v>
      </c>
      <c r="K142" s="132" t="s">
        <v>3</v>
      </c>
      <c r="L142" s="34"/>
      <c r="M142" s="137" t="s">
        <v>3</v>
      </c>
      <c r="N142" s="138" t="s">
        <v>49</v>
      </c>
      <c r="P142" s="139">
        <f t="shared" ref="P142:P149" si="21">O142*H142</f>
        <v>0</v>
      </c>
      <c r="Q142" s="139">
        <v>0</v>
      </c>
      <c r="R142" s="139">
        <f t="shared" ref="R142:R149" si="22">Q142*H142</f>
        <v>0</v>
      </c>
      <c r="S142" s="139">
        <v>0</v>
      </c>
      <c r="T142" s="140">
        <f t="shared" ref="T142:T149" si="23">S142*H142</f>
        <v>0</v>
      </c>
      <c r="AR142" s="141" t="s">
        <v>165</v>
      </c>
      <c r="AT142" s="141" t="s">
        <v>160</v>
      </c>
      <c r="AU142" s="141" t="s">
        <v>88</v>
      </c>
      <c r="AY142" s="18" t="s">
        <v>156</v>
      </c>
      <c r="BE142" s="142">
        <f t="shared" ref="BE142:BE149" si="24">IF(N142="základní",J142,0)</f>
        <v>0</v>
      </c>
      <c r="BF142" s="142">
        <f t="shared" ref="BF142:BF149" si="25">IF(N142="snížená",J142,0)</f>
        <v>0</v>
      </c>
      <c r="BG142" s="142">
        <f t="shared" ref="BG142:BG149" si="26">IF(N142="zákl. přenesená",J142,0)</f>
        <v>0</v>
      </c>
      <c r="BH142" s="142">
        <f t="shared" ref="BH142:BH149" si="27">IF(N142="sníž. přenesená",J142,0)</f>
        <v>0</v>
      </c>
      <c r="BI142" s="142">
        <f t="shared" ref="BI142:BI149" si="28">IF(N142="nulová",J142,0)</f>
        <v>0</v>
      </c>
      <c r="BJ142" s="18" t="s">
        <v>86</v>
      </c>
      <c r="BK142" s="142">
        <f t="shared" ref="BK142:BK149" si="29">ROUND(I142*H142,2)</f>
        <v>0</v>
      </c>
      <c r="BL142" s="18" t="s">
        <v>165</v>
      </c>
      <c r="BM142" s="141" t="s">
        <v>5489</v>
      </c>
    </row>
    <row r="143" spans="2:65" s="1" customFormat="1" ht="16.5" customHeight="1" x14ac:dyDescent="0.2">
      <c r="B143" s="129"/>
      <c r="C143" s="130" t="s">
        <v>1692</v>
      </c>
      <c r="D143" s="130" t="s">
        <v>160</v>
      </c>
      <c r="E143" s="131" t="s">
        <v>953</v>
      </c>
      <c r="F143" s="132" t="s">
        <v>5434</v>
      </c>
      <c r="G143" s="133" t="s">
        <v>2425</v>
      </c>
      <c r="H143" s="134">
        <v>1</v>
      </c>
      <c r="I143" s="135"/>
      <c r="J143" s="136">
        <f t="shared" si="20"/>
        <v>0</v>
      </c>
      <c r="K143" s="132" t="s">
        <v>3</v>
      </c>
      <c r="L143" s="34"/>
      <c r="M143" s="137" t="s">
        <v>3</v>
      </c>
      <c r="N143" s="138" t="s">
        <v>49</v>
      </c>
      <c r="P143" s="139">
        <f t="shared" si="21"/>
        <v>0</v>
      </c>
      <c r="Q143" s="139">
        <v>0</v>
      </c>
      <c r="R143" s="139">
        <f t="shared" si="22"/>
        <v>0</v>
      </c>
      <c r="S143" s="139">
        <v>0</v>
      </c>
      <c r="T143" s="140">
        <f t="shared" si="23"/>
        <v>0</v>
      </c>
      <c r="AR143" s="141" t="s">
        <v>165</v>
      </c>
      <c r="AT143" s="141" t="s">
        <v>160</v>
      </c>
      <c r="AU143" s="141" t="s">
        <v>88</v>
      </c>
      <c r="AY143" s="18" t="s">
        <v>156</v>
      </c>
      <c r="BE143" s="142">
        <f t="shared" si="24"/>
        <v>0</v>
      </c>
      <c r="BF143" s="142">
        <f t="shared" si="25"/>
        <v>0</v>
      </c>
      <c r="BG143" s="142">
        <f t="shared" si="26"/>
        <v>0</v>
      </c>
      <c r="BH143" s="142">
        <f t="shared" si="27"/>
        <v>0</v>
      </c>
      <c r="BI143" s="142">
        <f t="shared" si="28"/>
        <v>0</v>
      </c>
      <c r="BJ143" s="18" t="s">
        <v>86</v>
      </c>
      <c r="BK143" s="142">
        <f t="shared" si="29"/>
        <v>0</v>
      </c>
      <c r="BL143" s="18" t="s">
        <v>165</v>
      </c>
      <c r="BM143" s="141" t="s">
        <v>5490</v>
      </c>
    </row>
    <row r="144" spans="2:65" s="1" customFormat="1" ht="16.5" customHeight="1" x14ac:dyDescent="0.2">
      <c r="B144" s="129"/>
      <c r="C144" s="130" t="s">
        <v>1694</v>
      </c>
      <c r="D144" s="130" t="s">
        <v>160</v>
      </c>
      <c r="E144" s="131" t="s">
        <v>958</v>
      </c>
      <c r="F144" s="132" t="s">
        <v>5491</v>
      </c>
      <c r="G144" s="133" t="s">
        <v>209</v>
      </c>
      <c r="H144" s="134">
        <v>26</v>
      </c>
      <c r="I144" s="135"/>
      <c r="J144" s="136">
        <f t="shared" si="20"/>
        <v>0</v>
      </c>
      <c r="K144" s="132" t="s">
        <v>3</v>
      </c>
      <c r="L144" s="34"/>
      <c r="M144" s="137" t="s">
        <v>3</v>
      </c>
      <c r="N144" s="138" t="s">
        <v>49</v>
      </c>
      <c r="P144" s="139">
        <f t="shared" si="21"/>
        <v>0</v>
      </c>
      <c r="Q144" s="139">
        <v>0</v>
      </c>
      <c r="R144" s="139">
        <f t="shared" si="22"/>
        <v>0</v>
      </c>
      <c r="S144" s="139">
        <v>0</v>
      </c>
      <c r="T144" s="140">
        <f t="shared" si="23"/>
        <v>0</v>
      </c>
      <c r="AR144" s="141" t="s">
        <v>165</v>
      </c>
      <c r="AT144" s="141" t="s">
        <v>160</v>
      </c>
      <c r="AU144" s="141" t="s">
        <v>88</v>
      </c>
      <c r="AY144" s="18" t="s">
        <v>156</v>
      </c>
      <c r="BE144" s="142">
        <f t="shared" si="24"/>
        <v>0</v>
      </c>
      <c r="BF144" s="142">
        <f t="shared" si="25"/>
        <v>0</v>
      </c>
      <c r="BG144" s="142">
        <f t="shared" si="26"/>
        <v>0</v>
      </c>
      <c r="BH144" s="142">
        <f t="shared" si="27"/>
        <v>0</v>
      </c>
      <c r="BI144" s="142">
        <f t="shared" si="28"/>
        <v>0</v>
      </c>
      <c r="BJ144" s="18" t="s">
        <v>86</v>
      </c>
      <c r="BK144" s="142">
        <f t="shared" si="29"/>
        <v>0</v>
      </c>
      <c r="BL144" s="18" t="s">
        <v>165</v>
      </c>
      <c r="BM144" s="141" t="s">
        <v>5492</v>
      </c>
    </row>
    <row r="145" spans="2:65" s="1" customFormat="1" ht="16.5" customHeight="1" x14ac:dyDescent="0.2">
      <c r="B145" s="129"/>
      <c r="C145" s="130" t="s">
        <v>1695</v>
      </c>
      <c r="D145" s="130" t="s">
        <v>160</v>
      </c>
      <c r="E145" s="131" t="s">
        <v>962</v>
      </c>
      <c r="F145" s="132" t="s">
        <v>5493</v>
      </c>
      <c r="G145" s="133" t="s">
        <v>356</v>
      </c>
      <c r="H145" s="134">
        <v>22</v>
      </c>
      <c r="I145" s="135"/>
      <c r="J145" s="136">
        <f t="shared" si="20"/>
        <v>0</v>
      </c>
      <c r="K145" s="132" t="s">
        <v>3</v>
      </c>
      <c r="L145" s="34"/>
      <c r="M145" s="137" t="s">
        <v>3</v>
      </c>
      <c r="N145" s="138" t="s">
        <v>49</v>
      </c>
      <c r="P145" s="139">
        <f t="shared" si="21"/>
        <v>0</v>
      </c>
      <c r="Q145" s="139">
        <v>0</v>
      </c>
      <c r="R145" s="139">
        <f t="shared" si="22"/>
        <v>0</v>
      </c>
      <c r="S145" s="139">
        <v>0</v>
      </c>
      <c r="T145" s="140">
        <f t="shared" si="23"/>
        <v>0</v>
      </c>
      <c r="AR145" s="141" t="s">
        <v>165</v>
      </c>
      <c r="AT145" s="141" t="s">
        <v>160</v>
      </c>
      <c r="AU145" s="141" t="s">
        <v>88</v>
      </c>
      <c r="AY145" s="18" t="s">
        <v>156</v>
      </c>
      <c r="BE145" s="142">
        <f t="shared" si="24"/>
        <v>0</v>
      </c>
      <c r="BF145" s="142">
        <f t="shared" si="25"/>
        <v>0</v>
      </c>
      <c r="BG145" s="142">
        <f t="shared" si="26"/>
        <v>0</v>
      </c>
      <c r="BH145" s="142">
        <f t="shared" si="27"/>
        <v>0</v>
      </c>
      <c r="BI145" s="142">
        <f t="shared" si="28"/>
        <v>0</v>
      </c>
      <c r="BJ145" s="18" t="s">
        <v>86</v>
      </c>
      <c r="BK145" s="142">
        <f t="shared" si="29"/>
        <v>0</v>
      </c>
      <c r="BL145" s="18" t="s">
        <v>165</v>
      </c>
      <c r="BM145" s="141" t="s">
        <v>5494</v>
      </c>
    </row>
    <row r="146" spans="2:65" s="1" customFormat="1" ht="16.5" customHeight="1" x14ac:dyDescent="0.2">
      <c r="B146" s="129"/>
      <c r="C146" s="130" t="s">
        <v>1696</v>
      </c>
      <c r="D146" s="130" t="s">
        <v>160</v>
      </c>
      <c r="E146" s="131" t="s">
        <v>1303</v>
      </c>
      <c r="F146" s="132" t="s">
        <v>5495</v>
      </c>
      <c r="G146" s="133" t="s">
        <v>356</v>
      </c>
      <c r="H146" s="134">
        <v>28</v>
      </c>
      <c r="I146" s="135"/>
      <c r="J146" s="136">
        <f t="shared" si="20"/>
        <v>0</v>
      </c>
      <c r="K146" s="132" t="s">
        <v>3</v>
      </c>
      <c r="L146" s="34"/>
      <c r="M146" s="137" t="s">
        <v>3</v>
      </c>
      <c r="N146" s="138" t="s">
        <v>49</v>
      </c>
      <c r="P146" s="139">
        <f t="shared" si="21"/>
        <v>0</v>
      </c>
      <c r="Q146" s="139">
        <v>0</v>
      </c>
      <c r="R146" s="139">
        <f t="shared" si="22"/>
        <v>0</v>
      </c>
      <c r="S146" s="139">
        <v>0</v>
      </c>
      <c r="T146" s="140">
        <f t="shared" si="23"/>
        <v>0</v>
      </c>
      <c r="AR146" s="141" t="s">
        <v>165</v>
      </c>
      <c r="AT146" s="141" t="s">
        <v>160</v>
      </c>
      <c r="AU146" s="141" t="s">
        <v>88</v>
      </c>
      <c r="AY146" s="18" t="s">
        <v>156</v>
      </c>
      <c r="BE146" s="142">
        <f t="shared" si="24"/>
        <v>0</v>
      </c>
      <c r="BF146" s="142">
        <f t="shared" si="25"/>
        <v>0</v>
      </c>
      <c r="BG146" s="142">
        <f t="shared" si="26"/>
        <v>0</v>
      </c>
      <c r="BH146" s="142">
        <f t="shared" si="27"/>
        <v>0</v>
      </c>
      <c r="BI146" s="142">
        <f t="shared" si="28"/>
        <v>0</v>
      </c>
      <c r="BJ146" s="18" t="s">
        <v>86</v>
      </c>
      <c r="BK146" s="142">
        <f t="shared" si="29"/>
        <v>0</v>
      </c>
      <c r="BL146" s="18" t="s">
        <v>165</v>
      </c>
      <c r="BM146" s="141" t="s">
        <v>5496</v>
      </c>
    </row>
    <row r="147" spans="2:65" s="1" customFormat="1" ht="16.5" customHeight="1" x14ac:dyDescent="0.2">
      <c r="B147" s="129"/>
      <c r="C147" s="130" t="s">
        <v>1697</v>
      </c>
      <c r="D147" s="130" t="s">
        <v>160</v>
      </c>
      <c r="E147" s="131" t="s">
        <v>966</v>
      </c>
      <c r="F147" s="132" t="s">
        <v>5497</v>
      </c>
      <c r="G147" s="133" t="s">
        <v>356</v>
      </c>
      <c r="H147" s="134">
        <v>43</v>
      </c>
      <c r="I147" s="135"/>
      <c r="J147" s="136">
        <f t="shared" si="20"/>
        <v>0</v>
      </c>
      <c r="K147" s="132" t="s">
        <v>3</v>
      </c>
      <c r="L147" s="34"/>
      <c r="M147" s="137" t="s">
        <v>3</v>
      </c>
      <c r="N147" s="138" t="s">
        <v>49</v>
      </c>
      <c r="P147" s="139">
        <f t="shared" si="21"/>
        <v>0</v>
      </c>
      <c r="Q147" s="139">
        <v>0</v>
      </c>
      <c r="R147" s="139">
        <f t="shared" si="22"/>
        <v>0</v>
      </c>
      <c r="S147" s="139">
        <v>0</v>
      </c>
      <c r="T147" s="140">
        <f t="shared" si="23"/>
        <v>0</v>
      </c>
      <c r="AR147" s="141" t="s">
        <v>165</v>
      </c>
      <c r="AT147" s="141" t="s">
        <v>160</v>
      </c>
      <c r="AU147" s="141" t="s">
        <v>88</v>
      </c>
      <c r="AY147" s="18" t="s">
        <v>156</v>
      </c>
      <c r="BE147" s="142">
        <f t="shared" si="24"/>
        <v>0</v>
      </c>
      <c r="BF147" s="142">
        <f t="shared" si="25"/>
        <v>0</v>
      </c>
      <c r="BG147" s="142">
        <f t="shared" si="26"/>
        <v>0</v>
      </c>
      <c r="BH147" s="142">
        <f t="shared" si="27"/>
        <v>0</v>
      </c>
      <c r="BI147" s="142">
        <f t="shared" si="28"/>
        <v>0</v>
      </c>
      <c r="BJ147" s="18" t="s">
        <v>86</v>
      </c>
      <c r="BK147" s="142">
        <f t="shared" si="29"/>
        <v>0</v>
      </c>
      <c r="BL147" s="18" t="s">
        <v>165</v>
      </c>
      <c r="BM147" s="141" t="s">
        <v>5498</v>
      </c>
    </row>
    <row r="148" spans="2:65" s="1" customFormat="1" ht="16.5" customHeight="1" x14ac:dyDescent="0.2">
      <c r="B148" s="129"/>
      <c r="C148" s="130" t="s">
        <v>1711</v>
      </c>
      <c r="D148" s="130" t="s">
        <v>160</v>
      </c>
      <c r="E148" s="131" t="s">
        <v>970</v>
      </c>
      <c r="F148" s="132" t="s">
        <v>5445</v>
      </c>
      <c r="G148" s="133" t="s">
        <v>356</v>
      </c>
      <c r="H148" s="134">
        <v>52</v>
      </c>
      <c r="I148" s="135"/>
      <c r="J148" s="136">
        <f t="shared" si="20"/>
        <v>0</v>
      </c>
      <c r="K148" s="132" t="s">
        <v>3</v>
      </c>
      <c r="L148" s="34"/>
      <c r="M148" s="137" t="s">
        <v>3</v>
      </c>
      <c r="N148" s="138" t="s">
        <v>49</v>
      </c>
      <c r="P148" s="139">
        <f t="shared" si="21"/>
        <v>0</v>
      </c>
      <c r="Q148" s="139">
        <v>0</v>
      </c>
      <c r="R148" s="139">
        <f t="shared" si="22"/>
        <v>0</v>
      </c>
      <c r="S148" s="139">
        <v>0</v>
      </c>
      <c r="T148" s="140">
        <f t="shared" si="23"/>
        <v>0</v>
      </c>
      <c r="AR148" s="141" t="s">
        <v>165</v>
      </c>
      <c r="AT148" s="141" t="s">
        <v>160</v>
      </c>
      <c r="AU148" s="141" t="s">
        <v>88</v>
      </c>
      <c r="AY148" s="18" t="s">
        <v>156</v>
      </c>
      <c r="BE148" s="142">
        <f t="shared" si="24"/>
        <v>0</v>
      </c>
      <c r="BF148" s="142">
        <f t="shared" si="25"/>
        <v>0</v>
      </c>
      <c r="BG148" s="142">
        <f t="shared" si="26"/>
        <v>0</v>
      </c>
      <c r="BH148" s="142">
        <f t="shared" si="27"/>
        <v>0</v>
      </c>
      <c r="BI148" s="142">
        <f t="shared" si="28"/>
        <v>0</v>
      </c>
      <c r="BJ148" s="18" t="s">
        <v>86</v>
      </c>
      <c r="BK148" s="142">
        <f t="shared" si="29"/>
        <v>0</v>
      </c>
      <c r="BL148" s="18" t="s">
        <v>165</v>
      </c>
      <c r="BM148" s="141" t="s">
        <v>5499</v>
      </c>
    </row>
    <row r="149" spans="2:65" s="1" customFormat="1" ht="16.5" customHeight="1" x14ac:dyDescent="0.2">
      <c r="B149" s="129"/>
      <c r="C149" s="130" t="s">
        <v>1732</v>
      </c>
      <c r="D149" s="130" t="s">
        <v>160</v>
      </c>
      <c r="E149" s="131" t="s">
        <v>4444</v>
      </c>
      <c r="F149" s="132" t="s">
        <v>5500</v>
      </c>
      <c r="G149" s="133" t="s">
        <v>356</v>
      </c>
      <c r="H149" s="134">
        <v>6</v>
      </c>
      <c r="I149" s="135"/>
      <c r="J149" s="136">
        <f t="shared" si="20"/>
        <v>0</v>
      </c>
      <c r="K149" s="132" t="s">
        <v>3</v>
      </c>
      <c r="L149" s="34"/>
      <c r="M149" s="190" t="s">
        <v>3</v>
      </c>
      <c r="N149" s="191" t="s">
        <v>49</v>
      </c>
      <c r="O149" s="192"/>
      <c r="P149" s="193">
        <f t="shared" si="21"/>
        <v>0</v>
      </c>
      <c r="Q149" s="193">
        <v>0</v>
      </c>
      <c r="R149" s="193">
        <f t="shared" si="22"/>
        <v>0</v>
      </c>
      <c r="S149" s="193">
        <v>0</v>
      </c>
      <c r="T149" s="194">
        <f t="shared" si="23"/>
        <v>0</v>
      </c>
      <c r="AR149" s="141" t="s">
        <v>165</v>
      </c>
      <c r="AT149" s="141" t="s">
        <v>160</v>
      </c>
      <c r="AU149" s="141" t="s">
        <v>88</v>
      </c>
      <c r="AY149" s="18" t="s">
        <v>156</v>
      </c>
      <c r="BE149" s="142">
        <f t="shared" si="24"/>
        <v>0</v>
      </c>
      <c r="BF149" s="142">
        <f t="shared" si="25"/>
        <v>0</v>
      </c>
      <c r="BG149" s="142">
        <f t="shared" si="26"/>
        <v>0</v>
      </c>
      <c r="BH149" s="142">
        <f t="shared" si="27"/>
        <v>0</v>
      </c>
      <c r="BI149" s="142">
        <f t="shared" si="28"/>
        <v>0</v>
      </c>
      <c r="BJ149" s="18" t="s">
        <v>86</v>
      </c>
      <c r="BK149" s="142">
        <f t="shared" si="29"/>
        <v>0</v>
      </c>
      <c r="BL149" s="18" t="s">
        <v>165</v>
      </c>
      <c r="BM149" s="141" t="s">
        <v>5501</v>
      </c>
    </row>
    <row r="150" spans="2:65" s="1" customFormat="1" ht="6.95" customHeight="1" x14ac:dyDescent="0.2">
      <c r="B150" s="43"/>
      <c r="C150" s="44"/>
      <c r="D150" s="44"/>
      <c r="E150" s="44"/>
      <c r="F150" s="44"/>
      <c r="G150" s="44"/>
      <c r="H150" s="44"/>
      <c r="I150" s="44"/>
      <c r="J150" s="44"/>
      <c r="K150" s="44"/>
      <c r="L150" s="34"/>
    </row>
  </sheetData>
  <autoFilter ref="C81:K149" xr:uid="{00000000-0009-0000-0000-000005000000}"/>
  <mergeCells count="10">
    <mergeCell ref="E50:H50"/>
    <mergeCell ref="E72:H72"/>
    <mergeCell ref="E74:H74"/>
    <mergeCell ref="L2:V2"/>
    <mergeCell ref="E24:H24"/>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BM110"/>
  <sheetViews>
    <sheetView showGridLines="0" workbookViewId="0"/>
  </sheetViews>
  <sheetFormatPr defaultRowHeight="11.25" x14ac:dyDescent="0.2"/>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1" width="22.33203125"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x14ac:dyDescent="0.2">
      <c r="L2" s="320" t="s">
        <v>6</v>
      </c>
      <c r="M2" s="321"/>
      <c r="N2" s="321"/>
      <c r="O2" s="321"/>
      <c r="P2" s="321"/>
      <c r="Q2" s="321"/>
      <c r="R2" s="321"/>
      <c r="S2" s="321"/>
      <c r="T2" s="321"/>
      <c r="U2" s="321"/>
      <c r="V2" s="321"/>
      <c r="AT2" s="18" t="s">
        <v>103</v>
      </c>
    </row>
    <row r="3" spans="2:46" ht="6.95" customHeight="1" x14ac:dyDescent="0.2">
      <c r="B3" s="19"/>
      <c r="C3" s="20"/>
      <c r="D3" s="20"/>
      <c r="E3" s="20"/>
      <c r="F3" s="20"/>
      <c r="G3" s="20"/>
      <c r="H3" s="20"/>
      <c r="I3" s="20"/>
      <c r="J3" s="20"/>
      <c r="K3" s="20"/>
      <c r="L3" s="21"/>
      <c r="AT3" s="18" t="s">
        <v>88</v>
      </c>
    </row>
    <row r="4" spans="2:46" ht="24.95" customHeight="1" x14ac:dyDescent="0.2">
      <c r="B4" s="21"/>
      <c r="D4" s="22" t="s">
        <v>116</v>
      </c>
      <c r="L4" s="21"/>
      <c r="M4" s="87" t="s">
        <v>11</v>
      </c>
      <c r="AT4" s="18" t="s">
        <v>4</v>
      </c>
    </row>
    <row r="5" spans="2:46" ht="6.95" customHeight="1" x14ac:dyDescent="0.2">
      <c r="B5" s="21"/>
      <c r="L5" s="21"/>
    </row>
    <row r="6" spans="2:46" ht="12" customHeight="1" x14ac:dyDescent="0.2">
      <c r="B6" s="21"/>
      <c r="D6" s="28" t="s">
        <v>17</v>
      </c>
      <c r="L6" s="21"/>
    </row>
    <row r="7" spans="2:46" ht="16.5" customHeight="1" x14ac:dyDescent="0.2">
      <c r="B7" s="21"/>
      <c r="E7" s="352" t="str">
        <f>'Rekapitulace stavby'!K6</f>
        <v>Rekonstrukce městského úřadu - Varnsdorf</v>
      </c>
      <c r="F7" s="353"/>
      <c r="G7" s="353"/>
      <c r="H7" s="353"/>
      <c r="L7" s="21"/>
    </row>
    <row r="8" spans="2:46" s="1" customFormat="1" ht="12" customHeight="1" x14ac:dyDescent="0.2">
      <c r="B8" s="34"/>
      <c r="D8" s="28" t="s">
        <v>117</v>
      </c>
      <c r="L8" s="34"/>
    </row>
    <row r="9" spans="2:46" s="1" customFormat="1" ht="16.5" customHeight="1" x14ac:dyDescent="0.2">
      <c r="B9" s="34"/>
      <c r="E9" s="337" t="s">
        <v>5502</v>
      </c>
      <c r="F9" s="351"/>
      <c r="G9" s="351"/>
      <c r="H9" s="351"/>
      <c r="L9" s="34"/>
    </row>
    <row r="10" spans="2:46" s="1" customFormat="1" x14ac:dyDescent="0.2">
      <c r="B10" s="34"/>
      <c r="L10" s="34"/>
    </row>
    <row r="11" spans="2:46" s="1" customFormat="1" ht="12" customHeight="1" x14ac:dyDescent="0.2">
      <c r="B11" s="34"/>
      <c r="D11" s="28" t="s">
        <v>19</v>
      </c>
      <c r="F11" s="26" t="s">
        <v>20</v>
      </c>
      <c r="I11" s="28" t="s">
        <v>21</v>
      </c>
      <c r="J11" s="26" t="s">
        <v>3</v>
      </c>
      <c r="L11" s="34"/>
    </row>
    <row r="12" spans="2:46" s="1" customFormat="1" ht="12" customHeight="1" x14ac:dyDescent="0.2">
      <c r="B12" s="34"/>
      <c r="D12" s="28" t="s">
        <v>23</v>
      </c>
      <c r="F12" s="26" t="s">
        <v>24</v>
      </c>
      <c r="I12" s="28" t="s">
        <v>25</v>
      </c>
      <c r="J12" s="51">
        <f>'Rekapitulace stavby'!AN8</f>
        <v>45784</v>
      </c>
      <c r="L12" s="34"/>
    </row>
    <row r="13" spans="2:46" s="1" customFormat="1" ht="10.9" customHeight="1" x14ac:dyDescent="0.2">
      <c r="B13" s="34"/>
      <c r="L13" s="34"/>
    </row>
    <row r="14" spans="2:46" s="1" customFormat="1" ht="12" customHeight="1" x14ac:dyDescent="0.2">
      <c r="B14" s="34"/>
      <c r="D14" s="28" t="s">
        <v>30</v>
      </c>
      <c r="I14" s="28" t="s">
        <v>31</v>
      </c>
      <c r="J14" s="26" t="s">
        <v>32</v>
      </c>
      <c r="L14" s="34"/>
    </row>
    <row r="15" spans="2:46" s="1" customFormat="1" ht="18" customHeight="1" x14ac:dyDescent="0.2">
      <c r="B15" s="34"/>
      <c r="E15" s="26" t="s">
        <v>33</v>
      </c>
      <c r="I15" s="28" t="s">
        <v>34</v>
      </c>
      <c r="J15" s="26" t="s">
        <v>3</v>
      </c>
      <c r="L15" s="34"/>
    </row>
    <row r="16" spans="2:46" s="1" customFormat="1" ht="6.95" customHeight="1" x14ac:dyDescent="0.2">
      <c r="B16" s="34"/>
      <c r="L16" s="34"/>
    </row>
    <row r="17" spans="2:12" s="1" customFormat="1" ht="12" customHeight="1" x14ac:dyDescent="0.2">
      <c r="B17" s="34"/>
      <c r="D17" s="28" t="s">
        <v>35</v>
      </c>
      <c r="I17" s="28" t="s">
        <v>31</v>
      </c>
      <c r="J17" s="29" t="str">
        <f>'Rekapitulace stavby'!AN13</f>
        <v>Vyplň údaj</v>
      </c>
      <c r="L17" s="34"/>
    </row>
    <row r="18" spans="2:12" s="1" customFormat="1" ht="18" customHeight="1" x14ac:dyDescent="0.2">
      <c r="B18" s="34"/>
      <c r="E18" s="354" t="str">
        <f>'Rekapitulace stavby'!E14</f>
        <v>Vyplň údaj</v>
      </c>
      <c r="F18" s="343"/>
      <c r="G18" s="343"/>
      <c r="H18" s="343"/>
      <c r="I18" s="28" t="s">
        <v>34</v>
      </c>
      <c r="J18" s="29" t="str">
        <f>'Rekapitulace stavby'!AN14</f>
        <v>Vyplň údaj</v>
      </c>
      <c r="L18" s="34"/>
    </row>
    <row r="19" spans="2:12" s="1" customFormat="1" ht="6.95" customHeight="1" x14ac:dyDescent="0.2">
      <c r="B19" s="34"/>
      <c r="L19" s="34"/>
    </row>
    <row r="20" spans="2:12" s="1" customFormat="1" ht="12" customHeight="1" x14ac:dyDescent="0.2">
      <c r="B20" s="34"/>
      <c r="D20" s="28" t="s">
        <v>37</v>
      </c>
      <c r="I20" s="28" t="s">
        <v>31</v>
      </c>
      <c r="J20" s="26" t="s">
        <v>38</v>
      </c>
      <c r="L20" s="34"/>
    </row>
    <row r="21" spans="2:12" s="1" customFormat="1" ht="18" customHeight="1" x14ac:dyDescent="0.2">
      <c r="B21" s="34"/>
      <c r="E21" s="26" t="s">
        <v>39</v>
      </c>
      <c r="I21" s="28" t="s">
        <v>34</v>
      </c>
      <c r="J21" s="26" t="s">
        <v>3</v>
      </c>
      <c r="L21" s="34"/>
    </row>
    <row r="22" spans="2:12" s="1" customFormat="1" ht="6.95" customHeight="1" x14ac:dyDescent="0.2">
      <c r="B22" s="34"/>
      <c r="L22" s="34"/>
    </row>
    <row r="23" spans="2:12" s="1" customFormat="1" ht="12" customHeight="1" x14ac:dyDescent="0.2">
      <c r="B23" s="34"/>
      <c r="D23" s="28" t="s">
        <v>41</v>
      </c>
      <c r="I23" s="28" t="s">
        <v>31</v>
      </c>
      <c r="J23" s="29" t="str">
        <f>'Rekapitulace stavby'!AN19</f>
        <v>Vyplň údaj</v>
      </c>
      <c r="L23" s="34"/>
    </row>
    <row r="24" spans="2:12" s="1" customFormat="1" ht="18" customHeight="1" x14ac:dyDescent="0.2">
      <c r="B24" s="34"/>
      <c r="E24" s="354" t="str">
        <f>'Rekapitulace stavby'!E20</f>
        <v>Vyplň údaj</v>
      </c>
      <c r="F24" s="343"/>
      <c r="G24" s="343"/>
      <c r="H24" s="343"/>
      <c r="I24" s="28" t="s">
        <v>34</v>
      </c>
      <c r="J24" s="29" t="str">
        <f>'Rekapitulace stavby'!AN20</f>
        <v>Vyplň údaj</v>
      </c>
      <c r="L24" s="34"/>
    </row>
    <row r="25" spans="2:12" s="1" customFormat="1" ht="6.95" customHeight="1" x14ac:dyDescent="0.2">
      <c r="B25" s="34"/>
      <c r="L25" s="34"/>
    </row>
    <row r="26" spans="2:12" s="1" customFormat="1" ht="12" customHeight="1" x14ac:dyDescent="0.2">
      <c r="B26" s="34"/>
      <c r="D26" s="28" t="s">
        <v>42</v>
      </c>
      <c r="L26" s="34"/>
    </row>
    <row r="27" spans="2:12" s="7" customFormat="1" ht="119.25" customHeight="1" x14ac:dyDescent="0.2">
      <c r="B27" s="88"/>
      <c r="E27" s="345" t="s">
        <v>119</v>
      </c>
      <c r="F27" s="345"/>
      <c r="G27" s="345"/>
      <c r="H27" s="345"/>
      <c r="L27" s="88"/>
    </row>
    <row r="28" spans="2:12" s="1" customFormat="1" ht="6.95" customHeight="1" x14ac:dyDescent="0.2">
      <c r="B28" s="34"/>
      <c r="L28" s="34"/>
    </row>
    <row r="29" spans="2:12" s="1" customFormat="1" ht="6.95" customHeight="1" x14ac:dyDescent="0.2">
      <c r="B29" s="34"/>
      <c r="D29" s="52"/>
      <c r="E29" s="52"/>
      <c r="F29" s="52"/>
      <c r="G29" s="52"/>
      <c r="H29" s="52"/>
      <c r="I29" s="52"/>
      <c r="J29" s="52"/>
      <c r="K29" s="52"/>
      <c r="L29" s="34"/>
    </row>
    <row r="30" spans="2:12" s="1" customFormat="1" ht="25.35" customHeight="1" x14ac:dyDescent="0.2">
      <c r="B30" s="34"/>
      <c r="D30" s="89" t="s">
        <v>44</v>
      </c>
      <c r="J30" s="65">
        <f>ROUND(J81, 2)</f>
        <v>0</v>
      </c>
      <c r="L30" s="34"/>
    </row>
    <row r="31" spans="2:12" s="1" customFormat="1" ht="6.95" customHeight="1" x14ac:dyDescent="0.2">
      <c r="B31" s="34"/>
      <c r="D31" s="52"/>
      <c r="E31" s="52"/>
      <c r="F31" s="52"/>
      <c r="G31" s="52"/>
      <c r="H31" s="52"/>
      <c r="I31" s="52"/>
      <c r="J31" s="52"/>
      <c r="K31" s="52"/>
      <c r="L31" s="34"/>
    </row>
    <row r="32" spans="2:12" s="1" customFormat="1" ht="14.45" customHeight="1" x14ac:dyDescent="0.2">
      <c r="B32" s="34"/>
      <c r="F32" s="37" t="s">
        <v>46</v>
      </c>
      <c r="I32" s="37" t="s">
        <v>45</v>
      </c>
      <c r="J32" s="37" t="s">
        <v>47</v>
      </c>
      <c r="L32" s="34"/>
    </row>
    <row r="33" spans="2:12" s="1" customFormat="1" ht="14.45" customHeight="1" x14ac:dyDescent="0.2">
      <c r="B33" s="34"/>
      <c r="D33" s="54" t="s">
        <v>48</v>
      </c>
      <c r="E33" s="28" t="s">
        <v>49</v>
      </c>
      <c r="F33" s="90">
        <f>ROUND((SUM(BE81:BE109)),  2)</f>
        <v>0</v>
      </c>
      <c r="I33" s="91">
        <v>0.21</v>
      </c>
      <c r="J33" s="90">
        <f>ROUND(((SUM(BE81:BE109))*I33),  2)</f>
        <v>0</v>
      </c>
      <c r="L33" s="34"/>
    </row>
    <row r="34" spans="2:12" s="1" customFormat="1" ht="14.45" customHeight="1" x14ac:dyDescent="0.2">
      <c r="B34" s="34"/>
      <c r="E34" s="28" t="s">
        <v>50</v>
      </c>
      <c r="F34" s="90">
        <f>ROUND((SUM(BF81:BF109)),  2)</f>
        <v>0</v>
      </c>
      <c r="I34" s="91">
        <v>0.12</v>
      </c>
      <c r="J34" s="90">
        <f>ROUND(((SUM(BF81:BF109))*I34),  2)</f>
        <v>0</v>
      </c>
      <c r="L34" s="34"/>
    </row>
    <row r="35" spans="2:12" s="1" customFormat="1" ht="14.45" hidden="1" customHeight="1" x14ac:dyDescent="0.2">
      <c r="B35" s="34"/>
      <c r="E35" s="28" t="s">
        <v>51</v>
      </c>
      <c r="F35" s="90">
        <f>ROUND((SUM(BG81:BG109)),  2)</f>
        <v>0</v>
      </c>
      <c r="I35" s="91">
        <v>0.21</v>
      </c>
      <c r="J35" s="90">
        <f>0</f>
        <v>0</v>
      </c>
      <c r="L35" s="34"/>
    </row>
    <row r="36" spans="2:12" s="1" customFormat="1" ht="14.45" hidden="1" customHeight="1" x14ac:dyDescent="0.2">
      <c r="B36" s="34"/>
      <c r="E36" s="28" t="s">
        <v>52</v>
      </c>
      <c r="F36" s="90">
        <f>ROUND((SUM(BH81:BH109)),  2)</f>
        <v>0</v>
      </c>
      <c r="I36" s="91">
        <v>0.12</v>
      </c>
      <c r="J36" s="90">
        <f>0</f>
        <v>0</v>
      </c>
      <c r="L36" s="34"/>
    </row>
    <row r="37" spans="2:12" s="1" customFormat="1" ht="14.45" hidden="1" customHeight="1" x14ac:dyDescent="0.2">
      <c r="B37" s="34"/>
      <c r="E37" s="28" t="s">
        <v>53</v>
      </c>
      <c r="F37" s="90">
        <f>ROUND((SUM(BI81:BI109)),  2)</f>
        <v>0</v>
      </c>
      <c r="I37" s="91">
        <v>0</v>
      </c>
      <c r="J37" s="90">
        <f>0</f>
        <v>0</v>
      </c>
      <c r="L37" s="34"/>
    </row>
    <row r="38" spans="2:12" s="1" customFormat="1" ht="6.95" customHeight="1" x14ac:dyDescent="0.2">
      <c r="B38" s="34"/>
      <c r="L38" s="34"/>
    </row>
    <row r="39" spans="2:12" s="1" customFormat="1" ht="25.35" customHeight="1" x14ac:dyDescent="0.2">
      <c r="B39" s="34"/>
      <c r="C39" s="92"/>
      <c r="D39" s="93" t="s">
        <v>54</v>
      </c>
      <c r="E39" s="56"/>
      <c r="F39" s="56"/>
      <c r="G39" s="94" t="s">
        <v>55</v>
      </c>
      <c r="H39" s="95" t="s">
        <v>56</v>
      </c>
      <c r="I39" s="56"/>
      <c r="J39" s="96">
        <f>SUM(J30:J37)</f>
        <v>0</v>
      </c>
      <c r="K39" s="97"/>
      <c r="L39" s="34"/>
    </row>
    <row r="40" spans="2:12" s="1" customFormat="1" ht="14.45" customHeight="1" x14ac:dyDescent="0.2">
      <c r="B40" s="43"/>
      <c r="C40" s="44"/>
      <c r="D40" s="44"/>
      <c r="E40" s="44"/>
      <c r="F40" s="44"/>
      <c r="G40" s="44"/>
      <c r="H40" s="44"/>
      <c r="I40" s="44"/>
      <c r="J40" s="44"/>
      <c r="K40" s="44"/>
      <c r="L40" s="34"/>
    </row>
    <row r="44" spans="2:12" s="1" customFormat="1" ht="6.95" customHeight="1" x14ac:dyDescent="0.2">
      <c r="B44" s="45"/>
      <c r="C44" s="46"/>
      <c r="D44" s="46"/>
      <c r="E44" s="46"/>
      <c r="F44" s="46"/>
      <c r="G44" s="46"/>
      <c r="H44" s="46"/>
      <c r="I44" s="46"/>
      <c r="J44" s="46"/>
      <c r="K44" s="46"/>
      <c r="L44" s="34"/>
    </row>
    <row r="45" spans="2:12" s="1" customFormat="1" ht="24.95" customHeight="1" x14ac:dyDescent="0.2">
      <c r="B45" s="34"/>
      <c r="C45" s="22" t="s">
        <v>120</v>
      </c>
      <c r="L45" s="34"/>
    </row>
    <row r="46" spans="2:12" s="1" customFormat="1" ht="6.95" customHeight="1" x14ac:dyDescent="0.2">
      <c r="B46" s="34"/>
      <c r="L46" s="34"/>
    </row>
    <row r="47" spans="2:12" s="1" customFormat="1" ht="12" customHeight="1" x14ac:dyDescent="0.2">
      <c r="B47" s="34"/>
      <c r="C47" s="28" t="s">
        <v>17</v>
      </c>
      <c r="L47" s="34"/>
    </row>
    <row r="48" spans="2:12" s="1" customFormat="1" ht="16.5" customHeight="1" x14ac:dyDescent="0.2">
      <c r="B48" s="34"/>
      <c r="E48" s="352" t="str">
        <f>E7</f>
        <v>Rekonstrukce městského úřadu - Varnsdorf</v>
      </c>
      <c r="F48" s="353"/>
      <c r="G48" s="353"/>
      <c r="H48" s="353"/>
      <c r="L48" s="34"/>
    </row>
    <row r="49" spans="2:47" s="1" customFormat="1" ht="12" customHeight="1" x14ac:dyDescent="0.2">
      <c r="B49" s="34"/>
      <c r="C49" s="28" t="s">
        <v>117</v>
      </c>
      <c r="L49" s="34"/>
    </row>
    <row r="50" spans="2:47" s="1" customFormat="1" ht="16.5" customHeight="1" x14ac:dyDescent="0.2">
      <c r="B50" s="34"/>
      <c r="E50" s="337" t="str">
        <f>E9</f>
        <v>SO 04 - Vytápění a chlazení (VYT)</v>
      </c>
      <c r="F50" s="351"/>
      <c r="G50" s="351"/>
      <c r="H50" s="351"/>
      <c r="L50" s="34"/>
    </row>
    <row r="51" spans="2:47" s="1" customFormat="1" ht="6.95" customHeight="1" x14ac:dyDescent="0.2">
      <c r="B51" s="34"/>
      <c r="L51" s="34"/>
    </row>
    <row r="52" spans="2:47" s="1" customFormat="1" ht="12" customHeight="1" x14ac:dyDescent="0.2">
      <c r="B52" s="34"/>
      <c r="C52" s="28" t="s">
        <v>23</v>
      </c>
      <c r="F52" s="26" t="str">
        <f>F12</f>
        <v>Nám. E. Beneše 470, 407 47 Varnsdorf</v>
      </c>
      <c r="I52" s="28" t="s">
        <v>25</v>
      </c>
      <c r="J52" s="51">
        <f>IF(J12="","",J12)</f>
        <v>45784</v>
      </c>
      <c r="L52" s="34"/>
    </row>
    <row r="53" spans="2:47" s="1" customFormat="1" ht="6.95" customHeight="1" x14ac:dyDescent="0.2">
      <c r="B53" s="34"/>
      <c r="L53" s="34"/>
    </row>
    <row r="54" spans="2:47" s="1" customFormat="1" ht="25.7" customHeight="1" x14ac:dyDescent="0.2">
      <c r="B54" s="34"/>
      <c r="C54" s="28" t="s">
        <v>30</v>
      </c>
      <c r="F54" s="26" t="str">
        <f>E15</f>
        <v>Město Varnsdorf</v>
      </c>
      <c r="I54" s="28" t="s">
        <v>37</v>
      </c>
      <c r="J54" s="32" t="str">
        <f>E21</f>
        <v>Ing. arch. Ondřej Tuček</v>
      </c>
      <c r="L54" s="34"/>
    </row>
    <row r="55" spans="2:47" s="1" customFormat="1" ht="15.2" customHeight="1" x14ac:dyDescent="0.2">
      <c r="B55" s="34"/>
      <c r="C55" s="28" t="s">
        <v>35</v>
      </c>
      <c r="F55" s="26" t="str">
        <f>IF(E18="","",E18)</f>
        <v>Vyplň údaj</v>
      </c>
      <c r="I55" s="28" t="s">
        <v>41</v>
      </c>
      <c r="J55" s="32" t="str">
        <f>E24</f>
        <v>Vyplň údaj</v>
      </c>
      <c r="L55" s="34"/>
    </row>
    <row r="56" spans="2:47" s="1" customFormat="1" ht="10.35" customHeight="1" x14ac:dyDescent="0.2">
      <c r="B56" s="34"/>
      <c r="L56" s="34"/>
    </row>
    <row r="57" spans="2:47" s="1" customFormat="1" ht="29.25" customHeight="1" x14ac:dyDescent="0.2">
      <c r="B57" s="34"/>
      <c r="C57" s="98" t="s">
        <v>121</v>
      </c>
      <c r="D57" s="92"/>
      <c r="E57" s="92"/>
      <c r="F57" s="92"/>
      <c r="G57" s="92"/>
      <c r="H57" s="92"/>
      <c r="I57" s="92"/>
      <c r="J57" s="99" t="s">
        <v>122</v>
      </c>
      <c r="K57" s="92"/>
      <c r="L57" s="34"/>
    </row>
    <row r="58" spans="2:47" s="1" customFormat="1" ht="10.35" customHeight="1" x14ac:dyDescent="0.2">
      <c r="B58" s="34"/>
      <c r="L58" s="34"/>
    </row>
    <row r="59" spans="2:47" s="1" customFormat="1" ht="22.9" customHeight="1" x14ac:dyDescent="0.2">
      <c r="B59" s="34"/>
      <c r="C59" s="100" t="s">
        <v>76</v>
      </c>
      <c r="J59" s="65">
        <f>J81</f>
        <v>0</v>
      </c>
      <c r="L59" s="34"/>
      <c r="AU59" s="18" t="s">
        <v>123</v>
      </c>
    </row>
    <row r="60" spans="2:47" s="8" customFormat="1" ht="24.95" customHeight="1" x14ac:dyDescent="0.2">
      <c r="B60" s="101"/>
      <c r="D60" s="102" t="s">
        <v>5503</v>
      </c>
      <c r="E60" s="103"/>
      <c r="F60" s="103"/>
      <c r="G60" s="103"/>
      <c r="H60" s="103"/>
      <c r="I60" s="103"/>
      <c r="J60" s="104">
        <f>J82</f>
        <v>0</v>
      </c>
      <c r="L60" s="101"/>
    </row>
    <row r="61" spans="2:47" s="8" customFormat="1" ht="24.95" customHeight="1" x14ac:dyDescent="0.2">
      <c r="B61" s="101"/>
      <c r="D61" s="102" t="s">
        <v>5504</v>
      </c>
      <c r="E61" s="103"/>
      <c r="F61" s="103"/>
      <c r="G61" s="103"/>
      <c r="H61" s="103"/>
      <c r="I61" s="103"/>
      <c r="J61" s="104">
        <f>J105</f>
        <v>0</v>
      </c>
      <c r="L61" s="101"/>
    </row>
    <row r="62" spans="2:47" s="1" customFormat="1" ht="21.75" customHeight="1" x14ac:dyDescent="0.2">
      <c r="B62" s="34"/>
      <c r="L62" s="34"/>
    </row>
    <row r="63" spans="2:47" s="1" customFormat="1" ht="6.95" customHeight="1" x14ac:dyDescent="0.2">
      <c r="B63" s="43"/>
      <c r="C63" s="44"/>
      <c r="D63" s="44"/>
      <c r="E63" s="44"/>
      <c r="F63" s="44"/>
      <c r="G63" s="44"/>
      <c r="H63" s="44"/>
      <c r="I63" s="44"/>
      <c r="J63" s="44"/>
      <c r="K63" s="44"/>
      <c r="L63" s="34"/>
    </row>
    <row r="67" spans="2:20" s="1" customFormat="1" ht="6.95" customHeight="1" x14ac:dyDescent="0.2">
      <c r="B67" s="45"/>
      <c r="C67" s="46"/>
      <c r="D67" s="46"/>
      <c r="E67" s="46"/>
      <c r="F67" s="46"/>
      <c r="G67" s="46"/>
      <c r="H67" s="46"/>
      <c r="I67" s="46"/>
      <c r="J67" s="46"/>
      <c r="K67" s="46"/>
      <c r="L67" s="34"/>
    </row>
    <row r="68" spans="2:20" s="1" customFormat="1" ht="24.95" customHeight="1" x14ac:dyDescent="0.2">
      <c r="B68" s="34"/>
      <c r="C68" s="22" t="s">
        <v>141</v>
      </c>
      <c r="L68" s="34"/>
    </row>
    <row r="69" spans="2:20" s="1" customFormat="1" ht="6.95" customHeight="1" x14ac:dyDescent="0.2">
      <c r="B69" s="34"/>
      <c r="L69" s="34"/>
    </row>
    <row r="70" spans="2:20" s="1" customFormat="1" ht="12" customHeight="1" x14ac:dyDescent="0.2">
      <c r="B70" s="34"/>
      <c r="C70" s="28" t="s">
        <v>17</v>
      </c>
      <c r="L70" s="34"/>
    </row>
    <row r="71" spans="2:20" s="1" customFormat="1" ht="16.5" customHeight="1" x14ac:dyDescent="0.2">
      <c r="B71" s="34"/>
      <c r="E71" s="352" t="str">
        <f>E7</f>
        <v>Rekonstrukce městského úřadu - Varnsdorf</v>
      </c>
      <c r="F71" s="353"/>
      <c r="G71" s="353"/>
      <c r="H71" s="353"/>
      <c r="L71" s="34"/>
    </row>
    <row r="72" spans="2:20" s="1" customFormat="1" ht="12" customHeight="1" x14ac:dyDescent="0.2">
      <c r="B72" s="34"/>
      <c r="C72" s="28" t="s">
        <v>117</v>
      </c>
      <c r="L72" s="34"/>
    </row>
    <row r="73" spans="2:20" s="1" customFormat="1" ht="16.5" customHeight="1" x14ac:dyDescent="0.2">
      <c r="B73" s="34"/>
      <c r="E73" s="337" t="str">
        <f>E9</f>
        <v>SO 04 - Vytápění a chlazení (VYT)</v>
      </c>
      <c r="F73" s="351"/>
      <c r="G73" s="351"/>
      <c r="H73" s="351"/>
      <c r="L73" s="34"/>
    </row>
    <row r="74" spans="2:20" s="1" customFormat="1" ht="6.95" customHeight="1" x14ac:dyDescent="0.2">
      <c r="B74" s="34"/>
      <c r="L74" s="34"/>
    </row>
    <row r="75" spans="2:20" s="1" customFormat="1" ht="12" customHeight="1" x14ac:dyDescent="0.2">
      <c r="B75" s="34"/>
      <c r="C75" s="28" t="s">
        <v>23</v>
      </c>
      <c r="F75" s="26" t="str">
        <f>F12</f>
        <v>Nám. E. Beneše 470, 407 47 Varnsdorf</v>
      </c>
      <c r="I75" s="28" t="s">
        <v>25</v>
      </c>
      <c r="J75" s="51">
        <f>IF(J12="","",J12)</f>
        <v>45784</v>
      </c>
      <c r="L75" s="34"/>
    </row>
    <row r="76" spans="2:20" s="1" customFormat="1" ht="6.95" customHeight="1" x14ac:dyDescent="0.2">
      <c r="B76" s="34"/>
      <c r="L76" s="34"/>
    </row>
    <row r="77" spans="2:20" s="1" customFormat="1" ht="25.7" customHeight="1" x14ac:dyDescent="0.2">
      <c r="B77" s="34"/>
      <c r="C77" s="28" t="s">
        <v>30</v>
      </c>
      <c r="F77" s="26" t="str">
        <f>E15</f>
        <v>Město Varnsdorf</v>
      </c>
      <c r="I77" s="28" t="s">
        <v>37</v>
      </c>
      <c r="J77" s="32" t="str">
        <f>E21</f>
        <v>Ing. arch. Ondřej Tuček</v>
      </c>
      <c r="L77" s="34"/>
    </row>
    <row r="78" spans="2:20" s="1" customFormat="1" ht="15.2" customHeight="1" x14ac:dyDescent="0.2">
      <c r="B78" s="34"/>
      <c r="C78" s="28" t="s">
        <v>35</v>
      </c>
      <c r="F78" s="26" t="str">
        <f>IF(E18="","",E18)</f>
        <v>Vyplň údaj</v>
      </c>
      <c r="I78" s="28" t="s">
        <v>41</v>
      </c>
      <c r="J78" s="32" t="str">
        <f>E24</f>
        <v>Vyplň údaj</v>
      </c>
      <c r="L78" s="34"/>
    </row>
    <row r="79" spans="2:20" s="1" customFormat="1" ht="10.35" customHeight="1" x14ac:dyDescent="0.2">
      <c r="B79" s="34"/>
      <c r="L79" s="34"/>
    </row>
    <row r="80" spans="2:20" s="10" customFormat="1" ht="29.25" customHeight="1" x14ac:dyDescent="0.2">
      <c r="B80" s="109"/>
      <c r="C80" s="110" t="s">
        <v>142</v>
      </c>
      <c r="D80" s="111" t="s">
        <v>63</v>
      </c>
      <c r="E80" s="111" t="s">
        <v>59</v>
      </c>
      <c r="F80" s="111" t="s">
        <v>60</v>
      </c>
      <c r="G80" s="111" t="s">
        <v>143</v>
      </c>
      <c r="H80" s="111" t="s">
        <v>144</v>
      </c>
      <c r="I80" s="111" t="s">
        <v>145</v>
      </c>
      <c r="J80" s="111" t="s">
        <v>122</v>
      </c>
      <c r="K80" s="112" t="s">
        <v>146</v>
      </c>
      <c r="L80" s="109"/>
      <c r="M80" s="58" t="s">
        <v>3</v>
      </c>
      <c r="N80" s="59" t="s">
        <v>48</v>
      </c>
      <c r="O80" s="59" t="s">
        <v>147</v>
      </c>
      <c r="P80" s="59" t="s">
        <v>148</v>
      </c>
      <c r="Q80" s="59" t="s">
        <v>149</v>
      </c>
      <c r="R80" s="59" t="s">
        <v>150</v>
      </c>
      <c r="S80" s="59" t="s">
        <v>151</v>
      </c>
      <c r="T80" s="60" t="s">
        <v>152</v>
      </c>
    </row>
    <row r="81" spans="2:65" s="1" customFormat="1" ht="22.9" customHeight="1" x14ac:dyDescent="0.25">
      <c r="B81" s="34"/>
      <c r="C81" s="63" t="s">
        <v>153</v>
      </c>
      <c r="J81" s="113">
        <f>BK81</f>
        <v>0</v>
      </c>
      <c r="L81" s="34"/>
      <c r="M81" s="61"/>
      <c r="N81" s="52"/>
      <c r="O81" s="52"/>
      <c r="P81" s="114">
        <f>P82+P105</f>
        <v>0</v>
      </c>
      <c r="Q81" s="52"/>
      <c r="R81" s="114">
        <f>R82+R105</f>
        <v>0</v>
      </c>
      <c r="S81" s="52"/>
      <c r="T81" s="115">
        <f>T82+T105</f>
        <v>0</v>
      </c>
      <c r="AT81" s="18" t="s">
        <v>77</v>
      </c>
      <c r="AU81" s="18" t="s">
        <v>123</v>
      </c>
      <c r="BK81" s="116">
        <f>BK82+BK105</f>
        <v>0</v>
      </c>
    </row>
    <row r="82" spans="2:65" s="11" customFormat="1" ht="25.9" customHeight="1" x14ac:dyDescent="0.2">
      <c r="B82" s="117"/>
      <c r="D82" s="118" t="s">
        <v>77</v>
      </c>
      <c r="E82" s="119" t="s">
        <v>5233</v>
      </c>
      <c r="F82" s="119" t="s">
        <v>5505</v>
      </c>
      <c r="I82" s="120"/>
      <c r="J82" s="121">
        <f>BK82</f>
        <v>0</v>
      </c>
      <c r="L82" s="117"/>
      <c r="M82" s="122"/>
      <c r="P82" s="123">
        <f>SUM(P83:P104)</f>
        <v>0</v>
      </c>
      <c r="R82" s="123">
        <f>SUM(R83:R104)</f>
        <v>0</v>
      </c>
      <c r="T82" s="124">
        <f>SUM(T83:T104)</f>
        <v>0</v>
      </c>
      <c r="AR82" s="118" t="s">
        <v>86</v>
      </c>
      <c r="AT82" s="125" t="s">
        <v>77</v>
      </c>
      <c r="AU82" s="125" t="s">
        <v>78</v>
      </c>
      <c r="AY82" s="118" t="s">
        <v>156</v>
      </c>
      <c r="BK82" s="126">
        <f>SUM(BK83:BK104)</f>
        <v>0</v>
      </c>
    </row>
    <row r="83" spans="2:65" s="1" customFormat="1" ht="16.5" customHeight="1" x14ac:dyDescent="0.2">
      <c r="B83" s="129"/>
      <c r="C83" s="130" t="s">
        <v>86</v>
      </c>
      <c r="D83" s="130" t="s">
        <v>160</v>
      </c>
      <c r="E83" s="131" t="s">
        <v>2423</v>
      </c>
      <c r="F83" s="132" t="s">
        <v>5506</v>
      </c>
      <c r="G83" s="133" t="s">
        <v>356</v>
      </c>
      <c r="H83" s="134">
        <v>25</v>
      </c>
      <c r="I83" s="135"/>
      <c r="J83" s="136">
        <f>ROUND(I83*H83,2)</f>
        <v>0</v>
      </c>
      <c r="K83" s="132" t="s">
        <v>3</v>
      </c>
      <c r="L83" s="34"/>
      <c r="M83" s="137" t="s">
        <v>3</v>
      </c>
      <c r="N83" s="138" t="s">
        <v>49</v>
      </c>
      <c r="P83" s="139">
        <f>O83*H83</f>
        <v>0</v>
      </c>
      <c r="Q83" s="139">
        <v>0</v>
      </c>
      <c r="R83" s="139">
        <f>Q83*H83</f>
        <v>0</v>
      </c>
      <c r="S83" s="139">
        <v>0</v>
      </c>
      <c r="T83" s="140">
        <f>S83*H83</f>
        <v>0</v>
      </c>
      <c r="AR83" s="141" t="s">
        <v>165</v>
      </c>
      <c r="AT83" s="141" t="s">
        <v>160</v>
      </c>
      <c r="AU83" s="141" t="s">
        <v>86</v>
      </c>
      <c r="AY83" s="18" t="s">
        <v>156</v>
      </c>
      <c r="BE83" s="142">
        <f>IF(N83="základní",J83,0)</f>
        <v>0</v>
      </c>
      <c r="BF83" s="142">
        <f>IF(N83="snížená",J83,0)</f>
        <v>0</v>
      </c>
      <c r="BG83" s="142">
        <f>IF(N83="zákl. přenesená",J83,0)</f>
        <v>0</v>
      </c>
      <c r="BH83" s="142">
        <f>IF(N83="sníž. přenesená",J83,0)</f>
        <v>0</v>
      </c>
      <c r="BI83" s="142">
        <f>IF(N83="nulová",J83,0)</f>
        <v>0</v>
      </c>
      <c r="BJ83" s="18" t="s">
        <v>86</v>
      </c>
      <c r="BK83" s="142">
        <f>ROUND(I83*H83,2)</f>
        <v>0</v>
      </c>
      <c r="BL83" s="18" t="s">
        <v>165</v>
      </c>
      <c r="BM83" s="141" t="s">
        <v>5507</v>
      </c>
    </row>
    <row r="84" spans="2:65" s="1" customFormat="1" ht="19.5" x14ac:dyDescent="0.2">
      <c r="B84" s="34"/>
      <c r="D84" s="148" t="s">
        <v>761</v>
      </c>
      <c r="F84" s="185" t="s">
        <v>5508</v>
      </c>
      <c r="I84" s="145"/>
      <c r="L84" s="34"/>
      <c r="M84" s="146"/>
      <c r="T84" s="55"/>
      <c r="AT84" s="18" t="s">
        <v>761</v>
      </c>
      <c r="AU84" s="18" t="s">
        <v>86</v>
      </c>
    </row>
    <row r="85" spans="2:65" s="1" customFormat="1" ht="16.5" customHeight="1" x14ac:dyDescent="0.2">
      <c r="B85" s="129"/>
      <c r="C85" s="130" t="s">
        <v>88</v>
      </c>
      <c r="D85" s="130" t="s">
        <v>160</v>
      </c>
      <c r="E85" s="131" t="s">
        <v>4438</v>
      </c>
      <c r="F85" s="132" t="s">
        <v>5509</v>
      </c>
      <c r="G85" s="133" t="s">
        <v>356</v>
      </c>
      <c r="H85" s="134">
        <v>12</v>
      </c>
      <c r="I85" s="135"/>
      <c r="J85" s="136">
        <f>ROUND(I85*H85,2)</f>
        <v>0</v>
      </c>
      <c r="K85" s="132" t="s">
        <v>3</v>
      </c>
      <c r="L85" s="34"/>
      <c r="M85" s="137" t="s">
        <v>3</v>
      </c>
      <c r="N85" s="138" t="s">
        <v>49</v>
      </c>
      <c r="P85" s="139">
        <f>O85*H85</f>
        <v>0</v>
      </c>
      <c r="Q85" s="139">
        <v>0</v>
      </c>
      <c r="R85" s="139">
        <f>Q85*H85</f>
        <v>0</v>
      </c>
      <c r="S85" s="139">
        <v>0</v>
      </c>
      <c r="T85" s="140">
        <f>S85*H85</f>
        <v>0</v>
      </c>
      <c r="AR85" s="141" t="s">
        <v>165</v>
      </c>
      <c r="AT85" s="141" t="s">
        <v>160</v>
      </c>
      <c r="AU85" s="141" t="s">
        <v>86</v>
      </c>
      <c r="AY85" s="18" t="s">
        <v>156</v>
      </c>
      <c r="BE85" s="142">
        <f>IF(N85="základní",J85,0)</f>
        <v>0</v>
      </c>
      <c r="BF85" s="142">
        <f>IF(N85="snížená",J85,0)</f>
        <v>0</v>
      </c>
      <c r="BG85" s="142">
        <f>IF(N85="zákl. přenesená",J85,0)</f>
        <v>0</v>
      </c>
      <c r="BH85" s="142">
        <f>IF(N85="sníž. přenesená",J85,0)</f>
        <v>0</v>
      </c>
      <c r="BI85" s="142">
        <f>IF(N85="nulová",J85,0)</f>
        <v>0</v>
      </c>
      <c r="BJ85" s="18" t="s">
        <v>86</v>
      </c>
      <c r="BK85" s="142">
        <f>ROUND(I85*H85,2)</f>
        <v>0</v>
      </c>
      <c r="BL85" s="18" t="s">
        <v>165</v>
      </c>
      <c r="BM85" s="141" t="s">
        <v>5510</v>
      </c>
    </row>
    <row r="86" spans="2:65" s="1" customFormat="1" ht="19.5" x14ac:dyDescent="0.2">
      <c r="B86" s="34"/>
      <c r="D86" s="148" t="s">
        <v>761</v>
      </c>
      <c r="F86" s="185" t="s">
        <v>5508</v>
      </c>
      <c r="I86" s="145"/>
      <c r="L86" s="34"/>
      <c r="M86" s="146"/>
      <c r="T86" s="55"/>
      <c r="AT86" s="18" t="s">
        <v>761</v>
      </c>
      <c r="AU86" s="18" t="s">
        <v>86</v>
      </c>
    </row>
    <row r="87" spans="2:65" s="1" customFormat="1" ht="16.5" customHeight="1" x14ac:dyDescent="0.2">
      <c r="B87" s="129"/>
      <c r="C87" s="130" t="s">
        <v>157</v>
      </c>
      <c r="D87" s="130" t="s">
        <v>160</v>
      </c>
      <c r="E87" s="131" t="s">
        <v>5241</v>
      </c>
      <c r="F87" s="132" t="s">
        <v>5511</v>
      </c>
      <c r="G87" s="133" t="s">
        <v>356</v>
      </c>
      <c r="H87" s="134">
        <v>24</v>
      </c>
      <c r="I87" s="135"/>
      <c r="J87" s="136">
        <f>ROUND(I87*H87,2)</f>
        <v>0</v>
      </c>
      <c r="K87" s="132" t="s">
        <v>3</v>
      </c>
      <c r="L87" s="34"/>
      <c r="M87" s="137" t="s">
        <v>3</v>
      </c>
      <c r="N87" s="138" t="s">
        <v>49</v>
      </c>
      <c r="P87" s="139">
        <f>O87*H87</f>
        <v>0</v>
      </c>
      <c r="Q87" s="139">
        <v>0</v>
      </c>
      <c r="R87" s="139">
        <f>Q87*H87</f>
        <v>0</v>
      </c>
      <c r="S87" s="139">
        <v>0</v>
      </c>
      <c r="T87" s="140">
        <f>S87*H87</f>
        <v>0</v>
      </c>
      <c r="AR87" s="141" t="s">
        <v>165</v>
      </c>
      <c r="AT87" s="141" t="s">
        <v>160</v>
      </c>
      <c r="AU87" s="141" t="s">
        <v>86</v>
      </c>
      <c r="AY87" s="18" t="s">
        <v>156</v>
      </c>
      <c r="BE87" s="142">
        <f>IF(N87="základní",J87,0)</f>
        <v>0</v>
      </c>
      <c r="BF87" s="142">
        <f>IF(N87="snížená",J87,0)</f>
        <v>0</v>
      </c>
      <c r="BG87" s="142">
        <f>IF(N87="zákl. přenesená",J87,0)</f>
        <v>0</v>
      </c>
      <c r="BH87" s="142">
        <f>IF(N87="sníž. přenesená",J87,0)</f>
        <v>0</v>
      </c>
      <c r="BI87" s="142">
        <f>IF(N87="nulová",J87,0)</f>
        <v>0</v>
      </c>
      <c r="BJ87" s="18" t="s">
        <v>86</v>
      </c>
      <c r="BK87" s="142">
        <f>ROUND(I87*H87,2)</f>
        <v>0</v>
      </c>
      <c r="BL87" s="18" t="s">
        <v>165</v>
      </c>
      <c r="BM87" s="141" t="s">
        <v>5512</v>
      </c>
    </row>
    <row r="88" spans="2:65" s="1" customFormat="1" ht="19.5" x14ac:dyDescent="0.2">
      <c r="B88" s="34"/>
      <c r="D88" s="148" t="s">
        <v>761</v>
      </c>
      <c r="F88" s="185" t="s">
        <v>5508</v>
      </c>
      <c r="I88" s="145"/>
      <c r="L88" s="34"/>
      <c r="M88" s="146"/>
      <c r="T88" s="55"/>
      <c r="AT88" s="18" t="s">
        <v>761</v>
      </c>
      <c r="AU88" s="18" t="s">
        <v>86</v>
      </c>
    </row>
    <row r="89" spans="2:65" s="1" customFormat="1" ht="16.5" customHeight="1" x14ac:dyDescent="0.2">
      <c r="B89" s="129"/>
      <c r="C89" s="130" t="s">
        <v>165</v>
      </c>
      <c r="D89" s="130" t="s">
        <v>160</v>
      </c>
      <c r="E89" s="131" t="s">
        <v>2477</v>
      </c>
      <c r="F89" s="132" t="s">
        <v>5513</v>
      </c>
      <c r="G89" s="133" t="s">
        <v>356</v>
      </c>
      <c r="H89" s="134">
        <v>30</v>
      </c>
      <c r="I89" s="135"/>
      <c r="J89" s="136">
        <f>ROUND(I89*H89,2)</f>
        <v>0</v>
      </c>
      <c r="K89" s="132" t="s">
        <v>3</v>
      </c>
      <c r="L89" s="34"/>
      <c r="M89" s="137" t="s">
        <v>3</v>
      </c>
      <c r="N89" s="138" t="s">
        <v>49</v>
      </c>
      <c r="P89" s="139">
        <f>O89*H89</f>
        <v>0</v>
      </c>
      <c r="Q89" s="139">
        <v>0</v>
      </c>
      <c r="R89" s="139">
        <f>Q89*H89</f>
        <v>0</v>
      </c>
      <c r="S89" s="139">
        <v>0</v>
      </c>
      <c r="T89" s="140">
        <f>S89*H89</f>
        <v>0</v>
      </c>
      <c r="AR89" s="141" t="s">
        <v>165</v>
      </c>
      <c r="AT89" s="141" t="s">
        <v>160</v>
      </c>
      <c r="AU89" s="141" t="s">
        <v>86</v>
      </c>
      <c r="AY89" s="18" t="s">
        <v>156</v>
      </c>
      <c r="BE89" s="142">
        <f>IF(N89="základní",J89,0)</f>
        <v>0</v>
      </c>
      <c r="BF89" s="142">
        <f>IF(N89="snížená",J89,0)</f>
        <v>0</v>
      </c>
      <c r="BG89" s="142">
        <f>IF(N89="zákl. přenesená",J89,0)</f>
        <v>0</v>
      </c>
      <c r="BH89" s="142">
        <f>IF(N89="sníž. přenesená",J89,0)</f>
        <v>0</v>
      </c>
      <c r="BI89" s="142">
        <f>IF(N89="nulová",J89,0)</f>
        <v>0</v>
      </c>
      <c r="BJ89" s="18" t="s">
        <v>86</v>
      </c>
      <c r="BK89" s="142">
        <f>ROUND(I89*H89,2)</f>
        <v>0</v>
      </c>
      <c r="BL89" s="18" t="s">
        <v>165</v>
      </c>
      <c r="BM89" s="141" t="s">
        <v>5514</v>
      </c>
    </row>
    <row r="90" spans="2:65" s="1" customFormat="1" ht="19.5" x14ac:dyDescent="0.2">
      <c r="B90" s="34"/>
      <c r="D90" s="148" t="s">
        <v>761</v>
      </c>
      <c r="F90" s="185" t="s">
        <v>5508</v>
      </c>
      <c r="I90" s="145"/>
      <c r="L90" s="34"/>
      <c r="M90" s="146"/>
      <c r="T90" s="55"/>
      <c r="AT90" s="18" t="s">
        <v>761</v>
      </c>
      <c r="AU90" s="18" t="s">
        <v>86</v>
      </c>
    </row>
    <row r="91" spans="2:65" s="1" customFormat="1" ht="16.5" customHeight="1" x14ac:dyDescent="0.2">
      <c r="B91" s="129"/>
      <c r="C91" s="130" t="s">
        <v>973</v>
      </c>
      <c r="D91" s="130" t="s">
        <v>160</v>
      </c>
      <c r="E91" s="131" t="s">
        <v>4278</v>
      </c>
      <c r="F91" s="132" t="s">
        <v>5515</v>
      </c>
      <c r="G91" s="133" t="s">
        <v>356</v>
      </c>
      <c r="H91" s="134">
        <v>85</v>
      </c>
      <c r="I91" s="135"/>
      <c r="J91" s="136">
        <f>ROUND(I91*H91,2)</f>
        <v>0</v>
      </c>
      <c r="K91" s="132" t="s">
        <v>3</v>
      </c>
      <c r="L91" s="34"/>
      <c r="M91" s="137" t="s">
        <v>3</v>
      </c>
      <c r="N91" s="138" t="s">
        <v>49</v>
      </c>
      <c r="P91" s="139">
        <f>O91*H91</f>
        <v>0</v>
      </c>
      <c r="Q91" s="139">
        <v>0</v>
      </c>
      <c r="R91" s="139">
        <f>Q91*H91</f>
        <v>0</v>
      </c>
      <c r="S91" s="139">
        <v>0</v>
      </c>
      <c r="T91" s="140">
        <f>S91*H91</f>
        <v>0</v>
      </c>
      <c r="AR91" s="141" t="s">
        <v>165</v>
      </c>
      <c r="AT91" s="141" t="s">
        <v>160</v>
      </c>
      <c r="AU91" s="141" t="s">
        <v>86</v>
      </c>
      <c r="AY91" s="18" t="s">
        <v>156</v>
      </c>
      <c r="BE91" s="142">
        <f>IF(N91="základní",J91,0)</f>
        <v>0</v>
      </c>
      <c r="BF91" s="142">
        <f>IF(N91="snížená",J91,0)</f>
        <v>0</v>
      </c>
      <c r="BG91" s="142">
        <f>IF(N91="zákl. přenesená",J91,0)</f>
        <v>0</v>
      </c>
      <c r="BH91" s="142">
        <f>IF(N91="sníž. přenesená",J91,0)</f>
        <v>0</v>
      </c>
      <c r="BI91" s="142">
        <f>IF(N91="nulová",J91,0)</f>
        <v>0</v>
      </c>
      <c r="BJ91" s="18" t="s">
        <v>86</v>
      </c>
      <c r="BK91" s="142">
        <f>ROUND(I91*H91,2)</f>
        <v>0</v>
      </c>
      <c r="BL91" s="18" t="s">
        <v>165</v>
      </c>
      <c r="BM91" s="141" t="s">
        <v>5516</v>
      </c>
    </row>
    <row r="92" spans="2:65" s="1" customFormat="1" ht="19.5" x14ac:dyDescent="0.2">
      <c r="B92" s="34"/>
      <c r="D92" s="148" t="s">
        <v>761</v>
      </c>
      <c r="F92" s="185" t="s">
        <v>5508</v>
      </c>
      <c r="I92" s="145"/>
      <c r="L92" s="34"/>
      <c r="M92" s="146"/>
      <c r="T92" s="55"/>
      <c r="AT92" s="18" t="s">
        <v>761</v>
      </c>
      <c r="AU92" s="18" t="s">
        <v>86</v>
      </c>
    </row>
    <row r="93" spans="2:65" s="1" customFormat="1" ht="16.5" customHeight="1" x14ac:dyDescent="0.2">
      <c r="B93" s="129"/>
      <c r="C93" s="130" t="s">
        <v>219</v>
      </c>
      <c r="D93" s="130" t="s">
        <v>160</v>
      </c>
      <c r="E93" s="131" t="s">
        <v>4213</v>
      </c>
      <c r="F93" s="132" t="s">
        <v>5517</v>
      </c>
      <c r="G93" s="133" t="s">
        <v>356</v>
      </c>
      <c r="H93" s="134">
        <v>71</v>
      </c>
      <c r="I93" s="135"/>
      <c r="J93" s="136">
        <f>ROUND(I93*H93,2)</f>
        <v>0</v>
      </c>
      <c r="K93" s="132" t="s">
        <v>3</v>
      </c>
      <c r="L93" s="34"/>
      <c r="M93" s="137" t="s">
        <v>3</v>
      </c>
      <c r="N93" s="138" t="s">
        <v>49</v>
      </c>
      <c r="P93" s="139">
        <f>O93*H93</f>
        <v>0</v>
      </c>
      <c r="Q93" s="139">
        <v>0</v>
      </c>
      <c r="R93" s="139">
        <f>Q93*H93</f>
        <v>0</v>
      </c>
      <c r="S93" s="139">
        <v>0</v>
      </c>
      <c r="T93" s="140">
        <f>S93*H93</f>
        <v>0</v>
      </c>
      <c r="AR93" s="141" t="s">
        <v>165</v>
      </c>
      <c r="AT93" s="141" t="s">
        <v>160</v>
      </c>
      <c r="AU93" s="141" t="s">
        <v>86</v>
      </c>
      <c r="AY93" s="18" t="s">
        <v>156</v>
      </c>
      <c r="BE93" s="142">
        <f>IF(N93="základní",J93,0)</f>
        <v>0</v>
      </c>
      <c r="BF93" s="142">
        <f>IF(N93="snížená",J93,0)</f>
        <v>0</v>
      </c>
      <c r="BG93" s="142">
        <f>IF(N93="zákl. přenesená",J93,0)</f>
        <v>0</v>
      </c>
      <c r="BH93" s="142">
        <f>IF(N93="sníž. přenesená",J93,0)</f>
        <v>0</v>
      </c>
      <c r="BI93" s="142">
        <f>IF(N93="nulová",J93,0)</f>
        <v>0</v>
      </c>
      <c r="BJ93" s="18" t="s">
        <v>86</v>
      </c>
      <c r="BK93" s="142">
        <f>ROUND(I93*H93,2)</f>
        <v>0</v>
      </c>
      <c r="BL93" s="18" t="s">
        <v>165</v>
      </c>
      <c r="BM93" s="141" t="s">
        <v>5518</v>
      </c>
    </row>
    <row r="94" spans="2:65" s="1" customFormat="1" ht="16.5" customHeight="1" x14ac:dyDescent="0.2">
      <c r="B94" s="129"/>
      <c r="C94" s="130" t="s">
        <v>1366</v>
      </c>
      <c r="D94" s="130" t="s">
        <v>160</v>
      </c>
      <c r="E94" s="131" t="s">
        <v>4217</v>
      </c>
      <c r="F94" s="132" t="s">
        <v>5519</v>
      </c>
      <c r="G94" s="133" t="s">
        <v>356</v>
      </c>
      <c r="H94" s="134">
        <v>105</v>
      </c>
      <c r="I94" s="135"/>
      <c r="J94" s="136">
        <f>ROUND(I94*H94,2)</f>
        <v>0</v>
      </c>
      <c r="K94" s="132" t="s">
        <v>3</v>
      </c>
      <c r="L94" s="34"/>
      <c r="M94" s="137" t="s">
        <v>3</v>
      </c>
      <c r="N94" s="138" t="s">
        <v>49</v>
      </c>
      <c r="P94" s="139">
        <f>O94*H94</f>
        <v>0</v>
      </c>
      <c r="Q94" s="139">
        <v>0</v>
      </c>
      <c r="R94" s="139">
        <f>Q94*H94</f>
        <v>0</v>
      </c>
      <c r="S94" s="139">
        <v>0</v>
      </c>
      <c r="T94" s="140">
        <f>S94*H94</f>
        <v>0</v>
      </c>
      <c r="AR94" s="141" t="s">
        <v>165</v>
      </c>
      <c r="AT94" s="141" t="s">
        <v>160</v>
      </c>
      <c r="AU94" s="141" t="s">
        <v>86</v>
      </c>
      <c r="AY94" s="18" t="s">
        <v>156</v>
      </c>
      <c r="BE94" s="142">
        <f>IF(N94="základní",J94,0)</f>
        <v>0</v>
      </c>
      <c r="BF94" s="142">
        <f>IF(N94="snížená",J94,0)</f>
        <v>0</v>
      </c>
      <c r="BG94" s="142">
        <f>IF(N94="zákl. přenesená",J94,0)</f>
        <v>0</v>
      </c>
      <c r="BH94" s="142">
        <f>IF(N94="sníž. přenesená",J94,0)</f>
        <v>0</v>
      </c>
      <c r="BI94" s="142">
        <f>IF(N94="nulová",J94,0)</f>
        <v>0</v>
      </c>
      <c r="BJ94" s="18" t="s">
        <v>86</v>
      </c>
      <c r="BK94" s="142">
        <f>ROUND(I94*H94,2)</f>
        <v>0</v>
      </c>
      <c r="BL94" s="18" t="s">
        <v>165</v>
      </c>
      <c r="BM94" s="141" t="s">
        <v>5520</v>
      </c>
    </row>
    <row r="95" spans="2:65" s="1" customFormat="1" ht="19.5" x14ac:dyDescent="0.2">
      <c r="B95" s="34"/>
      <c r="D95" s="148" t="s">
        <v>761</v>
      </c>
      <c r="F95" s="185" t="s">
        <v>5521</v>
      </c>
      <c r="I95" s="145"/>
      <c r="L95" s="34"/>
      <c r="M95" s="146"/>
      <c r="T95" s="55"/>
      <c r="AT95" s="18" t="s">
        <v>761</v>
      </c>
      <c r="AU95" s="18" t="s">
        <v>86</v>
      </c>
    </row>
    <row r="96" spans="2:65" s="1" customFormat="1" ht="16.5" customHeight="1" x14ac:dyDescent="0.2">
      <c r="B96" s="129"/>
      <c r="C96" s="130" t="s">
        <v>389</v>
      </c>
      <c r="D96" s="130" t="s">
        <v>160</v>
      </c>
      <c r="E96" s="131" t="s">
        <v>4228</v>
      </c>
      <c r="F96" s="132" t="s">
        <v>5522</v>
      </c>
      <c r="G96" s="133" t="s">
        <v>2425</v>
      </c>
      <c r="H96" s="134">
        <v>12</v>
      </c>
      <c r="I96" s="135"/>
      <c r="J96" s="136">
        <f>ROUND(I96*H96,2)</f>
        <v>0</v>
      </c>
      <c r="K96" s="132" t="s">
        <v>3</v>
      </c>
      <c r="L96" s="34"/>
      <c r="M96" s="137" t="s">
        <v>3</v>
      </c>
      <c r="N96" s="138" t="s">
        <v>49</v>
      </c>
      <c r="P96" s="139">
        <f>O96*H96</f>
        <v>0</v>
      </c>
      <c r="Q96" s="139">
        <v>0</v>
      </c>
      <c r="R96" s="139">
        <f>Q96*H96</f>
        <v>0</v>
      </c>
      <c r="S96" s="139">
        <v>0</v>
      </c>
      <c r="T96" s="140">
        <f>S96*H96</f>
        <v>0</v>
      </c>
      <c r="AR96" s="141" t="s">
        <v>165</v>
      </c>
      <c r="AT96" s="141" t="s">
        <v>160</v>
      </c>
      <c r="AU96" s="141" t="s">
        <v>86</v>
      </c>
      <c r="AY96" s="18" t="s">
        <v>156</v>
      </c>
      <c r="BE96" s="142">
        <f>IF(N96="základní",J96,0)</f>
        <v>0</v>
      </c>
      <c r="BF96" s="142">
        <f>IF(N96="snížená",J96,0)</f>
        <v>0</v>
      </c>
      <c r="BG96" s="142">
        <f>IF(N96="zákl. přenesená",J96,0)</f>
        <v>0</v>
      </c>
      <c r="BH96" s="142">
        <f>IF(N96="sníž. přenesená",J96,0)</f>
        <v>0</v>
      </c>
      <c r="BI96" s="142">
        <f>IF(N96="nulová",J96,0)</f>
        <v>0</v>
      </c>
      <c r="BJ96" s="18" t="s">
        <v>86</v>
      </c>
      <c r="BK96" s="142">
        <f>ROUND(I96*H96,2)</f>
        <v>0</v>
      </c>
      <c r="BL96" s="18" t="s">
        <v>165</v>
      </c>
      <c r="BM96" s="141" t="s">
        <v>5523</v>
      </c>
    </row>
    <row r="97" spans="2:65" s="1" customFormat="1" ht="29.25" x14ac:dyDescent="0.2">
      <c r="B97" s="34"/>
      <c r="D97" s="148" t="s">
        <v>761</v>
      </c>
      <c r="F97" s="185" t="s">
        <v>5524</v>
      </c>
      <c r="I97" s="145"/>
      <c r="L97" s="34"/>
      <c r="M97" s="146"/>
      <c r="T97" s="55"/>
      <c r="AT97" s="18" t="s">
        <v>761</v>
      </c>
      <c r="AU97" s="18" t="s">
        <v>86</v>
      </c>
    </row>
    <row r="98" spans="2:65" s="1" customFormat="1" ht="16.5" customHeight="1" x14ac:dyDescent="0.2">
      <c r="B98" s="129"/>
      <c r="C98" s="130" t="s">
        <v>234</v>
      </c>
      <c r="D98" s="130" t="s">
        <v>160</v>
      </c>
      <c r="E98" s="131" t="s">
        <v>4239</v>
      </c>
      <c r="F98" s="132" t="s">
        <v>5525</v>
      </c>
      <c r="G98" s="133" t="s">
        <v>2425</v>
      </c>
      <c r="H98" s="134">
        <v>1</v>
      </c>
      <c r="I98" s="135"/>
      <c r="J98" s="136">
        <f>ROUND(I98*H98,2)</f>
        <v>0</v>
      </c>
      <c r="K98" s="132" t="s">
        <v>3</v>
      </c>
      <c r="L98" s="34"/>
      <c r="M98" s="137" t="s">
        <v>3</v>
      </c>
      <c r="N98" s="138" t="s">
        <v>49</v>
      </c>
      <c r="P98" s="139">
        <f>O98*H98</f>
        <v>0</v>
      </c>
      <c r="Q98" s="139">
        <v>0</v>
      </c>
      <c r="R98" s="139">
        <f>Q98*H98</f>
        <v>0</v>
      </c>
      <c r="S98" s="139">
        <v>0</v>
      </c>
      <c r="T98" s="140">
        <f>S98*H98</f>
        <v>0</v>
      </c>
      <c r="AR98" s="141" t="s">
        <v>165</v>
      </c>
      <c r="AT98" s="141" t="s">
        <v>160</v>
      </c>
      <c r="AU98" s="141" t="s">
        <v>86</v>
      </c>
      <c r="AY98" s="18" t="s">
        <v>156</v>
      </c>
      <c r="BE98" s="142">
        <f>IF(N98="základní",J98,0)</f>
        <v>0</v>
      </c>
      <c r="BF98" s="142">
        <f>IF(N98="snížená",J98,0)</f>
        <v>0</v>
      </c>
      <c r="BG98" s="142">
        <f>IF(N98="zákl. přenesená",J98,0)</f>
        <v>0</v>
      </c>
      <c r="BH98" s="142">
        <f>IF(N98="sníž. přenesená",J98,0)</f>
        <v>0</v>
      </c>
      <c r="BI98" s="142">
        <f>IF(N98="nulová",J98,0)</f>
        <v>0</v>
      </c>
      <c r="BJ98" s="18" t="s">
        <v>86</v>
      </c>
      <c r="BK98" s="142">
        <f>ROUND(I98*H98,2)</f>
        <v>0</v>
      </c>
      <c r="BL98" s="18" t="s">
        <v>165</v>
      </c>
      <c r="BM98" s="141" t="s">
        <v>5526</v>
      </c>
    </row>
    <row r="99" spans="2:65" s="1" customFormat="1" ht="19.5" x14ac:dyDescent="0.2">
      <c r="B99" s="34"/>
      <c r="D99" s="148" t="s">
        <v>761</v>
      </c>
      <c r="F99" s="185" t="s">
        <v>5527</v>
      </c>
      <c r="I99" s="145"/>
      <c r="L99" s="34"/>
      <c r="M99" s="146"/>
      <c r="T99" s="55"/>
      <c r="AT99" s="18" t="s">
        <v>761</v>
      </c>
      <c r="AU99" s="18" t="s">
        <v>86</v>
      </c>
    </row>
    <row r="100" spans="2:65" s="1" customFormat="1" ht="16.5" customHeight="1" x14ac:dyDescent="0.2">
      <c r="B100" s="129"/>
      <c r="C100" s="130" t="s">
        <v>1385</v>
      </c>
      <c r="D100" s="130" t="s">
        <v>160</v>
      </c>
      <c r="E100" s="131" t="s">
        <v>442</v>
      </c>
      <c r="F100" s="132" t="s">
        <v>5528</v>
      </c>
      <c r="G100" s="133" t="s">
        <v>2425</v>
      </c>
      <c r="H100" s="134">
        <v>2</v>
      </c>
      <c r="I100" s="135"/>
      <c r="J100" s="136">
        <f>ROUND(I100*H100,2)</f>
        <v>0</v>
      </c>
      <c r="K100" s="132" t="s">
        <v>3</v>
      </c>
      <c r="L100" s="34"/>
      <c r="M100" s="137" t="s">
        <v>3</v>
      </c>
      <c r="N100" s="138" t="s">
        <v>49</v>
      </c>
      <c r="P100" s="139">
        <f>O100*H100</f>
        <v>0</v>
      </c>
      <c r="Q100" s="139">
        <v>0</v>
      </c>
      <c r="R100" s="139">
        <f>Q100*H100</f>
        <v>0</v>
      </c>
      <c r="S100" s="139">
        <v>0</v>
      </c>
      <c r="T100" s="140">
        <f>S100*H100</f>
        <v>0</v>
      </c>
      <c r="AR100" s="141" t="s">
        <v>165</v>
      </c>
      <c r="AT100" s="141" t="s">
        <v>160</v>
      </c>
      <c r="AU100" s="141" t="s">
        <v>86</v>
      </c>
      <c r="AY100" s="18" t="s">
        <v>156</v>
      </c>
      <c r="BE100" s="142">
        <f>IF(N100="základní",J100,0)</f>
        <v>0</v>
      </c>
      <c r="BF100" s="142">
        <f>IF(N100="snížená",J100,0)</f>
        <v>0</v>
      </c>
      <c r="BG100" s="142">
        <f>IF(N100="zákl. přenesená",J100,0)</f>
        <v>0</v>
      </c>
      <c r="BH100" s="142">
        <f>IF(N100="sníž. přenesená",J100,0)</f>
        <v>0</v>
      </c>
      <c r="BI100" s="142">
        <f>IF(N100="nulová",J100,0)</f>
        <v>0</v>
      </c>
      <c r="BJ100" s="18" t="s">
        <v>86</v>
      </c>
      <c r="BK100" s="142">
        <f>ROUND(I100*H100,2)</f>
        <v>0</v>
      </c>
      <c r="BL100" s="18" t="s">
        <v>165</v>
      </c>
      <c r="BM100" s="141" t="s">
        <v>5529</v>
      </c>
    </row>
    <row r="101" spans="2:65" s="1" customFormat="1" ht="16.5" customHeight="1" x14ac:dyDescent="0.2">
      <c r="B101" s="129"/>
      <c r="C101" s="130" t="s">
        <v>1391</v>
      </c>
      <c r="D101" s="130" t="s">
        <v>160</v>
      </c>
      <c r="E101" s="131" t="s">
        <v>2650</v>
      </c>
      <c r="F101" s="132" t="s">
        <v>5530</v>
      </c>
      <c r="G101" s="133" t="s">
        <v>2425</v>
      </c>
      <c r="H101" s="134">
        <v>4</v>
      </c>
      <c r="I101" s="135"/>
      <c r="J101" s="136">
        <f>ROUND(I101*H101,2)</f>
        <v>0</v>
      </c>
      <c r="K101" s="132" t="s">
        <v>3</v>
      </c>
      <c r="L101" s="34"/>
      <c r="M101" s="137" t="s">
        <v>3</v>
      </c>
      <c r="N101" s="138" t="s">
        <v>49</v>
      </c>
      <c r="P101" s="139">
        <f>O101*H101</f>
        <v>0</v>
      </c>
      <c r="Q101" s="139">
        <v>0</v>
      </c>
      <c r="R101" s="139">
        <f>Q101*H101</f>
        <v>0</v>
      </c>
      <c r="S101" s="139">
        <v>0</v>
      </c>
      <c r="T101" s="140">
        <f>S101*H101</f>
        <v>0</v>
      </c>
      <c r="AR101" s="141" t="s">
        <v>165</v>
      </c>
      <c r="AT101" s="141" t="s">
        <v>160</v>
      </c>
      <c r="AU101" s="141" t="s">
        <v>86</v>
      </c>
      <c r="AY101" s="18" t="s">
        <v>156</v>
      </c>
      <c r="BE101" s="142">
        <f>IF(N101="základní",J101,0)</f>
        <v>0</v>
      </c>
      <c r="BF101" s="142">
        <f>IF(N101="snížená",J101,0)</f>
        <v>0</v>
      </c>
      <c r="BG101" s="142">
        <f>IF(N101="zákl. přenesená",J101,0)</f>
        <v>0</v>
      </c>
      <c r="BH101" s="142">
        <f>IF(N101="sníž. přenesená",J101,0)</f>
        <v>0</v>
      </c>
      <c r="BI101" s="142">
        <f>IF(N101="nulová",J101,0)</f>
        <v>0</v>
      </c>
      <c r="BJ101" s="18" t="s">
        <v>86</v>
      </c>
      <c r="BK101" s="142">
        <f>ROUND(I101*H101,2)</f>
        <v>0</v>
      </c>
      <c r="BL101" s="18" t="s">
        <v>165</v>
      </c>
      <c r="BM101" s="141" t="s">
        <v>5531</v>
      </c>
    </row>
    <row r="102" spans="2:65" s="1" customFormat="1" ht="16.5" customHeight="1" x14ac:dyDescent="0.2">
      <c r="B102" s="129"/>
      <c r="C102" s="130" t="s">
        <v>9</v>
      </c>
      <c r="D102" s="130" t="s">
        <v>160</v>
      </c>
      <c r="E102" s="131" t="s">
        <v>2654</v>
      </c>
      <c r="F102" s="132" t="s">
        <v>5532</v>
      </c>
      <c r="G102" s="133" t="s">
        <v>2425</v>
      </c>
      <c r="H102" s="134">
        <v>2</v>
      </c>
      <c r="I102" s="135"/>
      <c r="J102" s="136">
        <f>ROUND(I102*H102,2)</f>
        <v>0</v>
      </c>
      <c r="K102" s="132" t="s">
        <v>3</v>
      </c>
      <c r="L102" s="34"/>
      <c r="M102" s="137" t="s">
        <v>3</v>
      </c>
      <c r="N102" s="138" t="s">
        <v>49</v>
      </c>
      <c r="P102" s="139">
        <f>O102*H102</f>
        <v>0</v>
      </c>
      <c r="Q102" s="139">
        <v>0</v>
      </c>
      <c r="R102" s="139">
        <f>Q102*H102</f>
        <v>0</v>
      </c>
      <c r="S102" s="139">
        <v>0</v>
      </c>
      <c r="T102" s="140">
        <f>S102*H102</f>
        <v>0</v>
      </c>
      <c r="AR102" s="141" t="s">
        <v>165</v>
      </c>
      <c r="AT102" s="141" t="s">
        <v>160</v>
      </c>
      <c r="AU102" s="141" t="s">
        <v>86</v>
      </c>
      <c r="AY102" s="18" t="s">
        <v>156</v>
      </c>
      <c r="BE102" s="142">
        <f>IF(N102="základní",J102,0)</f>
        <v>0</v>
      </c>
      <c r="BF102" s="142">
        <f>IF(N102="snížená",J102,0)</f>
        <v>0</v>
      </c>
      <c r="BG102" s="142">
        <f>IF(N102="zákl. přenesená",J102,0)</f>
        <v>0</v>
      </c>
      <c r="BH102" s="142">
        <f>IF(N102="sníž. přenesená",J102,0)</f>
        <v>0</v>
      </c>
      <c r="BI102" s="142">
        <f>IF(N102="nulová",J102,0)</f>
        <v>0</v>
      </c>
      <c r="BJ102" s="18" t="s">
        <v>86</v>
      </c>
      <c r="BK102" s="142">
        <f>ROUND(I102*H102,2)</f>
        <v>0</v>
      </c>
      <c r="BL102" s="18" t="s">
        <v>165</v>
      </c>
      <c r="BM102" s="141" t="s">
        <v>5533</v>
      </c>
    </row>
    <row r="103" spans="2:65" s="1" customFormat="1" ht="16.5" customHeight="1" x14ac:dyDescent="0.2">
      <c r="B103" s="129"/>
      <c r="C103" s="130" t="s">
        <v>1402</v>
      </c>
      <c r="D103" s="130" t="s">
        <v>160</v>
      </c>
      <c r="E103" s="131" t="s">
        <v>2657</v>
      </c>
      <c r="F103" s="132" t="s">
        <v>5534</v>
      </c>
      <c r="G103" s="133" t="s">
        <v>2425</v>
      </c>
      <c r="H103" s="134">
        <v>2</v>
      </c>
      <c r="I103" s="135"/>
      <c r="J103" s="136">
        <f>ROUND(I103*H103,2)</f>
        <v>0</v>
      </c>
      <c r="K103" s="132" t="s">
        <v>3</v>
      </c>
      <c r="L103" s="34"/>
      <c r="M103" s="137" t="s">
        <v>3</v>
      </c>
      <c r="N103" s="138" t="s">
        <v>49</v>
      </c>
      <c r="P103" s="139">
        <f>O103*H103</f>
        <v>0</v>
      </c>
      <c r="Q103" s="139">
        <v>0</v>
      </c>
      <c r="R103" s="139">
        <f>Q103*H103</f>
        <v>0</v>
      </c>
      <c r="S103" s="139">
        <v>0</v>
      </c>
      <c r="T103" s="140">
        <f>S103*H103</f>
        <v>0</v>
      </c>
      <c r="AR103" s="141" t="s">
        <v>165</v>
      </c>
      <c r="AT103" s="141" t="s">
        <v>160</v>
      </c>
      <c r="AU103" s="141" t="s">
        <v>86</v>
      </c>
      <c r="AY103" s="18" t="s">
        <v>156</v>
      </c>
      <c r="BE103" s="142">
        <f>IF(N103="základní",J103,0)</f>
        <v>0</v>
      </c>
      <c r="BF103" s="142">
        <f>IF(N103="snížená",J103,0)</f>
        <v>0</v>
      </c>
      <c r="BG103" s="142">
        <f>IF(N103="zákl. přenesená",J103,0)</f>
        <v>0</v>
      </c>
      <c r="BH103" s="142">
        <f>IF(N103="sníž. přenesená",J103,0)</f>
        <v>0</v>
      </c>
      <c r="BI103" s="142">
        <f>IF(N103="nulová",J103,0)</f>
        <v>0</v>
      </c>
      <c r="BJ103" s="18" t="s">
        <v>86</v>
      </c>
      <c r="BK103" s="142">
        <f>ROUND(I103*H103,2)</f>
        <v>0</v>
      </c>
      <c r="BL103" s="18" t="s">
        <v>165</v>
      </c>
      <c r="BM103" s="141" t="s">
        <v>5535</v>
      </c>
    </row>
    <row r="104" spans="2:65" s="1" customFormat="1" ht="16.5" customHeight="1" x14ac:dyDescent="0.2">
      <c r="B104" s="129"/>
      <c r="C104" s="130" t="s">
        <v>1406</v>
      </c>
      <c r="D104" s="130" t="s">
        <v>160</v>
      </c>
      <c r="E104" s="131" t="s">
        <v>2664</v>
      </c>
      <c r="F104" s="132" t="s">
        <v>5536</v>
      </c>
      <c r="G104" s="133" t="s">
        <v>924</v>
      </c>
      <c r="H104" s="134">
        <v>2</v>
      </c>
      <c r="I104" s="135"/>
      <c r="J104" s="136">
        <f>ROUND(I104*H104,2)</f>
        <v>0</v>
      </c>
      <c r="K104" s="132" t="s">
        <v>3</v>
      </c>
      <c r="L104" s="34"/>
      <c r="M104" s="137" t="s">
        <v>3</v>
      </c>
      <c r="N104" s="138" t="s">
        <v>49</v>
      </c>
      <c r="P104" s="139">
        <f>O104*H104</f>
        <v>0</v>
      </c>
      <c r="Q104" s="139">
        <v>0</v>
      </c>
      <c r="R104" s="139">
        <f>Q104*H104</f>
        <v>0</v>
      </c>
      <c r="S104" s="139">
        <v>0</v>
      </c>
      <c r="T104" s="140">
        <f>S104*H104</f>
        <v>0</v>
      </c>
      <c r="AR104" s="141" t="s">
        <v>165</v>
      </c>
      <c r="AT104" s="141" t="s">
        <v>160</v>
      </c>
      <c r="AU104" s="141" t="s">
        <v>86</v>
      </c>
      <c r="AY104" s="18" t="s">
        <v>156</v>
      </c>
      <c r="BE104" s="142">
        <f>IF(N104="základní",J104,0)</f>
        <v>0</v>
      </c>
      <c r="BF104" s="142">
        <f>IF(N104="snížená",J104,0)</f>
        <v>0</v>
      </c>
      <c r="BG104" s="142">
        <f>IF(N104="zákl. přenesená",J104,0)</f>
        <v>0</v>
      </c>
      <c r="BH104" s="142">
        <f>IF(N104="sníž. přenesená",J104,0)</f>
        <v>0</v>
      </c>
      <c r="BI104" s="142">
        <f>IF(N104="nulová",J104,0)</f>
        <v>0</v>
      </c>
      <c r="BJ104" s="18" t="s">
        <v>86</v>
      </c>
      <c r="BK104" s="142">
        <f>ROUND(I104*H104,2)</f>
        <v>0</v>
      </c>
      <c r="BL104" s="18" t="s">
        <v>165</v>
      </c>
      <c r="BM104" s="141" t="s">
        <v>5537</v>
      </c>
    </row>
    <row r="105" spans="2:65" s="11" customFormat="1" ht="25.9" customHeight="1" x14ac:dyDescent="0.2">
      <c r="B105" s="117"/>
      <c r="D105" s="118" t="s">
        <v>77</v>
      </c>
      <c r="E105" s="119" t="s">
        <v>5286</v>
      </c>
      <c r="F105" s="119" t="s">
        <v>5386</v>
      </c>
      <c r="I105" s="120"/>
      <c r="J105" s="121">
        <f>BK105</f>
        <v>0</v>
      </c>
      <c r="L105" s="117"/>
      <c r="M105" s="122"/>
      <c r="P105" s="123">
        <f>SUM(P106:P109)</f>
        <v>0</v>
      </c>
      <c r="R105" s="123">
        <f>SUM(R106:R109)</f>
        <v>0</v>
      </c>
      <c r="T105" s="124">
        <f>SUM(T106:T109)</f>
        <v>0</v>
      </c>
      <c r="AR105" s="118" t="s">
        <v>86</v>
      </c>
      <c r="AT105" s="125" t="s">
        <v>77</v>
      </c>
      <c r="AU105" s="125" t="s">
        <v>78</v>
      </c>
      <c r="AY105" s="118" t="s">
        <v>156</v>
      </c>
      <c r="BK105" s="126">
        <f>SUM(BK106:BK109)</f>
        <v>0</v>
      </c>
    </row>
    <row r="106" spans="2:65" s="1" customFormat="1" ht="16.5" customHeight="1" x14ac:dyDescent="0.2">
      <c r="B106" s="129"/>
      <c r="C106" s="130" t="s">
        <v>1408</v>
      </c>
      <c r="D106" s="130" t="s">
        <v>160</v>
      </c>
      <c r="E106" s="131" t="s">
        <v>2954</v>
      </c>
      <c r="F106" s="132" t="s">
        <v>5538</v>
      </c>
      <c r="G106" s="133" t="s">
        <v>924</v>
      </c>
      <c r="H106" s="134">
        <v>1</v>
      </c>
      <c r="I106" s="135"/>
      <c r="J106" s="136">
        <f>ROUND(I106*H106,2)</f>
        <v>0</v>
      </c>
      <c r="K106" s="132" t="s">
        <v>3</v>
      </c>
      <c r="L106" s="34"/>
      <c r="M106" s="137" t="s">
        <v>3</v>
      </c>
      <c r="N106" s="138" t="s">
        <v>49</v>
      </c>
      <c r="P106" s="139">
        <f>O106*H106</f>
        <v>0</v>
      </c>
      <c r="Q106" s="139">
        <v>0</v>
      </c>
      <c r="R106" s="139">
        <f>Q106*H106</f>
        <v>0</v>
      </c>
      <c r="S106" s="139">
        <v>0</v>
      </c>
      <c r="T106" s="140">
        <f>S106*H106</f>
        <v>0</v>
      </c>
      <c r="AR106" s="141" t="s">
        <v>165</v>
      </c>
      <c r="AT106" s="141" t="s">
        <v>160</v>
      </c>
      <c r="AU106" s="141" t="s">
        <v>86</v>
      </c>
      <c r="AY106" s="18" t="s">
        <v>156</v>
      </c>
      <c r="BE106" s="142">
        <f>IF(N106="základní",J106,0)</f>
        <v>0</v>
      </c>
      <c r="BF106" s="142">
        <f>IF(N106="snížená",J106,0)</f>
        <v>0</v>
      </c>
      <c r="BG106" s="142">
        <f>IF(N106="zákl. přenesená",J106,0)</f>
        <v>0</v>
      </c>
      <c r="BH106" s="142">
        <f>IF(N106="sníž. přenesená",J106,0)</f>
        <v>0</v>
      </c>
      <c r="BI106" s="142">
        <f>IF(N106="nulová",J106,0)</f>
        <v>0</v>
      </c>
      <c r="BJ106" s="18" t="s">
        <v>86</v>
      </c>
      <c r="BK106" s="142">
        <f>ROUND(I106*H106,2)</f>
        <v>0</v>
      </c>
      <c r="BL106" s="18" t="s">
        <v>165</v>
      </c>
      <c r="BM106" s="141" t="s">
        <v>5539</v>
      </c>
    </row>
    <row r="107" spans="2:65" s="1" customFormat="1" ht="16.5" customHeight="1" x14ac:dyDescent="0.2">
      <c r="B107" s="129"/>
      <c r="C107" s="130" t="s">
        <v>301</v>
      </c>
      <c r="D107" s="130" t="s">
        <v>160</v>
      </c>
      <c r="E107" s="131" t="s">
        <v>2964</v>
      </c>
      <c r="F107" s="132" t="s">
        <v>5540</v>
      </c>
      <c r="G107" s="133" t="s">
        <v>1968</v>
      </c>
      <c r="H107" s="134">
        <v>8</v>
      </c>
      <c r="I107" s="135"/>
      <c r="J107" s="136">
        <f>ROUND(I107*H107,2)</f>
        <v>0</v>
      </c>
      <c r="K107" s="132" t="s">
        <v>3</v>
      </c>
      <c r="L107" s="34"/>
      <c r="M107" s="137" t="s">
        <v>3</v>
      </c>
      <c r="N107" s="138" t="s">
        <v>49</v>
      </c>
      <c r="P107" s="139">
        <f>O107*H107</f>
        <v>0</v>
      </c>
      <c r="Q107" s="139">
        <v>0</v>
      </c>
      <c r="R107" s="139">
        <f>Q107*H107</f>
        <v>0</v>
      </c>
      <c r="S107" s="139">
        <v>0</v>
      </c>
      <c r="T107" s="140">
        <f>S107*H107</f>
        <v>0</v>
      </c>
      <c r="AR107" s="141" t="s">
        <v>165</v>
      </c>
      <c r="AT107" s="141" t="s">
        <v>160</v>
      </c>
      <c r="AU107" s="141" t="s">
        <v>86</v>
      </c>
      <c r="AY107" s="18" t="s">
        <v>156</v>
      </c>
      <c r="BE107" s="142">
        <f>IF(N107="základní",J107,0)</f>
        <v>0</v>
      </c>
      <c r="BF107" s="142">
        <f>IF(N107="snížená",J107,0)</f>
        <v>0</v>
      </c>
      <c r="BG107" s="142">
        <f>IF(N107="zákl. přenesená",J107,0)</f>
        <v>0</v>
      </c>
      <c r="BH107" s="142">
        <f>IF(N107="sníž. přenesená",J107,0)</f>
        <v>0</v>
      </c>
      <c r="BI107" s="142">
        <f>IF(N107="nulová",J107,0)</f>
        <v>0</v>
      </c>
      <c r="BJ107" s="18" t="s">
        <v>86</v>
      </c>
      <c r="BK107" s="142">
        <f>ROUND(I107*H107,2)</f>
        <v>0</v>
      </c>
      <c r="BL107" s="18" t="s">
        <v>165</v>
      </c>
      <c r="BM107" s="141" t="s">
        <v>5541</v>
      </c>
    </row>
    <row r="108" spans="2:65" s="1" customFormat="1" ht="16.5" customHeight="1" x14ac:dyDescent="0.2">
      <c r="B108" s="129"/>
      <c r="C108" s="130" t="s">
        <v>1421</v>
      </c>
      <c r="D108" s="130" t="s">
        <v>160</v>
      </c>
      <c r="E108" s="131" t="s">
        <v>2969</v>
      </c>
      <c r="F108" s="132" t="s">
        <v>5542</v>
      </c>
      <c r="G108" s="133" t="s">
        <v>1968</v>
      </c>
      <c r="H108" s="134">
        <v>24</v>
      </c>
      <c r="I108" s="135"/>
      <c r="J108" s="136">
        <f>ROUND(I108*H108,2)</f>
        <v>0</v>
      </c>
      <c r="K108" s="132" t="s">
        <v>3</v>
      </c>
      <c r="L108" s="34"/>
      <c r="M108" s="137" t="s">
        <v>3</v>
      </c>
      <c r="N108" s="138" t="s">
        <v>49</v>
      </c>
      <c r="P108" s="139">
        <f>O108*H108</f>
        <v>0</v>
      </c>
      <c r="Q108" s="139">
        <v>0</v>
      </c>
      <c r="R108" s="139">
        <f>Q108*H108</f>
        <v>0</v>
      </c>
      <c r="S108" s="139">
        <v>0</v>
      </c>
      <c r="T108" s="140">
        <f>S108*H108</f>
        <v>0</v>
      </c>
      <c r="AR108" s="141" t="s">
        <v>165</v>
      </c>
      <c r="AT108" s="141" t="s">
        <v>160</v>
      </c>
      <c r="AU108" s="141" t="s">
        <v>86</v>
      </c>
      <c r="AY108" s="18" t="s">
        <v>156</v>
      </c>
      <c r="BE108" s="142">
        <f>IF(N108="základní",J108,0)</f>
        <v>0</v>
      </c>
      <c r="BF108" s="142">
        <f>IF(N108="snížená",J108,0)</f>
        <v>0</v>
      </c>
      <c r="BG108" s="142">
        <f>IF(N108="zákl. přenesená",J108,0)</f>
        <v>0</v>
      </c>
      <c r="BH108" s="142">
        <f>IF(N108="sníž. přenesená",J108,0)</f>
        <v>0</v>
      </c>
      <c r="BI108" s="142">
        <f>IF(N108="nulová",J108,0)</f>
        <v>0</v>
      </c>
      <c r="BJ108" s="18" t="s">
        <v>86</v>
      </c>
      <c r="BK108" s="142">
        <f>ROUND(I108*H108,2)</f>
        <v>0</v>
      </c>
      <c r="BL108" s="18" t="s">
        <v>165</v>
      </c>
      <c r="BM108" s="141" t="s">
        <v>5543</v>
      </c>
    </row>
    <row r="109" spans="2:65" s="1" customFormat="1" ht="19.5" x14ac:dyDescent="0.2">
      <c r="B109" s="34"/>
      <c r="D109" s="148" t="s">
        <v>761</v>
      </c>
      <c r="F109" s="185" t="s">
        <v>5544</v>
      </c>
      <c r="I109" s="145"/>
      <c r="L109" s="34"/>
      <c r="M109" s="195"/>
      <c r="N109" s="192"/>
      <c r="O109" s="192"/>
      <c r="P109" s="192"/>
      <c r="Q109" s="192"/>
      <c r="R109" s="192"/>
      <c r="S109" s="192"/>
      <c r="T109" s="196"/>
      <c r="AT109" s="18" t="s">
        <v>761</v>
      </c>
      <c r="AU109" s="18" t="s">
        <v>86</v>
      </c>
    </row>
    <row r="110" spans="2:65" s="1" customFormat="1" ht="6.95" customHeight="1" x14ac:dyDescent="0.2">
      <c r="B110" s="43"/>
      <c r="C110" s="44"/>
      <c r="D110" s="44"/>
      <c r="E110" s="44"/>
      <c r="F110" s="44"/>
      <c r="G110" s="44"/>
      <c r="H110" s="44"/>
      <c r="I110" s="44"/>
      <c r="J110" s="44"/>
      <c r="K110" s="44"/>
      <c r="L110" s="34"/>
    </row>
  </sheetData>
  <autoFilter ref="C80:K109" xr:uid="{00000000-0009-0000-0000-000006000000}"/>
  <mergeCells count="10">
    <mergeCell ref="E50:H50"/>
    <mergeCell ref="E71:H71"/>
    <mergeCell ref="E73:H73"/>
    <mergeCell ref="L2:V2"/>
    <mergeCell ref="E24:H24"/>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14</vt:i4>
      </vt:variant>
      <vt:variant>
        <vt:lpstr>Pojmenované oblasti</vt:lpstr>
      </vt:variant>
      <vt:variant>
        <vt:i4>24</vt:i4>
      </vt:variant>
    </vt:vector>
  </HeadingPairs>
  <TitlesOfParts>
    <vt:vector size="38" baseType="lpstr">
      <vt:lpstr>Krycí list</vt:lpstr>
      <vt:lpstr>Pokyny pro vypl. </vt:lpstr>
      <vt:lpstr>Rekapitulace stavby</vt:lpstr>
      <vt:lpstr>SO 01.1 - Stavební a kons...</vt:lpstr>
      <vt:lpstr>SO 01.2 - Stavební a kons...</vt:lpstr>
      <vt:lpstr>SO 01.3 - Stavební a kons...</vt:lpstr>
      <vt:lpstr>SO 02 - Zdravotně technic...</vt:lpstr>
      <vt:lpstr>SO 03 - Vzduchotechnika (...</vt:lpstr>
      <vt:lpstr>SO 04 - Vytápění a chlaze...</vt:lpstr>
      <vt:lpstr>SO 05 - Silnoproudá a sla...</vt:lpstr>
      <vt:lpstr>SO 06 - Technologické sou...</vt:lpstr>
      <vt:lpstr>SO 07 - Mobiliář</vt:lpstr>
      <vt:lpstr>OST - Vedlejší a ostatní ...</vt:lpstr>
      <vt:lpstr>Pokyny pro vyplnění</vt:lpstr>
      <vt:lpstr>'OST - Vedlejší a ostatní ...'!Názvy_tisku</vt:lpstr>
      <vt:lpstr>'Rekapitulace stavby'!Názvy_tisku</vt:lpstr>
      <vt:lpstr>'SO 01.1 - Stavební a kons...'!Názvy_tisku</vt:lpstr>
      <vt:lpstr>'SO 01.2 - Stavební a kons...'!Názvy_tisku</vt:lpstr>
      <vt:lpstr>'SO 01.3 - Stavební a kons...'!Názvy_tisku</vt:lpstr>
      <vt:lpstr>'SO 02 - Zdravotně technic...'!Názvy_tisku</vt:lpstr>
      <vt:lpstr>'SO 03 - Vzduchotechnika (...'!Názvy_tisku</vt:lpstr>
      <vt:lpstr>'SO 04 - Vytápění a chlaze...'!Názvy_tisku</vt:lpstr>
      <vt:lpstr>'SO 05 - Silnoproudá a sla...'!Názvy_tisku</vt:lpstr>
      <vt:lpstr>'SO 06 - Technologické sou...'!Názvy_tisku</vt:lpstr>
      <vt:lpstr>'SO 07 - Mobiliář'!Názvy_tisku</vt:lpstr>
      <vt:lpstr>'Krycí list'!Oblast_tisku</vt:lpstr>
      <vt:lpstr>'OST - Vedlejší a ostatní ...'!Oblast_tisku</vt:lpstr>
      <vt:lpstr>'Pokyny pro vyplnění'!Oblast_tisku</vt:lpstr>
      <vt:lpstr>'Rekapitulace stavby'!Oblast_tisku</vt:lpstr>
      <vt:lpstr>'SO 01.1 - Stavební a kons...'!Oblast_tisku</vt:lpstr>
      <vt:lpstr>'SO 01.2 - Stavební a kons...'!Oblast_tisku</vt:lpstr>
      <vt:lpstr>'SO 01.3 - Stavební a kons...'!Oblast_tisku</vt:lpstr>
      <vt:lpstr>'SO 02 - Zdravotně technic...'!Oblast_tisku</vt:lpstr>
      <vt:lpstr>'SO 03 - Vzduchotechnika (...'!Oblast_tisku</vt:lpstr>
      <vt:lpstr>'SO 04 - Vytápění a chlaze...'!Oblast_tisku</vt:lpstr>
      <vt:lpstr>'SO 05 - Silnoproudá a sla...'!Oblast_tisku</vt:lpstr>
      <vt:lpstr>'SO 06 - Technologické sou...'!Oblast_tisku</vt:lpstr>
      <vt:lpstr>'SO 07 - Mobiliář'!Oblast_tisku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Jakub Stuchlík</dc:creator>
  <cp:lastModifiedBy>Jakub Stuchlík</cp:lastModifiedBy>
  <dcterms:created xsi:type="dcterms:W3CDTF">2025-05-07T07:32:26Z</dcterms:created>
  <dcterms:modified xsi:type="dcterms:W3CDTF">2025-05-07T07:39:51Z</dcterms:modified>
</cp:coreProperties>
</file>